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attia.teso\Downloads\"/>
    </mc:Choice>
  </mc:AlternateContent>
  <xr:revisionPtr revIDLastSave="0" documentId="13_ncr:1_{00693C46-019F-482B-B465-E99C2C748044}" xr6:coauthVersionLast="47" xr6:coauthVersionMax="47" xr10:uidLastSave="{00000000-0000-0000-0000-000000000000}"/>
  <workbookProtection workbookAlgorithmName="SHA-512" workbookHashValue="wXgeN26JAYa8USUpqhnLBhya2PanQ6Dz7B0eL+zIKz/Hzha2GYbHO+7xLhgGqQDyWFgBie9n3GvCg/wyY+FHGg==" workbookSaltValue="k1KcmI5kMNaHDqadJN6d9Q==" workbookSpinCount="100000" lockStructure="1"/>
  <bookViews>
    <workbookView xWindow="-120" yWindow="-120" windowWidth="29040" windowHeight="17640" tabRatio="740" firstSheet="6" activeTab="6" xr2:uid="{00000000-000D-0000-FFFF-FFFF00000000}"/>
  </bookViews>
  <sheets>
    <sheet name="Anagrafica" sheetId="20" state="hidden" r:id="rId1"/>
    <sheet name="TotaleEVT1" sheetId="36" state="hidden" r:id="rId2"/>
    <sheet name="TotaleEVT2" sheetId="89" state="hidden" r:id="rId3"/>
    <sheet name="TotaleEVT3" sheetId="90" state="hidden" r:id="rId4"/>
    <sheet name="TotaleEVT4" sheetId="91" state="hidden" r:id="rId5"/>
    <sheet name="TotaleEVT5" sheetId="92" state="hidden" r:id="rId6"/>
    <sheet name="INTRODUZIONE" sheetId="93" r:id="rId7"/>
    <sheet name="Punteggi_CritTecnico_1" sheetId="8" r:id="rId8"/>
    <sheet name="EVT1.1" sheetId="37" state="hidden" r:id="rId9"/>
    <sheet name="EVT1.2" sheetId="38" state="hidden" r:id="rId10"/>
    <sheet name="EVT1.3" sheetId="39" state="hidden" r:id="rId11"/>
    <sheet name="EVT1.4" sheetId="40" state="hidden" r:id="rId12"/>
    <sheet name="EVT1.5" sheetId="41" state="hidden" r:id="rId13"/>
    <sheet name="EVT1.6" sheetId="42" state="hidden" r:id="rId14"/>
    <sheet name="EVT1.7" sheetId="43" state="hidden" r:id="rId15"/>
    <sheet name="EVT1.8" sheetId="44" state="hidden" r:id="rId16"/>
    <sheet name="EVT1.9" sheetId="45" state="hidden" r:id="rId17"/>
    <sheet name="EVT1.10" sheetId="46" state="hidden" r:id="rId18"/>
    <sheet name="Punteggi_CritTecnico_2" sheetId="9" r:id="rId19"/>
    <sheet name="EVT2.1" sheetId="48" state="hidden" r:id="rId20"/>
    <sheet name="EVT2.2" sheetId="49" state="hidden" r:id="rId21"/>
    <sheet name="EVT2.3" sheetId="50" state="hidden" r:id="rId22"/>
    <sheet name="EVT2.4" sheetId="51" state="hidden" r:id="rId23"/>
    <sheet name="EVT2.5" sheetId="52" state="hidden" r:id="rId24"/>
    <sheet name="EVT2.6" sheetId="53" state="hidden" r:id="rId25"/>
    <sheet name="EVT2.7" sheetId="54" state="hidden" r:id="rId26"/>
    <sheet name="EVT2.8" sheetId="55" state="hidden" r:id="rId27"/>
    <sheet name="EVT2.9" sheetId="56" state="hidden" r:id="rId28"/>
    <sheet name="EVT2.10" sheetId="57" state="hidden" r:id="rId29"/>
    <sheet name="EVT3" sheetId="10" state="hidden" r:id="rId30"/>
    <sheet name="EVT3.1" sheetId="58" state="hidden" r:id="rId31"/>
    <sheet name="EVT3.2" sheetId="59" state="hidden" r:id="rId32"/>
    <sheet name="EVT3.3" sheetId="60" state="hidden" r:id="rId33"/>
    <sheet name="EVT3.4" sheetId="61" state="hidden" r:id="rId34"/>
    <sheet name="EVT3.5" sheetId="62" state="hidden" r:id="rId35"/>
    <sheet name="EVT3.6" sheetId="63" state="hidden" r:id="rId36"/>
    <sheet name="EVT3.7" sheetId="64" state="hidden" r:id="rId37"/>
    <sheet name="EVT3.8" sheetId="65" state="hidden" r:id="rId38"/>
    <sheet name="EVT3.9" sheetId="66" state="hidden" r:id="rId39"/>
    <sheet name="EVT3.10" sheetId="67" state="hidden" r:id="rId40"/>
    <sheet name="EVT4" sheetId="11" state="hidden" r:id="rId41"/>
    <sheet name="EVT4.1" sheetId="68" state="hidden" r:id="rId42"/>
    <sheet name="EVT4.2" sheetId="69" state="hidden" r:id="rId43"/>
    <sheet name="EVT4.3" sheetId="70" state="hidden" r:id="rId44"/>
    <sheet name="EVT4.4" sheetId="71" state="hidden" r:id="rId45"/>
    <sheet name="EVT4.5" sheetId="72" state="hidden" r:id="rId46"/>
    <sheet name="EVT4.6" sheetId="73" state="hidden" r:id="rId47"/>
    <sheet name="EVT4.7" sheetId="74" state="hidden" r:id="rId48"/>
    <sheet name="EVT4.8" sheetId="75" state="hidden" r:id="rId49"/>
    <sheet name="EVT4.9" sheetId="76" state="hidden" r:id="rId50"/>
    <sheet name="EVT4.10" sheetId="77" state="hidden" r:id="rId51"/>
    <sheet name="EVT5.1" sheetId="78" state="hidden" r:id="rId52"/>
    <sheet name="EVT5.2" sheetId="79" state="hidden" r:id="rId53"/>
    <sheet name="EVT5.3" sheetId="80" state="hidden" r:id="rId54"/>
    <sheet name="EVT5.4" sheetId="81" state="hidden" r:id="rId55"/>
    <sheet name="EVT5.5" sheetId="82" state="hidden" r:id="rId56"/>
    <sheet name="EVT5.6" sheetId="83" state="hidden" r:id="rId57"/>
    <sheet name="EVT5.7" sheetId="84" state="hidden" r:id="rId58"/>
    <sheet name="EVT5.8" sheetId="85" state="hidden" r:id="rId59"/>
    <sheet name="EVT5.9" sheetId="86" state="hidden" r:id="rId60"/>
    <sheet name="EVT5.10" sheetId="87" state="hidden" r:id="rId61"/>
    <sheet name="EVT6" sheetId="22" state="hidden" r:id="rId62"/>
    <sheet name="EVT7" sheetId="14" state="hidden" r:id="rId63"/>
    <sheet name="EVT8" sheetId="23" state="hidden" r:id="rId64"/>
    <sheet name="EVT9" sheetId="24" state="hidden" r:id="rId65"/>
    <sheet name="EVT10" sheetId="25" state="hidden" r:id="rId66"/>
    <sheet name="EVT11" sheetId="26" state="hidden" r:id="rId67"/>
    <sheet name="EVT12" sheetId="27" state="hidden" r:id="rId68"/>
    <sheet name="EVT13" sheetId="28" state="hidden" r:id="rId69"/>
    <sheet name="EVT14" sheetId="29" state="hidden" r:id="rId70"/>
    <sheet name="EVT15" sheetId="30" state="hidden" r:id="rId71"/>
    <sheet name="EVT16" sheetId="31" state="hidden" r:id="rId72"/>
    <sheet name="EVT17" sheetId="32" state="hidden" r:id="rId73"/>
    <sheet name="EVT18" sheetId="33" state="hidden" r:id="rId74"/>
    <sheet name="EVT19" sheetId="34" state="hidden" r:id="rId75"/>
    <sheet name="EVT20" sheetId="35" state="hidden" r:id="rId76"/>
    <sheet name="EVT5" sheetId="12" state="hidden" r:id="rId77"/>
    <sheet name="Punteggi_Economica" sheetId="19" r:id="rId78"/>
    <sheet name="EVQ2" sheetId="21" state="hidden" r:id="rId79"/>
    <sheet name="Totale_Punteggi" sheetId="18" r:id="rId80"/>
  </sheets>
  <definedNames>
    <definedName name="_xlnm.Print_Area" localSheetId="0">Anagrafica!$A$1:$G$114</definedName>
    <definedName name="_xlnm.Print_Area" localSheetId="78">'EVQ2'!$A$1:$H$25</definedName>
    <definedName name="_xlnm.Print_Area" localSheetId="8">'EVT1.1'!$A$2:$AI$124</definedName>
    <definedName name="_xlnm.Print_Area" localSheetId="17">'EVT1.10'!$A$2:$AI$124</definedName>
    <definedName name="_xlnm.Print_Area" localSheetId="9">'EVT1.2'!$A$2:$AI$124</definedName>
    <definedName name="_xlnm.Print_Area" localSheetId="10">'EVT1.3'!$A$2:$AI$124</definedName>
    <definedName name="_xlnm.Print_Area" localSheetId="11">'EVT1.4'!$A$2:$AI$124</definedName>
    <definedName name="_xlnm.Print_Area" localSheetId="12">'EVT1.5'!$A$2:$AI$124</definedName>
    <definedName name="_xlnm.Print_Area" localSheetId="13">'EVT1.6'!$A$2:$AI$124</definedName>
    <definedName name="_xlnm.Print_Area" localSheetId="14">'EVT1.7'!$A$2:$AI$124</definedName>
    <definedName name="_xlnm.Print_Area" localSheetId="15">'EVT1.8'!$A$2:$AI$124</definedName>
    <definedName name="_xlnm.Print_Area" localSheetId="16">'EVT1.9'!$A$2:$AI$124</definedName>
    <definedName name="_xlnm.Print_Area" localSheetId="65">'EVT10'!$A$2:$AI$124</definedName>
    <definedName name="_xlnm.Print_Area" localSheetId="66">'EVT11'!$A$2:$AI$124</definedName>
    <definedName name="_xlnm.Print_Area" localSheetId="67">'EVT12'!$A$2:$AI$124</definedName>
    <definedName name="_xlnm.Print_Area" localSheetId="68">'EVT13'!$A$2:$AI$124</definedName>
    <definedName name="_xlnm.Print_Area" localSheetId="69">'EVT14'!$A$2:$AI$124</definedName>
    <definedName name="_xlnm.Print_Area" localSheetId="70">'EVT15'!$A$2:$AI$124</definedName>
    <definedName name="_xlnm.Print_Area" localSheetId="71">'EVT16'!$A$2:$AI$124</definedName>
    <definedName name="_xlnm.Print_Area" localSheetId="72">'EVT17'!$A$2:$AI$124</definedName>
    <definedName name="_xlnm.Print_Area" localSheetId="73">'EVT18'!$A$2:$AI$124</definedName>
    <definedName name="_xlnm.Print_Area" localSheetId="74">'EVT19'!$A$2:$AI$124</definedName>
    <definedName name="_xlnm.Print_Area" localSheetId="19">'EVT2.1'!$A$2:$AI$124</definedName>
    <definedName name="_xlnm.Print_Area" localSheetId="28">'EVT2.10'!$A$2:$AI$124</definedName>
    <definedName name="_xlnm.Print_Area" localSheetId="20">'EVT2.2'!$A$2:$AI$124</definedName>
    <definedName name="_xlnm.Print_Area" localSheetId="21">'EVT2.3'!$A$2:$AI$124</definedName>
    <definedName name="_xlnm.Print_Area" localSheetId="22">'EVT2.4'!$A$2:$AI$124</definedName>
    <definedName name="_xlnm.Print_Area" localSheetId="23">'EVT2.5'!$A$2:$AI$124</definedName>
    <definedName name="_xlnm.Print_Area" localSheetId="24">'EVT2.6'!$A$2:$AI$124</definedName>
    <definedName name="_xlnm.Print_Area" localSheetId="25">'EVT2.7'!$A$2:$AI$124</definedName>
    <definedName name="_xlnm.Print_Area" localSheetId="26">'EVT2.8'!$A$2:$AI$124</definedName>
    <definedName name="_xlnm.Print_Area" localSheetId="27">'EVT2.9'!$A$2:$AI$124</definedName>
    <definedName name="_xlnm.Print_Area" localSheetId="75">'EVT20'!$A$2:$AI$124</definedName>
    <definedName name="_xlnm.Print_Area" localSheetId="29">'EVT3'!$A$2:$AC$124</definedName>
    <definedName name="_xlnm.Print_Area" localSheetId="30">'EVT3.1'!$A$2:$AI$124</definedName>
    <definedName name="_xlnm.Print_Area" localSheetId="39">'EVT3.10'!$A$2:$AI$124</definedName>
    <definedName name="_xlnm.Print_Area" localSheetId="31">'EVT3.2'!$A$2:$AI$124</definedName>
    <definedName name="_xlnm.Print_Area" localSheetId="32">'EVT3.3'!$A$2:$AI$124</definedName>
    <definedName name="_xlnm.Print_Area" localSheetId="33">'EVT3.4'!$A$2:$AI$124</definedName>
    <definedName name="_xlnm.Print_Area" localSheetId="34">'EVT3.5'!$A$2:$AI$124</definedName>
    <definedName name="_xlnm.Print_Area" localSheetId="35">'EVT3.6'!$A$2:$AI$124</definedName>
    <definedName name="_xlnm.Print_Area" localSheetId="36">'EVT3.7'!$A$2:$AI$124</definedName>
    <definedName name="_xlnm.Print_Area" localSheetId="37">'EVT3.8'!$A$2:$AI$124</definedName>
    <definedName name="_xlnm.Print_Area" localSheetId="38">'EVT3.9'!$A$2:$AI$124</definedName>
    <definedName name="_xlnm.Print_Area" localSheetId="40">'EVT4'!$A$2:$AC$124</definedName>
    <definedName name="_xlnm.Print_Area" localSheetId="41">'EVT4.1'!$A$2:$AI$124</definedName>
    <definedName name="_xlnm.Print_Area" localSheetId="50">'EVT4.10'!$A$2:$AI$124</definedName>
    <definedName name="_xlnm.Print_Area" localSheetId="42">'EVT4.2'!$A$2:$AI$124</definedName>
    <definedName name="_xlnm.Print_Area" localSheetId="43">'EVT4.3'!$A$2:$AI$124</definedName>
    <definedName name="_xlnm.Print_Area" localSheetId="44">'EVT4.4'!$A$2:$AI$124</definedName>
    <definedName name="_xlnm.Print_Area" localSheetId="45">'EVT4.5'!$A$2:$AI$124</definedName>
    <definedName name="_xlnm.Print_Area" localSheetId="46">'EVT4.6'!$A$2:$AI$124</definedName>
    <definedName name="_xlnm.Print_Area" localSheetId="47">'EVT4.7'!$A$2:$AI$124</definedName>
    <definedName name="_xlnm.Print_Area" localSheetId="48">'EVT4.8'!$A$2:$AI$124</definedName>
    <definedName name="_xlnm.Print_Area" localSheetId="49">'EVT4.9'!$A$2:$AI$124</definedName>
    <definedName name="_xlnm.Print_Area" localSheetId="76">'EVT5'!$A$2:$AC$124</definedName>
    <definedName name="_xlnm.Print_Area" localSheetId="51">'EVT5.1'!$A$2:$AI$124</definedName>
    <definedName name="_xlnm.Print_Area" localSheetId="60">'EVT5.10'!$A$2:$AI$124</definedName>
    <definedName name="_xlnm.Print_Area" localSheetId="52">'EVT5.2'!$A$2:$AI$124</definedName>
    <definedName name="_xlnm.Print_Area" localSheetId="53">'EVT5.3'!$A$2:$AI$124</definedName>
    <definedName name="_xlnm.Print_Area" localSheetId="54">'EVT5.4'!$A$2:$AI$124</definedName>
    <definedName name="_xlnm.Print_Area" localSheetId="55">'EVT5.5'!$A$2:$AI$124</definedName>
    <definedName name="_xlnm.Print_Area" localSheetId="56">'EVT5.6'!$A$2:$AI$124</definedName>
    <definedName name="_xlnm.Print_Area" localSheetId="57">'EVT5.7'!$A$2:$AI$124</definedName>
    <definedName name="_xlnm.Print_Area" localSheetId="58">'EVT5.8'!$A$2:$AI$124</definedName>
    <definedName name="_xlnm.Print_Area" localSheetId="59">'EVT5.9'!$A$2:$AI$124</definedName>
    <definedName name="_xlnm.Print_Area" localSheetId="61">'EVT6'!$A$2:$AI$124</definedName>
    <definedName name="_xlnm.Print_Area" localSheetId="62">'EVT7'!$A$2:$AI$124</definedName>
    <definedName name="_xlnm.Print_Area" localSheetId="63">'EVT8'!$A$2:$AI$124</definedName>
    <definedName name="_xlnm.Print_Area" localSheetId="64">'EVT9'!$A$2:$AI$124</definedName>
    <definedName name="_xlnm.Print_Area" localSheetId="7">Punteggi_CritTecnico_1!$A$2:$AC$124</definedName>
    <definedName name="_xlnm.Print_Area" localSheetId="18">Punteggi_CritTecnico_2!$A$2:$AB$124</definedName>
    <definedName name="_xlnm.Print_Area" localSheetId="77">Punteggi_Economica!$A$1:$H$25</definedName>
    <definedName name="_xlnm.Print_Area" localSheetId="79">Totale_Punteggi!$A$2:$W$27</definedName>
    <definedName name="_xlnm.Print_Area" localSheetId="1">TotaleEVT1!$A$2:$N$26</definedName>
    <definedName name="_xlnm.Print_Area" localSheetId="2">TotaleEVT2!$A$2:$N$26</definedName>
    <definedName name="_xlnm.Print_Area" localSheetId="3">TotaleEVT3!$A$2:$N$26</definedName>
    <definedName name="_xlnm.Print_Area" localSheetId="4">TotaleEVT4!$A$2:$N$26</definedName>
    <definedName name="_xlnm.Print_Area" localSheetId="5">TotaleEVT5!$A$2:$N$26</definedName>
    <definedName name="_xlnm.Print_Titles" localSheetId="0">Anagrafica!$1:$4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0" i="19" l="1"/>
  <c r="P10" i="18"/>
  <c r="O10" i="18"/>
  <c r="N10" i="18"/>
  <c r="M10" i="18"/>
  <c r="L10" i="18"/>
  <c r="K10" i="18"/>
  <c r="J10" i="18"/>
  <c r="I10" i="18"/>
  <c r="E11" i="21"/>
  <c r="E12" i="21"/>
  <c r="E13" i="21"/>
  <c r="E14" i="21"/>
  <c r="E15" i="21"/>
  <c r="E16" i="21"/>
  <c r="E17" i="21"/>
  <c r="E18" i="21"/>
  <c r="E19" i="21"/>
  <c r="E20" i="21"/>
  <c r="E21" i="21"/>
  <c r="E22" i="21"/>
  <c r="E23" i="21"/>
  <c r="E24" i="21"/>
  <c r="E10" i="21"/>
  <c r="A73" i="20"/>
  <c r="P9" i="18" s="1"/>
  <c r="A72" i="20"/>
  <c r="O9" i="18" s="1"/>
  <c r="A71" i="20"/>
  <c r="N9" i="18" s="1"/>
  <c r="A70" i="20"/>
  <c r="A69" i="20"/>
  <c r="L9" i="18" s="1"/>
  <c r="A68" i="20"/>
  <c r="K9" i="18" s="1"/>
  <c r="A8" i="24"/>
  <c r="A67" i="20"/>
  <c r="J9" i="18" s="1"/>
  <c r="A66" i="20"/>
  <c r="I9" i="18"/>
  <c r="A65" i="20"/>
  <c r="A8" i="22" s="1"/>
  <c r="A79" i="20"/>
  <c r="A8" i="35" s="1"/>
  <c r="A78" i="20"/>
  <c r="A8" i="34" s="1"/>
  <c r="A77" i="20"/>
  <c r="A8" i="33" s="1"/>
  <c r="A76" i="20"/>
  <c r="A8" i="32" s="1"/>
  <c r="A75" i="20"/>
  <c r="A8" i="31" s="1"/>
  <c r="A74" i="20"/>
  <c r="A8" i="30" s="1"/>
  <c r="A8" i="28"/>
  <c r="C84" i="20"/>
  <c r="F11" i="21"/>
  <c r="H12" i="18" s="1"/>
  <c r="F12" i="21"/>
  <c r="H13" i="18" s="1"/>
  <c r="F13" i="21"/>
  <c r="H14" i="18" s="1"/>
  <c r="F14" i="21"/>
  <c r="H15" i="18" s="1"/>
  <c r="F15" i="21"/>
  <c r="H16" i="18" s="1"/>
  <c r="F16" i="21"/>
  <c r="H17" i="18" s="1"/>
  <c r="F17" i="21"/>
  <c r="H18" i="18"/>
  <c r="F18" i="21"/>
  <c r="H19" i="18" s="1"/>
  <c r="F19" i="21"/>
  <c r="H20" i="18" s="1"/>
  <c r="F20" i="21"/>
  <c r="H21" i="18" s="1"/>
  <c r="F21" i="21"/>
  <c r="H22" i="18"/>
  <c r="F22" i="21"/>
  <c r="F23" i="21"/>
  <c r="H24" i="18" s="1"/>
  <c r="F24" i="21"/>
  <c r="H25" i="18" s="1"/>
  <c r="F10" i="21"/>
  <c r="H11" i="18"/>
  <c r="A82" i="20"/>
  <c r="D8" i="21"/>
  <c r="F6" i="19"/>
  <c r="C9" i="21"/>
  <c r="F6" i="21"/>
  <c r="B24" i="21"/>
  <c r="B23" i="21"/>
  <c r="B22" i="21"/>
  <c r="B21" i="21"/>
  <c r="B20" i="21"/>
  <c r="B19" i="21"/>
  <c r="B18" i="21"/>
  <c r="B17" i="21"/>
  <c r="B16" i="21"/>
  <c r="B15" i="21"/>
  <c r="B14" i="21"/>
  <c r="B13" i="21"/>
  <c r="B12" i="21"/>
  <c r="B11" i="21"/>
  <c r="B10" i="21"/>
  <c r="B7" i="21"/>
  <c r="D10" i="21" s="1"/>
  <c r="A4" i="21"/>
  <c r="A1" i="21"/>
  <c r="AC122" i="12"/>
  <c r="P122" i="12"/>
  <c r="O122" i="12"/>
  <c r="N122" i="12"/>
  <c r="M122" i="12"/>
  <c r="L122" i="12"/>
  <c r="K122" i="12"/>
  <c r="J122" i="12"/>
  <c r="I122" i="12"/>
  <c r="H122" i="12"/>
  <c r="G122" i="12"/>
  <c r="F122" i="12"/>
  <c r="E122" i="12"/>
  <c r="D122" i="12"/>
  <c r="C122" i="12"/>
  <c r="O121" i="12"/>
  <c r="N121" i="12"/>
  <c r="M121" i="12"/>
  <c r="L121" i="12"/>
  <c r="K121" i="12"/>
  <c r="J121" i="12"/>
  <c r="I121" i="12"/>
  <c r="H121" i="12"/>
  <c r="G121" i="12"/>
  <c r="F121" i="12"/>
  <c r="E121" i="12"/>
  <c r="D121" i="12"/>
  <c r="C121" i="12"/>
  <c r="B121" i="12"/>
  <c r="N120" i="12"/>
  <c r="M120" i="12"/>
  <c r="L120" i="12"/>
  <c r="K120" i="12"/>
  <c r="J120" i="12"/>
  <c r="I120" i="12"/>
  <c r="H120" i="12"/>
  <c r="G120" i="12"/>
  <c r="F120" i="12"/>
  <c r="E120" i="12"/>
  <c r="D120" i="12"/>
  <c r="C120" i="12"/>
  <c r="B120" i="12"/>
  <c r="M119" i="12"/>
  <c r="L119" i="12"/>
  <c r="K119" i="12"/>
  <c r="J119" i="12"/>
  <c r="I119" i="12"/>
  <c r="H119" i="12"/>
  <c r="G119" i="12"/>
  <c r="F119" i="12"/>
  <c r="E119" i="12"/>
  <c r="D119" i="12"/>
  <c r="C119" i="12"/>
  <c r="B119" i="12"/>
  <c r="L118" i="12"/>
  <c r="K118" i="12"/>
  <c r="J118" i="12"/>
  <c r="I118" i="12"/>
  <c r="H118" i="12"/>
  <c r="G118" i="12"/>
  <c r="F118" i="12"/>
  <c r="E118" i="12"/>
  <c r="D118" i="12"/>
  <c r="C118" i="12"/>
  <c r="B118" i="12"/>
  <c r="K117" i="12"/>
  <c r="J117" i="12"/>
  <c r="I117" i="12"/>
  <c r="H117" i="12"/>
  <c r="G117" i="12"/>
  <c r="F117" i="12"/>
  <c r="E117" i="12"/>
  <c r="D117" i="12"/>
  <c r="C117" i="12"/>
  <c r="B117" i="12"/>
  <c r="J116" i="12"/>
  <c r="I116" i="12"/>
  <c r="H116" i="12"/>
  <c r="G116" i="12"/>
  <c r="F116" i="12"/>
  <c r="E116" i="12"/>
  <c r="D116" i="12"/>
  <c r="C116" i="12"/>
  <c r="B116" i="12"/>
  <c r="I115" i="12"/>
  <c r="H115" i="12"/>
  <c r="G115" i="12"/>
  <c r="F115" i="12"/>
  <c r="E115" i="12"/>
  <c r="D115" i="12"/>
  <c r="C115" i="12"/>
  <c r="B115" i="12"/>
  <c r="H114" i="12"/>
  <c r="G114" i="12"/>
  <c r="F114" i="12"/>
  <c r="E114" i="12"/>
  <c r="D114" i="12"/>
  <c r="C114" i="12"/>
  <c r="B114" i="12"/>
  <c r="G113" i="12"/>
  <c r="F113" i="12"/>
  <c r="E113" i="12"/>
  <c r="D113" i="12"/>
  <c r="C113" i="12"/>
  <c r="B113" i="12"/>
  <c r="F112" i="12"/>
  <c r="E112" i="12"/>
  <c r="D112" i="12"/>
  <c r="C112" i="12"/>
  <c r="B112" i="12"/>
  <c r="E111" i="12"/>
  <c r="D111" i="12"/>
  <c r="C111" i="12"/>
  <c r="B111" i="12"/>
  <c r="D110" i="12"/>
  <c r="C110" i="12"/>
  <c r="B110" i="12"/>
  <c r="C109" i="12"/>
  <c r="B109" i="12"/>
  <c r="B108" i="12"/>
  <c r="AC103" i="12"/>
  <c r="P103" i="12"/>
  <c r="O103" i="12"/>
  <c r="N103" i="12"/>
  <c r="M103" i="12"/>
  <c r="L103" i="12"/>
  <c r="K103" i="12"/>
  <c r="J103" i="12"/>
  <c r="I103" i="12"/>
  <c r="H103" i="12"/>
  <c r="G103" i="12"/>
  <c r="F103" i="12"/>
  <c r="E103" i="12"/>
  <c r="D103" i="12"/>
  <c r="C103" i="12"/>
  <c r="O102" i="12"/>
  <c r="N102" i="12"/>
  <c r="M102" i="12"/>
  <c r="L102" i="12"/>
  <c r="K102" i="12"/>
  <c r="J102" i="12"/>
  <c r="I102" i="12"/>
  <c r="H102" i="12"/>
  <c r="G102" i="12"/>
  <c r="F102" i="12"/>
  <c r="E102" i="12"/>
  <c r="D102" i="12"/>
  <c r="C102" i="12"/>
  <c r="B102" i="12"/>
  <c r="N101" i="12"/>
  <c r="M101" i="12"/>
  <c r="L101" i="12"/>
  <c r="K101" i="12"/>
  <c r="J101" i="12"/>
  <c r="I101" i="12"/>
  <c r="H101" i="12"/>
  <c r="G101" i="12"/>
  <c r="F101" i="12"/>
  <c r="E101" i="12"/>
  <c r="D101" i="12"/>
  <c r="C101" i="12"/>
  <c r="B101" i="12"/>
  <c r="M100" i="12"/>
  <c r="L100" i="12"/>
  <c r="K100" i="12"/>
  <c r="J100" i="12"/>
  <c r="I100" i="12"/>
  <c r="H100" i="12"/>
  <c r="G100" i="12"/>
  <c r="F100" i="12"/>
  <c r="E100" i="12"/>
  <c r="D100" i="12"/>
  <c r="C100" i="12"/>
  <c r="B100" i="12"/>
  <c r="L99" i="12"/>
  <c r="K99" i="12"/>
  <c r="J99" i="12"/>
  <c r="I99" i="12"/>
  <c r="H99" i="12"/>
  <c r="G99" i="12"/>
  <c r="F99" i="12"/>
  <c r="E99" i="12"/>
  <c r="D99" i="12"/>
  <c r="C99" i="12"/>
  <c r="B99" i="12"/>
  <c r="K98" i="12"/>
  <c r="J98" i="12"/>
  <c r="I98" i="12"/>
  <c r="H98" i="12"/>
  <c r="G98" i="12"/>
  <c r="F98" i="12"/>
  <c r="E98" i="12"/>
  <c r="D98" i="12"/>
  <c r="C98" i="12"/>
  <c r="B98" i="12"/>
  <c r="J97" i="12"/>
  <c r="I97" i="12"/>
  <c r="H97" i="12"/>
  <c r="G97" i="12"/>
  <c r="F97" i="12"/>
  <c r="E97" i="12"/>
  <c r="D97" i="12"/>
  <c r="C97" i="12"/>
  <c r="B97" i="12"/>
  <c r="I96" i="12"/>
  <c r="H96" i="12"/>
  <c r="G96" i="12"/>
  <c r="F96" i="12"/>
  <c r="E96" i="12"/>
  <c r="D96" i="12"/>
  <c r="C96" i="12"/>
  <c r="B96" i="12"/>
  <c r="H95" i="12"/>
  <c r="G95" i="12"/>
  <c r="F95" i="12"/>
  <c r="E95" i="12"/>
  <c r="D95" i="12"/>
  <c r="C95" i="12"/>
  <c r="B95" i="12"/>
  <c r="G94" i="12"/>
  <c r="F94" i="12"/>
  <c r="E94" i="12"/>
  <c r="D94" i="12"/>
  <c r="C94" i="12"/>
  <c r="B94" i="12"/>
  <c r="F93" i="12"/>
  <c r="E93" i="12"/>
  <c r="D93" i="12"/>
  <c r="C93" i="12"/>
  <c r="B93" i="12"/>
  <c r="E92" i="12"/>
  <c r="D92" i="12"/>
  <c r="C92" i="12"/>
  <c r="B92" i="12"/>
  <c r="D91" i="12"/>
  <c r="C91" i="12"/>
  <c r="B91" i="12"/>
  <c r="C90" i="12"/>
  <c r="B90" i="12"/>
  <c r="B89" i="12"/>
  <c r="AC84" i="12"/>
  <c r="P84" i="12"/>
  <c r="O84" i="12"/>
  <c r="N84" i="12"/>
  <c r="M84" i="12"/>
  <c r="L84" i="12"/>
  <c r="K84" i="12"/>
  <c r="J84" i="12"/>
  <c r="I84" i="12"/>
  <c r="H84" i="12"/>
  <c r="G84" i="12"/>
  <c r="F84" i="12"/>
  <c r="E84" i="12"/>
  <c r="D84" i="12"/>
  <c r="C84" i="12"/>
  <c r="O83" i="12"/>
  <c r="N83" i="12"/>
  <c r="M83" i="12"/>
  <c r="L83" i="12"/>
  <c r="K83" i="12"/>
  <c r="J83" i="12"/>
  <c r="I83" i="12"/>
  <c r="H83" i="12"/>
  <c r="G83" i="12"/>
  <c r="F83" i="12"/>
  <c r="E83" i="12"/>
  <c r="D83" i="12"/>
  <c r="C83" i="12"/>
  <c r="B83" i="12"/>
  <c r="N82" i="12"/>
  <c r="M82" i="12"/>
  <c r="L82" i="12"/>
  <c r="K82" i="12"/>
  <c r="J82" i="12"/>
  <c r="I82" i="12"/>
  <c r="H82" i="12"/>
  <c r="G82" i="12"/>
  <c r="F82" i="12"/>
  <c r="E82" i="12"/>
  <c r="D82" i="12"/>
  <c r="C82" i="12"/>
  <c r="B82" i="12"/>
  <c r="M81" i="12"/>
  <c r="L81" i="12"/>
  <c r="K81" i="12"/>
  <c r="J81" i="12"/>
  <c r="I81" i="12"/>
  <c r="H81" i="12"/>
  <c r="G81" i="12"/>
  <c r="F81" i="12"/>
  <c r="E81" i="12"/>
  <c r="D81" i="12"/>
  <c r="C81" i="12"/>
  <c r="B81" i="12"/>
  <c r="L80" i="12"/>
  <c r="K80" i="12"/>
  <c r="J80" i="12"/>
  <c r="I80" i="12"/>
  <c r="H80" i="12"/>
  <c r="G80" i="12"/>
  <c r="F80" i="12"/>
  <c r="E80" i="12"/>
  <c r="D80" i="12"/>
  <c r="C80" i="12"/>
  <c r="B80" i="12"/>
  <c r="K79" i="12"/>
  <c r="J79" i="12"/>
  <c r="I79" i="12"/>
  <c r="H79" i="12"/>
  <c r="G79" i="12"/>
  <c r="F79" i="12"/>
  <c r="E79" i="12"/>
  <c r="D79" i="12"/>
  <c r="C79" i="12"/>
  <c r="B79" i="12"/>
  <c r="J78" i="12"/>
  <c r="I78" i="12"/>
  <c r="H78" i="12"/>
  <c r="G78" i="12"/>
  <c r="F78" i="12"/>
  <c r="E78" i="12"/>
  <c r="D78" i="12"/>
  <c r="C78" i="12"/>
  <c r="B78" i="12"/>
  <c r="I77" i="12"/>
  <c r="H77" i="12"/>
  <c r="G77" i="12"/>
  <c r="F77" i="12"/>
  <c r="E77" i="12"/>
  <c r="D77" i="12"/>
  <c r="C77" i="12"/>
  <c r="B77" i="12"/>
  <c r="H76" i="12"/>
  <c r="G76" i="12"/>
  <c r="F76" i="12"/>
  <c r="E76" i="12"/>
  <c r="D76" i="12"/>
  <c r="C76" i="12"/>
  <c r="B76" i="12"/>
  <c r="G75" i="12"/>
  <c r="F75" i="12"/>
  <c r="E75" i="12"/>
  <c r="D75" i="12"/>
  <c r="C75" i="12"/>
  <c r="B75" i="12"/>
  <c r="F74" i="12"/>
  <c r="E74" i="12"/>
  <c r="D74" i="12"/>
  <c r="C74" i="12"/>
  <c r="B74" i="12"/>
  <c r="E73" i="12"/>
  <c r="D73" i="12"/>
  <c r="C73" i="12"/>
  <c r="B73" i="12"/>
  <c r="D72" i="12"/>
  <c r="C72" i="12"/>
  <c r="B72" i="12"/>
  <c r="C71" i="12"/>
  <c r="B71" i="12"/>
  <c r="B70" i="12"/>
  <c r="AC65" i="12"/>
  <c r="P65" i="12"/>
  <c r="O65" i="12"/>
  <c r="N65" i="12"/>
  <c r="M65" i="12"/>
  <c r="L65" i="12"/>
  <c r="K65" i="12"/>
  <c r="J65" i="12"/>
  <c r="I65" i="12"/>
  <c r="H65" i="12"/>
  <c r="G65" i="12"/>
  <c r="F65" i="12"/>
  <c r="E65" i="12"/>
  <c r="D65" i="12"/>
  <c r="C65" i="12"/>
  <c r="O64" i="12"/>
  <c r="N64" i="12"/>
  <c r="M64" i="12"/>
  <c r="L64" i="12"/>
  <c r="K64" i="12"/>
  <c r="J64" i="12"/>
  <c r="I64" i="12"/>
  <c r="H64" i="12"/>
  <c r="G64" i="12"/>
  <c r="F64" i="12"/>
  <c r="E64" i="12"/>
  <c r="D64" i="12"/>
  <c r="C64" i="12"/>
  <c r="B64" i="12"/>
  <c r="N63" i="12"/>
  <c r="M63" i="12"/>
  <c r="L63" i="12"/>
  <c r="K63" i="12"/>
  <c r="J63" i="12"/>
  <c r="I63" i="12"/>
  <c r="H63" i="12"/>
  <c r="G63" i="12"/>
  <c r="F63" i="12"/>
  <c r="E63" i="12"/>
  <c r="D63" i="12"/>
  <c r="C63" i="12"/>
  <c r="B63" i="12"/>
  <c r="M62" i="12"/>
  <c r="L62" i="12"/>
  <c r="K62" i="12"/>
  <c r="J62" i="12"/>
  <c r="I62" i="12"/>
  <c r="H62" i="12"/>
  <c r="G62" i="12"/>
  <c r="F62" i="12"/>
  <c r="E62" i="12"/>
  <c r="D62" i="12"/>
  <c r="C62" i="12"/>
  <c r="B62" i="12"/>
  <c r="L61" i="12"/>
  <c r="K61" i="12"/>
  <c r="J61" i="12"/>
  <c r="I61" i="12"/>
  <c r="H61" i="12"/>
  <c r="G61" i="12"/>
  <c r="F61" i="12"/>
  <c r="E61" i="12"/>
  <c r="D61" i="12"/>
  <c r="C61" i="12"/>
  <c r="B61" i="12"/>
  <c r="K60" i="12"/>
  <c r="J60" i="12"/>
  <c r="I60" i="12"/>
  <c r="H60" i="12"/>
  <c r="G60" i="12"/>
  <c r="F60" i="12"/>
  <c r="E60" i="12"/>
  <c r="D60" i="12"/>
  <c r="C60" i="12"/>
  <c r="B60" i="12"/>
  <c r="J59" i="12"/>
  <c r="I59" i="12"/>
  <c r="H59" i="12"/>
  <c r="G59" i="12"/>
  <c r="F59" i="12"/>
  <c r="E59" i="12"/>
  <c r="D59" i="12"/>
  <c r="C59" i="12"/>
  <c r="B59" i="12"/>
  <c r="I58" i="12"/>
  <c r="H58" i="12"/>
  <c r="G58" i="12"/>
  <c r="F58" i="12"/>
  <c r="E58" i="12"/>
  <c r="D58" i="12"/>
  <c r="C58" i="12"/>
  <c r="B58" i="12"/>
  <c r="H57" i="12"/>
  <c r="G57" i="12"/>
  <c r="F57" i="12"/>
  <c r="E57" i="12"/>
  <c r="D57" i="12"/>
  <c r="C57" i="12"/>
  <c r="B57" i="12"/>
  <c r="G56" i="12"/>
  <c r="F56" i="12"/>
  <c r="E56" i="12"/>
  <c r="D56" i="12"/>
  <c r="C56" i="12"/>
  <c r="B56" i="12"/>
  <c r="F55" i="12"/>
  <c r="E55" i="12"/>
  <c r="D55" i="12"/>
  <c r="C55" i="12"/>
  <c r="B55" i="12"/>
  <c r="E54" i="12"/>
  <c r="D54" i="12"/>
  <c r="C54" i="12"/>
  <c r="B54" i="12"/>
  <c r="D53" i="12"/>
  <c r="C53" i="12"/>
  <c r="B53" i="12"/>
  <c r="C52" i="12"/>
  <c r="B52" i="12"/>
  <c r="B51" i="12"/>
  <c r="AC46" i="12"/>
  <c r="P46" i="12"/>
  <c r="O46" i="12"/>
  <c r="N46" i="12"/>
  <c r="M46" i="12"/>
  <c r="L46" i="12"/>
  <c r="K46" i="12"/>
  <c r="J46" i="12"/>
  <c r="I46" i="12"/>
  <c r="H46" i="12"/>
  <c r="G46" i="12"/>
  <c r="F46" i="12"/>
  <c r="E46" i="12"/>
  <c r="D46" i="12"/>
  <c r="C46" i="12"/>
  <c r="O45" i="12"/>
  <c r="N45" i="12"/>
  <c r="M45" i="12"/>
  <c r="L45" i="12"/>
  <c r="K45" i="12"/>
  <c r="J45" i="12"/>
  <c r="I45" i="12"/>
  <c r="H45" i="12"/>
  <c r="G45" i="12"/>
  <c r="F45" i="12"/>
  <c r="E45" i="12"/>
  <c r="D45" i="12"/>
  <c r="C45" i="12"/>
  <c r="B45" i="12"/>
  <c r="N44" i="12"/>
  <c r="M44" i="12"/>
  <c r="L44" i="12"/>
  <c r="K44" i="12"/>
  <c r="J44" i="12"/>
  <c r="I44" i="12"/>
  <c r="H44" i="12"/>
  <c r="G44" i="12"/>
  <c r="F44" i="12"/>
  <c r="E44" i="12"/>
  <c r="D44" i="12"/>
  <c r="C44" i="12"/>
  <c r="B44" i="12"/>
  <c r="M43" i="12"/>
  <c r="L43" i="12"/>
  <c r="K43" i="12"/>
  <c r="J43" i="12"/>
  <c r="I43" i="12"/>
  <c r="H43" i="12"/>
  <c r="G43" i="12"/>
  <c r="F43" i="12"/>
  <c r="E43" i="12"/>
  <c r="D43" i="12"/>
  <c r="C43" i="12"/>
  <c r="B43" i="12"/>
  <c r="L42" i="12"/>
  <c r="K42" i="12"/>
  <c r="J42" i="12"/>
  <c r="I42" i="12"/>
  <c r="H42" i="12"/>
  <c r="G42" i="12"/>
  <c r="F42" i="12"/>
  <c r="E42" i="12"/>
  <c r="D42" i="12"/>
  <c r="C42" i="12"/>
  <c r="B42" i="12"/>
  <c r="K41" i="12"/>
  <c r="J41" i="12"/>
  <c r="I41" i="12"/>
  <c r="H41" i="12"/>
  <c r="G41" i="12"/>
  <c r="F41" i="12"/>
  <c r="E41" i="12"/>
  <c r="D41" i="12"/>
  <c r="C41" i="12"/>
  <c r="B41" i="12"/>
  <c r="J40" i="12"/>
  <c r="I40" i="12"/>
  <c r="H40" i="12"/>
  <c r="G40" i="12"/>
  <c r="F40" i="12"/>
  <c r="E40" i="12"/>
  <c r="D40" i="12"/>
  <c r="C40" i="12"/>
  <c r="B40" i="12"/>
  <c r="I39" i="12"/>
  <c r="H39" i="12"/>
  <c r="G39" i="12"/>
  <c r="F39" i="12"/>
  <c r="E39" i="12"/>
  <c r="D39" i="12"/>
  <c r="C39" i="12"/>
  <c r="B39" i="12"/>
  <c r="H38" i="12"/>
  <c r="G38" i="12"/>
  <c r="F38" i="12"/>
  <c r="E38" i="12"/>
  <c r="D38" i="12"/>
  <c r="C38" i="12"/>
  <c r="B38" i="12"/>
  <c r="G37" i="12"/>
  <c r="F37" i="12"/>
  <c r="E37" i="12"/>
  <c r="D37" i="12"/>
  <c r="C37" i="12"/>
  <c r="B37" i="12"/>
  <c r="F36" i="12"/>
  <c r="E36" i="12"/>
  <c r="D36" i="12"/>
  <c r="C36" i="12"/>
  <c r="B36" i="12"/>
  <c r="E35" i="12"/>
  <c r="D35" i="12"/>
  <c r="C35" i="12"/>
  <c r="B35" i="12"/>
  <c r="D34" i="12"/>
  <c r="C34" i="12"/>
  <c r="B34" i="12"/>
  <c r="C33" i="12"/>
  <c r="B33" i="12"/>
  <c r="B32" i="12"/>
  <c r="AC122" i="11"/>
  <c r="P122" i="11"/>
  <c r="O122" i="11"/>
  <c r="N122" i="11"/>
  <c r="M122" i="11"/>
  <c r="L122" i="11"/>
  <c r="K122" i="11"/>
  <c r="J122" i="11"/>
  <c r="I122" i="11"/>
  <c r="H122" i="11"/>
  <c r="G122" i="11"/>
  <c r="F122" i="11"/>
  <c r="E122" i="11"/>
  <c r="D122" i="11"/>
  <c r="C122" i="11"/>
  <c r="O121" i="11"/>
  <c r="N121" i="11"/>
  <c r="M121" i="11"/>
  <c r="L121" i="11"/>
  <c r="K121" i="11"/>
  <c r="J121" i="11"/>
  <c r="I121" i="11"/>
  <c r="H121" i="11"/>
  <c r="G121" i="11"/>
  <c r="F121" i="11"/>
  <c r="E121" i="11"/>
  <c r="D121" i="11"/>
  <c r="C121" i="11"/>
  <c r="B121" i="11"/>
  <c r="N120" i="11"/>
  <c r="M120" i="11"/>
  <c r="L120" i="11"/>
  <c r="K120" i="11"/>
  <c r="J120" i="11"/>
  <c r="I120" i="11"/>
  <c r="H120" i="11"/>
  <c r="G120" i="11"/>
  <c r="F120" i="11"/>
  <c r="E120" i="11"/>
  <c r="D120" i="11"/>
  <c r="C120" i="11"/>
  <c r="B120" i="11"/>
  <c r="M119" i="11"/>
  <c r="L119" i="11"/>
  <c r="K119" i="11"/>
  <c r="J119" i="11"/>
  <c r="I119" i="11"/>
  <c r="H119" i="11"/>
  <c r="G119" i="11"/>
  <c r="F119" i="11"/>
  <c r="E119" i="11"/>
  <c r="D119" i="11"/>
  <c r="C119" i="11"/>
  <c r="B119" i="11"/>
  <c r="L118" i="11"/>
  <c r="K118" i="11"/>
  <c r="J118" i="11"/>
  <c r="I118" i="11"/>
  <c r="H118" i="11"/>
  <c r="G118" i="11"/>
  <c r="F118" i="11"/>
  <c r="E118" i="11"/>
  <c r="D118" i="11"/>
  <c r="C118" i="11"/>
  <c r="B118" i="11"/>
  <c r="K117" i="11"/>
  <c r="J117" i="11"/>
  <c r="I117" i="11"/>
  <c r="H117" i="11"/>
  <c r="G117" i="11"/>
  <c r="F117" i="11"/>
  <c r="E117" i="11"/>
  <c r="D117" i="11"/>
  <c r="C117" i="11"/>
  <c r="B117" i="11"/>
  <c r="J116" i="11"/>
  <c r="I116" i="11"/>
  <c r="H116" i="11"/>
  <c r="G116" i="11"/>
  <c r="F116" i="11"/>
  <c r="E116" i="11"/>
  <c r="D116" i="11"/>
  <c r="C116" i="11"/>
  <c r="B116" i="11"/>
  <c r="I115" i="11"/>
  <c r="H115" i="11"/>
  <c r="G115" i="11"/>
  <c r="F115" i="11"/>
  <c r="E115" i="11"/>
  <c r="D115" i="11"/>
  <c r="C115" i="11"/>
  <c r="B115" i="11"/>
  <c r="H114" i="11"/>
  <c r="G114" i="11"/>
  <c r="F114" i="11"/>
  <c r="E114" i="11"/>
  <c r="D114" i="11"/>
  <c r="C114" i="11"/>
  <c r="B114" i="11"/>
  <c r="G113" i="11"/>
  <c r="F113" i="11"/>
  <c r="E113" i="11"/>
  <c r="D113" i="11"/>
  <c r="C113" i="11"/>
  <c r="B113" i="11"/>
  <c r="F112" i="11"/>
  <c r="E112" i="11"/>
  <c r="D112" i="11"/>
  <c r="C112" i="11"/>
  <c r="B112" i="11"/>
  <c r="E111" i="11"/>
  <c r="D111" i="11"/>
  <c r="C111" i="11"/>
  <c r="B111" i="11"/>
  <c r="D110" i="11"/>
  <c r="C110" i="11"/>
  <c r="B110" i="11"/>
  <c r="C109" i="11"/>
  <c r="B109" i="11"/>
  <c r="B108" i="11"/>
  <c r="AC103" i="11"/>
  <c r="P103" i="11"/>
  <c r="O103" i="11"/>
  <c r="N103" i="11"/>
  <c r="M103" i="11"/>
  <c r="L103" i="11"/>
  <c r="K103" i="11"/>
  <c r="J103" i="11"/>
  <c r="I103" i="11"/>
  <c r="H103" i="11"/>
  <c r="G103" i="11"/>
  <c r="F103" i="11"/>
  <c r="E103" i="11"/>
  <c r="D103" i="11"/>
  <c r="C103" i="11"/>
  <c r="O102" i="11"/>
  <c r="N102" i="11"/>
  <c r="M102" i="11"/>
  <c r="L102" i="11"/>
  <c r="K102" i="11"/>
  <c r="J102" i="11"/>
  <c r="I102" i="11"/>
  <c r="H102" i="11"/>
  <c r="G102" i="11"/>
  <c r="F102" i="11"/>
  <c r="E102" i="11"/>
  <c r="D102" i="11"/>
  <c r="C102" i="11"/>
  <c r="B102" i="11"/>
  <c r="N101" i="11"/>
  <c r="M101" i="11"/>
  <c r="L101" i="11"/>
  <c r="K101" i="11"/>
  <c r="J101" i="11"/>
  <c r="I101" i="11"/>
  <c r="H101" i="11"/>
  <c r="G101" i="11"/>
  <c r="F101" i="11"/>
  <c r="E101" i="11"/>
  <c r="D101" i="11"/>
  <c r="C101" i="11"/>
  <c r="B101" i="11"/>
  <c r="M100" i="11"/>
  <c r="L100" i="11"/>
  <c r="K100" i="11"/>
  <c r="J100" i="11"/>
  <c r="I100" i="11"/>
  <c r="H100" i="11"/>
  <c r="G100" i="11"/>
  <c r="F100" i="11"/>
  <c r="E100" i="11"/>
  <c r="D100" i="11"/>
  <c r="C100" i="11"/>
  <c r="B100" i="11"/>
  <c r="L99" i="11"/>
  <c r="K99" i="11"/>
  <c r="J99" i="11"/>
  <c r="I99" i="11"/>
  <c r="H99" i="11"/>
  <c r="G99" i="11"/>
  <c r="F99" i="11"/>
  <c r="E99" i="11"/>
  <c r="D99" i="11"/>
  <c r="C99" i="11"/>
  <c r="B99" i="11"/>
  <c r="K98" i="11"/>
  <c r="J98" i="11"/>
  <c r="I98" i="11"/>
  <c r="H98" i="11"/>
  <c r="G98" i="11"/>
  <c r="F98" i="11"/>
  <c r="E98" i="11"/>
  <c r="D98" i="11"/>
  <c r="C98" i="11"/>
  <c r="B98" i="11"/>
  <c r="J97" i="11"/>
  <c r="I97" i="11"/>
  <c r="H97" i="11"/>
  <c r="G97" i="11"/>
  <c r="F97" i="11"/>
  <c r="E97" i="11"/>
  <c r="D97" i="11"/>
  <c r="C97" i="11"/>
  <c r="B97" i="11"/>
  <c r="I96" i="11"/>
  <c r="H96" i="11"/>
  <c r="G96" i="11"/>
  <c r="F96" i="11"/>
  <c r="E96" i="11"/>
  <c r="D96" i="11"/>
  <c r="C96" i="11"/>
  <c r="B96" i="11"/>
  <c r="H95" i="11"/>
  <c r="G95" i="11"/>
  <c r="F95" i="11"/>
  <c r="E95" i="11"/>
  <c r="D95" i="11"/>
  <c r="C95" i="11"/>
  <c r="B95" i="11"/>
  <c r="G94" i="11"/>
  <c r="F94" i="11"/>
  <c r="E94" i="11"/>
  <c r="D94" i="11"/>
  <c r="C94" i="11"/>
  <c r="B94" i="11"/>
  <c r="F93" i="11"/>
  <c r="E93" i="11"/>
  <c r="D93" i="11"/>
  <c r="C93" i="11"/>
  <c r="B93" i="11"/>
  <c r="E92" i="11"/>
  <c r="D92" i="11"/>
  <c r="C92" i="11"/>
  <c r="B92" i="11"/>
  <c r="D91" i="11"/>
  <c r="C91" i="11"/>
  <c r="B91" i="11"/>
  <c r="C90" i="11"/>
  <c r="B90" i="11"/>
  <c r="B89" i="11"/>
  <c r="AC84" i="11"/>
  <c r="P84" i="11"/>
  <c r="O84" i="11"/>
  <c r="N84" i="11"/>
  <c r="M84" i="11"/>
  <c r="L84" i="11"/>
  <c r="K84" i="11"/>
  <c r="J84" i="11"/>
  <c r="I84" i="11"/>
  <c r="H84" i="11"/>
  <c r="G84" i="11"/>
  <c r="F84" i="11"/>
  <c r="E84" i="11"/>
  <c r="D84" i="11"/>
  <c r="C84" i="11"/>
  <c r="O83" i="11"/>
  <c r="N83" i="11"/>
  <c r="M83" i="11"/>
  <c r="L83" i="11"/>
  <c r="K83" i="11"/>
  <c r="J83" i="11"/>
  <c r="I83" i="11"/>
  <c r="H83" i="11"/>
  <c r="G83" i="11"/>
  <c r="F83" i="11"/>
  <c r="E83" i="11"/>
  <c r="D83" i="11"/>
  <c r="C83" i="11"/>
  <c r="B83" i="11"/>
  <c r="N82" i="11"/>
  <c r="M82" i="11"/>
  <c r="L82" i="11"/>
  <c r="K82" i="11"/>
  <c r="J82" i="11"/>
  <c r="I82" i="11"/>
  <c r="H82" i="11"/>
  <c r="G82" i="11"/>
  <c r="F82" i="11"/>
  <c r="E82" i="11"/>
  <c r="D82" i="11"/>
  <c r="C82" i="11"/>
  <c r="B82" i="11"/>
  <c r="M81" i="11"/>
  <c r="L81" i="11"/>
  <c r="K81" i="11"/>
  <c r="J81" i="11"/>
  <c r="I81" i="11"/>
  <c r="H81" i="11"/>
  <c r="G81" i="11"/>
  <c r="F81" i="11"/>
  <c r="E81" i="11"/>
  <c r="D81" i="11"/>
  <c r="C81" i="11"/>
  <c r="B81" i="11"/>
  <c r="L80" i="11"/>
  <c r="K80" i="11"/>
  <c r="J80" i="11"/>
  <c r="I80" i="11"/>
  <c r="H80" i="11"/>
  <c r="G80" i="11"/>
  <c r="F80" i="11"/>
  <c r="E80" i="11"/>
  <c r="D80" i="11"/>
  <c r="C80" i="11"/>
  <c r="B80" i="11"/>
  <c r="K79" i="11"/>
  <c r="J79" i="11"/>
  <c r="I79" i="11"/>
  <c r="H79" i="11"/>
  <c r="G79" i="11"/>
  <c r="F79" i="11"/>
  <c r="E79" i="11"/>
  <c r="D79" i="11"/>
  <c r="C79" i="11"/>
  <c r="B79" i="11"/>
  <c r="J78" i="11"/>
  <c r="I78" i="11"/>
  <c r="H78" i="11"/>
  <c r="G78" i="11"/>
  <c r="F78" i="11"/>
  <c r="E78" i="11"/>
  <c r="D78" i="11"/>
  <c r="C78" i="11"/>
  <c r="B78" i="11"/>
  <c r="I77" i="11"/>
  <c r="H77" i="11"/>
  <c r="G77" i="11"/>
  <c r="F77" i="11"/>
  <c r="E77" i="11"/>
  <c r="D77" i="11"/>
  <c r="C77" i="11"/>
  <c r="B77" i="11"/>
  <c r="H76" i="11"/>
  <c r="G76" i="11"/>
  <c r="F76" i="11"/>
  <c r="E76" i="11"/>
  <c r="D76" i="11"/>
  <c r="C76" i="11"/>
  <c r="B76" i="11"/>
  <c r="G75" i="11"/>
  <c r="F75" i="11"/>
  <c r="E75" i="11"/>
  <c r="D75" i="11"/>
  <c r="C75" i="11"/>
  <c r="B75" i="11"/>
  <c r="F74" i="11"/>
  <c r="E74" i="11"/>
  <c r="D74" i="11"/>
  <c r="C74" i="11"/>
  <c r="B74" i="11"/>
  <c r="E73" i="11"/>
  <c r="D73" i="11"/>
  <c r="C73" i="11"/>
  <c r="B73" i="11"/>
  <c r="D72" i="11"/>
  <c r="C72" i="11"/>
  <c r="B72" i="11"/>
  <c r="C71" i="11"/>
  <c r="B71" i="11"/>
  <c r="B70" i="11"/>
  <c r="AC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D65" i="11"/>
  <c r="C65" i="11"/>
  <c r="O64" i="11"/>
  <c r="N64" i="11"/>
  <c r="M64" i="11"/>
  <c r="L64" i="11"/>
  <c r="K64" i="11"/>
  <c r="J64" i="11"/>
  <c r="I64" i="11"/>
  <c r="H64" i="11"/>
  <c r="G64" i="11"/>
  <c r="F64" i="11"/>
  <c r="E64" i="11"/>
  <c r="D64" i="11"/>
  <c r="C64" i="11"/>
  <c r="B64" i="11"/>
  <c r="N63" i="11"/>
  <c r="M63" i="11"/>
  <c r="L63" i="11"/>
  <c r="K63" i="11"/>
  <c r="J63" i="11"/>
  <c r="I63" i="11"/>
  <c r="H63" i="11"/>
  <c r="G63" i="11"/>
  <c r="F63" i="11"/>
  <c r="E63" i="11"/>
  <c r="D63" i="11"/>
  <c r="C63" i="11"/>
  <c r="B63" i="11"/>
  <c r="M62" i="11"/>
  <c r="L62" i="11"/>
  <c r="K62" i="11"/>
  <c r="J62" i="11"/>
  <c r="I62" i="11"/>
  <c r="H62" i="11"/>
  <c r="G62" i="11"/>
  <c r="F62" i="11"/>
  <c r="E62" i="11"/>
  <c r="D62" i="11"/>
  <c r="C62" i="11"/>
  <c r="B62" i="11"/>
  <c r="L61" i="11"/>
  <c r="K61" i="11"/>
  <c r="J61" i="11"/>
  <c r="I61" i="11"/>
  <c r="H61" i="11"/>
  <c r="G61" i="11"/>
  <c r="F61" i="11"/>
  <c r="E61" i="11"/>
  <c r="D61" i="11"/>
  <c r="C61" i="11"/>
  <c r="B61" i="11"/>
  <c r="K60" i="11"/>
  <c r="J60" i="11"/>
  <c r="I60" i="11"/>
  <c r="H60" i="11"/>
  <c r="G60" i="11"/>
  <c r="F60" i="11"/>
  <c r="E60" i="11"/>
  <c r="D60" i="11"/>
  <c r="C60" i="11"/>
  <c r="B60" i="11"/>
  <c r="J59" i="11"/>
  <c r="I59" i="11"/>
  <c r="H59" i="11"/>
  <c r="G59" i="11"/>
  <c r="F59" i="11"/>
  <c r="E59" i="11"/>
  <c r="D59" i="11"/>
  <c r="C59" i="11"/>
  <c r="B59" i="11"/>
  <c r="I58" i="11"/>
  <c r="H58" i="11"/>
  <c r="G58" i="11"/>
  <c r="F58" i="11"/>
  <c r="E58" i="11"/>
  <c r="D58" i="11"/>
  <c r="C58" i="11"/>
  <c r="B58" i="11"/>
  <c r="H57" i="11"/>
  <c r="G57" i="11"/>
  <c r="F57" i="11"/>
  <c r="E57" i="11"/>
  <c r="D57" i="11"/>
  <c r="C57" i="11"/>
  <c r="B57" i="11"/>
  <c r="G56" i="11"/>
  <c r="F56" i="11"/>
  <c r="E56" i="11"/>
  <c r="D56" i="11"/>
  <c r="C56" i="11"/>
  <c r="B56" i="11"/>
  <c r="F55" i="11"/>
  <c r="E55" i="11"/>
  <c r="D55" i="11"/>
  <c r="C55" i="11"/>
  <c r="B55" i="11"/>
  <c r="E54" i="11"/>
  <c r="D54" i="11"/>
  <c r="C54" i="11"/>
  <c r="B54" i="11"/>
  <c r="D53" i="11"/>
  <c r="C53" i="11"/>
  <c r="B53" i="11"/>
  <c r="C52" i="11"/>
  <c r="B52" i="11"/>
  <c r="B51" i="11"/>
  <c r="AC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D46" i="11"/>
  <c r="C46" i="11"/>
  <c r="O45" i="11"/>
  <c r="N45" i="11"/>
  <c r="M45" i="11"/>
  <c r="L45" i="11"/>
  <c r="K45" i="11"/>
  <c r="J45" i="11"/>
  <c r="I45" i="11"/>
  <c r="H45" i="11"/>
  <c r="G45" i="11"/>
  <c r="F45" i="11"/>
  <c r="E45" i="11"/>
  <c r="D45" i="11"/>
  <c r="C45" i="11"/>
  <c r="B45" i="11"/>
  <c r="N44" i="11"/>
  <c r="M44" i="11"/>
  <c r="L44" i="11"/>
  <c r="K44" i="11"/>
  <c r="J44" i="11"/>
  <c r="I44" i="11"/>
  <c r="H44" i="11"/>
  <c r="G44" i="11"/>
  <c r="F44" i="11"/>
  <c r="E44" i="11"/>
  <c r="D44" i="11"/>
  <c r="C44" i="11"/>
  <c r="B44" i="11"/>
  <c r="M43" i="11"/>
  <c r="L43" i="11"/>
  <c r="K43" i="11"/>
  <c r="J43" i="11"/>
  <c r="I43" i="11"/>
  <c r="H43" i="11"/>
  <c r="G43" i="11"/>
  <c r="F43" i="11"/>
  <c r="E43" i="11"/>
  <c r="D43" i="11"/>
  <c r="C43" i="11"/>
  <c r="B43" i="11"/>
  <c r="L42" i="11"/>
  <c r="K42" i="11"/>
  <c r="J42" i="11"/>
  <c r="I42" i="11"/>
  <c r="H42" i="11"/>
  <c r="G42" i="11"/>
  <c r="F42" i="11"/>
  <c r="E42" i="11"/>
  <c r="D42" i="11"/>
  <c r="C42" i="11"/>
  <c r="B42" i="11"/>
  <c r="K41" i="11"/>
  <c r="J41" i="11"/>
  <c r="I41" i="11"/>
  <c r="H41" i="11"/>
  <c r="G41" i="11"/>
  <c r="F41" i="11"/>
  <c r="E41" i="11"/>
  <c r="D41" i="11"/>
  <c r="C41" i="11"/>
  <c r="B41" i="11"/>
  <c r="J40" i="11"/>
  <c r="I40" i="11"/>
  <c r="H40" i="11"/>
  <c r="G40" i="11"/>
  <c r="F40" i="11"/>
  <c r="E40" i="11"/>
  <c r="D40" i="11"/>
  <c r="C40" i="11"/>
  <c r="B40" i="11"/>
  <c r="I39" i="11"/>
  <c r="H39" i="11"/>
  <c r="G39" i="11"/>
  <c r="F39" i="11"/>
  <c r="E39" i="11"/>
  <c r="D39" i="11"/>
  <c r="C39" i="11"/>
  <c r="B39" i="11"/>
  <c r="H38" i="11"/>
  <c r="G38" i="11"/>
  <c r="F38" i="11"/>
  <c r="E38" i="11"/>
  <c r="D38" i="11"/>
  <c r="C38" i="11"/>
  <c r="B38" i="11"/>
  <c r="G37" i="11"/>
  <c r="F37" i="11"/>
  <c r="E37" i="11"/>
  <c r="D37" i="11"/>
  <c r="C37" i="11"/>
  <c r="B37" i="11"/>
  <c r="F36" i="11"/>
  <c r="E36" i="11"/>
  <c r="D36" i="11"/>
  <c r="C36" i="11"/>
  <c r="B36" i="11"/>
  <c r="E35" i="11"/>
  <c r="D35" i="11"/>
  <c r="C35" i="11"/>
  <c r="B35" i="11"/>
  <c r="D34" i="11"/>
  <c r="C34" i="11"/>
  <c r="B34" i="11"/>
  <c r="C33" i="11"/>
  <c r="B33" i="11"/>
  <c r="B32" i="11"/>
  <c r="AC122" i="10"/>
  <c r="P122" i="10"/>
  <c r="O122" i="10"/>
  <c r="N122" i="10"/>
  <c r="M122" i="10"/>
  <c r="L122" i="10"/>
  <c r="K122" i="10"/>
  <c r="J122" i="10"/>
  <c r="I122" i="10"/>
  <c r="H122" i="10"/>
  <c r="G122" i="10"/>
  <c r="F122" i="10"/>
  <c r="E122" i="10"/>
  <c r="D122" i="10"/>
  <c r="C122" i="10"/>
  <c r="O121" i="10"/>
  <c r="N121" i="10"/>
  <c r="M121" i="10"/>
  <c r="L121" i="10"/>
  <c r="K121" i="10"/>
  <c r="J121" i="10"/>
  <c r="I121" i="10"/>
  <c r="H121" i="10"/>
  <c r="G121" i="10"/>
  <c r="F121" i="10"/>
  <c r="E121" i="10"/>
  <c r="D121" i="10"/>
  <c r="C121" i="10"/>
  <c r="B121" i="10"/>
  <c r="N120" i="10"/>
  <c r="M120" i="10"/>
  <c r="L120" i="10"/>
  <c r="K120" i="10"/>
  <c r="J120" i="10"/>
  <c r="I120" i="10"/>
  <c r="H120" i="10"/>
  <c r="G120" i="10"/>
  <c r="F120" i="10"/>
  <c r="E120" i="10"/>
  <c r="D120" i="10"/>
  <c r="C120" i="10"/>
  <c r="B120" i="10"/>
  <c r="M119" i="10"/>
  <c r="L119" i="10"/>
  <c r="K119" i="10"/>
  <c r="J119" i="10"/>
  <c r="I119" i="10"/>
  <c r="H119" i="10"/>
  <c r="G119" i="10"/>
  <c r="F119" i="10"/>
  <c r="E119" i="10"/>
  <c r="D119" i="10"/>
  <c r="C119" i="10"/>
  <c r="B119" i="10"/>
  <c r="L118" i="10"/>
  <c r="K118" i="10"/>
  <c r="J118" i="10"/>
  <c r="I118" i="10"/>
  <c r="H118" i="10"/>
  <c r="G118" i="10"/>
  <c r="F118" i="10"/>
  <c r="E118" i="10"/>
  <c r="D118" i="10"/>
  <c r="C118" i="10"/>
  <c r="B118" i="10"/>
  <c r="K117" i="10"/>
  <c r="J117" i="10"/>
  <c r="I117" i="10"/>
  <c r="H117" i="10"/>
  <c r="G117" i="10"/>
  <c r="F117" i="10"/>
  <c r="E117" i="10"/>
  <c r="D117" i="10"/>
  <c r="C117" i="10"/>
  <c r="B117" i="10"/>
  <c r="J116" i="10"/>
  <c r="I116" i="10"/>
  <c r="H116" i="10"/>
  <c r="G116" i="10"/>
  <c r="F116" i="10"/>
  <c r="E116" i="10"/>
  <c r="D116" i="10"/>
  <c r="C116" i="10"/>
  <c r="B116" i="10"/>
  <c r="I115" i="10"/>
  <c r="H115" i="10"/>
  <c r="G115" i="10"/>
  <c r="F115" i="10"/>
  <c r="E115" i="10"/>
  <c r="D115" i="10"/>
  <c r="C115" i="10"/>
  <c r="B115" i="10"/>
  <c r="H114" i="10"/>
  <c r="G114" i="10"/>
  <c r="F114" i="10"/>
  <c r="E114" i="10"/>
  <c r="D114" i="10"/>
  <c r="C114" i="10"/>
  <c r="B114" i="10"/>
  <c r="G113" i="10"/>
  <c r="F113" i="10"/>
  <c r="E113" i="10"/>
  <c r="D113" i="10"/>
  <c r="C113" i="10"/>
  <c r="B113" i="10"/>
  <c r="F112" i="10"/>
  <c r="E112" i="10"/>
  <c r="D112" i="10"/>
  <c r="C112" i="10"/>
  <c r="B112" i="10"/>
  <c r="E111" i="10"/>
  <c r="D111" i="10"/>
  <c r="C111" i="10"/>
  <c r="B111" i="10"/>
  <c r="D110" i="10"/>
  <c r="C110" i="10"/>
  <c r="B110" i="10"/>
  <c r="C109" i="10"/>
  <c r="B109" i="10"/>
  <c r="B108" i="10"/>
  <c r="AC103" i="10"/>
  <c r="P103" i="10"/>
  <c r="O103" i="10"/>
  <c r="N103" i="10"/>
  <c r="M103" i="10"/>
  <c r="L103" i="10"/>
  <c r="K103" i="10"/>
  <c r="J103" i="10"/>
  <c r="I103" i="10"/>
  <c r="H103" i="10"/>
  <c r="G103" i="10"/>
  <c r="F103" i="10"/>
  <c r="E103" i="10"/>
  <c r="D103" i="10"/>
  <c r="C103" i="10"/>
  <c r="O102" i="10"/>
  <c r="N102" i="10"/>
  <c r="M102" i="10"/>
  <c r="L102" i="10"/>
  <c r="K102" i="10"/>
  <c r="J102" i="10"/>
  <c r="I102" i="10"/>
  <c r="H102" i="10"/>
  <c r="G102" i="10"/>
  <c r="F102" i="10"/>
  <c r="E102" i="10"/>
  <c r="D102" i="10"/>
  <c r="C102" i="10"/>
  <c r="B102" i="10"/>
  <c r="N101" i="10"/>
  <c r="M101" i="10"/>
  <c r="L101" i="10"/>
  <c r="K101" i="10"/>
  <c r="J101" i="10"/>
  <c r="I101" i="10"/>
  <c r="H101" i="10"/>
  <c r="G101" i="10"/>
  <c r="F101" i="10"/>
  <c r="E101" i="10"/>
  <c r="D101" i="10"/>
  <c r="C101" i="10"/>
  <c r="B101" i="10"/>
  <c r="M100" i="10"/>
  <c r="L100" i="10"/>
  <c r="K100" i="10"/>
  <c r="J100" i="10"/>
  <c r="I100" i="10"/>
  <c r="H100" i="10"/>
  <c r="G100" i="10"/>
  <c r="F100" i="10"/>
  <c r="E100" i="10"/>
  <c r="D100" i="10"/>
  <c r="C100" i="10"/>
  <c r="B100" i="10"/>
  <c r="L99" i="10"/>
  <c r="K99" i="10"/>
  <c r="J99" i="10"/>
  <c r="I99" i="10"/>
  <c r="H99" i="10"/>
  <c r="G99" i="10"/>
  <c r="F99" i="10"/>
  <c r="E99" i="10"/>
  <c r="D99" i="10"/>
  <c r="C99" i="10"/>
  <c r="B99" i="10"/>
  <c r="K98" i="10"/>
  <c r="J98" i="10"/>
  <c r="I98" i="10"/>
  <c r="H98" i="10"/>
  <c r="G98" i="10"/>
  <c r="F98" i="10"/>
  <c r="E98" i="10"/>
  <c r="D98" i="10"/>
  <c r="C98" i="10"/>
  <c r="B98" i="10"/>
  <c r="J97" i="10"/>
  <c r="I97" i="10"/>
  <c r="H97" i="10"/>
  <c r="G97" i="10"/>
  <c r="F97" i="10"/>
  <c r="E97" i="10"/>
  <c r="D97" i="10"/>
  <c r="C97" i="10"/>
  <c r="B97" i="10"/>
  <c r="I96" i="10"/>
  <c r="H96" i="10"/>
  <c r="G96" i="10"/>
  <c r="F96" i="10"/>
  <c r="E96" i="10"/>
  <c r="D96" i="10"/>
  <c r="C96" i="10"/>
  <c r="B96" i="10"/>
  <c r="H95" i="10"/>
  <c r="G95" i="10"/>
  <c r="F95" i="10"/>
  <c r="E95" i="10"/>
  <c r="D95" i="10"/>
  <c r="C95" i="10"/>
  <c r="B95" i="10"/>
  <c r="G94" i="10"/>
  <c r="F94" i="10"/>
  <c r="E94" i="10"/>
  <c r="D94" i="10"/>
  <c r="C94" i="10"/>
  <c r="B94" i="10"/>
  <c r="F93" i="10"/>
  <c r="E93" i="10"/>
  <c r="D93" i="10"/>
  <c r="C93" i="10"/>
  <c r="B93" i="10"/>
  <c r="E92" i="10"/>
  <c r="D92" i="10"/>
  <c r="C92" i="10"/>
  <c r="B92" i="10"/>
  <c r="D91" i="10"/>
  <c r="C91" i="10"/>
  <c r="B91" i="10"/>
  <c r="C90" i="10"/>
  <c r="B90" i="10"/>
  <c r="B89" i="10"/>
  <c r="AC84" i="10"/>
  <c r="P84" i="10"/>
  <c r="O84" i="10"/>
  <c r="N84" i="10"/>
  <c r="M84" i="10"/>
  <c r="L84" i="10"/>
  <c r="K84" i="10"/>
  <c r="J84" i="10"/>
  <c r="I84" i="10"/>
  <c r="H84" i="10"/>
  <c r="G84" i="10"/>
  <c r="F84" i="10"/>
  <c r="E84" i="10"/>
  <c r="D84" i="10"/>
  <c r="C84" i="10"/>
  <c r="O83" i="10"/>
  <c r="N83" i="10"/>
  <c r="M83" i="10"/>
  <c r="L83" i="10"/>
  <c r="K83" i="10"/>
  <c r="J83" i="10"/>
  <c r="I83" i="10"/>
  <c r="H83" i="10"/>
  <c r="G83" i="10"/>
  <c r="F83" i="10"/>
  <c r="E83" i="10"/>
  <c r="D83" i="10"/>
  <c r="C83" i="10"/>
  <c r="B83" i="10"/>
  <c r="N82" i="10"/>
  <c r="M82" i="10"/>
  <c r="L82" i="10"/>
  <c r="K82" i="10"/>
  <c r="J82" i="10"/>
  <c r="I82" i="10"/>
  <c r="H82" i="10"/>
  <c r="G82" i="10"/>
  <c r="F82" i="10"/>
  <c r="E82" i="10"/>
  <c r="D82" i="10"/>
  <c r="C82" i="10"/>
  <c r="B82" i="10"/>
  <c r="M81" i="10"/>
  <c r="L81" i="10"/>
  <c r="K81" i="10"/>
  <c r="J81" i="10"/>
  <c r="I81" i="10"/>
  <c r="H81" i="10"/>
  <c r="G81" i="10"/>
  <c r="F81" i="10"/>
  <c r="E81" i="10"/>
  <c r="D81" i="10"/>
  <c r="C81" i="10"/>
  <c r="B81" i="10"/>
  <c r="L80" i="10"/>
  <c r="K80" i="10"/>
  <c r="J80" i="10"/>
  <c r="I80" i="10"/>
  <c r="H80" i="10"/>
  <c r="G80" i="10"/>
  <c r="F80" i="10"/>
  <c r="E80" i="10"/>
  <c r="D80" i="10"/>
  <c r="C80" i="10"/>
  <c r="B80" i="10"/>
  <c r="K79" i="10"/>
  <c r="J79" i="10"/>
  <c r="I79" i="10"/>
  <c r="H79" i="10"/>
  <c r="G79" i="10"/>
  <c r="F79" i="10"/>
  <c r="E79" i="10"/>
  <c r="D79" i="10"/>
  <c r="C79" i="10"/>
  <c r="B79" i="10"/>
  <c r="J78" i="10"/>
  <c r="I78" i="10"/>
  <c r="H78" i="10"/>
  <c r="G78" i="10"/>
  <c r="F78" i="10"/>
  <c r="E78" i="10"/>
  <c r="D78" i="10"/>
  <c r="C78" i="10"/>
  <c r="B78" i="10"/>
  <c r="I77" i="10"/>
  <c r="H77" i="10"/>
  <c r="G77" i="10"/>
  <c r="F77" i="10"/>
  <c r="E77" i="10"/>
  <c r="D77" i="10"/>
  <c r="C77" i="10"/>
  <c r="B77" i="10"/>
  <c r="H76" i="10"/>
  <c r="G76" i="10"/>
  <c r="F76" i="10"/>
  <c r="E76" i="10"/>
  <c r="D76" i="10"/>
  <c r="C76" i="10"/>
  <c r="B76" i="10"/>
  <c r="G75" i="10"/>
  <c r="F75" i="10"/>
  <c r="E75" i="10"/>
  <c r="D75" i="10"/>
  <c r="C75" i="10"/>
  <c r="B75" i="10"/>
  <c r="F74" i="10"/>
  <c r="E74" i="10"/>
  <c r="D74" i="10"/>
  <c r="C74" i="10"/>
  <c r="B74" i="10"/>
  <c r="E73" i="10"/>
  <c r="D73" i="10"/>
  <c r="C73" i="10"/>
  <c r="B73" i="10"/>
  <c r="D72" i="10"/>
  <c r="C72" i="10"/>
  <c r="B72" i="10"/>
  <c r="C71" i="10"/>
  <c r="B71" i="10"/>
  <c r="B70" i="10"/>
  <c r="AC65" i="10"/>
  <c r="P65" i="10"/>
  <c r="O65" i="10"/>
  <c r="N65" i="10"/>
  <c r="M65" i="10"/>
  <c r="L65" i="10"/>
  <c r="K65" i="10"/>
  <c r="J65" i="10"/>
  <c r="I65" i="10"/>
  <c r="H65" i="10"/>
  <c r="G65" i="10"/>
  <c r="F65" i="10"/>
  <c r="E65" i="10"/>
  <c r="D65" i="10"/>
  <c r="C65" i="10"/>
  <c r="O64" i="10"/>
  <c r="N64" i="10"/>
  <c r="M64" i="10"/>
  <c r="L64" i="10"/>
  <c r="K64" i="10"/>
  <c r="J64" i="10"/>
  <c r="I64" i="10"/>
  <c r="H64" i="10"/>
  <c r="G64" i="10"/>
  <c r="F64" i="10"/>
  <c r="E64" i="10"/>
  <c r="D64" i="10"/>
  <c r="C64" i="10"/>
  <c r="B64" i="10"/>
  <c r="N63" i="10"/>
  <c r="M63" i="10"/>
  <c r="L63" i="10"/>
  <c r="K63" i="10"/>
  <c r="J63" i="10"/>
  <c r="I63" i="10"/>
  <c r="H63" i="10"/>
  <c r="G63" i="10"/>
  <c r="F63" i="10"/>
  <c r="E63" i="10"/>
  <c r="D63" i="10"/>
  <c r="C63" i="10"/>
  <c r="B63" i="10"/>
  <c r="M62" i="10"/>
  <c r="L62" i="10"/>
  <c r="K62" i="10"/>
  <c r="J62" i="10"/>
  <c r="I62" i="10"/>
  <c r="H62" i="10"/>
  <c r="G62" i="10"/>
  <c r="F62" i="10"/>
  <c r="E62" i="10"/>
  <c r="D62" i="10"/>
  <c r="C62" i="10"/>
  <c r="B62" i="10"/>
  <c r="L61" i="10"/>
  <c r="K61" i="10"/>
  <c r="J61" i="10"/>
  <c r="I61" i="10"/>
  <c r="H61" i="10"/>
  <c r="G61" i="10"/>
  <c r="F61" i="10"/>
  <c r="E61" i="10"/>
  <c r="D61" i="10"/>
  <c r="C61" i="10"/>
  <c r="B61" i="10"/>
  <c r="K60" i="10"/>
  <c r="J60" i="10"/>
  <c r="I60" i="10"/>
  <c r="H60" i="10"/>
  <c r="G60" i="10"/>
  <c r="F60" i="10"/>
  <c r="E60" i="10"/>
  <c r="D60" i="10"/>
  <c r="C60" i="10"/>
  <c r="B60" i="10"/>
  <c r="J59" i="10"/>
  <c r="I59" i="10"/>
  <c r="H59" i="10"/>
  <c r="G59" i="10"/>
  <c r="F59" i="10"/>
  <c r="E59" i="10"/>
  <c r="D59" i="10"/>
  <c r="C59" i="10"/>
  <c r="B59" i="10"/>
  <c r="I58" i="10"/>
  <c r="H58" i="10"/>
  <c r="G58" i="10"/>
  <c r="F58" i="10"/>
  <c r="E58" i="10"/>
  <c r="D58" i="10"/>
  <c r="C58" i="10"/>
  <c r="B58" i="10"/>
  <c r="H57" i="10"/>
  <c r="G57" i="10"/>
  <c r="F57" i="10"/>
  <c r="E57" i="10"/>
  <c r="D57" i="10"/>
  <c r="C57" i="10"/>
  <c r="B57" i="10"/>
  <c r="G56" i="10"/>
  <c r="F56" i="10"/>
  <c r="E56" i="10"/>
  <c r="D56" i="10"/>
  <c r="C56" i="10"/>
  <c r="B56" i="10"/>
  <c r="F55" i="10"/>
  <c r="E55" i="10"/>
  <c r="D55" i="10"/>
  <c r="C55" i="10"/>
  <c r="B55" i="10"/>
  <c r="E54" i="10"/>
  <c r="D54" i="10"/>
  <c r="C54" i="10"/>
  <c r="B54" i="10"/>
  <c r="D53" i="10"/>
  <c r="C53" i="10"/>
  <c r="B53" i="10"/>
  <c r="C52" i="10"/>
  <c r="B52" i="10"/>
  <c r="B51" i="10"/>
  <c r="AC46" i="10"/>
  <c r="P46" i="10"/>
  <c r="O46" i="10"/>
  <c r="N46" i="10"/>
  <c r="M46" i="10"/>
  <c r="L46" i="10"/>
  <c r="K46" i="10"/>
  <c r="J46" i="10"/>
  <c r="I46" i="10"/>
  <c r="H46" i="10"/>
  <c r="G46" i="10"/>
  <c r="F46" i="10"/>
  <c r="E46" i="10"/>
  <c r="D46" i="10"/>
  <c r="C46" i="10"/>
  <c r="O45" i="10"/>
  <c r="N45" i="10"/>
  <c r="M45" i="10"/>
  <c r="L45" i="10"/>
  <c r="K45" i="10"/>
  <c r="J45" i="10"/>
  <c r="I45" i="10"/>
  <c r="H45" i="10"/>
  <c r="G45" i="10"/>
  <c r="F45" i="10"/>
  <c r="E45" i="10"/>
  <c r="D45" i="10"/>
  <c r="C45" i="10"/>
  <c r="B45" i="10"/>
  <c r="N44" i="10"/>
  <c r="M44" i="10"/>
  <c r="L44" i="10"/>
  <c r="K44" i="10"/>
  <c r="J44" i="10"/>
  <c r="I44" i="10"/>
  <c r="H44" i="10"/>
  <c r="G44" i="10"/>
  <c r="F44" i="10"/>
  <c r="E44" i="10"/>
  <c r="D44" i="10"/>
  <c r="C44" i="10"/>
  <c r="B44" i="10"/>
  <c r="M43" i="10"/>
  <c r="L43" i="10"/>
  <c r="K43" i="10"/>
  <c r="J43" i="10"/>
  <c r="I43" i="10"/>
  <c r="H43" i="10"/>
  <c r="G43" i="10"/>
  <c r="F43" i="10"/>
  <c r="E43" i="10"/>
  <c r="D43" i="10"/>
  <c r="C43" i="10"/>
  <c r="B43" i="10"/>
  <c r="L42" i="10"/>
  <c r="K42" i="10"/>
  <c r="J42" i="10"/>
  <c r="I42" i="10"/>
  <c r="H42" i="10"/>
  <c r="G42" i="10"/>
  <c r="F42" i="10"/>
  <c r="E42" i="10"/>
  <c r="D42" i="10"/>
  <c r="C42" i="10"/>
  <c r="B42" i="10"/>
  <c r="K41" i="10"/>
  <c r="J41" i="10"/>
  <c r="I41" i="10"/>
  <c r="H41" i="10"/>
  <c r="G41" i="10"/>
  <c r="F41" i="10"/>
  <c r="E41" i="10"/>
  <c r="D41" i="10"/>
  <c r="C41" i="10"/>
  <c r="B41" i="10"/>
  <c r="J40" i="10"/>
  <c r="I40" i="10"/>
  <c r="H40" i="10"/>
  <c r="G40" i="10"/>
  <c r="F40" i="10"/>
  <c r="E40" i="10"/>
  <c r="D40" i="10"/>
  <c r="C40" i="10"/>
  <c r="B40" i="10"/>
  <c r="I39" i="10"/>
  <c r="H39" i="10"/>
  <c r="G39" i="10"/>
  <c r="F39" i="10"/>
  <c r="E39" i="10"/>
  <c r="D39" i="10"/>
  <c r="C39" i="10"/>
  <c r="B39" i="10"/>
  <c r="H38" i="10"/>
  <c r="G38" i="10"/>
  <c r="F38" i="10"/>
  <c r="E38" i="10"/>
  <c r="D38" i="10"/>
  <c r="C38" i="10"/>
  <c r="B38" i="10"/>
  <c r="G37" i="10"/>
  <c r="F37" i="10"/>
  <c r="E37" i="10"/>
  <c r="D37" i="10"/>
  <c r="C37" i="10"/>
  <c r="B37" i="10"/>
  <c r="F36" i="10"/>
  <c r="E36" i="10"/>
  <c r="D36" i="10"/>
  <c r="C36" i="10"/>
  <c r="B36" i="10"/>
  <c r="E35" i="10"/>
  <c r="D35" i="10"/>
  <c r="C35" i="10"/>
  <c r="B35" i="10"/>
  <c r="D34" i="10"/>
  <c r="C34" i="10"/>
  <c r="B34" i="10"/>
  <c r="C33" i="10"/>
  <c r="B33" i="10"/>
  <c r="B32" i="10"/>
  <c r="AC122" i="9"/>
  <c r="P122" i="9"/>
  <c r="O122" i="9"/>
  <c r="N122" i="9"/>
  <c r="M122" i="9"/>
  <c r="L122" i="9"/>
  <c r="K122" i="9"/>
  <c r="J122" i="9"/>
  <c r="I122" i="9"/>
  <c r="H122" i="9"/>
  <c r="G122" i="9"/>
  <c r="F122" i="9"/>
  <c r="E122" i="9"/>
  <c r="D122" i="9"/>
  <c r="C122" i="9"/>
  <c r="O121" i="9"/>
  <c r="N121" i="9"/>
  <c r="M121" i="9"/>
  <c r="L121" i="9"/>
  <c r="K121" i="9"/>
  <c r="J121" i="9"/>
  <c r="I121" i="9"/>
  <c r="H121" i="9"/>
  <c r="G121" i="9"/>
  <c r="F121" i="9"/>
  <c r="E121" i="9"/>
  <c r="D121" i="9"/>
  <c r="C121" i="9"/>
  <c r="B121" i="9"/>
  <c r="Q121" i="9" s="1"/>
  <c r="T121" i="9" s="1"/>
  <c r="N120" i="9"/>
  <c r="M120" i="9"/>
  <c r="L120" i="9"/>
  <c r="K120" i="9"/>
  <c r="J120" i="9"/>
  <c r="I120" i="9"/>
  <c r="H120" i="9"/>
  <c r="G120" i="9"/>
  <c r="F120" i="9"/>
  <c r="E120" i="9"/>
  <c r="D120" i="9"/>
  <c r="C120" i="9"/>
  <c r="B120" i="9"/>
  <c r="M119" i="9"/>
  <c r="L119" i="9"/>
  <c r="K119" i="9"/>
  <c r="J119" i="9"/>
  <c r="I119" i="9"/>
  <c r="H119" i="9"/>
  <c r="G119" i="9"/>
  <c r="F119" i="9"/>
  <c r="E119" i="9"/>
  <c r="D119" i="9"/>
  <c r="C119" i="9"/>
  <c r="Q119" i="9" s="1"/>
  <c r="T119" i="9" s="1"/>
  <c r="B119" i="9"/>
  <c r="L118" i="9"/>
  <c r="K118" i="9"/>
  <c r="J118" i="9"/>
  <c r="I118" i="9"/>
  <c r="H118" i="9"/>
  <c r="G118" i="9"/>
  <c r="F118" i="9"/>
  <c r="E118" i="9"/>
  <c r="D118" i="9"/>
  <c r="C118" i="9"/>
  <c r="B118" i="9"/>
  <c r="K117" i="9"/>
  <c r="J117" i="9"/>
  <c r="I117" i="9"/>
  <c r="H117" i="9"/>
  <c r="G117" i="9"/>
  <c r="F117" i="9"/>
  <c r="E117" i="9"/>
  <c r="D117" i="9"/>
  <c r="C117" i="9"/>
  <c r="B117" i="9"/>
  <c r="J116" i="9"/>
  <c r="I116" i="9"/>
  <c r="H116" i="9"/>
  <c r="G116" i="9"/>
  <c r="F116" i="9"/>
  <c r="E116" i="9"/>
  <c r="D116" i="9"/>
  <c r="C116" i="9"/>
  <c r="B116" i="9"/>
  <c r="I115" i="9"/>
  <c r="H115" i="9"/>
  <c r="G115" i="9"/>
  <c r="F115" i="9"/>
  <c r="E115" i="9"/>
  <c r="D115" i="9"/>
  <c r="C115" i="9"/>
  <c r="B115" i="9"/>
  <c r="H114" i="9"/>
  <c r="G114" i="9"/>
  <c r="F114" i="9"/>
  <c r="E114" i="9"/>
  <c r="D114" i="9"/>
  <c r="C114" i="9"/>
  <c r="B114" i="9"/>
  <c r="G113" i="9"/>
  <c r="F113" i="9"/>
  <c r="E113" i="9"/>
  <c r="D113" i="9"/>
  <c r="C113" i="9"/>
  <c r="B113" i="9"/>
  <c r="F112" i="9"/>
  <c r="E112" i="9"/>
  <c r="D112" i="9"/>
  <c r="C112" i="9"/>
  <c r="Q112" i="9" s="1"/>
  <c r="T112" i="9" s="1"/>
  <c r="B112" i="9"/>
  <c r="E111" i="9"/>
  <c r="D111" i="9"/>
  <c r="C111" i="9"/>
  <c r="B111" i="9"/>
  <c r="D110" i="9"/>
  <c r="C110" i="9"/>
  <c r="B110" i="9"/>
  <c r="Q110" i="9" s="1"/>
  <c r="T110" i="9" s="1"/>
  <c r="C109" i="9"/>
  <c r="B109" i="9"/>
  <c r="B108" i="9"/>
  <c r="AC103" i="9"/>
  <c r="P103" i="9"/>
  <c r="O103" i="9"/>
  <c r="N103" i="9"/>
  <c r="M103" i="9"/>
  <c r="L103" i="9"/>
  <c r="K103" i="9"/>
  <c r="J103" i="9"/>
  <c r="I103" i="9"/>
  <c r="H103" i="9"/>
  <c r="G103" i="9"/>
  <c r="F103" i="9"/>
  <c r="E103" i="9"/>
  <c r="O102" i="9"/>
  <c r="N102" i="9"/>
  <c r="M102" i="9"/>
  <c r="L102" i="9"/>
  <c r="K102" i="9"/>
  <c r="J102" i="9"/>
  <c r="I102" i="9"/>
  <c r="H102" i="9"/>
  <c r="G102" i="9"/>
  <c r="F102" i="9"/>
  <c r="E102" i="9"/>
  <c r="D102" i="9"/>
  <c r="C102" i="9"/>
  <c r="B102" i="9"/>
  <c r="N101" i="9"/>
  <c r="M101" i="9"/>
  <c r="L101" i="9"/>
  <c r="K101" i="9"/>
  <c r="J101" i="9"/>
  <c r="I101" i="9"/>
  <c r="H101" i="9"/>
  <c r="G101" i="9"/>
  <c r="F101" i="9"/>
  <c r="E101" i="9"/>
  <c r="Q101" i="9" s="1"/>
  <c r="T101" i="9" s="1"/>
  <c r="D101" i="9"/>
  <c r="C101" i="9"/>
  <c r="B101" i="9"/>
  <c r="M100" i="9"/>
  <c r="L100" i="9"/>
  <c r="K100" i="9"/>
  <c r="J100" i="9"/>
  <c r="I100" i="9"/>
  <c r="H100" i="9"/>
  <c r="G100" i="9"/>
  <c r="F100" i="9"/>
  <c r="E100" i="9"/>
  <c r="D100" i="9"/>
  <c r="C100" i="9"/>
  <c r="B100" i="9"/>
  <c r="L99" i="9"/>
  <c r="K99" i="9"/>
  <c r="J99" i="9"/>
  <c r="I99" i="9"/>
  <c r="H99" i="9"/>
  <c r="G99" i="9"/>
  <c r="F99" i="9"/>
  <c r="E99" i="9"/>
  <c r="D99" i="9"/>
  <c r="C99" i="9"/>
  <c r="B99" i="9"/>
  <c r="K98" i="9"/>
  <c r="J98" i="9"/>
  <c r="I98" i="9"/>
  <c r="H98" i="9"/>
  <c r="G98" i="9"/>
  <c r="F98" i="9"/>
  <c r="E98" i="9"/>
  <c r="D98" i="9"/>
  <c r="C98" i="9"/>
  <c r="B98" i="9"/>
  <c r="J97" i="9"/>
  <c r="I97" i="9"/>
  <c r="H97" i="9"/>
  <c r="G97" i="9"/>
  <c r="F97" i="9"/>
  <c r="E97" i="9"/>
  <c r="D97" i="9"/>
  <c r="C97" i="9"/>
  <c r="B97" i="9"/>
  <c r="I96" i="9"/>
  <c r="H96" i="9"/>
  <c r="G96" i="9"/>
  <c r="F96" i="9"/>
  <c r="E96" i="9"/>
  <c r="D96" i="9"/>
  <c r="C96" i="9"/>
  <c r="B96" i="9"/>
  <c r="H95" i="9"/>
  <c r="G95" i="9"/>
  <c r="F95" i="9"/>
  <c r="E95" i="9"/>
  <c r="D95" i="9"/>
  <c r="C95" i="9"/>
  <c r="B95" i="9"/>
  <c r="G94" i="9"/>
  <c r="F94" i="9"/>
  <c r="E94" i="9"/>
  <c r="D94" i="9"/>
  <c r="C94" i="9"/>
  <c r="B94" i="9"/>
  <c r="F93" i="9"/>
  <c r="E93" i="9"/>
  <c r="D93" i="9"/>
  <c r="C93" i="9"/>
  <c r="B93" i="9"/>
  <c r="E92" i="9"/>
  <c r="Q92" i="9" s="1"/>
  <c r="T92" i="9" s="1"/>
  <c r="D92" i="9"/>
  <c r="C92" i="9"/>
  <c r="B92" i="9"/>
  <c r="D91" i="9"/>
  <c r="C91" i="9"/>
  <c r="B91" i="9"/>
  <c r="C90" i="9"/>
  <c r="B90" i="9"/>
  <c r="Q90" i="9" s="1"/>
  <c r="T90" i="9" s="1"/>
  <c r="B89" i="9"/>
  <c r="AC84" i="9"/>
  <c r="P84" i="9"/>
  <c r="O84" i="9"/>
  <c r="N84" i="9"/>
  <c r="M84" i="9"/>
  <c r="L84" i="9"/>
  <c r="K84" i="9"/>
  <c r="J84" i="9"/>
  <c r="I84" i="9"/>
  <c r="H84" i="9"/>
  <c r="G84" i="9"/>
  <c r="F84" i="9"/>
  <c r="E84" i="9"/>
  <c r="O83" i="9"/>
  <c r="N83" i="9"/>
  <c r="M83" i="9"/>
  <c r="L83" i="9"/>
  <c r="K83" i="9"/>
  <c r="J83" i="9"/>
  <c r="I83" i="9"/>
  <c r="H83" i="9"/>
  <c r="G83" i="9"/>
  <c r="F83" i="9"/>
  <c r="E83" i="9"/>
  <c r="D83" i="9"/>
  <c r="C83" i="9"/>
  <c r="B83" i="9"/>
  <c r="N82" i="9"/>
  <c r="M82" i="9"/>
  <c r="L82" i="9"/>
  <c r="K82" i="9"/>
  <c r="J82" i="9"/>
  <c r="I82" i="9"/>
  <c r="H82" i="9"/>
  <c r="G82" i="9"/>
  <c r="F82" i="9"/>
  <c r="E82" i="9"/>
  <c r="D82" i="9"/>
  <c r="C82" i="9"/>
  <c r="B82" i="9"/>
  <c r="M81" i="9"/>
  <c r="L81" i="9"/>
  <c r="K81" i="9"/>
  <c r="J81" i="9"/>
  <c r="I81" i="9"/>
  <c r="H81" i="9"/>
  <c r="G81" i="9"/>
  <c r="F81" i="9"/>
  <c r="E81" i="9"/>
  <c r="D81" i="9"/>
  <c r="C81" i="9"/>
  <c r="B81" i="9"/>
  <c r="L80" i="9"/>
  <c r="K80" i="9"/>
  <c r="J80" i="9"/>
  <c r="I80" i="9"/>
  <c r="H80" i="9"/>
  <c r="G80" i="9"/>
  <c r="F80" i="9"/>
  <c r="E80" i="9"/>
  <c r="D80" i="9"/>
  <c r="C80" i="9"/>
  <c r="B80" i="9"/>
  <c r="K79" i="9"/>
  <c r="J79" i="9"/>
  <c r="I79" i="9"/>
  <c r="H79" i="9"/>
  <c r="G79" i="9"/>
  <c r="F79" i="9"/>
  <c r="E79" i="9"/>
  <c r="D79" i="9"/>
  <c r="C79" i="9"/>
  <c r="B79" i="9"/>
  <c r="J78" i="9"/>
  <c r="I78" i="9"/>
  <c r="H78" i="9"/>
  <c r="G78" i="9"/>
  <c r="F78" i="9"/>
  <c r="E78" i="9"/>
  <c r="D78" i="9"/>
  <c r="C78" i="9"/>
  <c r="B78" i="9"/>
  <c r="I77" i="9"/>
  <c r="H77" i="9"/>
  <c r="G77" i="9"/>
  <c r="F77" i="9"/>
  <c r="E77" i="9"/>
  <c r="D77" i="9"/>
  <c r="C77" i="9"/>
  <c r="B77" i="9"/>
  <c r="H76" i="9"/>
  <c r="G76" i="9"/>
  <c r="F76" i="9"/>
  <c r="E76" i="9"/>
  <c r="D76" i="9"/>
  <c r="C76" i="9"/>
  <c r="B76" i="9"/>
  <c r="G75" i="9"/>
  <c r="F75" i="9"/>
  <c r="E75" i="9"/>
  <c r="D75" i="9"/>
  <c r="C75" i="9"/>
  <c r="B75" i="9"/>
  <c r="F74" i="9"/>
  <c r="E74" i="9"/>
  <c r="D74" i="9"/>
  <c r="C74" i="9"/>
  <c r="B74" i="9"/>
  <c r="E73" i="9"/>
  <c r="D73" i="9"/>
  <c r="C73" i="9"/>
  <c r="B73" i="9"/>
  <c r="D72" i="9"/>
  <c r="C72" i="9"/>
  <c r="B72" i="9"/>
  <c r="C71" i="9"/>
  <c r="B71" i="9"/>
  <c r="B70" i="9"/>
  <c r="AC65" i="9"/>
  <c r="P65" i="9"/>
  <c r="O65" i="9"/>
  <c r="N65" i="9"/>
  <c r="M65" i="9"/>
  <c r="L65" i="9"/>
  <c r="K65" i="9"/>
  <c r="J65" i="9"/>
  <c r="I65" i="9"/>
  <c r="H65" i="9"/>
  <c r="G65" i="9"/>
  <c r="F65" i="9"/>
  <c r="E65" i="9"/>
  <c r="O64" i="9"/>
  <c r="N64" i="9"/>
  <c r="M64" i="9"/>
  <c r="L64" i="9"/>
  <c r="K64" i="9"/>
  <c r="J64" i="9"/>
  <c r="I64" i="9"/>
  <c r="H64" i="9"/>
  <c r="G64" i="9"/>
  <c r="F64" i="9"/>
  <c r="E64" i="9"/>
  <c r="D64" i="9"/>
  <c r="C64" i="9"/>
  <c r="B64" i="9"/>
  <c r="N63" i="9"/>
  <c r="M63" i="9"/>
  <c r="L63" i="9"/>
  <c r="K63" i="9"/>
  <c r="J63" i="9"/>
  <c r="I63" i="9"/>
  <c r="H63" i="9"/>
  <c r="G63" i="9"/>
  <c r="F63" i="9"/>
  <c r="E63" i="9"/>
  <c r="D63" i="9"/>
  <c r="C63" i="9"/>
  <c r="B63" i="9"/>
  <c r="M62" i="9"/>
  <c r="L62" i="9"/>
  <c r="K62" i="9"/>
  <c r="J62" i="9"/>
  <c r="I62" i="9"/>
  <c r="H62" i="9"/>
  <c r="G62" i="9"/>
  <c r="F62" i="9"/>
  <c r="E62" i="9"/>
  <c r="D62" i="9"/>
  <c r="C62" i="9"/>
  <c r="B62" i="9"/>
  <c r="L61" i="9"/>
  <c r="K61" i="9"/>
  <c r="J61" i="9"/>
  <c r="I61" i="9"/>
  <c r="H61" i="9"/>
  <c r="G61" i="9"/>
  <c r="F61" i="9"/>
  <c r="E61" i="9"/>
  <c r="D61" i="9"/>
  <c r="C61" i="9"/>
  <c r="B61" i="9"/>
  <c r="K60" i="9"/>
  <c r="J60" i="9"/>
  <c r="I60" i="9"/>
  <c r="H60" i="9"/>
  <c r="G60" i="9"/>
  <c r="F60" i="9"/>
  <c r="E60" i="9"/>
  <c r="D60" i="9"/>
  <c r="C60" i="9"/>
  <c r="B60" i="9"/>
  <c r="J59" i="9"/>
  <c r="I59" i="9"/>
  <c r="H59" i="9"/>
  <c r="G59" i="9"/>
  <c r="F59" i="9"/>
  <c r="E59" i="9"/>
  <c r="D59" i="9"/>
  <c r="C59" i="9"/>
  <c r="B59" i="9"/>
  <c r="I58" i="9"/>
  <c r="H58" i="9"/>
  <c r="G58" i="9"/>
  <c r="F58" i="9"/>
  <c r="E58" i="9"/>
  <c r="D58" i="9"/>
  <c r="C58" i="9"/>
  <c r="B58" i="9"/>
  <c r="H57" i="9"/>
  <c r="G57" i="9"/>
  <c r="F57" i="9"/>
  <c r="E57" i="9"/>
  <c r="D57" i="9"/>
  <c r="C57" i="9"/>
  <c r="B57" i="9"/>
  <c r="G56" i="9"/>
  <c r="F56" i="9"/>
  <c r="E56" i="9"/>
  <c r="D56" i="9"/>
  <c r="C56" i="9"/>
  <c r="B56" i="9"/>
  <c r="F55" i="9"/>
  <c r="E55" i="9"/>
  <c r="D55" i="9"/>
  <c r="C55" i="9"/>
  <c r="B55" i="9"/>
  <c r="E54" i="9"/>
  <c r="D54" i="9"/>
  <c r="C54" i="9"/>
  <c r="B54" i="9"/>
  <c r="D53" i="9"/>
  <c r="C53" i="9"/>
  <c r="B53" i="9"/>
  <c r="C52" i="9"/>
  <c r="B52" i="9"/>
  <c r="B51" i="9"/>
  <c r="AC46" i="9"/>
  <c r="P46" i="9"/>
  <c r="O46" i="9"/>
  <c r="N46" i="9"/>
  <c r="M46" i="9"/>
  <c r="L46" i="9"/>
  <c r="K46" i="9"/>
  <c r="J46" i="9"/>
  <c r="I46" i="9"/>
  <c r="H46" i="9"/>
  <c r="G46" i="9"/>
  <c r="F46" i="9"/>
  <c r="E46" i="9"/>
  <c r="O45" i="9"/>
  <c r="N45" i="9"/>
  <c r="M45" i="9"/>
  <c r="L45" i="9"/>
  <c r="K45" i="9"/>
  <c r="J45" i="9"/>
  <c r="I45" i="9"/>
  <c r="H45" i="9"/>
  <c r="G45" i="9"/>
  <c r="F45" i="9"/>
  <c r="E45" i="9"/>
  <c r="D45" i="9"/>
  <c r="C45" i="9"/>
  <c r="B45" i="9"/>
  <c r="N44" i="9"/>
  <c r="M44" i="9"/>
  <c r="L44" i="9"/>
  <c r="K44" i="9"/>
  <c r="J44" i="9"/>
  <c r="I44" i="9"/>
  <c r="H44" i="9"/>
  <c r="G44" i="9"/>
  <c r="F44" i="9"/>
  <c r="E44" i="9"/>
  <c r="D44" i="9"/>
  <c r="C44" i="9"/>
  <c r="B44" i="9"/>
  <c r="M43" i="9"/>
  <c r="L43" i="9"/>
  <c r="K43" i="9"/>
  <c r="J43" i="9"/>
  <c r="I43" i="9"/>
  <c r="H43" i="9"/>
  <c r="G43" i="9"/>
  <c r="F43" i="9"/>
  <c r="E43" i="9"/>
  <c r="D43" i="9"/>
  <c r="C43" i="9"/>
  <c r="B43" i="9"/>
  <c r="L42" i="9"/>
  <c r="K42" i="9"/>
  <c r="J42" i="9"/>
  <c r="I42" i="9"/>
  <c r="H42" i="9"/>
  <c r="G42" i="9"/>
  <c r="F42" i="9"/>
  <c r="E42" i="9"/>
  <c r="D42" i="9"/>
  <c r="C42" i="9"/>
  <c r="B42" i="9"/>
  <c r="K41" i="9"/>
  <c r="J41" i="9"/>
  <c r="I41" i="9"/>
  <c r="H41" i="9"/>
  <c r="G41" i="9"/>
  <c r="F41" i="9"/>
  <c r="E41" i="9"/>
  <c r="D41" i="9"/>
  <c r="C41" i="9"/>
  <c r="B41" i="9"/>
  <c r="J40" i="9"/>
  <c r="I40" i="9"/>
  <c r="H40" i="9"/>
  <c r="G40" i="9"/>
  <c r="F40" i="9"/>
  <c r="E40" i="9"/>
  <c r="D40" i="9"/>
  <c r="C40" i="9"/>
  <c r="B40" i="9"/>
  <c r="I39" i="9"/>
  <c r="H39" i="9"/>
  <c r="G39" i="9"/>
  <c r="F39" i="9"/>
  <c r="E39" i="9"/>
  <c r="D39" i="9"/>
  <c r="C39" i="9"/>
  <c r="B39" i="9"/>
  <c r="H38" i="9"/>
  <c r="G38" i="9"/>
  <c r="F38" i="9"/>
  <c r="E38" i="9"/>
  <c r="D38" i="9"/>
  <c r="C38" i="9"/>
  <c r="B38" i="9"/>
  <c r="G37" i="9"/>
  <c r="F37" i="9"/>
  <c r="E37" i="9"/>
  <c r="D37" i="9"/>
  <c r="C37" i="9"/>
  <c r="B37" i="9"/>
  <c r="F36" i="9"/>
  <c r="E36" i="9"/>
  <c r="D36" i="9"/>
  <c r="C36" i="9"/>
  <c r="B36" i="9"/>
  <c r="E35" i="9"/>
  <c r="D35" i="9"/>
  <c r="C35" i="9"/>
  <c r="B35" i="9"/>
  <c r="D34" i="9"/>
  <c r="C34" i="9"/>
  <c r="B34" i="9"/>
  <c r="C33" i="9"/>
  <c r="B33" i="9"/>
  <c r="B32" i="9"/>
  <c r="AC122" i="8"/>
  <c r="P122" i="8"/>
  <c r="O122" i="8"/>
  <c r="N122" i="8"/>
  <c r="M122" i="8"/>
  <c r="L122" i="8"/>
  <c r="K122" i="8"/>
  <c r="J122" i="8"/>
  <c r="I122" i="8"/>
  <c r="H122" i="8"/>
  <c r="G122" i="8"/>
  <c r="F122" i="8"/>
  <c r="E122" i="8"/>
  <c r="D122" i="8"/>
  <c r="C122" i="8"/>
  <c r="O121" i="8"/>
  <c r="N121" i="8"/>
  <c r="M121" i="8"/>
  <c r="L121" i="8"/>
  <c r="K121" i="8"/>
  <c r="J121" i="8"/>
  <c r="I121" i="8"/>
  <c r="H121" i="8"/>
  <c r="G121" i="8"/>
  <c r="F121" i="8"/>
  <c r="E121" i="8"/>
  <c r="D121" i="8"/>
  <c r="C121" i="8"/>
  <c r="B121" i="8"/>
  <c r="N120" i="8"/>
  <c r="M120" i="8"/>
  <c r="L120" i="8"/>
  <c r="K120" i="8"/>
  <c r="J120" i="8"/>
  <c r="I120" i="8"/>
  <c r="H120" i="8"/>
  <c r="G120" i="8"/>
  <c r="F120" i="8"/>
  <c r="E120" i="8"/>
  <c r="D120" i="8"/>
  <c r="C120" i="8"/>
  <c r="B120" i="8"/>
  <c r="M119" i="8"/>
  <c r="L119" i="8"/>
  <c r="K119" i="8"/>
  <c r="J119" i="8"/>
  <c r="I119" i="8"/>
  <c r="H119" i="8"/>
  <c r="G119" i="8"/>
  <c r="F119" i="8"/>
  <c r="E119" i="8"/>
  <c r="D119" i="8"/>
  <c r="C119" i="8"/>
  <c r="B119" i="8"/>
  <c r="L118" i="8"/>
  <c r="K118" i="8"/>
  <c r="J118" i="8"/>
  <c r="I118" i="8"/>
  <c r="H118" i="8"/>
  <c r="G118" i="8"/>
  <c r="F118" i="8"/>
  <c r="E118" i="8"/>
  <c r="D118" i="8"/>
  <c r="C118" i="8"/>
  <c r="B118" i="8"/>
  <c r="K117" i="8"/>
  <c r="J117" i="8"/>
  <c r="I117" i="8"/>
  <c r="H117" i="8"/>
  <c r="G117" i="8"/>
  <c r="F117" i="8"/>
  <c r="E117" i="8"/>
  <c r="D117" i="8"/>
  <c r="C117" i="8"/>
  <c r="B117" i="8"/>
  <c r="J116" i="8"/>
  <c r="I116" i="8"/>
  <c r="H116" i="8"/>
  <c r="G116" i="8"/>
  <c r="F116" i="8"/>
  <c r="E116" i="8"/>
  <c r="D116" i="8"/>
  <c r="C116" i="8"/>
  <c r="B116" i="8"/>
  <c r="I115" i="8"/>
  <c r="H115" i="8"/>
  <c r="G115" i="8"/>
  <c r="F115" i="8"/>
  <c r="E115" i="8"/>
  <c r="D115" i="8"/>
  <c r="C115" i="8"/>
  <c r="B115" i="8"/>
  <c r="H114" i="8"/>
  <c r="G114" i="8"/>
  <c r="F114" i="8"/>
  <c r="E114" i="8"/>
  <c r="D114" i="8"/>
  <c r="C114" i="8"/>
  <c r="B114" i="8"/>
  <c r="G113" i="8"/>
  <c r="F113" i="8"/>
  <c r="E113" i="8"/>
  <c r="D113" i="8"/>
  <c r="C113" i="8"/>
  <c r="B113" i="8"/>
  <c r="F112" i="8"/>
  <c r="E112" i="8"/>
  <c r="D112" i="8"/>
  <c r="C112" i="8"/>
  <c r="B112" i="8"/>
  <c r="E111" i="8"/>
  <c r="D111" i="8"/>
  <c r="C111" i="8"/>
  <c r="B111" i="8"/>
  <c r="D110" i="8"/>
  <c r="C110" i="8"/>
  <c r="B110" i="8"/>
  <c r="C109" i="8"/>
  <c r="B109" i="8"/>
  <c r="B108" i="8"/>
  <c r="AC103" i="8"/>
  <c r="P103" i="8"/>
  <c r="O103" i="8"/>
  <c r="N103" i="8"/>
  <c r="M103" i="8"/>
  <c r="L103" i="8"/>
  <c r="K103" i="8"/>
  <c r="J103" i="8"/>
  <c r="I103" i="8"/>
  <c r="H103" i="8"/>
  <c r="G103" i="8"/>
  <c r="F103" i="8"/>
  <c r="E103" i="8"/>
  <c r="O102" i="8"/>
  <c r="N102" i="8"/>
  <c r="M102" i="8"/>
  <c r="L102" i="8"/>
  <c r="K102" i="8"/>
  <c r="J102" i="8"/>
  <c r="I102" i="8"/>
  <c r="H102" i="8"/>
  <c r="G102" i="8"/>
  <c r="F102" i="8"/>
  <c r="E102" i="8"/>
  <c r="D102" i="8"/>
  <c r="C102" i="8"/>
  <c r="B102" i="8"/>
  <c r="N101" i="8"/>
  <c r="M101" i="8"/>
  <c r="L101" i="8"/>
  <c r="K101" i="8"/>
  <c r="J101" i="8"/>
  <c r="I101" i="8"/>
  <c r="H101" i="8"/>
  <c r="G101" i="8"/>
  <c r="F101" i="8"/>
  <c r="E101" i="8"/>
  <c r="D101" i="8"/>
  <c r="C101" i="8"/>
  <c r="B101" i="8"/>
  <c r="M100" i="8"/>
  <c r="L100" i="8"/>
  <c r="K100" i="8"/>
  <c r="J100" i="8"/>
  <c r="I100" i="8"/>
  <c r="H100" i="8"/>
  <c r="G100" i="8"/>
  <c r="F100" i="8"/>
  <c r="E100" i="8"/>
  <c r="D100" i="8"/>
  <c r="C100" i="8"/>
  <c r="B100" i="8"/>
  <c r="L99" i="8"/>
  <c r="K99" i="8"/>
  <c r="J99" i="8"/>
  <c r="I99" i="8"/>
  <c r="H99" i="8"/>
  <c r="G99" i="8"/>
  <c r="F99" i="8"/>
  <c r="E99" i="8"/>
  <c r="D99" i="8"/>
  <c r="C99" i="8"/>
  <c r="B99" i="8"/>
  <c r="K98" i="8"/>
  <c r="J98" i="8"/>
  <c r="I98" i="8"/>
  <c r="H98" i="8"/>
  <c r="G98" i="8"/>
  <c r="F98" i="8"/>
  <c r="E98" i="8"/>
  <c r="D98" i="8"/>
  <c r="C98" i="8"/>
  <c r="B98" i="8"/>
  <c r="J97" i="8"/>
  <c r="I97" i="8"/>
  <c r="H97" i="8"/>
  <c r="G97" i="8"/>
  <c r="F97" i="8"/>
  <c r="E97" i="8"/>
  <c r="D97" i="8"/>
  <c r="C97" i="8"/>
  <c r="B97" i="8"/>
  <c r="I96" i="8"/>
  <c r="H96" i="8"/>
  <c r="G96" i="8"/>
  <c r="F96" i="8"/>
  <c r="E96" i="8"/>
  <c r="D96" i="8"/>
  <c r="C96" i="8"/>
  <c r="B96" i="8"/>
  <c r="H95" i="8"/>
  <c r="G95" i="8"/>
  <c r="F95" i="8"/>
  <c r="E95" i="8"/>
  <c r="D95" i="8"/>
  <c r="C95" i="8"/>
  <c r="B95" i="8"/>
  <c r="G94" i="8"/>
  <c r="F94" i="8"/>
  <c r="E94" i="8"/>
  <c r="D94" i="8"/>
  <c r="C94" i="8"/>
  <c r="B94" i="8"/>
  <c r="F93" i="8"/>
  <c r="E93" i="8"/>
  <c r="D93" i="8"/>
  <c r="C93" i="8"/>
  <c r="B93" i="8"/>
  <c r="E92" i="8"/>
  <c r="D92" i="8"/>
  <c r="C92" i="8"/>
  <c r="B92" i="8"/>
  <c r="D91" i="8"/>
  <c r="C91" i="8"/>
  <c r="B91" i="8"/>
  <c r="C90" i="8"/>
  <c r="B90" i="8"/>
  <c r="B89" i="8"/>
  <c r="AC84" i="8"/>
  <c r="P84" i="8"/>
  <c r="O84" i="8"/>
  <c r="N84" i="8"/>
  <c r="M84" i="8"/>
  <c r="L84" i="8"/>
  <c r="K84" i="8"/>
  <c r="J84" i="8"/>
  <c r="I84" i="8"/>
  <c r="H84" i="8"/>
  <c r="G84" i="8"/>
  <c r="F84" i="8"/>
  <c r="E84" i="8"/>
  <c r="O83" i="8"/>
  <c r="N83" i="8"/>
  <c r="M83" i="8"/>
  <c r="L83" i="8"/>
  <c r="K83" i="8"/>
  <c r="J83" i="8"/>
  <c r="I83" i="8"/>
  <c r="H83" i="8"/>
  <c r="G83" i="8"/>
  <c r="F83" i="8"/>
  <c r="E83" i="8"/>
  <c r="D83" i="8"/>
  <c r="C83" i="8"/>
  <c r="B83" i="8"/>
  <c r="N82" i="8"/>
  <c r="M82" i="8"/>
  <c r="L82" i="8"/>
  <c r="K82" i="8"/>
  <c r="J82" i="8"/>
  <c r="I82" i="8"/>
  <c r="H82" i="8"/>
  <c r="G82" i="8"/>
  <c r="F82" i="8"/>
  <c r="E82" i="8"/>
  <c r="D82" i="8"/>
  <c r="C82" i="8"/>
  <c r="B82" i="8"/>
  <c r="M81" i="8"/>
  <c r="L81" i="8"/>
  <c r="K81" i="8"/>
  <c r="J81" i="8"/>
  <c r="I81" i="8"/>
  <c r="H81" i="8"/>
  <c r="G81" i="8"/>
  <c r="F81" i="8"/>
  <c r="E81" i="8"/>
  <c r="D81" i="8"/>
  <c r="C81" i="8"/>
  <c r="B81" i="8"/>
  <c r="L80" i="8"/>
  <c r="K80" i="8"/>
  <c r="J80" i="8"/>
  <c r="I80" i="8"/>
  <c r="H80" i="8"/>
  <c r="G80" i="8"/>
  <c r="F80" i="8"/>
  <c r="E80" i="8"/>
  <c r="D80" i="8"/>
  <c r="C80" i="8"/>
  <c r="B80" i="8"/>
  <c r="K79" i="8"/>
  <c r="J79" i="8"/>
  <c r="I79" i="8"/>
  <c r="H79" i="8"/>
  <c r="G79" i="8"/>
  <c r="F79" i="8"/>
  <c r="E79" i="8"/>
  <c r="D79" i="8"/>
  <c r="C79" i="8"/>
  <c r="B79" i="8"/>
  <c r="J78" i="8"/>
  <c r="I78" i="8"/>
  <c r="H78" i="8"/>
  <c r="G78" i="8"/>
  <c r="F78" i="8"/>
  <c r="E78" i="8"/>
  <c r="D78" i="8"/>
  <c r="C78" i="8"/>
  <c r="B78" i="8"/>
  <c r="I77" i="8"/>
  <c r="H77" i="8"/>
  <c r="G77" i="8"/>
  <c r="F77" i="8"/>
  <c r="E77" i="8"/>
  <c r="D77" i="8"/>
  <c r="C77" i="8"/>
  <c r="B77" i="8"/>
  <c r="H76" i="8"/>
  <c r="G76" i="8"/>
  <c r="F76" i="8"/>
  <c r="E76" i="8"/>
  <c r="D76" i="8"/>
  <c r="C76" i="8"/>
  <c r="B76" i="8"/>
  <c r="G75" i="8"/>
  <c r="F75" i="8"/>
  <c r="E75" i="8"/>
  <c r="D75" i="8"/>
  <c r="C75" i="8"/>
  <c r="B75" i="8"/>
  <c r="F74" i="8"/>
  <c r="E74" i="8"/>
  <c r="D74" i="8"/>
  <c r="C74" i="8"/>
  <c r="B74" i="8"/>
  <c r="E73" i="8"/>
  <c r="D73" i="8"/>
  <c r="C73" i="8"/>
  <c r="B73" i="8"/>
  <c r="D72" i="8"/>
  <c r="C72" i="8"/>
  <c r="B72" i="8"/>
  <c r="C71" i="8"/>
  <c r="B71" i="8"/>
  <c r="B70" i="8"/>
  <c r="AC65" i="8"/>
  <c r="P65" i="8"/>
  <c r="O65" i="8"/>
  <c r="N65" i="8"/>
  <c r="M65" i="8"/>
  <c r="L65" i="8"/>
  <c r="K65" i="8"/>
  <c r="J65" i="8"/>
  <c r="I65" i="8"/>
  <c r="H65" i="8"/>
  <c r="G65" i="8"/>
  <c r="F65" i="8"/>
  <c r="E65" i="8"/>
  <c r="O64" i="8"/>
  <c r="N64" i="8"/>
  <c r="M64" i="8"/>
  <c r="L64" i="8"/>
  <c r="K64" i="8"/>
  <c r="J64" i="8"/>
  <c r="I64" i="8"/>
  <c r="H64" i="8"/>
  <c r="G64" i="8"/>
  <c r="F64" i="8"/>
  <c r="E64" i="8"/>
  <c r="D64" i="8"/>
  <c r="C64" i="8"/>
  <c r="B64" i="8"/>
  <c r="N63" i="8"/>
  <c r="M63" i="8"/>
  <c r="L63" i="8"/>
  <c r="K63" i="8"/>
  <c r="J63" i="8"/>
  <c r="I63" i="8"/>
  <c r="H63" i="8"/>
  <c r="G63" i="8"/>
  <c r="F63" i="8"/>
  <c r="E63" i="8"/>
  <c r="D63" i="8"/>
  <c r="C63" i="8"/>
  <c r="B63" i="8"/>
  <c r="M62" i="8"/>
  <c r="L62" i="8"/>
  <c r="K62" i="8"/>
  <c r="J62" i="8"/>
  <c r="I62" i="8"/>
  <c r="H62" i="8"/>
  <c r="G62" i="8"/>
  <c r="F62" i="8"/>
  <c r="E62" i="8"/>
  <c r="D62" i="8"/>
  <c r="C62" i="8"/>
  <c r="B62" i="8"/>
  <c r="L61" i="8"/>
  <c r="K61" i="8"/>
  <c r="J61" i="8"/>
  <c r="I61" i="8"/>
  <c r="H61" i="8"/>
  <c r="G61" i="8"/>
  <c r="F61" i="8"/>
  <c r="E61" i="8"/>
  <c r="D61" i="8"/>
  <c r="C61" i="8"/>
  <c r="B61" i="8"/>
  <c r="K60" i="8"/>
  <c r="J60" i="8"/>
  <c r="I60" i="8"/>
  <c r="H60" i="8"/>
  <c r="G60" i="8"/>
  <c r="F60" i="8"/>
  <c r="E60" i="8"/>
  <c r="D60" i="8"/>
  <c r="C60" i="8"/>
  <c r="B60" i="8"/>
  <c r="J59" i="8"/>
  <c r="I59" i="8"/>
  <c r="H59" i="8"/>
  <c r="G59" i="8"/>
  <c r="F59" i="8"/>
  <c r="E59" i="8"/>
  <c r="D59" i="8"/>
  <c r="C59" i="8"/>
  <c r="B59" i="8"/>
  <c r="I58" i="8"/>
  <c r="H58" i="8"/>
  <c r="G58" i="8"/>
  <c r="F58" i="8"/>
  <c r="E58" i="8"/>
  <c r="D58" i="8"/>
  <c r="C58" i="8"/>
  <c r="B58" i="8"/>
  <c r="H57" i="8"/>
  <c r="G57" i="8"/>
  <c r="F57" i="8"/>
  <c r="E57" i="8"/>
  <c r="D57" i="8"/>
  <c r="C57" i="8"/>
  <c r="B57" i="8"/>
  <c r="G56" i="8"/>
  <c r="F56" i="8"/>
  <c r="E56" i="8"/>
  <c r="D56" i="8"/>
  <c r="C56" i="8"/>
  <c r="B56" i="8"/>
  <c r="F55" i="8"/>
  <c r="E55" i="8"/>
  <c r="D55" i="8"/>
  <c r="C55" i="8"/>
  <c r="B55" i="8"/>
  <c r="E54" i="8"/>
  <c r="D54" i="8"/>
  <c r="C54" i="8"/>
  <c r="B54" i="8"/>
  <c r="D53" i="8"/>
  <c r="C53" i="8"/>
  <c r="B53" i="8"/>
  <c r="C52" i="8"/>
  <c r="B52" i="8"/>
  <c r="B51" i="8"/>
  <c r="P46" i="8"/>
  <c r="O46" i="8"/>
  <c r="N46" i="8"/>
  <c r="M46" i="8"/>
  <c r="L46" i="8"/>
  <c r="K46" i="8"/>
  <c r="J46" i="8"/>
  <c r="I46" i="8"/>
  <c r="H46" i="8"/>
  <c r="G46" i="8"/>
  <c r="F46" i="8"/>
  <c r="B7" i="19"/>
  <c r="F81" i="20" s="1"/>
  <c r="E11" i="19" s="1"/>
  <c r="O45" i="8"/>
  <c r="N45" i="8"/>
  <c r="M45" i="8"/>
  <c r="L45" i="8"/>
  <c r="K45" i="8"/>
  <c r="J45" i="8"/>
  <c r="I45" i="8"/>
  <c r="H45" i="8"/>
  <c r="G45" i="8"/>
  <c r="F45" i="8"/>
  <c r="E45" i="8"/>
  <c r="D45" i="8"/>
  <c r="C45" i="8"/>
  <c r="B45" i="8"/>
  <c r="N44" i="8"/>
  <c r="M44" i="8"/>
  <c r="L44" i="8"/>
  <c r="K44" i="8"/>
  <c r="J44" i="8"/>
  <c r="I44" i="8"/>
  <c r="H44" i="8"/>
  <c r="G44" i="8"/>
  <c r="F44" i="8"/>
  <c r="E44" i="8"/>
  <c r="D44" i="8"/>
  <c r="C44" i="8"/>
  <c r="B44" i="8"/>
  <c r="M43" i="8"/>
  <c r="L43" i="8"/>
  <c r="K43" i="8"/>
  <c r="J43" i="8"/>
  <c r="I43" i="8"/>
  <c r="H43" i="8"/>
  <c r="G43" i="8"/>
  <c r="F43" i="8"/>
  <c r="E43" i="8"/>
  <c r="D43" i="8"/>
  <c r="C43" i="8"/>
  <c r="B43" i="8"/>
  <c r="L42" i="8"/>
  <c r="K42" i="8"/>
  <c r="J42" i="8"/>
  <c r="I42" i="8"/>
  <c r="H42" i="8"/>
  <c r="G42" i="8"/>
  <c r="F42" i="8"/>
  <c r="E42" i="8"/>
  <c r="D42" i="8"/>
  <c r="C42" i="8"/>
  <c r="B42" i="8"/>
  <c r="K41" i="8"/>
  <c r="J41" i="8"/>
  <c r="I41" i="8"/>
  <c r="H41" i="8"/>
  <c r="G41" i="8"/>
  <c r="F41" i="8"/>
  <c r="B41" i="8"/>
  <c r="E41" i="8"/>
  <c r="D41" i="8"/>
  <c r="C41" i="8"/>
  <c r="J40" i="8"/>
  <c r="I40" i="8"/>
  <c r="H40" i="8"/>
  <c r="G40" i="8"/>
  <c r="F40" i="8"/>
  <c r="E40" i="8"/>
  <c r="D40" i="8"/>
  <c r="C40" i="8"/>
  <c r="B40" i="8"/>
  <c r="I39" i="8"/>
  <c r="H39" i="8"/>
  <c r="G39" i="8"/>
  <c r="F39" i="8"/>
  <c r="E39" i="8"/>
  <c r="D39" i="8"/>
  <c r="C39" i="8"/>
  <c r="B39" i="8"/>
  <c r="H38" i="8"/>
  <c r="G38" i="8"/>
  <c r="F38" i="8"/>
  <c r="E38" i="8"/>
  <c r="D38" i="8"/>
  <c r="C38" i="8"/>
  <c r="B38" i="8"/>
  <c r="G37" i="8"/>
  <c r="F37" i="8"/>
  <c r="E37" i="8"/>
  <c r="D37" i="8"/>
  <c r="C37" i="8"/>
  <c r="B37" i="8"/>
  <c r="F36" i="8"/>
  <c r="E36" i="8"/>
  <c r="D36" i="8"/>
  <c r="C36" i="8"/>
  <c r="B36" i="8"/>
  <c r="E35" i="8"/>
  <c r="D35" i="8"/>
  <c r="C35" i="8"/>
  <c r="B35" i="8"/>
  <c r="D34" i="8"/>
  <c r="C34" i="8"/>
  <c r="B34" i="8"/>
  <c r="Q34" i="8" s="1"/>
  <c r="C33" i="8"/>
  <c r="B33" i="8"/>
  <c r="B32" i="8"/>
  <c r="A81" i="20"/>
  <c r="A6" i="19"/>
  <c r="A2" i="18"/>
  <c r="A1" i="19"/>
  <c r="A32" i="20"/>
  <c r="D10" i="18" s="1"/>
  <c r="A21" i="20"/>
  <c r="A8" i="56"/>
  <c r="A10" i="20"/>
  <c r="B10" i="18" s="1"/>
  <c r="E10" i="12"/>
  <c r="B10" i="12"/>
  <c r="S55" i="12" s="1"/>
  <c r="E10" i="11"/>
  <c r="B10" i="11"/>
  <c r="Q58" i="11" s="1"/>
  <c r="E10" i="10"/>
  <c r="B10" i="10"/>
  <c r="Q79" i="10" s="1"/>
  <c r="E10" i="9"/>
  <c r="B10" i="9"/>
  <c r="K6" i="12"/>
  <c r="A6" i="12"/>
  <c r="A2" i="12"/>
  <c r="K6" i="11"/>
  <c r="A2" i="11"/>
  <c r="K6" i="10"/>
  <c r="A6" i="10"/>
  <c r="A6" i="11" s="1"/>
  <c r="A2" i="10"/>
  <c r="K6" i="9"/>
  <c r="A6" i="9"/>
  <c r="A2" i="9"/>
  <c r="K6" i="8"/>
  <c r="A2" i="8"/>
  <c r="B10" i="8"/>
  <c r="R69" i="8" s="1"/>
  <c r="E10" i="8"/>
  <c r="A54" i="20"/>
  <c r="A8" i="84" s="1"/>
  <c r="A43" i="20"/>
  <c r="A8" i="75" s="1"/>
  <c r="AI9" i="37"/>
  <c r="AI9" i="38"/>
  <c r="A26" i="38" s="1"/>
  <c r="AI9" i="39"/>
  <c r="AI9" i="40"/>
  <c r="AI9" i="41"/>
  <c r="A12" i="41" s="1"/>
  <c r="AI9" i="42"/>
  <c r="A26" i="42" s="1"/>
  <c r="AI9" i="43"/>
  <c r="A13" i="43" s="1"/>
  <c r="AI9" i="44"/>
  <c r="A21" i="44" s="1"/>
  <c r="AI9" i="45"/>
  <c r="AI9" i="46"/>
  <c r="B9" i="9"/>
  <c r="AI9" i="48"/>
  <c r="AI9" i="49"/>
  <c r="AI9" i="50"/>
  <c r="AI9" i="51"/>
  <c r="AI9" i="52"/>
  <c r="A26" i="52" s="1"/>
  <c r="AI9" i="53"/>
  <c r="A19" i="53" s="1"/>
  <c r="AG76" i="53" s="1"/>
  <c r="AI9" i="54"/>
  <c r="A19" i="54" s="1"/>
  <c r="AI9" i="55"/>
  <c r="A25" i="55" s="1"/>
  <c r="A44" i="55" s="1"/>
  <c r="AH44" i="55" s="1"/>
  <c r="AI44" i="55" s="1"/>
  <c r="AI9" i="56"/>
  <c r="A16" i="56" s="1"/>
  <c r="I87" i="56" s="1"/>
  <c r="I103" i="56" s="1"/>
  <c r="AI9" i="57"/>
  <c r="W8" i="10"/>
  <c r="A14" i="10" s="1"/>
  <c r="AI9" i="58"/>
  <c r="A26" i="58" s="1"/>
  <c r="A102" i="58" s="1"/>
  <c r="AH102" i="58" s="1"/>
  <c r="AI102" i="58" s="1"/>
  <c r="AI9" i="59"/>
  <c r="A20" i="59" s="1"/>
  <c r="AI9" i="60"/>
  <c r="AI9" i="61"/>
  <c r="A25" i="61" s="1"/>
  <c r="AI9" i="62"/>
  <c r="A12" i="62" s="1"/>
  <c r="AI9" i="63"/>
  <c r="AI9" i="64"/>
  <c r="A26" i="64" s="1"/>
  <c r="AI9" i="65"/>
  <c r="AI9" i="66"/>
  <c r="A16" i="66" s="1"/>
  <c r="AI9" i="67"/>
  <c r="A24" i="67" s="1"/>
  <c r="W8" i="11"/>
  <c r="AI9" i="68"/>
  <c r="AI9" i="69"/>
  <c r="A26" i="69" s="1"/>
  <c r="AI9" i="70"/>
  <c r="AI9" i="71"/>
  <c r="A20" i="71" s="1"/>
  <c r="AI9" i="72"/>
  <c r="AI9" i="73"/>
  <c r="A23" i="73" s="1"/>
  <c r="AI9" i="74"/>
  <c r="A26" i="74" s="1"/>
  <c r="AI9" i="75"/>
  <c r="AI9" i="76"/>
  <c r="A14" i="76" s="1"/>
  <c r="AI9" i="77"/>
  <c r="A26" i="77" s="1"/>
  <c r="W8" i="12"/>
  <c r="A17" i="12" s="1"/>
  <c r="AI9" i="78"/>
  <c r="AI9" i="79"/>
  <c r="A20" i="79" s="1"/>
  <c r="AI9" i="80"/>
  <c r="AI9" i="81"/>
  <c r="A18" i="81" s="1"/>
  <c r="AI9" i="82"/>
  <c r="A23" i="82" s="1"/>
  <c r="AI9" i="83"/>
  <c r="A22" i="83" s="1"/>
  <c r="AI9" i="84"/>
  <c r="A14" i="84" s="1"/>
  <c r="A52" i="84" s="1"/>
  <c r="AH52" i="84" s="1"/>
  <c r="AI52" i="84" s="1"/>
  <c r="AI9" i="85"/>
  <c r="AI9" i="86"/>
  <c r="A12" i="86" s="1"/>
  <c r="AI9" i="87"/>
  <c r="AI8" i="22"/>
  <c r="A13" i="22" s="1"/>
  <c r="AI8" i="14"/>
  <c r="AI8" i="23"/>
  <c r="A12" i="23" s="1"/>
  <c r="AI8" i="24"/>
  <c r="AI8" i="25"/>
  <c r="AI8" i="26"/>
  <c r="AI8" i="27"/>
  <c r="AI8" i="28"/>
  <c r="AI8" i="29"/>
  <c r="A26" i="29" s="1"/>
  <c r="AI8" i="30"/>
  <c r="AI8" i="31"/>
  <c r="AI8" i="32"/>
  <c r="A14" i="32" s="1"/>
  <c r="AI8" i="33"/>
  <c r="AI8" i="34"/>
  <c r="AI8" i="35"/>
  <c r="A12" i="35" s="1"/>
  <c r="B9" i="8"/>
  <c r="C9" i="19"/>
  <c r="A103" i="20"/>
  <c r="A102" i="20"/>
  <c r="A101" i="20"/>
  <c r="A100" i="20"/>
  <c r="A99" i="20"/>
  <c r="A11" i="18" s="1"/>
  <c r="A10" i="21"/>
  <c r="D22" i="20"/>
  <c r="A7" i="89" s="1"/>
  <c r="D33" i="20"/>
  <c r="D44" i="20"/>
  <c r="N7" i="91" s="1"/>
  <c r="A7" i="92"/>
  <c r="D11" i="20"/>
  <c r="A11" i="20"/>
  <c r="B20" i="36" s="1"/>
  <c r="A12" i="20"/>
  <c r="C24" i="36" s="1"/>
  <c r="A13" i="20"/>
  <c r="D16" i="36" s="1"/>
  <c r="A14" i="20"/>
  <c r="A15" i="20"/>
  <c r="F22" i="36" s="1"/>
  <c r="A16" i="20"/>
  <c r="G12" i="36" s="1"/>
  <c r="A17" i="20"/>
  <c r="H12" i="36" s="1"/>
  <c r="A18" i="20"/>
  <c r="I19" i="36" s="1"/>
  <c r="A19" i="20"/>
  <c r="A9" i="45" s="1"/>
  <c r="A20" i="20"/>
  <c r="K11" i="36" s="1"/>
  <c r="A113" i="20"/>
  <c r="A24" i="21" s="1"/>
  <c r="A112" i="20"/>
  <c r="A23" i="21"/>
  <c r="A111" i="20"/>
  <c r="A22" i="21"/>
  <c r="A110" i="20"/>
  <c r="A22" i="18"/>
  <c r="A109" i="20"/>
  <c r="A108" i="20"/>
  <c r="A107" i="20"/>
  <c r="A18" i="21" s="1"/>
  <c r="A106" i="20"/>
  <c r="A17" i="21" s="1"/>
  <c r="A105" i="20"/>
  <c r="A16" i="21" s="1"/>
  <c r="A104" i="20"/>
  <c r="A92" i="20"/>
  <c r="A86" i="10" s="1"/>
  <c r="A64" i="20"/>
  <c r="K19" i="92" s="1"/>
  <c r="A63" i="20"/>
  <c r="A62" i="20"/>
  <c r="I10" i="92" s="1"/>
  <c r="A61" i="20"/>
  <c r="H24" i="92" s="1"/>
  <c r="A60" i="20"/>
  <c r="G17" i="92" s="1"/>
  <c r="A59" i="20"/>
  <c r="F23" i="92" s="1"/>
  <c r="A58" i="20"/>
  <c r="E25" i="92" s="1"/>
  <c r="A57" i="20"/>
  <c r="D24" i="92" s="1"/>
  <c r="A56" i="20"/>
  <c r="C24" i="92" s="1"/>
  <c r="A55" i="20"/>
  <c r="B25" i="92" s="1"/>
  <c r="A53" i="20"/>
  <c r="A52" i="20"/>
  <c r="J23" i="91" s="1"/>
  <c r="A51" i="20"/>
  <c r="I23" i="91" s="1"/>
  <c r="A50" i="20"/>
  <c r="H23" i="91" s="1"/>
  <c r="A49" i="20"/>
  <c r="G11" i="91" s="1"/>
  <c r="A48" i="20"/>
  <c r="F23" i="91" s="1"/>
  <c r="A47" i="20"/>
  <c r="E20" i="91" s="1"/>
  <c r="A46" i="20"/>
  <c r="D23" i="91" s="1"/>
  <c r="A45" i="20"/>
  <c r="C23" i="91" s="1"/>
  <c r="A44" i="20"/>
  <c r="B20" i="91" s="1"/>
  <c r="A42" i="20"/>
  <c r="A41" i="20"/>
  <c r="J23" i="90" s="1"/>
  <c r="A40" i="20"/>
  <c r="I23" i="90" s="1"/>
  <c r="A39" i="20"/>
  <c r="A38" i="20"/>
  <c r="G18" i="90" s="1"/>
  <c r="A37" i="20"/>
  <c r="F10" i="90" s="1"/>
  <c r="A36" i="20"/>
  <c r="A9" i="61" s="1"/>
  <c r="A35" i="20"/>
  <c r="D11" i="90" s="1"/>
  <c r="A34" i="20"/>
  <c r="C13" i="90" s="1"/>
  <c r="A33" i="20"/>
  <c r="B23" i="90" s="1"/>
  <c r="A31" i="20"/>
  <c r="K12" i="89" s="1"/>
  <c r="A30" i="20"/>
  <c r="A29" i="20"/>
  <c r="I20" i="89" s="1"/>
  <c r="A28" i="20"/>
  <c r="H23" i="89" s="1"/>
  <c r="A27" i="20"/>
  <c r="G18" i="89" s="1"/>
  <c r="A26" i="20"/>
  <c r="F12" i="89" s="1"/>
  <c r="A25" i="20"/>
  <c r="E10" i="89" s="1"/>
  <c r="A24" i="20"/>
  <c r="D23" i="89" s="1"/>
  <c r="A23" i="20"/>
  <c r="A22" i="20"/>
  <c r="A9" i="48" s="1"/>
  <c r="AC123" i="37"/>
  <c r="AC123" i="38"/>
  <c r="AC123" i="39"/>
  <c r="AC123" i="40"/>
  <c r="AC123" i="41"/>
  <c r="AC123" i="42"/>
  <c r="AC123" i="43"/>
  <c r="AC123" i="44"/>
  <c r="AC123" i="45"/>
  <c r="AC123" i="46"/>
  <c r="AC123" i="48"/>
  <c r="AC123" i="49"/>
  <c r="AC123" i="50"/>
  <c r="AC123" i="51"/>
  <c r="AC123" i="52"/>
  <c r="AC123" i="53"/>
  <c r="AC123" i="54"/>
  <c r="AC123" i="55"/>
  <c r="AC123" i="56"/>
  <c r="AC123" i="57"/>
  <c r="AC123" i="58"/>
  <c r="AC123" i="59"/>
  <c r="AC123" i="60"/>
  <c r="AC123" i="61"/>
  <c r="AC123" i="62"/>
  <c r="AC123" i="63"/>
  <c r="AC123" i="64"/>
  <c r="AC123" i="65"/>
  <c r="AC123" i="66"/>
  <c r="AC123" i="67"/>
  <c r="AC123" i="68"/>
  <c r="AC123" i="69"/>
  <c r="AC123" i="70"/>
  <c r="AC123" i="71"/>
  <c r="AC123" i="72"/>
  <c r="AC123" i="73"/>
  <c r="AC123" i="74"/>
  <c r="AC123" i="75"/>
  <c r="AC123" i="76"/>
  <c r="AC123" i="77"/>
  <c r="AC123" i="78"/>
  <c r="AC123" i="79"/>
  <c r="AC123" i="80"/>
  <c r="AC123" i="81"/>
  <c r="AC123" i="82"/>
  <c r="AC123" i="83"/>
  <c r="AC123" i="84"/>
  <c r="AC123" i="85"/>
  <c r="AC123" i="86"/>
  <c r="AC123" i="87"/>
  <c r="AC123" i="22"/>
  <c r="AC123" i="14"/>
  <c r="AC123" i="23"/>
  <c r="AC123" i="24"/>
  <c r="AC123" i="25"/>
  <c r="AC123" i="26"/>
  <c r="AC123" i="27"/>
  <c r="AC123" i="28"/>
  <c r="AC123" i="29"/>
  <c r="AC123" i="30"/>
  <c r="AC123" i="31"/>
  <c r="AC123" i="32"/>
  <c r="AC123" i="33"/>
  <c r="AC123" i="34"/>
  <c r="AC123" i="35"/>
  <c r="AC104" i="37"/>
  <c r="AC104" i="38"/>
  <c r="AC104" i="39"/>
  <c r="AC104" i="40"/>
  <c r="AC104" i="41"/>
  <c r="AC104" i="42"/>
  <c r="AC104" i="43"/>
  <c r="AC104" i="44"/>
  <c r="AC104" i="45"/>
  <c r="AC104" i="46"/>
  <c r="AC104" i="48"/>
  <c r="AC104" i="49"/>
  <c r="AC104" i="50"/>
  <c r="AC104" i="51"/>
  <c r="AC104" i="52"/>
  <c r="AC104" i="53"/>
  <c r="AC104" i="54"/>
  <c r="AC104" i="55"/>
  <c r="AC104" i="56"/>
  <c r="AC104" i="57"/>
  <c r="AC104" i="58"/>
  <c r="AC104" i="59"/>
  <c r="AC104" i="60"/>
  <c r="AC104" i="61"/>
  <c r="AC104" i="62"/>
  <c r="AC104" i="63"/>
  <c r="AC104" i="64"/>
  <c r="AC104" i="65"/>
  <c r="AC104" i="66"/>
  <c r="AC104" i="67"/>
  <c r="AC104" i="68"/>
  <c r="AC104" i="69"/>
  <c r="AC104" i="70"/>
  <c r="AC104" i="71"/>
  <c r="AC104" i="72"/>
  <c r="AC104" i="73"/>
  <c r="AC104" i="74"/>
  <c r="AC104" i="75"/>
  <c r="AC104" i="76"/>
  <c r="AC104" i="77"/>
  <c r="AC104" i="78"/>
  <c r="AC104" i="79"/>
  <c r="AC104" i="80"/>
  <c r="AC104" i="81"/>
  <c r="AC104" i="82"/>
  <c r="AC104" i="83"/>
  <c r="AC104" i="84"/>
  <c r="AC104" i="85"/>
  <c r="AC104" i="86"/>
  <c r="AC104" i="87"/>
  <c r="AC104" i="22"/>
  <c r="AC104" i="14"/>
  <c r="AC104" i="23"/>
  <c r="AC104" i="24"/>
  <c r="AC104" i="25"/>
  <c r="AC104" i="26"/>
  <c r="AC104" i="27"/>
  <c r="AC104" i="28"/>
  <c r="AC104" i="29"/>
  <c r="AC104" i="30"/>
  <c r="AC104" i="31"/>
  <c r="AC104" i="32"/>
  <c r="AC104" i="33"/>
  <c r="AC104" i="34"/>
  <c r="AC104" i="35"/>
  <c r="AC85" i="37"/>
  <c r="AC85" i="38"/>
  <c r="AC85" i="39"/>
  <c r="AC85" i="40"/>
  <c r="AC85" i="41"/>
  <c r="AC85" i="42"/>
  <c r="AC85" i="43"/>
  <c r="AC85" i="44"/>
  <c r="AC85" i="45"/>
  <c r="AC85" i="46"/>
  <c r="AC85" i="48"/>
  <c r="AC85" i="49"/>
  <c r="AC85" i="50"/>
  <c r="AC85" i="51"/>
  <c r="AC85" i="52"/>
  <c r="AC85" i="53"/>
  <c r="AC85" i="54"/>
  <c r="AC85" i="55"/>
  <c r="AC85" i="56"/>
  <c r="AC85" i="57"/>
  <c r="AC85" i="58"/>
  <c r="AC85" i="59"/>
  <c r="AC85" i="60"/>
  <c r="AC85" i="61"/>
  <c r="AC85" i="62"/>
  <c r="AC85" i="63"/>
  <c r="AC85" i="64"/>
  <c r="AC85" i="65"/>
  <c r="AC85" i="66"/>
  <c r="AC85" i="67"/>
  <c r="AC85" i="68"/>
  <c r="AC85" i="69"/>
  <c r="AC85" i="70"/>
  <c r="AC85" i="71"/>
  <c r="AC85" i="72"/>
  <c r="AC85" i="73"/>
  <c r="AC85" i="74"/>
  <c r="AC85" i="75"/>
  <c r="AC85" i="76"/>
  <c r="AC85" i="77"/>
  <c r="AC85" i="78"/>
  <c r="AC85" i="79"/>
  <c r="AC85" i="80"/>
  <c r="AC85" i="81"/>
  <c r="AC85" i="82"/>
  <c r="AC85" i="83"/>
  <c r="AC85" i="84"/>
  <c r="AC85" i="85"/>
  <c r="AC85" i="86"/>
  <c r="AC85" i="87"/>
  <c r="AC85" i="22"/>
  <c r="AC85" i="14"/>
  <c r="AC85" i="23"/>
  <c r="AC85" i="24"/>
  <c r="AC85" i="25"/>
  <c r="AC85" i="26"/>
  <c r="AC85" i="27"/>
  <c r="AC85" i="28"/>
  <c r="AC85" i="29"/>
  <c r="AC85" i="30"/>
  <c r="AC85" i="31"/>
  <c r="AC85" i="32"/>
  <c r="AC85" i="33"/>
  <c r="AC85" i="34"/>
  <c r="AC85" i="35"/>
  <c r="AC66" i="37"/>
  <c r="AC66" i="38"/>
  <c r="AC66" i="39"/>
  <c r="AC66" i="40"/>
  <c r="AC66" i="41"/>
  <c r="AC66" i="42"/>
  <c r="AC66" i="43"/>
  <c r="AC66" i="44"/>
  <c r="AC66" i="45"/>
  <c r="AC66" i="46"/>
  <c r="AC66" i="48"/>
  <c r="AC66" i="49"/>
  <c r="AC66" i="50"/>
  <c r="AC66" i="51"/>
  <c r="AC66" i="52"/>
  <c r="AC66" i="53"/>
  <c r="AC66" i="54"/>
  <c r="AC66" i="55"/>
  <c r="AC66" i="56"/>
  <c r="AC66" i="57"/>
  <c r="AC66" i="58"/>
  <c r="AC66" i="59"/>
  <c r="AC66" i="60"/>
  <c r="AC66" i="61"/>
  <c r="AC66" i="62"/>
  <c r="AC66" i="63"/>
  <c r="AC66" i="64"/>
  <c r="AC66" i="65"/>
  <c r="AC66" i="66"/>
  <c r="AC66" i="67"/>
  <c r="AC66" i="68"/>
  <c r="AC66" i="69"/>
  <c r="AC66" i="70"/>
  <c r="AC66" i="71"/>
  <c r="AC66" i="72"/>
  <c r="AC66" i="73"/>
  <c r="AC66" i="74"/>
  <c r="AC66" i="75"/>
  <c r="AC66" i="76"/>
  <c r="AC66" i="77"/>
  <c r="AC66" i="78"/>
  <c r="AC66" i="79"/>
  <c r="AC66" i="80"/>
  <c r="AC66" i="81"/>
  <c r="AC66" i="82"/>
  <c r="AC66" i="83"/>
  <c r="AC66" i="84"/>
  <c r="AC66" i="85"/>
  <c r="AC66" i="86"/>
  <c r="AC66" i="87"/>
  <c r="AC66" i="22"/>
  <c r="AC66" i="14"/>
  <c r="AC66" i="23"/>
  <c r="AC66" i="24"/>
  <c r="AC66" i="25"/>
  <c r="AC66" i="26"/>
  <c r="AC66" i="27"/>
  <c r="AC66" i="28"/>
  <c r="AC66" i="29"/>
  <c r="AC66" i="30"/>
  <c r="AC66" i="31"/>
  <c r="AC66" i="32"/>
  <c r="AC66" i="33"/>
  <c r="AC66" i="34"/>
  <c r="AC66" i="35"/>
  <c r="AC47" i="37"/>
  <c r="AC47" i="38"/>
  <c r="AC47" i="39"/>
  <c r="AC47" i="40"/>
  <c r="AC47" i="41"/>
  <c r="AC47" i="42"/>
  <c r="AC47" i="43"/>
  <c r="AC47" i="44"/>
  <c r="AC47" i="45"/>
  <c r="AC47" i="46"/>
  <c r="AC47" i="48"/>
  <c r="AC47" i="49"/>
  <c r="AC47" i="50"/>
  <c r="AC47" i="51"/>
  <c r="AC47" i="52"/>
  <c r="AC47" i="53"/>
  <c r="AC47" i="54"/>
  <c r="AC47" i="55"/>
  <c r="AC47" i="56"/>
  <c r="AC47" i="57"/>
  <c r="AC47" i="58"/>
  <c r="AC47" i="59"/>
  <c r="AC47" i="60"/>
  <c r="AC47" i="61"/>
  <c r="AC47" i="62"/>
  <c r="AC47" i="63"/>
  <c r="AC47" i="64"/>
  <c r="AC47" i="65"/>
  <c r="AC47" i="66"/>
  <c r="AC47" i="67"/>
  <c r="AC47" i="68"/>
  <c r="AC47" i="69"/>
  <c r="AC47" i="70"/>
  <c r="AC47" i="71"/>
  <c r="AC47" i="72"/>
  <c r="AC47" i="73"/>
  <c r="AC47" i="74"/>
  <c r="AC47" i="75"/>
  <c r="AC47" i="76"/>
  <c r="AC47" i="77"/>
  <c r="AC47" i="78"/>
  <c r="AC47" i="79"/>
  <c r="AC47" i="80"/>
  <c r="AC47" i="81"/>
  <c r="AC47" i="82"/>
  <c r="AC47" i="83"/>
  <c r="AC47" i="84"/>
  <c r="AC47" i="85"/>
  <c r="AC47" i="86"/>
  <c r="AC47" i="87"/>
  <c r="AC47" i="22"/>
  <c r="AC47" i="14"/>
  <c r="AC47" i="23"/>
  <c r="AC47" i="24"/>
  <c r="AC47" i="25"/>
  <c r="AC47" i="26"/>
  <c r="AC47" i="27"/>
  <c r="AC47" i="28"/>
  <c r="AC47" i="29"/>
  <c r="AC47" i="30"/>
  <c r="AC47" i="31"/>
  <c r="AC47" i="32"/>
  <c r="AC47" i="33"/>
  <c r="AC47" i="34"/>
  <c r="AC47" i="35"/>
  <c r="A8" i="12"/>
  <c r="J10" i="92"/>
  <c r="A5" i="92"/>
  <c r="A5" i="91"/>
  <c r="A5" i="90"/>
  <c r="H10" i="89"/>
  <c r="A5" i="89"/>
  <c r="A8" i="27"/>
  <c r="A8" i="14"/>
  <c r="AI8" i="78"/>
  <c r="AI8" i="79"/>
  <c r="AI8" i="80"/>
  <c r="AI8" i="81"/>
  <c r="AI8" i="82"/>
  <c r="AI8" i="83"/>
  <c r="AI8" i="84"/>
  <c r="AI8" i="85"/>
  <c r="AI8" i="86"/>
  <c r="AI8" i="87"/>
  <c r="AI8" i="68"/>
  <c r="AI8" i="69"/>
  <c r="AI8" i="70"/>
  <c r="AI8" i="71"/>
  <c r="AI8" i="72"/>
  <c r="AI8" i="73"/>
  <c r="AI8" i="74"/>
  <c r="AI8" i="75"/>
  <c r="AI8" i="76"/>
  <c r="AI8" i="77"/>
  <c r="AI8" i="58"/>
  <c r="AI8" i="59"/>
  <c r="AI8" i="60"/>
  <c r="AI8" i="61"/>
  <c r="AI8" i="62"/>
  <c r="AI8" i="63"/>
  <c r="AI8" i="64"/>
  <c r="AI8" i="65"/>
  <c r="AI8" i="66"/>
  <c r="AI8" i="67"/>
  <c r="AI8" i="50"/>
  <c r="AI8" i="51"/>
  <c r="AI8" i="52"/>
  <c r="A8" i="52"/>
  <c r="AI8" i="53"/>
  <c r="AI8" i="54"/>
  <c r="AI8" i="55"/>
  <c r="AI8" i="56"/>
  <c r="AI8" i="57"/>
  <c r="AI8" i="49"/>
  <c r="AI8" i="48"/>
  <c r="A5" i="78"/>
  <c r="A89" i="20"/>
  <c r="A29" i="35" s="1"/>
  <c r="A29" i="59"/>
  <c r="A90" i="20"/>
  <c r="A91" i="20"/>
  <c r="A67" i="11" s="1"/>
  <c r="A93" i="20"/>
  <c r="A105" i="45" s="1"/>
  <c r="A5" i="79"/>
  <c r="A5" i="80"/>
  <c r="A5" i="81"/>
  <c r="A5" i="82"/>
  <c r="A5" i="83"/>
  <c r="A5" i="84"/>
  <c r="A5" i="85"/>
  <c r="A5" i="86"/>
  <c r="A5" i="87"/>
  <c r="A5" i="68"/>
  <c r="A5" i="69"/>
  <c r="A5" i="70"/>
  <c r="A5" i="71"/>
  <c r="A5" i="72"/>
  <c r="A5" i="73"/>
  <c r="A5" i="74"/>
  <c r="A5" i="75"/>
  <c r="A5" i="76"/>
  <c r="A5" i="77"/>
  <c r="A5" i="58"/>
  <c r="A5" i="59"/>
  <c r="A5" i="60"/>
  <c r="A5" i="61"/>
  <c r="A5" i="62"/>
  <c r="A5" i="63"/>
  <c r="A5" i="64"/>
  <c r="A5" i="65"/>
  <c r="A5" i="66"/>
  <c r="A5" i="67"/>
  <c r="A5" i="48"/>
  <c r="A5" i="49"/>
  <c r="A5" i="50"/>
  <c r="A5" i="51"/>
  <c r="A5" i="52"/>
  <c r="A5" i="53"/>
  <c r="A5" i="54"/>
  <c r="A5" i="55"/>
  <c r="A5" i="56"/>
  <c r="A5" i="57"/>
  <c r="A8" i="37"/>
  <c r="AI8" i="37"/>
  <c r="AI8" i="46"/>
  <c r="AI8" i="45"/>
  <c r="AI8" i="44"/>
  <c r="A8" i="43"/>
  <c r="AI8" i="43"/>
  <c r="AI8" i="42"/>
  <c r="AI8" i="41"/>
  <c r="AI8" i="40"/>
  <c r="AI8" i="39"/>
  <c r="AI8" i="38"/>
  <c r="A5" i="43"/>
  <c r="A5" i="44"/>
  <c r="A5" i="45"/>
  <c r="A5" i="46"/>
  <c r="A5" i="40"/>
  <c r="A5" i="41"/>
  <c r="A5" i="42"/>
  <c r="A5" i="39"/>
  <c r="A5" i="38"/>
  <c r="A5" i="37"/>
  <c r="A5" i="36"/>
  <c r="C86" i="20"/>
  <c r="A5" i="26"/>
  <c r="A5" i="27"/>
  <c r="A5" i="28"/>
  <c r="A5" i="29"/>
  <c r="A5" i="30"/>
  <c r="A5" i="31"/>
  <c r="A5" i="32"/>
  <c r="A5" i="33"/>
  <c r="A5" i="34"/>
  <c r="A5" i="35"/>
  <c r="A5" i="25"/>
  <c r="H10" i="18"/>
  <c r="A5" i="24"/>
  <c r="A5" i="23"/>
  <c r="A5" i="22"/>
  <c r="B24" i="19"/>
  <c r="B23" i="19"/>
  <c r="B22" i="19"/>
  <c r="B21" i="19"/>
  <c r="B20" i="19"/>
  <c r="B19" i="19"/>
  <c r="B18" i="19"/>
  <c r="B17" i="19"/>
  <c r="B16" i="19"/>
  <c r="B15" i="19"/>
  <c r="B14" i="19"/>
  <c r="B13" i="19"/>
  <c r="B12" i="19"/>
  <c r="B11" i="19"/>
  <c r="B10" i="19"/>
  <c r="A5" i="18"/>
  <c r="A4" i="19"/>
  <c r="A5" i="9"/>
  <c r="A5" i="10"/>
  <c r="A5" i="11"/>
  <c r="A5" i="12"/>
  <c r="A5" i="14"/>
  <c r="A5" i="8"/>
  <c r="A23" i="18"/>
  <c r="R23" i="18" s="1"/>
  <c r="A29" i="39"/>
  <c r="A29" i="78"/>
  <c r="A29" i="57"/>
  <c r="A86" i="67"/>
  <c r="A29" i="45"/>
  <c r="A29" i="52"/>
  <c r="A86" i="59"/>
  <c r="A16" i="51"/>
  <c r="A8" i="60"/>
  <c r="A8" i="58"/>
  <c r="A12" i="25"/>
  <c r="A107" i="25" s="1"/>
  <c r="A12" i="34"/>
  <c r="A15" i="84"/>
  <c r="AG110" i="84" s="1"/>
  <c r="A20" i="51"/>
  <c r="A58" i="51" s="1"/>
  <c r="A25" i="51"/>
  <c r="E11" i="36"/>
  <c r="A12" i="69"/>
  <c r="A23" i="51"/>
  <c r="W49" i="51" s="1"/>
  <c r="W65" i="51" s="1"/>
  <c r="A26" i="51"/>
  <c r="A64" i="51" s="1"/>
  <c r="A24" i="25"/>
  <c r="Y49" i="25" s="1"/>
  <c r="Y65" i="25" s="1"/>
  <c r="A17" i="25"/>
  <c r="A18" i="25"/>
  <c r="A26" i="84"/>
  <c r="A45" i="84" s="1"/>
  <c r="AH45" i="84" s="1"/>
  <c r="AI45" i="84" s="1"/>
  <c r="A24" i="84"/>
  <c r="T24" i="84" s="1"/>
  <c r="I20" i="91"/>
  <c r="E21" i="91"/>
  <c r="A15" i="65"/>
  <c r="G87" i="65" s="1"/>
  <c r="G103" i="65" s="1"/>
  <c r="A13" i="52"/>
  <c r="B13" i="52" s="1"/>
  <c r="A20" i="48"/>
  <c r="A23" i="48"/>
  <c r="A23" i="43"/>
  <c r="AG61" i="43" s="1"/>
  <c r="A14" i="42"/>
  <c r="A109" i="42" s="1"/>
  <c r="AC46" i="8"/>
  <c r="E14" i="91"/>
  <c r="H20" i="89"/>
  <c r="I15" i="91"/>
  <c r="A86" i="29"/>
  <c r="A86" i="66"/>
  <c r="A86" i="32"/>
  <c r="A86" i="68"/>
  <c r="A15" i="19"/>
  <c r="A86" i="75"/>
  <c r="A86" i="41"/>
  <c r="A18" i="27"/>
  <c r="M49" i="27" s="1"/>
  <c r="M65" i="27" s="1"/>
  <c r="A24" i="27"/>
  <c r="A19" i="34"/>
  <c r="O49" i="34" s="1"/>
  <c r="O65" i="34" s="1"/>
  <c r="A20" i="34"/>
  <c r="AG58" i="34" s="1"/>
  <c r="A13" i="26"/>
  <c r="A20" i="26"/>
  <c r="Q49" i="26" s="1"/>
  <c r="Q65" i="26" s="1"/>
  <c r="A21" i="26"/>
  <c r="A78" i="26" s="1"/>
  <c r="A15" i="85"/>
  <c r="A34" i="85" s="1"/>
  <c r="A20" i="85"/>
  <c r="Q30" i="85" s="1"/>
  <c r="Q46" i="85" s="1"/>
  <c r="A23" i="85"/>
  <c r="A19" i="78"/>
  <c r="A38" i="78" s="1"/>
  <c r="AH38" i="78" s="1"/>
  <c r="AI38" i="78" s="1"/>
  <c r="A23" i="72"/>
  <c r="W30" i="72" s="1"/>
  <c r="W46" i="72" s="1"/>
  <c r="A13" i="70"/>
  <c r="A32" i="70" s="1"/>
  <c r="A17" i="70"/>
  <c r="AG74" i="70" s="1"/>
  <c r="A21" i="70"/>
  <c r="AG40" i="70" s="1"/>
  <c r="A24" i="70"/>
  <c r="A62" i="70" s="1"/>
  <c r="A13" i="69"/>
  <c r="C87" i="69" s="1"/>
  <c r="C103" i="69" s="1"/>
  <c r="A14" i="69"/>
  <c r="A15" i="69"/>
  <c r="A72" i="69" s="1"/>
  <c r="A16" i="69"/>
  <c r="A17" i="69"/>
  <c r="A36" i="69" s="1"/>
  <c r="A18" i="69"/>
  <c r="M87" i="69" s="1"/>
  <c r="M103" i="69" s="1"/>
  <c r="A19" i="69"/>
  <c r="A57" i="69" s="1"/>
  <c r="A20" i="69"/>
  <c r="A21" i="69"/>
  <c r="AG59" i="69" s="1"/>
  <c r="A22" i="69"/>
  <c r="A60" i="69" s="1"/>
  <c r="A23" i="69"/>
  <c r="A24" i="69"/>
  <c r="B24" i="69"/>
  <c r="A25" i="69"/>
  <c r="T25" i="69" s="1"/>
  <c r="A26" i="62"/>
  <c r="AC87" i="62" s="1"/>
  <c r="AC103" i="62" s="1"/>
  <c r="A25" i="62"/>
  <c r="A24" i="62"/>
  <c r="A100" i="62" s="1"/>
  <c r="AH100" i="62" s="1"/>
  <c r="AI100" i="62" s="1"/>
  <c r="A23" i="62"/>
  <c r="B23" i="62" s="1"/>
  <c r="A22" i="62"/>
  <c r="B22" i="62" s="1"/>
  <c r="A21" i="62"/>
  <c r="S106" i="62" s="1"/>
  <c r="S122" i="62" s="1"/>
  <c r="A20" i="62"/>
  <c r="B20" i="62" s="1"/>
  <c r="A19" i="62"/>
  <c r="A95" i="62" s="1"/>
  <c r="A18" i="62"/>
  <c r="A37" i="62" s="1"/>
  <c r="A17" i="62"/>
  <c r="A16" i="62"/>
  <c r="AG73" i="62" s="1"/>
  <c r="A15" i="62"/>
  <c r="A53" i="62" s="1"/>
  <c r="AH53" i="62" s="1"/>
  <c r="AI53" i="62" s="1"/>
  <c r="A14" i="62"/>
  <c r="A90" i="62" s="1"/>
  <c r="A13" i="62"/>
  <c r="A32" i="62" s="1"/>
  <c r="A15" i="64"/>
  <c r="A110" i="64" s="1"/>
  <c r="AH110" i="64" s="1"/>
  <c r="AI110" i="64" s="1"/>
  <c r="A19" i="64"/>
  <c r="AG76" i="64" s="1"/>
  <c r="A22" i="64"/>
  <c r="A25" i="64"/>
  <c r="A82" i="64"/>
  <c r="A13" i="63"/>
  <c r="A24" i="56"/>
  <c r="A100" i="56" s="1"/>
  <c r="A13" i="55"/>
  <c r="B13" i="55" s="1"/>
  <c r="A13" i="50"/>
  <c r="T13" i="50" s="1"/>
  <c r="X13" i="50" s="1"/>
  <c r="A17" i="44"/>
  <c r="B17" i="44" s="1"/>
  <c r="A26" i="41"/>
  <c r="A25" i="41"/>
  <c r="B25" i="41" s="1"/>
  <c r="A21" i="41"/>
  <c r="T21" i="41" s="1"/>
  <c r="A16" i="41"/>
  <c r="A111" i="41" s="1"/>
  <c r="A21" i="42"/>
  <c r="S49" i="42"/>
  <c r="S65" i="42" s="1"/>
  <c r="A25" i="42"/>
  <c r="T25" i="42" s="1"/>
  <c r="A83" i="51"/>
  <c r="AH83" i="51" s="1"/>
  <c r="AI83" i="51" s="1"/>
  <c r="U30" i="62"/>
  <c r="U46" i="62" s="1"/>
  <c r="A115" i="69"/>
  <c r="AH115" i="69" s="1"/>
  <c r="AI115" i="69" s="1"/>
  <c r="A70" i="62"/>
  <c r="AH70" i="62" s="1"/>
  <c r="AI70" i="62" s="1"/>
  <c r="B17" i="62"/>
  <c r="A29" i="51"/>
  <c r="A29" i="62"/>
  <c r="A15" i="58"/>
  <c r="AG72" i="58" s="1"/>
  <c r="A21" i="58"/>
  <c r="A23" i="58"/>
  <c r="T23" i="58" s="1"/>
  <c r="AB23" i="58" s="1"/>
  <c r="AI23" i="58" s="1"/>
  <c r="A105" i="82"/>
  <c r="A105" i="62"/>
  <c r="A105" i="64"/>
  <c r="A105" i="23"/>
  <c r="A29" i="55"/>
  <c r="A63" i="62"/>
  <c r="AH63" i="62" s="1"/>
  <c r="AI63" i="62" s="1"/>
  <c r="A82" i="62"/>
  <c r="AH82" i="62" s="1"/>
  <c r="AI82" i="62" s="1"/>
  <c r="B25" i="62"/>
  <c r="AG82" i="62"/>
  <c r="C20" i="90"/>
  <c r="AG93" i="69"/>
  <c r="H22" i="91"/>
  <c r="A9" i="74"/>
  <c r="H17" i="91"/>
  <c r="H12" i="91"/>
  <c r="H21" i="91"/>
  <c r="H13" i="91"/>
  <c r="A20" i="58"/>
  <c r="Q106" i="58" s="1"/>
  <c r="Q122" i="58" s="1"/>
  <c r="A17" i="58"/>
  <c r="A18" i="58"/>
  <c r="B18" i="58" s="1"/>
  <c r="A24" i="58"/>
  <c r="B19" i="90"/>
  <c r="A25" i="58"/>
  <c r="AA30" i="58" s="1"/>
  <c r="AA46" i="58" s="1"/>
  <c r="A14" i="58"/>
  <c r="AG109" i="58" s="1"/>
  <c r="A16" i="58"/>
  <c r="T16" i="58" s="1"/>
  <c r="AB16" i="58" s="1"/>
  <c r="AI16" i="58" s="1"/>
  <c r="A13" i="58"/>
  <c r="A89" i="58" s="1"/>
  <c r="A22" i="58"/>
  <c r="A60" i="58" s="1"/>
  <c r="A19" i="58"/>
  <c r="O49" i="58" s="1"/>
  <c r="O65" i="58" s="1"/>
  <c r="B16" i="92"/>
  <c r="B19" i="92"/>
  <c r="A9" i="78"/>
  <c r="B22" i="92"/>
  <c r="B12" i="92"/>
  <c r="B15" i="92"/>
  <c r="B21" i="92"/>
  <c r="B13" i="92"/>
  <c r="B18" i="92"/>
  <c r="B24" i="92"/>
  <c r="B11" i="92"/>
  <c r="A24" i="65"/>
  <c r="A19" i="65"/>
  <c r="AG95" i="65" s="1"/>
  <c r="A14" i="65"/>
  <c r="E30" i="65" s="1"/>
  <c r="E46" i="65" s="1"/>
  <c r="A26" i="9"/>
  <c r="A45" i="9" s="1"/>
  <c r="A105" i="85"/>
  <c r="A105" i="79"/>
  <c r="A105" i="55"/>
  <c r="A105" i="35"/>
  <c r="A12" i="12"/>
  <c r="AG31" i="12" s="1"/>
  <c r="A24" i="12"/>
  <c r="A43" i="12" s="1"/>
  <c r="A12" i="11"/>
  <c r="A12" i="10"/>
  <c r="AG31" i="10" s="1"/>
  <c r="A17" i="10"/>
  <c r="B17" i="10" s="1"/>
  <c r="A48" i="11"/>
  <c r="A29" i="31"/>
  <c r="A29" i="25"/>
  <c r="A29" i="11"/>
  <c r="A29" i="9"/>
  <c r="A29" i="10"/>
  <c r="A24" i="9"/>
  <c r="A43" i="9" s="1"/>
  <c r="A14" i="9"/>
  <c r="AG109" i="9" s="1"/>
  <c r="A17" i="9"/>
  <c r="A112" i="9" s="1"/>
  <c r="A12" i="9"/>
  <c r="A18" i="9"/>
  <c r="A113" i="9" s="1"/>
  <c r="A77" i="62"/>
  <c r="AH77" i="62" s="1"/>
  <c r="AI77" i="62" s="1"/>
  <c r="Q87" i="62"/>
  <c r="Q103" i="62" s="1"/>
  <c r="Q68" i="62"/>
  <c r="Q84" i="62" s="1"/>
  <c r="A58" i="62"/>
  <c r="AH58" i="62" s="1"/>
  <c r="AI58" i="62" s="1"/>
  <c r="Q49" i="62"/>
  <c r="Q65" i="62" s="1"/>
  <c r="E24" i="36"/>
  <c r="E10" i="36"/>
  <c r="G68" i="84"/>
  <c r="G84" i="84" s="1"/>
  <c r="G106" i="84"/>
  <c r="G122" i="84" s="1"/>
  <c r="A29" i="29"/>
  <c r="A29" i="34"/>
  <c r="A29" i="23"/>
  <c r="A26" i="78"/>
  <c r="A25" i="78"/>
  <c r="A12" i="78"/>
  <c r="AG31" i="78" s="1"/>
  <c r="A22" i="78"/>
  <c r="A60" i="78" s="1"/>
  <c r="A21" i="78"/>
  <c r="B21" i="78" s="1"/>
  <c r="A18" i="78"/>
  <c r="A17" i="78"/>
  <c r="T17" i="78" s="1"/>
  <c r="A20" i="78"/>
  <c r="N7" i="92"/>
  <c r="A24" i="66"/>
  <c r="J11" i="90"/>
  <c r="J17" i="90"/>
  <c r="J25" i="90"/>
  <c r="A13" i="66"/>
  <c r="AG89" i="66" s="1"/>
  <c r="J12" i="90"/>
  <c r="J20" i="90"/>
  <c r="J24" i="90"/>
  <c r="A15" i="66"/>
  <c r="J10" i="90"/>
  <c r="A18" i="66"/>
  <c r="AG37" i="66" s="1"/>
  <c r="J15" i="90"/>
  <c r="J22" i="90"/>
  <c r="J13" i="90"/>
  <c r="J21" i="90"/>
  <c r="B24" i="89"/>
  <c r="A21" i="43"/>
  <c r="A20" i="43"/>
  <c r="A15" i="43"/>
  <c r="AG72" i="43" s="1"/>
  <c r="A17" i="43"/>
  <c r="A36" i="43"/>
  <c r="A16" i="43"/>
  <c r="A111" i="43" s="1"/>
  <c r="A22" i="43"/>
  <c r="AG60" i="43" s="1"/>
  <c r="A18" i="43"/>
  <c r="AG75" i="43" s="1"/>
  <c r="A25" i="43"/>
  <c r="A101" i="43" s="1"/>
  <c r="A24" i="43"/>
  <c r="T24" i="43" s="1"/>
  <c r="AB24" i="43" s="1"/>
  <c r="AI24" i="43" s="1"/>
  <c r="A19" i="43"/>
  <c r="A57" i="43" s="1"/>
  <c r="A12" i="43"/>
  <c r="W87" i="58"/>
  <c r="W103" i="58" s="1"/>
  <c r="W68" i="58"/>
  <c r="W84" i="58" s="1"/>
  <c r="B20" i="92"/>
  <c r="B23" i="92"/>
  <c r="B17" i="92"/>
  <c r="B14" i="92"/>
  <c r="B10" i="92"/>
  <c r="AG74" i="25"/>
  <c r="A74" i="25"/>
  <c r="K49" i="25"/>
  <c r="K65" i="25" s="1"/>
  <c r="A93" i="25"/>
  <c r="A19" i="81"/>
  <c r="AG57" i="81"/>
  <c r="A13" i="67"/>
  <c r="C68" i="67" s="1"/>
  <c r="C84" i="67" s="1"/>
  <c r="A80" i="58"/>
  <c r="AH80" i="58" s="1"/>
  <c r="AI80" i="58" s="1"/>
  <c r="A25" i="35"/>
  <c r="T25" i="35" s="1"/>
  <c r="AB25" i="35" s="1"/>
  <c r="AI25" i="35" s="1"/>
  <c r="A25" i="92"/>
  <c r="L25" i="92" s="1"/>
  <c r="M25" i="92" s="1"/>
  <c r="N25" i="92" s="1"/>
  <c r="A23" i="92"/>
  <c r="L23" i="92" s="1"/>
  <c r="M23" i="92" s="1"/>
  <c r="N23" i="92" s="1"/>
  <c r="A16" i="92"/>
  <c r="L16" i="92" s="1"/>
  <c r="M16" i="92" s="1"/>
  <c r="N16" i="92" s="1"/>
  <c r="F54" i="20"/>
  <c r="A17" i="92"/>
  <c r="L17" i="92" s="1"/>
  <c r="M17" i="92" s="1"/>
  <c r="N17" i="92" s="1"/>
  <c r="A13" i="92"/>
  <c r="L13" i="92" s="1"/>
  <c r="M13" i="92" s="1"/>
  <c r="N13" i="92" s="1"/>
  <c r="A11" i="92"/>
  <c r="L11" i="92" s="1"/>
  <c r="M11" i="92" s="1"/>
  <c r="N11" i="92" s="1"/>
  <c r="C16" i="90"/>
  <c r="C25" i="90"/>
  <c r="C65" i="9"/>
  <c r="O68" i="43"/>
  <c r="O84" i="43" s="1"/>
  <c r="D46" i="9"/>
  <c r="C46" i="9"/>
  <c r="C103" i="9"/>
  <c r="D103" i="9"/>
  <c r="D84" i="9"/>
  <c r="C84" i="9"/>
  <c r="D65" i="9"/>
  <c r="C103" i="8"/>
  <c r="D103" i="8"/>
  <c r="D65" i="8"/>
  <c r="C65" i="8"/>
  <c r="C84" i="8"/>
  <c r="D84" i="8"/>
  <c r="A24" i="19"/>
  <c r="A22" i="19"/>
  <c r="A12" i="19"/>
  <c r="AG75" i="78"/>
  <c r="AG113" i="78"/>
  <c r="A16" i="19"/>
  <c r="H23" i="18"/>
  <c r="H18" i="91"/>
  <c r="H11" i="91"/>
  <c r="H15" i="91"/>
  <c r="H16" i="91"/>
  <c r="H25" i="91"/>
  <c r="H14" i="91"/>
  <c r="H20" i="91"/>
  <c r="A12" i="51"/>
  <c r="A29" i="26"/>
  <c r="I16" i="89"/>
  <c r="C23" i="90"/>
  <c r="C12" i="90"/>
  <c r="A14" i="49"/>
  <c r="AG33" i="49" s="1"/>
  <c r="A24" i="57"/>
  <c r="A119" i="57" s="1"/>
  <c r="A17" i="57"/>
  <c r="AG36" i="57" s="1"/>
  <c r="A16" i="57"/>
  <c r="A92" i="57" s="1"/>
  <c r="A22" i="57"/>
  <c r="A41" i="57" s="1"/>
  <c r="AH41" i="57" s="1"/>
  <c r="AI41" i="57" s="1"/>
  <c r="A15" i="57"/>
  <c r="AG34" i="57" s="1"/>
  <c r="A13" i="18"/>
  <c r="Q13" i="18"/>
  <c r="A12" i="57"/>
  <c r="AG50" i="57" s="1"/>
  <c r="A26" i="57"/>
  <c r="A24" i="40"/>
  <c r="D8" i="19"/>
  <c r="A14" i="57"/>
  <c r="A19" i="57"/>
  <c r="A21" i="40"/>
  <c r="A18" i="53"/>
  <c r="A56" i="53" s="1"/>
  <c r="A25" i="57"/>
  <c r="AA30" i="57" s="1"/>
  <c r="AA46" i="57" s="1"/>
  <c r="T19" i="43"/>
  <c r="AB19" i="43" s="1"/>
  <c r="AI19" i="43" s="1"/>
  <c r="AG95" i="43"/>
  <c r="O87" i="43"/>
  <c r="O103" i="43" s="1"/>
  <c r="AG114" i="43"/>
  <c r="A76" i="43"/>
  <c r="B19" i="43"/>
  <c r="A38" i="43"/>
  <c r="AH38" i="43" s="1"/>
  <c r="AI38" i="43" s="1"/>
  <c r="A114" i="43"/>
  <c r="AH114" i="43" s="1"/>
  <c r="AI114" i="43" s="1"/>
  <c r="AG76" i="43"/>
  <c r="O30" i="43"/>
  <c r="O46" i="43"/>
  <c r="A95" i="43"/>
  <c r="AH95" i="43"/>
  <c r="AI95" i="43" s="1"/>
  <c r="AG57" i="43"/>
  <c r="AG38" i="43"/>
  <c r="O49" i="43"/>
  <c r="O65" i="43" s="1"/>
  <c r="O106" i="43"/>
  <c r="O122" i="43" s="1"/>
  <c r="A17" i="54"/>
  <c r="AG36" i="54"/>
  <c r="A16" i="73"/>
  <c r="A73" i="73" s="1"/>
  <c r="A24" i="53"/>
  <c r="Y106" i="53" s="1"/>
  <c r="Y122" i="53" s="1"/>
  <c r="A56" i="78"/>
  <c r="AH56" i="78" s="1"/>
  <c r="AI56" i="78" s="1"/>
  <c r="A25" i="71"/>
  <c r="A120" i="71" s="1"/>
  <c r="S121" i="10"/>
  <c r="S119" i="10"/>
  <c r="S113" i="10"/>
  <c r="S117" i="10"/>
  <c r="R113" i="10"/>
  <c r="R111" i="10"/>
  <c r="S109" i="10"/>
  <c r="R117" i="10"/>
  <c r="S120" i="10"/>
  <c r="S118" i="10"/>
  <c r="S116" i="10"/>
  <c r="S108" i="10"/>
  <c r="S100" i="10"/>
  <c r="R120" i="10"/>
  <c r="R118" i="10"/>
  <c r="R110" i="10"/>
  <c r="R102" i="10"/>
  <c r="R100" i="10"/>
  <c r="R98" i="10"/>
  <c r="Q50" i="10"/>
  <c r="S101" i="10"/>
  <c r="S95" i="10"/>
  <c r="S93" i="10"/>
  <c r="S69" i="10"/>
  <c r="S57" i="10"/>
  <c r="S51" i="10"/>
  <c r="S41" i="10"/>
  <c r="R109" i="10"/>
  <c r="R95" i="10"/>
  <c r="R93" i="10"/>
  <c r="S91" i="10"/>
  <c r="S79" i="10"/>
  <c r="R75" i="10"/>
  <c r="S73" i="10"/>
  <c r="S71" i="10"/>
  <c r="R59" i="10"/>
  <c r="S55" i="10"/>
  <c r="S53" i="10"/>
  <c r="R51" i="10"/>
  <c r="R39" i="10"/>
  <c r="S35" i="10"/>
  <c r="R33" i="10"/>
  <c r="R31" i="10"/>
  <c r="R81" i="10"/>
  <c r="R73" i="10"/>
  <c r="R71" i="10"/>
  <c r="Q69" i="10"/>
  <c r="R53" i="10"/>
  <c r="R45" i="10"/>
  <c r="R43" i="10"/>
  <c r="R37" i="10"/>
  <c r="R107" i="10"/>
  <c r="S96" i="10"/>
  <c r="S94" i="10"/>
  <c r="S92" i="10"/>
  <c r="S80" i="10"/>
  <c r="S76" i="10"/>
  <c r="S74" i="10"/>
  <c r="S72" i="10"/>
  <c r="S60" i="10"/>
  <c r="S56" i="10"/>
  <c r="S54" i="10"/>
  <c r="S52" i="10"/>
  <c r="S40" i="10"/>
  <c r="S36" i="10"/>
  <c r="S34" i="10"/>
  <c r="S32" i="10"/>
  <c r="R92" i="10"/>
  <c r="R88" i="10"/>
  <c r="R82" i="10"/>
  <c r="R80" i="10"/>
  <c r="R72" i="10"/>
  <c r="R64" i="10"/>
  <c r="R62" i="10"/>
  <c r="R60" i="10"/>
  <c r="R52" i="10"/>
  <c r="R44" i="10"/>
  <c r="R42" i="10"/>
  <c r="R40" i="10"/>
  <c r="R32" i="10"/>
  <c r="F21" i="92"/>
  <c r="G14" i="92"/>
  <c r="G21" i="92"/>
  <c r="F15" i="92"/>
  <c r="A17" i="87"/>
  <c r="AG112" i="87" s="1"/>
  <c r="A23" i="87"/>
  <c r="AG118" i="87" s="1"/>
  <c r="A21" i="87"/>
  <c r="S106" i="87" s="1"/>
  <c r="S122" i="87" s="1"/>
  <c r="A13" i="87"/>
  <c r="A25" i="87"/>
  <c r="AG63" i="87" s="1"/>
  <c r="A15" i="86"/>
  <c r="A19" i="86"/>
  <c r="B19" i="86" s="1"/>
  <c r="A13" i="86"/>
  <c r="C68" i="86" s="1"/>
  <c r="C84" i="86" s="1"/>
  <c r="A17" i="86"/>
  <c r="A23" i="86"/>
  <c r="W106" i="86" s="1"/>
  <c r="W122" i="86" s="1"/>
  <c r="A21" i="86"/>
  <c r="A40" i="86" s="1"/>
  <c r="AH40" i="86" s="1"/>
  <c r="AI40" i="86" s="1"/>
  <c r="A25" i="86"/>
  <c r="AG82" i="86"/>
  <c r="A14" i="86"/>
  <c r="A26" i="86"/>
  <c r="AG45" i="86" s="1"/>
  <c r="A20" i="86"/>
  <c r="AG96" i="86" s="1"/>
  <c r="A22" i="86"/>
  <c r="A12" i="85"/>
  <c r="A50" i="85" s="1"/>
  <c r="K30" i="25"/>
  <c r="K46" i="25" s="1"/>
  <c r="A112" i="25"/>
  <c r="K106" i="25"/>
  <c r="K122" i="25" s="1"/>
  <c r="A23" i="28"/>
  <c r="A61" i="28" s="1"/>
  <c r="AG55" i="25"/>
  <c r="AG118" i="58"/>
  <c r="A99" i="58"/>
  <c r="AH99" i="58" s="1"/>
  <c r="AI99" i="58" s="1"/>
  <c r="B23" i="58"/>
  <c r="AG61" i="58"/>
  <c r="AG80" i="58"/>
  <c r="W30" i="58"/>
  <c r="W46" i="58" s="1"/>
  <c r="AG42" i="58"/>
  <c r="AG118" i="69"/>
  <c r="A118" i="58"/>
  <c r="AH118" i="58"/>
  <c r="AI118" i="58" s="1"/>
  <c r="W106" i="58"/>
  <c r="W122" i="58" s="1"/>
  <c r="S106" i="78"/>
  <c r="S122" i="78" s="1"/>
  <c r="A77" i="78"/>
  <c r="AH77" i="78" s="1"/>
  <c r="AI77" i="78" s="1"/>
  <c r="AG77" i="78"/>
  <c r="AG96" i="78"/>
  <c r="Q87" i="78"/>
  <c r="Q103" i="78" s="1"/>
  <c r="Q68" i="78"/>
  <c r="Q84" i="78" s="1"/>
  <c r="Q30" i="78"/>
  <c r="Q46" i="78" s="1"/>
  <c r="T20" i="78"/>
  <c r="X20" i="78" s="1"/>
  <c r="AG39" i="78"/>
  <c r="Q106" i="78"/>
  <c r="Q122" i="78" s="1"/>
  <c r="AG58" i="78"/>
  <c r="A115" i="78"/>
  <c r="AH115" i="78" s="1"/>
  <c r="AI115" i="78" s="1"/>
  <c r="A96" i="78"/>
  <c r="AH96" i="78" s="1"/>
  <c r="AI96" i="78" s="1"/>
  <c r="Q38" i="10"/>
  <c r="Q80" i="10"/>
  <c r="A16" i="82"/>
  <c r="AG35" i="82" s="1"/>
  <c r="AG93" i="70"/>
  <c r="A112" i="70"/>
  <c r="AH112" i="70" s="1"/>
  <c r="AI112" i="70" s="1"/>
  <c r="AG36" i="70"/>
  <c r="A55" i="70"/>
  <c r="AH55" i="70" s="1"/>
  <c r="AI55" i="70" s="1"/>
  <c r="K49" i="70"/>
  <c r="K65" i="70" s="1"/>
  <c r="AG112" i="70"/>
  <c r="K87" i="70"/>
  <c r="K103" i="70" s="1"/>
  <c r="B17" i="70"/>
  <c r="K68" i="70"/>
  <c r="K84" i="70" s="1"/>
  <c r="A74" i="70"/>
  <c r="K30" i="70"/>
  <c r="K46" i="70" s="1"/>
  <c r="A93" i="70"/>
  <c r="AG55" i="70"/>
  <c r="W87" i="69"/>
  <c r="W103" i="69" s="1"/>
  <c r="B23" i="69"/>
  <c r="A110" i="69"/>
  <c r="AH110" i="69" s="1"/>
  <c r="AI110" i="69" s="1"/>
  <c r="A80" i="69"/>
  <c r="AH80" i="69" s="1"/>
  <c r="AI80" i="69" s="1"/>
  <c r="A99" i="69"/>
  <c r="AH99" i="69" s="1"/>
  <c r="AI99" i="69" s="1"/>
  <c r="AG61" i="69"/>
  <c r="A118" i="69"/>
  <c r="AH118" i="69" s="1"/>
  <c r="AI118" i="69" s="1"/>
  <c r="AG42" i="69"/>
  <c r="G68" i="69"/>
  <c r="G84" i="69" s="1"/>
  <c r="A34" i="62"/>
  <c r="AH34" i="62" s="1"/>
  <c r="AI34" i="62" s="1"/>
  <c r="AG117" i="58"/>
  <c r="T25" i="43"/>
  <c r="AB25" i="43" s="1"/>
  <c r="AI25" i="43" s="1"/>
  <c r="A17" i="14"/>
  <c r="K19" i="91"/>
  <c r="I17" i="92"/>
  <c r="A15" i="10"/>
  <c r="A110" i="10" s="1"/>
  <c r="A14" i="92"/>
  <c r="L14" i="92" s="1"/>
  <c r="M14" i="92" s="1"/>
  <c r="N14" i="92" s="1"/>
  <c r="A15" i="9"/>
  <c r="A91" i="9" s="1"/>
  <c r="A15" i="11"/>
  <c r="A72" i="11" s="1"/>
  <c r="A18" i="11"/>
  <c r="A94" i="11" s="1"/>
  <c r="A24" i="11"/>
  <c r="AG62" i="11" s="1"/>
  <c r="A26" i="11"/>
  <c r="A45" i="11" s="1"/>
  <c r="A17" i="11"/>
  <c r="A14" i="11"/>
  <c r="AG71" i="11" s="1"/>
  <c r="T26" i="86"/>
  <c r="AB26" i="86" s="1"/>
  <c r="AI26" i="86" s="1"/>
  <c r="A59" i="78"/>
  <c r="AG116" i="78"/>
  <c r="S30" i="78"/>
  <c r="S46" i="78" s="1"/>
  <c r="AG78" i="78"/>
  <c r="AG90" i="9"/>
  <c r="G68" i="64"/>
  <c r="G84" i="64" s="1"/>
  <c r="AG53" i="64"/>
  <c r="G49" i="64"/>
  <c r="G65" i="64" s="1"/>
  <c r="A72" i="64"/>
  <c r="AH72" i="64" s="1"/>
  <c r="AI72" i="64" s="1"/>
  <c r="A83" i="62"/>
  <c r="AH83" i="62" s="1"/>
  <c r="AI83" i="62" s="1"/>
  <c r="AG102" i="62"/>
  <c r="T20" i="69"/>
  <c r="X20" i="69" s="1"/>
  <c r="AG39" i="69"/>
  <c r="A38" i="57"/>
  <c r="AH38" i="57" s="1"/>
  <c r="AI38" i="57" s="1"/>
  <c r="AG40" i="78"/>
  <c r="AA68" i="78"/>
  <c r="AA84" i="78" s="1"/>
  <c r="A101" i="78"/>
  <c r="AH101" i="78"/>
  <c r="AI101" i="78" s="1"/>
  <c r="B25" i="78"/>
  <c r="A72" i="58"/>
  <c r="U49" i="78"/>
  <c r="U65" i="78" s="1"/>
  <c r="A108" i="58"/>
  <c r="AH108" i="58" s="1"/>
  <c r="AI108" i="58" s="1"/>
  <c r="A36" i="25"/>
  <c r="A32" i="58"/>
  <c r="AG36" i="25"/>
  <c r="A51" i="58"/>
  <c r="AH51" i="58" s="1"/>
  <c r="AI51" i="58" s="1"/>
  <c r="AG112" i="25"/>
  <c r="AG108" i="58"/>
  <c r="K68" i="25"/>
  <c r="K84" i="25" s="1"/>
  <c r="AG41" i="78"/>
  <c r="M68" i="62"/>
  <c r="M84" i="62" s="1"/>
  <c r="AG75" i="62"/>
  <c r="T18" i="62"/>
  <c r="AB18" i="62" s="1"/>
  <c r="AI18" i="62" s="1"/>
  <c r="Q37" i="10"/>
  <c r="Q52" i="10"/>
  <c r="Q61" i="10"/>
  <c r="Q71" i="10"/>
  <c r="Q75" i="10"/>
  <c r="Q94" i="10"/>
  <c r="Q109" i="10"/>
  <c r="AG83" i="84"/>
  <c r="AG102" i="84"/>
  <c r="A12" i="70"/>
  <c r="B12" i="70" s="1"/>
  <c r="A100" i="66"/>
  <c r="AG81" i="66"/>
  <c r="Y49" i="66"/>
  <c r="Y65" i="66" s="1"/>
  <c r="A62" i="66"/>
  <c r="AH62" i="66"/>
  <c r="AI62" i="66" s="1"/>
  <c r="D10" i="90"/>
  <c r="A95" i="57"/>
  <c r="AH95" i="57" s="1"/>
  <c r="AI95" i="57" s="1"/>
  <c r="AG57" i="57"/>
  <c r="O106" i="57"/>
  <c r="O122" i="57" s="1"/>
  <c r="T25" i="51"/>
  <c r="X25" i="51" s="1"/>
  <c r="AG101" i="51"/>
  <c r="A63" i="51"/>
  <c r="AH63" i="51" s="1"/>
  <c r="AI63" i="51" s="1"/>
  <c r="AG120" i="51"/>
  <c r="A120" i="51"/>
  <c r="AA68" i="51"/>
  <c r="AA84" i="51" s="1"/>
  <c r="AA30" i="51"/>
  <c r="AA46" i="51" s="1"/>
  <c r="AA87" i="51"/>
  <c r="AA103" i="51" s="1"/>
  <c r="AG63" i="51"/>
  <c r="AA106" i="51"/>
  <c r="AA122" i="51" s="1"/>
  <c r="A82" i="51"/>
  <c r="AH82" i="51" s="1"/>
  <c r="AI82" i="51" s="1"/>
  <c r="A101" i="51"/>
  <c r="AH101" i="51" s="1"/>
  <c r="AI101" i="51" s="1"/>
  <c r="B25" i="51"/>
  <c r="AG82" i="51"/>
  <c r="J24" i="36"/>
  <c r="J20" i="36"/>
  <c r="J25" i="36"/>
  <c r="J19" i="36"/>
  <c r="J23" i="36"/>
  <c r="J17" i="36"/>
  <c r="J11" i="36"/>
  <c r="AG88" i="12"/>
  <c r="AG63" i="43"/>
  <c r="AG75" i="9"/>
  <c r="AA106" i="43"/>
  <c r="AA122" i="43" s="1"/>
  <c r="A107" i="12"/>
  <c r="AG107" i="9"/>
  <c r="AG44" i="43"/>
  <c r="AG70" i="66"/>
  <c r="AG69" i="12"/>
  <c r="D24" i="90"/>
  <c r="B23" i="91"/>
  <c r="A12" i="21"/>
  <c r="A14" i="25"/>
  <c r="E87" i="25" s="1"/>
  <c r="E103" i="25" s="1"/>
  <c r="A12" i="24"/>
  <c r="A24" i="24"/>
  <c r="A26" i="24"/>
  <c r="A17" i="24"/>
  <c r="K106" i="24" s="1"/>
  <c r="K122" i="24" s="1"/>
  <c r="A14" i="24"/>
  <c r="A33" i="24" s="1"/>
  <c r="A23" i="83"/>
  <c r="G23" i="89"/>
  <c r="G24" i="89"/>
  <c r="G11" i="89"/>
  <c r="G14" i="89"/>
  <c r="G15" i="89"/>
  <c r="G20" i="89"/>
  <c r="G19" i="89"/>
  <c r="G10" i="89"/>
  <c r="G16" i="89"/>
  <c r="G25" i="89"/>
  <c r="A9" i="53"/>
  <c r="G21" i="89"/>
  <c r="G12" i="89"/>
  <c r="G17" i="89"/>
  <c r="I19" i="92"/>
  <c r="A20" i="75"/>
  <c r="A39" i="75" s="1"/>
  <c r="A22" i="75"/>
  <c r="T22" i="75" s="1"/>
  <c r="AG63" i="42"/>
  <c r="AG32" i="63"/>
  <c r="W49" i="58"/>
  <c r="W65" i="58" s="1"/>
  <c r="A67" i="81"/>
  <c r="A93" i="69"/>
  <c r="K49" i="69"/>
  <c r="K65" i="69" s="1"/>
  <c r="A40" i="70"/>
  <c r="AG59" i="70"/>
  <c r="B21" i="70"/>
  <c r="S87" i="70"/>
  <c r="S103" i="70" s="1"/>
  <c r="S106" i="70"/>
  <c r="S122" i="70" s="1"/>
  <c r="H18" i="92"/>
  <c r="B23" i="48"/>
  <c r="G13" i="89"/>
  <c r="G22" i="89"/>
  <c r="A20" i="25"/>
  <c r="AG119" i="25"/>
  <c r="AG100" i="53"/>
  <c r="Y49" i="53"/>
  <c r="Y65" i="53" s="1"/>
  <c r="AG100" i="9"/>
  <c r="A80" i="48"/>
  <c r="AH80" i="48" s="1"/>
  <c r="AI80" i="48" s="1"/>
  <c r="AG42" i="72"/>
  <c r="AG80" i="72"/>
  <c r="AG118" i="48"/>
  <c r="A79" i="58"/>
  <c r="AH79" i="58" s="1"/>
  <c r="AI79" i="58" s="1"/>
  <c r="AG79" i="58"/>
  <c r="AG60" i="58"/>
  <c r="T22" i="58"/>
  <c r="AB22" i="58" s="1"/>
  <c r="AI22" i="58" s="1"/>
  <c r="A41" i="58"/>
  <c r="AH41" i="58" s="1"/>
  <c r="AI41" i="58" s="1"/>
  <c r="A117" i="58"/>
  <c r="AH117" i="58"/>
  <c r="AI117" i="58" s="1"/>
  <c r="AG41" i="58"/>
  <c r="A116" i="78"/>
  <c r="A78" i="78"/>
  <c r="AG97" i="78"/>
  <c r="S87" i="78"/>
  <c r="S103" i="78" s="1"/>
  <c r="S49" i="78"/>
  <c r="S65" i="78" s="1"/>
  <c r="A97" i="78"/>
  <c r="AH97" i="78" s="1"/>
  <c r="AI97" i="78" s="1"/>
  <c r="A40" i="78"/>
  <c r="T21" i="78"/>
  <c r="AB21" i="78" s="1"/>
  <c r="AI21" i="78" s="1"/>
  <c r="A20" i="10"/>
  <c r="AG96" i="10" s="1"/>
  <c r="A20" i="14"/>
  <c r="A20" i="9"/>
  <c r="A20" i="11"/>
  <c r="AG55" i="9"/>
  <c r="T17" i="58"/>
  <c r="AB17" i="58" s="1"/>
  <c r="AI17" i="58" s="1"/>
  <c r="I68" i="43"/>
  <c r="I84" i="43" s="1"/>
  <c r="Q34" i="10"/>
  <c r="Q36" i="10"/>
  <c r="Q40" i="10"/>
  <c r="Q43" i="10"/>
  <c r="Q53" i="10"/>
  <c r="Q55" i="10"/>
  <c r="Q62" i="10"/>
  <c r="Q64" i="10"/>
  <c r="Q74" i="10"/>
  <c r="Q81" i="10"/>
  <c r="H12" i="92"/>
  <c r="H20" i="92"/>
  <c r="H10" i="92"/>
  <c r="H15" i="92"/>
  <c r="H22" i="92"/>
  <c r="H23" i="92"/>
  <c r="A25" i="83"/>
  <c r="AA87" i="83" s="1"/>
  <c r="AA103" i="83" s="1"/>
  <c r="A16" i="83"/>
  <c r="AG111" i="83" s="1"/>
  <c r="AG88" i="78"/>
  <c r="AG50" i="78"/>
  <c r="B12" i="78"/>
  <c r="A88" i="78"/>
  <c r="AH88" i="78" s="1"/>
  <c r="AI88" i="78" s="1"/>
  <c r="A24" i="76"/>
  <c r="AG119" i="76" s="1"/>
  <c r="A13" i="76"/>
  <c r="A108" i="76" s="1"/>
  <c r="S106" i="69"/>
  <c r="S122" i="69" s="1"/>
  <c r="A16" i="61"/>
  <c r="I49" i="61" s="1"/>
  <c r="I65" i="61" s="1"/>
  <c r="E20" i="90"/>
  <c r="E17" i="90"/>
  <c r="E19" i="90"/>
  <c r="Y30" i="56"/>
  <c r="Y46" i="56" s="1"/>
  <c r="A54" i="56"/>
  <c r="A62" i="56"/>
  <c r="AH62" i="56" s="1"/>
  <c r="AI62" i="56" s="1"/>
  <c r="A81" i="56"/>
  <c r="AG54" i="43"/>
  <c r="A73" i="43"/>
  <c r="AH73" i="43" s="1"/>
  <c r="AI73" i="43" s="1"/>
  <c r="AG92" i="43"/>
  <c r="B26" i="78"/>
  <c r="AC87" i="78"/>
  <c r="AC103" i="78" s="1"/>
  <c r="A64" i="78"/>
  <c r="AH64" i="78" s="1"/>
  <c r="AI64" i="78" s="1"/>
  <c r="AG83" i="78"/>
  <c r="AG121" i="78"/>
  <c r="AC68" i="78"/>
  <c r="AC84" i="78" s="1"/>
  <c r="AG45" i="78"/>
  <c r="A121" i="78"/>
  <c r="A83" i="78"/>
  <c r="AH83" i="78" s="1"/>
  <c r="AI83" i="78" s="1"/>
  <c r="AG102" i="78"/>
  <c r="A102" i="78"/>
  <c r="AH102" i="78" s="1"/>
  <c r="AI102" i="78" s="1"/>
  <c r="AC30" i="78"/>
  <c r="AC46" i="78" s="1"/>
  <c r="A45" i="78"/>
  <c r="AH45" i="78"/>
  <c r="AI45" i="78" s="1"/>
  <c r="T26" i="78"/>
  <c r="AB26" i="78" s="1"/>
  <c r="AI26" i="78" s="1"/>
  <c r="AG64" i="78"/>
  <c r="B20" i="78"/>
  <c r="AG115" i="78"/>
  <c r="AG77" i="48"/>
  <c r="AG96" i="48"/>
  <c r="A38" i="86"/>
  <c r="AH38" i="86" s="1"/>
  <c r="AI38" i="86" s="1"/>
  <c r="T12" i="69"/>
  <c r="X12" i="69" s="1"/>
  <c r="A50" i="69"/>
  <c r="AH50" i="69" s="1"/>
  <c r="AI50" i="69" s="1"/>
  <c r="AG107" i="69"/>
  <c r="AG31" i="69"/>
  <c r="A107" i="69"/>
  <c r="AH107" i="69" s="1"/>
  <c r="AI107" i="69" s="1"/>
  <c r="AG88" i="69"/>
  <c r="AG69" i="69"/>
  <c r="A31" i="69"/>
  <c r="AH31" i="69" s="1"/>
  <c r="AI31" i="69" s="1"/>
  <c r="AG50" i="69"/>
  <c r="A88" i="69"/>
  <c r="AH88" i="69" s="1"/>
  <c r="AI88" i="69" s="1"/>
  <c r="B12" i="69"/>
  <c r="A69" i="69"/>
  <c r="AH69" i="69" s="1"/>
  <c r="AI69" i="69" s="1"/>
  <c r="A62" i="53"/>
  <c r="AH62" i="53" s="1"/>
  <c r="AI62" i="53" s="1"/>
  <c r="Y68" i="53"/>
  <c r="Y84" i="53" s="1"/>
  <c r="AG119" i="53"/>
  <c r="AG43" i="53"/>
  <c r="Y30" i="53"/>
  <c r="Y46" i="53" s="1"/>
  <c r="AC49" i="78"/>
  <c r="AC65" i="78"/>
  <c r="AC106" i="78"/>
  <c r="AC122" i="78" s="1"/>
  <c r="AG57" i="58"/>
  <c r="AG100" i="58"/>
  <c r="AG43" i="58"/>
  <c r="A81" i="58"/>
  <c r="B24" i="58"/>
  <c r="A100" i="58"/>
  <c r="A74" i="9"/>
  <c r="Y106" i="58"/>
  <c r="Y122" i="58" s="1"/>
  <c r="O30" i="58"/>
  <c r="O46" i="58" s="1"/>
  <c r="A19" i="21"/>
  <c r="A21" i="25"/>
  <c r="S30" i="25" s="1"/>
  <c r="S46" i="25" s="1"/>
  <c r="A13" i="21"/>
  <c r="A15" i="24"/>
  <c r="A15" i="25"/>
  <c r="A26" i="31"/>
  <c r="B26" i="31" s="1"/>
  <c r="A20" i="31"/>
  <c r="A26" i="75"/>
  <c r="B26" i="75" s="1"/>
  <c r="A15" i="75"/>
  <c r="A24" i="75"/>
  <c r="A62" i="75" s="1"/>
  <c r="A13" i="75"/>
  <c r="A12" i="75"/>
  <c r="A17" i="75"/>
  <c r="A55" i="75" s="1"/>
  <c r="A19" i="75"/>
  <c r="A21" i="75"/>
  <c r="S87" i="75" s="1"/>
  <c r="S103" i="75" s="1"/>
  <c r="A25" i="75"/>
  <c r="AG120" i="75" s="1"/>
  <c r="A23" i="75"/>
  <c r="A14" i="75"/>
  <c r="A16" i="75"/>
  <c r="A18" i="75"/>
  <c r="A12" i="45"/>
  <c r="A17" i="45"/>
  <c r="AG36" i="45" s="1"/>
  <c r="A25" i="45"/>
  <c r="A44" i="45" s="1"/>
  <c r="E13" i="91"/>
  <c r="J24" i="92"/>
  <c r="J12" i="92"/>
  <c r="J25" i="92"/>
  <c r="J18" i="92"/>
  <c r="J21" i="92"/>
  <c r="J15" i="92"/>
  <c r="J23" i="92"/>
  <c r="J17" i="92"/>
  <c r="J13" i="92"/>
  <c r="J11" i="92"/>
  <c r="J20" i="92"/>
  <c r="J14" i="92"/>
  <c r="J16" i="92"/>
  <c r="A9" i="86"/>
  <c r="J19" i="92"/>
  <c r="J22" i="92"/>
  <c r="A98" i="58"/>
  <c r="U106" i="58"/>
  <c r="U122" i="58" s="1"/>
  <c r="AG98" i="58"/>
  <c r="B22" i="58"/>
  <c r="U87" i="58"/>
  <c r="U103" i="58" s="1"/>
  <c r="U30" i="58"/>
  <c r="U46" i="58" s="1"/>
  <c r="U68" i="58"/>
  <c r="U84" i="58" s="1"/>
  <c r="AG113" i="58"/>
  <c r="U49" i="58"/>
  <c r="U65" i="58"/>
  <c r="A67" i="74"/>
  <c r="A67" i="71"/>
  <c r="A67" i="86"/>
  <c r="A67" i="82"/>
  <c r="AH39" i="75"/>
  <c r="AI39" i="75" s="1"/>
  <c r="Q106" i="75"/>
  <c r="Q122" i="75" s="1"/>
  <c r="A26" i="12"/>
  <c r="A102" i="12" s="1"/>
  <c r="A44" i="87"/>
  <c r="AH44" i="87" s="1"/>
  <c r="AI44" i="87" s="1"/>
  <c r="A44" i="57"/>
  <c r="AH44" i="57" s="1"/>
  <c r="AI44" i="57" s="1"/>
  <c r="A120" i="57"/>
  <c r="AH120" i="57" s="1"/>
  <c r="AI120" i="57" s="1"/>
  <c r="AG101" i="57"/>
  <c r="AA106" i="57"/>
  <c r="AA122" i="57" s="1"/>
  <c r="AG82" i="57"/>
  <c r="AG81" i="70"/>
  <c r="AG100" i="70"/>
  <c r="A42" i="85"/>
  <c r="AH42" i="85" s="1"/>
  <c r="AI42" i="85" s="1"/>
  <c r="AG80" i="85"/>
  <c r="A99" i="85"/>
  <c r="AG42" i="85"/>
  <c r="A80" i="85"/>
  <c r="AH80" i="85"/>
  <c r="AI80" i="85" s="1"/>
  <c r="W30" i="85"/>
  <c r="W46" i="85" s="1"/>
  <c r="A61" i="85"/>
  <c r="AH61" i="85" s="1"/>
  <c r="AI61" i="85" s="1"/>
  <c r="W68" i="85"/>
  <c r="W84" i="85"/>
  <c r="T23" i="85"/>
  <c r="AB23" i="85" s="1"/>
  <c r="AI23" i="85" s="1"/>
  <c r="AG61" i="85"/>
  <c r="W106" i="85"/>
  <c r="W122" i="85" s="1"/>
  <c r="A118" i="85"/>
  <c r="AG118" i="85"/>
  <c r="A23" i="9"/>
  <c r="B23" i="9" s="1"/>
  <c r="A20" i="92"/>
  <c r="L20" i="92" s="1"/>
  <c r="M20" i="92" s="1"/>
  <c r="N20" i="92" s="1"/>
  <c r="A20" i="18"/>
  <c r="R20" i="18" s="1"/>
  <c r="S68" i="78"/>
  <c r="S84" i="78" s="1"/>
  <c r="A21" i="10"/>
  <c r="A21" i="11"/>
  <c r="A116" i="11"/>
  <c r="A21" i="24"/>
  <c r="A116" i="24" s="1"/>
  <c r="A21" i="9"/>
  <c r="S30" i="41"/>
  <c r="S46" i="41" s="1"/>
  <c r="A19" i="19"/>
  <c r="A20" i="24"/>
  <c r="A39" i="24" s="1"/>
  <c r="A114" i="58"/>
  <c r="AH114" i="58" s="1"/>
  <c r="AI114" i="58" s="1"/>
  <c r="AG76" i="57"/>
  <c r="A76" i="64"/>
  <c r="AH76" i="64" s="1"/>
  <c r="AI76" i="64" s="1"/>
  <c r="AG37" i="9"/>
  <c r="A75" i="9"/>
  <c r="K68" i="87"/>
  <c r="K84" i="87" s="1"/>
  <c r="A74" i="87"/>
  <c r="AH74" i="87" s="1"/>
  <c r="AI74" i="87" s="1"/>
  <c r="A19" i="31"/>
  <c r="A12" i="31"/>
  <c r="A18" i="31"/>
  <c r="A25" i="31"/>
  <c r="A63" i="31" s="1"/>
  <c r="A17" i="31"/>
  <c r="A24" i="31"/>
  <c r="A81" i="31" s="1"/>
  <c r="A16" i="31"/>
  <c r="A23" i="31"/>
  <c r="W49" i="31"/>
  <c r="W65" i="31" s="1"/>
  <c r="A15" i="31"/>
  <c r="G30" i="31" s="1"/>
  <c r="G46" i="31" s="1"/>
  <c r="A22" i="31"/>
  <c r="U87" i="31"/>
  <c r="U103" i="31" s="1"/>
  <c r="A14" i="31"/>
  <c r="AG52" i="31" s="1"/>
  <c r="A21" i="31"/>
  <c r="AG78" i="31" s="1"/>
  <c r="A13" i="31"/>
  <c r="A89" i="31" s="1"/>
  <c r="D25" i="92"/>
  <c r="A9" i="80"/>
  <c r="AG112" i="69"/>
  <c r="AG36" i="69"/>
  <c r="AG55" i="69"/>
  <c r="K106" i="69"/>
  <c r="K122" i="69" s="1"/>
  <c r="K68" i="69"/>
  <c r="K84" i="69" s="1"/>
  <c r="A112" i="69"/>
  <c r="AH112" i="69" s="1"/>
  <c r="AI112" i="69" s="1"/>
  <c r="A74" i="69"/>
  <c r="T17" i="69"/>
  <c r="X17" i="69" s="1"/>
  <c r="B17" i="69"/>
  <c r="AG74" i="69"/>
  <c r="K30" i="69"/>
  <c r="K46" i="69" s="1"/>
  <c r="A55" i="69"/>
  <c r="K87" i="69"/>
  <c r="K103" i="69" s="1"/>
  <c r="AG109" i="62"/>
  <c r="A79" i="62"/>
  <c r="AH79" i="62" s="1"/>
  <c r="AI79" i="62" s="1"/>
  <c r="E68" i="62"/>
  <c r="E84" i="62" s="1"/>
  <c r="T22" i="62"/>
  <c r="AB22" i="62" s="1"/>
  <c r="AI22" i="62" s="1"/>
  <c r="AG90" i="62"/>
  <c r="A23" i="53"/>
  <c r="W87" i="53" s="1"/>
  <c r="W103" i="53" s="1"/>
  <c r="B12" i="51"/>
  <c r="A26" i="45"/>
  <c r="A24" i="45"/>
  <c r="A81" i="45" s="1"/>
  <c r="A16" i="45"/>
  <c r="A35" i="45" s="1"/>
  <c r="A23" i="45"/>
  <c r="A15" i="45"/>
  <c r="A22" i="45"/>
  <c r="A41" i="45"/>
  <c r="A14" i="45"/>
  <c r="A90" i="45" s="1"/>
  <c r="A21" i="45"/>
  <c r="A13" i="45"/>
  <c r="C106" i="45" s="1"/>
  <c r="C122" i="45" s="1"/>
  <c r="A20" i="45"/>
  <c r="A19" i="45"/>
  <c r="AG95" i="45" s="1"/>
  <c r="A18" i="45"/>
  <c r="A75" i="45"/>
  <c r="AH75" i="45" s="1"/>
  <c r="AI75" i="45" s="1"/>
  <c r="A72" i="66"/>
  <c r="AH72" i="66" s="1"/>
  <c r="AI72" i="66" s="1"/>
  <c r="G68" i="66"/>
  <c r="G84" i="66" s="1"/>
  <c r="A72" i="84"/>
  <c r="G30" i="86"/>
  <c r="G46" i="86" s="1"/>
  <c r="A72" i="43"/>
  <c r="AH72" i="43" s="1"/>
  <c r="AI72" i="43" s="1"/>
  <c r="A110" i="66"/>
  <c r="AG72" i="84"/>
  <c r="AG110" i="86"/>
  <c r="A91" i="84"/>
  <c r="AG34" i="86"/>
  <c r="B15" i="84"/>
  <c r="E49" i="62"/>
  <c r="E65" i="62" s="1"/>
  <c r="E49" i="58"/>
  <c r="E65" i="58" s="1"/>
  <c r="AG52" i="62"/>
  <c r="AG33" i="62"/>
  <c r="A109" i="62"/>
  <c r="AH109" i="62" s="1"/>
  <c r="AI109" i="62" s="1"/>
  <c r="E106" i="62"/>
  <c r="E122" i="62" s="1"/>
  <c r="A52" i="62"/>
  <c r="AH52" i="62" s="1"/>
  <c r="AI52" i="62" s="1"/>
  <c r="A71" i="62"/>
  <c r="AH71" i="62" s="1"/>
  <c r="AI71" i="62" s="1"/>
  <c r="E30" i="62"/>
  <c r="E46" i="62" s="1"/>
  <c r="A33" i="62"/>
  <c r="E87" i="62"/>
  <c r="E103" i="62" s="1"/>
  <c r="B14" i="62"/>
  <c r="AG71" i="62"/>
  <c r="T14" i="62"/>
  <c r="AB14" i="62" s="1"/>
  <c r="AI14" i="62" s="1"/>
  <c r="B12" i="9"/>
  <c r="A107" i="9"/>
  <c r="AG88" i="9"/>
  <c r="A88" i="9"/>
  <c r="AG31" i="9"/>
  <c r="A31" i="9"/>
  <c r="A48" i="73"/>
  <c r="A29" i="12"/>
  <c r="AG50" i="10"/>
  <c r="A81" i="9"/>
  <c r="A119" i="9"/>
  <c r="AG98" i="57"/>
  <c r="AG44" i="57"/>
  <c r="E16" i="36"/>
  <c r="A21" i="23"/>
  <c r="A59" i="23" s="1"/>
  <c r="E12" i="36"/>
  <c r="A13" i="19"/>
  <c r="E21" i="36"/>
  <c r="E23" i="36"/>
  <c r="A25" i="18"/>
  <c r="A14" i="18"/>
  <c r="Q14" i="18"/>
  <c r="B21" i="90"/>
  <c r="E22" i="36"/>
  <c r="A45" i="86"/>
  <c r="A26" i="10"/>
  <c r="A26" i="25"/>
  <c r="AC87" i="25" s="1"/>
  <c r="AC103" i="25" s="1"/>
  <c r="AA30" i="69"/>
  <c r="AA46" i="69" s="1"/>
  <c r="AG99" i="58"/>
  <c r="B23" i="86"/>
  <c r="A61" i="58"/>
  <c r="AH61" i="58" s="1"/>
  <c r="AI61" i="58" s="1"/>
  <c r="T22" i="64"/>
  <c r="X22" i="64" s="1"/>
  <c r="AG79" i="78"/>
  <c r="U106" i="78"/>
  <c r="U122" i="78" s="1"/>
  <c r="A98" i="78"/>
  <c r="U68" i="78"/>
  <c r="U84" i="78" s="1"/>
  <c r="B22" i="78"/>
  <c r="AG117" i="78"/>
  <c r="A79" i="78"/>
  <c r="AE78" i="78" s="1"/>
  <c r="U87" i="78"/>
  <c r="U103" i="78" s="1"/>
  <c r="T22" i="78"/>
  <c r="AB22" i="78" s="1"/>
  <c r="AI22" i="78" s="1"/>
  <c r="AG60" i="78"/>
  <c r="U30" i="57"/>
  <c r="U46" i="57" s="1"/>
  <c r="A41" i="78"/>
  <c r="AH41" i="78" s="1"/>
  <c r="AI41" i="78" s="1"/>
  <c r="AH59" i="78"/>
  <c r="AI59" i="78" s="1"/>
  <c r="A97" i="58"/>
  <c r="AG59" i="78"/>
  <c r="Q87" i="69"/>
  <c r="Q103" i="69" s="1"/>
  <c r="AG96" i="69"/>
  <c r="Q68" i="69"/>
  <c r="Q84" i="69" s="1"/>
  <c r="B20" i="69"/>
  <c r="Q30" i="69"/>
  <c r="Q46" i="69" s="1"/>
  <c r="A96" i="69"/>
  <c r="AH96" i="69" s="1"/>
  <c r="AI96" i="69" s="1"/>
  <c r="Q106" i="69"/>
  <c r="Q122" i="69" s="1"/>
  <c r="A39" i="69"/>
  <c r="AH39" i="69" s="1"/>
  <c r="AI39" i="69" s="1"/>
  <c r="A39" i="9"/>
  <c r="AG77" i="69"/>
  <c r="A58" i="69"/>
  <c r="AH58" i="69" s="1"/>
  <c r="AI58" i="69" s="1"/>
  <c r="AG115" i="69"/>
  <c r="A77" i="69"/>
  <c r="AH77" i="69" s="1"/>
  <c r="AI77" i="69" s="1"/>
  <c r="Q49" i="69"/>
  <c r="Q65" i="69" s="1"/>
  <c r="AG58" i="69"/>
  <c r="AH76" i="43"/>
  <c r="AI76" i="43" s="1"/>
  <c r="AG57" i="78"/>
  <c r="O68" i="78"/>
  <c r="O84" i="78" s="1"/>
  <c r="AG94" i="58"/>
  <c r="A18" i="24"/>
  <c r="T18" i="24" s="1"/>
  <c r="A112" i="86"/>
  <c r="AH112" i="86" s="1"/>
  <c r="AI112" i="86" s="1"/>
  <c r="K106" i="86"/>
  <c r="K122" i="86" s="1"/>
  <c r="A55" i="86"/>
  <c r="AH55" i="86" s="1"/>
  <c r="AI55" i="86" s="1"/>
  <c r="A36" i="86"/>
  <c r="AH36" i="86" s="1"/>
  <c r="AI36" i="86" s="1"/>
  <c r="A74" i="86"/>
  <c r="AG74" i="86"/>
  <c r="A93" i="54"/>
  <c r="AH93" i="54" s="1"/>
  <c r="AI93" i="54" s="1"/>
  <c r="AG93" i="54"/>
  <c r="A93" i="86"/>
  <c r="AH93" i="86" s="1"/>
  <c r="AI93" i="86" s="1"/>
  <c r="AG112" i="86"/>
  <c r="A93" i="87"/>
  <c r="AH93" i="87" s="1"/>
  <c r="AI93" i="87" s="1"/>
  <c r="A14" i="21"/>
  <c r="A15" i="18"/>
  <c r="R15" i="18" s="1"/>
  <c r="A16" i="25"/>
  <c r="A16" i="10"/>
  <c r="B16" i="10" s="1"/>
  <c r="A15" i="92"/>
  <c r="L15" i="92" s="1"/>
  <c r="M15" i="92" s="1"/>
  <c r="N15" i="92" s="1"/>
  <c r="A14" i="19"/>
  <c r="A16" i="24"/>
  <c r="A16" i="11"/>
  <c r="A111" i="11" s="1"/>
  <c r="A16" i="9"/>
  <c r="G87" i="86"/>
  <c r="G103" i="86" s="1"/>
  <c r="A33" i="49"/>
  <c r="AH33" i="49" s="1"/>
  <c r="AI33" i="49" s="1"/>
  <c r="Q40" i="11"/>
  <c r="Q81" i="11"/>
  <c r="Q76" i="11"/>
  <c r="A71" i="49"/>
  <c r="AH71" i="49" s="1"/>
  <c r="AI71" i="49" s="1"/>
  <c r="AG71" i="57"/>
  <c r="AG71" i="65"/>
  <c r="A11" i="21"/>
  <c r="A11" i="19"/>
  <c r="A13" i="10"/>
  <c r="A32" i="10" s="1"/>
  <c r="A13" i="25"/>
  <c r="C49" i="25" s="1"/>
  <c r="C65" i="25" s="1"/>
  <c r="A13" i="14"/>
  <c r="AG108" i="14" s="1"/>
  <c r="A12" i="92"/>
  <c r="L12" i="92" s="1"/>
  <c r="M12" i="92" s="1"/>
  <c r="N12" i="92" s="1"/>
  <c r="A13" i="9"/>
  <c r="AG32" i="9" s="1"/>
  <c r="A12" i="18"/>
  <c r="Q12" i="18"/>
  <c r="A13" i="24"/>
  <c r="AG51" i="24"/>
  <c r="A13" i="11"/>
  <c r="T13" i="69"/>
  <c r="AB13" i="69" s="1"/>
  <c r="AI13" i="69" s="1"/>
  <c r="AG108" i="69"/>
  <c r="C106" i="69"/>
  <c r="C122" i="69" s="1"/>
  <c r="AG51" i="69"/>
  <c r="AG89" i="69"/>
  <c r="A51" i="69"/>
  <c r="AH51" i="69" s="1"/>
  <c r="AI51" i="69" s="1"/>
  <c r="AG70" i="69"/>
  <c r="A32" i="69"/>
  <c r="AH32" i="69" s="1"/>
  <c r="AI32" i="69" s="1"/>
  <c r="A108" i="69"/>
  <c r="C68" i="69"/>
  <c r="C84" i="69" s="1"/>
  <c r="C49" i="69"/>
  <c r="C65" i="69" s="1"/>
  <c r="A89" i="69"/>
  <c r="AH89" i="69" s="1"/>
  <c r="AI89" i="69" s="1"/>
  <c r="C30" i="69"/>
  <c r="C46" i="69" s="1"/>
  <c r="B13" i="69"/>
  <c r="AG32" i="69"/>
  <c r="A70" i="69"/>
  <c r="AH70" i="69" s="1"/>
  <c r="AI70" i="69" s="1"/>
  <c r="A31" i="10"/>
  <c r="AG69" i="10"/>
  <c r="A107" i="10"/>
  <c r="A48" i="42"/>
  <c r="AG42" i="87"/>
  <c r="T23" i="87"/>
  <c r="X23" i="87" s="1"/>
  <c r="AG44" i="87"/>
  <c r="AG82" i="87"/>
  <c r="AA68" i="87"/>
  <c r="AA84" i="87" s="1"/>
  <c r="W106" i="87"/>
  <c r="W122" i="87" s="1"/>
  <c r="A42" i="87"/>
  <c r="AH42" i="87"/>
  <c r="AI42" i="87" s="1"/>
  <c r="A101" i="87"/>
  <c r="AH101" i="87" s="1"/>
  <c r="AI101" i="87" s="1"/>
  <c r="A63" i="87"/>
  <c r="AH63" i="87" s="1"/>
  <c r="AI63" i="87" s="1"/>
  <c r="AG101" i="87"/>
  <c r="AG61" i="87"/>
  <c r="AG80" i="87"/>
  <c r="W68" i="87"/>
  <c r="W84" i="87" s="1"/>
  <c r="A120" i="87"/>
  <c r="T25" i="87"/>
  <c r="X25" i="87" s="1"/>
  <c r="A80" i="87"/>
  <c r="AH80" i="87" s="1"/>
  <c r="AI80" i="87" s="1"/>
  <c r="A118" i="87"/>
  <c r="AH118" i="87" s="1"/>
  <c r="AI118" i="87" s="1"/>
  <c r="A61" i="87"/>
  <c r="AH61" i="87" s="1"/>
  <c r="AI61" i="87" s="1"/>
  <c r="AA87" i="87"/>
  <c r="AA103" i="87" s="1"/>
  <c r="AG99" i="87"/>
  <c r="AA106" i="87"/>
  <c r="AA122" i="87"/>
  <c r="AG120" i="87"/>
  <c r="AA30" i="87"/>
  <c r="AA46" i="87" s="1"/>
  <c r="A99" i="87"/>
  <c r="AH99" i="87" s="1"/>
  <c r="AI99" i="87" s="1"/>
  <c r="W87" i="87"/>
  <c r="W103" i="87" s="1"/>
  <c r="W30" i="87"/>
  <c r="W46" i="87" s="1"/>
  <c r="A82" i="87"/>
  <c r="AH82" i="87" s="1"/>
  <c r="AI82" i="87" s="1"/>
  <c r="B25" i="87"/>
  <c r="AA49" i="87"/>
  <c r="AA65" i="87" s="1"/>
  <c r="A78" i="86"/>
  <c r="AH78" i="86" s="1"/>
  <c r="AI78" i="86" s="1"/>
  <c r="S106" i="86"/>
  <c r="S122" i="86" s="1"/>
  <c r="A69" i="85"/>
  <c r="AH69" i="85" s="1"/>
  <c r="AI69" i="85" s="1"/>
  <c r="A107" i="85"/>
  <c r="A9" i="82"/>
  <c r="F14" i="92"/>
  <c r="F11" i="92"/>
  <c r="F10" i="92"/>
  <c r="F20" i="92"/>
  <c r="F22" i="92"/>
  <c r="F19" i="92"/>
  <c r="F12" i="92"/>
  <c r="F13" i="92"/>
  <c r="F18" i="92"/>
  <c r="F16" i="92"/>
  <c r="F24" i="92"/>
  <c r="F25" i="92"/>
  <c r="F17" i="92"/>
  <c r="A22" i="80"/>
  <c r="A23" i="80"/>
  <c r="A42" i="80" s="1"/>
  <c r="A17" i="80"/>
  <c r="K87" i="80" s="1"/>
  <c r="K103" i="80" s="1"/>
  <c r="A24" i="80"/>
  <c r="T24" i="80"/>
  <c r="AB24" i="80" s="1"/>
  <c r="AI24" i="80" s="1"/>
  <c r="A18" i="80"/>
  <c r="A56" i="80" s="1"/>
  <c r="A19" i="80"/>
  <c r="AG95" i="80" s="1"/>
  <c r="A25" i="80"/>
  <c r="AA68" i="80" s="1"/>
  <c r="AA84" i="80" s="1"/>
  <c r="A14" i="80"/>
  <c r="E30" i="80" s="1"/>
  <c r="E46" i="80" s="1"/>
  <c r="A20" i="80"/>
  <c r="Q106" i="80" s="1"/>
  <c r="Q122" i="80" s="1"/>
  <c r="A26" i="80"/>
  <c r="A16" i="80"/>
  <c r="A54" i="80" s="1"/>
  <c r="A12" i="80"/>
  <c r="AG88" i="80" s="1"/>
  <c r="AG70" i="70"/>
  <c r="C13" i="91"/>
  <c r="C18" i="91"/>
  <c r="C11" i="91"/>
  <c r="AC49" i="62"/>
  <c r="AC65" i="62" s="1"/>
  <c r="AC106" i="62"/>
  <c r="AC122" i="62" s="1"/>
  <c r="M87" i="62"/>
  <c r="M103" i="62" s="1"/>
  <c r="AG94" i="62"/>
  <c r="A113" i="62"/>
  <c r="AH113" i="62" s="1"/>
  <c r="AI113" i="62" s="1"/>
  <c r="AG64" i="62"/>
  <c r="A64" i="62"/>
  <c r="AH64" i="62" s="1"/>
  <c r="AI64" i="62" s="1"/>
  <c r="AG37" i="62"/>
  <c r="A94" i="62"/>
  <c r="AG45" i="62"/>
  <c r="AG113" i="62"/>
  <c r="AC68" i="62"/>
  <c r="AC84" i="62" s="1"/>
  <c r="AG83" i="62"/>
  <c r="A45" i="62"/>
  <c r="M30" i="62"/>
  <c r="M46" i="62"/>
  <c r="B18" i="62"/>
  <c r="AG121" i="62"/>
  <c r="A102" i="62"/>
  <c r="A75" i="62"/>
  <c r="AC30" i="62"/>
  <c r="AC46" i="62" s="1"/>
  <c r="B26" i="62"/>
  <c r="T26" i="62"/>
  <c r="M49" i="62"/>
  <c r="M65" i="62" s="1"/>
  <c r="M106" i="62"/>
  <c r="M122" i="62" s="1"/>
  <c r="A56" i="62"/>
  <c r="AH56" i="62" s="1"/>
  <c r="AI56" i="62" s="1"/>
  <c r="AG56" i="62"/>
  <c r="E106" i="58"/>
  <c r="E122" i="58" s="1"/>
  <c r="A33" i="58"/>
  <c r="E68" i="58"/>
  <c r="E84" i="58" s="1"/>
  <c r="A71" i="58"/>
  <c r="AG33" i="58"/>
  <c r="A109" i="58"/>
  <c r="A12" i="58"/>
  <c r="AG31" i="58" s="1"/>
  <c r="A90" i="58"/>
  <c r="AH90" i="58"/>
  <c r="AI90" i="58" s="1"/>
  <c r="T14" i="58"/>
  <c r="E87" i="58"/>
  <c r="E103" i="58" s="1"/>
  <c r="AG90" i="58"/>
  <c r="B14" i="58"/>
  <c r="AG115" i="58"/>
  <c r="AG71" i="58"/>
  <c r="A52" i="58"/>
  <c r="G30" i="57"/>
  <c r="G46" i="57" s="1"/>
  <c r="A91" i="57"/>
  <c r="AG91" i="57"/>
  <c r="AG72" i="57"/>
  <c r="G68" i="57"/>
  <c r="G84" i="57" s="1"/>
  <c r="B15" i="57"/>
  <c r="A26" i="56"/>
  <c r="B26" i="56" s="1"/>
  <c r="AG108" i="52"/>
  <c r="F21" i="89"/>
  <c r="F19" i="89"/>
  <c r="AH120" i="51"/>
  <c r="AI120" i="51" s="1"/>
  <c r="C12" i="89"/>
  <c r="AG109" i="49"/>
  <c r="C15" i="89"/>
  <c r="E87" i="49"/>
  <c r="E103" i="49" s="1"/>
  <c r="C22" i="89"/>
  <c r="T15" i="43"/>
  <c r="X15" i="43" s="1"/>
  <c r="G68" i="43"/>
  <c r="G84" i="43" s="1"/>
  <c r="I106" i="41"/>
  <c r="I122" i="41" s="1"/>
  <c r="A16" i="38"/>
  <c r="AG73" i="38" s="1"/>
  <c r="A23" i="38"/>
  <c r="A15" i="23"/>
  <c r="A16" i="23"/>
  <c r="A20" i="23"/>
  <c r="Q106" i="23" s="1"/>
  <c r="Q122" i="23" s="1"/>
  <c r="A14" i="23"/>
  <c r="E68" i="23" s="1"/>
  <c r="E84" i="23" s="1"/>
  <c r="A24" i="23"/>
  <c r="Y87" i="23" s="1"/>
  <c r="Y103" i="23" s="1"/>
  <c r="A13" i="23"/>
  <c r="AG70" i="23" s="1"/>
  <c r="A26" i="23"/>
  <c r="AC30" i="23" s="1"/>
  <c r="AC46" i="23" s="1"/>
  <c r="A17" i="23"/>
  <c r="A18" i="23"/>
  <c r="A56" i="23" s="1"/>
  <c r="J10" i="91"/>
  <c r="B14" i="91"/>
  <c r="J18" i="91"/>
  <c r="J13" i="91"/>
  <c r="J25" i="91"/>
  <c r="J21" i="91"/>
  <c r="J12" i="91"/>
  <c r="B21" i="91"/>
  <c r="J20" i="91"/>
  <c r="J19" i="91"/>
  <c r="J17" i="91"/>
  <c r="B24" i="91"/>
  <c r="B17" i="91"/>
  <c r="J15" i="91"/>
  <c r="J14" i="91"/>
  <c r="B13" i="91"/>
  <c r="H14" i="90"/>
  <c r="H24" i="90"/>
  <c r="H19" i="90"/>
  <c r="H18" i="90"/>
  <c r="H16" i="90"/>
  <c r="H15" i="90"/>
  <c r="H13" i="90"/>
  <c r="H11" i="90"/>
  <c r="H21" i="90"/>
  <c r="A9" i="64"/>
  <c r="H22" i="90"/>
  <c r="H17" i="90"/>
  <c r="H25" i="90"/>
  <c r="H10" i="90"/>
  <c r="A9" i="51"/>
  <c r="A8" i="9"/>
  <c r="A8" i="55"/>
  <c r="A8" i="51"/>
  <c r="E22" i="20"/>
  <c r="E21" i="89"/>
  <c r="A8" i="49"/>
  <c r="A8" i="54"/>
  <c r="A8" i="50"/>
  <c r="A8" i="48"/>
  <c r="E14" i="89"/>
  <c r="A8" i="57"/>
  <c r="A8" i="53"/>
  <c r="U30" i="75"/>
  <c r="U46" i="75" s="1"/>
  <c r="U49" i="75"/>
  <c r="U65" i="75" s="1"/>
  <c r="AG79" i="75"/>
  <c r="A60" i="75"/>
  <c r="AH60" i="75" s="1"/>
  <c r="AI60" i="75" s="1"/>
  <c r="AH93" i="69"/>
  <c r="AI93" i="69" s="1"/>
  <c r="A63" i="83"/>
  <c r="AH63" i="83" s="1"/>
  <c r="AI63" i="83" s="1"/>
  <c r="AG112" i="14"/>
  <c r="AG39" i="25"/>
  <c r="A115" i="25"/>
  <c r="AH115" i="25" s="1"/>
  <c r="AI115" i="25" s="1"/>
  <c r="AG41" i="75"/>
  <c r="AG98" i="75"/>
  <c r="AG117" i="75"/>
  <c r="U106" i="75"/>
  <c r="U122" i="75" s="1"/>
  <c r="U68" i="75"/>
  <c r="U84" i="75" s="1"/>
  <c r="A79" i="75"/>
  <c r="AH79" i="75" s="1"/>
  <c r="AI79" i="75" s="1"/>
  <c r="Q87" i="24"/>
  <c r="Q103" i="24" s="1"/>
  <c r="A34" i="9"/>
  <c r="A41" i="75"/>
  <c r="AH41" i="75" s="1"/>
  <c r="AI41" i="75" s="1"/>
  <c r="A117" i="75"/>
  <c r="AH117" i="75" s="1"/>
  <c r="AI117" i="75" s="1"/>
  <c r="A107" i="70"/>
  <c r="AH107" i="70" s="1"/>
  <c r="AI107" i="70" s="1"/>
  <c r="AG115" i="24"/>
  <c r="AG60" i="75"/>
  <c r="Q49" i="24"/>
  <c r="Q65" i="24" s="1"/>
  <c r="A98" i="75"/>
  <c r="AH98" i="75" s="1"/>
  <c r="AI98" i="75" s="1"/>
  <c r="B22" i="75"/>
  <c r="A102" i="11"/>
  <c r="U87" i="75"/>
  <c r="U103" i="75" s="1"/>
  <c r="AG81" i="11"/>
  <c r="AG77" i="31"/>
  <c r="Q106" i="31"/>
  <c r="Q122" i="31" s="1"/>
  <c r="AG39" i="31"/>
  <c r="AG88" i="70"/>
  <c r="AG50" i="70"/>
  <c r="A88" i="70"/>
  <c r="AH88" i="70" s="1"/>
  <c r="AI88" i="70" s="1"/>
  <c r="T12" i="70"/>
  <c r="AG69" i="70"/>
  <c r="A50" i="70"/>
  <c r="AH50" i="70" s="1"/>
  <c r="AI50" i="70" s="1"/>
  <c r="AG107" i="70"/>
  <c r="AG31" i="70"/>
  <c r="AG42" i="53"/>
  <c r="A77" i="75"/>
  <c r="AG36" i="24"/>
  <c r="A33" i="25"/>
  <c r="AE32" i="25" s="1"/>
  <c r="AG71" i="25"/>
  <c r="E68" i="25"/>
  <c r="E84" i="25" s="1"/>
  <c r="AG33" i="25"/>
  <c r="A121" i="24"/>
  <c r="AC49" i="24"/>
  <c r="AC65" i="24" s="1"/>
  <c r="AG64" i="24"/>
  <c r="A102" i="24"/>
  <c r="AH102" i="24" s="1"/>
  <c r="AI102" i="24" s="1"/>
  <c r="AC68" i="24"/>
  <c r="AC84" i="24" s="1"/>
  <c r="A83" i="24"/>
  <c r="AH83" i="24" s="1"/>
  <c r="AI83" i="24" s="1"/>
  <c r="AC30" i="24"/>
  <c r="AC46" i="24" s="1"/>
  <c r="AG83" i="24"/>
  <c r="B26" i="24"/>
  <c r="AC87" i="24"/>
  <c r="AC103" i="24"/>
  <c r="AG121" i="24"/>
  <c r="T26" i="24"/>
  <c r="X26" i="24" s="1"/>
  <c r="AG45" i="24"/>
  <c r="AG102" i="24"/>
  <c r="A45" i="24"/>
  <c r="AH45" i="24" s="1"/>
  <c r="AI45" i="24" s="1"/>
  <c r="AC106" i="24"/>
  <c r="AC122" i="24" s="1"/>
  <c r="A64" i="24"/>
  <c r="AH64" i="24" s="1"/>
  <c r="AI64" i="24" s="1"/>
  <c r="A119" i="24"/>
  <c r="AH119" i="24" s="1"/>
  <c r="AI119" i="24" s="1"/>
  <c r="T24" i="24"/>
  <c r="X24" i="24" s="1"/>
  <c r="A43" i="24"/>
  <c r="AH43" i="24" s="1"/>
  <c r="AI43" i="24" s="1"/>
  <c r="AG62" i="24"/>
  <c r="A62" i="24"/>
  <c r="AH62" i="24" s="1"/>
  <c r="AI62" i="24" s="1"/>
  <c r="B24" i="24"/>
  <c r="Y106" i="24"/>
  <c r="Y122" i="24" s="1"/>
  <c r="Y87" i="24"/>
  <c r="Y103" i="24" s="1"/>
  <c r="AG43" i="24"/>
  <c r="Y30" i="24"/>
  <c r="Y46" i="24" s="1"/>
  <c r="AG119" i="24"/>
  <c r="AG83" i="12"/>
  <c r="B14" i="24"/>
  <c r="B21" i="23"/>
  <c r="A116" i="10"/>
  <c r="AG59" i="10"/>
  <c r="S49" i="23"/>
  <c r="S65" i="23" s="1"/>
  <c r="AE77" i="78"/>
  <c r="AH78" i="78"/>
  <c r="AI78" i="78" s="1"/>
  <c r="A78" i="10"/>
  <c r="AH116" i="78"/>
  <c r="AI116" i="78"/>
  <c r="AG96" i="14"/>
  <c r="AG77" i="10"/>
  <c r="AG39" i="9"/>
  <c r="AG96" i="9"/>
  <c r="A77" i="9"/>
  <c r="A115" i="9"/>
  <c r="AG58" i="9"/>
  <c r="A58" i="9"/>
  <c r="AG115" i="9"/>
  <c r="B20" i="9"/>
  <c r="A96" i="9"/>
  <c r="AG77" i="9"/>
  <c r="AG44" i="83"/>
  <c r="I68" i="83"/>
  <c r="I84" i="83" s="1"/>
  <c r="AG51" i="76"/>
  <c r="AG40" i="75"/>
  <c r="S68" i="75"/>
  <c r="S84" i="75" s="1"/>
  <c r="AH121" i="78"/>
  <c r="AI121" i="78" s="1"/>
  <c r="A114" i="75"/>
  <c r="AH114" i="75" s="1"/>
  <c r="AI114" i="75" s="1"/>
  <c r="O30" i="75"/>
  <c r="O46" i="75" s="1"/>
  <c r="A95" i="75"/>
  <c r="AH95" i="75" s="1"/>
  <c r="AI95" i="75" s="1"/>
  <c r="O87" i="75"/>
  <c r="O103" i="75" s="1"/>
  <c r="A76" i="75"/>
  <c r="AG38" i="75"/>
  <c r="A57" i="75"/>
  <c r="AG76" i="75"/>
  <c r="A38" i="75"/>
  <c r="AG57" i="75"/>
  <c r="B19" i="75"/>
  <c r="O68" i="75"/>
  <c r="O84" i="75" s="1"/>
  <c r="AG114" i="75"/>
  <c r="O49" i="75"/>
  <c r="O65" i="75" s="1"/>
  <c r="T19" i="75"/>
  <c r="AB19" i="75" s="1"/>
  <c r="AI19" i="75" s="1"/>
  <c r="AG95" i="75"/>
  <c r="O106" i="75"/>
  <c r="O122" i="75"/>
  <c r="B15" i="25"/>
  <c r="G30" i="25"/>
  <c r="G46" i="25" s="1"/>
  <c r="AG53" i="25"/>
  <c r="G49" i="25"/>
  <c r="G65" i="25" s="1"/>
  <c r="A72" i="25"/>
  <c r="A110" i="25"/>
  <c r="AH110" i="25" s="1"/>
  <c r="G87" i="25"/>
  <c r="G103" i="25"/>
  <c r="G68" i="25"/>
  <c r="G84" i="25" s="1"/>
  <c r="AG110" i="25"/>
  <c r="AG34" i="25"/>
  <c r="AG72" i="25"/>
  <c r="A53" i="25"/>
  <c r="A91" i="25"/>
  <c r="AH91" i="25" s="1"/>
  <c r="AI91" i="25" s="1"/>
  <c r="AG91" i="25"/>
  <c r="G106" i="25"/>
  <c r="G122" i="25" s="1"/>
  <c r="A34" i="25"/>
  <c r="AE99" i="58"/>
  <c r="AH100" i="58"/>
  <c r="AI100" i="58" s="1"/>
  <c r="AG111" i="75"/>
  <c r="AG51" i="75"/>
  <c r="A108" i="75"/>
  <c r="AH108" i="75" s="1"/>
  <c r="AI108" i="75" s="1"/>
  <c r="AG32" i="75"/>
  <c r="A51" i="75"/>
  <c r="T13" i="75"/>
  <c r="A89" i="75"/>
  <c r="B13" i="75"/>
  <c r="C49" i="75"/>
  <c r="C65" i="75" s="1"/>
  <c r="A70" i="75"/>
  <c r="AH70" i="75" s="1"/>
  <c r="AI70" i="75" s="1"/>
  <c r="C87" i="75"/>
  <c r="C103" i="75" s="1"/>
  <c r="A32" i="75"/>
  <c r="AH32" i="75" s="1"/>
  <c r="AI32" i="75" s="1"/>
  <c r="AG108" i="75"/>
  <c r="C30" i="75"/>
  <c r="C46" i="75"/>
  <c r="AG89" i="75"/>
  <c r="AG70" i="75"/>
  <c r="C68" i="75"/>
  <c r="C84" i="75" s="1"/>
  <c r="C106" i="75"/>
  <c r="C122" i="75" s="1"/>
  <c r="G87" i="24"/>
  <c r="G103" i="24"/>
  <c r="A34" i="24"/>
  <c r="G30" i="24"/>
  <c r="G46" i="24" s="1"/>
  <c r="AG53" i="24"/>
  <c r="A91" i="24"/>
  <c r="A110" i="24"/>
  <c r="AG81" i="75"/>
  <c r="A119" i="75"/>
  <c r="A99" i="75"/>
  <c r="AH99" i="75" s="1"/>
  <c r="AI99" i="75" s="1"/>
  <c r="AG61" i="75"/>
  <c r="B23" i="75"/>
  <c r="W30" i="75"/>
  <c r="W46" i="75" s="1"/>
  <c r="AG118" i="75"/>
  <c r="W87" i="75"/>
  <c r="W103" i="75" s="1"/>
  <c r="T23" i="75"/>
  <c r="AG99" i="75"/>
  <c r="W68" i="75"/>
  <c r="W84" i="75"/>
  <c r="A80" i="75"/>
  <c r="AH80" i="75" s="1"/>
  <c r="AI80" i="75" s="1"/>
  <c r="AG80" i="75"/>
  <c r="A61" i="75"/>
  <c r="AG42" i="75"/>
  <c r="A42" i="75"/>
  <c r="W49" i="75"/>
  <c r="W65" i="75" s="1"/>
  <c r="A118" i="75"/>
  <c r="AH118" i="75" s="1"/>
  <c r="AI118" i="75" s="1"/>
  <c r="W106" i="75"/>
  <c r="W122" i="75" s="1"/>
  <c r="A91" i="75"/>
  <c r="AH91" i="75" s="1"/>
  <c r="AI91" i="75" s="1"/>
  <c r="G68" i="75"/>
  <c r="G84" i="75" s="1"/>
  <c r="A72" i="75"/>
  <c r="AG110" i="75"/>
  <c r="A53" i="75"/>
  <c r="AH53" i="75" s="1"/>
  <c r="AI53" i="75" s="1"/>
  <c r="AG91" i="75"/>
  <c r="A34" i="75"/>
  <c r="AH34" i="75" s="1"/>
  <c r="AI34" i="75" s="1"/>
  <c r="G30" i="75"/>
  <c r="G46" i="75" s="1"/>
  <c r="B15" i="75"/>
  <c r="AG34" i="75"/>
  <c r="G49" i="75"/>
  <c r="G65" i="75" s="1"/>
  <c r="AG72" i="75"/>
  <c r="T15" i="75"/>
  <c r="G106" i="75"/>
  <c r="G122" i="75" s="1"/>
  <c r="AG53" i="75"/>
  <c r="G87" i="75"/>
  <c r="G103" i="75" s="1"/>
  <c r="A110" i="75"/>
  <c r="AA106" i="75"/>
  <c r="AA122" i="75" s="1"/>
  <c r="A101" i="75"/>
  <c r="AH101" i="75" s="1"/>
  <c r="AI101" i="75" s="1"/>
  <c r="AH118" i="85"/>
  <c r="AI118" i="85" s="1"/>
  <c r="AH99" i="85"/>
  <c r="AI99" i="85" s="1"/>
  <c r="S87" i="24"/>
  <c r="S103" i="24" s="1"/>
  <c r="A59" i="24"/>
  <c r="AH59" i="24" s="1"/>
  <c r="AI59" i="24" s="1"/>
  <c r="S30" i="24"/>
  <c r="S46" i="24" s="1"/>
  <c r="AG116" i="11"/>
  <c r="AG78" i="11"/>
  <c r="AG97" i="11"/>
  <c r="A40" i="11"/>
  <c r="A37" i="24"/>
  <c r="A34" i="31"/>
  <c r="A55" i="31"/>
  <c r="A71" i="31"/>
  <c r="AH71" i="31" s="1"/>
  <c r="AI71" i="31" s="1"/>
  <c r="AG109" i="31"/>
  <c r="A73" i="31"/>
  <c r="I68" i="31"/>
  <c r="I84" i="31" s="1"/>
  <c r="T16" i="31"/>
  <c r="X16" i="31" s="1"/>
  <c r="I106" i="31"/>
  <c r="I122" i="31" s="1"/>
  <c r="A54" i="31"/>
  <c r="A111" i="31"/>
  <c r="AH111" i="31" s="1"/>
  <c r="AI111" i="31" s="1"/>
  <c r="A42" i="53"/>
  <c r="W30" i="53"/>
  <c r="W46" i="53" s="1"/>
  <c r="W106" i="53"/>
  <c r="W122" i="53" s="1"/>
  <c r="A118" i="53"/>
  <c r="AH118" i="53" s="1"/>
  <c r="AI118" i="53" s="1"/>
  <c r="A99" i="53"/>
  <c r="A61" i="53"/>
  <c r="AG99" i="53"/>
  <c r="AG118" i="53"/>
  <c r="T23" i="53"/>
  <c r="AB23" i="53" s="1"/>
  <c r="AI23" i="53" s="1"/>
  <c r="AG80" i="53"/>
  <c r="B23" i="53"/>
  <c r="W49" i="53"/>
  <c r="W65" i="53" s="1"/>
  <c r="W68" i="53"/>
  <c r="W84" i="53"/>
  <c r="A80" i="53"/>
  <c r="AH80" i="53" s="1"/>
  <c r="AI80" i="53" s="1"/>
  <c r="AG61" i="53"/>
  <c r="E49" i="45"/>
  <c r="E65" i="45" s="1"/>
  <c r="AG121" i="45"/>
  <c r="AC30" i="45"/>
  <c r="AC46" i="45" s="1"/>
  <c r="A45" i="45"/>
  <c r="AH45" i="45" s="1"/>
  <c r="AI45" i="45" s="1"/>
  <c r="A121" i="45"/>
  <c r="AH121" i="45" s="1"/>
  <c r="AI121" i="45" s="1"/>
  <c r="T26" i="45"/>
  <c r="A83" i="45"/>
  <c r="AH83" i="45" s="1"/>
  <c r="AI83" i="45" s="1"/>
  <c r="AC68" i="45"/>
  <c r="AC84" i="45" s="1"/>
  <c r="A102" i="45"/>
  <c r="AH102" i="45" s="1"/>
  <c r="AI102" i="45" s="1"/>
  <c r="AG102" i="45"/>
  <c r="AC49" i="45"/>
  <c r="AC65" i="45" s="1"/>
  <c r="AC87" i="45"/>
  <c r="AC103" i="45"/>
  <c r="A64" i="45"/>
  <c r="AH64" i="45" s="1"/>
  <c r="AI64" i="45" s="1"/>
  <c r="AG45" i="45"/>
  <c r="AC106" i="45"/>
  <c r="AC122" i="45" s="1"/>
  <c r="AG64" i="45"/>
  <c r="B26" i="45"/>
  <c r="AG83" i="45"/>
  <c r="AG92" i="45"/>
  <c r="T23" i="45"/>
  <c r="X23" i="45" s="1"/>
  <c r="AG99" i="45"/>
  <c r="B23" i="45"/>
  <c r="AG61" i="45"/>
  <c r="W106" i="45"/>
  <c r="W122" i="45" s="1"/>
  <c r="AG118" i="45"/>
  <c r="AG80" i="45"/>
  <c r="W68" i="45"/>
  <c r="W84" i="45" s="1"/>
  <c r="A42" i="45"/>
  <c r="AH42" i="45" s="1"/>
  <c r="AI42" i="45" s="1"/>
  <c r="W87" i="45"/>
  <c r="W103" i="45" s="1"/>
  <c r="A99" i="45"/>
  <c r="AH99" i="45" s="1"/>
  <c r="AI99" i="45" s="1"/>
  <c r="W30" i="45"/>
  <c r="W46" i="45" s="1"/>
  <c r="AH110" i="66"/>
  <c r="AI110" i="66" s="1"/>
  <c r="AH98" i="78"/>
  <c r="AI98" i="78" s="1"/>
  <c r="AE97" i="78"/>
  <c r="AG92" i="24"/>
  <c r="AG35" i="24"/>
  <c r="A111" i="24"/>
  <c r="I106" i="24"/>
  <c r="I122" i="24" s="1"/>
  <c r="AG73" i="24"/>
  <c r="A73" i="24"/>
  <c r="AG111" i="24"/>
  <c r="I49" i="24"/>
  <c r="I65" i="24" s="1"/>
  <c r="A73" i="9"/>
  <c r="AG73" i="10"/>
  <c r="I30" i="25"/>
  <c r="I46" i="25" s="1"/>
  <c r="AG92" i="11"/>
  <c r="AH108" i="69"/>
  <c r="AI108" i="69" s="1"/>
  <c r="AE69" i="69"/>
  <c r="C30" i="25"/>
  <c r="C46" i="25" s="1"/>
  <c r="AG70" i="11"/>
  <c r="AG51" i="11"/>
  <c r="AG89" i="11"/>
  <c r="A113" i="80"/>
  <c r="AH113" i="80" s="1"/>
  <c r="AI113" i="80" s="1"/>
  <c r="T22" i="80"/>
  <c r="A41" i="80"/>
  <c r="U106" i="80"/>
  <c r="U122" i="80" s="1"/>
  <c r="A98" i="80"/>
  <c r="AH98" i="80" s="1"/>
  <c r="AI98" i="80" s="1"/>
  <c r="B22" i="80"/>
  <c r="AG117" i="80"/>
  <c r="A69" i="80"/>
  <c r="AH69" i="80" s="1"/>
  <c r="AI69" i="80" s="1"/>
  <c r="A52" i="80"/>
  <c r="AH52" i="80" s="1"/>
  <c r="AI52" i="80" s="1"/>
  <c r="AA87" i="80"/>
  <c r="AA103" i="80" s="1"/>
  <c r="A82" i="80"/>
  <c r="AH82" i="80" s="1"/>
  <c r="AI82" i="80" s="1"/>
  <c r="AG83" i="80"/>
  <c r="AG121" i="80"/>
  <c r="AC106" i="80"/>
  <c r="AC122" i="80" s="1"/>
  <c r="B26" i="80"/>
  <c r="AG64" i="80"/>
  <c r="A102" i="80"/>
  <c r="AH102" i="80" s="1"/>
  <c r="AI102" i="80" s="1"/>
  <c r="AG102" i="80"/>
  <c r="AC87" i="80"/>
  <c r="AC103" i="80" s="1"/>
  <c r="AC49" i="80"/>
  <c r="AC65" i="80"/>
  <c r="AC30" i="80"/>
  <c r="AC46" i="80" s="1"/>
  <c r="A83" i="80"/>
  <c r="AH83" i="80" s="1"/>
  <c r="AI83" i="80" s="1"/>
  <c r="AC68" i="80"/>
  <c r="AC84" i="80" s="1"/>
  <c r="T26" i="80"/>
  <c r="AB26" i="80" s="1"/>
  <c r="AI26" i="80" s="1"/>
  <c r="A121" i="80"/>
  <c r="AH121" i="80" s="1"/>
  <c r="AI121" i="80" s="1"/>
  <c r="AG45" i="80"/>
  <c r="A45" i="80"/>
  <c r="AH45" i="80" s="1"/>
  <c r="AI45" i="80" s="1"/>
  <c r="A64" i="80"/>
  <c r="AH64" i="80" s="1"/>
  <c r="AI64" i="80" s="1"/>
  <c r="A58" i="80"/>
  <c r="AH58" i="80" s="1"/>
  <c r="AI58" i="80" s="1"/>
  <c r="AG43" i="80"/>
  <c r="A43" i="80"/>
  <c r="AH43" i="80" s="1"/>
  <c r="AI43" i="80" s="1"/>
  <c r="A100" i="80"/>
  <c r="AH100" i="80" s="1"/>
  <c r="AI100" i="80" s="1"/>
  <c r="AG62" i="80"/>
  <c r="AH75" i="62"/>
  <c r="AI75" i="62" s="1"/>
  <c r="AH94" i="62"/>
  <c r="AI94" i="62" s="1"/>
  <c r="A50" i="58"/>
  <c r="AE50" i="58" s="1"/>
  <c r="AH109" i="58"/>
  <c r="AI109" i="58" s="1"/>
  <c r="AH71" i="58"/>
  <c r="AI71" i="58" s="1"/>
  <c r="E87" i="23"/>
  <c r="E103" i="23" s="1"/>
  <c r="A92" i="23"/>
  <c r="AG92" i="23"/>
  <c r="A53" i="23"/>
  <c r="AG72" i="23"/>
  <c r="AG110" i="23"/>
  <c r="AG53" i="23"/>
  <c r="G68" i="23"/>
  <c r="G84" i="23" s="1"/>
  <c r="G49" i="23"/>
  <c r="G65" i="23" s="1"/>
  <c r="A110" i="23"/>
  <c r="G87" i="23"/>
  <c r="G103" i="23" s="1"/>
  <c r="A91" i="23"/>
  <c r="AG34" i="23"/>
  <c r="G30" i="23"/>
  <c r="G46" i="23" s="1"/>
  <c r="A34" i="23"/>
  <c r="AH34" i="23" s="1"/>
  <c r="AI34" i="23" s="1"/>
  <c r="G106" i="23"/>
  <c r="G122" i="23" s="1"/>
  <c r="AG91" i="23"/>
  <c r="B15" i="23"/>
  <c r="A72" i="23"/>
  <c r="A113" i="23"/>
  <c r="AH113" i="23" s="1"/>
  <c r="AI113" i="23" s="1"/>
  <c r="AG56" i="23"/>
  <c r="AH121" i="24"/>
  <c r="AI121" i="24" s="1"/>
  <c r="AH76" i="75"/>
  <c r="AI76" i="75" s="1"/>
  <c r="AH42" i="75"/>
  <c r="AI42" i="75" s="1"/>
  <c r="AH72" i="75"/>
  <c r="AI72" i="75" s="1"/>
  <c r="AH51" i="75"/>
  <c r="AI51" i="75" s="1"/>
  <c r="AH57" i="75"/>
  <c r="AI57" i="75" s="1"/>
  <c r="AH42" i="53"/>
  <c r="AI42" i="53" s="1"/>
  <c r="AG53" i="10"/>
  <c r="AH33" i="58"/>
  <c r="AI33" i="58" s="1"/>
  <c r="AG33" i="24"/>
  <c r="A71" i="24"/>
  <c r="A50" i="34"/>
  <c r="AH50" i="34" s="1"/>
  <c r="AI50" i="34" s="1"/>
  <c r="AG69" i="34"/>
  <c r="A107" i="34"/>
  <c r="AH107" i="34" s="1"/>
  <c r="AI107" i="34" s="1"/>
  <c r="AG34" i="43"/>
  <c r="A108" i="86"/>
  <c r="AH108" i="86" s="1"/>
  <c r="AI108" i="86" s="1"/>
  <c r="A70" i="86"/>
  <c r="AH70" i="86" s="1"/>
  <c r="AI70" i="86" s="1"/>
  <c r="A109" i="80"/>
  <c r="AG33" i="45"/>
  <c r="T13" i="63"/>
  <c r="X13" i="63" s="1"/>
  <c r="A89" i="63"/>
  <c r="AH89" i="63" s="1"/>
  <c r="AI89" i="63" s="1"/>
  <c r="C68" i="63"/>
  <c r="C84" i="63" s="1"/>
  <c r="C87" i="63"/>
  <c r="C103" i="63" s="1"/>
  <c r="A71" i="80"/>
  <c r="E30" i="45"/>
  <c r="E46" i="45" s="1"/>
  <c r="B13" i="76"/>
  <c r="A31" i="70"/>
  <c r="A69" i="70"/>
  <c r="AH69" i="70" s="1"/>
  <c r="AI69" i="70" s="1"/>
  <c r="AG71" i="86"/>
  <c r="AG90" i="86"/>
  <c r="A109" i="86"/>
  <c r="E87" i="86"/>
  <c r="E103" i="86" s="1"/>
  <c r="E49" i="86"/>
  <c r="E65" i="86" s="1"/>
  <c r="A33" i="86"/>
  <c r="AH33" i="86" s="1"/>
  <c r="AI33" i="86" s="1"/>
  <c r="AG109" i="86"/>
  <c r="B14" i="86"/>
  <c r="A52" i="86"/>
  <c r="E30" i="86"/>
  <c r="E46" i="86" s="1"/>
  <c r="A71" i="86"/>
  <c r="T14" i="86"/>
  <c r="B14" i="80"/>
  <c r="E68" i="86"/>
  <c r="E84" i="86" s="1"/>
  <c r="AG52" i="49"/>
  <c r="AG90" i="80"/>
  <c r="AE107" i="69"/>
  <c r="AG70" i="76"/>
  <c r="AG90" i="11"/>
  <c r="AG52" i="86"/>
  <c r="AG110" i="9"/>
  <c r="A31" i="12"/>
  <c r="A88" i="12"/>
  <c r="AG108" i="62"/>
  <c r="A110" i="9"/>
  <c r="Q72" i="10"/>
  <c r="Q56" i="10"/>
  <c r="R50" i="10"/>
  <c r="R70" i="10"/>
  <c r="R90" i="10"/>
  <c r="S38" i="10"/>
  <c r="S58" i="10"/>
  <c r="S78" i="10"/>
  <c r="R99" i="10"/>
  <c r="Q51" i="10"/>
  <c r="R79" i="10"/>
  <c r="S37" i="10"/>
  <c r="R57" i="10"/>
  <c r="R77" i="10"/>
  <c r="S97" i="10"/>
  <c r="S59" i="10"/>
  <c r="Q32" i="10"/>
  <c r="R108" i="10"/>
  <c r="S102" i="10"/>
  <c r="R115" i="10"/>
  <c r="S115" i="10"/>
  <c r="Q99" i="10"/>
  <c r="Q42" i="10"/>
  <c r="Q76" i="10"/>
  <c r="R34" i="10"/>
  <c r="R54" i="10"/>
  <c r="R74" i="10"/>
  <c r="R94" i="10"/>
  <c r="S42" i="10"/>
  <c r="S62" i="10"/>
  <c r="S82" i="10"/>
  <c r="Q31" i="10"/>
  <c r="R55" i="10"/>
  <c r="R89" i="10"/>
  <c r="R41" i="10"/>
  <c r="S61" i="10"/>
  <c r="S81" i="10"/>
  <c r="S31" i="10"/>
  <c r="S75" i="10"/>
  <c r="Q70" i="10"/>
  <c r="R112" i="10"/>
  <c r="S110" i="10"/>
  <c r="S99" i="10"/>
  <c r="R119" i="10"/>
  <c r="G87" i="57"/>
  <c r="G103" i="57" s="1"/>
  <c r="R36" i="10"/>
  <c r="R56" i="10"/>
  <c r="R76" i="10"/>
  <c r="R96" i="10"/>
  <c r="S44" i="10"/>
  <c r="S64" i="10"/>
  <c r="T64" i="10" s="1"/>
  <c r="S88" i="10"/>
  <c r="Q89" i="10"/>
  <c r="R61" i="10"/>
  <c r="R91" i="10"/>
  <c r="S43" i="10"/>
  <c r="S63" i="10"/>
  <c r="R83" i="10"/>
  <c r="S33" i="10"/>
  <c r="S77" i="10"/>
  <c r="Q88" i="10"/>
  <c r="R114" i="10"/>
  <c r="S112" i="10"/>
  <c r="R101" i="10"/>
  <c r="R121" i="10"/>
  <c r="Q90" i="10"/>
  <c r="Q33" i="10"/>
  <c r="R38" i="10"/>
  <c r="R58" i="10"/>
  <c r="R78" i="10"/>
  <c r="Q107" i="10"/>
  <c r="S50" i="10"/>
  <c r="S70" i="10"/>
  <c r="S90" i="10"/>
  <c r="R35" i="10"/>
  <c r="R63" i="10"/>
  <c r="R97" i="10"/>
  <c r="S45" i="10"/>
  <c r="R69" i="10"/>
  <c r="S89" i="10"/>
  <c r="S39" i="10"/>
  <c r="S83" i="10"/>
  <c r="S98" i="10"/>
  <c r="R116" i="10"/>
  <c r="S114" i="10"/>
  <c r="S107" i="10"/>
  <c r="A67" i="25"/>
  <c r="A67" i="78"/>
  <c r="A67" i="34"/>
  <c r="A67" i="53"/>
  <c r="A67" i="54"/>
  <c r="A67" i="46"/>
  <c r="A48" i="66"/>
  <c r="A67" i="14"/>
  <c r="A29" i="22"/>
  <c r="A67" i="39"/>
  <c r="A67" i="80"/>
  <c r="A67" i="73"/>
  <c r="A48" i="22"/>
  <c r="A67" i="35"/>
  <c r="A48" i="55"/>
  <c r="A67" i="40"/>
  <c r="A67" i="26"/>
  <c r="A48" i="48"/>
  <c r="A67" i="28"/>
  <c r="A67" i="32"/>
  <c r="A67" i="48"/>
  <c r="A67" i="31"/>
  <c r="A67" i="66"/>
  <c r="A67" i="52"/>
  <c r="A48" i="26"/>
  <c r="D15" i="92"/>
  <c r="D18" i="92"/>
  <c r="D20" i="92"/>
  <c r="H21" i="92"/>
  <c r="H19" i="92"/>
  <c r="D11" i="92"/>
  <c r="D19" i="92"/>
  <c r="H11" i="92"/>
  <c r="H13" i="92"/>
  <c r="D23" i="92"/>
  <c r="D13" i="92"/>
  <c r="D21" i="92"/>
  <c r="D14" i="92"/>
  <c r="D22" i="92"/>
  <c r="H14" i="92"/>
  <c r="D17" i="92"/>
  <c r="D10" i="92"/>
  <c r="H17" i="92"/>
  <c r="H25" i="92"/>
  <c r="D16" i="92"/>
  <c r="D12" i="92"/>
  <c r="H16" i="92"/>
  <c r="A9" i="84"/>
  <c r="A78" i="11"/>
  <c r="A100" i="11"/>
  <c r="AG100" i="11"/>
  <c r="AG43" i="11"/>
  <c r="A59" i="11"/>
  <c r="AG59" i="11"/>
  <c r="A81" i="11"/>
  <c r="A119" i="11"/>
  <c r="B21" i="11"/>
  <c r="B24" i="11"/>
  <c r="AG40" i="11"/>
  <c r="A43" i="11"/>
  <c r="A97" i="11"/>
  <c r="AG119" i="11"/>
  <c r="A62" i="11"/>
  <c r="F24" i="91"/>
  <c r="J11" i="91"/>
  <c r="B10" i="91"/>
  <c r="A9" i="68"/>
  <c r="J22" i="91"/>
  <c r="F16" i="91"/>
  <c r="G23" i="91"/>
  <c r="A8" i="71"/>
  <c r="B16" i="91"/>
  <c r="B12" i="91"/>
  <c r="B22" i="91"/>
  <c r="B15" i="91"/>
  <c r="B19" i="91"/>
  <c r="B25" i="91"/>
  <c r="B11" i="91"/>
  <c r="F19" i="91"/>
  <c r="B18" i="91"/>
  <c r="J16" i="91"/>
  <c r="J24" i="91"/>
  <c r="A9" i="76"/>
  <c r="A96" i="10"/>
  <c r="AG39" i="10"/>
  <c r="A115" i="10"/>
  <c r="B20" i="10"/>
  <c r="AG115" i="10"/>
  <c r="C21" i="90"/>
  <c r="C17" i="90"/>
  <c r="C15" i="90"/>
  <c r="I24" i="90"/>
  <c r="C11" i="90"/>
  <c r="C18" i="90"/>
  <c r="C14" i="90"/>
  <c r="C10" i="90"/>
  <c r="C24" i="90"/>
  <c r="I18" i="90"/>
  <c r="A9" i="59"/>
  <c r="C19" i="90"/>
  <c r="C22" i="90"/>
  <c r="AG36" i="9"/>
  <c r="B17" i="9"/>
  <c r="AG112" i="9"/>
  <c r="A55" i="9"/>
  <c r="AG74" i="9"/>
  <c r="AG93" i="9"/>
  <c r="A93" i="9"/>
  <c r="K20" i="89"/>
  <c r="K25" i="89"/>
  <c r="A22" i="8"/>
  <c r="AG79" i="8" s="1"/>
  <c r="K15" i="36"/>
  <c r="K14" i="36"/>
  <c r="K24" i="36"/>
  <c r="AG50" i="12"/>
  <c r="A52" i="9"/>
  <c r="AH55" i="69"/>
  <c r="AI55" i="69" s="1"/>
  <c r="Y68" i="24"/>
  <c r="Y84" i="24" s="1"/>
  <c r="A81" i="24"/>
  <c r="AH81" i="24" s="1"/>
  <c r="AI81" i="24" s="1"/>
  <c r="AG81" i="24"/>
  <c r="Y49" i="24"/>
  <c r="Y65" i="24" s="1"/>
  <c r="A100" i="24"/>
  <c r="AH100" i="24" s="1"/>
  <c r="AI100" i="24" s="1"/>
  <c r="AG100" i="24"/>
  <c r="A54" i="38"/>
  <c r="AH54" i="38" s="1"/>
  <c r="AI54" i="38" s="1"/>
  <c r="AG75" i="80"/>
  <c r="AG116" i="43"/>
  <c r="AG94" i="43"/>
  <c r="T18" i="43"/>
  <c r="X18" i="43" s="1"/>
  <c r="U30" i="78"/>
  <c r="U46" i="78" s="1"/>
  <c r="AG52" i="58"/>
  <c r="B21" i="43"/>
  <c r="A113" i="43"/>
  <c r="AH113" i="43" s="1"/>
  <c r="AI113" i="43" s="1"/>
  <c r="M87" i="43"/>
  <c r="M103" i="43" s="1"/>
  <c r="AG56" i="43"/>
  <c r="A94" i="43"/>
  <c r="AG98" i="78"/>
  <c r="A36" i="9"/>
  <c r="M106" i="43"/>
  <c r="M122" i="43"/>
  <c r="A37" i="43"/>
  <c r="AE37" i="43" s="1"/>
  <c r="A117" i="78"/>
  <c r="AE116" i="78" s="1"/>
  <c r="A51" i="63"/>
  <c r="AH51" i="63" s="1"/>
  <c r="AI51" i="63" s="1"/>
  <c r="A108" i="63"/>
  <c r="AG108" i="63"/>
  <c r="A32" i="63"/>
  <c r="AG70" i="63"/>
  <c r="A70" i="63"/>
  <c r="AH70" i="63" s="1"/>
  <c r="AI70" i="63" s="1"/>
  <c r="C49" i="63"/>
  <c r="C65" i="63" s="1"/>
  <c r="B13" i="63"/>
  <c r="AG89" i="63"/>
  <c r="C30" i="63"/>
  <c r="C46" i="63" s="1"/>
  <c r="AG51" i="63"/>
  <c r="C106" i="63"/>
  <c r="C122" i="63"/>
  <c r="AG113" i="43"/>
  <c r="B18" i="43"/>
  <c r="AG93" i="44"/>
  <c r="M49" i="43"/>
  <c r="M65" i="43" s="1"/>
  <c r="S49" i="43"/>
  <c r="S65" i="43" s="1"/>
  <c r="AG37" i="43"/>
  <c r="A75" i="43"/>
  <c r="M30" i="43"/>
  <c r="M46" i="43" s="1"/>
  <c r="E30" i="58"/>
  <c r="E46" i="58"/>
  <c r="A56" i="43"/>
  <c r="AH56" i="43" s="1"/>
  <c r="AI56" i="43" s="1"/>
  <c r="J18" i="90"/>
  <c r="AG108" i="55"/>
  <c r="A70" i="55"/>
  <c r="AH70" i="55" s="1"/>
  <c r="AI70" i="55" s="1"/>
  <c r="H19" i="91"/>
  <c r="J16" i="90"/>
  <c r="C87" i="55"/>
  <c r="C103" i="55" s="1"/>
  <c r="A89" i="55"/>
  <c r="J14" i="90"/>
  <c r="H10" i="91"/>
  <c r="C49" i="55"/>
  <c r="C65" i="55"/>
  <c r="A32" i="55"/>
  <c r="AH32" i="55" s="1"/>
  <c r="AI32" i="55" s="1"/>
  <c r="J19" i="90"/>
  <c r="A17" i="18"/>
  <c r="R17" i="18" s="1"/>
  <c r="Q91" i="10"/>
  <c r="Q110" i="10"/>
  <c r="H24" i="91"/>
  <c r="A18" i="29"/>
  <c r="A75" i="29" s="1"/>
  <c r="A9" i="66"/>
  <c r="AG89" i="55"/>
  <c r="A51" i="55"/>
  <c r="AH51" i="55"/>
  <c r="AI51" i="55" s="1"/>
  <c r="A16" i="29"/>
  <c r="C68" i="55"/>
  <c r="C84" i="55"/>
  <c r="C106" i="55"/>
  <c r="C122" i="55" s="1"/>
  <c r="C87" i="25"/>
  <c r="C103" i="25" s="1"/>
  <c r="AH107" i="85"/>
  <c r="AI107" i="85" s="1"/>
  <c r="C106" i="24"/>
  <c r="C122" i="24" s="1"/>
  <c r="A108" i="24"/>
  <c r="AG69" i="24"/>
  <c r="A88" i="24"/>
  <c r="A43" i="27"/>
  <c r="AH43" i="27" s="1"/>
  <c r="AI43" i="27" s="1"/>
  <c r="AG43" i="27"/>
  <c r="A62" i="27"/>
  <c r="AH62" i="27" s="1"/>
  <c r="AI62" i="27" s="1"/>
  <c r="Y106" i="27"/>
  <c r="Y122" i="27" s="1"/>
  <c r="A100" i="27"/>
  <c r="AH100" i="27" s="1"/>
  <c r="AI100" i="27" s="1"/>
  <c r="Y87" i="27"/>
  <c r="Y103" i="27" s="1"/>
  <c r="T24" i="27"/>
  <c r="AG81" i="27"/>
  <c r="A81" i="27"/>
  <c r="AH81" i="27" s="1"/>
  <c r="AI81" i="27" s="1"/>
  <c r="AG100" i="27"/>
  <c r="Y68" i="27"/>
  <c r="Y84" i="27" s="1"/>
  <c r="A119" i="27"/>
  <c r="AG62" i="27"/>
  <c r="B24" i="27"/>
  <c r="AG119" i="27"/>
  <c r="Y49" i="27"/>
  <c r="Y65" i="27" s="1"/>
  <c r="Y30" i="27"/>
  <c r="Y46" i="27"/>
  <c r="A70" i="25"/>
  <c r="AE70" i="25" s="1"/>
  <c r="AG108" i="25"/>
  <c r="AG71" i="23"/>
  <c r="E30" i="23"/>
  <c r="E46" i="23" s="1"/>
  <c r="AG110" i="24"/>
  <c r="AG34" i="24"/>
  <c r="B15" i="24"/>
  <c r="A72" i="24"/>
  <c r="AG91" i="24"/>
  <c r="A53" i="24"/>
  <c r="AG72" i="24"/>
  <c r="G49" i="24"/>
  <c r="G65" i="24" s="1"/>
  <c r="G68" i="24"/>
  <c r="G84" i="24" s="1"/>
  <c r="G106" i="24"/>
  <c r="G122" i="24" s="1"/>
  <c r="AG113" i="80"/>
  <c r="AG56" i="80"/>
  <c r="M106" i="80"/>
  <c r="M122" i="80" s="1"/>
  <c r="C68" i="25"/>
  <c r="C84" i="25" s="1"/>
  <c r="B13" i="25"/>
  <c r="AG32" i="25"/>
  <c r="A51" i="25"/>
  <c r="A32" i="25"/>
  <c r="C106" i="25"/>
  <c r="C122" i="25" s="1"/>
  <c r="AG89" i="25"/>
  <c r="A108" i="25"/>
  <c r="AE108" i="25" s="1"/>
  <c r="S49" i="25"/>
  <c r="S65" i="25" s="1"/>
  <c r="AG80" i="80"/>
  <c r="A89" i="25"/>
  <c r="AG70" i="25"/>
  <c r="AG51" i="25"/>
  <c r="AG37" i="24"/>
  <c r="A115" i="26"/>
  <c r="AH115" i="26" s="1"/>
  <c r="AI115" i="26" s="1"/>
  <c r="AG58" i="26"/>
  <c r="Q106" i="26"/>
  <c r="Q122" i="26" s="1"/>
  <c r="T20" i="26"/>
  <c r="X20" i="26" s="1"/>
  <c r="A56" i="27"/>
  <c r="AH56" i="27" s="1"/>
  <c r="AI56" i="27" s="1"/>
  <c r="M87" i="27"/>
  <c r="M103" i="27"/>
  <c r="A94" i="27"/>
  <c r="M68" i="27"/>
  <c r="M84" i="27" s="1"/>
  <c r="AG94" i="27"/>
  <c r="M30" i="27"/>
  <c r="M46" i="27" s="1"/>
  <c r="A37" i="27"/>
  <c r="AH37" i="27" s="1"/>
  <c r="AI37" i="27" s="1"/>
  <c r="AG75" i="27"/>
  <c r="A75" i="27"/>
  <c r="AG37" i="27"/>
  <c r="B18" i="27"/>
  <c r="M106" i="27"/>
  <c r="M122" i="27" s="1"/>
  <c r="Q30" i="26"/>
  <c r="Q46" i="26" s="1"/>
  <c r="Q87" i="26"/>
  <c r="Q103" i="26" s="1"/>
  <c r="A32" i="87"/>
  <c r="AH32" i="87" s="1"/>
  <c r="AI32" i="87" s="1"/>
  <c r="AG89" i="87"/>
  <c r="B13" i="87"/>
  <c r="T13" i="87"/>
  <c r="AG70" i="87"/>
  <c r="A113" i="27"/>
  <c r="AH113" i="27"/>
  <c r="AI113" i="27" s="1"/>
  <c r="A51" i="26"/>
  <c r="B13" i="26"/>
  <c r="C68" i="26"/>
  <c r="C84" i="26" s="1"/>
  <c r="A39" i="26"/>
  <c r="B20" i="26"/>
  <c r="T18" i="27"/>
  <c r="AB18" i="27" s="1"/>
  <c r="AI18" i="27" s="1"/>
  <c r="AG77" i="26"/>
  <c r="Q68" i="26"/>
  <c r="Q84" i="26"/>
  <c r="A58" i="78"/>
  <c r="A39" i="78"/>
  <c r="Q49" i="78"/>
  <c r="Q65" i="78" s="1"/>
  <c r="AG71" i="84"/>
  <c r="AG52" i="84"/>
  <c r="A109" i="84"/>
  <c r="AG109" i="84"/>
  <c r="AG90" i="84"/>
  <c r="E106" i="84"/>
  <c r="E122" i="84" s="1"/>
  <c r="AG33" i="84"/>
  <c r="A33" i="84"/>
  <c r="AH33" i="84" s="1"/>
  <c r="AI33" i="84" s="1"/>
  <c r="A14" i="22"/>
  <c r="A52" i="22" s="1"/>
  <c r="A21" i="22"/>
  <c r="AG116" i="22" s="1"/>
  <c r="A15" i="80"/>
  <c r="A13" i="80"/>
  <c r="A21" i="80"/>
  <c r="A13" i="35"/>
  <c r="A19" i="35"/>
  <c r="A17" i="35"/>
  <c r="K87" i="35" s="1"/>
  <c r="K103" i="35" s="1"/>
  <c r="A23" i="35"/>
  <c r="B23" i="35" s="1"/>
  <c r="A21" i="35"/>
  <c r="S30" i="35" s="1"/>
  <c r="S46" i="35" s="1"/>
  <c r="A18" i="35"/>
  <c r="A113" i="35" s="1"/>
  <c r="A20" i="35"/>
  <c r="A14" i="35"/>
  <c r="A26" i="35"/>
  <c r="A15" i="35"/>
  <c r="A24" i="35"/>
  <c r="AG81" i="35" s="1"/>
  <c r="A22" i="35"/>
  <c r="AG98" i="35" s="1"/>
  <c r="A26" i="27"/>
  <c r="A14" i="27"/>
  <c r="A15" i="27"/>
  <c r="G68" i="27" s="1"/>
  <c r="G84" i="27" s="1"/>
  <c r="A22" i="27"/>
  <c r="U49" i="27" s="1"/>
  <c r="U65" i="27" s="1"/>
  <c r="A16" i="27"/>
  <c r="A23" i="27"/>
  <c r="A61" i="27" s="1"/>
  <c r="A19" i="27"/>
  <c r="AG95" i="27" s="1"/>
  <c r="A20" i="27"/>
  <c r="A12" i="27"/>
  <c r="A13" i="27"/>
  <c r="A21" i="27"/>
  <c r="A14" i="87"/>
  <c r="A12" i="87"/>
  <c r="AG107" i="87" s="1"/>
  <c r="A20" i="87"/>
  <c r="Q30" i="87" s="1"/>
  <c r="Q46" i="87" s="1"/>
  <c r="A18" i="87"/>
  <c r="A16" i="87"/>
  <c r="I87" i="87" s="1"/>
  <c r="I103" i="87" s="1"/>
  <c r="A19" i="87"/>
  <c r="A22" i="87"/>
  <c r="AG60" i="87" s="1"/>
  <c r="A15" i="87"/>
  <c r="G30" i="87" s="1"/>
  <c r="G46" i="87" s="1"/>
  <c r="A24" i="79"/>
  <c r="A13" i="79"/>
  <c r="A22" i="79"/>
  <c r="A14" i="79"/>
  <c r="A90" i="79" s="1"/>
  <c r="A15" i="79"/>
  <c r="A12" i="79"/>
  <c r="B12" i="79" s="1"/>
  <c r="A18" i="79"/>
  <c r="A37" i="79" s="1"/>
  <c r="AH37" i="79" s="1"/>
  <c r="AI37" i="79" s="1"/>
  <c r="A23" i="79"/>
  <c r="A80" i="79" s="1"/>
  <c r="A16" i="79"/>
  <c r="A111" i="79" s="1"/>
  <c r="A19" i="79"/>
  <c r="O68" i="79" s="1"/>
  <c r="O84" i="79" s="1"/>
  <c r="A21" i="79"/>
  <c r="AG115" i="26"/>
  <c r="A77" i="26"/>
  <c r="AH77" i="26" s="1"/>
  <c r="AI77" i="26" s="1"/>
  <c r="AG50" i="34"/>
  <c r="T12" i="34"/>
  <c r="AB12" i="34" s="1"/>
  <c r="AI12" i="34" s="1"/>
  <c r="B12" i="34"/>
  <c r="AG31" i="34"/>
  <c r="AG88" i="34"/>
  <c r="A31" i="34"/>
  <c r="AG107" i="34"/>
  <c r="A88" i="34"/>
  <c r="AH88" i="34" s="1"/>
  <c r="AI88" i="34" s="1"/>
  <c r="A69" i="34"/>
  <c r="AH69" i="34" s="1"/>
  <c r="AI69" i="34" s="1"/>
  <c r="A26" i="34"/>
  <c r="AG45" i="34" s="1"/>
  <c r="A16" i="34"/>
  <c r="AG54" i="34" s="1"/>
  <c r="A24" i="34"/>
  <c r="AG81" i="34" s="1"/>
  <c r="A17" i="34"/>
  <c r="AG55" i="34" s="1"/>
  <c r="A25" i="34"/>
  <c r="A82" i="34" s="1"/>
  <c r="A18" i="34"/>
  <c r="A13" i="34"/>
  <c r="A21" i="34"/>
  <c r="S106" i="34" s="1"/>
  <c r="S122" i="34" s="1"/>
  <c r="A14" i="34"/>
  <c r="AG33" i="34"/>
  <c r="A22" i="34"/>
  <c r="A41" i="34" s="1"/>
  <c r="A15" i="34"/>
  <c r="A23" i="34"/>
  <c r="A26" i="26"/>
  <c r="A45" i="26" s="1"/>
  <c r="AH45" i="26" s="1"/>
  <c r="AI45" i="26" s="1"/>
  <c r="A17" i="26"/>
  <c r="AG36" i="26" s="1"/>
  <c r="A25" i="26"/>
  <c r="A63" i="26" s="1"/>
  <c r="A18" i="26"/>
  <c r="T18" i="26" s="1"/>
  <c r="X18" i="26" s="1"/>
  <c r="A19" i="26"/>
  <c r="AG114" i="26" s="1"/>
  <c r="A14" i="26"/>
  <c r="A22" i="26"/>
  <c r="A60" i="26" s="1"/>
  <c r="A15" i="26"/>
  <c r="A23" i="26"/>
  <c r="B23" i="26"/>
  <c r="A16" i="26"/>
  <c r="AG73" i="26" s="1"/>
  <c r="A24" i="26"/>
  <c r="A12" i="26"/>
  <c r="AG121" i="23"/>
  <c r="A83" i="23"/>
  <c r="AH83" i="23" s="1"/>
  <c r="AI83" i="23" s="1"/>
  <c r="A83" i="10"/>
  <c r="AC106" i="31"/>
  <c r="AC122" i="31" s="1"/>
  <c r="AG45" i="31"/>
  <c r="AC49" i="23"/>
  <c r="AC65" i="23" s="1"/>
  <c r="AC68" i="23"/>
  <c r="AC84" i="23"/>
  <c r="AG121" i="10"/>
  <c r="AG83" i="10"/>
  <c r="A102" i="10"/>
  <c r="B26" i="10"/>
  <c r="AG64" i="10"/>
  <c r="AG102" i="10"/>
  <c r="AC68" i="31"/>
  <c r="AC84" i="31" s="1"/>
  <c r="AC87" i="23"/>
  <c r="AC103" i="23" s="1"/>
  <c r="AG83" i="23"/>
  <c r="AG45" i="10"/>
  <c r="A64" i="23"/>
  <c r="AH64" i="23" s="1"/>
  <c r="AI64" i="23" s="1"/>
  <c r="A64" i="10"/>
  <c r="AG102" i="31"/>
  <c r="AH120" i="87"/>
  <c r="AI120" i="87" s="1"/>
  <c r="AG120" i="45"/>
  <c r="B25" i="71"/>
  <c r="AA30" i="64"/>
  <c r="AA46" i="64" s="1"/>
  <c r="A101" i="64"/>
  <c r="A23" i="19"/>
  <c r="A101" i="45"/>
  <c r="AH101" i="45" s="1"/>
  <c r="AI101" i="45" s="1"/>
  <c r="A25" i="11"/>
  <c r="A63" i="11" s="1"/>
  <c r="AA106" i="71"/>
  <c r="AA122" i="71" s="1"/>
  <c r="A24" i="92"/>
  <c r="L24" i="92" s="1"/>
  <c r="M24" i="92" s="1"/>
  <c r="N24" i="92" s="1"/>
  <c r="A25" i="10"/>
  <c r="A101" i="10" s="1"/>
  <c r="A25" i="12"/>
  <c r="AG63" i="64"/>
  <c r="A44" i="64"/>
  <c r="AH44" i="64" s="1"/>
  <c r="AI44" i="64" s="1"/>
  <c r="AG101" i="64"/>
  <c r="A63" i="64"/>
  <c r="AH63" i="64" s="1"/>
  <c r="AI63" i="64" s="1"/>
  <c r="AG44" i="64"/>
  <c r="A120" i="64"/>
  <c r="AH120" i="64" s="1"/>
  <c r="AI120" i="64" s="1"/>
  <c r="AA106" i="64"/>
  <c r="AA122" i="64" s="1"/>
  <c r="AG82" i="64"/>
  <c r="T25" i="64"/>
  <c r="A24" i="18"/>
  <c r="R24" i="18" s="1"/>
  <c r="Q24" i="18"/>
  <c r="AA68" i="71"/>
  <c r="AA84" i="71" s="1"/>
  <c r="AA49" i="64"/>
  <c r="AA65" i="64" s="1"/>
  <c r="AG120" i="64"/>
  <c r="AG82" i="45"/>
  <c r="A25" i="9"/>
  <c r="AA87" i="64"/>
  <c r="AA103" i="64" s="1"/>
  <c r="AH81" i="58"/>
  <c r="AI81" i="58" s="1"/>
  <c r="A119" i="58"/>
  <c r="W68" i="28"/>
  <c r="W84" i="28" s="1"/>
  <c r="W49" i="86"/>
  <c r="W65" i="86" s="1"/>
  <c r="A99" i="86"/>
  <c r="AG61" i="86"/>
  <c r="AG99" i="86"/>
  <c r="A61" i="86"/>
  <c r="A118" i="86"/>
  <c r="AH118" i="86" s="1"/>
  <c r="AI118" i="86" s="1"/>
  <c r="W68" i="86"/>
  <c r="W84" i="86" s="1"/>
  <c r="W106" i="28"/>
  <c r="W122" i="28" s="1"/>
  <c r="T23" i="86"/>
  <c r="A42" i="86"/>
  <c r="AH42" i="86" s="1"/>
  <c r="AI42" i="86" s="1"/>
  <c r="AG80" i="86"/>
  <c r="A42" i="28"/>
  <c r="AH42" i="28" s="1"/>
  <c r="AI42" i="28" s="1"/>
  <c r="A80" i="86"/>
  <c r="AH80" i="86" s="1"/>
  <c r="AI80" i="86" s="1"/>
  <c r="AG118" i="86"/>
  <c r="W30" i="86"/>
  <c r="W46" i="86" s="1"/>
  <c r="AG42" i="86"/>
  <c r="AG80" i="51"/>
  <c r="W87" i="86"/>
  <c r="W103" i="86" s="1"/>
  <c r="U87" i="69"/>
  <c r="U103" i="69" s="1"/>
  <c r="AG116" i="31"/>
  <c r="T21" i="69"/>
  <c r="AB21" i="69" s="1"/>
  <c r="AI21" i="69" s="1"/>
  <c r="R119" i="9"/>
  <c r="R80" i="9"/>
  <c r="A97" i="69"/>
  <c r="Q60" i="9"/>
  <c r="Q33" i="9"/>
  <c r="AG96" i="58"/>
  <c r="Q39" i="9"/>
  <c r="S59" i="9"/>
  <c r="R108" i="9"/>
  <c r="R55" i="9"/>
  <c r="S111" i="9"/>
  <c r="S38" i="9"/>
  <c r="R81" i="9"/>
  <c r="R32" i="9"/>
  <c r="S58" i="9"/>
  <c r="R107" i="9"/>
  <c r="T107" i="9" s="1"/>
  <c r="R39" i="9"/>
  <c r="R58" i="9"/>
  <c r="S78" i="9"/>
  <c r="R59" i="9"/>
  <c r="S98" i="9"/>
  <c r="S79" i="9"/>
  <c r="R120" i="9"/>
  <c r="S118" i="9"/>
  <c r="A58" i="58"/>
  <c r="AH58" i="58" s="1"/>
  <c r="AI58" i="58" s="1"/>
  <c r="S99" i="9"/>
  <c r="R56" i="9"/>
  <c r="Q73" i="9"/>
  <c r="AG94" i="78"/>
  <c r="M49" i="78"/>
  <c r="M65" i="78" s="1"/>
  <c r="Q80" i="9"/>
  <c r="Q59" i="9"/>
  <c r="Q36" i="9"/>
  <c r="R41" i="9"/>
  <c r="S61" i="9"/>
  <c r="S81" i="9"/>
  <c r="R101" i="9"/>
  <c r="R121" i="9"/>
  <c r="S69" i="9"/>
  <c r="S113" i="9"/>
  <c r="Q38" i="9"/>
  <c r="Q62" i="9"/>
  <c r="R94" i="9"/>
  <c r="R34" i="9"/>
  <c r="R60" i="9"/>
  <c r="R82" i="9"/>
  <c r="R110" i="9"/>
  <c r="S40" i="9"/>
  <c r="S60" i="9"/>
  <c r="S80" i="9"/>
  <c r="S100" i="9"/>
  <c r="S120" i="9"/>
  <c r="Q81" i="9"/>
  <c r="R35" i="9"/>
  <c r="R61" i="9"/>
  <c r="Q83" i="9"/>
  <c r="R109" i="9"/>
  <c r="Q79" i="9"/>
  <c r="Q58" i="9"/>
  <c r="Q34" i="9"/>
  <c r="S43" i="9"/>
  <c r="S63" i="9"/>
  <c r="R83" i="9"/>
  <c r="S107" i="9"/>
  <c r="S31" i="9"/>
  <c r="S75" i="9"/>
  <c r="S119" i="9"/>
  <c r="R40" i="9"/>
  <c r="Q72" i="9"/>
  <c r="R36" i="9"/>
  <c r="R62" i="9"/>
  <c r="R88" i="9"/>
  <c r="R114" i="9"/>
  <c r="S42" i="9"/>
  <c r="S62" i="9"/>
  <c r="S82" i="9"/>
  <c r="S102" i="9"/>
  <c r="Q35" i="9"/>
  <c r="Q89" i="9"/>
  <c r="R37" i="9"/>
  <c r="R63" i="9"/>
  <c r="R89" i="9"/>
  <c r="K68" i="57"/>
  <c r="K84" i="57" s="1"/>
  <c r="Q76" i="9"/>
  <c r="Q57" i="9"/>
  <c r="S45" i="9"/>
  <c r="R69" i="9"/>
  <c r="S89" i="9"/>
  <c r="S109" i="9"/>
  <c r="S33" i="9"/>
  <c r="S77" i="9"/>
  <c r="S121" i="9"/>
  <c r="Q42" i="9"/>
  <c r="Q74" i="9"/>
  <c r="Q98" i="9"/>
  <c r="R38" i="9"/>
  <c r="R64" i="9"/>
  <c r="R90" i="9"/>
  <c r="R116" i="9"/>
  <c r="S44" i="9"/>
  <c r="S64" i="9"/>
  <c r="S88" i="9"/>
  <c r="S108" i="9"/>
  <c r="Q37" i="9"/>
  <c r="Q41" i="9"/>
  <c r="Q69" i="9"/>
  <c r="R91" i="9"/>
  <c r="Q75" i="9"/>
  <c r="Q54" i="9"/>
  <c r="R31" i="9"/>
  <c r="R51" i="9"/>
  <c r="S71" i="9"/>
  <c r="S91" i="9"/>
  <c r="R111" i="9"/>
  <c r="S39" i="9"/>
  <c r="S83" i="9"/>
  <c r="Q32" i="9"/>
  <c r="Q44" i="9"/>
  <c r="R76" i="9"/>
  <c r="R102" i="9"/>
  <c r="R42" i="9"/>
  <c r="R70" i="9"/>
  <c r="R92" i="9"/>
  <c r="R118" i="9"/>
  <c r="T118" i="9" s="1"/>
  <c r="S50" i="9"/>
  <c r="S70" i="9"/>
  <c r="S90" i="9"/>
  <c r="S110" i="9"/>
  <c r="Q53" i="9"/>
  <c r="Q107" i="9"/>
  <c r="R43" i="9"/>
  <c r="R71" i="9"/>
  <c r="Q95" i="9"/>
  <c r="R115" i="9"/>
  <c r="Q70" i="9"/>
  <c r="Q45" i="9"/>
  <c r="R33" i="9"/>
  <c r="S53" i="9"/>
  <c r="S73" i="9"/>
  <c r="R93" i="9"/>
  <c r="R113" i="9"/>
  <c r="S41" i="9"/>
  <c r="S93" i="9"/>
  <c r="Q50" i="9"/>
  <c r="R50" i="9"/>
  <c r="Q78" i="9"/>
  <c r="R44" i="9"/>
  <c r="R72" i="9"/>
  <c r="R96" i="9"/>
  <c r="S32" i="9"/>
  <c r="S52" i="9"/>
  <c r="S72" i="9"/>
  <c r="S92" i="9"/>
  <c r="S112" i="9"/>
  <c r="Q55" i="9"/>
  <c r="Q109" i="9"/>
  <c r="T109" i="9" s="1"/>
  <c r="R45" i="9"/>
  <c r="R73" i="9"/>
  <c r="R97" i="9"/>
  <c r="R117" i="9"/>
  <c r="AG112" i="57"/>
  <c r="Q64" i="9"/>
  <c r="Q43" i="9"/>
  <c r="S35" i="9"/>
  <c r="S55" i="9"/>
  <c r="R75" i="9"/>
  <c r="R95" i="9"/>
  <c r="S115" i="9"/>
  <c r="S51" i="9"/>
  <c r="S95" i="9"/>
  <c r="Q52" i="9"/>
  <c r="Q82" i="9"/>
  <c r="T82" i="9" s="1"/>
  <c r="R112" i="9"/>
  <c r="R52" i="9"/>
  <c r="R74" i="9"/>
  <c r="R98" i="9"/>
  <c r="S34" i="9"/>
  <c r="S54" i="9"/>
  <c r="S74" i="9"/>
  <c r="S94" i="9"/>
  <c r="S114" i="9"/>
  <c r="Q61" i="9"/>
  <c r="Q51" i="9"/>
  <c r="Q77" i="9"/>
  <c r="R99" i="9"/>
  <c r="Q63" i="9"/>
  <c r="Q40" i="9"/>
  <c r="S37" i="9"/>
  <c r="R57" i="9"/>
  <c r="R77" i="9"/>
  <c r="S97" i="9"/>
  <c r="S117" i="9"/>
  <c r="S57" i="9"/>
  <c r="S101" i="9"/>
  <c r="Q56" i="9"/>
  <c r="Q88" i="9"/>
  <c r="R54" i="9"/>
  <c r="R78" i="9"/>
  <c r="R100" i="9"/>
  <c r="S36" i="9"/>
  <c r="S56" i="9"/>
  <c r="S76" i="9"/>
  <c r="S96" i="9"/>
  <c r="S116" i="9"/>
  <c r="T116" i="9" s="1"/>
  <c r="Q71" i="9"/>
  <c r="Q31" i="9"/>
  <c r="R53" i="9"/>
  <c r="R79" i="9"/>
  <c r="Q96" i="10"/>
  <c r="I49" i="79"/>
  <c r="I65" i="79" s="1"/>
  <c r="I106" i="79"/>
  <c r="I122" i="79" s="1"/>
  <c r="I87" i="79"/>
  <c r="I103" i="79" s="1"/>
  <c r="I68" i="79"/>
  <c r="I84" i="79" s="1"/>
  <c r="A54" i="79"/>
  <c r="AH54" i="79"/>
  <c r="AI54" i="79" s="1"/>
  <c r="A80" i="31"/>
  <c r="AH80" i="31" s="1"/>
  <c r="AI80" i="31" s="1"/>
  <c r="A14" i="29"/>
  <c r="A15" i="29"/>
  <c r="A23" i="29"/>
  <c r="A19" i="29"/>
  <c r="A76" i="29" s="1"/>
  <c r="T18" i="29"/>
  <c r="X18" i="29" s="1"/>
  <c r="A25" i="29"/>
  <c r="A21" i="29"/>
  <c r="M49" i="29"/>
  <c r="M65" i="29" s="1"/>
  <c r="A17" i="29"/>
  <c r="A13" i="29"/>
  <c r="C30" i="29" s="1"/>
  <c r="C46" i="29" s="1"/>
  <c r="A12" i="29"/>
  <c r="A24" i="29"/>
  <c r="AG100" i="29" s="1"/>
  <c r="AG113" i="29"/>
  <c r="A22" i="29"/>
  <c r="A20" i="29"/>
  <c r="AG96" i="29" s="1"/>
  <c r="AI110" i="25"/>
  <c r="E49" i="87"/>
  <c r="E65" i="87" s="1"/>
  <c r="A107" i="87"/>
  <c r="B12" i="87"/>
  <c r="AG31" i="87"/>
  <c r="A71" i="87"/>
  <c r="AH71" i="87" s="1"/>
  <c r="AI71" i="87" s="1"/>
  <c r="E30" i="87"/>
  <c r="E46" i="87" s="1"/>
  <c r="A33" i="87"/>
  <c r="AH33" i="87" s="1"/>
  <c r="AI33" i="87" s="1"/>
  <c r="A90" i="87"/>
  <c r="AH90" i="87" s="1"/>
  <c r="AI90" i="87" s="1"/>
  <c r="AG50" i="87"/>
  <c r="E87" i="87"/>
  <c r="E103" i="87"/>
  <c r="O68" i="86"/>
  <c r="O84" i="86" s="1"/>
  <c r="AG73" i="82"/>
  <c r="A26" i="82"/>
  <c r="A45" i="82" s="1"/>
  <c r="T16" i="82"/>
  <c r="X16" i="82" s="1"/>
  <c r="A21" i="82"/>
  <c r="A14" i="82"/>
  <c r="AG92" i="82"/>
  <c r="A17" i="82"/>
  <c r="A13" i="82"/>
  <c r="AG32" i="82" s="1"/>
  <c r="A22" i="82"/>
  <c r="AG79" i="82" s="1"/>
  <c r="I106" i="82"/>
  <c r="I122" i="82" s="1"/>
  <c r="A12" i="82"/>
  <c r="A19" i="82"/>
  <c r="O49" i="82" s="1"/>
  <c r="O65" i="82" s="1"/>
  <c r="A20" i="82"/>
  <c r="A24" i="82"/>
  <c r="A111" i="82"/>
  <c r="A18" i="82"/>
  <c r="B18" i="82" s="1"/>
  <c r="A54" i="82"/>
  <c r="A15" i="82"/>
  <c r="A25" i="82"/>
  <c r="T25" i="82" s="1"/>
  <c r="D19" i="91"/>
  <c r="D12" i="91"/>
  <c r="A41" i="69"/>
  <c r="AH41" i="69"/>
  <c r="AI41" i="69" s="1"/>
  <c r="G30" i="69"/>
  <c r="G46" i="69" s="1"/>
  <c r="G49" i="69"/>
  <c r="G65" i="69" s="1"/>
  <c r="AG72" i="69"/>
  <c r="A79" i="69"/>
  <c r="AH79" i="69" s="1"/>
  <c r="AI79" i="69" s="1"/>
  <c r="A91" i="69"/>
  <c r="AG98" i="69"/>
  <c r="AG53" i="69"/>
  <c r="T22" i="69"/>
  <c r="X22" i="69" s="1"/>
  <c r="B15" i="69"/>
  <c r="AG79" i="69"/>
  <c r="A117" i="69"/>
  <c r="AG91" i="69"/>
  <c r="A53" i="69"/>
  <c r="A34" i="69"/>
  <c r="U68" i="69"/>
  <c r="U84" i="69" s="1"/>
  <c r="AG41" i="69"/>
  <c r="A98" i="69"/>
  <c r="T15" i="69"/>
  <c r="AB15" i="69" s="1"/>
  <c r="AI15" i="69" s="1"/>
  <c r="AG110" i="69"/>
  <c r="AG34" i="69"/>
  <c r="U49" i="69"/>
  <c r="U65" i="69" s="1"/>
  <c r="AG117" i="69"/>
  <c r="AG60" i="69"/>
  <c r="B22" i="69"/>
  <c r="U30" i="69"/>
  <c r="U46" i="69" s="1"/>
  <c r="G106" i="69"/>
  <c r="G122" i="69" s="1"/>
  <c r="AG81" i="65"/>
  <c r="Y87" i="65"/>
  <c r="Y103" i="65" s="1"/>
  <c r="AG43" i="65"/>
  <c r="AG100" i="65"/>
  <c r="B24" i="65"/>
  <c r="Y68" i="65"/>
  <c r="Y84" i="65"/>
  <c r="A62" i="65"/>
  <c r="AH62" i="65" s="1"/>
  <c r="AI62" i="65" s="1"/>
  <c r="AG119" i="65"/>
  <c r="A119" i="65"/>
  <c r="A81" i="65"/>
  <c r="Y49" i="65"/>
  <c r="Y65" i="65" s="1"/>
  <c r="Y106" i="65"/>
  <c r="Y122" i="65" s="1"/>
  <c r="A100" i="65"/>
  <c r="AH100" i="65" s="1"/>
  <c r="AI100" i="65" s="1"/>
  <c r="AG62" i="65"/>
  <c r="A111" i="61"/>
  <c r="A35" i="61"/>
  <c r="AH35" i="61" s="1"/>
  <c r="AI35" i="61" s="1"/>
  <c r="I106" i="61"/>
  <c r="I122" i="61" s="1"/>
  <c r="AE71" i="58"/>
  <c r="A24" i="89"/>
  <c r="L24" i="89" s="1"/>
  <c r="M24" i="89" s="1"/>
  <c r="N24" i="89" s="1"/>
  <c r="A15" i="89"/>
  <c r="L15" i="89" s="1"/>
  <c r="M15" i="89" s="1"/>
  <c r="N15" i="89" s="1"/>
  <c r="A14" i="89"/>
  <c r="L14" i="89" s="1"/>
  <c r="M14" i="89" s="1"/>
  <c r="N14" i="89" s="1"/>
  <c r="A17" i="89"/>
  <c r="L17" i="89" s="1"/>
  <c r="M17" i="89" s="1"/>
  <c r="N17" i="89" s="1"/>
  <c r="A13" i="89"/>
  <c r="L13" i="89" s="1"/>
  <c r="M13" i="89" s="1"/>
  <c r="N13" i="89" s="1"/>
  <c r="A23" i="89"/>
  <c r="L23" i="89" s="1"/>
  <c r="M23" i="89" s="1"/>
  <c r="N23" i="89" s="1"/>
  <c r="A20" i="89"/>
  <c r="L20" i="89" s="1"/>
  <c r="M20" i="89" s="1"/>
  <c r="N20" i="89" s="1"/>
  <c r="N7" i="89"/>
  <c r="A12" i="89"/>
  <c r="L12" i="89" s="1"/>
  <c r="M12" i="89" s="1"/>
  <c r="N12" i="89" s="1"/>
  <c r="A19" i="89"/>
  <c r="L19" i="89" s="1"/>
  <c r="M19" i="89" s="1"/>
  <c r="N19" i="89" s="1"/>
  <c r="A25" i="89"/>
  <c r="L25" i="89" s="1"/>
  <c r="M25" i="89" s="1"/>
  <c r="N25" i="89" s="1"/>
  <c r="F21" i="20"/>
  <c r="A16" i="89"/>
  <c r="L16" i="89" s="1"/>
  <c r="M16" i="89" s="1"/>
  <c r="N16" i="89" s="1"/>
  <c r="A11" i="89"/>
  <c r="L11" i="89" s="1"/>
  <c r="M11" i="89" s="1"/>
  <c r="N11" i="89" s="1"/>
  <c r="E18" i="89"/>
  <c r="E24" i="89"/>
  <c r="I87" i="51"/>
  <c r="I103" i="51" s="1"/>
  <c r="E19" i="89"/>
  <c r="E20" i="89"/>
  <c r="E17" i="89"/>
  <c r="AG88" i="51"/>
  <c r="AG50" i="51"/>
  <c r="I68" i="51"/>
  <c r="I84" i="51" s="1"/>
  <c r="I106" i="51"/>
  <c r="I122" i="51" s="1"/>
  <c r="E13" i="89"/>
  <c r="E11" i="89"/>
  <c r="E15" i="89"/>
  <c r="A50" i="51"/>
  <c r="AH50" i="51" s="1"/>
  <c r="AI50" i="51" s="1"/>
  <c r="A69" i="51"/>
  <c r="AH69" i="51" s="1"/>
  <c r="AI69" i="51" s="1"/>
  <c r="A107" i="51"/>
  <c r="AH107" i="51" s="1"/>
  <c r="AI107" i="51" s="1"/>
  <c r="E25" i="89"/>
  <c r="AG92" i="51"/>
  <c r="A35" i="51"/>
  <c r="AH35" i="51" s="1"/>
  <c r="AI35" i="51" s="1"/>
  <c r="A111" i="51"/>
  <c r="AH111" i="51" s="1"/>
  <c r="AI111" i="51" s="1"/>
  <c r="E16" i="89"/>
  <c r="E12" i="89"/>
  <c r="E23" i="89"/>
  <c r="A88" i="51"/>
  <c r="AH88" i="51" s="1"/>
  <c r="AI88" i="51" s="1"/>
  <c r="A54" i="51"/>
  <c r="AG73" i="51"/>
  <c r="A92" i="51"/>
  <c r="AH92" i="51" s="1"/>
  <c r="AI92" i="51" s="1"/>
  <c r="AG69" i="51"/>
  <c r="AG111" i="51"/>
  <c r="AG54" i="51"/>
  <c r="AG35" i="51"/>
  <c r="A31" i="51"/>
  <c r="AH31" i="51" s="1"/>
  <c r="AI31" i="51" s="1"/>
  <c r="AG107" i="51"/>
  <c r="B16" i="51"/>
  <c r="I49" i="51"/>
  <c r="I65" i="51" s="1"/>
  <c r="E22" i="89"/>
  <c r="A73" i="51"/>
  <c r="AA30" i="43"/>
  <c r="AA46" i="43" s="1"/>
  <c r="AG82" i="43"/>
  <c r="AA68" i="43"/>
  <c r="AA84" i="43" s="1"/>
  <c r="A63" i="43"/>
  <c r="K68" i="43"/>
  <c r="K84" i="43" s="1"/>
  <c r="B25" i="43"/>
  <c r="B13" i="43"/>
  <c r="A44" i="43"/>
  <c r="AH44" i="43" s="1"/>
  <c r="AI44" i="43" s="1"/>
  <c r="AG120" i="43"/>
  <c r="A120" i="43"/>
  <c r="AH120" i="43" s="1"/>
  <c r="AI120" i="43" s="1"/>
  <c r="AA87" i="43"/>
  <c r="AA103" i="43" s="1"/>
  <c r="A82" i="43"/>
  <c r="AH82" i="43" s="1"/>
  <c r="AI82" i="43" s="1"/>
  <c r="AG101" i="43"/>
  <c r="AA49" i="43"/>
  <c r="AA65" i="43" s="1"/>
  <c r="K106" i="43"/>
  <c r="K122" i="43" s="1"/>
  <c r="AG97" i="40"/>
  <c r="S87" i="40"/>
  <c r="S103" i="40" s="1"/>
  <c r="AG35" i="38"/>
  <c r="A25" i="38"/>
  <c r="A92" i="38"/>
  <c r="AH92" i="38" s="1"/>
  <c r="AI92" i="38" s="1"/>
  <c r="AG118" i="38"/>
  <c r="A20" i="38"/>
  <c r="A13" i="38"/>
  <c r="A24" i="38"/>
  <c r="A12" i="38"/>
  <c r="AG88" i="38" s="1"/>
  <c r="A17" i="38"/>
  <c r="T16" i="38"/>
  <c r="X16" i="38" s="1"/>
  <c r="A15" i="38"/>
  <c r="G106" i="38" s="1"/>
  <c r="G122" i="38" s="1"/>
  <c r="A14" i="38"/>
  <c r="AG92" i="38"/>
  <c r="A18" i="38"/>
  <c r="AG75" i="38" s="1"/>
  <c r="AG54" i="38"/>
  <c r="A19" i="38"/>
  <c r="AG114" i="38" s="1"/>
  <c r="A22" i="38"/>
  <c r="U106" i="38" s="1"/>
  <c r="U122" i="38"/>
  <c r="A21" i="38"/>
  <c r="S49" i="38" s="1"/>
  <c r="S65" i="38" s="1"/>
  <c r="A75" i="23"/>
  <c r="AH75" i="23" s="1"/>
  <c r="AI75" i="23" s="1"/>
  <c r="B18" i="23"/>
  <c r="M49" i="23"/>
  <c r="M65" i="23" s="1"/>
  <c r="A37" i="23"/>
  <c r="M106" i="23"/>
  <c r="M122" i="23" s="1"/>
  <c r="AG37" i="23"/>
  <c r="M87" i="23"/>
  <c r="M103" i="23" s="1"/>
  <c r="M68" i="23"/>
  <c r="M84" i="23" s="1"/>
  <c r="A94" i="23"/>
  <c r="M30" i="23"/>
  <c r="M46" i="23" s="1"/>
  <c r="T18" i="23"/>
  <c r="AB18" i="23" s="1"/>
  <c r="AI18" i="23" s="1"/>
  <c r="AG113" i="23"/>
  <c r="A18" i="14"/>
  <c r="M49" i="14" s="1"/>
  <c r="M65" i="14" s="1"/>
  <c r="A21" i="14"/>
  <c r="AG116" i="14" s="1"/>
  <c r="A26" i="14"/>
  <c r="AC106" i="14" s="1"/>
  <c r="AC122" i="14" s="1"/>
  <c r="A19" i="14"/>
  <c r="A38" i="14" s="1"/>
  <c r="A14" i="14"/>
  <c r="E30" i="14" s="1"/>
  <c r="E46" i="14" s="1"/>
  <c r="A16" i="14"/>
  <c r="A12" i="14"/>
  <c r="A69" i="14" s="1"/>
  <c r="A25" i="14"/>
  <c r="AG44" i="14" s="1"/>
  <c r="A24" i="14"/>
  <c r="A81" i="14" s="1"/>
  <c r="A15" i="14"/>
  <c r="AG34" i="14" s="1"/>
  <c r="AG93" i="14"/>
  <c r="K68" i="14"/>
  <c r="K84" i="14" s="1"/>
  <c r="A36" i="14"/>
  <c r="A55" i="14"/>
  <c r="K30" i="14"/>
  <c r="K46" i="14" s="1"/>
  <c r="A112" i="14"/>
  <c r="B17" i="14"/>
  <c r="A74" i="14"/>
  <c r="K106" i="14"/>
  <c r="K122" i="14" s="1"/>
  <c r="AG55" i="14"/>
  <c r="AG36" i="14"/>
  <c r="AG74" i="14"/>
  <c r="K49" i="14"/>
  <c r="K65" i="14" s="1"/>
  <c r="A93" i="14"/>
  <c r="K87" i="14"/>
  <c r="K103" i="14" s="1"/>
  <c r="AG77" i="14"/>
  <c r="A77" i="14"/>
  <c r="AH77" i="14" s="1"/>
  <c r="AI77" i="14" s="1"/>
  <c r="AG58" i="14"/>
  <c r="A39" i="14"/>
  <c r="AH39" i="14" s="1"/>
  <c r="AI39" i="14" s="1"/>
  <c r="Q87" i="14"/>
  <c r="Q103" i="14" s="1"/>
  <c r="Q49" i="14"/>
  <c r="Q65" i="14" s="1"/>
  <c r="AG39" i="14"/>
  <c r="B20" i="14"/>
  <c r="AG115" i="14"/>
  <c r="Q30" i="14"/>
  <c r="Q46" i="14" s="1"/>
  <c r="A96" i="14"/>
  <c r="A58" i="14"/>
  <c r="Q106" i="14"/>
  <c r="Q122" i="14" s="1"/>
  <c r="Q68" i="14"/>
  <c r="Q84" i="14" s="1"/>
  <c r="A115" i="14"/>
  <c r="AH115" i="14" s="1"/>
  <c r="AI115" i="14" s="1"/>
  <c r="T20" i="14"/>
  <c r="X20" i="14" s="1"/>
  <c r="B20" i="23"/>
  <c r="AG78" i="23"/>
  <c r="Q117" i="9"/>
  <c r="AG44" i="80"/>
  <c r="X26" i="86"/>
  <c r="AA106" i="26"/>
  <c r="AA122" i="26" s="1"/>
  <c r="T24" i="65"/>
  <c r="AB24" i="65" s="1"/>
  <c r="AI24" i="65" s="1"/>
  <c r="AB25" i="51"/>
  <c r="AI25" i="51" s="1"/>
  <c r="W68" i="72"/>
  <c r="W84" i="72" s="1"/>
  <c r="W87" i="72"/>
  <c r="W103" i="72" s="1"/>
  <c r="A118" i="72"/>
  <c r="W49" i="72"/>
  <c r="W65" i="72" s="1"/>
  <c r="A42" i="72"/>
  <c r="B23" i="29"/>
  <c r="A80" i="72"/>
  <c r="AH80" i="72" s="1"/>
  <c r="AI80" i="72" s="1"/>
  <c r="AG99" i="29"/>
  <c r="AG99" i="72"/>
  <c r="A42" i="29"/>
  <c r="T23" i="72"/>
  <c r="X23" i="72" s="1"/>
  <c r="A99" i="72"/>
  <c r="A61" i="72"/>
  <c r="AH61" i="72"/>
  <c r="AI61" i="72" s="1"/>
  <c r="AG61" i="29"/>
  <c r="A20" i="21"/>
  <c r="A22" i="14"/>
  <c r="A21" i="89"/>
  <c r="L21" i="89" s="1"/>
  <c r="M21" i="89" s="1"/>
  <c r="N21" i="89" s="1"/>
  <c r="A22" i="12"/>
  <c r="A22" i="9"/>
  <c r="AG60" i="9" s="1"/>
  <c r="A21" i="92"/>
  <c r="L21" i="92" s="1"/>
  <c r="M21" i="92" s="1"/>
  <c r="N21" i="92" s="1"/>
  <c r="A20" i="19"/>
  <c r="A22" i="11"/>
  <c r="A117" i="11" s="1"/>
  <c r="U49" i="87"/>
  <c r="U65" i="87" s="1"/>
  <c r="AG60" i="27"/>
  <c r="AG57" i="62"/>
  <c r="B17" i="58"/>
  <c r="A55" i="58"/>
  <c r="AH55" i="58" s="1"/>
  <c r="AI55" i="58" s="1"/>
  <c r="A36" i="58"/>
  <c r="AH36" i="58" s="1"/>
  <c r="AI36" i="58" s="1"/>
  <c r="AG112" i="58"/>
  <c r="K87" i="58"/>
  <c r="K103" i="58" s="1"/>
  <c r="AG36" i="58"/>
  <c r="A112" i="58"/>
  <c r="AH112" i="58" s="1"/>
  <c r="AI112" i="58" s="1"/>
  <c r="K49" i="58"/>
  <c r="K65" i="58" s="1"/>
  <c r="A74" i="58"/>
  <c r="AH74" i="58" s="1"/>
  <c r="AI74" i="58" s="1"/>
  <c r="K106" i="58"/>
  <c r="K122" i="58" s="1"/>
  <c r="K68" i="58"/>
  <c r="K84" i="58" s="1"/>
  <c r="AG74" i="58"/>
  <c r="A93" i="58"/>
  <c r="AH93" i="58" s="1"/>
  <c r="AI93" i="58" s="1"/>
  <c r="K30" i="58"/>
  <c r="K46" i="58" s="1"/>
  <c r="AG55" i="58"/>
  <c r="AG93" i="58"/>
  <c r="T17" i="26"/>
  <c r="AB17" i="26" s="1"/>
  <c r="AI17" i="26" s="1"/>
  <c r="K68" i="86"/>
  <c r="K84" i="86" s="1"/>
  <c r="AG111" i="82"/>
  <c r="A92" i="82"/>
  <c r="AH92" i="82" s="1"/>
  <c r="AI92" i="82" s="1"/>
  <c r="I30" i="82"/>
  <c r="I46" i="82" s="1"/>
  <c r="A73" i="82"/>
  <c r="I87" i="82"/>
  <c r="I103" i="82" s="1"/>
  <c r="I68" i="82"/>
  <c r="I84" i="82" s="1"/>
  <c r="AG54" i="82"/>
  <c r="A35" i="82"/>
  <c r="I49" i="82"/>
  <c r="I65" i="82" s="1"/>
  <c r="W68" i="35"/>
  <c r="W84" i="35" s="1"/>
  <c r="M106" i="35"/>
  <c r="M122" i="35" s="1"/>
  <c r="AG75" i="35"/>
  <c r="AG37" i="35"/>
  <c r="T18" i="35"/>
  <c r="X18" i="35" s="1"/>
  <c r="AC49" i="34"/>
  <c r="AC65" i="34" s="1"/>
  <c r="A17" i="32"/>
  <c r="AG36" i="32"/>
  <c r="A19" i="32"/>
  <c r="A16" i="32"/>
  <c r="AG54" i="32" s="1"/>
  <c r="A22" i="32"/>
  <c r="U106" i="32"/>
  <c r="U122" i="32" s="1"/>
  <c r="AA49" i="31"/>
  <c r="AA65" i="31" s="1"/>
  <c r="A120" i="31"/>
  <c r="AH120" i="31" s="1"/>
  <c r="AI120" i="31" s="1"/>
  <c r="AA106" i="31"/>
  <c r="AA122" i="31" s="1"/>
  <c r="AG120" i="31"/>
  <c r="AG63" i="31"/>
  <c r="AA30" i="31"/>
  <c r="AA46" i="31" s="1"/>
  <c r="O49" i="29"/>
  <c r="O65" i="29" s="1"/>
  <c r="O87" i="29"/>
  <c r="O103" i="29"/>
  <c r="A50" i="29"/>
  <c r="AG88" i="29"/>
  <c r="B16" i="29"/>
  <c r="AG57" i="29"/>
  <c r="AG31" i="29"/>
  <c r="A95" i="29"/>
  <c r="T16" i="29"/>
  <c r="X16" i="29" s="1"/>
  <c r="AG38" i="29"/>
  <c r="AG76" i="29"/>
  <c r="A31" i="29"/>
  <c r="AH31" i="29" s="1"/>
  <c r="AI31" i="29" s="1"/>
  <c r="A38" i="29"/>
  <c r="AH38" i="29" s="1"/>
  <c r="AI38" i="29" s="1"/>
  <c r="B19" i="29"/>
  <c r="B12" i="29"/>
  <c r="I87" i="29"/>
  <c r="I103" i="29" s="1"/>
  <c r="A57" i="29"/>
  <c r="A114" i="29"/>
  <c r="AH114" i="29" s="1"/>
  <c r="AI114" i="29" s="1"/>
  <c r="O68" i="29"/>
  <c r="O84" i="29" s="1"/>
  <c r="AG92" i="29"/>
  <c r="AG111" i="29"/>
  <c r="T19" i="29"/>
  <c r="X19" i="29" s="1"/>
  <c r="O30" i="29"/>
  <c r="O46" i="29" s="1"/>
  <c r="AG114" i="29"/>
  <c r="A45" i="27"/>
  <c r="AH45" i="27" s="1"/>
  <c r="AI45" i="27" s="1"/>
  <c r="AG64" i="27"/>
  <c r="A102" i="27"/>
  <c r="AH102" i="27" s="1"/>
  <c r="AI102" i="27" s="1"/>
  <c r="AC106" i="27"/>
  <c r="AC122" i="27" s="1"/>
  <c r="AG64" i="26"/>
  <c r="A70" i="24"/>
  <c r="B13" i="24"/>
  <c r="C49" i="24"/>
  <c r="C65" i="24" s="1"/>
  <c r="C68" i="24"/>
  <c r="C84" i="24" s="1"/>
  <c r="AG32" i="24"/>
  <c r="AG108" i="24"/>
  <c r="C87" i="24"/>
  <c r="C103" i="24" s="1"/>
  <c r="C30" i="24"/>
  <c r="C46" i="24" s="1"/>
  <c r="A32" i="24"/>
  <c r="AG89" i="24"/>
  <c r="A89" i="24"/>
  <c r="AE88" i="24" s="1"/>
  <c r="A51" i="24"/>
  <c r="AG70" i="24"/>
  <c r="T17" i="87"/>
  <c r="X17" i="87" s="1"/>
  <c r="AG110" i="87"/>
  <c r="B17" i="87"/>
  <c r="AG93" i="87"/>
  <c r="K30" i="87"/>
  <c r="K46" i="87" s="1"/>
  <c r="A55" i="87"/>
  <c r="AG74" i="87"/>
  <c r="AG36" i="87"/>
  <c r="A36" i="87"/>
  <c r="K49" i="87"/>
  <c r="K65" i="87" s="1"/>
  <c r="K106" i="87"/>
  <c r="K122" i="87" s="1"/>
  <c r="K87" i="87"/>
  <c r="K103" i="87" s="1"/>
  <c r="AG55" i="87"/>
  <c r="A72" i="87"/>
  <c r="A112" i="87"/>
  <c r="I106" i="83"/>
  <c r="I122" i="83" s="1"/>
  <c r="A54" i="83"/>
  <c r="B25" i="83"/>
  <c r="A24" i="83"/>
  <c r="A15" i="83"/>
  <c r="A34" i="83" s="1"/>
  <c r="A35" i="83"/>
  <c r="AG35" i="83"/>
  <c r="AA106" i="83"/>
  <c r="AA122" i="83"/>
  <c r="A26" i="83"/>
  <c r="I30" i="83"/>
  <c r="I46" i="83" s="1"/>
  <c r="B16" i="83"/>
  <c r="AG73" i="83"/>
  <c r="AG82" i="83"/>
  <c r="AG101" i="83"/>
  <c r="A44" i="83"/>
  <c r="AA68" i="83"/>
  <c r="AA84" i="83" s="1"/>
  <c r="A18" i="83"/>
  <c r="M106" i="83" s="1"/>
  <c r="M122" i="83" s="1"/>
  <c r="A21" i="83"/>
  <c r="S49" i="83" s="1"/>
  <c r="S65" i="83" s="1"/>
  <c r="AG54" i="83"/>
  <c r="T16" i="83"/>
  <c r="AB16" i="83" s="1"/>
  <c r="AI16" i="83" s="1"/>
  <c r="AG63" i="83"/>
  <c r="A42" i="83"/>
  <c r="AH42" i="83" s="1"/>
  <c r="AI42" i="83" s="1"/>
  <c r="A73" i="83"/>
  <c r="I49" i="83"/>
  <c r="I65" i="83" s="1"/>
  <c r="AA49" i="83"/>
  <c r="AA65" i="83" s="1"/>
  <c r="A82" i="83"/>
  <c r="AH82" i="83" s="1"/>
  <c r="AI82" i="83" s="1"/>
  <c r="A17" i="83"/>
  <c r="AG92" i="83"/>
  <c r="A111" i="83"/>
  <c r="AH111" i="83" s="1"/>
  <c r="AI111" i="83" s="1"/>
  <c r="I87" i="83"/>
  <c r="I103" i="83" s="1"/>
  <c r="A101" i="83"/>
  <c r="AG120" i="83"/>
  <c r="A14" i="83"/>
  <c r="E49" i="83" s="1"/>
  <c r="E65" i="83" s="1"/>
  <c r="A92" i="83"/>
  <c r="AH92" i="83" s="1"/>
  <c r="AI92" i="83" s="1"/>
  <c r="T25" i="83"/>
  <c r="X25" i="83" s="1"/>
  <c r="A120" i="83"/>
  <c r="AH120" i="83" s="1"/>
  <c r="AI120" i="83" s="1"/>
  <c r="AA30" i="83"/>
  <c r="AA46" i="83"/>
  <c r="A12" i="83"/>
  <c r="A19" i="83"/>
  <c r="A20" i="83"/>
  <c r="A77" i="83" s="1"/>
  <c r="A13" i="83"/>
  <c r="C68" i="83" s="1"/>
  <c r="C84" i="83" s="1"/>
  <c r="AG72" i="80"/>
  <c r="AG34" i="80"/>
  <c r="G87" i="80"/>
  <c r="G103" i="80" s="1"/>
  <c r="A53" i="80"/>
  <c r="G68" i="80"/>
  <c r="G84" i="80" s="1"/>
  <c r="G30" i="80"/>
  <c r="G46" i="80" s="1"/>
  <c r="T15" i="80"/>
  <c r="X15" i="80" s="1"/>
  <c r="G49" i="80"/>
  <c r="G65" i="80" s="1"/>
  <c r="G106" i="80"/>
  <c r="G122" i="80" s="1"/>
  <c r="AG53" i="80"/>
  <c r="AG110" i="80"/>
  <c r="A72" i="80"/>
  <c r="AG91" i="80"/>
  <c r="B15" i="80"/>
  <c r="A91" i="80"/>
  <c r="A110" i="80"/>
  <c r="AH110" i="80" s="1"/>
  <c r="AI110" i="80" s="1"/>
  <c r="A34" i="80"/>
  <c r="B12" i="80"/>
  <c r="AG71" i="80"/>
  <c r="A88" i="80"/>
  <c r="AH88" i="80" s="1"/>
  <c r="AI88" i="80" s="1"/>
  <c r="AG107" i="80"/>
  <c r="AG37" i="80"/>
  <c r="A37" i="80"/>
  <c r="AH37" i="80" s="1"/>
  <c r="AI37" i="80" s="1"/>
  <c r="A70" i="80"/>
  <c r="AH70" i="80" s="1"/>
  <c r="AI70" i="80" s="1"/>
  <c r="AH109" i="80"/>
  <c r="AI109" i="80" s="1"/>
  <c r="AG33" i="80"/>
  <c r="E68" i="80"/>
  <c r="E84" i="80" s="1"/>
  <c r="AG52" i="80"/>
  <c r="AG50" i="80"/>
  <c r="AG31" i="80"/>
  <c r="M49" i="80"/>
  <c r="M65" i="80" s="1"/>
  <c r="AG32" i="80"/>
  <c r="C68" i="80"/>
  <c r="C84" i="80" s="1"/>
  <c r="A33" i="80"/>
  <c r="A31" i="80"/>
  <c r="A50" i="80"/>
  <c r="T18" i="80"/>
  <c r="AB18" i="80" s="1"/>
  <c r="AI18" i="80" s="1"/>
  <c r="M68" i="80"/>
  <c r="M84" i="80" s="1"/>
  <c r="M87" i="80"/>
  <c r="M103" i="80" s="1"/>
  <c r="C87" i="80"/>
  <c r="C103" i="80" s="1"/>
  <c r="A32" i="80"/>
  <c r="AG109" i="80"/>
  <c r="E87" i="80"/>
  <c r="E103" i="80" s="1"/>
  <c r="E49" i="80"/>
  <c r="E65" i="80" s="1"/>
  <c r="AG69" i="80"/>
  <c r="A107" i="80"/>
  <c r="A75" i="80"/>
  <c r="AH75" i="80"/>
  <c r="AI75" i="80" s="1"/>
  <c r="A94" i="80"/>
  <c r="AG51" i="80"/>
  <c r="T13" i="80"/>
  <c r="AB13" i="80" s="1"/>
  <c r="AI13" i="80" s="1"/>
  <c r="AH41" i="80"/>
  <c r="AI41" i="80" s="1"/>
  <c r="AH71" i="80"/>
  <c r="AI71" i="80" s="1"/>
  <c r="I87" i="80"/>
  <c r="I103" i="80" s="1"/>
  <c r="A90" i="80"/>
  <c r="T12" i="80"/>
  <c r="AB12" i="80" s="1"/>
  <c r="AI12" i="80" s="1"/>
  <c r="AG94" i="80"/>
  <c r="B18" i="80"/>
  <c r="M30" i="80"/>
  <c r="M46" i="80" s="1"/>
  <c r="E106" i="80"/>
  <c r="E122" i="80" s="1"/>
  <c r="T14" i="80"/>
  <c r="X14" i="80" s="1"/>
  <c r="C106" i="80"/>
  <c r="C122" i="80" s="1"/>
  <c r="C49" i="80"/>
  <c r="C65" i="80" s="1"/>
  <c r="AG108" i="80"/>
  <c r="AE58" i="78"/>
  <c r="AH58" i="78"/>
  <c r="AI58" i="78" s="1"/>
  <c r="K87" i="78"/>
  <c r="K103" i="78" s="1"/>
  <c r="AG93" i="78"/>
  <c r="A31" i="75"/>
  <c r="AH31" i="75" s="1"/>
  <c r="AI31" i="75" s="1"/>
  <c r="A88" i="75"/>
  <c r="AG37" i="75"/>
  <c r="B12" i="75"/>
  <c r="AE117" i="75"/>
  <c r="AG69" i="75"/>
  <c r="AG107" i="75"/>
  <c r="A69" i="75"/>
  <c r="M49" i="75"/>
  <c r="M65" i="75" s="1"/>
  <c r="A107" i="75"/>
  <c r="AE107" i="75" s="1"/>
  <c r="AG50" i="75"/>
  <c r="AG31" i="75"/>
  <c r="AH31" i="70"/>
  <c r="AI31" i="70" s="1"/>
  <c r="A18" i="68"/>
  <c r="B18" i="68" s="1"/>
  <c r="A17" i="68"/>
  <c r="A74" i="68" s="1"/>
  <c r="A14" i="68"/>
  <c r="A26" i="68"/>
  <c r="AC87" i="68" s="1"/>
  <c r="AC103" i="68" s="1"/>
  <c r="A20" i="68"/>
  <c r="A21" i="68"/>
  <c r="AG116" i="68" s="1"/>
  <c r="A19" i="68"/>
  <c r="A15" i="68"/>
  <c r="G87" i="68" s="1"/>
  <c r="G103" i="68" s="1"/>
  <c r="A13" i="68"/>
  <c r="AG108" i="68" s="1"/>
  <c r="A24" i="68"/>
  <c r="A119" i="68" s="1"/>
  <c r="A16" i="68"/>
  <c r="A12" i="68"/>
  <c r="T12" i="68" s="1"/>
  <c r="A22" i="68"/>
  <c r="A23" i="68"/>
  <c r="A118" i="68"/>
  <c r="AH118" i="68" s="1"/>
  <c r="AI118" i="68" s="1"/>
  <c r="A25" i="68"/>
  <c r="A82" i="68" s="1"/>
  <c r="AG51" i="66"/>
  <c r="AG92" i="61"/>
  <c r="B16" i="61"/>
  <c r="A92" i="61"/>
  <c r="AH92" i="61" s="1"/>
  <c r="AI92" i="61" s="1"/>
  <c r="A20" i="61"/>
  <c r="A73" i="61"/>
  <c r="A22" i="61"/>
  <c r="AG98" i="61" s="1"/>
  <c r="A14" i="61"/>
  <c r="A52" i="61" s="1"/>
  <c r="AG73" i="61"/>
  <c r="I30" i="61"/>
  <c r="I46" i="61" s="1"/>
  <c r="A12" i="61"/>
  <c r="A19" i="61"/>
  <c r="A76" i="61" s="1"/>
  <c r="T16" i="61"/>
  <c r="X16" i="61" s="1"/>
  <c r="A24" i="61"/>
  <c r="A100" i="61" s="1"/>
  <c r="A13" i="61"/>
  <c r="A17" i="61"/>
  <c r="AG55" i="61" s="1"/>
  <c r="AG111" i="61"/>
  <c r="AG35" i="61"/>
  <c r="I87" i="61"/>
  <c r="I103" i="61" s="1"/>
  <c r="A15" i="61"/>
  <c r="T15" i="61" s="1"/>
  <c r="A23" i="61"/>
  <c r="AG99" i="61" s="1"/>
  <c r="A54" i="61"/>
  <c r="AG54" i="61"/>
  <c r="A26" i="61"/>
  <c r="A18" i="61"/>
  <c r="I68" i="61"/>
  <c r="I84" i="61" s="1"/>
  <c r="A21" i="61"/>
  <c r="Q49" i="58"/>
  <c r="Q65" i="58" s="1"/>
  <c r="B20" i="58"/>
  <c r="G106" i="58"/>
  <c r="G122" i="58" s="1"/>
  <c r="G30" i="58"/>
  <c r="G46" i="58" s="1"/>
  <c r="A115" i="58"/>
  <c r="A96" i="58"/>
  <c r="AH72" i="58"/>
  <c r="AI72" i="58" s="1"/>
  <c r="A110" i="58"/>
  <c r="AH110" i="58" s="1"/>
  <c r="AI110" i="58" s="1"/>
  <c r="B18" i="90"/>
  <c r="G87" i="58"/>
  <c r="G103" i="58" s="1"/>
  <c r="B15" i="58"/>
  <c r="AG77" i="58"/>
  <c r="B10" i="90"/>
  <c r="A9" i="58"/>
  <c r="A39" i="58"/>
  <c r="AH39" i="58" s="1"/>
  <c r="AI39" i="58" s="1"/>
  <c r="A77" i="58"/>
  <c r="T15" i="58"/>
  <c r="AB15" i="58" s="1"/>
  <c r="AI15" i="58" s="1"/>
  <c r="A91" i="58"/>
  <c r="AG110" i="58"/>
  <c r="A34" i="58"/>
  <c r="B25" i="90"/>
  <c r="B14" i="90"/>
  <c r="T20" i="58"/>
  <c r="X20" i="58" s="1"/>
  <c r="A92" i="58"/>
  <c r="AH92" i="58" s="1"/>
  <c r="AI92" i="58" s="1"/>
  <c r="AG53" i="58"/>
  <c r="B24" i="90"/>
  <c r="B17" i="90"/>
  <c r="Q68" i="58"/>
  <c r="Q84" i="58"/>
  <c r="Q30" i="58"/>
  <c r="Q46" i="58" s="1"/>
  <c r="G68" i="58"/>
  <c r="G84" i="58" s="1"/>
  <c r="AG58" i="58"/>
  <c r="G49" i="58"/>
  <c r="G65" i="58" s="1"/>
  <c r="AG91" i="58"/>
  <c r="B20" i="90"/>
  <c r="B15" i="90"/>
  <c r="B13" i="90"/>
  <c r="B16" i="90"/>
  <c r="Q87" i="58"/>
  <c r="Q103" i="58" s="1"/>
  <c r="AG39" i="58"/>
  <c r="AG34" i="58"/>
  <c r="A53" i="58"/>
  <c r="AE52" i="58" s="1"/>
  <c r="B12" i="90"/>
  <c r="B22" i="90"/>
  <c r="G106" i="57"/>
  <c r="G122" i="57" s="1"/>
  <c r="A72" i="57"/>
  <c r="A50" i="57"/>
  <c r="AH50" i="57" s="1"/>
  <c r="AI50" i="57" s="1"/>
  <c r="AG31" i="57"/>
  <c r="AH91" i="57"/>
  <c r="AI91" i="57"/>
  <c r="T15" i="57"/>
  <c r="X15" i="57" s="1"/>
  <c r="AG53" i="57"/>
  <c r="T12" i="57"/>
  <c r="AB12" i="57" s="1"/>
  <c r="AI12" i="57" s="1"/>
  <c r="A110" i="57"/>
  <c r="A31" i="57"/>
  <c r="AH31" i="57" s="1"/>
  <c r="A53" i="57"/>
  <c r="G49" i="57"/>
  <c r="G65" i="57" s="1"/>
  <c r="A107" i="57"/>
  <c r="AH107" i="57" s="1"/>
  <c r="AI107" i="57" s="1"/>
  <c r="A69" i="57"/>
  <c r="AG107" i="57"/>
  <c r="AG110" i="57"/>
  <c r="B12" i="57"/>
  <c r="AG88" i="57"/>
  <c r="A34" i="57"/>
  <c r="AG69" i="57"/>
  <c r="AH81" i="56"/>
  <c r="AI81" i="56" s="1"/>
  <c r="I21" i="89"/>
  <c r="T17" i="54"/>
  <c r="A74" i="54"/>
  <c r="A21" i="54"/>
  <c r="A25" i="54"/>
  <c r="AA49" i="54" s="1"/>
  <c r="AA65" i="54" s="1"/>
  <c r="A112" i="54"/>
  <c r="AH112" i="54"/>
  <c r="AI112" i="54" s="1"/>
  <c r="A36" i="54"/>
  <c r="K87" i="54"/>
  <c r="K103" i="54" s="1"/>
  <c r="AG112" i="54"/>
  <c r="A14" i="54"/>
  <c r="AG109" i="54" s="1"/>
  <c r="K106" i="54"/>
  <c r="K122" i="54" s="1"/>
  <c r="A55" i="54"/>
  <c r="A12" i="54"/>
  <c r="A20" i="54"/>
  <c r="A16" i="54"/>
  <c r="AG74" i="54"/>
  <c r="AG55" i="54"/>
  <c r="A15" i="54"/>
  <c r="A23" i="54"/>
  <c r="A24" i="54"/>
  <c r="K49" i="54"/>
  <c r="K65" i="54" s="1"/>
  <c r="K68" i="54"/>
  <c r="K84" i="54" s="1"/>
  <c r="K30" i="54"/>
  <c r="K46" i="54" s="1"/>
  <c r="A18" i="54"/>
  <c r="AG56" i="54" s="1"/>
  <c r="B17" i="54"/>
  <c r="A13" i="54"/>
  <c r="G49" i="45"/>
  <c r="G65" i="45" s="1"/>
  <c r="A91" i="45"/>
  <c r="AH91" i="45" s="1"/>
  <c r="AI91" i="45" s="1"/>
  <c r="S87" i="43"/>
  <c r="S103" i="43" s="1"/>
  <c r="S106" i="43"/>
  <c r="S122" i="43" s="1"/>
  <c r="B23" i="43"/>
  <c r="W30" i="43"/>
  <c r="W46" i="43" s="1"/>
  <c r="A55" i="43"/>
  <c r="AE55" i="43" s="1"/>
  <c r="AG55" i="43"/>
  <c r="AG88" i="43"/>
  <c r="AG31" i="43"/>
  <c r="T12" i="43"/>
  <c r="X12" i="43" s="1"/>
  <c r="AG78" i="43"/>
  <c r="A97" i="43"/>
  <c r="AH97" i="43" s="1"/>
  <c r="AI97" i="43" s="1"/>
  <c r="A116" i="43"/>
  <c r="AH116" i="43" s="1"/>
  <c r="AI116" i="43" s="1"/>
  <c r="W87" i="43"/>
  <c r="W103" i="43" s="1"/>
  <c r="A80" i="43"/>
  <c r="AG118" i="43"/>
  <c r="AG80" i="43"/>
  <c r="AG112" i="43"/>
  <c r="A59" i="43"/>
  <c r="AH59" i="43" s="1"/>
  <c r="AI59" i="43" s="1"/>
  <c r="AG69" i="43"/>
  <c r="AG50" i="43"/>
  <c r="A93" i="43"/>
  <c r="A42" i="43"/>
  <c r="AG59" i="43"/>
  <c r="W49" i="43"/>
  <c r="W65" i="43" s="1"/>
  <c r="W106" i="43"/>
  <c r="W122" i="43" s="1"/>
  <c r="AG93" i="43"/>
  <c r="A88" i="43"/>
  <c r="S68" i="43"/>
  <c r="S84" i="43" s="1"/>
  <c r="S30" i="43"/>
  <c r="S46" i="43"/>
  <c r="W68" i="43"/>
  <c r="W84" i="43" s="1"/>
  <c r="K30" i="43"/>
  <c r="K46" i="43"/>
  <c r="A74" i="43"/>
  <c r="T17" i="43"/>
  <c r="A50" i="43"/>
  <c r="AH50" i="43"/>
  <c r="AI50" i="43" s="1"/>
  <c r="T23" i="43"/>
  <c r="X23" i="43" s="1"/>
  <c r="AG42" i="43"/>
  <c r="A40" i="43"/>
  <c r="K49" i="43"/>
  <c r="K65" i="43" s="1"/>
  <c r="B17" i="43"/>
  <c r="B12" i="43"/>
  <c r="AG40" i="43"/>
  <c r="T21" i="43"/>
  <c r="X21" i="43" s="1"/>
  <c r="AG99" i="43"/>
  <c r="A61" i="43"/>
  <c r="A112" i="43"/>
  <c r="AE111" i="43"/>
  <c r="AG36" i="43"/>
  <c r="AG74" i="43"/>
  <c r="A31" i="43"/>
  <c r="AH31" i="43" s="1"/>
  <c r="AI31" i="43" s="1"/>
  <c r="A69" i="43"/>
  <c r="AH69" i="43" s="1"/>
  <c r="AI69" i="43" s="1"/>
  <c r="A118" i="43"/>
  <c r="K87" i="43"/>
  <c r="K103" i="43" s="1"/>
  <c r="A120" i="41"/>
  <c r="A82" i="41"/>
  <c r="AH82" i="41"/>
  <c r="AI82" i="41" s="1"/>
  <c r="AA106" i="41"/>
  <c r="AA122" i="41" s="1"/>
  <c r="A44" i="41"/>
  <c r="AH44" i="41" s="1"/>
  <c r="AI44" i="41" s="1"/>
  <c r="AA30" i="41"/>
  <c r="AA46" i="41" s="1"/>
  <c r="AA49" i="41"/>
  <c r="AA65" i="41" s="1"/>
  <c r="AG44" i="41"/>
  <c r="AA87" i="41"/>
  <c r="AA103" i="41" s="1"/>
  <c r="AG63" i="41"/>
  <c r="A63" i="41"/>
  <c r="AH63" i="41" s="1"/>
  <c r="AI63" i="41" s="1"/>
  <c r="AG82" i="41"/>
  <c r="AG120" i="41"/>
  <c r="AA68" i="41"/>
  <c r="AA84" i="41" s="1"/>
  <c r="A101" i="41"/>
  <c r="A59" i="40"/>
  <c r="S49" i="40"/>
  <c r="S65" i="40" s="1"/>
  <c r="AG43" i="38"/>
  <c r="Y68" i="38"/>
  <c r="Y84" i="38" s="1"/>
  <c r="AG119" i="38"/>
  <c r="AH71" i="86"/>
  <c r="AI71" i="86" s="1"/>
  <c r="AH109" i="86"/>
  <c r="AI109" i="86" s="1"/>
  <c r="AH52" i="86"/>
  <c r="AI52" i="86" s="1"/>
  <c r="AH89" i="55"/>
  <c r="AI89" i="55" s="1"/>
  <c r="AH108" i="63"/>
  <c r="AI108" i="63" s="1"/>
  <c r="AH117" i="78"/>
  <c r="AI117" i="78" s="1"/>
  <c r="AE75" i="43"/>
  <c r="AH32" i="63"/>
  <c r="AI32" i="63" s="1"/>
  <c r="A52" i="79"/>
  <c r="A33" i="79"/>
  <c r="A60" i="79"/>
  <c r="AH60" i="79" s="1"/>
  <c r="AI60" i="79" s="1"/>
  <c r="U49" i="79"/>
  <c r="U65" i="79" s="1"/>
  <c r="U68" i="79"/>
  <c r="U84" i="79" s="1"/>
  <c r="AG41" i="79"/>
  <c r="A98" i="79"/>
  <c r="AH98" i="79" s="1"/>
  <c r="AI98" i="79" s="1"/>
  <c r="T22" i="79"/>
  <c r="U30" i="79"/>
  <c r="U46" i="79" s="1"/>
  <c r="A117" i="79"/>
  <c r="AG60" i="79"/>
  <c r="AG79" i="79"/>
  <c r="AG117" i="79"/>
  <c r="U87" i="79"/>
  <c r="U103" i="79" s="1"/>
  <c r="A79" i="79"/>
  <c r="AH79" i="79" s="1"/>
  <c r="AI79" i="79" s="1"/>
  <c r="U106" i="79"/>
  <c r="U122" i="79" s="1"/>
  <c r="A41" i="79"/>
  <c r="B22" i="79"/>
  <c r="AG98" i="79"/>
  <c r="A110" i="35"/>
  <c r="B15" i="35"/>
  <c r="A53" i="35"/>
  <c r="AH53" i="35" s="1"/>
  <c r="AI53" i="35" s="1"/>
  <c r="A34" i="35"/>
  <c r="AG72" i="35"/>
  <c r="AG53" i="35"/>
  <c r="A72" i="35"/>
  <c r="G49" i="35"/>
  <c r="G65" i="35" s="1"/>
  <c r="AG34" i="35"/>
  <c r="A91" i="35"/>
  <c r="AH91" i="35" s="1"/>
  <c r="AI91" i="35" s="1"/>
  <c r="G68" i="35"/>
  <c r="G84" i="35" s="1"/>
  <c r="G106" i="35"/>
  <c r="G122" i="35" s="1"/>
  <c r="AG110" i="35"/>
  <c r="G87" i="35"/>
  <c r="G103" i="35" s="1"/>
  <c r="G30" i="35"/>
  <c r="G46" i="35" s="1"/>
  <c r="T15" i="35"/>
  <c r="AB15" i="35" s="1"/>
  <c r="AI15" i="35" s="1"/>
  <c r="AG91" i="35"/>
  <c r="A99" i="26"/>
  <c r="AH99" i="26" s="1"/>
  <c r="AI99" i="26" s="1"/>
  <c r="W68" i="26"/>
  <c r="W84" i="26" s="1"/>
  <c r="AA87" i="34"/>
  <c r="AA103" i="34" s="1"/>
  <c r="B25" i="34"/>
  <c r="AH31" i="34"/>
  <c r="AI31" i="34" s="1"/>
  <c r="AG57" i="79"/>
  <c r="AG95" i="79"/>
  <c r="C49" i="79"/>
  <c r="C65" i="79" s="1"/>
  <c r="A70" i="79"/>
  <c r="C68" i="79"/>
  <c r="C84" i="79"/>
  <c r="AG108" i="79"/>
  <c r="C87" i="79"/>
  <c r="C103" i="79" s="1"/>
  <c r="A89" i="79"/>
  <c r="AH89" i="79"/>
  <c r="AI89" i="79" s="1"/>
  <c r="AG51" i="79"/>
  <c r="AG32" i="79"/>
  <c r="B13" i="79"/>
  <c r="AG70" i="79"/>
  <c r="A108" i="79"/>
  <c r="AH108" i="79" s="1"/>
  <c r="AI108" i="79" s="1"/>
  <c r="A32" i="79"/>
  <c r="T13" i="79"/>
  <c r="AB13" i="79" s="1"/>
  <c r="AI13" i="79" s="1"/>
  <c r="AG89" i="79"/>
  <c r="C30" i="79"/>
  <c r="C46" i="79" s="1"/>
  <c r="A51" i="79"/>
  <c r="C106" i="79"/>
  <c r="C122" i="79" s="1"/>
  <c r="A35" i="27"/>
  <c r="AH35" i="27" s="1"/>
  <c r="AI35" i="27" s="1"/>
  <c r="AG73" i="27"/>
  <c r="AG111" i="27"/>
  <c r="I68" i="27"/>
  <c r="I84" i="27" s="1"/>
  <c r="AG35" i="27"/>
  <c r="A54" i="27"/>
  <c r="AH54" i="27" s="1"/>
  <c r="AI54" i="27" s="1"/>
  <c r="T16" i="27"/>
  <c r="A92" i="27"/>
  <c r="AG92" i="27"/>
  <c r="I87" i="27"/>
  <c r="I103" i="27" s="1"/>
  <c r="A73" i="27"/>
  <c r="I30" i="27"/>
  <c r="I46" i="27"/>
  <c r="I106" i="27"/>
  <c r="I122" i="27"/>
  <c r="AG54" i="27"/>
  <c r="I49" i="27"/>
  <c r="I65" i="27" s="1"/>
  <c r="A111" i="27"/>
  <c r="B16" i="27"/>
  <c r="A121" i="35"/>
  <c r="AH121" i="35" s="1"/>
  <c r="AI121" i="35" s="1"/>
  <c r="AC68" i="35"/>
  <c r="AC84" i="35" s="1"/>
  <c r="T26" i="35"/>
  <c r="X26" i="35" s="1"/>
  <c r="A45" i="35"/>
  <c r="AG121" i="35"/>
  <c r="B26" i="35"/>
  <c r="AG64" i="35"/>
  <c r="A102" i="35"/>
  <c r="AH102" i="35" s="1"/>
  <c r="AI102" i="35" s="1"/>
  <c r="AG102" i="35"/>
  <c r="AC87" i="35"/>
  <c r="AC103" i="35" s="1"/>
  <c r="AC30" i="35"/>
  <c r="AC46" i="35" s="1"/>
  <c r="A64" i="35"/>
  <c r="A83" i="35"/>
  <c r="AC106" i="35"/>
  <c r="AC122" i="35" s="1"/>
  <c r="AG83" i="35"/>
  <c r="AC49" i="35"/>
  <c r="AC65" i="35" s="1"/>
  <c r="AG45" i="35"/>
  <c r="C106" i="35"/>
  <c r="C122" i="35" s="1"/>
  <c r="C68" i="35"/>
  <c r="C84" i="35" s="1"/>
  <c r="AG70" i="35"/>
  <c r="C30" i="35"/>
  <c r="C46" i="35" s="1"/>
  <c r="AG32" i="35"/>
  <c r="A32" i="35"/>
  <c r="AH32" i="35" s="1"/>
  <c r="AI32" i="35" s="1"/>
  <c r="A51" i="35"/>
  <c r="AH51" i="35" s="1"/>
  <c r="AI51" i="35" s="1"/>
  <c r="B13" i="35"/>
  <c r="A89" i="35"/>
  <c r="AH89" i="35" s="1"/>
  <c r="AI89" i="35" s="1"/>
  <c r="A70" i="35"/>
  <c r="AH70" i="35"/>
  <c r="AI70" i="35" s="1"/>
  <c r="AG89" i="35"/>
  <c r="C87" i="35"/>
  <c r="C103" i="35"/>
  <c r="AG108" i="35"/>
  <c r="A108" i="35"/>
  <c r="AH108" i="35" s="1"/>
  <c r="AI108" i="35" s="1"/>
  <c r="T13" i="35"/>
  <c r="AB13" i="35" s="1"/>
  <c r="AI13" i="35" s="1"/>
  <c r="C49" i="35"/>
  <c r="C65" i="35" s="1"/>
  <c r="AG51" i="35"/>
  <c r="AH39" i="78"/>
  <c r="AI39" i="78" s="1"/>
  <c r="AH119" i="27"/>
  <c r="AI119" i="27" s="1"/>
  <c r="T20" i="87"/>
  <c r="T15" i="26"/>
  <c r="X15" i="26" s="1"/>
  <c r="G30" i="26"/>
  <c r="G46" i="26" s="1"/>
  <c r="A34" i="26"/>
  <c r="AH34" i="26" s="1"/>
  <c r="AI34" i="26" s="1"/>
  <c r="A72" i="26"/>
  <c r="G49" i="26"/>
  <c r="G65" i="26" s="1"/>
  <c r="AG110" i="26"/>
  <c r="G106" i="26"/>
  <c r="G122" i="26" s="1"/>
  <c r="AG53" i="26"/>
  <c r="A110" i="26"/>
  <c r="AH110" i="26" s="1"/>
  <c r="AI110" i="26" s="1"/>
  <c r="G87" i="26"/>
  <c r="G103" i="26" s="1"/>
  <c r="B15" i="26"/>
  <c r="AG91" i="26"/>
  <c r="A53" i="26"/>
  <c r="AG34" i="26"/>
  <c r="A91" i="26"/>
  <c r="G68" i="26"/>
  <c r="G84" i="26" s="1"/>
  <c r="AG72" i="26"/>
  <c r="A80" i="34"/>
  <c r="T23" i="34"/>
  <c r="X23" i="34" s="1"/>
  <c r="A42" i="34"/>
  <c r="W30" i="34"/>
  <c r="W46" i="34" s="1"/>
  <c r="AG118" i="34"/>
  <c r="A99" i="34"/>
  <c r="AH99" i="34" s="1"/>
  <c r="AI99" i="34" s="1"/>
  <c r="W49" i="34"/>
  <c r="W65" i="34" s="1"/>
  <c r="AG80" i="34"/>
  <c r="B23" i="34"/>
  <c r="AG42" i="34"/>
  <c r="A61" i="34"/>
  <c r="W87" i="34"/>
  <c r="W103" i="34" s="1"/>
  <c r="AG61" i="34"/>
  <c r="W68" i="34"/>
  <c r="W84" i="34" s="1"/>
  <c r="A118" i="34"/>
  <c r="AH118" i="34" s="1"/>
  <c r="AI118" i="34" s="1"/>
  <c r="AG99" i="34"/>
  <c r="W106" i="34"/>
  <c r="W122" i="34" s="1"/>
  <c r="K87" i="34"/>
  <c r="K103" i="34" s="1"/>
  <c r="T16" i="79"/>
  <c r="X16" i="79" s="1"/>
  <c r="Y68" i="79"/>
  <c r="Y84" i="79" s="1"/>
  <c r="A100" i="79"/>
  <c r="AH100" i="79" s="1"/>
  <c r="AI100" i="79" s="1"/>
  <c r="T24" i="79"/>
  <c r="Y106" i="79"/>
  <c r="Y122" i="79" s="1"/>
  <c r="Y87" i="79"/>
  <c r="Y103" i="79" s="1"/>
  <c r="B24" i="79"/>
  <c r="AG119" i="79"/>
  <c r="AG81" i="79"/>
  <c r="A43" i="79"/>
  <c r="AG100" i="79"/>
  <c r="A81" i="79"/>
  <c r="AH81" i="79" s="1"/>
  <c r="AI81" i="79" s="1"/>
  <c r="AG43" i="79"/>
  <c r="A119" i="79"/>
  <c r="AH119" i="79" s="1"/>
  <c r="AI119" i="79" s="1"/>
  <c r="Y49" i="79"/>
  <c r="Y65" i="79" s="1"/>
  <c r="Y30" i="79"/>
  <c r="Y46" i="79" s="1"/>
  <c r="A62" i="79"/>
  <c r="AH62" i="79"/>
  <c r="AI62" i="79" s="1"/>
  <c r="AG62" i="79"/>
  <c r="B14" i="87"/>
  <c r="A52" i="87"/>
  <c r="A71" i="35"/>
  <c r="AH71" i="35" s="1"/>
  <c r="AI71" i="35" s="1"/>
  <c r="T21" i="80"/>
  <c r="X21" i="80" s="1"/>
  <c r="A116" i="80"/>
  <c r="AG40" i="80"/>
  <c r="AG59" i="80"/>
  <c r="AG116" i="80"/>
  <c r="A40" i="80"/>
  <c r="AH40" i="80" s="1"/>
  <c r="AI40" i="80" s="1"/>
  <c r="S30" i="80"/>
  <c r="S46" i="80" s="1"/>
  <c r="S68" i="80"/>
  <c r="S84" i="80" s="1"/>
  <c r="B21" i="80"/>
  <c r="A59" i="80"/>
  <c r="A78" i="80"/>
  <c r="AG97" i="80"/>
  <c r="S106" i="80"/>
  <c r="S122" i="80" s="1"/>
  <c r="AG78" i="80"/>
  <c r="S49" i="80"/>
  <c r="S65" i="80" s="1"/>
  <c r="S87" i="80"/>
  <c r="S103" i="80" s="1"/>
  <c r="A97" i="80"/>
  <c r="AH51" i="26"/>
  <c r="AI51" i="26" s="1"/>
  <c r="A96" i="87"/>
  <c r="AH96" i="87" s="1"/>
  <c r="AI96" i="87" s="1"/>
  <c r="AG101" i="26"/>
  <c r="U49" i="26"/>
  <c r="U65" i="26" s="1"/>
  <c r="A79" i="26"/>
  <c r="G106" i="34"/>
  <c r="G122" i="34"/>
  <c r="Y106" i="34"/>
  <c r="Y122" i="34" s="1"/>
  <c r="A91" i="87"/>
  <c r="A97" i="27"/>
  <c r="AH97" i="27" s="1"/>
  <c r="AI97" i="27" s="1"/>
  <c r="A116" i="27"/>
  <c r="AH116" i="27" s="1"/>
  <c r="AI116" i="27" s="1"/>
  <c r="S106" i="27"/>
  <c r="S122" i="27" s="1"/>
  <c r="A53" i="27"/>
  <c r="AG34" i="27"/>
  <c r="AG91" i="27"/>
  <c r="AG39" i="35"/>
  <c r="B20" i="35"/>
  <c r="A58" i="35"/>
  <c r="AH58" i="35" s="1"/>
  <c r="AI58" i="35" s="1"/>
  <c r="A108" i="80"/>
  <c r="AE108" i="80" s="1"/>
  <c r="B13" i="80"/>
  <c r="C30" i="80"/>
  <c r="C46" i="80" s="1"/>
  <c r="A51" i="80"/>
  <c r="AG89" i="80"/>
  <c r="AG70" i="80"/>
  <c r="A89" i="80"/>
  <c r="AH89" i="80"/>
  <c r="AI89" i="80" s="1"/>
  <c r="AG40" i="79"/>
  <c r="S30" i="79"/>
  <c r="S46" i="79" s="1"/>
  <c r="S49" i="79"/>
  <c r="S65" i="79" s="1"/>
  <c r="B21" i="79"/>
  <c r="AG59" i="79"/>
  <c r="S106" i="79"/>
  <c r="S122" i="79" s="1"/>
  <c r="T21" i="79"/>
  <c r="A78" i="79"/>
  <c r="A97" i="79"/>
  <c r="S87" i="79"/>
  <c r="S103" i="79" s="1"/>
  <c r="AG97" i="79"/>
  <c r="AG116" i="79"/>
  <c r="A116" i="79"/>
  <c r="AH116" i="79" s="1"/>
  <c r="AI116" i="79" s="1"/>
  <c r="A59" i="79"/>
  <c r="AH59" i="79" s="1"/>
  <c r="AI59" i="79" s="1"/>
  <c r="A40" i="79"/>
  <c r="AG78" i="79"/>
  <c r="S68" i="79"/>
  <c r="S84" i="79" s="1"/>
  <c r="O30" i="35"/>
  <c r="O46" i="35" s="1"/>
  <c r="A80" i="27"/>
  <c r="AH80" i="27" s="1"/>
  <c r="AI80" i="27" s="1"/>
  <c r="E68" i="26"/>
  <c r="E84" i="26" s="1"/>
  <c r="E49" i="26"/>
  <c r="E65" i="26" s="1"/>
  <c r="AG52" i="26"/>
  <c r="A92" i="34"/>
  <c r="AH92" i="34" s="1"/>
  <c r="AI92" i="34" s="1"/>
  <c r="AG35" i="34"/>
  <c r="AG75" i="79"/>
  <c r="M49" i="79"/>
  <c r="M65" i="79" s="1"/>
  <c r="AG113" i="79"/>
  <c r="B18" i="79"/>
  <c r="A70" i="27"/>
  <c r="A32" i="27"/>
  <c r="A89" i="27"/>
  <c r="C106" i="27"/>
  <c r="C122" i="27" s="1"/>
  <c r="A51" i="27"/>
  <c r="AH51" i="27" s="1"/>
  <c r="AI51" i="27" s="1"/>
  <c r="AG51" i="27"/>
  <c r="T13" i="27"/>
  <c r="X13" i="27" s="1"/>
  <c r="C68" i="27"/>
  <c r="C84" i="27" s="1"/>
  <c r="A109" i="27"/>
  <c r="AH109" i="27" s="1"/>
  <c r="AI109" i="27" s="1"/>
  <c r="E87" i="27"/>
  <c r="E103" i="27" s="1"/>
  <c r="AG71" i="27"/>
  <c r="AG109" i="27"/>
  <c r="A90" i="27"/>
  <c r="AH90" i="27" s="1"/>
  <c r="AI90" i="27" s="1"/>
  <c r="E106" i="27"/>
  <c r="E122" i="27" s="1"/>
  <c r="B14" i="27"/>
  <c r="AG90" i="27"/>
  <c r="AG52" i="27"/>
  <c r="AG113" i="35"/>
  <c r="A56" i="35"/>
  <c r="AH53" i="24"/>
  <c r="AI53" i="24" s="1"/>
  <c r="B18" i="87"/>
  <c r="M30" i="87"/>
  <c r="M46" i="87" s="1"/>
  <c r="M49" i="87"/>
  <c r="M65" i="87" s="1"/>
  <c r="A56" i="87"/>
  <c r="T18" i="87"/>
  <c r="AB18" i="87" s="1"/>
  <c r="AI18" i="87" s="1"/>
  <c r="AG113" i="87"/>
  <c r="A113" i="87"/>
  <c r="AE112" i="87" s="1"/>
  <c r="AG56" i="87"/>
  <c r="M87" i="87"/>
  <c r="M103" i="87" s="1"/>
  <c r="M106" i="87"/>
  <c r="M122" i="87" s="1"/>
  <c r="A75" i="87"/>
  <c r="A37" i="87"/>
  <c r="AG75" i="87"/>
  <c r="AG94" i="87"/>
  <c r="A94" i="87"/>
  <c r="AG37" i="87"/>
  <c r="M68" i="87"/>
  <c r="M84" i="87" s="1"/>
  <c r="A71" i="34"/>
  <c r="AH71" i="34" s="1"/>
  <c r="AI71" i="34" s="1"/>
  <c r="E49" i="34"/>
  <c r="E65" i="34" s="1"/>
  <c r="A109" i="34"/>
  <c r="AG50" i="79"/>
  <c r="A50" i="79"/>
  <c r="AG69" i="79"/>
  <c r="O68" i="87"/>
  <c r="O84" i="87" s="1"/>
  <c r="A114" i="87"/>
  <c r="AH114" i="87" s="1"/>
  <c r="AI114" i="87" s="1"/>
  <c r="A95" i="87"/>
  <c r="AH95" i="87" s="1"/>
  <c r="AI95" i="87" s="1"/>
  <c r="O49" i="87"/>
  <c r="O65" i="87" s="1"/>
  <c r="AG114" i="87"/>
  <c r="A76" i="87"/>
  <c r="AH76" i="87"/>
  <c r="AI76" i="87" s="1"/>
  <c r="O87" i="87"/>
  <c r="O103" i="87" s="1"/>
  <c r="T19" i="87"/>
  <c r="A57" i="87"/>
  <c r="AH57" i="87" s="1"/>
  <c r="AI57" i="87" s="1"/>
  <c r="O106" i="87"/>
  <c r="O122" i="87" s="1"/>
  <c r="AG76" i="87"/>
  <c r="O30" i="87"/>
  <c r="O46" i="87" s="1"/>
  <c r="AG95" i="87"/>
  <c r="B19" i="87"/>
  <c r="A38" i="87"/>
  <c r="AG57" i="87"/>
  <c r="AG38" i="87"/>
  <c r="A69" i="27"/>
  <c r="AH69" i="27" s="1"/>
  <c r="AI69" i="27" s="1"/>
  <c r="A107" i="27"/>
  <c r="A88" i="27"/>
  <c r="AG62" i="26"/>
  <c r="B24" i="26"/>
  <c r="T24" i="26"/>
  <c r="X24" i="26" s="1"/>
  <c r="Y49" i="26"/>
  <c r="Y65" i="26" s="1"/>
  <c r="A62" i="26"/>
  <c r="AH62" i="26" s="1"/>
  <c r="AI62" i="26" s="1"/>
  <c r="Y68" i="26"/>
  <c r="Y84" i="26" s="1"/>
  <c r="A100" i="26"/>
  <c r="A43" i="26"/>
  <c r="AH43" i="26" s="1"/>
  <c r="AI43" i="26" s="1"/>
  <c r="Y87" i="26"/>
  <c r="Y103" i="26" s="1"/>
  <c r="AG81" i="26"/>
  <c r="AG119" i="26"/>
  <c r="A119" i="26"/>
  <c r="AE118" i="26" s="1"/>
  <c r="AG43" i="26"/>
  <c r="Y30" i="26"/>
  <c r="Y46" i="26" s="1"/>
  <c r="Y106" i="26"/>
  <c r="Y122" i="26"/>
  <c r="A81" i="26"/>
  <c r="AH81" i="26" s="1"/>
  <c r="AI81" i="26" s="1"/>
  <c r="AG100" i="26"/>
  <c r="AH94" i="27"/>
  <c r="AI94" i="27" s="1"/>
  <c r="AG44" i="26"/>
  <c r="T23" i="27"/>
  <c r="AG31" i="26"/>
  <c r="AG88" i="26"/>
  <c r="A50" i="26"/>
  <c r="AH50" i="26"/>
  <c r="AI50" i="26" s="1"/>
  <c r="A72" i="79"/>
  <c r="AH72" i="79" s="1"/>
  <c r="AI72" i="79" s="1"/>
  <c r="G87" i="79"/>
  <c r="G103" i="79" s="1"/>
  <c r="AG52" i="22"/>
  <c r="A90" i="22"/>
  <c r="E106" i="22"/>
  <c r="E122" i="22" s="1"/>
  <c r="AH109" i="84"/>
  <c r="AI109" i="84" s="1"/>
  <c r="AE72" i="24"/>
  <c r="B25" i="9"/>
  <c r="AG120" i="9"/>
  <c r="AG44" i="9"/>
  <c r="AG82" i="9"/>
  <c r="A82" i="9"/>
  <c r="A44" i="9"/>
  <c r="A101" i="9"/>
  <c r="A63" i="9"/>
  <c r="A120" i="9"/>
  <c r="AG101" i="9"/>
  <c r="AG63" i="9"/>
  <c r="AG82" i="12"/>
  <c r="AG44" i="12"/>
  <c r="AG120" i="12"/>
  <c r="AG63" i="12"/>
  <c r="A44" i="12"/>
  <c r="A63" i="12"/>
  <c r="A82" i="12"/>
  <c r="A120" i="12"/>
  <c r="B25" i="12"/>
  <c r="A101" i="12"/>
  <c r="AG101" i="12"/>
  <c r="AG63" i="10"/>
  <c r="AG101" i="10"/>
  <c r="A63" i="10"/>
  <c r="A44" i="11"/>
  <c r="AH101" i="64"/>
  <c r="AI101" i="64" s="1"/>
  <c r="AH99" i="86"/>
  <c r="AI99" i="86" s="1"/>
  <c r="AH61" i="86"/>
  <c r="AI61" i="86" s="1"/>
  <c r="B24" i="29"/>
  <c r="AG43" i="29"/>
  <c r="T21" i="29"/>
  <c r="X21" i="29" s="1"/>
  <c r="AG116" i="29"/>
  <c r="B21" i="29"/>
  <c r="S30" i="29"/>
  <c r="S46" i="29" s="1"/>
  <c r="A78" i="29"/>
  <c r="AH78" i="29"/>
  <c r="AI78" i="29" s="1"/>
  <c r="A97" i="29"/>
  <c r="AG97" i="29"/>
  <c r="S49" i="29"/>
  <c r="S65" i="29"/>
  <c r="A59" i="29"/>
  <c r="A40" i="29"/>
  <c r="S68" i="29"/>
  <c r="S84" i="29" s="1"/>
  <c r="AG40" i="29"/>
  <c r="AG59" i="29"/>
  <c r="AG78" i="29"/>
  <c r="S87" i="29"/>
  <c r="S103" i="29" s="1"/>
  <c r="S106" i="29"/>
  <c r="S122" i="29" s="1"/>
  <c r="A116" i="29"/>
  <c r="AH116" i="29"/>
  <c r="AI116" i="29" s="1"/>
  <c r="A61" i="29"/>
  <c r="A80" i="29"/>
  <c r="AG80" i="29"/>
  <c r="T12" i="29"/>
  <c r="AG50" i="29"/>
  <c r="A69" i="29"/>
  <c r="A88" i="29"/>
  <c r="AG115" i="29"/>
  <c r="A96" i="29"/>
  <c r="AH96" i="29" s="1"/>
  <c r="AI96" i="29" s="1"/>
  <c r="A58" i="29"/>
  <c r="AE57" i="29" s="1"/>
  <c r="E68" i="29"/>
  <c r="E84" i="29" s="1"/>
  <c r="E87" i="29"/>
  <c r="E103" i="29" s="1"/>
  <c r="A90" i="29"/>
  <c r="E30" i="29"/>
  <c r="E46" i="29" s="1"/>
  <c r="AG33" i="29"/>
  <c r="A33" i="29"/>
  <c r="AG52" i="29"/>
  <c r="A52" i="29"/>
  <c r="AH52" i="29" s="1"/>
  <c r="AI52" i="29" s="1"/>
  <c r="A71" i="29"/>
  <c r="T14" i="29"/>
  <c r="X14" i="29" s="1"/>
  <c r="E49" i="29"/>
  <c r="E65" i="29" s="1"/>
  <c r="AG60" i="29"/>
  <c r="A98" i="29"/>
  <c r="AH98" i="29" s="1"/>
  <c r="AI98" i="29" s="1"/>
  <c r="B22" i="29"/>
  <c r="U68" i="29"/>
  <c r="U84" i="29" s="1"/>
  <c r="AG41" i="29"/>
  <c r="T22" i="29"/>
  <c r="X22" i="29" s="1"/>
  <c r="U106" i="29"/>
  <c r="U122" i="29"/>
  <c r="A79" i="29"/>
  <c r="AH79" i="29" s="1"/>
  <c r="AI79" i="29" s="1"/>
  <c r="A41" i="29"/>
  <c r="AG98" i="29"/>
  <c r="AG117" i="29"/>
  <c r="U87" i="29"/>
  <c r="U103" i="29" s="1"/>
  <c r="A60" i="29"/>
  <c r="A117" i="29"/>
  <c r="AH117" i="29" s="1"/>
  <c r="AI117" i="29" s="1"/>
  <c r="U30" i="29"/>
  <c r="U46" i="29" s="1"/>
  <c r="U49" i="29"/>
  <c r="U65" i="29" s="1"/>
  <c r="AG79" i="29"/>
  <c r="T25" i="29"/>
  <c r="X25" i="29" s="1"/>
  <c r="AG44" i="29"/>
  <c r="AG120" i="29"/>
  <c r="AG63" i="29"/>
  <c r="A44" i="29"/>
  <c r="A101" i="29"/>
  <c r="AH101" i="29" s="1"/>
  <c r="AI101" i="29" s="1"/>
  <c r="A82" i="29"/>
  <c r="AH82" i="29" s="1"/>
  <c r="AI82" i="29" s="1"/>
  <c r="AA49" i="29"/>
  <c r="AA65" i="29"/>
  <c r="AA87" i="29"/>
  <c r="AA103" i="29" s="1"/>
  <c r="AA68" i="29"/>
  <c r="AA84" i="29" s="1"/>
  <c r="A63" i="29"/>
  <c r="AH63" i="29" s="1"/>
  <c r="AI63" i="29" s="1"/>
  <c r="B25" i="29"/>
  <c r="AG101" i="29"/>
  <c r="AA106" i="29"/>
  <c r="AA122" i="29" s="1"/>
  <c r="AG82" i="29"/>
  <c r="A120" i="29"/>
  <c r="AH120" i="29" s="1"/>
  <c r="AI120" i="29" s="1"/>
  <c r="AA30" i="29"/>
  <c r="AA46" i="29"/>
  <c r="A55" i="29"/>
  <c r="AG74" i="29"/>
  <c r="AG112" i="29"/>
  <c r="AG36" i="29"/>
  <c r="AG93" i="29"/>
  <c r="AG55" i="29"/>
  <c r="B17" i="29"/>
  <c r="K49" i="29"/>
  <c r="K65" i="29" s="1"/>
  <c r="A93" i="29"/>
  <c r="AH93" i="29"/>
  <c r="AI93" i="29" s="1"/>
  <c r="K106" i="29"/>
  <c r="K122" i="29" s="1"/>
  <c r="AE32" i="87"/>
  <c r="AH107" i="87"/>
  <c r="AI107" i="87" s="1"/>
  <c r="A108" i="82"/>
  <c r="AH111" i="82"/>
  <c r="AI111" i="82" s="1"/>
  <c r="Q30" i="82"/>
  <c r="Q46" i="82" s="1"/>
  <c r="Q87" i="82"/>
  <c r="Q103" i="82" s="1"/>
  <c r="AG96" i="82"/>
  <c r="Q68" i="82"/>
  <c r="Q84" i="82"/>
  <c r="A96" i="82"/>
  <c r="AH96" i="82" s="1"/>
  <c r="AI96" i="82" s="1"/>
  <c r="Q49" i="82"/>
  <c r="Q65" i="82" s="1"/>
  <c r="AG39" i="82"/>
  <c r="B20" i="82"/>
  <c r="A39" i="82"/>
  <c r="T20" i="82"/>
  <c r="AB20" i="82" s="1"/>
  <c r="AI20" i="82" s="1"/>
  <c r="AG115" i="82"/>
  <c r="AG77" i="82"/>
  <c r="A58" i="82"/>
  <c r="AH58" i="82" s="1"/>
  <c r="AI58" i="82" s="1"/>
  <c r="A77" i="82"/>
  <c r="AH77" i="82" s="1"/>
  <c r="AI77" i="82" s="1"/>
  <c r="Q106" i="82"/>
  <c r="Q122" i="82" s="1"/>
  <c r="AG58" i="82"/>
  <c r="A115" i="82"/>
  <c r="AH115" i="82"/>
  <c r="AI115" i="82" s="1"/>
  <c r="E87" i="82"/>
  <c r="E103" i="82" s="1"/>
  <c r="A52" i="82"/>
  <c r="AH52" i="82" s="1"/>
  <c r="AI52" i="82" s="1"/>
  <c r="E106" i="82"/>
  <c r="E122" i="82" s="1"/>
  <c r="T14" i="82"/>
  <c r="X14" i="82" s="1"/>
  <c r="AG90" i="82"/>
  <c r="B14" i="82"/>
  <c r="AG71" i="82"/>
  <c r="A33" i="82"/>
  <c r="AH33" i="82" s="1"/>
  <c r="AI33" i="82" s="1"/>
  <c r="AG109" i="82"/>
  <c r="A90" i="82"/>
  <c r="E68" i="82"/>
  <c r="E84" i="82" s="1"/>
  <c r="E49" i="82"/>
  <c r="E65" i="82" s="1"/>
  <c r="A109" i="82"/>
  <c r="AG52" i="82"/>
  <c r="A71" i="82"/>
  <c r="AH71" i="82" s="1"/>
  <c r="AI71" i="82" s="1"/>
  <c r="E30" i="82"/>
  <c r="E46" i="82" s="1"/>
  <c r="AG33" i="82"/>
  <c r="AG95" i="82"/>
  <c r="A38" i="82"/>
  <c r="A40" i="82"/>
  <c r="AH40" i="82" s="1"/>
  <c r="AI40" i="82" s="1"/>
  <c r="S68" i="82"/>
  <c r="S84" i="82" s="1"/>
  <c r="T21" i="82"/>
  <c r="X21" i="82" s="1"/>
  <c r="A116" i="82"/>
  <c r="A59" i="82"/>
  <c r="AG116" i="82"/>
  <c r="S106" i="82"/>
  <c r="S122" i="82" s="1"/>
  <c r="A97" i="82"/>
  <c r="S49" i="82"/>
  <c r="S65" i="82" s="1"/>
  <c r="A78" i="82"/>
  <c r="AH78" i="82"/>
  <c r="AI78" i="82" s="1"/>
  <c r="B21" i="82"/>
  <c r="AG97" i="82"/>
  <c r="S87" i="82"/>
  <c r="S103" i="82"/>
  <c r="AG78" i="82"/>
  <c r="AG59" i="82"/>
  <c r="AG40" i="82"/>
  <c r="S30" i="82"/>
  <c r="S46" i="82" s="1"/>
  <c r="A37" i="82"/>
  <c r="AH37" i="82" s="1"/>
  <c r="AI37" i="82" s="1"/>
  <c r="A56" i="82"/>
  <c r="A44" i="82"/>
  <c r="AH44" i="82"/>
  <c r="AI44" i="82" s="1"/>
  <c r="AG120" i="82"/>
  <c r="AA49" i="82"/>
  <c r="AA65" i="82" s="1"/>
  <c r="AG101" i="82"/>
  <c r="AG44" i="82"/>
  <c r="AA30" i="82"/>
  <c r="AA46" i="82" s="1"/>
  <c r="A88" i="82"/>
  <c r="AH88" i="82" s="1"/>
  <c r="AI88" i="82" s="1"/>
  <c r="T12" i="82"/>
  <c r="AG31" i="82"/>
  <c r="A69" i="82"/>
  <c r="AG69" i="82"/>
  <c r="A31" i="82"/>
  <c r="AG88" i="82"/>
  <c r="AG34" i="82"/>
  <c r="A53" i="82"/>
  <c r="AH53" i="82" s="1"/>
  <c r="AI53" i="82" s="1"/>
  <c r="B15" i="82"/>
  <c r="G49" i="82"/>
  <c r="G65" i="82" s="1"/>
  <c r="A91" i="82"/>
  <c r="AH91" i="82" s="1"/>
  <c r="AI91" i="82" s="1"/>
  <c r="G106" i="82"/>
  <c r="G122" i="82" s="1"/>
  <c r="G87" i="82"/>
  <c r="G103" i="82" s="1"/>
  <c r="AG91" i="82"/>
  <c r="AG110" i="82"/>
  <c r="A72" i="82"/>
  <c r="AE72" i="82" s="1"/>
  <c r="T15" i="82"/>
  <c r="X15" i="82" s="1"/>
  <c r="A110" i="82"/>
  <c r="AH110" i="82" s="1"/>
  <c r="AI110" i="82" s="1"/>
  <c r="A34" i="82"/>
  <c r="AE34" i="82" s="1"/>
  <c r="G68" i="82"/>
  <c r="G84" i="82" s="1"/>
  <c r="AG53" i="82"/>
  <c r="AG72" i="82"/>
  <c r="G30" i="82"/>
  <c r="G46" i="82" s="1"/>
  <c r="A121" i="82"/>
  <c r="AH121" i="82" s="1"/>
  <c r="AI121" i="82" s="1"/>
  <c r="AH54" i="82"/>
  <c r="AI54" i="82" s="1"/>
  <c r="AH91" i="69"/>
  <c r="AI91" i="69" s="1"/>
  <c r="AH34" i="69"/>
  <c r="AI34" i="69" s="1"/>
  <c r="AH98" i="69"/>
  <c r="AI98" i="69" s="1"/>
  <c r="AE98" i="69"/>
  <c r="AH53" i="69"/>
  <c r="AI53" i="69" s="1"/>
  <c r="X15" i="69"/>
  <c r="AE117" i="69"/>
  <c r="AH117" i="69"/>
  <c r="AI117" i="69" s="1"/>
  <c r="AH81" i="65"/>
  <c r="AI81" i="65" s="1"/>
  <c r="AH54" i="51"/>
  <c r="AI54" i="51" s="1"/>
  <c r="AH73" i="51"/>
  <c r="AI73" i="51" s="1"/>
  <c r="AH63" i="43"/>
  <c r="AI63" i="43" s="1"/>
  <c r="B15" i="38"/>
  <c r="A110" i="38"/>
  <c r="AH110" i="38" s="1"/>
  <c r="AI110" i="38" s="1"/>
  <c r="C106" i="38"/>
  <c r="C122" i="38" s="1"/>
  <c r="AA49" i="38"/>
  <c r="AA65" i="38" s="1"/>
  <c r="A82" i="38"/>
  <c r="AH82" i="38" s="1"/>
  <c r="AI82" i="38" s="1"/>
  <c r="AA30" i="38"/>
  <c r="AA46" i="38" s="1"/>
  <c r="A63" i="38"/>
  <c r="AH63" i="38"/>
  <c r="AI63" i="38" s="1"/>
  <c r="AA68" i="38"/>
  <c r="AA84" i="38" s="1"/>
  <c r="AG101" i="38"/>
  <c r="A44" i="38"/>
  <c r="AH44" i="38" s="1"/>
  <c r="AI44" i="38" s="1"/>
  <c r="T25" i="38"/>
  <c r="AB25" i="38" s="1"/>
  <c r="AI25" i="38" s="1"/>
  <c r="B25" i="38"/>
  <c r="AG63" i="38"/>
  <c r="A120" i="38"/>
  <c r="AH120" i="38" s="1"/>
  <c r="AI120" i="38" s="1"/>
  <c r="AG44" i="38"/>
  <c r="A101" i="38"/>
  <c r="AH101" i="38" s="1"/>
  <c r="AI101" i="38" s="1"/>
  <c r="AG82" i="38"/>
  <c r="AG120" i="38"/>
  <c r="AA106" i="38"/>
  <c r="AA122" i="38" s="1"/>
  <c r="AA87" i="38"/>
  <c r="AA103" i="38"/>
  <c r="AG56" i="38"/>
  <c r="AG77" i="38"/>
  <c r="AG58" i="38"/>
  <c r="Q106" i="38"/>
  <c r="Q122" i="38" s="1"/>
  <c r="B20" i="38"/>
  <c r="T20" i="38"/>
  <c r="AB20" i="38" s="1"/>
  <c r="AI20" i="38" s="1"/>
  <c r="A39" i="38"/>
  <c r="AH39" i="38"/>
  <c r="AI39" i="38" s="1"/>
  <c r="B24" i="38"/>
  <c r="AG81" i="38"/>
  <c r="Y87" i="38"/>
  <c r="Y103" i="38" s="1"/>
  <c r="A100" i="38"/>
  <c r="AG83" i="14"/>
  <c r="AG31" i="14"/>
  <c r="A31" i="14"/>
  <c r="B12" i="14"/>
  <c r="A40" i="14"/>
  <c r="AH40" i="14" s="1"/>
  <c r="AI40" i="14" s="1"/>
  <c r="A59" i="14"/>
  <c r="A111" i="14"/>
  <c r="AG54" i="14"/>
  <c r="E68" i="14"/>
  <c r="E84" i="14" s="1"/>
  <c r="A52" i="14"/>
  <c r="AG90" i="14"/>
  <c r="AG52" i="14"/>
  <c r="A90" i="14"/>
  <c r="X24" i="65"/>
  <c r="AH42" i="72"/>
  <c r="AI42" i="72" s="1"/>
  <c r="AH99" i="72"/>
  <c r="AI99" i="72" s="1"/>
  <c r="AH118" i="72"/>
  <c r="AI118" i="72" s="1"/>
  <c r="AH42" i="29"/>
  <c r="AI42" i="29" s="1"/>
  <c r="AG79" i="11"/>
  <c r="A41" i="11"/>
  <c r="AG60" i="11"/>
  <c r="B22" i="9"/>
  <c r="AG41" i="12"/>
  <c r="AG98" i="12"/>
  <c r="AG117" i="12"/>
  <c r="B22" i="12"/>
  <c r="AG79" i="12"/>
  <c r="A117" i="12"/>
  <c r="A98" i="12"/>
  <c r="AG60" i="12"/>
  <c r="A41" i="12"/>
  <c r="A79" i="12"/>
  <c r="A60" i="12"/>
  <c r="A98" i="14"/>
  <c r="A117" i="14"/>
  <c r="AH117" i="14" s="1"/>
  <c r="AI117" i="14" s="1"/>
  <c r="U87" i="14"/>
  <c r="U103" i="14" s="1"/>
  <c r="A41" i="14"/>
  <c r="AH41" i="14" s="1"/>
  <c r="AI41" i="14" s="1"/>
  <c r="AG98" i="14"/>
  <c r="U106" i="14"/>
  <c r="U122" i="14" s="1"/>
  <c r="A79" i="14"/>
  <c r="AH79" i="14" s="1"/>
  <c r="AI79" i="14" s="1"/>
  <c r="AG117" i="14"/>
  <c r="AG60" i="14"/>
  <c r="U49" i="14"/>
  <c r="U65" i="14" s="1"/>
  <c r="T22" i="14"/>
  <c r="X22" i="14" s="1"/>
  <c r="U68" i="14"/>
  <c r="U84" i="14" s="1"/>
  <c r="AG79" i="14"/>
  <c r="U30" i="14"/>
  <c r="U46" i="14" s="1"/>
  <c r="A60" i="14"/>
  <c r="AH60" i="14" s="1"/>
  <c r="AI60" i="14" s="1"/>
  <c r="B22" i="14"/>
  <c r="AG41" i="14"/>
  <c r="AH35" i="82"/>
  <c r="AI35" i="82" s="1"/>
  <c r="AH73" i="82"/>
  <c r="AI73" i="82" s="1"/>
  <c r="E87" i="32"/>
  <c r="E103" i="32" s="1"/>
  <c r="AH50" i="29"/>
  <c r="AI50" i="29" s="1"/>
  <c r="AH57" i="29"/>
  <c r="AI57" i="29" s="1"/>
  <c r="AH36" i="87"/>
  <c r="AI36" i="87" s="1"/>
  <c r="AH112" i="87"/>
  <c r="AI112" i="87" s="1"/>
  <c r="AH55" i="87"/>
  <c r="AI55" i="87" s="1"/>
  <c r="AG50" i="83"/>
  <c r="AG88" i="83"/>
  <c r="B12" i="83"/>
  <c r="AG69" i="83"/>
  <c r="A69" i="83"/>
  <c r="AH69" i="83" s="1"/>
  <c r="AI69" i="83" s="1"/>
  <c r="A107" i="83"/>
  <c r="AH107" i="83" s="1"/>
  <c r="AI107" i="83" s="1"/>
  <c r="A88" i="83"/>
  <c r="AH88" i="83" s="1"/>
  <c r="AI88" i="83" s="1"/>
  <c r="T12" i="83"/>
  <c r="AB12" i="83" s="1"/>
  <c r="AI12" i="83" s="1"/>
  <c r="A50" i="83"/>
  <c r="AG31" i="83"/>
  <c r="A31" i="83"/>
  <c r="AH31" i="83"/>
  <c r="AI31" i="83" s="1"/>
  <c r="AG107" i="83"/>
  <c r="AH73" i="83"/>
  <c r="AI73" i="83" s="1"/>
  <c r="AG56" i="83"/>
  <c r="AH54" i="83"/>
  <c r="AI54" i="83" s="1"/>
  <c r="AH101" i="83"/>
  <c r="AI101" i="83" s="1"/>
  <c r="C49" i="83"/>
  <c r="C65" i="83" s="1"/>
  <c r="C106" i="83"/>
  <c r="C122" i="83" s="1"/>
  <c r="AG70" i="83"/>
  <c r="AG34" i="83"/>
  <c r="T15" i="83"/>
  <c r="Q87" i="83"/>
  <c r="Q103" i="83" s="1"/>
  <c r="AG109" i="83"/>
  <c r="A83" i="83"/>
  <c r="AH83" i="83" s="1"/>
  <c r="AI83" i="83" s="1"/>
  <c r="A45" i="83"/>
  <c r="AH45" i="83"/>
  <c r="AI45" i="83" s="1"/>
  <c r="AC68" i="83"/>
  <c r="AC84" i="83" s="1"/>
  <c r="AC30" i="83"/>
  <c r="AC46" i="83"/>
  <c r="AC49" i="83"/>
  <c r="AC65" i="83" s="1"/>
  <c r="AG64" i="83"/>
  <c r="A102" i="83"/>
  <c r="AH102" i="83"/>
  <c r="AI102" i="83" s="1"/>
  <c r="AC106" i="83"/>
  <c r="AC122" i="83" s="1"/>
  <c r="A64" i="83"/>
  <c r="AG102" i="83"/>
  <c r="AC87" i="83"/>
  <c r="AC103" i="83" s="1"/>
  <c r="AG83" i="83"/>
  <c r="AG45" i="83"/>
  <c r="A119" i="83"/>
  <c r="Y49" i="83"/>
  <c r="Y65" i="83"/>
  <c r="AG100" i="83"/>
  <c r="Y106" i="83"/>
  <c r="Y122" i="83" s="1"/>
  <c r="AG43" i="83"/>
  <c r="AG81" i="83"/>
  <c r="A81" i="83"/>
  <c r="AG62" i="83"/>
  <c r="Y87" i="83"/>
  <c r="Y103" i="83" s="1"/>
  <c r="Y68" i="83"/>
  <c r="Y84" i="83" s="1"/>
  <c r="A100" i="83"/>
  <c r="AH100" i="83" s="1"/>
  <c r="AI100" i="83" s="1"/>
  <c r="A43" i="83"/>
  <c r="AE43" i="83" s="1"/>
  <c r="T24" i="83"/>
  <c r="X24" i="83" s="1"/>
  <c r="Y30" i="83"/>
  <c r="Y46" i="83" s="1"/>
  <c r="AG119" i="83"/>
  <c r="B24" i="83"/>
  <c r="A62" i="83"/>
  <c r="AE62" i="83" s="1"/>
  <c r="AG97" i="83"/>
  <c r="A116" i="83"/>
  <c r="AH116" i="83" s="1"/>
  <c r="AI116" i="83" s="1"/>
  <c r="O30" i="83"/>
  <c r="O46" i="83" s="1"/>
  <c r="A76" i="83"/>
  <c r="A114" i="83"/>
  <c r="AH114" i="83" s="1"/>
  <c r="AI114" i="83" s="1"/>
  <c r="O106" i="83"/>
  <c r="O122" i="83" s="1"/>
  <c r="O68" i="83"/>
  <c r="O84" i="83" s="1"/>
  <c r="T19" i="83"/>
  <c r="AB19" i="83" s="1"/>
  <c r="AI19" i="83" s="1"/>
  <c r="AG76" i="83"/>
  <c r="AH44" i="83"/>
  <c r="AI44" i="83" s="1"/>
  <c r="AE70" i="80"/>
  <c r="AH53" i="80"/>
  <c r="AI53" i="80" s="1"/>
  <c r="AH34" i="80"/>
  <c r="AI34" i="80" s="1"/>
  <c r="AE50" i="80"/>
  <c r="AH50" i="80"/>
  <c r="AI50" i="80" s="1"/>
  <c r="AH31" i="80"/>
  <c r="AI31" i="80" s="1"/>
  <c r="AE31" i="80"/>
  <c r="AH91" i="80"/>
  <c r="AI91" i="80" s="1"/>
  <c r="AH107" i="80"/>
  <c r="AI107" i="80" s="1"/>
  <c r="AE32" i="80"/>
  <c r="AH32" i="80"/>
  <c r="AI32" i="80" s="1"/>
  <c r="AH69" i="75"/>
  <c r="AI69" i="75" s="1"/>
  <c r="AE69" i="75"/>
  <c r="AH107" i="75"/>
  <c r="AI107" i="75" s="1"/>
  <c r="AH88" i="75"/>
  <c r="AI88" i="75" s="1"/>
  <c r="B15" i="68"/>
  <c r="G49" i="68"/>
  <c r="G65" i="68" s="1"/>
  <c r="AA68" i="68"/>
  <c r="AA84" i="68" s="1"/>
  <c r="B25" i="68"/>
  <c r="AG63" i="68"/>
  <c r="T25" i="68"/>
  <c r="AB25" i="68" s="1"/>
  <c r="AI25" i="68" s="1"/>
  <c r="AA30" i="68"/>
  <c r="AA46" i="68" s="1"/>
  <c r="AG82" i="68"/>
  <c r="A44" i="68"/>
  <c r="AA87" i="68"/>
  <c r="AA103" i="68" s="1"/>
  <c r="A120" i="68"/>
  <c r="AH120" i="68" s="1"/>
  <c r="AI120" i="68" s="1"/>
  <c r="A101" i="68"/>
  <c r="AH101" i="68" s="1"/>
  <c r="AI101" i="68" s="1"/>
  <c r="AG44" i="68"/>
  <c r="AG101" i="68"/>
  <c r="A63" i="68"/>
  <c r="AH63" i="68" s="1"/>
  <c r="AI63" i="68" s="1"/>
  <c r="W106" i="68"/>
  <c r="W122" i="68" s="1"/>
  <c r="A61" i="68"/>
  <c r="A40" i="68"/>
  <c r="AH40" i="68" s="1"/>
  <c r="AI40" i="68" s="1"/>
  <c r="AG97" i="68"/>
  <c r="U87" i="68"/>
  <c r="U103" i="68"/>
  <c r="A60" i="68"/>
  <c r="AG117" i="68"/>
  <c r="U106" i="68"/>
  <c r="U122" i="68" s="1"/>
  <c r="AG79" i="68"/>
  <c r="A41" i="68"/>
  <c r="U49" i="68"/>
  <c r="U65" i="68" s="1"/>
  <c r="A117" i="68"/>
  <c r="AG98" i="68"/>
  <c r="AG41" i="68"/>
  <c r="T22" i="68"/>
  <c r="AB22" i="68" s="1"/>
  <c r="AI22" i="68" s="1"/>
  <c r="U30" i="68"/>
  <c r="U46" i="68" s="1"/>
  <c r="A79" i="68"/>
  <c r="AH79" i="68" s="1"/>
  <c r="AI79" i="68" s="1"/>
  <c r="U68" i="68"/>
  <c r="U84" i="68" s="1"/>
  <c r="AG60" i="68"/>
  <c r="A98" i="68"/>
  <c r="AH98" i="68" s="1"/>
  <c r="AI98" i="68" s="1"/>
  <c r="B22" i="68"/>
  <c r="AG58" i="68"/>
  <c r="AG77" i="68"/>
  <c r="Q49" i="68"/>
  <c r="Q65" i="68" s="1"/>
  <c r="B20" i="68"/>
  <c r="A39" i="68"/>
  <c r="AH39" i="68" s="1"/>
  <c r="AI39" i="68" s="1"/>
  <c r="A96" i="68"/>
  <c r="AH96" i="68" s="1"/>
  <c r="AI96" i="68" s="1"/>
  <c r="A77" i="68"/>
  <c r="T20" i="68"/>
  <c r="X20" i="68" s="1"/>
  <c r="AG96" i="68"/>
  <c r="Q87" i="68"/>
  <c r="Q103" i="68" s="1"/>
  <c r="Q106" i="68"/>
  <c r="Q122" i="68"/>
  <c r="AG39" i="68"/>
  <c r="Q68" i="68"/>
  <c r="Q84" i="68" s="1"/>
  <c r="Q30" i="68"/>
  <c r="Q46" i="68"/>
  <c r="A115" i="68"/>
  <c r="AH115" i="68" s="1"/>
  <c r="AI115" i="68" s="1"/>
  <c r="A58" i="68"/>
  <c r="AG115" i="68"/>
  <c r="A107" i="68"/>
  <c r="AH107" i="68" s="1"/>
  <c r="AI107" i="68" s="1"/>
  <c r="A111" i="68"/>
  <c r="AH111" i="68" s="1"/>
  <c r="AI111" i="68" s="1"/>
  <c r="A54" i="68"/>
  <c r="AH54" i="68" s="1"/>
  <c r="AI54" i="68" s="1"/>
  <c r="A73" i="68"/>
  <c r="AH73" i="68" s="1"/>
  <c r="AI73" i="68" s="1"/>
  <c r="I87" i="68"/>
  <c r="I103" i="68" s="1"/>
  <c r="I30" i="68"/>
  <c r="I46" i="68" s="1"/>
  <c r="AG111" i="68"/>
  <c r="AG54" i="68"/>
  <c r="AG73" i="68"/>
  <c r="T16" i="68"/>
  <c r="I106" i="68"/>
  <c r="I122" i="68" s="1"/>
  <c r="A92" i="68"/>
  <c r="B16" i="68"/>
  <c r="A35" i="68"/>
  <c r="AG35" i="68"/>
  <c r="I49" i="68"/>
  <c r="I65" i="68" s="1"/>
  <c r="I68" i="68"/>
  <c r="I84" i="68" s="1"/>
  <c r="AG92" i="68"/>
  <c r="E68" i="68"/>
  <c r="E84" i="68" s="1"/>
  <c r="T14" i="68"/>
  <c r="X14" i="68" s="1"/>
  <c r="AG55" i="68"/>
  <c r="C30" i="68"/>
  <c r="C46" i="68" s="1"/>
  <c r="C49" i="68"/>
  <c r="C65" i="68" s="1"/>
  <c r="M30" i="68"/>
  <c r="M46" i="68" s="1"/>
  <c r="AG40" i="61"/>
  <c r="S49" i="61"/>
  <c r="S65" i="61" s="1"/>
  <c r="S68" i="61"/>
  <c r="S84" i="61" s="1"/>
  <c r="A59" i="61"/>
  <c r="A40" i="61"/>
  <c r="AH40" i="61" s="1"/>
  <c r="AI40" i="61" s="1"/>
  <c r="S106" i="61"/>
  <c r="S122" i="61"/>
  <c r="AG97" i="61"/>
  <c r="S30" i="61"/>
  <c r="S46" i="61"/>
  <c r="A116" i="61"/>
  <c r="S87" i="61"/>
  <c r="S103" i="61" s="1"/>
  <c r="AG78" i="61"/>
  <c r="A97" i="61"/>
  <c r="AH97" i="61"/>
  <c r="AI97" i="61" s="1"/>
  <c r="AG59" i="61"/>
  <c r="T21" i="61"/>
  <c r="AB21" i="61" s="1"/>
  <c r="AI21" i="61" s="1"/>
  <c r="B21" i="61"/>
  <c r="AG116" i="61"/>
  <c r="A78" i="61"/>
  <c r="A112" i="61"/>
  <c r="AH112" i="61" s="1"/>
  <c r="AI112" i="61" s="1"/>
  <c r="K30" i="61"/>
  <c r="K46" i="61" s="1"/>
  <c r="C106" i="61"/>
  <c r="C122" i="61" s="1"/>
  <c r="C49" i="61"/>
  <c r="C65" i="61" s="1"/>
  <c r="AG89" i="61"/>
  <c r="AG70" i="61"/>
  <c r="AG32" i="61"/>
  <c r="B13" i="61"/>
  <c r="A32" i="61"/>
  <c r="AH32" i="61" s="1"/>
  <c r="AI32" i="61" s="1"/>
  <c r="C30" i="61"/>
  <c r="C46" i="61"/>
  <c r="A51" i="61"/>
  <c r="A108" i="61"/>
  <c r="AG108" i="61"/>
  <c r="AG51" i="61"/>
  <c r="A70" i="61"/>
  <c r="AH70" i="61" s="1"/>
  <c r="AI70" i="61" s="1"/>
  <c r="T13" i="61"/>
  <c r="AB13" i="61" s="1"/>
  <c r="AI13" i="61" s="1"/>
  <c r="C87" i="61"/>
  <c r="C103" i="61" s="1"/>
  <c r="A89" i="61"/>
  <c r="AH89" i="61" s="1"/>
  <c r="AI89" i="61" s="1"/>
  <c r="C68" i="61"/>
  <c r="C84" i="61" s="1"/>
  <c r="A98" i="61"/>
  <c r="AH98" i="61" s="1"/>
  <c r="AI98" i="61" s="1"/>
  <c r="A79" i="61"/>
  <c r="AH79" i="61"/>
  <c r="AI79" i="61" s="1"/>
  <c r="B15" i="61"/>
  <c r="G68" i="61"/>
  <c r="G84" i="61" s="1"/>
  <c r="AH54" i="61"/>
  <c r="AI54" i="61" s="1"/>
  <c r="Y87" i="61"/>
  <c r="Y103" i="61" s="1"/>
  <c r="AH73" i="61"/>
  <c r="AI73" i="61" s="1"/>
  <c r="A80" i="61"/>
  <c r="AH80" i="61"/>
  <c r="AI80" i="61" s="1"/>
  <c r="W30" i="61"/>
  <c r="W46" i="61" s="1"/>
  <c r="AH34" i="58"/>
  <c r="AI34" i="58" s="1"/>
  <c r="AH115" i="58"/>
  <c r="AI115" i="58" s="1"/>
  <c r="AE92" i="58"/>
  <c r="AI31" i="57"/>
  <c r="AH72" i="57"/>
  <c r="AI72" i="57" s="1"/>
  <c r="AH34" i="57"/>
  <c r="AI34" i="57" s="1"/>
  <c r="AH53" i="57"/>
  <c r="AI53" i="57" s="1"/>
  <c r="AH69" i="57"/>
  <c r="AI69" i="57" s="1"/>
  <c r="AG94" i="54"/>
  <c r="B18" i="54"/>
  <c r="A115" i="54"/>
  <c r="AH115" i="54" s="1"/>
  <c r="AI115" i="54" s="1"/>
  <c r="B20" i="54"/>
  <c r="A58" i="54"/>
  <c r="A96" i="54"/>
  <c r="A39" i="54"/>
  <c r="AH39" i="54" s="1"/>
  <c r="AI39" i="54" s="1"/>
  <c r="T20" i="54"/>
  <c r="AG39" i="54"/>
  <c r="AG58" i="54"/>
  <c r="Q30" i="54"/>
  <c r="Q46" i="54" s="1"/>
  <c r="B12" i="54"/>
  <c r="A91" i="54"/>
  <c r="T15" i="54"/>
  <c r="AB15" i="54" s="1"/>
  <c r="AI15" i="54" s="1"/>
  <c r="A34" i="54"/>
  <c r="AH34" i="54" s="1"/>
  <c r="AI34" i="54" s="1"/>
  <c r="A110" i="54"/>
  <c r="AH110" i="54" s="1"/>
  <c r="AI110" i="54" s="1"/>
  <c r="G49" i="54"/>
  <c r="G65" i="54" s="1"/>
  <c r="AG34" i="54"/>
  <c r="A72" i="54"/>
  <c r="B15" i="54"/>
  <c r="G87" i="54"/>
  <c r="G103" i="54" s="1"/>
  <c r="G30" i="54"/>
  <c r="G46" i="54" s="1"/>
  <c r="A53" i="54"/>
  <c r="AH53" i="54" s="1"/>
  <c r="AI53" i="54" s="1"/>
  <c r="AG53" i="54"/>
  <c r="AG72" i="54"/>
  <c r="AG91" i="54"/>
  <c r="AG110" i="54"/>
  <c r="G106" i="54"/>
  <c r="G122" i="54"/>
  <c r="G68" i="54"/>
  <c r="G84" i="54"/>
  <c r="AH36" i="54"/>
  <c r="AI36" i="54" s="1"/>
  <c r="AH74" i="54"/>
  <c r="AI74" i="54" s="1"/>
  <c r="A70" i="54"/>
  <c r="AH70" i="54" s="1"/>
  <c r="AI70" i="54" s="1"/>
  <c r="C49" i="54"/>
  <c r="C65" i="54" s="1"/>
  <c r="A89" i="54"/>
  <c r="AH89" i="54" s="1"/>
  <c r="AI89" i="54" s="1"/>
  <c r="AG51" i="54"/>
  <c r="A51" i="54"/>
  <c r="AH55" i="54"/>
  <c r="AI55" i="54" s="1"/>
  <c r="S30" i="54"/>
  <c r="S46" i="54" s="1"/>
  <c r="A59" i="54"/>
  <c r="AH59" i="54" s="1"/>
  <c r="AI59" i="54" s="1"/>
  <c r="AG59" i="54"/>
  <c r="B21" i="54"/>
  <c r="A116" i="54"/>
  <c r="AG116" i="54"/>
  <c r="S106" i="54"/>
  <c r="S122" i="54" s="1"/>
  <c r="AG118" i="54"/>
  <c r="W30" i="54"/>
  <c r="W46" i="54"/>
  <c r="A99" i="54"/>
  <c r="B23" i="54"/>
  <c r="A42" i="54"/>
  <c r="A61" i="54"/>
  <c r="AH61" i="54"/>
  <c r="AI61" i="54" s="1"/>
  <c r="AG80" i="54"/>
  <c r="AG99" i="54"/>
  <c r="W87" i="54"/>
  <c r="W103" i="54" s="1"/>
  <c r="A80" i="54"/>
  <c r="AH80" i="54" s="1"/>
  <c r="AI80" i="54" s="1"/>
  <c r="W49" i="54"/>
  <c r="W65" i="54" s="1"/>
  <c r="AG42" i="54"/>
  <c r="W68" i="54"/>
  <c r="W84" i="54" s="1"/>
  <c r="W106" i="54"/>
  <c r="W122" i="54" s="1"/>
  <c r="T23" i="54"/>
  <c r="AG61" i="54"/>
  <c r="A118" i="54"/>
  <c r="I106" i="54"/>
  <c r="I122" i="54"/>
  <c r="A54" i="54"/>
  <c r="AG73" i="54"/>
  <c r="T16" i="54"/>
  <c r="AB16" i="54" s="1"/>
  <c r="AI16" i="54" s="1"/>
  <c r="A35" i="54"/>
  <c r="AE35" i="54" s="1"/>
  <c r="I68" i="54"/>
  <c r="I84" i="54" s="1"/>
  <c r="AG111" i="54"/>
  <c r="I30" i="54"/>
  <c r="I46" i="54" s="1"/>
  <c r="A111" i="54"/>
  <c r="A92" i="54"/>
  <c r="AG35" i="54"/>
  <c r="AG92" i="54"/>
  <c r="I49" i="54"/>
  <c r="I65" i="54" s="1"/>
  <c r="A73" i="54"/>
  <c r="AH73" i="54" s="1"/>
  <c r="AI73" i="54" s="1"/>
  <c r="B16" i="54"/>
  <c r="AG54" i="54"/>
  <c r="I87" i="54"/>
  <c r="I103" i="54" s="1"/>
  <c r="AH80" i="43"/>
  <c r="AI80" i="43" s="1"/>
  <c r="AH55" i="43"/>
  <c r="AI55" i="43" s="1"/>
  <c r="AH88" i="43"/>
  <c r="AI88" i="43" s="1"/>
  <c r="AH112" i="43"/>
  <c r="AI112" i="43" s="1"/>
  <c r="AH40" i="43"/>
  <c r="AI40" i="43" s="1"/>
  <c r="AH74" i="43"/>
  <c r="AI74" i="43" s="1"/>
  <c r="AE73" i="43"/>
  <c r="AH61" i="43"/>
  <c r="AI61" i="43" s="1"/>
  <c r="AH118" i="43"/>
  <c r="AI118" i="43" s="1"/>
  <c r="AH93" i="43"/>
  <c r="AI93" i="43" s="1"/>
  <c r="AH101" i="41"/>
  <c r="AI101" i="41" s="1"/>
  <c r="AH120" i="41"/>
  <c r="AI120" i="41" s="1"/>
  <c r="AH32" i="27"/>
  <c r="AI32" i="27" s="1"/>
  <c r="AH51" i="79"/>
  <c r="AI51" i="79" s="1"/>
  <c r="AE50" i="79"/>
  <c r="AH50" i="79"/>
  <c r="AI50" i="79" s="1"/>
  <c r="AH43" i="79"/>
  <c r="AI43" i="79" s="1"/>
  <c r="AH83" i="35"/>
  <c r="AI83" i="35" s="1"/>
  <c r="AH72" i="35"/>
  <c r="AI72" i="35" s="1"/>
  <c r="AH92" i="27"/>
  <c r="AI92" i="27" s="1"/>
  <c r="AH42" i="34"/>
  <c r="AI42" i="34" s="1"/>
  <c r="AH72" i="26"/>
  <c r="AI72" i="26" s="1"/>
  <c r="AH75" i="87"/>
  <c r="AI75" i="87" s="1"/>
  <c r="AH70" i="27"/>
  <c r="AI70" i="27" s="1"/>
  <c r="AH51" i="80"/>
  <c r="AI51" i="80" s="1"/>
  <c r="AH78" i="80"/>
  <c r="AI78" i="80" s="1"/>
  <c r="AH80" i="34"/>
  <c r="AI80" i="34" s="1"/>
  <c r="AH64" i="35"/>
  <c r="AI64" i="35" s="1"/>
  <c r="AH45" i="35"/>
  <c r="AI45" i="35" s="1"/>
  <c r="AH59" i="80"/>
  <c r="AI59" i="80" s="1"/>
  <c r="AH116" i="80"/>
  <c r="AI116" i="80" s="1"/>
  <c r="AH111" i="27"/>
  <c r="AI111" i="27" s="1"/>
  <c r="AE88" i="80"/>
  <c r="AE69" i="27"/>
  <c r="AH89" i="27"/>
  <c r="AI89" i="27" s="1"/>
  <c r="AH97" i="79"/>
  <c r="AI97" i="79" s="1"/>
  <c r="AH97" i="80"/>
  <c r="AI97" i="80" s="1"/>
  <c r="AE97" i="80"/>
  <c r="AH73" i="27"/>
  <c r="AI73" i="27" s="1"/>
  <c r="AH32" i="79"/>
  <c r="AI32" i="79" s="1"/>
  <c r="AH34" i="35"/>
  <c r="AI34" i="35" s="1"/>
  <c r="AH78" i="79"/>
  <c r="AI78" i="79" s="1"/>
  <c r="AE78" i="79"/>
  <c r="AH91" i="26"/>
  <c r="AI91" i="26" s="1"/>
  <c r="AH53" i="26"/>
  <c r="AI53" i="26" s="1"/>
  <c r="AH94" i="87"/>
  <c r="AI94" i="87" s="1"/>
  <c r="AE93" i="87"/>
  <c r="AH113" i="87"/>
  <c r="AI113" i="87"/>
  <c r="AH40" i="79"/>
  <c r="AI40" i="79" s="1"/>
  <c r="AH52" i="87"/>
  <c r="AI52" i="87" s="1"/>
  <c r="AH70" i="79"/>
  <c r="AI70" i="79" s="1"/>
  <c r="AE44" i="83"/>
  <c r="AH44" i="29"/>
  <c r="AI44" i="29" s="1"/>
  <c r="AH61" i="29"/>
  <c r="AI61" i="29" s="1"/>
  <c r="AH40" i="29"/>
  <c r="AI40" i="29" s="1"/>
  <c r="AH60" i="29"/>
  <c r="AI60" i="29" s="1"/>
  <c r="AE60" i="29"/>
  <c r="AH55" i="29"/>
  <c r="AI55" i="29" s="1"/>
  <c r="AH88" i="29"/>
  <c r="AI88" i="29" s="1"/>
  <c r="AH69" i="29"/>
  <c r="AI69" i="29" s="1"/>
  <c r="AH33" i="29"/>
  <c r="AI33" i="29" s="1"/>
  <c r="AE33" i="82"/>
  <c r="AH31" i="82"/>
  <c r="AI31" i="82" s="1"/>
  <c r="AE110" i="82"/>
  <c r="AH109" i="82"/>
  <c r="AI109" i="82" s="1"/>
  <c r="AE109" i="82"/>
  <c r="AH69" i="82"/>
  <c r="AI69" i="82" s="1"/>
  <c r="AH38" i="82"/>
  <c r="AI38" i="82" s="1"/>
  <c r="AH97" i="82"/>
  <c r="AI97" i="82" s="1"/>
  <c r="AH76" i="83"/>
  <c r="AI76" i="83" s="1"/>
  <c r="AE100" i="83"/>
  <c r="AH50" i="83"/>
  <c r="AI50" i="83" s="1"/>
  <c r="AH116" i="61"/>
  <c r="AI116" i="61" s="1"/>
  <c r="AH91" i="54"/>
  <c r="AI91" i="54" s="1"/>
  <c r="AH51" i="54"/>
  <c r="AI51" i="54" s="1"/>
  <c r="AH42" i="54"/>
  <c r="AI42" i="54" s="1"/>
  <c r="AH96" i="54"/>
  <c r="AI96" i="54" s="1"/>
  <c r="B22" i="31"/>
  <c r="A16" i="33"/>
  <c r="A16" i="35"/>
  <c r="A25" i="33"/>
  <c r="AH74" i="86"/>
  <c r="AI74" i="86" s="1"/>
  <c r="AH91" i="84"/>
  <c r="AI91" i="84" s="1"/>
  <c r="AG108" i="87"/>
  <c r="A89" i="87"/>
  <c r="C87" i="87"/>
  <c r="C103" i="87" s="1"/>
  <c r="AG32" i="87"/>
  <c r="A70" i="87"/>
  <c r="C49" i="87"/>
  <c r="C65" i="87" s="1"/>
  <c r="AG51" i="87"/>
  <c r="C106" i="87"/>
  <c r="C122" i="87" s="1"/>
  <c r="M106" i="78"/>
  <c r="M122" i="78" s="1"/>
  <c r="A37" i="78"/>
  <c r="AH37" i="78" s="1"/>
  <c r="AI37" i="78" s="1"/>
  <c r="A75" i="78"/>
  <c r="A113" i="78"/>
  <c r="AH113" i="78" s="1"/>
  <c r="AI113" i="78" s="1"/>
  <c r="AG37" i="78"/>
  <c r="M87" i="78"/>
  <c r="M103" i="78" s="1"/>
  <c r="M30" i="78"/>
  <c r="M46" i="78" s="1"/>
  <c r="A94" i="78"/>
  <c r="T18" i="78"/>
  <c r="AG56" i="78"/>
  <c r="B18" i="78"/>
  <c r="M68" i="78"/>
  <c r="M84" i="78" s="1"/>
  <c r="E106" i="86"/>
  <c r="E122" i="86" s="1"/>
  <c r="A90" i="86"/>
  <c r="AH90" i="86" s="1"/>
  <c r="AI90" i="86" s="1"/>
  <c r="AG33" i="86"/>
  <c r="T25" i="78"/>
  <c r="AB25" i="78" s="1"/>
  <c r="AI25" i="78" s="1"/>
  <c r="AA30" i="78"/>
  <c r="AA46" i="78" s="1"/>
  <c r="AA87" i="78"/>
  <c r="AA103" i="78" s="1"/>
  <c r="A44" i="78"/>
  <c r="AA49" i="78"/>
  <c r="AA65" i="78"/>
  <c r="A120" i="78"/>
  <c r="AH120" i="78"/>
  <c r="AI120" i="78" s="1"/>
  <c r="AG120" i="78"/>
  <c r="AA106" i="78"/>
  <c r="AA122" i="78" s="1"/>
  <c r="AG44" i="78"/>
  <c r="AG101" i="78"/>
  <c r="A63" i="78"/>
  <c r="AH63" i="78" s="1"/>
  <c r="AI63" i="78" s="1"/>
  <c r="AG63" i="78"/>
  <c r="AG82" i="78"/>
  <c r="A82" i="78"/>
  <c r="AE82" i="78" s="1"/>
  <c r="AG99" i="85"/>
  <c r="W87" i="85"/>
  <c r="W103" i="85" s="1"/>
  <c r="W49" i="85"/>
  <c r="W65" i="85" s="1"/>
  <c r="B23" i="85"/>
  <c r="B20" i="85"/>
  <c r="A77" i="85"/>
  <c r="AH77" i="85" s="1"/>
  <c r="AI77" i="85" s="1"/>
  <c r="A53" i="85"/>
  <c r="AH53" i="85" s="1"/>
  <c r="AI53" i="85" s="1"/>
  <c r="G87" i="85"/>
  <c r="G103" i="85" s="1"/>
  <c r="A16" i="85"/>
  <c r="I49" i="85" s="1"/>
  <c r="I65" i="85" s="1"/>
  <c r="A25" i="85"/>
  <c r="A13" i="85"/>
  <c r="A17" i="85"/>
  <c r="K68" i="85" s="1"/>
  <c r="K84" i="85" s="1"/>
  <c r="A22" i="85"/>
  <c r="A117" i="85" s="1"/>
  <c r="A18" i="85"/>
  <c r="A14" i="85"/>
  <c r="A19" i="85"/>
  <c r="AG114" i="85" s="1"/>
  <c r="A26" i="85"/>
  <c r="AG102" i="85" s="1"/>
  <c r="A21" i="85"/>
  <c r="B21" i="85" s="1"/>
  <c r="A24" i="85"/>
  <c r="A119" i="85" s="1"/>
  <c r="AG107" i="78"/>
  <c r="A18" i="86"/>
  <c r="C11" i="92"/>
  <c r="A24" i="86"/>
  <c r="A16" i="86"/>
  <c r="A31" i="78"/>
  <c r="K49" i="78"/>
  <c r="K65" i="78" s="1"/>
  <c r="A69" i="68"/>
  <c r="AH69" i="68" s="1"/>
  <c r="AH110" i="75"/>
  <c r="AI110" i="75" s="1"/>
  <c r="AH77" i="68"/>
  <c r="AI77" i="68" s="1"/>
  <c r="T12" i="75"/>
  <c r="AB12" i="75" s="1"/>
  <c r="AI12" i="75" s="1"/>
  <c r="AG88" i="75"/>
  <c r="A50" i="75"/>
  <c r="AE50" i="75" s="1"/>
  <c r="AH93" i="70"/>
  <c r="AI93" i="70" s="1"/>
  <c r="A36" i="70"/>
  <c r="T17" i="70"/>
  <c r="A25" i="77"/>
  <c r="AA30" i="77" s="1"/>
  <c r="AA46" i="77" s="1"/>
  <c r="G87" i="69"/>
  <c r="G103" i="69" s="1"/>
  <c r="A45" i="61"/>
  <c r="AG45" i="61"/>
  <c r="A83" i="61"/>
  <c r="AH83" i="61" s="1"/>
  <c r="AI83" i="61" s="1"/>
  <c r="B26" i="61"/>
  <c r="AC87" i="61"/>
  <c r="AC103" i="61" s="1"/>
  <c r="T26" i="61"/>
  <c r="AC106" i="61"/>
  <c r="AC122" i="61" s="1"/>
  <c r="B14" i="61"/>
  <c r="AG52" i="61"/>
  <c r="O30" i="64"/>
  <c r="O46" i="64" s="1"/>
  <c r="T19" i="64"/>
  <c r="X19" i="64" s="1"/>
  <c r="AG95" i="64"/>
  <c r="B19" i="64"/>
  <c r="A57" i="64"/>
  <c r="AH57" i="64" s="1"/>
  <c r="AI57" i="64" s="1"/>
  <c r="Y30" i="65"/>
  <c r="Y46" i="65" s="1"/>
  <c r="A43" i="65"/>
  <c r="AH43" i="65" s="1"/>
  <c r="AI43" i="65" s="1"/>
  <c r="AA49" i="58"/>
  <c r="AA65" i="58" s="1"/>
  <c r="A72" i="62"/>
  <c r="AE71" i="62" s="1"/>
  <c r="S68" i="62"/>
  <c r="S84" i="62" s="1"/>
  <c r="AG40" i="62"/>
  <c r="G68" i="62"/>
  <c r="G84" i="62" s="1"/>
  <c r="F19" i="90"/>
  <c r="F20" i="90"/>
  <c r="A9" i="62"/>
  <c r="F23" i="90"/>
  <c r="F11" i="90"/>
  <c r="F24" i="90"/>
  <c r="A18" i="63"/>
  <c r="A18" i="64"/>
  <c r="AG94" i="64" s="1"/>
  <c r="A14" i="64"/>
  <c r="E87" i="64" s="1"/>
  <c r="E103" i="64" s="1"/>
  <c r="F22" i="90"/>
  <c r="F18" i="90"/>
  <c r="A22" i="63"/>
  <c r="T22" i="63" s="1"/>
  <c r="A17" i="63"/>
  <c r="A36" i="63" s="1"/>
  <c r="A24" i="64"/>
  <c r="Y30" i="64" s="1"/>
  <c r="Y46" i="64" s="1"/>
  <c r="A17" i="64"/>
  <c r="AG112" i="64" s="1"/>
  <c r="A13" i="64"/>
  <c r="F17" i="90"/>
  <c r="F13" i="90"/>
  <c r="A120" i="62"/>
  <c r="AH120" i="62" s="1"/>
  <c r="AI120" i="62" s="1"/>
  <c r="AA68" i="64"/>
  <c r="AA84" i="64" s="1"/>
  <c r="A21" i="63"/>
  <c r="A21" i="64"/>
  <c r="S49" i="64" s="1"/>
  <c r="S65" i="64" s="1"/>
  <c r="F12" i="90"/>
  <c r="F16" i="90"/>
  <c r="A12" i="64"/>
  <c r="A69" i="64" s="1"/>
  <c r="A12" i="63"/>
  <c r="A16" i="63"/>
  <c r="A54" i="63" s="1"/>
  <c r="A23" i="64"/>
  <c r="AG99" i="64" s="1"/>
  <c r="F21" i="90"/>
  <c r="A25" i="63"/>
  <c r="AA30" i="63" s="1"/>
  <c r="AA46" i="63" s="1"/>
  <c r="A20" i="63"/>
  <c r="A20" i="64"/>
  <c r="Q49" i="64" s="1"/>
  <c r="Q65" i="64" s="1"/>
  <c r="A16" i="64"/>
  <c r="I68" i="64" s="1"/>
  <c r="I84" i="64" s="1"/>
  <c r="F25" i="90"/>
  <c r="AE34" i="54"/>
  <c r="AH58" i="54"/>
  <c r="AI58" i="54" s="1"/>
  <c r="AA106" i="55"/>
  <c r="AA122" i="55" s="1"/>
  <c r="C30" i="55"/>
  <c r="C46" i="55" s="1"/>
  <c r="AG51" i="55"/>
  <c r="T13" i="55"/>
  <c r="A108" i="55"/>
  <c r="AH108" i="55" s="1"/>
  <c r="AI108" i="55" s="1"/>
  <c r="AG32" i="55"/>
  <c r="AG54" i="56"/>
  <c r="H15" i="89"/>
  <c r="A13" i="56"/>
  <c r="AG70" i="56" s="1"/>
  <c r="A17" i="56"/>
  <c r="A21" i="56"/>
  <c r="A25" i="56"/>
  <c r="AG120" i="56" s="1"/>
  <c r="A18" i="56"/>
  <c r="A75" i="56" s="1"/>
  <c r="A22" i="56"/>
  <c r="A14" i="56"/>
  <c r="A33" i="56"/>
  <c r="A19" i="56"/>
  <c r="AG114" i="56" s="1"/>
  <c r="A23" i="56"/>
  <c r="AG61" i="56" s="1"/>
  <c r="A15" i="56"/>
  <c r="G30" i="56" s="1"/>
  <c r="G46" i="56" s="1"/>
  <c r="A12" i="49"/>
  <c r="A15" i="49"/>
  <c r="AG34" i="49" s="1"/>
  <c r="A23" i="49"/>
  <c r="A118" i="49" s="1"/>
  <c r="A26" i="49"/>
  <c r="B26" i="49" s="1"/>
  <c r="A20" i="49"/>
  <c r="B20" i="49" s="1"/>
  <c r="A17" i="49"/>
  <c r="A25" i="49"/>
  <c r="A16" i="49"/>
  <c r="A24" i="49"/>
  <c r="A18" i="49"/>
  <c r="A21" i="49"/>
  <c r="AG116" i="49" s="1"/>
  <c r="T24" i="56"/>
  <c r="AB24" i="56" s="1"/>
  <c r="AI24" i="56" s="1"/>
  <c r="H11" i="89"/>
  <c r="A12" i="55"/>
  <c r="A16" i="55"/>
  <c r="A21" i="55"/>
  <c r="S49" i="55" s="1"/>
  <c r="S65" i="55" s="1"/>
  <c r="A17" i="55"/>
  <c r="A22" i="55"/>
  <c r="U106" i="55" s="1"/>
  <c r="U122" i="55" s="1"/>
  <c r="A26" i="55"/>
  <c r="A18" i="55"/>
  <c r="A23" i="55"/>
  <c r="B23" i="55"/>
  <c r="A14" i="55"/>
  <c r="A33" i="55" s="1"/>
  <c r="A19" i="55"/>
  <c r="O87" i="55"/>
  <c r="O103" i="55" s="1"/>
  <c r="A24" i="55"/>
  <c r="AG100" i="55" s="1"/>
  <c r="T25" i="57"/>
  <c r="A101" i="57"/>
  <c r="AA49" i="57"/>
  <c r="AA65" i="57" s="1"/>
  <c r="AA87" i="57"/>
  <c r="AA103" i="57" s="1"/>
  <c r="A63" i="57"/>
  <c r="B25" i="57"/>
  <c r="H18" i="89"/>
  <c r="H19" i="89"/>
  <c r="H24" i="89"/>
  <c r="H14" i="89"/>
  <c r="H16" i="89"/>
  <c r="H17" i="89"/>
  <c r="H25" i="89"/>
  <c r="H21" i="89"/>
  <c r="H22" i="89"/>
  <c r="AG120" i="57"/>
  <c r="A13" i="49"/>
  <c r="B13" i="49"/>
  <c r="Y106" i="56"/>
  <c r="Y122" i="56" s="1"/>
  <c r="H13" i="89"/>
  <c r="AG44" i="51"/>
  <c r="A44" i="51"/>
  <c r="AA49" i="51"/>
  <c r="AA65" i="51" s="1"/>
  <c r="A9" i="54"/>
  <c r="A12" i="53"/>
  <c r="A17" i="53"/>
  <c r="A112" i="53" s="1"/>
  <c r="A13" i="53"/>
  <c r="C87" i="53" s="1"/>
  <c r="C103" i="53" s="1"/>
  <c r="A20" i="53"/>
  <c r="AG39" i="53" s="1"/>
  <c r="A15" i="53"/>
  <c r="G106" i="53" s="1"/>
  <c r="G122" i="53" s="1"/>
  <c r="A22" i="53"/>
  <c r="U30" i="53" s="1"/>
  <c r="U46" i="53" s="1"/>
  <c r="AA68" i="57"/>
  <c r="AA84" i="57" s="1"/>
  <c r="A20" i="55"/>
  <c r="A115" i="55" s="1"/>
  <c r="A20" i="56"/>
  <c r="Q49" i="56" s="1"/>
  <c r="Q65" i="56" s="1"/>
  <c r="H12" i="89"/>
  <c r="AG121" i="51"/>
  <c r="AG45" i="51"/>
  <c r="B26" i="51"/>
  <c r="AC30" i="51"/>
  <c r="AC46" i="51" s="1"/>
  <c r="A102" i="51"/>
  <c r="AH102" i="51" s="1"/>
  <c r="AI102" i="51" s="1"/>
  <c r="AG83" i="51"/>
  <c r="T26" i="51"/>
  <c r="AB26" i="51" s="1"/>
  <c r="AI26" i="51" s="1"/>
  <c r="AC87" i="51"/>
  <c r="AC103" i="51" s="1"/>
  <c r="A121" i="51"/>
  <c r="AH121" i="51" s="1"/>
  <c r="AI121" i="51" s="1"/>
  <c r="AG102" i="51"/>
  <c r="T16" i="51"/>
  <c r="X16" i="51" s="1"/>
  <c r="I30" i="51"/>
  <c r="I46" i="51" s="1"/>
  <c r="A19" i="49"/>
  <c r="A42" i="51"/>
  <c r="AH42" i="51" s="1"/>
  <c r="AI42" i="51" s="1"/>
  <c r="A15" i="51"/>
  <c r="A22" i="51"/>
  <c r="AG79" i="51" s="1"/>
  <c r="A17" i="51"/>
  <c r="A19" i="51"/>
  <c r="A18" i="51"/>
  <c r="B18" i="51" s="1"/>
  <c r="A24" i="51"/>
  <c r="A100" i="51" s="1"/>
  <c r="A13" i="51"/>
  <c r="A21" i="51"/>
  <c r="A14" i="51"/>
  <c r="E87" i="51" s="1"/>
  <c r="E103" i="51" s="1"/>
  <c r="AG113" i="53"/>
  <c r="M87" i="53"/>
  <c r="M103" i="53" s="1"/>
  <c r="M30" i="53"/>
  <c r="M46" i="53"/>
  <c r="B18" i="53"/>
  <c r="AG56" i="53"/>
  <c r="AG70" i="55"/>
  <c r="A22" i="49"/>
  <c r="U49" i="49" s="1"/>
  <c r="U65" i="49" s="1"/>
  <c r="A15" i="55"/>
  <c r="A72" i="55" s="1"/>
  <c r="A12" i="56"/>
  <c r="A69" i="56" s="1"/>
  <c r="O106" i="38"/>
  <c r="O122" i="38" s="1"/>
  <c r="O30" i="38"/>
  <c r="O46" i="38" s="1"/>
  <c r="A38" i="38"/>
  <c r="AE38" i="38" s="1"/>
  <c r="AG57" i="38"/>
  <c r="A95" i="38"/>
  <c r="O68" i="38"/>
  <c r="O84" i="38" s="1"/>
  <c r="O87" i="38"/>
  <c r="O103" i="38" s="1"/>
  <c r="A57" i="38"/>
  <c r="AH57" i="38" s="1"/>
  <c r="AI57" i="38" s="1"/>
  <c r="AG38" i="38"/>
  <c r="A76" i="38"/>
  <c r="AH76" i="38" s="1"/>
  <c r="AI76" i="38" s="1"/>
  <c r="T19" i="38"/>
  <c r="AB19" i="38" s="1"/>
  <c r="AI19" i="38" s="1"/>
  <c r="O49" i="38"/>
  <c r="O65" i="38" s="1"/>
  <c r="A114" i="38"/>
  <c r="AH114" i="38" s="1"/>
  <c r="AI114" i="38" s="1"/>
  <c r="B19" i="38"/>
  <c r="A22" i="37"/>
  <c r="A13" i="37"/>
  <c r="T13" i="37" s="1"/>
  <c r="AB13" i="37" s="1"/>
  <c r="AI13" i="37" s="1"/>
  <c r="A26" i="37"/>
  <c r="T26" i="37" s="1"/>
  <c r="A17" i="37"/>
  <c r="AG74" i="37" s="1"/>
  <c r="A21" i="37"/>
  <c r="AG59" i="37" s="1"/>
  <c r="A15" i="37"/>
  <c r="A19" i="37"/>
  <c r="O87" i="37" s="1"/>
  <c r="O103" i="37" s="1"/>
  <c r="A24" i="37"/>
  <c r="A25" i="37"/>
  <c r="B25" i="37" s="1"/>
  <c r="A18" i="37"/>
  <c r="A56" i="37" s="1"/>
  <c r="A12" i="37"/>
  <c r="A107" i="37" s="1"/>
  <c r="AH107" i="37" s="1"/>
  <c r="AI107" i="37" s="1"/>
  <c r="A16" i="37"/>
  <c r="I68" i="37" s="1"/>
  <c r="I84" i="37" s="1"/>
  <c r="A23" i="37"/>
  <c r="W49" i="37" s="1"/>
  <c r="W65" i="37" s="1"/>
  <c r="A20" i="37"/>
  <c r="AG39" i="37" s="1"/>
  <c r="A14" i="37"/>
  <c r="A74" i="38"/>
  <c r="AH74" i="38" s="1"/>
  <c r="AI74" i="38" s="1"/>
  <c r="B17" i="38"/>
  <c r="AG93" i="38"/>
  <c r="AG74" i="38"/>
  <c r="A55" i="38"/>
  <c r="AE54" i="38" s="1"/>
  <c r="AG95" i="38"/>
  <c r="A31" i="38"/>
  <c r="AH31" i="38" s="1"/>
  <c r="AI31" i="38" s="1"/>
  <c r="A107" i="38"/>
  <c r="AG107" i="38"/>
  <c r="B12" i="38"/>
  <c r="A88" i="38"/>
  <c r="AH88" i="38" s="1"/>
  <c r="AI88" i="38" s="1"/>
  <c r="AG31" i="38"/>
  <c r="A50" i="38"/>
  <c r="AG69" i="38"/>
  <c r="A69" i="38"/>
  <c r="AH69" i="38" s="1"/>
  <c r="AI69" i="38" s="1"/>
  <c r="AG50" i="38"/>
  <c r="AG76" i="38"/>
  <c r="AG32" i="45"/>
  <c r="C30" i="45"/>
  <c r="C46" i="45" s="1"/>
  <c r="C87" i="45"/>
  <c r="C103" i="45" s="1"/>
  <c r="B13" i="45"/>
  <c r="AG108" i="45"/>
  <c r="AG89" i="45"/>
  <c r="AG51" i="45"/>
  <c r="A51" i="45"/>
  <c r="AH51" i="45" s="1"/>
  <c r="AI51" i="45" s="1"/>
  <c r="C68" i="45"/>
  <c r="C84" i="45" s="1"/>
  <c r="A89" i="45"/>
  <c r="A108" i="45"/>
  <c r="AH108" i="45" s="1"/>
  <c r="AI108" i="45" s="1"/>
  <c r="C49" i="45"/>
  <c r="C65" i="45" s="1"/>
  <c r="AG111" i="41"/>
  <c r="AG54" i="41"/>
  <c r="AG73" i="43"/>
  <c r="A92" i="43"/>
  <c r="AH92" i="43" s="1"/>
  <c r="AI92" i="43" s="1"/>
  <c r="A97" i="41"/>
  <c r="AH97" i="41" s="1"/>
  <c r="AI97" i="41" s="1"/>
  <c r="B16" i="43"/>
  <c r="AG93" i="45"/>
  <c r="T17" i="45"/>
  <c r="AB17" i="45" s="1"/>
  <c r="AI17" i="45" s="1"/>
  <c r="K30" i="45"/>
  <c r="K46" i="45" s="1"/>
  <c r="AG55" i="45"/>
  <c r="B17" i="45"/>
  <c r="K87" i="45"/>
  <c r="K103" i="45" s="1"/>
  <c r="I87" i="43"/>
  <c r="I103" i="43" s="1"/>
  <c r="AG97" i="43"/>
  <c r="A78" i="43"/>
  <c r="I49" i="43"/>
  <c r="I65" i="43" s="1"/>
  <c r="I106" i="43"/>
  <c r="I122" i="43" s="1"/>
  <c r="T16" i="43"/>
  <c r="X16" i="43" s="1"/>
  <c r="A35" i="43"/>
  <c r="AH35" i="43" s="1"/>
  <c r="AI35" i="43" s="1"/>
  <c r="AG111" i="43"/>
  <c r="I30" i="43"/>
  <c r="I46" i="43" s="1"/>
  <c r="AG35" i="43"/>
  <c r="A54" i="43"/>
  <c r="AH54" i="43" s="1"/>
  <c r="AI54" i="43" s="1"/>
  <c r="AG119" i="43"/>
  <c r="Y49" i="43"/>
  <c r="Y65" i="43" s="1"/>
  <c r="AG101" i="41"/>
  <c r="T25" i="41"/>
  <c r="X25" i="41" s="1"/>
  <c r="AG120" i="42"/>
  <c r="AG44" i="42"/>
  <c r="AG64" i="41"/>
  <c r="A20" i="41"/>
  <c r="A58" i="41" s="1"/>
  <c r="A15" i="41"/>
  <c r="A110" i="41" s="1"/>
  <c r="A24" i="41"/>
  <c r="A81" i="41" s="1"/>
  <c r="AH81" i="41" s="1"/>
  <c r="AI81" i="41" s="1"/>
  <c r="A19" i="41"/>
  <c r="O68" i="41" s="1"/>
  <c r="O84" i="41" s="1"/>
  <c r="A14" i="41"/>
  <c r="A23" i="41"/>
  <c r="AG118" i="41" s="1"/>
  <c r="A18" i="41"/>
  <c r="M49" i="41" s="1"/>
  <c r="M65" i="41" s="1"/>
  <c r="A13" i="41"/>
  <c r="A22" i="41"/>
  <c r="U68" i="41" s="1"/>
  <c r="U84" i="41" s="1"/>
  <c r="A17" i="41"/>
  <c r="AG74" i="41" s="1"/>
  <c r="F23" i="36"/>
  <c r="F25" i="36"/>
  <c r="E14" i="36"/>
  <c r="E25" i="36"/>
  <c r="E20" i="36"/>
  <c r="A9" i="40"/>
  <c r="E13" i="36"/>
  <c r="AG107" i="43"/>
  <c r="A107" i="43"/>
  <c r="A24" i="39"/>
  <c r="A13" i="39"/>
  <c r="A51" i="39" s="1"/>
  <c r="A21" i="39"/>
  <c r="T21" i="39" s="1"/>
  <c r="AB21" i="39" s="1"/>
  <c r="AI21" i="39" s="1"/>
  <c r="J22" i="36"/>
  <c r="A26" i="39"/>
  <c r="A23" i="39"/>
  <c r="A20" i="39"/>
  <c r="A115" i="39" s="1"/>
  <c r="A16" i="39"/>
  <c r="A12" i="39"/>
  <c r="AG31" i="39" s="1"/>
  <c r="A19" i="39"/>
  <c r="E19" i="36"/>
  <c r="H24" i="36"/>
  <c r="E17" i="36"/>
  <c r="C15" i="36"/>
  <c r="J14" i="36"/>
  <c r="J16" i="36"/>
  <c r="E15" i="36"/>
  <c r="H18" i="36"/>
  <c r="A8" i="39"/>
  <c r="A8" i="44"/>
  <c r="J15" i="36"/>
  <c r="J18" i="36"/>
  <c r="J13" i="36"/>
  <c r="E18" i="36"/>
  <c r="J10" i="36"/>
  <c r="J12" i="36"/>
  <c r="A8" i="40"/>
  <c r="J21" i="36"/>
  <c r="H17" i="36"/>
  <c r="K23" i="36"/>
  <c r="K12" i="36"/>
  <c r="K10" i="36"/>
  <c r="K21" i="36"/>
  <c r="A8" i="8"/>
  <c r="K16" i="36"/>
  <c r="A9" i="46"/>
  <c r="K18" i="36"/>
  <c r="K22" i="36"/>
  <c r="A8" i="41"/>
  <c r="A8" i="45"/>
  <c r="K13" i="36"/>
  <c r="K19" i="36"/>
  <c r="E11" i="20"/>
  <c r="K25" i="36"/>
  <c r="K17" i="36"/>
  <c r="A8" i="38"/>
  <c r="A8" i="42"/>
  <c r="A8" i="46"/>
  <c r="K20" i="36"/>
  <c r="AG35" i="33"/>
  <c r="B16" i="35"/>
  <c r="I49" i="35"/>
  <c r="I65" i="35" s="1"/>
  <c r="A43" i="85"/>
  <c r="AE42" i="85" s="1"/>
  <c r="AG108" i="85"/>
  <c r="C30" i="85"/>
  <c r="C46" i="85" s="1"/>
  <c r="C87" i="85"/>
  <c r="C103" i="85" s="1"/>
  <c r="A108" i="85"/>
  <c r="AH108" i="85" s="1"/>
  <c r="AI108" i="85" s="1"/>
  <c r="AG51" i="85"/>
  <c r="A32" i="85"/>
  <c r="AH32" i="85" s="1"/>
  <c r="AI32" i="85" s="1"/>
  <c r="C106" i="85"/>
  <c r="C122" i="85" s="1"/>
  <c r="A51" i="85"/>
  <c r="B13" i="85"/>
  <c r="AG89" i="85"/>
  <c r="A119" i="86"/>
  <c r="AH119" i="86" s="1"/>
  <c r="AI119" i="86" s="1"/>
  <c r="AC68" i="85"/>
  <c r="AC84" i="85" s="1"/>
  <c r="AG95" i="85"/>
  <c r="B18" i="86"/>
  <c r="A94" i="86"/>
  <c r="AH94" i="86" s="1"/>
  <c r="AI94" i="86" s="1"/>
  <c r="M49" i="86"/>
  <c r="M65" i="86" s="1"/>
  <c r="AG56" i="86"/>
  <c r="M106" i="86"/>
  <c r="M122" i="86" s="1"/>
  <c r="M30" i="86"/>
  <c r="M46" i="86" s="1"/>
  <c r="A75" i="86"/>
  <c r="AG56" i="85"/>
  <c r="M30" i="85"/>
  <c r="M46" i="85" s="1"/>
  <c r="A94" i="85"/>
  <c r="A37" i="85"/>
  <c r="A75" i="85"/>
  <c r="M68" i="85"/>
  <c r="M84" i="85" s="1"/>
  <c r="M49" i="85"/>
  <c r="M65" i="85" s="1"/>
  <c r="B18" i="85"/>
  <c r="A113" i="85"/>
  <c r="AG75" i="85"/>
  <c r="M106" i="85"/>
  <c r="M122" i="85" s="1"/>
  <c r="AG94" i="85"/>
  <c r="A56" i="85"/>
  <c r="AH56" i="85" s="1"/>
  <c r="AI56" i="85" s="1"/>
  <c r="AG113" i="85"/>
  <c r="AG37" i="85"/>
  <c r="AH89" i="87"/>
  <c r="AI89" i="87" s="1"/>
  <c r="AE89" i="87"/>
  <c r="AH31" i="78"/>
  <c r="AI31" i="78" s="1"/>
  <c r="A41" i="85"/>
  <c r="U106" i="85"/>
  <c r="U122" i="85" s="1"/>
  <c r="K87" i="85"/>
  <c r="K103" i="85" s="1"/>
  <c r="AH50" i="75"/>
  <c r="AI50" i="75" s="1"/>
  <c r="AI69" i="68"/>
  <c r="AH36" i="70"/>
  <c r="AI36" i="70"/>
  <c r="A92" i="63"/>
  <c r="AH92" i="63" s="1"/>
  <c r="AI92" i="63" s="1"/>
  <c r="AG111" i="63"/>
  <c r="T25" i="63"/>
  <c r="AB25" i="63" s="1"/>
  <c r="AI25" i="63" s="1"/>
  <c r="A116" i="64"/>
  <c r="AH116" i="64" s="1"/>
  <c r="AI116" i="64" s="1"/>
  <c r="A78" i="64"/>
  <c r="K68" i="64"/>
  <c r="K84" i="64" s="1"/>
  <c r="A89" i="64"/>
  <c r="AH89" i="64" s="1"/>
  <c r="AI89" i="64" s="1"/>
  <c r="B13" i="64"/>
  <c r="A70" i="64"/>
  <c r="AG51" i="64"/>
  <c r="C49" i="64"/>
  <c r="C65" i="64" s="1"/>
  <c r="C106" i="64"/>
  <c r="C122" i="64" s="1"/>
  <c r="A51" i="64"/>
  <c r="B24" i="64"/>
  <c r="AG119" i="64"/>
  <c r="A43" i="64"/>
  <c r="Y49" i="64"/>
  <c r="Y65" i="64"/>
  <c r="AG62" i="64"/>
  <c r="AG100" i="64"/>
  <c r="Y106" i="64"/>
  <c r="Y122" i="64"/>
  <c r="Y68" i="64"/>
  <c r="Y84" i="64" s="1"/>
  <c r="A81" i="64"/>
  <c r="AH81" i="64" s="1"/>
  <c r="AI81" i="64" s="1"/>
  <c r="A100" i="64"/>
  <c r="Y87" i="64"/>
  <c r="Y103" i="64" s="1"/>
  <c r="T24" i="64"/>
  <c r="X24" i="64" s="1"/>
  <c r="AG43" i="64"/>
  <c r="AH45" i="61"/>
  <c r="AI45" i="61" s="1"/>
  <c r="AG96" i="64"/>
  <c r="AG115" i="64"/>
  <c r="AG39" i="64"/>
  <c r="A96" i="64"/>
  <c r="A39" i="64"/>
  <c r="AG50" i="64"/>
  <c r="AG50" i="63"/>
  <c r="AG55" i="63"/>
  <c r="AG113" i="63"/>
  <c r="T18" i="63"/>
  <c r="AB18" i="63" s="1"/>
  <c r="AI18" i="63" s="1"/>
  <c r="A75" i="63"/>
  <c r="AH75" i="63" s="1"/>
  <c r="AI75" i="63" s="1"/>
  <c r="M49" i="63"/>
  <c r="M65" i="63" s="1"/>
  <c r="M106" i="63"/>
  <c r="M122" i="63" s="1"/>
  <c r="AG75" i="63"/>
  <c r="AG37" i="63"/>
  <c r="A37" i="63"/>
  <c r="AH37" i="63" s="1"/>
  <c r="AI37" i="63" s="1"/>
  <c r="A94" i="63"/>
  <c r="AH94" i="63" s="1"/>
  <c r="AI94" i="63" s="1"/>
  <c r="M68" i="63"/>
  <c r="M84" i="63" s="1"/>
  <c r="M30" i="63"/>
  <c r="M46" i="63" s="1"/>
  <c r="A56" i="63"/>
  <c r="AH56" i="63" s="1"/>
  <c r="AI56" i="63" s="1"/>
  <c r="B18" i="63"/>
  <c r="A113" i="63"/>
  <c r="AH113" i="63" s="1"/>
  <c r="AI113" i="63" s="1"/>
  <c r="AG94" i="63"/>
  <c r="M87" i="63"/>
  <c r="M103" i="63" s="1"/>
  <c r="AG56" i="63"/>
  <c r="AG89" i="53"/>
  <c r="B13" i="53"/>
  <c r="T19" i="49"/>
  <c r="AB19" i="49" s="1"/>
  <c r="AI19" i="49" s="1"/>
  <c r="AG95" i="49"/>
  <c r="B19" i="49"/>
  <c r="O68" i="49"/>
  <c r="O84" i="49" s="1"/>
  <c r="AG38" i="49"/>
  <c r="AG114" i="49"/>
  <c r="A38" i="49"/>
  <c r="AH38" i="49" s="1"/>
  <c r="AI38" i="49" s="1"/>
  <c r="A57" i="49"/>
  <c r="AH57" i="49" s="1"/>
  <c r="AI57" i="49" s="1"/>
  <c r="A76" i="49"/>
  <c r="AH76" i="49" s="1"/>
  <c r="AI76" i="49" s="1"/>
  <c r="AG76" i="49"/>
  <c r="O87" i="49"/>
  <c r="O103" i="49" s="1"/>
  <c r="A95" i="49"/>
  <c r="O106" i="49"/>
  <c r="O122" i="49" s="1"/>
  <c r="AG57" i="49"/>
  <c r="O30" i="49"/>
  <c r="O46" i="49" s="1"/>
  <c r="A114" i="49"/>
  <c r="O49" i="49"/>
  <c r="O65" i="49" s="1"/>
  <c r="K49" i="53"/>
  <c r="K65" i="53" s="1"/>
  <c r="T20" i="49"/>
  <c r="X20" i="49" s="1"/>
  <c r="A77" i="49"/>
  <c r="AH77" i="49" s="1"/>
  <c r="AI77" i="49" s="1"/>
  <c r="AG39" i="49"/>
  <c r="AG58" i="49"/>
  <c r="E68" i="56"/>
  <c r="E84" i="56" s="1"/>
  <c r="AG52" i="56"/>
  <c r="AG69" i="56"/>
  <c r="T12" i="56"/>
  <c r="B13" i="51"/>
  <c r="C106" i="51"/>
  <c r="C122" i="51" s="1"/>
  <c r="T13" i="51"/>
  <c r="AB13" i="51" s="1"/>
  <c r="AI13" i="51" s="1"/>
  <c r="AG89" i="51"/>
  <c r="A70" i="51"/>
  <c r="AE69" i="51" s="1"/>
  <c r="A108" i="51"/>
  <c r="A89" i="51"/>
  <c r="AH89" i="51" s="1"/>
  <c r="AI89" i="51" s="1"/>
  <c r="C87" i="51"/>
  <c r="C103" i="51" s="1"/>
  <c r="AG32" i="51"/>
  <c r="U49" i="55"/>
  <c r="U65" i="55" s="1"/>
  <c r="AG98" i="56"/>
  <c r="U68" i="56"/>
  <c r="U84" i="56" s="1"/>
  <c r="U30" i="56"/>
  <c r="U46" i="56" s="1"/>
  <c r="A81" i="51"/>
  <c r="AE81" i="51" s="1"/>
  <c r="Y87" i="51"/>
  <c r="Y103" i="51" s="1"/>
  <c r="A43" i="51"/>
  <c r="AE43" i="51" s="1"/>
  <c r="K106" i="55"/>
  <c r="K122" i="55" s="1"/>
  <c r="A37" i="56"/>
  <c r="AH37" i="56" s="1"/>
  <c r="AI37" i="56" s="1"/>
  <c r="M87" i="56"/>
  <c r="M103" i="56" s="1"/>
  <c r="E30" i="51"/>
  <c r="E46" i="51" s="1"/>
  <c r="A33" i="51"/>
  <c r="AH44" i="51"/>
  <c r="AI44" i="51" s="1"/>
  <c r="A114" i="56"/>
  <c r="AH114" i="56" s="1"/>
  <c r="AI114" i="56" s="1"/>
  <c r="A76" i="56"/>
  <c r="AH76" i="56" s="1"/>
  <c r="AI76" i="56" s="1"/>
  <c r="O106" i="56"/>
  <c r="O122" i="56" s="1"/>
  <c r="AG76" i="56"/>
  <c r="AG57" i="56"/>
  <c r="AG95" i="56"/>
  <c r="A95" i="56"/>
  <c r="AH95" i="56" s="1"/>
  <c r="AI95" i="56" s="1"/>
  <c r="O30" i="56"/>
  <c r="O46" i="56" s="1"/>
  <c r="T19" i="56"/>
  <c r="AB19" i="56" s="1"/>
  <c r="AI19" i="56" s="1"/>
  <c r="O49" i="56"/>
  <c r="O65" i="56" s="1"/>
  <c r="O87" i="56"/>
  <c r="O103" i="56" s="1"/>
  <c r="B19" i="56"/>
  <c r="A38" i="56"/>
  <c r="AG38" i="56"/>
  <c r="AG62" i="55"/>
  <c r="A100" i="55"/>
  <c r="AH100" i="55" s="1"/>
  <c r="AI100" i="55" s="1"/>
  <c r="Y30" i="55"/>
  <c r="Y46" i="55" s="1"/>
  <c r="Y87" i="55"/>
  <c r="Y103" i="55" s="1"/>
  <c r="AG119" i="55"/>
  <c r="A113" i="49"/>
  <c r="AH113" i="49" s="1"/>
  <c r="AI113" i="49" s="1"/>
  <c r="T15" i="49"/>
  <c r="AB15" i="49" s="1"/>
  <c r="AI15" i="49" s="1"/>
  <c r="AG72" i="49"/>
  <c r="G106" i="49"/>
  <c r="G122" i="49" s="1"/>
  <c r="AG91" i="49"/>
  <c r="A36" i="49"/>
  <c r="A55" i="49"/>
  <c r="AH55" i="49" s="1"/>
  <c r="AI55" i="49" s="1"/>
  <c r="AG74" i="49"/>
  <c r="K87" i="49"/>
  <c r="K103" i="49" s="1"/>
  <c r="AG55" i="49"/>
  <c r="K68" i="49"/>
  <c r="K84" i="49" s="1"/>
  <c r="AG36" i="49"/>
  <c r="AG93" i="49"/>
  <c r="A74" i="49"/>
  <c r="AG112" i="49"/>
  <c r="A93" i="49"/>
  <c r="K106" i="49"/>
  <c r="K122" i="49" s="1"/>
  <c r="A112" i="49"/>
  <c r="B17" i="49"/>
  <c r="K49" i="49"/>
  <c r="K65" i="49" s="1"/>
  <c r="T17" i="49"/>
  <c r="X17" i="49" s="1"/>
  <c r="K30" i="49"/>
  <c r="K46" i="49" s="1"/>
  <c r="O68" i="55"/>
  <c r="O84" i="55" s="1"/>
  <c r="AG38" i="55"/>
  <c r="T19" i="55"/>
  <c r="X19" i="55" s="1"/>
  <c r="I68" i="55"/>
  <c r="I84" i="55" s="1"/>
  <c r="I49" i="55"/>
  <c r="I65" i="55" s="1"/>
  <c r="A35" i="55"/>
  <c r="A69" i="49"/>
  <c r="AH69" i="49"/>
  <c r="AI69" i="49" s="1"/>
  <c r="AG88" i="49"/>
  <c r="B12" i="49"/>
  <c r="A31" i="49"/>
  <c r="AH31" i="49" s="1"/>
  <c r="AI31" i="49" s="1"/>
  <c r="A88" i="49"/>
  <c r="A107" i="49"/>
  <c r="AH107" i="49"/>
  <c r="AI107" i="49" s="1"/>
  <c r="T12" i="49"/>
  <c r="AB12" i="49" s="1"/>
  <c r="AI12" i="49" s="1"/>
  <c r="AG50" i="49"/>
  <c r="AG31" i="49"/>
  <c r="AG69" i="49"/>
  <c r="AG107" i="49"/>
  <c r="A50" i="49"/>
  <c r="S106" i="56"/>
  <c r="S122" i="56" s="1"/>
  <c r="A59" i="56"/>
  <c r="AH59" i="56" s="1"/>
  <c r="AI59" i="56" s="1"/>
  <c r="Q68" i="56"/>
  <c r="Q84" i="56" s="1"/>
  <c r="A36" i="51"/>
  <c r="K68" i="51"/>
  <c r="K84" i="51" s="1"/>
  <c r="A39" i="55"/>
  <c r="B20" i="55"/>
  <c r="Q30" i="55"/>
  <c r="Q46" i="55" s="1"/>
  <c r="Q106" i="55"/>
  <c r="Q122" i="55" s="1"/>
  <c r="A91" i="53"/>
  <c r="A72" i="53"/>
  <c r="AG72" i="53"/>
  <c r="B14" i="55"/>
  <c r="A52" i="55"/>
  <c r="AH52" i="55" s="1"/>
  <c r="AI52" i="55" s="1"/>
  <c r="AG107" i="55"/>
  <c r="B12" i="55"/>
  <c r="T12" i="55"/>
  <c r="X12" i="55" s="1"/>
  <c r="A111" i="49"/>
  <c r="A35" i="49"/>
  <c r="AH35" i="49" s="1"/>
  <c r="AI35" i="49" s="1"/>
  <c r="AG92" i="49"/>
  <c r="A73" i="49"/>
  <c r="AH73" i="49" s="1"/>
  <c r="AI73" i="49" s="1"/>
  <c r="AG73" i="49"/>
  <c r="I49" i="49"/>
  <c r="I65" i="49" s="1"/>
  <c r="G87" i="56"/>
  <c r="G103" i="56" s="1"/>
  <c r="A91" i="56"/>
  <c r="AG91" i="56"/>
  <c r="AG34" i="56"/>
  <c r="B15" i="56"/>
  <c r="A110" i="56"/>
  <c r="AH110" i="56" s="1"/>
  <c r="AI110" i="56" s="1"/>
  <c r="A72" i="56"/>
  <c r="AH72" i="56" s="1"/>
  <c r="AI72" i="56" s="1"/>
  <c r="B17" i="56"/>
  <c r="AG74" i="56"/>
  <c r="AG93" i="56"/>
  <c r="K49" i="56"/>
  <c r="K65" i="56" s="1"/>
  <c r="A93" i="56"/>
  <c r="A55" i="56"/>
  <c r="AG55" i="56"/>
  <c r="AG112" i="56"/>
  <c r="K106" i="56"/>
  <c r="K122" i="56" s="1"/>
  <c r="AG36" i="56"/>
  <c r="A74" i="56"/>
  <c r="AH74" i="56" s="1"/>
  <c r="AI74" i="56" s="1"/>
  <c r="A112" i="56"/>
  <c r="K87" i="56"/>
  <c r="K103" i="56" s="1"/>
  <c r="A36" i="56"/>
  <c r="K68" i="56"/>
  <c r="K84" i="56"/>
  <c r="T17" i="56"/>
  <c r="X17" i="56" s="1"/>
  <c r="K30" i="56"/>
  <c r="K46" i="56" s="1"/>
  <c r="B15" i="55"/>
  <c r="AG53" i="55"/>
  <c r="A115" i="53"/>
  <c r="AH115" i="53" s="1"/>
  <c r="AI115" i="53" s="1"/>
  <c r="Q49" i="53"/>
  <c r="Q65" i="53" s="1"/>
  <c r="A39" i="53"/>
  <c r="AH39" i="53" s="1"/>
  <c r="AI39" i="53" s="1"/>
  <c r="C68" i="49"/>
  <c r="C84" i="49" s="1"/>
  <c r="A51" i="49"/>
  <c r="AH51" i="49"/>
  <c r="AI51" i="49" s="1"/>
  <c r="C49" i="49"/>
  <c r="C65" i="49" s="1"/>
  <c r="AG108" i="49"/>
  <c r="AH63" i="57"/>
  <c r="AI63" i="57" s="1"/>
  <c r="A44" i="49"/>
  <c r="AH44" i="49"/>
  <c r="AI44" i="49" s="1"/>
  <c r="AA68" i="49"/>
  <c r="AA84" i="49" s="1"/>
  <c r="A82" i="49"/>
  <c r="AH82" i="49" s="1"/>
  <c r="AI82" i="49" s="1"/>
  <c r="AA106" i="49"/>
  <c r="AA122" i="49" s="1"/>
  <c r="AG101" i="49"/>
  <c r="AA30" i="49"/>
  <c r="AA46" i="49"/>
  <c r="AG44" i="49"/>
  <c r="A120" i="49"/>
  <c r="AH120" i="49" s="1"/>
  <c r="AI120" i="49" s="1"/>
  <c r="A101" i="49"/>
  <c r="AG82" i="49"/>
  <c r="AA87" i="49"/>
  <c r="AA103" i="49" s="1"/>
  <c r="AG63" i="49"/>
  <c r="AG120" i="49"/>
  <c r="AA49" i="49"/>
  <c r="AA65" i="49" s="1"/>
  <c r="T25" i="49"/>
  <c r="X25" i="49" s="1"/>
  <c r="B25" i="49"/>
  <c r="A63" i="49"/>
  <c r="W68" i="56"/>
  <c r="W84" i="56" s="1"/>
  <c r="W106" i="56"/>
  <c r="W122" i="56" s="1"/>
  <c r="A70" i="56"/>
  <c r="AH70" i="56" s="1"/>
  <c r="AI70" i="56" s="1"/>
  <c r="A32" i="56"/>
  <c r="AH32" i="56"/>
  <c r="AI32" i="56" s="1"/>
  <c r="AG32" i="56"/>
  <c r="T20" i="39"/>
  <c r="X20" i="39" s="1"/>
  <c r="AH107" i="43"/>
  <c r="AI107" i="43" s="1"/>
  <c r="AG108" i="37"/>
  <c r="A89" i="37"/>
  <c r="AG70" i="37"/>
  <c r="A52" i="41"/>
  <c r="E68" i="41"/>
  <c r="E84" i="41" s="1"/>
  <c r="T14" i="41"/>
  <c r="AB14" i="41" s="1"/>
  <c r="AI14" i="41" s="1"/>
  <c r="AG109" i="41"/>
  <c r="A90" i="41"/>
  <c r="AH90" i="41" s="1"/>
  <c r="AI90" i="41" s="1"/>
  <c r="A71" i="41"/>
  <c r="AH71" i="41" s="1"/>
  <c r="AI71" i="41" s="1"/>
  <c r="A109" i="41"/>
  <c r="AH109" i="41" s="1"/>
  <c r="AI109" i="41" s="1"/>
  <c r="A33" i="41"/>
  <c r="AH33" i="41" s="1"/>
  <c r="AI33" i="41" s="1"/>
  <c r="AG71" i="41"/>
  <c r="E87" i="41"/>
  <c r="E103" i="41" s="1"/>
  <c r="E30" i="41"/>
  <c r="E46" i="41" s="1"/>
  <c r="AG90" i="41"/>
  <c r="E49" i="41"/>
  <c r="E65" i="41" s="1"/>
  <c r="AG52" i="41"/>
  <c r="E106" i="41"/>
  <c r="E122" i="41" s="1"/>
  <c r="AG33" i="41"/>
  <c r="B14" i="41"/>
  <c r="AG101" i="37"/>
  <c r="AG82" i="37"/>
  <c r="AG44" i="37"/>
  <c r="A120" i="37"/>
  <c r="AH120" i="37"/>
  <c r="AI120" i="37" s="1"/>
  <c r="A44" i="37"/>
  <c r="AH44" i="37" s="1"/>
  <c r="AI44" i="37" s="1"/>
  <c r="AA68" i="37"/>
  <c r="AA84" i="37" s="1"/>
  <c r="A60" i="37"/>
  <c r="AH60" i="37" s="1"/>
  <c r="AI60" i="37" s="1"/>
  <c r="T22" i="37"/>
  <c r="X22" i="37" s="1"/>
  <c r="U106" i="37"/>
  <c r="U122" i="37" s="1"/>
  <c r="B22" i="37"/>
  <c r="AG41" i="37"/>
  <c r="A41" i="37"/>
  <c r="AH41" i="37" s="1"/>
  <c r="AI41" i="37" s="1"/>
  <c r="U30" i="37"/>
  <c r="U46" i="37" s="1"/>
  <c r="AG60" i="37"/>
  <c r="AG117" i="37"/>
  <c r="AG79" i="37"/>
  <c r="A98" i="37"/>
  <c r="AG98" i="37"/>
  <c r="U87" i="37"/>
  <c r="U103" i="37" s="1"/>
  <c r="U68" i="37"/>
  <c r="U84" i="37" s="1"/>
  <c r="A79" i="37"/>
  <c r="U49" i="37"/>
  <c r="U65" i="37"/>
  <c r="A117" i="37"/>
  <c r="AH107" i="38"/>
  <c r="AI107" i="38" s="1"/>
  <c r="AG42" i="39"/>
  <c r="AG80" i="39"/>
  <c r="A114" i="41"/>
  <c r="AH114" i="41" s="1"/>
  <c r="AI114" i="41" s="1"/>
  <c r="A38" i="41"/>
  <c r="AH38" i="41" s="1"/>
  <c r="AI38" i="41" s="1"/>
  <c r="B19" i="41"/>
  <c r="T19" i="41"/>
  <c r="AB19" i="41" s="1"/>
  <c r="AI19" i="41" s="1"/>
  <c r="O49" i="41"/>
  <c r="O65" i="41" s="1"/>
  <c r="AG76" i="41"/>
  <c r="AG38" i="41"/>
  <c r="AG114" i="41"/>
  <c r="AG95" i="41"/>
  <c r="A57" i="41"/>
  <c r="O106" i="41"/>
  <c r="O122" i="41" s="1"/>
  <c r="AG81" i="37"/>
  <c r="AG100" i="37"/>
  <c r="A100" i="37"/>
  <c r="A81" i="37"/>
  <c r="AH81" i="37" s="1"/>
  <c r="AI81" i="37" s="1"/>
  <c r="A119" i="37"/>
  <c r="AH119" i="37" s="1"/>
  <c r="AI119" i="37" s="1"/>
  <c r="Y68" i="37"/>
  <c r="Y84" i="37" s="1"/>
  <c r="AG43" i="37"/>
  <c r="AG62" i="37"/>
  <c r="Y106" i="37"/>
  <c r="Y122" i="37" s="1"/>
  <c r="Y30" i="37"/>
  <c r="Y46" i="37" s="1"/>
  <c r="A62" i="37"/>
  <c r="B24" i="37"/>
  <c r="Y87" i="37"/>
  <c r="Y103" i="37" s="1"/>
  <c r="A43" i="37"/>
  <c r="AH43" i="37" s="1"/>
  <c r="AI43" i="37" s="1"/>
  <c r="AG119" i="37"/>
  <c r="T24" i="37"/>
  <c r="X24" i="37" s="1"/>
  <c r="Y49" i="37"/>
  <c r="Y65" i="37" s="1"/>
  <c r="AG71" i="37"/>
  <c r="E87" i="37"/>
  <c r="E103" i="37" s="1"/>
  <c r="AG109" i="37"/>
  <c r="E49" i="37"/>
  <c r="E65" i="37" s="1"/>
  <c r="AG33" i="37"/>
  <c r="A90" i="37"/>
  <c r="AH90" i="37" s="1"/>
  <c r="AI90" i="37" s="1"/>
  <c r="E30" i="37"/>
  <c r="E46" i="37" s="1"/>
  <c r="A109" i="37"/>
  <c r="AE108" i="37" s="1"/>
  <c r="AG90" i="37"/>
  <c r="E68" i="37"/>
  <c r="E84" i="37" s="1"/>
  <c r="B14" i="37"/>
  <c r="AG52" i="37"/>
  <c r="T14" i="37"/>
  <c r="X14" i="37" s="1"/>
  <c r="E106" i="37"/>
  <c r="E122" i="37" s="1"/>
  <c r="A33" i="37"/>
  <c r="AH33" i="37" s="1"/>
  <c r="AI33" i="37" s="1"/>
  <c r="A52" i="37"/>
  <c r="AH52" i="37" s="1"/>
  <c r="AI52" i="37" s="1"/>
  <c r="A71" i="37"/>
  <c r="AH71" i="37" s="1"/>
  <c r="AI71" i="37" s="1"/>
  <c r="O68" i="39"/>
  <c r="O84" i="39" s="1"/>
  <c r="T19" i="39"/>
  <c r="AB19" i="39" s="1"/>
  <c r="AI19" i="39" s="1"/>
  <c r="A38" i="39"/>
  <c r="O106" i="39"/>
  <c r="O122" i="39" s="1"/>
  <c r="A116" i="39"/>
  <c r="AH116" i="39"/>
  <c r="AI116" i="39" s="1"/>
  <c r="S87" i="39"/>
  <c r="S103" i="39" s="1"/>
  <c r="AG55" i="41"/>
  <c r="G106" i="41"/>
  <c r="G122" i="41" s="1"/>
  <c r="A58" i="37"/>
  <c r="A77" i="37"/>
  <c r="AH77" i="37" s="1"/>
  <c r="AI77" i="37" s="1"/>
  <c r="Q68" i="37"/>
  <c r="Q84" i="37" s="1"/>
  <c r="Q30" i="37"/>
  <c r="Q46" i="37" s="1"/>
  <c r="A96" i="37"/>
  <c r="AH96" i="37" s="1"/>
  <c r="AI96" i="37" s="1"/>
  <c r="B20" i="37"/>
  <c r="Q87" i="37"/>
  <c r="Q103" i="37" s="1"/>
  <c r="A39" i="37"/>
  <c r="Q49" i="37"/>
  <c r="Q65" i="37" s="1"/>
  <c r="T20" i="37"/>
  <c r="AB20" i="37" s="1"/>
  <c r="AI20" i="37" s="1"/>
  <c r="AG77" i="37"/>
  <c r="AG96" i="37"/>
  <c r="AG58" i="37"/>
  <c r="A91" i="37"/>
  <c r="AH91" i="37" s="1"/>
  <c r="AI91" i="37" s="1"/>
  <c r="T15" i="37"/>
  <c r="AB15" i="37" s="1"/>
  <c r="AI15" i="37" s="1"/>
  <c r="A110" i="37"/>
  <c r="AH110" i="37" s="1"/>
  <c r="AI110" i="37" s="1"/>
  <c r="G49" i="37"/>
  <c r="G65" i="37" s="1"/>
  <c r="AG91" i="37"/>
  <c r="A34" i="37"/>
  <c r="AH34" i="37" s="1"/>
  <c r="AI34" i="37" s="1"/>
  <c r="AG34" i="37"/>
  <c r="G87" i="37"/>
  <c r="G103" i="37" s="1"/>
  <c r="A72" i="37"/>
  <c r="AH72" i="37" s="1"/>
  <c r="AI72" i="37" s="1"/>
  <c r="B15" i="37"/>
  <c r="G30" i="37"/>
  <c r="G46" i="37"/>
  <c r="G106" i="37"/>
  <c r="G122" i="37" s="1"/>
  <c r="AG53" i="37"/>
  <c r="AG110" i="37"/>
  <c r="G68" i="37"/>
  <c r="G84" i="37" s="1"/>
  <c r="A53" i="37"/>
  <c r="AG72" i="37"/>
  <c r="AG100" i="41"/>
  <c r="AG57" i="37"/>
  <c r="A95" i="37"/>
  <c r="AH95" i="37"/>
  <c r="AI95" i="37" s="1"/>
  <c r="AG69" i="39"/>
  <c r="U106" i="41"/>
  <c r="U122" i="41" s="1"/>
  <c r="U30" i="41"/>
  <c r="U46" i="41" s="1"/>
  <c r="AG98" i="41"/>
  <c r="A117" i="41"/>
  <c r="A41" i="41"/>
  <c r="U49" i="41"/>
  <c r="U65" i="41" s="1"/>
  <c r="AH78" i="43"/>
  <c r="AI78" i="43" s="1"/>
  <c r="AG99" i="37"/>
  <c r="A80" i="37"/>
  <c r="AG61" i="37"/>
  <c r="B23" i="37"/>
  <c r="AG42" i="37"/>
  <c r="B21" i="37"/>
  <c r="AG73" i="39"/>
  <c r="I87" i="39"/>
  <c r="I103" i="39" s="1"/>
  <c r="A54" i="39"/>
  <c r="A92" i="39"/>
  <c r="AH92" i="39" s="1"/>
  <c r="AI92" i="39" s="1"/>
  <c r="AG35" i="39"/>
  <c r="B16" i="39"/>
  <c r="I68" i="39"/>
  <c r="I84" i="39" s="1"/>
  <c r="I30" i="39"/>
  <c r="I46" i="39" s="1"/>
  <c r="AG111" i="39"/>
  <c r="AG54" i="39"/>
  <c r="A73" i="39"/>
  <c r="AH73" i="39" s="1"/>
  <c r="AI73" i="39" s="1"/>
  <c r="I106" i="39"/>
  <c r="I122" i="39" s="1"/>
  <c r="T16" i="39"/>
  <c r="AB16" i="39" s="1"/>
  <c r="AI16" i="39" s="1"/>
  <c r="I49" i="39"/>
  <c r="I65" i="39" s="1"/>
  <c r="AG92" i="39"/>
  <c r="A35" i="39"/>
  <c r="A111" i="39"/>
  <c r="AH111" i="39"/>
  <c r="AI111" i="39" s="1"/>
  <c r="AG70" i="39"/>
  <c r="C87" i="39"/>
  <c r="C103" i="39"/>
  <c r="B13" i="39"/>
  <c r="A108" i="39"/>
  <c r="AH108" i="39" s="1"/>
  <c r="AI108" i="39" s="1"/>
  <c r="AG89" i="39"/>
  <c r="A89" i="41"/>
  <c r="C106" i="41"/>
  <c r="C122" i="41" s="1"/>
  <c r="C68" i="41"/>
  <c r="C84" i="41" s="1"/>
  <c r="A51" i="41"/>
  <c r="AE51" i="41" s="1"/>
  <c r="AG32" i="41"/>
  <c r="A70" i="41"/>
  <c r="C30" i="41"/>
  <c r="C46" i="41"/>
  <c r="A32" i="41"/>
  <c r="AH32" i="41" s="1"/>
  <c r="AI32" i="41" s="1"/>
  <c r="B13" i="41"/>
  <c r="AH37" i="85"/>
  <c r="AI37" i="85" s="1"/>
  <c r="AH75" i="86"/>
  <c r="AI75" i="86" s="1"/>
  <c r="AE74" i="86"/>
  <c r="AH51" i="64"/>
  <c r="AI51" i="64" s="1"/>
  <c r="AH70" i="64"/>
  <c r="AI70" i="64" s="1"/>
  <c r="AH108" i="51"/>
  <c r="AI108" i="51" s="1"/>
  <c r="AH88" i="49"/>
  <c r="AI88" i="49" s="1"/>
  <c r="AH35" i="55"/>
  <c r="AI35" i="55" s="1"/>
  <c r="AH63" i="49"/>
  <c r="AI63" i="49" s="1"/>
  <c r="AH101" i="49"/>
  <c r="AI101" i="49" s="1"/>
  <c r="AH36" i="56"/>
  <c r="AI36" i="56" s="1"/>
  <c r="AH95" i="49"/>
  <c r="AI95" i="49" s="1"/>
  <c r="AH91" i="56"/>
  <c r="AI91" i="56" s="1"/>
  <c r="AH93" i="49"/>
  <c r="AI93" i="49" s="1"/>
  <c r="AH52" i="41"/>
  <c r="AI52" i="41" s="1"/>
  <c r="AH89" i="41"/>
  <c r="AI89" i="41" s="1"/>
  <c r="AE52" i="37"/>
  <c r="AH57" i="41"/>
  <c r="AI57" i="41" s="1"/>
  <c r="AH53" i="37"/>
  <c r="AI53" i="37" s="1"/>
  <c r="AH62" i="37"/>
  <c r="AI62" i="37" s="1"/>
  <c r="AH35" i="39"/>
  <c r="AI35" i="39" s="1"/>
  <c r="AH79" i="37"/>
  <c r="AI79" i="37" s="1"/>
  <c r="A90" i="23"/>
  <c r="AG33" i="23"/>
  <c r="B14" i="23"/>
  <c r="A109" i="23"/>
  <c r="AE109" i="23" s="1"/>
  <c r="S49" i="14"/>
  <c r="S65" i="14" s="1"/>
  <c r="AG40" i="14"/>
  <c r="A34" i="14"/>
  <c r="S87" i="14"/>
  <c r="S103" i="14" s="1"/>
  <c r="S30" i="14"/>
  <c r="S46" i="14" s="1"/>
  <c r="AG110" i="14"/>
  <c r="T21" i="14"/>
  <c r="X21" i="14" s="1"/>
  <c r="AG59" i="14"/>
  <c r="S68" i="14"/>
  <c r="S84" i="14" s="1"/>
  <c r="A78" i="14"/>
  <c r="A120" i="14"/>
  <c r="AH120" i="14" s="1"/>
  <c r="AI120" i="14" s="1"/>
  <c r="S106" i="14"/>
  <c r="S122" i="14" s="1"/>
  <c r="B21" i="14"/>
  <c r="AG78" i="14"/>
  <c r="AG97" i="14"/>
  <c r="A116" i="14"/>
  <c r="AH116" i="14"/>
  <c r="AI116" i="14" s="1"/>
  <c r="A97" i="14"/>
  <c r="AH97" i="14" s="1"/>
  <c r="AI97" i="14" s="1"/>
  <c r="C106" i="23"/>
  <c r="C122" i="23" s="1"/>
  <c r="AG107" i="14"/>
  <c r="AG50" i="14"/>
  <c r="A88" i="14"/>
  <c r="AE88" i="14" s="1"/>
  <c r="AG88" i="14"/>
  <c r="A107" i="14"/>
  <c r="AG81" i="14"/>
  <c r="A50" i="14"/>
  <c r="A43" i="14"/>
  <c r="A51" i="14"/>
  <c r="AG69" i="14"/>
  <c r="AE111" i="14"/>
  <c r="AH111" i="14"/>
  <c r="AI111" i="14" s="1"/>
  <c r="A32" i="14"/>
  <c r="A6" i="21"/>
  <c r="AH112" i="53"/>
  <c r="AI112" i="53" s="1"/>
  <c r="A73" i="14"/>
  <c r="I68" i="14"/>
  <c r="I84" i="14" s="1"/>
  <c r="A35" i="14"/>
  <c r="AH35" i="14" s="1"/>
  <c r="AI35" i="14" s="1"/>
  <c r="AG111" i="14"/>
  <c r="AH33" i="51"/>
  <c r="AI33" i="51" s="1"/>
  <c r="AE107" i="85"/>
  <c r="A34" i="41"/>
  <c r="AE33" i="41" s="1"/>
  <c r="C106" i="49"/>
  <c r="C122" i="49" s="1"/>
  <c r="AG89" i="49"/>
  <c r="B15" i="49"/>
  <c r="A110" i="49"/>
  <c r="AH110" i="49" s="1"/>
  <c r="AI110" i="49" s="1"/>
  <c r="K30" i="53"/>
  <c r="K46" i="53" s="1"/>
  <c r="I106" i="63"/>
  <c r="I122" i="63" s="1"/>
  <c r="A92" i="85"/>
  <c r="A109" i="61"/>
  <c r="AH109" i="61" s="1"/>
  <c r="AI109" i="61" s="1"/>
  <c r="AG109" i="61"/>
  <c r="K68" i="61"/>
  <c r="K84" i="61" s="1"/>
  <c r="AG93" i="61"/>
  <c r="G106" i="68"/>
  <c r="G122" i="68" s="1"/>
  <c r="A34" i="68"/>
  <c r="AH34" i="68" s="1"/>
  <c r="AI34" i="68" s="1"/>
  <c r="AG92" i="14"/>
  <c r="AG73" i="14"/>
  <c r="A70" i="34"/>
  <c r="C30" i="34"/>
  <c r="C46" i="34" s="1"/>
  <c r="C87" i="34"/>
  <c r="C103" i="34" s="1"/>
  <c r="AG72" i="79"/>
  <c r="AG34" i="79"/>
  <c r="AG53" i="49"/>
  <c r="A74" i="53"/>
  <c r="T16" i="85"/>
  <c r="AB16" i="85" s="1"/>
  <c r="AI16" i="85" s="1"/>
  <c r="E30" i="61"/>
  <c r="E46" i="61" s="1"/>
  <c r="E106" i="61"/>
  <c r="E122" i="61" s="1"/>
  <c r="AH108" i="61"/>
  <c r="AI108" i="61" s="1"/>
  <c r="E68" i="61"/>
  <c r="E84" i="61" s="1"/>
  <c r="A74" i="61"/>
  <c r="AH74" i="61" s="1"/>
  <c r="AI74" i="61" s="1"/>
  <c r="AG112" i="61"/>
  <c r="T15" i="68"/>
  <c r="AG72" i="68"/>
  <c r="AG34" i="68"/>
  <c r="B16" i="14"/>
  <c r="I30" i="14"/>
  <c r="I46" i="14" s="1"/>
  <c r="B12" i="82"/>
  <c r="A50" i="82"/>
  <c r="AG107" i="82"/>
  <c r="AG50" i="82"/>
  <c r="A107" i="82"/>
  <c r="AH107" i="82" s="1"/>
  <c r="AI107" i="82" s="1"/>
  <c r="I30" i="29"/>
  <c r="I46" i="29" s="1"/>
  <c r="I49" i="29"/>
  <c r="I65" i="29" s="1"/>
  <c r="AG54" i="29"/>
  <c r="AG35" i="29"/>
  <c r="A54" i="29"/>
  <c r="A35" i="29"/>
  <c r="AH35" i="29" s="1"/>
  <c r="AI35" i="29" s="1"/>
  <c r="I106" i="29"/>
  <c r="I122" i="29" s="1"/>
  <c r="A73" i="29"/>
  <c r="AH73" i="29" s="1"/>
  <c r="AI73" i="29" s="1"/>
  <c r="AG73" i="29"/>
  <c r="A111" i="29"/>
  <c r="AH111" i="29" s="1"/>
  <c r="AI111" i="29" s="1"/>
  <c r="A92" i="29"/>
  <c r="AH92" i="29" s="1"/>
  <c r="AI92" i="29" s="1"/>
  <c r="I68" i="29"/>
  <c r="I84" i="29" s="1"/>
  <c r="AG72" i="41"/>
  <c r="T13" i="49"/>
  <c r="X13" i="49" s="1"/>
  <c r="C87" i="49"/>
  <c r="C103" i="49" s="1"/>
  <c r="A70" i="49"/>
  <c r="G68" i="49"/>
  <c r="G84" i="49" s="1"/>
  <c r="A72" i="49"/>
  <c r="A91" i="49"/>
  <c r="B17" i="53"/>
  <c r="A90" i="61"/>
  <c r="AH90" i="61" s="1"/>
  <c r="AI90" i="61" s="1"/>
  <c r="AG33" i="61"/>
  <c r="T17" i="61"/>
  <c r="X17" i="61" s="1"/>
  <c r="B17" i="61"/>
  <c r="AG110" i="68"/>
  <c r="A110" i="68"/>
  <c r="AH110" i="68" s="1"/>
  <c r="AI110" i="68" s="1"/>
  <c r="A92" i="14"/>
  <c r="AE92" i="14" s="1"/>
  <c r="I87" i="14"/>
  <c r="I103" i="14" s="1"/>
  <c r="G30" i="41"/>
  <c r="G46" i="41" s="1"/>
  <c r="A32" i="49"/>
  <c r="G49" i="49"/>
  <c r="G65" i="49" s="1"/>
  <c r="A53" i="41"/>
  <c r="AH53" i="41" s="1"/>
  <c r="AI53" i="41" s="1"/>
  <c r="G68" i="41"/>
  <c r="G84" i="41" s="1"/>
  <c r="A108" i="49"/>
  <c r="AG32" i="49"/>
  <c r="A53" i="49"/>
  <c r="AG110" i="49"/>
  <c r="AG107" i="53"/>
  <c r="T17" i="53"/>
  <c r="X17" i="53" s="1"/>
  <c r="A111" i="63"/>
  <c r="AG71" i="61"/>
  <c r="E49" i="61"/>
  <c r="E65" i="61" s="1"/>
  <c r="AH35" i="54"/>
  <c r="AI35" i="54" s="1"/>
  <c r="A55" i="61"/>
  <c r="K49" i="61"/>
  <c r="K65" i="61" s="1"/>
  <c r="K87" i="61"/>
  <c r="K103" i="61" s="1"/>
  <c r="AG91" i="68"/>
  <c r="G68" i="68"/>
  <c r="G84" i="68" s="1"/>
  <c r="AG35" i="14"/>
  <c r="AG112" i="53"/>
  <c r="A72" i="41"/>
  <c r="AG54" i="37"/>
  <c r="AE92" i="43"/>
  <c r="A91" i="41"/>
  <c r="T15" i="41"/>
  <c r="AB15" i="41" s="1"/>
  <c r="AI15" i="41" s="1"/>
  <c r="AG51" i="49"/>
  <c r="C30" i="49"/>
  <c r="C46" i="49" s="1"/>
  <c r="A93" i="51"/>
  <c r="AE92" i="51" s="1"/>
  <c r="G30" i="49"/>
  <c r="G46" i="49" s="1"/>
  <c r="G87" i="49"/>
  <c r="G103" i="49" s="1"/>
  <c r="A55" i="53"/>
  <c r="AH55" i="53" s="1"/>
  <c r="AI55" i="53" s="1"/>
  <c r="A35" i="64"/>
  <c r="AH35" i="64" s="1"/>
  <c r="AI35" i="64" s="1"/>
  <c r="A35" i="63"/>
  <c r="AH35" i="63" s="1"/>
  <c r="AI35" i="63" s="1"/>
  <c r="A33" i="61"/>
  <c r="AG90" i="61"/>
  <c r="AG36" i="61"/>
  <c r="A93" i="61"/>
  <c r="A53" i="68"/>
  <c r="AH53" i="68" s="1"/>
  <c r="AI53" i="68" s="1"/>
  <c r="A91" i="68"/>
  <c r="AH91" i="68" s="1"/>
  <c r="AI91" i="68" s="1"/>
  <c r="AB23" i="72"/>
  <c r="AI23" i="72" s="1"/>
  <c r="I106" i="14"/>
  <c r="I122" i="14" s="1"/>
  <c r="G49" i="34"/>
  <c r="G65" i="34" s="1"/>
  <c r="AG110" i="34"/>
  <c r="AG35" i="79"/>
  <c r="AG111" i="79"/>
  <c r="A35" i="79"/>
  <c r="A73" i="79"/>
  <c r="AH73" i="79" s="1"/>
  <c r="AI73" i="79" s="1"/>
  <c r="AG92" i="79"/>
  <c r="AG73" i="79"/>
  <c r="B16" i="79"/>
  <c r="AG54" i="79"/>
  <c r="I30" i="79"/>
  <c r="I46" i="79" s="1"/>
  <c r="AG33" i="87"/>
  <c r="E68" i="87"/>
  <c r="E84" i="87" s="1"/>
  <c r="AG109" i="87"/>
  <c r="AG71" i="87"/>
  <c r="T14" i="87"/>
  <c r="AB14" i="87" s="1"/>
  <c r="AI14" i="87" s="1"/>
  <c r="AG90" i="87"/>
  <c r="AG52" i="87"/>
  <c r="A109" i="87"/>
  <c r="AH109" i="87" s="1"/>
  <c r="AI109" i="87" s="1"/>
  <c r="E106" i="87"/>
  <c r="E122" i="87"/>
  <c r="E68" i="35"/>
  <c r="E84" i="35" s="1"/>
  <c r="E87" i="35"/>
  <c r="E103" i="35" s="1"/>
  <c r="AG70" i="49"/>
  <c r="AG92" i="37"/>
  <c r="AG110" i="41"/>
  <c r="B15" i="41"/>
  <c r="A89" i="49"/>
  <c r="A34" i="49"/>
  <c r="AH34" i="49" s="1"/>
  <c r="AI34" i="49" s="1"/>
  <c r="I106" i="64"/>
  <c r="I122" i="64" s="1"/>
  <c r="T14" i="61"/>
  <c r="X14" i="61" s="1"/>
  <c r="E87" i="61"/>
  <c r="E103" i="61" s="1"/>
  <c r="K106" i="61"/>
  <c r="K122" i="61" s="1"/>
  <c r="A36" i="61"/>
  <c r="G30" i="68"/>
  <c r="G46" i="68" s="1"/>
  <c r="A72" i="68"/>
  <c r="I49" i="14"/>
  <c r="I65" i="14" s="1"/>
  <c r="A93" i="82"/>
  <c r="A36" i="82"/>
  <c r="AH36" i="82" s="1"/>
  <c r="AI36" i="82" s="1"/>
  <c r="K68" i="29"/>
  <c r="K84" i="29" s="1"/>
  <c r="K30" i="29"/>
  <c r="K46" i="29" s="1"/>
  <c r="K87" i="29"/>
  <c r="K103" i="29" s="1"/>
  <c r="T17" i="29"/>
  <c r="X17" i="29" s="1"/>
  <c r="A112" i="29"/>
  <c r="A36" i="29"/>
  <c r="AH36" i="29" s="1"/>
  <c r="AI36" i="29" s="1"/>
  <c r="A74" i="29"/>
  <c r="AH74" i="29" s="1"/>
  <c r="AI74" i="29" s="1"/>
  <c r="AG90" i="29"/>
  <c r="AG109" i="29"/>
  <c r="A109" i="29"/>
  <c r="AH109" i="29" s="1"/>
  <c r="AI109" i="29" s="1"/>
  <c r="E106" i="29"/>
  <c r="E122" i="29"/>
  <c r="B14" i="29"/>
  <c r="AG71" i="29"/>
  <c r="A71" i="61"/>
  <c r="AE70" i="61" s="1"/>
  <c r="AG74" i="61"/>
  <c r="AG53" i="68"/>
  <c r="A54" i="14"/>
  <c r="B13" i="38"/>
  <c r="A51" i="38"/>
  <c r="AG109" i="34"/>
  <c r="AG52" i="34"/>
  <c r="C49" i="27"/>
  <c r="C65" i="27" s="1"/>
  <c r="AG32" i="27"/>
  <c r="AG89" i="27"/>
  <c r="C87" i="27"/>
  <c r="C103" i="27" s="1"/>
  <c r="AG108" i="27"/>
  <c r="A108" i="27"/>
  <c r="AH108" i="27" s="1"/>
  <c r="AI108" i="27" s="1"/>
  <c r="B13" i="27"/>
  <c r="C30" i="27"/>
  <c r="C46" i="27" s="1"/>
  <c r="AG70" i="27"/>
  <c r="E49" i="27"/>
  <c r="E65" i="27" s="1"/>
  <c r="A52" i="27"/>
  <c r="AH52" i="27" s="1"/>
  <c r="AI52" i="27" s="1"/>
  <c r="T14" i="27"/>
  <c r="A33" i="27"/>
  <c r="AG33" i="27"/>
  <c r="E30" i="27"/>
  <c r="E46" i="27" s="1"/>
  <c r="A71" i="27"/>
  <c r="AH71" i="27" s="1"/>
  <c r="AI71" i="27" s="1"/>
  <c r="E68" i="27"/>
  <c r="E84" i="27" s="1"/>
  <c r="I87" i="38"/>
  <c r="I103" i="38" s="1"/>
  <c r="A111" i="38"/>
  <c r="AH111" i="38"/>
  <c r="AI111" i="38" s="1"/>
  <c r="I49" i="38"/>
  <c r="I65" i="38" s="1"/>
  <c r="AG31" i="79"/>
  <c r="A31" i="58"/>
  <c r="T12" i="58"/>
  <c r="X12" i="58" s="1"/>
  <c r="A69" i="58"/>
  <c r="A51" i="9"/>
  <c r="B17" i="31"/>
  <c r="AG112" i="31"/>
  <c r="A52" i="75"/>
  <c r="E30" i="75"/>
  <c r="E46" i="75" s="1"/>
  <c r="A109" i="75"/>
  <c r="K106" i="45"/>
  <c r="K122" i="45" s="1"/>
  <c r="B14" i="25"/>
  <c r="A109" i="25"/>
  <c r="AE109" i="25" s="1"/>
  <c r="AG53" i="86"/>
  <c r="A34" i="11"/>
  <c r="AG69" i="78"/>
  <c r="A50" i="78"/>
  <c r="AG70" i="58"/>
  <c r="C49" i="58"/>
  <c r="C65" i="58" s="1"/>
  <c r="AG53" i="62"/>
  <c r="AG89" i="58"/>
  <c r="E68" i="84"/>
  <c r="E84" i="84" s="1"/>
  <c r="E106" i="69"/>
  <c r="E122" i="69" s="1"/>
  <c r="A109" i="69"/>
  <c r="AG111" i="38"/>
  <c r="A32" i="45"/>
  <c r="AH32" i="45" s="1"/>
  <c r="AI32" i="45" s="1"/>
  <c r="A36" i="31"/>
  <c r="AH36" i="31" s="1"/>
  <c r="AI36" i="31" s="1"/>
  <c r="T17" i="31"/>
  <c r="AB17" i="31" s="1"/>
  <c r="AI17" i="31" s="1"/>
  <c r="AG71" i="75"/>
  <c r="A71" i="75"/>
  <c r="A74" i="45"/>
  <c r="AH74" i="45" s="1"/>
  <c r="AI74" i="45" s="1"/>
  <c r="A52" i="25"/>
  <c r="AE51" i="25"/>
  <c r="AH51" i="25"/>
  <c r="AI51" i="25" s="1"/>
  <c r="AG52" i="25"/>
  <c r="A91" i="86"/>
  <c r="AH91" i="86" s="1"/>
  <c r="AI91" i="86" s="1"/>
  <c r="A72" i="86"/>
  <c r="AG91" i="11"/>
  <c r="A107" i="78"/>
  <c r="A50" i="9"/>
  <c r="A70" i="58"/>
  <c r="AG32" i="58"/>
  <c r="AG52" i="69"/>
  <c r="E30" i="69"/>
  <c r="E46" i="69" s="1"/>
  <c r="T14" i="69"/>
  <c r="X14" i="69" s="1"/>
  <c r="AH107" i="25"/>
  <c r="AI107" i="25" s="1"/>
  <c r="AE90" i="87"/>
  <c r="AE33" i="80"/>
  <c r="A35" i="38"/>
  <c r="AH35" i="38" s="1"/>
  <c r="AI35" i="38" s="1"/>
  <c r="I106" i="38"/>
  <c r="I122" i="38" s="1"/>
  <c r="AH50" i="58"/>
  <c r="AI50" i="58" s="1"/>
  <c r="A70" i="9"/>
  <c r="T13" i="45"/>
  <c r="AB13" i="45" s="1"/>
  <c r="AI13" i="45" s="1"/>
  <c r="AG93" i="31"/>
  <c r="K87" i="31"/>
  <c r="K103" i="31" s="1"/>
  <c r="AG90" i="75"/>
  <c r="E87" i="75"/>
  <c r="E103" i="75" s="1"/>
  <c r="AE88" i="75"/>
  <c r="A55" i="45"/>
  <c r="AH55" i="45" s="1"/>
  <c r="AI55" i="45" s="1"/>
  <c r="E49" i="25"/>
  <c r="E65" i="25" s="1"/>
  <c r="A90" i="25"/>
  <c r="AE90" i="25" s="1"/>
  <c r="AE108" i="69"/>
  <c r="A53" i="86"/>
  <c r="AG34" i="11"/>
  <c r="T12" i="78"/>
  <c r="X12" i="78" s="1"/>
  <c r="C87" i="58"/>
  <c r="C103" i="58" s="1"/>
  <c r="AG90" i="69"/>
  <c r="E49" i="69"/>
  <c r="E65" i="69" s="1"/>
  <c r="AG50" i="9"/>
  <c r="E68" i="69"/>
  <c r="E84" i="69" s="1"/>
  <c r="B14" i="69"/>
  <c r="AE69" i="80"/>
  <c r="I68" i="38"/>
  <c r="I84" i="38" s="1"/>
  <c r="I30" i="38"/>
  <c r="I46" i="38" s="1"/>
  <c r="AG69" i="58"/>
  <c r="AG107" i="58"/>
  <c r="A33" i="23"/>
  <c r="AE51" i="58"/>
  <c r="B17" i="80"/>
  <c r="K30" i="31"/>
  <c r="K46" i="31" s="1"/>
  <c r="K49" i="31"/>
  <c r="K65" i="31" s="1"/>
  <c r="A93" i="31"/>
  <c r="AH93" i="31" s="1"/>
  <c r="AI93" i="31" s="1"/>
  <c r="AG109" i="75"/>
  <c r="AG33" i="75"/>
  <c r="A71" i="25"/>
  <c r="AE71" i="25" s="1"/>
  <c r="E106" i="25"/>
  <c r="E122" i="25" s="1"/>
  <c r="A110" i="11"/>
  <c r="T15" i="86"/>
  <c r="X15" i="86" s="1"/>
  <c r="G106" i="86"/>
  <c r="G122" i="86" s="1"/>
  <c r="B15" i="11"/>
  <c r="A69" i="78"/>
  <c r="B13" i="58"/>
  <c r="A108" i="87"/>
  <c r="E87" i="69"/>
  <c r="E103" i="69" s="1"/>
  <c r="A52" i="69"/>
  <c r="AH52" i="69" s="1"/>
  <c r="AI52" i="69" s="1"/>
  <c r="A36" i="80"/>
  <c r="AH36" i="80" s="1"/>
  <c r="AI36" i="80" s="1"/>
  <c r="A108" i="9"/>
  <c r="AG36" i="31"/>
  <c r="AG74" i="31"/>
  <c r="AG32" i="31"/>
  <c r="E106" i="75"/>
  <c r="E122" i="75" s="1"/>
  <c r="B14" i="75"/>
  <c r="AG109" i="25"/>
  <c r="AG90" i="25"/>
  <c r="A110" i="86"/>
  <c r="AH110" i="86" s="1"/>
  <c r="AI110" i="86" s="1"/>
  <c r="AG91" i="86"/>
  <c r="A36" i="45"/>
  <c r="AH36" i="45"/>
  <c r="AI36" i="45" s="1"/>
  <c r="AE90" i="80"/>
  <c r="AE71" i="87"/>
  <c r="A73" i="38"/>
  <c r="AH73" i="38" s="1"/>
  <c r="AI73" i="38" s="1"/>
  <c r="AG88" i="58"/>
  <c r="A107" i="58"/>
  <c r="A89" i="9"/>
  <c r="A112" i="31"/>
  <c r="AH112" i="31" s="1"/>
  <c r="AI112" i="31" s="1"/>
  <c r="C30" i="31"/>
  <c r="C46" i="31" s="1"/>
  <c r="E68" i="75"/>
  <c r="E84" i="75" s="1"/>
  <c r="E30" i="25"/>
  <c r="E46" i="25" s="1"/>
  <c r="B16" i="82"/>
  <c r="AG72" i="86"/>
  <c r="K68" i="45"/>
  <c r="K84" i="45" s="1"/>
  <c r="G68" i="86"/>
  <c r="G84" i="86" s="1"/>
  <c r="B15" i="86"/>
  <c r="AG71" i="69"/>
  <c r="A90" i="69"/>
  <c r="AG110" i="62"/>
  <c r="AG51" i="58"/>
  <c r="AG109" i="69"/>
  <c r="AH98" i="37"/>
  <c r="AI98" i="37" s="1"/>
  <c r="B26" i="37"/>
  <c r="AG102" i="37"/>
  <c r="AC87" i="37"/>
  <c r="AC103" i="37" s="1"/>
  <c r="AC106" i="37"/>
  <c r="AC122" i="37" s="1"/>
  <c r="AG121" i="37"/>
  <c r="AG83" i="37"/>
  <c r="AC68" i="37"/>
  <c r="AC84" i="37" s="1"/>
  <c r="AC30" i="37"/>
  <c r="AC46" i="37" s="1"/>
  <c r="AG93" i="55"/>
  <c r="A74" i="55"/>
  <c r="AH74" i="55" s="1"/>
  <c r="AI74" i="55" s="1"/>
  <c r="K68" i="55"/>
  <c r="K84" i="55" s="1"/>
  <c r="AG36" i="55"/>
  <c r="A112" i="55"/>
  <c r="AH112" i="55"/>
  <c r="AI112" i="55" s="1"/>
  <c r="A93" i="55"/>
  <c r="AH93" i="55" s="1"/>
  <c r="AI93" i="55" s="1"/>
  <c r="K87" i="55"/>
  <c r="K103" i="55" s="1"/>
  <c r="AG112" i="55"/>
  <c r="AG74" i="55"/>
  <c r="A119" i="49"/>
  <c r="Y87" i="49"/>
  <c r="Y103" i="49" s="1"/>
  <c r="S68" i="56"/>
  <c r="S84" i="56" s="1"/>
  <c r="AG97" i="56"/>
  <c r="A116" i="56"/>
  <c r="AH116" i="56" s="1"/>
  <c r="AI116" i="56" s="1"/>
  <c r="AG78" i="56"/>
  <c r="S30" i="56"/>
  <c r="S46" i="56" s="1"/>
  <c r="A97" i="56"/>
  <c r="AH97" i="56" s="1"/>
  <c r="AI97" i="56" s="1"/>
  <c r="S49" i="56"/>
  <c r="S65" i="56" s="1"/>
  <c r="S87" i="56"/>
  <c r="S103" i="56" s="1"/>
  <c r="A40" i="56"/>
  <c r="AH41" i="29"/>
  <c r="AI41" i="29" s="1"/>
  <c r="AE40" i="29"/>
  <c r="AH119" i="65"/>
  <c r="AI119" i="65" s="1"/>
  <c r="A116" i="45"/>
  <c r="AH116" i="45"/>
  <c r="AI116" i="45" s="1"/>
  <c r="A59" i="45"/>
  <c r="AH59" i="45" s="1"/>
  <c r="AI59" i="45" s="1"/>
  <c r="B21" i="45"/>
  <c r="A64" i="37"/>
  <c r="AH64" i="37" s="1"/>
  <c r="AI64" i="37" s="1"/>
  <c r="AG116" i="56"/>
  <c r="K49" i="55"/>
  <c r="K65" i="55" s="1"/>
  <c r="AH39" i="64"/>
  <c r="AI39" i="64" s="1"/>
  <c r="AE96" i="14"/>
  <c r="AH96" i="14"/>
  <c r="AI96" i="14" s="1"/>
  <c r="K30" i="38"/>
  <c r="K46" i="38" s="1"/>
  <c r="A93" i="38"/>
  <c r="AE92" i="38" s="1"/>
  <c r="T17" i="38"/>
  <c r="X17" i="38" s="1"/>
  <c r="AG36" i="38"/>
  <c r="A112" i="38"/>
  <c r="AH112" i="38" s="1"/>
  <c r="AI112" i="38" s="1"/>
  <c r="AG112" i="38"/>
  <c r="AG55" i="38"/>
  <c r="K87" i="38"/>
  <c r="K103" i="38" s="1"/>
  <c r="K68" i="38"/>
  <c r="K84" i="38" s="1"/>
  <c r="K106" i="38"/>
  <c r="K122" i="38" s="1"/>
  <c r="A36" i="38"/>
  <c r="AH36" i="38" s="1"/>
  <c r="AI36" i="38" s="1"/>
  <c r="K49" i="38"/>
  <c r="K65" i="38"/>
  <c r="AE61" i="53"/>
  <c r="AH61" i="53"/>
  <c r="AI61" i="53" s="1"/>
  <c r="A121" i="37"/>
  <c r="AG59" i="56"/>
  <c r="AH112" i="49"/>
  <c r="AI112" i="49" s="1"/>
  <c r="A36" i="55"/>
  <c r="AH59" i="14"/>
  <c r="AI59" i="14" s="1"/>
  <c r="AE59" i="14"/>
  <c r="A78" i="27"/>
  <c r="AH78" i="27" s="1"/>
  <c r="AI78" i="27" s="1"/>
  <c r="S30" i="27"/>
  <c r="S46" i="27" s="1"/>
  <c r="A40" i="27"/>
  <c r="AH40" i="27" s="1"/>
  <c r="AI40" i="27" s="1"/>
  <c r="AG78" i="27"/>
  <c r="AG40" i="27"/>
  <c r="A59" i="27"/>
  <c r="AH59" i="27"/>
  <c r="AI59" i="27" s="1"/>
  <c r="S68" i="27"/>
  <c r="S84" i="27" s="1"/>
  <c r="AG59" i="27"/>
  <c r="B21" i="27"/>
  <c r="AG116" i="27"/>
  <c r="T21" i="27"/>
  <c r="AB21" i="27" s="1"/>
  <c r="AI21" i="27" s="1"/>
  <c r="S87" i="27"/>
  <c r="S103" i="27" s="1"/>
  <c r="S49" i="27"/>
  <c r="S65" i="27" s="1"/>
  <c r="AG97" i="27"/>
  <c r="AG115" i="35"/>
  <c r="A39" i="35"/>
  <c r="AH39" i="35" s="1"/>
  <c r="AI39" i="35" s="1"/>
  <c r="Q49" i="35"/>
  <c r="Q65" i="35" s="1"/>
  <c r="AG96" i="35"/>
  <c r="A96" i="35"/>
  <c r="AH96" i="35" s="1"/>
  <c r="AI96" i="35" s="1"/>
  <c r="Q87" i="35"/>
  <c r="Q103" i="35" s="1"/>
  <c r="A115" i="35"/>
  <c r="AH115" i="35" s="1"/>
  <c r="AI115" i="35" s="1"/>
  <c r="Q30" i="35"/>
  <c r="Q46" i="35" s="1"/>
  <c r="A77" i="35"/>
  <c r="AH77" i="35" s="1"/>
  <c r="AI77" i="35" s="1"/>
  <c r="AG77" i="35"/>
  <c r="Q106" i="35"/>
  <c r="Q122" i="35" s="1"/>
  <c r="T20" i="35"/>
  <c r="Q68" i="35"/>
  <c r="Q84" i="35" s="1"/>
  <c r="AG58" i="35"/>
  <c r="AH61" i="75"/>
  <c r="AI61" i="75" s="1"/>
  <c r="AH59" i="82"/>
  <c r="AI59" i="82" s="1"/>
  <c r="AE58" i="82"/>
  <c r="AH39" i="82"/>
  <c r="AI39" i="82" s="1"/>
  <c r="AE39" i="82"/>
  <c r="T23" i="38"/>
  <c r="A80" i="38"/>
  <c r="AH80" i="38" s="1"/>
  <c r="AI80" i="38" s="1"/>
  <c r="AG99" i="38"/>
  <c r="AG61" i="38"/>
  <c r="AG80" i="38"/>
  <c r="A61" i="38"/>
  <c r="W106" i="38"/>
  <c r="W122" i="38" s="1"/>
  <c r="W30" i="38"/>
  <c r="W46" i="38" s="1"/>
  <c r="A42" i="38"/>
  <c r="AH42" i="38" s="1"/>
  <c r="AI42" i="38" s="1"/>
  <c r="W68" i="38"/>
  <c r="W84" i="38" s="1"/>
  <c r="A99" i="38"/>
  <c r="AH99" i="38" s="1"/>
  <c r="AI99" i="38" s="1"/>
  <c r="AG42" i="38"/>
  <c r="A118" i="38"/>
  <c r="AH118" i="38" s="1"/>
  <c r="AI118" i="38" s="1"/>
  <c r="W87" i="38"/>
  <c r="W103" i="38" s="1"/>
  <c r="B23" i="38"/>
  <c r="W49" i="38"/>
  <c r="W65" i="38" s="1"/>
  <c r="AG64" i="37"/>
  <c r="A78" i="56"/>
  <c r="AG55" i="55"/>
  <c r="A55" i="85"/>
  <c r="AH55" i="85" s="1"/>
  <c r="AI55" i="85" s="1"/>
  <c r="AG55" i="85"/>
  <c r="AH44" i="78"/>
  <c r="AI44" i="78" s="1"/>
  <c r="AE44" i="78"/>
  <c r="AH58" i="29"/>
  <c r="AI58" i="29" s="1"/>
  <c r="K68" i="23"/>
  <c r="K84" i="23" s="1"/>
  <c r="B17" i="23"/>
  <c r="K30" i="23"/>
  <c r="K46" i="23" s="1"/>
  <c r="K106" i="23"/>
  <c r="K122" i="23" s="1"/>
  <c r="A112" i="23"/>
  <c r="AE112" i="23" s="1"/>
  <c r="A74" i="23"/>
  <c r="AE74" i="23" s="1"/>
  <c r="AG112" i="23"/>
  <c r="AC49" i="37"/>
  <c r="AC65" i="37" s="1"/>
  <c r="A117" i="51"/>
  <c r="AH117" i="51" s="1"/>
  <c r="AI117" i="51" s="1"/>
  <c r="B21" i="56"/>
  <c r="K30" i="55"/>
  <c r="K46" i="55" s="1"/>
  <c r="A45" i="37"/>
  <c r="AG45" i="37"/>
  <c r="T22" i="51"/>
  <c r="AB22" i="51" s="1"/>
  <c r="AI22" i="51" s="1"/>
  <c r="T21" i="56"/>
  <c r="X21" i="56" s="1"/>
  <c r="B17" i="55"/>
  <c r="AE42" i="51"/>
  <c r="W87" i="39"/>
  <c r="W103" i="39" s="1"/>
  <c r="AG99" i="39"/>
  <c r="T23" i="39"/>
  <c r="AB23" i="39" s="1"/>
  <c r="AI23" i="39" s="1"/>
  <c r="W106" i="39"/>
  <c r="W122" i="39" s="1"/>
  <c r="A99" i="39"/>
  <c r="AH99" i="39" s="1"/>
  <c r="AI99" i="39" s="1"/>
  <c r="A118" i="39"/>
  <c r="A42" i="39"/>
  <c r="AH42" i="39" s="1"/>
  <c r="AI42" i="39" s="1"/>
  <c r="A61" i="39"/>
  <c r="W68" i="39"/>
  <c r="W84" i="39" s="1"/>
  <c r="K68" i="41"/>
  <c r="K84" i="41" s="1"/>
  <c r="K106" i="41"/>
  <c r="K122" i="41" s="1"/>
  <c r="A42" i="37"/>
  <c r="AH42" i="37"/>
  <c r="AI42" i="37" s="1"/>
  <c r="W87" i="37"/>
  <c r="W103" i="37" s="1"/>
  <c r="W68" i="37"/>
  <c r="W84" i="37" s="1"/>
  <c r="A118" i="37"/>
  <c r="AH118" i="37" s="1"/>
  <c r="AI118" i="37" s="1"/>
  <c r="A99" i="37"/>
  <c r="AE99" i="37" s="1"/>
  <c r="AG80" i="37"/>
  <c r="W30" i="37"/>
  <c r="W46" i="37" s="1"/>
  <c r="AG118" i="37"/>
  <c r="T23" i="37"/>
  <c r="X23" i="37" s="1"/>
  <c r="AG78" i="37"/>
  <c r="O68" i="51"/>
  <c r="O84" i="51" s="1"/>
  <c r="AG76" i="51"/>
  <c r="AG57" i="51"/>
  <c r="AG36" i="53"/>
  <c r="K106" i="53"/>
  <c r="K122" i="53" s="1"/>
  <c r="K87" i="53"/>
  <c r="K103" i="53" s="1"/>
  <c r="K68" i="53"/>
  <c r="K84" i="53" s="1"/>
  <c r="A36" i="53"/>
  <c r="AH36" i="53" s="1"/>
  <c r="AI36" i="53" s="1"/>
  <c r="AG55" i="53"/>
  <c r="A93" i="53"/>
  <c r="AH93" i="53" s="1"/>
  <c r="AI93" i="53" s="1"/>
  <c r="AG74" i="53"/>
  <c r="AG93" i="53"/>
  <c r="A121" i="55"/>
  <c r="AH121" i="55" s="1"/>
  <c r="AI121" i="55" s="1"/>
  <c r="AC87" i="55"/>
  <c r="AC103" i="55" s="1"/>
  <c r="AG59" i="49"/>
  <c r="AG113" i="56"/>
  <c r="AG37" i="56"/>
  <c r="AG94" i="56"/>
  <c r="M49" i="56"/>
  <c r="M65" i="56" s="1"/>
  <c r="M30" i="56"/>
  <c r="M46" i="56" s="1"/>
  <c r="A56" i="56"/>
  <c r="M68" i="56"/>
  <c r="M84" i="56" s="1"/>
  <c r="M106" i="56"/>
  <c r="M122" i="56" s="1"/>
  <c r="A118" i="64"/>
  <c r="AH118" i="64" s="1"/>
  <c r="AI118" i="64" s="1"/>
  <c r="T23" i="64"/>
  <c r="A61" i="64"/>
  <c r="A99" i="64"/>
  <c r="AH99" i="64" s="1"/>
  <c r="AI99" i="64" s="1"/>
  <c r="AG42" i="64"/>
  <c r="W106" i="64"/>
  <c r="W122" i="64" s="1"/>
  <c r="A80" i="64"/>
  <c r="AH80" i="64" s="1"/>
  <c r="AI80" i="64" s="1"/>
  <c r="W49" i="64"/>
  <c r="W65" i="64" s="1"/>
  <c r="W68" i="64"/>
  <c r="W84" i="64" s="1"/>
  <c r="AG61" i="64"/>
  <c r="AA30" i="85"/>
  <c r="AA46" i="85" s="1"/>
  <c r="A44" i="85"/>
  <c r="AH44" i="85" s="1"/>
  <c r="AI44" i="85" s="1"/>
  <c r="A55" i="55"/>
  <c r="AH55" i="55" s="1"/>
  <c r="AI55" i="55" s="1"/>
  <c r="A83" i="37"/>
  <c r="AH83" i="37" s="1"/>
  <c r="AI83" i="37" s="1"/>
  <c r="A102" i="37"/>
  <c r="AH102" i="37" s="1"/>
  <c r="AI102" i="37" s="1"/>
  <c r="A60" i="51"/>
  <c r="AH60" i="51" s="1"/>
  <c r="AI60" i="51" s="1"/>
  <c r="AG40" i="56"/>
  <c r="Y106" i="49"/>
  <c r="Y122" i="49" s="1"/>
  <c r="T17" i="55"/>
  <c r="X17" i="55" s="1"/>
  <c r="B26" i="39"/>
  <c r="A64" i="39"/>
  <c r="AC30" i="39"/>
  <c r="AC46" i="39" s="1"/>
  <c r="U87" i="41"/>
  <c r="U103" i="41" s="1"/>
  <c r="T22" i="41"/>
  <c r="X22" i="41" s="1"/>
  <c r="AG117" i="41"/>
  <c r="AG41" i="41"/>
  <c r="B22" i="41"/>
  <c r="AG79" i="41"/>
  <c r="A79" i="41"/>
  <c r="AH79" i="41" s="1"/>
  <c r="AI79" i="41" s="1"/>
  <c r="A60" i="41"/>
  <c r="K106" i="51"/>
  <c r="K122" i="51"/>
  <c r="AG112" i="51"/>
  <c r="K87" i="51"/>
  <c r="K103" i="51" s="1"/>
  <c r="AG55" i="51"/>
  <c r="T17" i="51"/>
  <c r="X17" i="51" s="1"/>
  <c r="K49" i="51"/>
  <c r="K65" i="51" s="1"/>
  <c r="A74" i="51"/>
  <c r="B17" i="51"/>
  <c r="M87" i="49"/>
  <c r="M103" i="49" s="1"/>
  <c r="A37" i="49"/>
  <c r="A115" i="38"/>
  <c r="AH115" i="38" s="1"/>
  <c r="AI115" i="38" s="1"/>
  <c r="Q49" i="38"/>
  <c r="Q65" i="38" s="1"/>
  <c r="A77" i="38"/>
  <c r="AH77" i="38" s="1"/>
  <c r="AI77" i="38" s="1"/>
  <c r="AG96" i="38"/>
  <c r="AG39" i="38"/>
  <c r="A58" i="38"/>
  <c r="AH58" i="38" s="1"/>
  <c r="AI58" i="38" s="1"/>
  <c r="A96" i="38"/>
  <c r="AH96" i="38" s="1"/>
  <c r="AI96" i="38" s="1"/>
  <c r="AG115" i="38"/>
  <c r="Q87" i="38"/>
  <c r="Q103" i="38" s="1"/>
  <c r="Q30" i="38"/>
  <c r="Q46" i="38" s="1"/>
  <c r="Q68" i="38"/>
  <c r="Q84" i="38" s="1"/>
  <c r="AG97" i="9"/>
  <c r="A59" i="9"/>
  <c r="M30" i="75"/>
  <c r="M46" i="75" s="1"/>
  <c r="A113" i="75"/>
  <c r="AH113" i="75" s="1"/>
  <c r="AI113" i="75" s="1"/>
  <c r="A56" i="75"/>
  <c r="AG94" i="75"/>
  <c r="AG113" i="75"/>
  <c r="M87" i="75"/>
  <c r="M103" i="75" s="1"/>
  <c r="B18" i="75"/>
  <c r="AG75" i="75"/>
  <c r="A75" i="75"/>
  <c r="T18" i="75"/>
  <c r="AB18" i="75" s="1"/>
  <c r="AI18" i="75" s="1"/>
  <c r="M68" i="75"/>
  <c r="M84" i="75" s="1"/>
  <c r="A74" i="11"/>
  <c r="A36" i="11"/>
  <c r="A55" i="11"/>
  <c r="A112" i="11"/>
  <c r="A93" i="11"/>
  <c r="AG93" i="11"/>
  <c r="B17" i="11"/>
  <c r="AG74" i="11"/>
  <c r="AG112" i="11"/>
  <c r="AH74" i="70"/>
  <c r="AI74" i="70" s="1"/>
  <c r="A98" i="86"/>
  <c r="AG79" i="86"/>
  <c r="AG60" i="86"/>
  <c r="B22" i="86"/>
  <c r="AG117" i="86"/>
  <c r="U49" i="86"/>
  <c r="U65" i="86" s="1"/>
  <c r="U30" i="86"/>
  <c r="U46" i="86" s="1"/>
  <c r="T22" i="86"/>
  <c r="AB22" i="86" s="1"/>
  <c r="AI22" i="86" s="1"/>
  <c r="U106" i="86"/>
  <c r="U122" i="86" s="1"/>
  <c r="AG41" i="86"/>
  <c r="AG98" i="86"/>
  <c r="A41" i="86"/>
  <c r="AH41" i="86" s="1"/>
  <c r="AI41" i="86" s="1"/>
  <c r="A79" i="86"/>
  <c r="A60" i="86"/>
  <c r="AH60" i="86" s="1"/>
  <c r="AI60" i="86" s="1"/>
  <c r="A117" i="86"/>
  <c r="AH117" i="86" s="1"/>
  <c r="AI117" i="86" s="1"/>
  <c r="U68" i="86"/>
  <c r="U84" i="86" s="1"/>
  <c r="A117" i="56"/>
  <c r="T22" i="56"/>
  <c r="AB22" i="56" s="1"/>
  <c r="AI22" i="56" s="1"/>
  <c r="U87" i="56"/>
  <c r="U103" i="56" s="1"/>
  <c r="S49" i="63"/>
  <c r="S65" i="63" s="1"/>
  <c r="AG41" i="85"/>
  <c r="M87" i="86"/>
  <c r="M103" i="86" s="1"/>
  <c r="AG37" i="86"/>
  <c r="AG75" i="86"/>
  <c r="AG56" i="75"/>
  <c r="AG36" i="11"/>
  <c r="AH77" i="75"/>
  <c r="AI77" i="75" s="1"/>
  <c r="AE76" i="75"/>
  <c r="Q68" i="25"/>
  <c r="Q84" i="25" s="1"/>
  <c r="T20" i="25"/>
  <c r="X20" i="25" s="1"/>
  <c r="A39" i="25"/>
  <c r="AH39" i="25" s="1"/>
  <c r="AI39" i="25" s="1"/>
  <c r="Q106" i="25"/>
  <c r="Q122" i="25" s="1"/>
  <c r="AG58" i="25"/>
  <c r="AG77" i="25"/>
  <c r="Q87" i="25"/>
  <c r="Q103" i="25" s="1"/>
  <c r="A58" i="25"/>
  <c r="AH58" i="25" s="1"/>
  <c r="AI58" i="25" s="1"/>
  <c r="A96" i="25"/>
  <c r="AH96" i="25" s="1"/>
  <c r="AI96" i="25" s="1"/>
  <c r="B20" i="25"/>
  <c r="Q30" i="25"/>
  <c r="Q46" i="25" s="1"/>
  <c r="AG115" i="25"/>
  <c r="AG96" i="25"/>
  <c r="Q49" i="25"/>
  <c r="Q65" i="25"/>
  <c r="A77" i="25"/>
  <c r="Q49" i="75"/>
  <c r="Q65" i="75" s="1"/>
  <c r="AG96" i="75"/>
  <c r="Q87" i="75"/>
  <c r="Q103" i="75" s="1"/>
  <c r="A58" i="75"/>
  <c r="AH58" i="75"/>
  <c r="AI58" i="75" s="1"/>
  <c r="T20" i="75"/>
  <c r="A115" i="75"/>
  <c r="AE114" i="75" s="1"/>
  <c r="AG77" i="75"/>
  <c r="Q68" i="75"/>
  <c r="Q84" i="75" s="1"/>
  <c r="A96" i="75"/>
  <c r="AH96" i="75"/>
  <c r="AI96" i="75" s="1"/>
  <c r="B20" i="75"/>
  <c r="AG39" i="75"/>
  <c r="AG115" i="75"/>
  <c r="AG58" i="75"/>
  <c r="Q30" i="75"/>
  <c r="Q46" i="75" s="1"/>
  <c r="AG118" i="83"/>
  <c r="W87" i="83"/>
  <c r="W103" i="83" s="1"/>
  <c r="Q106" i="37"/>
  <c r="Q122" i="37" s="1"/>
  <c r="A115" i="37"/>
  <c r="AG41" i="56"/>
  <c r="B22" i="56"/>
  <c r="A79" i="56"/>
  <c r="AH79" i="56" s="1"/>
  <c r="AI79" i="56" s="1"/>
  <c r="A116" i="63"/>
  <c r="AH116" i="63" s="1"/>
  <c r="AI116" i="63" s="1"/>
  <c r="AH94" i="78"/>
  <c r="AI94" i="78" s="1"/>
  <c r="T18" i="86"/>
  <c r="X18" i="86" s="1"/>
  <c r="A37" i="86"/>
  <c r="AH37" i="86" s="1"/>
  <c r="AI37" i="86" s="1"/>
  <c r="A37" i="75"/>
  <c r="AH37" i="75"/>
  <c r="AI37" i="75" s="1"/>
  <c r="AG55" i="11"/>
  <c r="A43" i="38"/>
  <c r="AH43" i="38" s="1"/>
  <c r="AI43" i="38" s="1"/>
  <c r="A62" i="38"/>
  <c r="AH62" i="38" s="1"/>
  <c r="AI62" i="38" s="1"/>
  <c r="AG62" i="38"/>
  <c r="T24" i="38"/>
  <c r="X24" i="38" s="1"/>
  <c r="A81" i="38"/>
  <c r="A119" i="38"/>
  <c r="Y106" i="38"/>
  <c r="Y122" i="38" s="1"/>
  <c r="AG100" i="38"/>
  <c r="Y49" i="38"/>
  <c r="Y65" i="38" s="1"/>
  <c r="Y30" i="38"/>
  <c r="Y46" i="38" s="1"/>
  <c r="U87" i="86"/>
  <c r="U103" i="86" s="1"/>
  <c r="AG80" i="31"/>
  <c r="W87" i="31"/>
  <c r="W103" i="31" s="1"/>
  <c r="A61" i="31"/>
  <c r="AH61" i="31" s="1"/>
  <c r="AI61" i="31" s="1"/>
  <c r="AH40" i="78"/>
  <c r="AI40" i="78" s="1"/>
  <c r="AE40" i="78"/>
  <c r="AG79" i="56"/>
  <c r="A98" i="56"/>
  <c r="AH98" i="56" s="1"/>
  <c r="AI98" i="56" s="1"/>
  <c r="A45" i="49"/>
  <c r="AH45" i="49" s="1"/>
  <c r="AI45" i="49" s="1"/>
  <c r="AG113" i="86"/>
  <c r="A113" i="86"/>
  <c r="AH113" i="86" s="1"/>
  <c r="AI113" i="86" s="1"/>
  <c r="M106" i="75"/>
  <c r="M122" i="75" s="1"/>
  <c r="AG118" i="29"/>
  <c r="AG42" i="29"/>
  <c r="W49" i="29"/>
  <c r="W65" i="29" s="1"/>
  <c r="W106" i="29"/>
  <c r="W122" i="29" s="1"/>
  <c r="W68" i="29"/>
  <c r="W84" i="29" s="1"/>
  <c r="A118" i="29"/>
  <c r="T23" i="29"/>
  <c r="AB23" i="29" s="1"/>
  <c r="AI23" i="29" s="1"/>
  <c r="W30" i="29"/>
  <c r="W46" i="29" s="1"/>
  <c r="W87" i="29"/>
  <c r="W103" i="29" s="1"/>
  <c r="A99" i="29"/>
  <c r="AH99" i="29" s="1"/>
  <c r="AI99" i="29" s="1"/>
  <c r="AG115" i="37"/>
  <c r="AC49" i="49"/>
  <c r="AC65" i="49" s="1"/>
  <c r="M68" i="86"/>
  <c r="M84" i="86" s="1"/>
  <c r="A94" i="75"/>
  <c r="A39" i="11"/>
  <c r="AG96" i="11"/>
  <c r="AG115" i="11"/>
  <c r="A80" i="51"/>
  <c r="AH80" i="51" s="1"/>
  <c r="AI80" i="51" s="1"/>
  <c r="AA49" i="71"/>
  <c r="AA65" i="71" s="1"/>
  <c r="AG96" i="34"/>
  <c r="Q30" i="34"/>
  <c r="Q46" i="34" s="1"/>
  <c r="O30" i="78"/>
  <c r="O46" i="78" s="1"/>
  <c r="O106" i="78"/>
  <c r="O122" i="78" s="1"/>
  <c r="AC87" i="84"/>
  <c r="AC103" i="84" s="1"/>
  <c r="A102" i="84"/>
  <c r="AH102" i="84" s="1"/>
  <c r="AI102" i="84" s="1"/>
  <c r="T20" i="34"/>
  <c r="X20" i="34" s="1"/>
  <c r="A99" i="51"/>
  <c r="AH99" i="51" s="1"/>
  <c r="AI99" i="51" s="1"/>
  <c r="A101" i="71"/>
  <c r="AG44" i="71"/>
  <c r="B20" i="34"/>
  <c r="A76" i="78"/>
  <c r="AE76" i="78" s="1"/>
  <c r="T19" i="78"/>
  <c r="X19" i="78" s="1"/>
  <c r="AG121" i="84"/>
  <c r="B26" i="84"/>
  <c r="A59" i="58"/>
  <c r="AH59" i="58" s="1"/>
  <c r="AI59" i="58" s="1"/>
  <c r="Q17" i="18"/>
  <c r="S23" i="18"/>
  <c r="AG74" i="78"/>
  <c r="AG36" i="78"/>
  <c r="AG82" i="71"/>
  <c r="AA30" i="71"/>
  <c r="AA46" i="71" s="1"/>
  <c r="AA87" i="71"/>
  <c r="AA103" i="71"/>
  <c r="AE39" i="78"/>
  <c r="Q106" i="34"/>
  <c r="Q122" i="34" s="1"/>
  <c r="A57" i="78"/>
  <c r="O49" i="78"/>
  <c r="O65" i="78" s="1"/>
  <c r="AG120" i="71"/>
  <c r="AG74" i="45"/>
  <c r="A64" i="84"/>
  <c r="AH64" i="84" s="1"/>
  <c r="AI64" i="84" s="1"/>
  <c r="AG45" i="84"/>
  <c r="AC106" i="84"/>
  <c r="AC122" i="84" s="1"/>
  <c r="A115" i="34"/>
  <c r="AH115" i="34" s="1"/>
  <c r="AI115" i="34" s="1"/>
  <c r="A83" i="84"/>
  <c r="AH83" i="84" s="1"/>
  <c r="AI83" i="84" s="1"/>
  <c r="AG95" i="78"/>
  <c r="A16" i="36"/>
  <c r="L16" i="36" s="1"/>
  <c r="M16" i="36" s="1"/>
  <c r="N16" i="36" s="1"/>
  <c r="Q23" i="18"/>
  <c r="AE94" i="43"/>
  <c r="AG55" i="78"/>
  <c r="A74" i="78"/>
  <c r="B17" i="78"/>
  <c r="K68" i="78"/>
  <c r="K84" i="78" s="1"/>
  <c r="T23" i="51"/>
  <c r="X23" i="51" s="1"/>
  <c r="AG99" i="51"/>
  <c r="A82" i="71"/>
  <c r="AG63" i="71"/>
  <c r="T25" i="71"/>
  <c r="X25" i="71" s="1"/>
  <c r="Q49" i="34"/>
  <c r="Q65" i="34" s="1"/>
  <c r="A77" i="34"/>
  <c r="AH77" i="34" s="1"/>
  <c r="AI77" i="34" s="1"/>
  <c r="AG76" i="78"/>
  <c r="A114" i="78"/>
  <c r="AH114" i="78" s="1"/>
  <c r="AI114" i="78" s="1"/>
  <c r="K49" i="45"/>
  <c r="K65" i="45" s="1"/>
  <c r="AE80" i="58"/>
  <c r="A19" i="18"/>
  <c r="R19" i="18" s="1"/>
  <c r="AC49" i="84"/>
  <c r="AC65" i="84" s="1"/>
  <c r="B23" i="87"/>
  <c r="A19" i="92"/>
  <c r="L19" i="92" s="1"/>
  <c r="M19" i="92" s="1"/>
  <c r="N19" i="92" s="1"/>
  <c r="S20" i="18"/>
  <c r="AG112" i="78"/>
  <c r="A36" i="78"/>
  <c r="A55" i="78"/>
  <c r="AE55" i="78" s="1"/>
  <c r="W87" i="51"/>
  <c r="W103" i="51" s="1"/>
  <c r="W68" i="51"/>
  <c r="W84" i="51" s="1"/>
  <c r="B23" i="51"/>
  <c r="AE118" i="58"/>
  <c r="A55" i="44"/>
  <c r="AH55" i="44" s="1"/>
  <c r="AI55" i="44" s="1"/>
  <c r="A96" i="34"/>
  <c r="AH96" i="34" s="1"/>
  <c r="AI96" i="34" s="1"/>
  <c r="AG115" i="34"/>
  <c r="O87" i="78"/>
  <c r="O103" i="78"/>
  <c r="AG114" i="78"/>
  <c r="A93" i="45"/>
  <c r="AH93" i="45" s="1"/>
  <c r="AI93" i="45" s="1"/>
  <c r="AG64" i="84"/>
  <c r="AG39" i="34"/>
  <c r="T26" i="84"/>
  <c r="X26" i="84" s="1"/>
  <c r="AE116" i="79"/>
  <c r="K106" i="78"/>
  <c r="K122" i="78" s="1"/>
  <c r="A93" i="78"/>
  <c r="A118" i="51"/>
  <c r="AH118" i="51" s="1"/>
  <c r="AI118" i="51" s="1"/>
  <c r="AG118" i="51"/>
  <c r="W30" i="51"/>
  <c r="W46" i="51" s="1"/>
  <c r="A44" i="71"/>
  <c r="AH44" i="71" s="1"/>
  <c r="AI44" i="71" s="1"/>
  <c r="A39" i="34"/>
  <c r="AH39" i="34" s="1"/>
  <c r="AI39" i="34" s="1"/>
  <c r="A58" i="34"/>
  <c r="AH58" i="34" s="1"/>
  <c r="AI58" i="34" s="1"/>
  <c r="A95" i="78"/>
  <c r="A112" i="45"/>
  <c r="AH112" i="45" s="1"/>
  <c r="AI112" i="45" s="1"/>
  <c r="K30" i="78"/>
  <c r="K46" i="78" s="1"/>
  <c r="A18" i="19"/>
  <c r="AC68" i="84"/>
  <c r="AC84" i="84" s="1"/>
  <c r="S49" i="62"/>
  <c r="S65" i="62" s="1"/>
  <c r="Q20" i="18"/>
  <c r="A112" i="78"/>
  <c r="W106" i="51"/>
  <c r="W122" i="51" s="1"/>
  <c r="AG61" i="51"/>
  <c r="A61" i="51"/>
  <c r="AH61" i="51" s="1"/>
  <c r="AI61" i="51" s="1"/>
  <c r="A63" i="71"/>
  <c r="AH63" i="71" s="1"/>
  <c r="AI63" i="71" s="1"/>
  <c r="Q68" i="34"/>
  <c r="Q84" i="34" s="1"/>
  <c r="AG77" i="34"/>
  <c r="AG38" i="78"/>
  <c r="B19" i="78"/>
  <c r="AE79" i="58"/>
  <c r="AG112" i="45"/>
  <c r="AG101" i="71"/>
  <c r="A121" i="84"/>
  <c r="AH121" i="84" s="1"/>
  <c r="AI121" i="84" s="1"/>
  <c r="AC30" i="84"/>
  <c r="AC46" i="84" s="1"/>
  <c r="Q108" i="9"/>
  <c r="Q111" i="9"/>
  <c r="Q113" i="9"/>
  <c r="T113" i="9" s="1"/>
  <c r="Q114" i="9"/>
  <c r="T114" i="9" s="1"/>
  <c r="Q115" i="9"/>
  <c r="Q116" i="9"/>
  <c r="Q118" i="9"/>
  <c r="Q120" i="9"/>
  <c r="A48" i="87"/>
  <c r="A48" i="75"/>
  <c r="A48" i="86"/>
  <c r="A48" i="45"/>
  <c r="A48" i="32"/>
  <c r="A48" i="14"/>
  <c r="A48" i="80"/>
  <c r="A48" i="54"/>
  <c r="A48" i="71"/>
  <c r="A48" i="49"/>
  <c r="A48" i="65"/>
  <c r="A48" i="41"/>
  <c r="A48" i="56"/>
  <c r="A48" i="79"/>
  <c r="A48" i="78"/>
  <c r="A48" i="44"/>
  <c r="A48" i="62"/>
  <c r="A48" i="37"/>
  <c r="A48" i="57"/>
  <c r="A48" i="52"/>
  <c r="A48" i="50"/>
  <c r="A48" i="61"/>
  <c r="A48" i="81"/>
  <c r="A48" i="74"/>
  <c r="A48" i="9"/>
  <c r="A48" i="27"/>
  <c r="A48" i="77"/>
  <c r="A48" i="31"/>
  <c r="A48" i="34"/>
  <c r="A48" i="53"/>
  <c r="A48" i="29"/>
  <c r="A48" i="76"/>
  <c r="A48" i="8"/>
  <c r="A48" i="69"/>
  <c r="A48" i="28"/>
  <c r="A48" i="23"/>
  <c r="A48" i="68"/>
  <c r="A48" i="67"/>
  <c r="A48" i="24"/>
  <c r="A48" i="33"/>
  <c r="A48" i="63"/>
  <c r="A48" i="51"/>
  <c r="A48" i="85"/>
  <c r="A48" i="59"/>
  <c r="A48" i="72"/>
  <c r="A48" i="84"/>
  <c r="A48" i="58"/>
  <c r="A48" i="83"/>
  <c r="A48" i="10"/>
  <c r="A48" i="30"/>
  <c r="A48" i="46"/>
  <c r="A67" i="64"/>
  <c r="A48" i="25"/>
  <c r="A48" i="43"/>
  <c r="A48" i="39"/>
  <c r="A48" i="40"/>
  <c r="A48" i="64"/>
  <c r="A48" i="60"/>
  <c r="A48" i="35"/>
  <c r="A48" i="82"/>
  <c r="A86" i="11"/>
  <c r="A86" i="45"/>
  <c r="A86" i="78"/>
  <c r="A86" i="38"/>
  <c r="A86" i="72"/>
  <c r="A86" i="8"/>
  <c r="A86" i="69"/>
  <c r="A86" i="33"/>
  <c r="A86" i="56"/>
  <c r="A86" i="30"/>
  <c r="A86" i="14"/>
  <c r="A86" i="49"/>
  <c r="A86" i="39"/>
  <c r="A86" i="63"/>
  <c r="A67" i="24"/>
  <c r="A67" i="76"/>
  <c r="A67" i="42"/>
  <c r="A67" i="87"/>
  <c r="A67" i="49"/>
  <c r="A67" i="68"/>
  <c r="A67" i="72"/>
  <c r="A86" i="9"/>
  <c r="A86" i="53"/>
  <c r="A86" i="86"/>
  <c r="A86" i="46"/>
  <c r="A86" i="79"/>
  <c r="A86" i="43"/>
  <c r="A86" i="77"/>
  <c r="A86" i="40"/>
  <c r="A86" i="85"/>
  <c r="A86" i="81"/>
  <c r="A86" i="52"/>
  <c r="A67" i="12"/>
  <c r="A67" i="79"/>
  <c r="A67" i="8"/>
  <c r="A67" i="63"/>
  <c r="A67" i="45"/>
  <c r="A67" i="61"/>
  <c r="A67" i="50"/>
  <c r="A86" i="57"/>
  <c r="A86" i="23"/>
  <c r="A86" i="50"/>
  <c r="A86" i="83"/>
  <c r="A86" i="51"/>
  <c r="A86" i="80"/>
  <c r="A86" i="44"/>
  <c r="A86" i="34"/>
  <c r="A86" i="42"/>
  <c r="A86" i="73"/>
  <c r="A67" i="37"/>
  <c r="A67" i="77"/>
  <c r="A67" i="44"/>
  <c r="A67" i="43"/>
  <c r="A67" i="9"/>
  <c r="A67" i="65"/>
  <c r="A67" i="70"/>
  <c r="A67" i="23"/>
  <c r="A67" i="41"/>
  <c r="A67" i="29"/>
  <c r="A86" i="60"/>
  <c r="A86" i="27"/>
  <c r="A86" i="54"/>
  <c r="A86" i="87"/>
  <c r="A86" i="55"/>
  <c r="A86" i="84"/>
  <c r="A86" i="12"/>
  <c r="A86" i="82"/>
  <c r="A86" i="70"/>
  <c r="A67" i="75"/>
  <c r="A67" i="38"/>
  <c r="A67" i="51"/>
  <c r="A67" i="58"/>
  <c r="A67" i="85"/>
  <c r="A67" i="69"/>
  <c r="A67" i="30"/>
  <c r="A67" i="62"/>
  <c r="A67" i="83"/>
  <c r="A86" i="64"/>
  <c r="A86" i="31"/>
  <c r="A86" i="61"/>
  <c r="A86" i="24"/>
  <c r="A86" i="58"/>
  <c r="A86" i="22"/>
  <c r="A86" i="37"/>
  <c r="A86" i="76"/>
  <c r="A86" i="48"/>
  <c r="A86" i="26"/>
  <c r="A67" i="56"/>
  <c r="A67" i="57"/>
  <c r="A67" i="67"/>
  <c r="A67" i="33"/>
  <c r="A67" i="10"/>
  <c r="A67" i="60"/>
  <c r="A67" i="84"/>
  <c r="A67" i="22"/>
  <c r="A67" i="55"/>
  <c r="A67" i="27"/>
  <c r="A86" i="71"/>
  <c r="A86" i="35"/>
  <c r="A86" i="65"/>
  <c r="A86" i="28"/>
  <c r="A86" i="62"/>
  <c r="A86" i="25"/>
  <c r="A86" i="74"/>
  <c r="B28" i="19"/>
  <c r="E23" i="19"/>
  <c r="F23" i="19" s="1"/>
  <c r="T24" i="18" s="1"/>
  <c r="E22" i="19"/>
  <c r="F22" i="19" s="1"/>
  <c r="T23" i="18" s="1"/>
  <c r="E20" i="19"/>
  <c r="F20" i="19" s="1"/>
  <c r="T21" i="18" s="1"/>
  <c r="AG107" i="25"/>
  <c r="A22" i="25"/>
  <c r="A90" i="24"/>
  <c r="AE90" i="24" s="1"/>
  <c r="AG109" i="24"/>
  <c r="E68" i="24"/>
  <c r="E84" i="24" s="1"/>
  <c r="E49" i="24"/>
  <c r="E65" i="24" s="1"/>
  <c r="A112" i="24"/>
  <c r="A52" i="24"/>
  <c r="AG52" i="24"/>
  <c r="AE71" i="24"/>
  <c r="AG71" i="24"/>
  <c r="E87" i="24"/>
  <c r="E103" i="24" s="1"/>
  <c r="AG90" i="24"/>
  <c r="A109" i="24"/>
  <c r="E106" i="24"/>
  <c r="E122" i="24" s="1"/>
  <c r="E30" i="24"/>
  <c r="E46" i="24" s="1"/>
  <c r="AG58" i="23"/>
  <c r="AG54" i="23"/>
  <c r="A111" i="23"/>
  <c r="AE110" i="23" s="1"/>
  <c r="Q49" i="23"/>
  <c r="Q65" i="23" s="1"/>
  <c r="Q30" i="23"/>
  <c r="Q46" i="23" s="1"/>
  <c r="I68" i="23"/>
  <c r="I84" i="23" s="1"/>
  <c r="I87" i="23"/>
  <c r="I103" i="23" s="1"/>
  <c r="A39" i="23"/>
  <c r="AH39" i="23" s="1"/>
  <c r="AI39" i="23" s="1"/>
  <c r="AG77" i="23"/>
  <c r="Q87" i="23"/>
  <c r="Q103" i="23" s="1"/>
  <c r="A73" i="23"/>
  <c r="AE72" i="23" s="1"/>
  <c r="B16" i="23"/>
  <c r="Q68" i="23"/>
  <c r="Q84" i="23" s="1"/>
  <c r="A96" i="23"/>
  <c r="AH96" i="23"/>
  <c r="AI96" i="23" s="1"/>
  <c r="A58" i="23"/>
  <c r="AH58" i="23"/>
  <c r="AI58" i="23" s="1"/>
  <c r="A77" i="23"/>
  <c r="AH77" i="23" s="1"/>
  <c r="AI77" i="23" s="1"/>
  <c r="I30" i="23"/>
  <c r="I46" i="23" s="1"/>
  <c r="AG111" i="23"/>
  <c r="T20" i="23"/>
  <c r="AG115" i="23"/>
  <c r="AG96" i="23"/>
  <c r="I49" i="23"/>
  <c r="I65" i="23" s="1"/>
  <c r="AG39" i="23"/>
  <c r="A115" i="23"/>
  <c r="AH115" i="23" s="1"/>
  <c r="AI115" i="23" s="1"/>
  <c r="AG73" i="23"/>
  <c r="A109" i="14"/>
  <c r="E106" i="14"/>
  <c r="E122" i="14" s="1"/>
  <c r="AG64" i="14"/>
  <c r="E49" i="14"/>
  <c r="E65" i="14" s="1"/>
  <c r="A33" i="14"/>
  <c r="AH33" i="14" s="1"/>
  <c r="AI33" i="14" s="1"/>
  <c r="A71" i="14"/>
  <c r="AG71" i="14"/>
  <c r="AG109" i="14"/>
  <c r="E87" i="14"/>
  <c r="E103" i="14" s="1"/>
  <c r="AG33" i="14"/>
  <c r="B14" i="14"/>
  <c r="A45" i="12"/>
  <c r="AG102" i="12"/>
  <c r="A16" i="12"/>
  <c r="A21" i="12"/>
  <c r="AG107" i="12"/>
  <c r="A50" i="12"/>
  <c r="A18" i="12"/>
  <c r="A121" i="12"/>
  <c r="AG121" i="12"/>
  <c r="AG43" i="12"/>
  <c r="B12" i="12"/>
  <c r="A69" i="12"/>
  <c r="A15" i="12"/>
  <c r="AG64" i="12"/>
  <c r="A20" i="12"/>
  <c r="A14" i="12"/>
  <c r="AG45" i="12"/>
  <c r="B26" i="12"/>
  <c r="A13" i="12"/>
  <c r="A64" i="12"/>
  <c r="A101" i="11"/>
  <c r="AG82" i="11"/>
  <c r="AG39" i="11"/>
  <c r="A77" i="11"/>
  <c r="A89" i="11"/>
  <c r="A51" i="11"/>
  <c r="AG73" i="11"/>
  <c r="AG54" i="11"/>
  <c r="A115" i="11"/>
  <c r="AG101" i="11"/>
  <c r="A54" i="11"/>
  <c r="AG44" i="11"/>
  <c r="AG120" i="11"/>
  <c r="A108" i="11"/>
  <c r="B16" i="11"/>
  <c r="A92" i="11"/>
  <c r="A82" i="11"/>
  <c r="B25" i="11"/>
  <c r="B20" i="11"/>
  <c r="A32" i="11"/>
  <c r="A35" i="11"/>
  <c r="AG35" i="11"/>
  <c r="AG63" i="11"/>
  <c r="AG77" i="11"/>
  <c r="AG108" i="11"/>
  <c r="A73" i="11"/>
  <c r="A120" i="11"/>
  <c r="AG58" i="11"/>
  <c r="A58" i="11"/>
  <c r="B13" i="11"/>
  <c r="AG111" i="11"/>
  <c r="A96" i="11"/>
  <c r="B14" i="10"/>
  <c r="AG71" i="10"/>
  <c r="A90" i="10"/>
  <c r="AG52" i="10"/>
  <c r="AG90" i="10"/>
  <c r="AG109" i="10"/>
  <c r="A33" i="10"/>
  <c r="A52" i="10"/>
  <c r="A71" i="10"/>
  <c r="A109" i="10"/>
  <c r="AG33" i="10"/>
  <c r="B15" i="10"/>
  <c r="A50" i="10"/>
  <c r="A69" i="10"/>
  <c r="A88" i="10"/>
  <c r="B12" i="10"/>
  <c r="A24" i="10"/>
  <c r="A43" i="10" s="1"/>
  <c r="A39" i="10"/>
  <c r="AG107" i="10"/>
  <c r="A18" i="10"/>
  <c r="AG110" i="10"/>
  <c r="AG58" i="10"/>
  <c r="A77" i="10"/>
  <c r="AG88" i="10"/>
  <c r="AG43" i="9"/>
  <c r="A62" i="9"/>
  <c r="AG62" i="9"/>
  <c r="B24" i="9"/>
  <c r="AG119" i="9"/>
  <c r="AG81" i="9"/>
  <c r="AG41" i="9"/>
  <c r="A100" i="9"/>
  <c r="A79" i="8"/>
  <c r="AG98" i="8"/>
  <c r="A8" i="25"/>
  <c r="A8" i="23"/>
  <c r="I18" i="92"/>
  <c r="I21" i="92"/>
  <c r="A9" i="85"/>
  <c r="I20" i="92"/>
  <c r="I25" i="92"/>
  <c r="I13" i="92"/>
  <c r="I22" i="92"/>
  <c r="I14" i="92"/>
  <c r="I16" i="92"/>
  <c r="I12" i="92"/>
  <c r="I11" i="92"/>
  <c r="I15" i="92"/>
  <c r="I23" i="92"/>
  <c r="I24" i="92"/>
  <c r="E44" i="20"/>
  <c r="A8" i="74"/>
  <c r="A8" i="11"/>
  <c r="A8" i="76"/>
  <c r="E18" i="91"/>
  <c r="E10" i="91"/>
  <c r="C15" i="91"/>
  <c r="C12" i="91"/>
  <c r="E17" i="91"/>
  <c r="E23" i="91"/>
  <c r="K21" i="91"/>
  <c r="C14" i="91"/>
  <c r="C20" i="91"/>
  <c r="E19" i="91"/>
  <c r="E12" i="91"/>
  <c r="A8" i="73"/>
  <c r="C17" i="91"/>
  <c r="A9" i="69"/>
  <c r="E15" i="91"/>
  <c r="E16" i="91"/>
  <c r="A8" i="68"/>
  <c r="C21" i="91"/>
  <c r="C25" i="91"/>
  <c r="E24" i="91"/>
  <c r="E25" i="91"/>
  <c r="A8" i="69"/>
  <c r="C19" i="91"/>
  <c r="C10" i="91"/>
  <c r="E22" i="91"/>
  <c r="A9" i="71"/>
  <c r="C16" i="91"/>
  <c r="A8" i="77"/>
  <c r="A8" i="70"/>
  <c r="E10" i="18"/>
  <c r="C24" i="91"/>
  <c r="C22" i="91"/>
  <c r="E11" i="91"/>
  <c r="E11" i="90"/>
  <c r="E18" i="90"/>
  <c r="E25" i="90"/>
  <c r="E12" i="90"/>
  <c r="E14" i="90"/>
  <c r="E10" i="90"/>
  <c r="E21" i="90"/>
  <c r="E16" i="90"/>
  <c r="E23" i="90"/>
  <c r="E15" i="90"/>
  <c r="E24" i="90"/>
  <c r="E13" i="90"/>
  <c r="E22" i="90"/>
  <c r="AG83" i="31"/>
  <c r="A33" i="31"/>
  <c r="AH33" i="31" s="1"/>
  <c r="AI33" i="31" s="1"/>
  <c r="AG90" i="31"/>
  <c r="E30" i="31"/>
  <c r="E46" i="31" s="1"/>
  <c r="E106" i="31"/>
  <c r="E122" i="31" s="1"/>
  <c r="B14" i="31"/>
  <c r="S68" i="35"/>
  <c r="S84" i="35" s="1"/>
  <c r="A121" i="31"/>
  <c r="AH121" i="31" s="1"/>
  <c r="AI121" i="31" s="1"/>
  <c r="A64" i="31"/>
  <c r="AH64" i="31" s="1"/>
  <c r="AI64" i="31" s="1"/>
  <c r="A83" i="31"/>
  <c r="AH83" i="31" s="1"/>
  <c r="AI83" i="31" s="1"/>
  <c r="AG33" i="31"/>
  <c r="A109" i="31"/>
  <c r="AH109" i="31" s="1"/>
  <c r="AI109" i="31" s="1"/>
  <c r="T15" i="31"/>
  <c r="X15" i="31" s="1"/>
  <c r="AC30" i="31"/>
  <c r="AC46" i="31" s="1"/>
  <c r="T26" i="31"/>
  <c r="X26" i="31" s="1"/>
  <c r="A102" i="31"/>
  <c r="AH102" i="31" s="1"/>
  <c r="AI102" i="31" s="1"/>
  <c r="E87" i="31"/>
  <c r="E103" i="31" s="1"/>
  <c r="E68" i="31"/>
  <c r="E84" i="31" s="1"/>
  <c r="AG64" i="31"/>
  <c r="AG116" i="35"/>
  <c r="AC87" i="31"/>
  <c r="AC103" i="31" s="1"/>
  <c r="T14" i="31"/>
  <c r="AB14" i="31" s="1"/>
  <c r="AI14" i="31" s="1"/>
  <c r="A52" i="31"/>
  <c r="AH52" i="31" s="1"/>
  <c r="AI52" i="31" s="1"/>
  <c r="A114" i="32"/>
  <c r="T19" i="32"/>
  <c r="X19" i="32" s="1"/>
  <c r="AG121" i="31"/>
  <c r="A45" i="31"/>
  <c r="AH45" i="31" s="1"/>
  <c r="AI45" i="31" s="1"/>
  <c r="AG71" i="31"/>
  <c r="A90" i="31"/>
  <c r="AH90" i="31" s="1"/>
  <c r="AI90" i="31" s="1"/>
  <c r="AE111" i="31"/>
  <c r="A38" i="32"/>
  <c r="AH38" i="32" s="1"/>
  <c r="AI38" i="32" s="1"/>
  <c r="AC49" i="31"/>
  <c r="AC65" i="31" s="1"/>
  <c r="E49" i="31"/>
  <c r="E65" i="31"/>
  <c r="A72" i="29"/>
  <c r="AH72" i="29" s="1"/>
  <c r="AI72" i="29" s="1"/>
  <c r="G30" i="29"/>
  <c r="G46" i="29" s="1"/>
  <c r="AG72" i="29"/>
  <c r="G87" i="29"/>
  <c r="G103" i="29" s="1"/>
  <c r="A91" i="29"/>
  <c r="AH91" i="29" s="1"/>
  <c r="AI91" i="29" s="1"/>
  <c r="T15" i="29"/>
  <c r="A110" i="29"/>
  <c r="AE110" i="29" s="1"/>
  <c r="G106" i="29"/>
  <c r="G122" i="29" s="1"/>
  <c r="AG91" i="29"/>
  <c r="AG53" i="29"/>
  <c r="A34" i="29"/>
  <c r="AH34" i="29"/>
  <c r="AI34" i="29" s="1"/>
  <c r="A53" i="29"/>
  <c r="AH53" i="29" s="1"/>
  <c r="AI53" i="29" s="1"/>
  <c r="AG110" i="29"/>
  <c r="A81" i="35"/>
  <c r="AH81" i="35" s="1"/>
  <c r="AI81" i="35" s="1"/>
  <c r="A43" i="35"/>
  <c r="A100" i="35"/>
  <c r="AH100" i="35" s="1"/>
  <c r="AI100" i="35" s="1"/>
  <c r="A62" i="35"/>
  <c r="AE61" i="35" s="1"/>
  <c r="AG34" i="29"/>
  <c r="AG92" i="33"/>
  <c r="G68" i="29"/>
  <c r="G84" i="29" s="1"/>
  <c r="AG114" i="31"/>
  <c r="O87" i="31"/>
  <c r="O103" i="31" s="1"/>
  <c r="O30" i="31"/>
  <c r="O46" i="31" s="1"/>
  <c r="A57" i="31"/>
  <c r="A38" i="31"/>
  <c r="O106" i="31"/>
  <c r="O122" i="31" s="1"/>
  <c r="AG76" i="31"/>
  <c r="B19" i="31"/>
  <c r="T19" i="31"/>
  <c r="A95" i="31"/>
  <c r="AH95" i="31" s="1"/>
  <c r="AI95" i="31" s="1"/>
  <c r="O49" i="31"/>
  <c r="O65" i="31" s="1"/>
  <c r="AG95" i="31"/>
  <c r="A76" i="31"/>
  <c r="A92" i="33"/>
  <c r="AH92" i="33" s="1"/>
  <c r="AI92" i="33" s="1"/>
  <c r="C49" i="29"/>
  <c r="C65" i="29" s="1"/>
  <c r="B15" i="29"/>
  <c r="Y68" i="35"/>
  <c r="Y84" i="35" s="1"/>
  <c r="A54" i="26"/>
  <c r="AG38" i="27"/>
  <c r="AG96" i="31"/>
  <c r="AG58" i="31"/>
  <c r="B20" i="31"/>
  <c r="Q68" i="31"/>
  <c r="Q84" i="31" s="1"/>
  <c r="A96" i="31"/>
  <c r="AH96" i="31" s="1"/>
  <c r="AI96" i="31" s="1"/>
  <c r="T20" i="31"/>
  <c r="X20" i="31" s="1"/>
  <c r="AG115" i="31"/>
  <c r="Q49" i="31"/>
  <c r="Q65" i="31" s="1"/>
  <c r="A39" i="31"/>
  <c r="AH39" i="31" s="1"/>
  <c r="AI39" i="31" s="1"/>
  <c r="Q87" i="31"/>
  <c r="Q103" i="31" s="1"/>
  <c r="A77" i="31"/>
  <c r="AH77" i="31" s="1"/>
  <c r="AI77" i="31" s="1"/>
  <c r="Q30" i="31"/>
  <c r="Q46" i="31" s="1"/>
  <c r="A58" i="31"/>
  <c r="AH58" i="31" s="1"/>
  <c r="AI58" i="31" s="1"/>
  <c r="A115" i="31"/>
  <c r="A94" i="25"/>
  <c r="AG56" i="25"/>
  <c r="T18" i="25"/>
  <c r="AB18" i="25" s="1"/>
  <c r="AI18" i="25" s="1"/>
  <c r="M30" i="25"/>
  <c r="M46" i="25" s="1"/>
  <c r="T18" i="34"/>
  <c r="X18" i="34" s="1"/>
  <c r="A37" i="34"/>
  <c r="AH37" i="34" s="1"/>
  <c r="AI37" i="34" s="1"/>
  <c r="AG113" i="34"/>
  <c r="A94" i="34"/>
  <c r="A75" i="34"/>
  <c r="AH75" i="34" s="1"/>
  <c r="AI75" i="34" s="1"/>
  <c r="M68" i="34"/>
  <c r="M84" i="34" s="1"/>
  <c r="M106" i="34"/>
  <c r="M122" i="34" s="1"/>
  <c r="A56" i="34"/>
  <c r="M30" i="34"/>
  <c r="M46" i="34" s="1"/>
  <c r="AG56" i="34"/>
  <c r="AG37" i="34"/>
  <c r="B18" i="34"/>
  <c r="A113" i="34"/>
  <c r="AG112" i="35"/>
  <c r="K30" i="35"/>
  <c r="K46" i="35" s="1"/>
  <c r="A112" i="35"/>
  <c r="AH112" i="35" s="1"/>
  <c r="AI112" i="35" s="1"/>
  <c r="AG55" i="35"/>
  <c r="A74" i="35"/>
  <c r="AH74" i="35" s="1"/>
  <c r="AI74" i="35" s="1"/>
  <c r="K49" i="35"/>
  <c r="K65" i="35" s="1"/>
  <c r="AG74" i="35"/>
  <c r="AG93" i="35"/>
  <c r="K106" i="35"/>
  <c r="K122" i="35" s="1"/>
  <c r="A93" i="35"/>
  <c r="AH93" i="35" s="1"/>
  <c r="AI93" i="35" s="1"/>
  <c r="A55" i="35"/>
  <c r="AH55" i="35" s="1"/>
  <c r="AI55" i="35" s="1"/>
  <c r="AG36" i="35"/>
  <c r="T17" i="35"/>
  <c r="B17" i="35"/>
  <c r="B18" i="31"/>
  <c r="AG37" i="31"/>
  <c r="AG75" i="31"/>
  <c r="AG54" i="33"/>
  <c r="A32" i="29"/>
  <c r="G49" i="29"/>
  <c r="G65" i="29" s="1"/>
  <c r="AG43" i="35"/>
  <c r="AG111" i="26"/>
  <c r="M49" i="34"/>
  <c r="M65" i="34" s="1"/>
  <c r="O106" i="27"/>
  <c r="O122" i="27" s="1"/>
  <c r="O68" i="31"/>
  <c r="O84" i="31" s="1"/>
  <c r="AH34" i="31"/>
  <c r="AI34" i="31" s="1"/>
  <c r="AE107" i="27"/>
  <c r="AH107" i="27"/>
  <c r="AI107" i="27" s="1"/>
  <c r="AG41" i="31"/>
  <c r="C106" i="29"/>
  <c r="C122" i="29" s="1"/>
  <c r="T19" i="27"/>
  <c r="X19" i="27" s="1"/>
  <c r="A31" i="25"/>
  <c r="A69" i="25"/>
  <c r="AG88" i="25"/>
  <c r="B12" i="25"/>
  <c r="AG69" i="25"/>
  <c r="A50" i="25"/>
  <c r="AE50" i="25" s="1"/>
  <c r="AG50" i="25"/>
  <c r="AG31" i="25"/>
  <c r="A88" i="25"/>
  <c r="AH88" i="25" s="1"/>
  <c r="AI88" i="25" s="1"/>
  <c r="I68" i="33"/>
  <c r="I84" i="33" s="1"/>
  <c r="A119" i="35"/>
  <c r="AH119" i="35" s="1"/>
  <c r="AI119" i="35" s="1"/>
  <c r="I106" i="26"/>
  <c r="I122" i="26"/>
  <c r="M87" i="34"/>
  <c r="M103" i="34" s="1"/>
  <c r="AG38" i="31"/>
  <c r="A108" i="26"/>
  <c r="C49" i="26"/>
  <c r="C65" i="26" s="1"/>
  <c r="AG51" i="26"/>
  <c r="A89" i="26"/>
  <c r="AH89" i="26" s="1"/>
  <c r="AI89" i="26" s="1"/>
  <c r="T13" i="26"/>
  <c r="X13" i="26" s="1"/>
  <c r="A70" i="26"/>
  <c r="AH70" i="26" s="1"/>
  <c r="AI70" i="26" s="1"/>
  <c r="AG108" i="26"/>
  <c r="C87" i="26"/>
  <c r="C103" i="26" s="1"/>
  <c r="C30" i="26"/>
  <c r="C46" i="26" s="1"/>
  <c r="A32" i="26"/>
  <c r="AH32" i="26" s="1"/>
  <c r="AI32" i="26" s="1"/>
  <c r="AG32" i="26"/>
  <c r="C106" i="26"/>
  <c r="C122" i="26" s="1"/>
  <c r="AG70" i="26"/>
  <c r="AG89" i="26"/>
  <c r="B13" i="29"/>
  <c r="T13" i="29"/>
  <c r="X13" i="29" s="1"/>
  <c r="A89" i="29"/>
  <c r="AE88" i="29" s="1"/>
  <c r="A51" i="29"/>
  <c r="AE50" i="29" s="1"/>
  <c r="AG108" i="29"/>
  <c r="C68" i="29"/>
  <c r="C84" i="29" s="1"/>
  <c r="AG89" i="29"/>
  <c r="AG51" i="29"/>
  <c r="AG70" i="29"/>
  <c r="C87" i="29"/>
  <c r="C103" i="29" s="1"/>
  <c r="A108" i="29"/>
  <c r="AG32" i="29"/>
  <c r="A70" i="29"/>
  <c r="AE70" i="29" s="1"/>
  <c r="A36" i="26"/>
  <c r="AG93" i="26"/>
  <c r="AG74" i="26"/>
  <c r="AG112" i="26"/>
  <c r="AG55" i="26"/>
  <c r="K30" i="26"/>
  <c r="K46" i="26" s="1"/>
  <c r="A55" i="26"/>
  <c r="AH55" i="26"/>
  <c r="AI55" i="26" s="1"/>
  <c r="A74" i="26"/>
  <c r="AH74" i="26" s="1"/>
  <c r="AI74" i="26" s="1"/>
  <c r="K68" i="26"/>
  <c r="K84" i="26" s="1"/>
  <c r="K106" i="26"/>
  <c r="K122" i="26"/>
  <c r="B17" i="26"/>
  <c r="A93" i="26"/>
  <c r="AH93" i="26" s="1"/>
  <c r="AI93" i="26" s="1"/>
  <c r="A95" i="27"/>
  <c r="O30" i="27"/>
  <c r="O46" i="27" s="1"/>
  <c r="AG76" i="27"/>
  <c r="B19" i="27"/>
  <c r="O87" i="27"/>
  <c r="O103" i="27" s="1"/>
  <c r="A76" i="27"/>
  <c r="AH76" i="27" s="1"/>
  <c r="AI76" i="27" s="1"/>
  <c r="A114" i="27"/>
  <c r="AE113" i="27" s="1"/>
  <c r="AG114" i="27"/>
  <c r="O49" i="27"/>
  <c r="O65" i="27" s="1"/>
  <c r="AG57" i="27"/>
  <c r="O68" i="27"/>
  <c r="O84" i="27" s="1"/>
  <c r="A57" i="27"/>
  <c r="AH57" i="27" s="1"/>
  <c r="AI57" i="27" s="1"/>
  <c r="A80" i="28"/>
  <c r="AG61" i="28"/>
  <c r="A99" i="28"/>
  <c r="AH99" i="28" s="1"/>
  <c r="AI99" i="28" s="1"/>
  <c r="T23" i="28"/>
  <c r="AG118" i="28"/>
  <c r="W87" i="28"/>
  <c r="W103" i="28" s="1"/>
  <c r="AG80" i="28"/>
  <c r="AG99" i="28"/>
  <c r="W30" i="28"/>
  <c r="W46" i="28" s="1"/>
  <c r="W49" i="28"/>
  <c r="W65" i="28" s="1"/>
  <c r="B23" i="28"/>
  <c r="A118" i="28"/>
  <c r="K87" i="26"/>
  <c r="K103" i="26" s="1"/>
  <c r="A17" i="28"/>
  <c r="A20" i="28"/>
  <c r="A13" i="28"/>
  <c r="A15" i="28"/>
  <c r="A26" i="28"/>
  <c r="AG45" i="28" s="1"/>
  <c r="A25" i="28"/>
  <c r="A21" i="28"/>
  <c r="AG40" i="28"/>
  <c r="A16" i="28"/>
  <c r="A22" i="28"/>
  <c r="A18" i="28"/>
  <c r="A12" i="28"/>
  <c r="A14" i="28"/>
  <c r="AG73" i="33"/>
  <c r="AG94" i="34"/>
  <c r="A36" i="35"/>
  <c r="AH36" i="35" s="1"/>
  <c r="AI36" i="35" s="1"/>
  <c r="A38" i="27"/>
  <c r="A112" i="26"/>
  <c r="AH112" i="26" s="1"/>
  <c r="AI112" i="26" s="1"/>
  <c r="A88" i="26"/>
  <c r="A69" i="26"/>
  <c r="AH69" i="26" s="1"/>
  <c r="AI69" i="26" s="1"/>
  <c r="AG107" i="26"/>
  <c r="B12" i="26"/>
  <c r="A107" i="26"/>
  <c r="AH107" i="26" s="1"/>
  <c r="AI107" i="26" s="1"/>
  <c r="A31" i="26"/>
  <c r="T12" i="26"/>
  <c r="AG50" i="26"/>
  <c r="AG69" i="26"/>
  <c r="A94" i="26"/>
  <c r="B18" i="26"/>
  <c r="T21" i="34"/>
  <c r="X21" i="34" s="1"/>
  <c r="S49" i="34"/>
  <c r="S65" i="34" s="1"/>
  <c r="AG78" i="34"/>
  <c r="T12" i="27"/>
  <c r="X12" i="27" s="1"/>
  <c r="AG31" i="27"/>
  <c r="A50" i="27"/>
  <c r="AG107" i="27"/>
  <c r="AG88" i="27"/>
  <c r="AG50" i="27"/>
  <c r="B12" i="27"/>
  <c r="AG69" i="27"/>
  <c r="A31" i="27"/>
  <c r="AC87" i="27"/>
  <c r="AC103" i="27" s="1"/>
  <c r="AG45" i="27"/>
  <c r="T26" i="27"/>
  <c r="AB26" i="27" s="1"/>
  <c r="AI26" i="27" s="1"/>
  <c r="AC49" i="27"/>
  <c r="AC65" i="27" s="1"/>
  <c r="A121" i="27"/>
  <c r="AH121" i="27" s="1"/>
  <c r="AI121" i="27" s="1"/>
  <c r="AG83" i="27"/>
  <c r="A83" i="27"/>
  <c r="AH83" i="27" s="1"/>
  <c r="AI83" i="27" s="1"/>
  <c r="AG102" i="27"/>
  <c r="AC30" i="27"/>
  <c r="AC46" i="27" s="1"/>
  <c r="B26" i="27"/>
  <c r="AG121" i="27"/>
  <c r="A64" i="27"/>
  <c r="AH64" i="27" s="1"/>
  <c r="AI64" i="27" s="1"/>
  <c r="AC68" i="27"/>
  <c r="AC84" i="27" s="1"/>
  <c r="AG78" i="35"/>
  <c r="A97" i="35"/>
  <c r="AH97" i="35" s="1"/>
  <c r="AI97" i="35" s="1"/>
  <c r="A116" i="35"/>
  <c r="AH116" i="35" s="1"/>
  <c r="AI116" i="35" s="1"/>
  <c r="AG97" i="35"/>
  <c r="A78" i="35"/>
  <c r="AH78" i="35" s="1"/>
  <c r="AI78" i="35" s="1"/>
  <c r="S87" i="35"/>
  <c r="S103" i="35"/>
  <c r="A59" i="35"/>
  <c r="AH59" i="35" s="1"/>
  <c r="AI59" i="35" s="1"/>
  <c r="A114" i="31"/>
  <c r="AH114" i="31"/>
  <c r="AI114" i="31" s="1"/>
  <c r="A19" i="28"/>
  <c r="O87" i="28" s="1"/>
  <c r="O103" i="28" s="1"/>
  <c r="A24" i="28"/>
  <c r="AE88" i="27"/>
  <c r="AH88" i="27"/>
  <c r="AI88" i="27" s="1"/>
  <c r="A111" i="26"/>
  <c r="AH111" i="26" s="1"/>
  <c r="AI111" i="26" s="1"/>
  <c r="I87" i="26"/>
  <c r="I103" i="26" s="1"/>
  <c r="I30" i="26"/>
  <c r="I46" i="26" s="1"/>
  <c r="AG54" i="26"/>
  <c r="AG35" i="26"/>
  <c r="A35" i="26"/>
  <c r="AH35" i="26" s="1"/>
  <c r="AI35" i="26" s="1"/>
  <c r="B16" i="26"/>
  <c r="A92" i="26"/>
  <c r="T16" i="26"/>
  <c r="X16" i="26" s="1"/>
  <c r="I68" i="26"/>
  <c r="I84" i="26" s="1"/>
  <c r="I49" i="26"/>
  <c r="I65" i="26" s="1"/>
  <c r="A73" i="26"/>
  <c r="AG92" i="26"/>
  <c r="A12" i="30"/>
  <c r="A16" i="30"/>
  <c r="U68" i="32"/>
  <c r="U84" i="32" s="1"/>
  <c r="AG79" i="32"/>
  <c r="A98" i="32"/>
  <c r="AH98" i="32" s="1"/>
  <c r="AI98" i="32" s="1"/>
  <c r="AG60" i="32"/>
  <c r="AG91" i="31"/>
  <c r="A91" i="31"/>
  <c r="G87" i="31"/>
  <c r="G103" i="31" s="1"/>
  <c r="G106" i="31"/>
  <c r="G122" i="31" s="1"/>
  <c r="A53" i="31"/>
  <c r="AH53" i="31"/>
  <c r="AI53" i="31" s="1"/>
  <c r="AG72" i="31"/>
  <c r="B15" i="31"/>
  <c r="A110" i="31"/>
  <c r="AE110" i="31" s="1"/>
  <c r="A72" i="31"/>
  <c r="AG34" i="31"/>
  <c r="AG53" i="31"/>
  <c r="AG110" i="31"/>
  <c r="G49" i="31"/>
  <c r="G65" i="31" s="1"/>
  <c r="A35" i="33"/>
  <c r="AE50" i="26"/>
  <c r="B22" i="32"/>
  <c r="K68" i="35"/>
  <c r="K84" i="35"/>
  <c r="AG75" i="34"/>
  <c r="K49" i="26"/>
  <c r="K65" i="26" s="1"/>
  <c r="AG42" i="28"/>
  <c r="AG57" i="31"/>
  <c r="G68" i="31"/>
  <c r="G84" i="31" s="1"/>
  <c r="AE88" i="25"/>
  <c r="A64" i="55"/>
  <c r="AH64" i="55" s="1"/>
  <c r="AI64" i="55" s="1"/>
  <c r="A102" i="14"/>
  <c r="AH102" i="14"/>
  <c r="AI102" i="14" s="1"/>
  <c r="A64" i="14"/>
  <c r="AH64" i="14" s="1"/>
  <c r="AI64" i="14" s="1"/>
  <c r="AC87" i="14"/>
  <c r="AC103" i="14" s="1"/>
  <c r="B26" i="23"/>
  <c r="A121" i="23"/>
  <c r="AH121" i="23" s="1"/>
  <c r="AI121" i="23" s="1"/>
  <c r="AG102" i="23"/>
  <c r="A83" i="41"/>
  <c r="AG64" i="51"/>
  <c r="AC30" i="14"/>
  <c r="AC46" i="14" s="1"/>
  <c r="A83" i="14"/>
  <c r="AH83" i="14" s="1"/>
  <c r="AI83" i="14" s="1"/>
  <c r="A45" i="23"/>
  <c r="AH45" i="23" s="1"/>
  <c r="AI45" i="23" s="1"/>
  <c r="A45" i="51"/>
  <c r="AH45" i="51" s="1"/>
  <c r="AI45" i="51" s="1"/>
  <c r="A102" i="55"/>
  <c r="AH102" i="55" s="1"/>
  <c r="AI102" i="55" s="1"/>
  <c r="AC68" i="14"/>
  <c r="AC84" i="14" s="1"/>
  <c r="A45" i="14"/>
  <c r="AH45" i="14" s="1"/>
  <c r="AI45" i="14" s="1"/>
  <c r="AC49" i="55"/>
  <c r="AC65" i="55" s="1"/>
  <c r="T26" i="14"/>
  <c r="X26" i="14" s="1"/>
  <c r="AG102" i="14"/>
  <c r="AG45" i="26"/>
  <c r="AE101" i="78"/>
  <c r="T26" i="55"/>
  <c r="X26" i="55" s="1"/>
  <c r="AG121" i="14"/>
  <c r="B26" i="14"/>
  <c r="AC68" i="51"/>
  <c r="AC84" i="51" s="1"/>
  <c r="AG64" i="55"/>
  <c r="AG45" i="14"/>
  <c r="AC49" i="14"/>
  <c r="AC65" i="14"/>
  <c r="T26" i="23"/>
  <c r="X26" i="23" s="1"/>
  <c r="AG64" i="23"/>
  <c r="AC49" i="51"/>
  <c r="AC65" i="51" s="1"/>
  <c r="A121" i="14"/>
  <c r="AH121" i="14" s="1"/>
  <c r="AI121" i="14" s="1"/>
  <c r="A102" i="23"/>
  <c r="AH102" i="23" s="1"/>
  <c r="AI102" i="23" s="1"/>
  <c r="AG45" i="23"/>
  <c r="A83" i="12"/>
  <c r="B26" i="41"/>
  <c r="AC106" i="51"/>
  <c r="AC122" i="51" s="1"/>
  <c r="A120" i="54"/>
  <c r="AH120" i="54" s="1"/>
  <c r="AI120" i="54" s="1"/>
  <c r="B25" i="10"/>
  <c r="AE82" i="51"/>
  <c r="AG120" i="10"/>
  <c r="A44" i="10"/>
  <c r="A82" i="10"/>
  <c r="AG44" i="10"/>
  <c r="A101" i="85"/>
  <c r="AH101" i="85" s="1"/>
  <c r="AI101" i="85" s="1"/>
  <c r="AG82" i="10"/>
  <c r="A120" i="10"/>
  <c r="AG44" i="85"/>
  <c r="B25" i="33"/>
  <c r="AG82" i="42"/>
  <c r="AG100" i="80"/>
  <c r="Y68" i="80"/>
  <c r="Y84" i="80" s="1"/>
  <c r="A62" i="80"/>
  <c r="Y87" i="80"/>
  <c r="Y103" i="80" s="1"/>
  <c r="Y30" i="80"/>
  <c r="Y46" i="80" s="1"/>
  <c r="A81" i="80"/>
  <c r="A119" i="80"/>
  <c r="AH119" i="80"/>
  <c r="AI119" i="80" s="1"/>
  <c r="AG81" i="80"/>
  <c r="Y49" i="80"/>
  <c r="Y65" i="80" s="1"/>
  <c r="AG81" i="64"/>
  <c r="A62" i="64"/>
  <c r="AG119" i="80"/>
  <c r="B24" i="80"/>
  <c r="Y106" i="80"/>
  <c r="Y122" i="80" s="1"/>
  <c r="AG61" i="68"/>
  <c r="W68" i="68"/>
  <c r="W84" i="68" s="1"/>
  <c r="W68" i="80"/>
  <c r="W84" i="80" s="1"/>
  <c r="A99" i="9"/>
  <c r="A42" i="9"/>
  <c r="A23" i="24"/>
  <c r="A42" i="68"/>
  <c r="AH42" i="68" s="1"/>
  <c r="AI42" i="68" s="1"/>
  <c r="A99" i="68"/>
  <c r="AH99" i="68" s="1"/>
  <c r="AI99" i="68" s="1"/>
  <c r="AG61" i="35"/>
  <c r="AG99" i="9"/>
  <c r="A99" i="80"/>
  <c r="AH99" i="80" s="1"/>
  <c r="AI99" i="80" s="1"/>
  <c r="A80" i="9"/>
  <c r="A23" i="10"/>
  <c r="A61" i="10" s="1"/>
  <c r="W49" i="87"/>
  <c r="W65" i="87" s="1"/>
  <c r="AG80" i="68"/>
  <c r="A80" i="68"/>
  <c r="AH80" i="68" s="1"/>
  <c r="AI80" i="68" s="1"/>
  <c r="W87" i="68"/>
  <c r="W103" i="68" s="1"/>
  <c r="A23" i="14"/>
  <c r="AG42" i="9"/>
  <c r="A22" i="92"/>
  <c r="L22" i="92" s="1"/>
  <c r="M22" i="92" s="1"/>
  <c r="N22" i="92" s="1"/>
  <c r="A23" i="11"/>
  <c r="W49" i="68"/>
  <c r="W65" i="68" s="1"/>
  <c r="B23" i="68"/>
  <c r="A80" i="80"/>
  <c r="AG80" i="9"/>
  <c r="A23" i="12"/>
  <c r="A80" i="12" s="1"/>
  <c r="T23" i="68"/>
  <c r="X23" i="68" s="1"/>
  <c r="AG99" i="68"/>
  <c r="A22" i="89"/>
  <c r="L22" i="89" s="1"/>
  <c r="M22" i="89" s="1"/>
  <c r="N22" i="89" s="1"/>
  <c r="AG61" i="9"/>
  <c r="A23" i="23"/>
  <c r="A23" i="25"/>
  <c r="B23" i="25" s="1"/>
  <c r="A21" i="21"/>
  <c r="AG42" i="68"/>
  <c r="W30" i="68"/>
  <c r="W46" i="68" s="1"/>
  <c r="A118" i="9"/>
  <c r="AG118" i="9"/>
  <c r="A21" i="19"/>
  <c r="AG118" i="68"/>
  <c r="B23" i="80"/>
  <c r="A61" i="9"/>
  <c r="U87" i="85"/>
  <c r="U103" i="85" s="1"/>
  <c r="AG98" i="85"/>
  <c r="AE60" i="75"/>
  <c r="A79" i="11"/>
  <c r="AG117" i="11"/>
  <c r="U49" i="82"/>
  <c r="U65" i="82" s="1"/>
  <c r="AG117" i="64"/>
  <c r="U30" i="64"/>
  <c r="U46" i="64" s="1"/>
  <c r="AG98" i="49"/>
  <c r="AG79" i="85"/>
  <c r="AG117" i="85"/>
  <c r="AG98" i="11"/>
  <c r="B22" i="11"/>
  <c r="AG41" i="82"/>
  <c r="U106" i="64"/>
  <c r="U122" i="64" s="1"/>
  <c r="A41" i="64"/>
  <c r="AH41" i="64" s="1"/>
  <c r="AI41" i="64" s="1"/>
  <c r="A79" i="64"/>
  <c r="AH79" i="64" s="1"/>
  <c r="AI79" i="64" s="1"/>
  <c r="A98" i="64"/>
  <c r="AH98" i="64" s="1"/>
  <c r="AI98" i="64" s="1"/>
  <c r="AG79" i="49"/>
  <c r="T22" i="85"/>
  <c r="X22" i="85" s="1"/>
  <c r="A60" i="85"/>
  <c r="AH60" i="85" s="1"/>
  <c r="AI60" i="85" s="1"/>
  <c r="AH117" i="79"/>
  <c r="AI117" i="79" s="1"/>
  <c r="A98" i="11"/>
  <c r="A117" i="38"/>
  <c r="A98" i="35"/>
  <c r="A98" i="34"/>
  <c r="AH98" i="34" s="1"/>
  <c r="AI98" i="34" s="1"/>
  <c r="U87" i="64"/>
  <c r="U103" i="64" s="1"/>
  <c r="AG41" i="49"/>
  <c r="A79" i="55"/>
  <c r="U49" i="85"/>
  <c r="U65" i="85"/>
  <c r="A60" i="11"/>
  <c r="B22" i="38"/>
  <c r="AE79" i="29"/>
  <c r="T22" i="35"/>
  <c r="AB22" i="35" s="1"/>
  <c r="AI22" i="35" s="1"/>
  <c r="A79" i="34"/>
  <c r="AH79" i="34" s="1"/>
  <c r="AI79" i="34" s="1"/>
  <c r="AG60" i="64"/>
  <c r="A98" i="85"/>
  <c r="AE98" i="85" s="1"/>
  <c r="A79" i="85"/>
  <c r="AH79" i="85" s="1"/>
  <c r="AI79" i="85" s="1"/>
  <c r="AE78" i="29"/>
  <c r="AG41" i="11"/>
  <c r="AB22" i="64"/>
  <c r="AI22" i="64" s="1"/>
  <c r="AB16" i="31"/>
  <c r="AI16" i="31" s="1"/>
  <c r="AG79" i="64"/>
  <c r="U68" i="64"/>
  <c r="U84" i="64" s="1"/>
  <c r="B22" i="85"/>
  <c r="U30" i="85"/>
  <c r="U46" i="85"/>
  <c r="A60" i="64"/>
  <c r="AH60" i="64" s="1"/>
  <c r="AI60" i="64" s="1"/>
  <c r="AG98" i="64"/>
  <c r="AG116" i="39"/>
  <c r="AG97" i="39"/>
  <c r="AG59" i="63"/>
  <c r="B21" i="41"/>
  <c r="AG40" i="22"/>
  <c r="A40" i="75"/>
  <c r="AE39" i="75" s="1"/>
  <c r="S49" i="75"/>
  <c r="S65" i="75" s="1"/>
  <c r="S49" i="39"/>
  <c r="S65" i="39" s="1"/>
  <c r="A59" i="39"/>
  <c r="S106" i="41"/>
  <c r="S122" i="41" s="1"/>
  <c r="A116" i="22"/>
  <c r="A97" i="75"/>
  <c r="AE96" i="75" s="1"/>
  <c r="AG59" i="75"/>
  <c r="AG40" i="41"/>
  <c r="A78" i="39"/>
  <c r="AH78" i="39" s="1"/>
  <c r="AI78" i="39" s="1"/>
  <c r="A97" i="39"/>
  <c r="AH97" i="39" s="1"/>
  <c r="AI97" i="39" s="1"/>
  <c r="S68" i="41"/>
  <c r="S84" i="41" s="1"/>
  <c r="S87" i="26"/>
  <c r="S103" i="26" s="1"/>
  <c r="A59" i="75"/>
  <c r="B21" i="75"/>
  <c r="S68" i="39"/>
  <c r="S84" i="39" s="1"/>
  <c r="S106" i="63"/>
  <c r="S122" i="63" s="1"/>
  <c r="S87" i="41"/>
  <c r="S103" i="41" s="1"/>
  <c r="AG116" i="41"/>
  <c r="A78" i="75"/>
  <c r="S106" i="75"/>
  <c r="S122" i="75" s="1"/>
  <c r="AG78" i="75"/>
  <c r="S106" i="39"/>
  <c r="S122" i="39" s="1"/>
  <c r="AG78" i="39"/>
  <c r="AG40" i="39"/>
  <c r="S30" i="39"/>
  <c r="S46" i="39" s="1"/>
  <c r="AG40" i="63"/>
  <c r="A59" i="41"/>
  <c r="AH59" i="41"/>
  <c r="AI59" i="41" s="1"/>
  <c r="A40" i="41"/>
  <c r="AH40" i="41" s="1"/>
  <c r="AI40" i="41" s="1"/>
  <c r="S30" i="75"/>
  <c r="S46" i="75" s="1"/>
  <c r="A116" i="75"/>
  <c r="AG59" i="41"/>
  <c r="S49" i="41"/>
  <c r="S65" i="41" s="1"/>
  <c r="A40" i="39"/>
  <c r="AH40" i="39" s="1"/>
  <c r="AI40" i="39" s="1"/>
  <c r="B21" i="39"/>
  <c r="S30" i="63"/>
  <c r="S46" i="63" s="1"/>
  <c r="S87" i="63"/>
  <c r="S103" i="63" s="1"/>
  <c r="AG78" i="41"/>
  <c r="AG97" i="41"/>
  <c r="B21" i="38"/>
  <c r="AG97" i="75"/>
  <c r="T21" i="75"/>
  <c r="X21" i="75" s="1"/>
  <c r="A78" i="41"/>
  <c r="AH78" i="41"/>
  <c r="AI78" i="41" s="1"/>
  <c r="AG59" i="39"/>
  <c r="A116" i="41"/>
  <c r="AH116" i="41" s="1"/>
  <c r="AI116" i="41" s="1"/>
  <c r="AG116" i="75"/>
  <c r="AE96" i="78"/>
  <c r="AE96" i="29"/>
  <c r="Q30" i="53"/>
  <c r="Q46" i="53" s="1"/>
  <c r="AG58" i="55"/>
  <c r="A58" i="55"/>
  <c r="AG96" i="49"/>
  <c r="Q87" i="49"/>
  <c r="Q103" i="49" s="1"/>
  <c r="AG96" i="80"/>
  <c r="AG115" i="53"/>
  <c r="AG58" i="53"/>
  <c r="AG39" i="55"/>
  <c r="AG77" i="55"/>
  <c r="Q49" i="49"/>
  <c r="Q65" i="49" s="1"/>
  <c r="A96" i="49"/>
  <c r="AG115" i="49"/>
  <c r="A96" i="26"/>
  <c r="AH96" i="26"/>
  <c r="AI96" i="26" s="1"/>
  <c r="T20" i="53"/>
  <c r="AB20" i="53" s="1"/>
  <c r="AI20" i="53" s="1"/>
  <c r="A77" i="53"/>
  <c r="AH77" i="53" s="1"/>
  <c r="AI77" i="53" s="1"/>
  <c r="Q68" i="55"/>
  <c r="Q84" i="55"/>
  <c r="Q49" i="55"/>
  <c r="Q65" i="55" s="1"/>
  <c r="Q106" i="49"/>
  <c r="Q122" i="49" s="1"/>
  <c r="A39" i="49"/>
  <c r="AB20" i="14"/>
  <c r="AI20" i="14" s="1"/>
  <c r="AE38" i="82"/>
  <c r="AG77" i="43"/>
  <c r="B20" i="53"/>
  <c r="AG96" i="53"/>
  <c r="AG115" i="55"/>
  <c r="AG96" i="55"/>
  <c r="A115" i="49"/>
  <c r="AH115" i="49" s="1"/>
  <c r="AI115" i="49" s="1"/>
  <c r="Q30" i="49"/>
  <c r="Q46" i="49" s="1"/>
  <c r="A58" i="10"/>
  <c r="AG39" i="26"/>
  <c r="AG96" i="26"/>
  <c r="Q87" i="39"/>
  <c r="Q103" i="39" s="1"/>
  <c r="A96" i="53"/>
  <c r="AH96" i="53" s="1"/>
  <c r="AI96" i="53" s="1"/>
  <c r="AG77" i="53"/>
  <c r="T20" i="55"/>
  <c r="AB20" i="55" s="1"/>
  <c r="AI20" i="55" s="1"/>
  <c r="A96" i="55"/>
  <c r="AH96" i="55" s="1"/>
  <c r="AI96" i="55" s="1"/>
  <c r="Q87" i="55"/>
  <c r="Q103" i="55" s="1"/>
  <c r="Q68" i="49"/>
  <c r="Q84" i="49" s="1"/>
  <c r="A58" i="49"/>
  <c r="A39" i="29"/>
  <c r="B20" i="80"/>
  <c r="AG58" i="39"/>
  <c r="Q68" i="53"/>
  <c r="Q84" i="53" s="1"/>
  <c r="A58" i="53"/>
  <c r="AH58" i="53" s="1"/>
  <c r="AI58" i="53"/>
  <c r="A77" i="55"/>
  <c r="AH77" i="55" s="1"/>
  <c r="AI77" i="55" s="1"/>
  <c r="AG77" i="49"/>
  <c r="X23" i="53"/>
  <c r="T20" i="80"/>
  <c r="AB20" i="80" s="1"/>
  <c r="AI20" i="80" s="1"/>
  <c r="AG38" i="37"/>
  <c r="A57" i="37"/>
  <c r="AE56" i="37" s="1"/>
  <c r="B19" i="37"/>
  <c r="A114" i="55"/>
  <c r="A57" i="55"/>
  <c r="AH57" i="55" s="1"/>
  <c r="AI57" i="55" s="1"/>
  <c r="A76" i="68"/>
  <c r="AH76" i="68" s="1"/>
  <c r="AI76" i="68" s="1"/>
  <c r="A38" i="68"/>
  <c r="AH38" i="68" s="1"/>
  <c r="AI38" i="68" s="1"/>
  <c r="A57" i="68"/>
  <c r="AH57" i="68" s="1"/>
  <c r="AI57" i="68" s="1"/>
  <c r="AG114" i="82"/>
  <c r="O30" i="82"/>
  <c r="O46" i="82" s="1"/>
  <c r="AG76" i="82"/>
  <c r="B19" i="69"/>
  <c r="O49" i="69"/>
  <c r="O65" i="69"/>
  <c r="A114" i="37"/>
  <c r="AG95" i="37"/>
  <c r="O30" i="55"/>
  <c r="O46" i="55" s="1"/>
  <c r="O106" i="55"/>
  <c r="O122" i="55" s="1"/>
  <c r="AE94" i="87"/>
  <c r="B19" i="68"/>
  <c r="AG38" i="68"/>
  <c r="A95" i="82"/>
  <c r="AH95" i="82" s="1"/>
  <c r="AI95" i="82" s="1"/>
  <c r="O68" i="82"/>
  <c r="O84" i="82" s="1"/>
  <c r="O68" i="69"/>
  <c r="O84" i="69"/>
  <c r="T19" i="69"/>
  <c r="X19" i="69" s="1"/>
  <c r="A95" i="69"/>
  <c r="AH95" i="69" s="1"/>
  <c r="AI95" i="69" s="1"/>
  <c r="AE76" i="49"/>
  <c r="AG76" i="37"/>
  <c r="A76" i="37"/>
  <c r="AE76" i="37" s="1"/>
  <c r="A95" i="55"/>
  <c r="AH95" i="55" s="1"/>
  <c r="AI95" i="55" s="1"/>
  <c r="B19" i="55"/>
  <c r="O106" i="68"/>
  <c r="O122" i="68" s="1"/>
  <c r="O87" i="68"/>
  <c r="O103" i="68" s="1"/>
  <c r="A57" i="82"/>
  <c r="AH57" i="82" s="1"/>
  <c r="AI57" i="82" s="1"/>
  <c r="O106" i="82"/>
  <c r="O122" i="82" s="1"/>
  <c r="O106" i="29"/>
  <c r="O122" i="29" s="1"/>
  <c r="AG95" i="29"/>
  <c r="AG76" i="69"/>
  <c r="O30" i="69"/>
  <c r="O46" i="69" s="1"/>
  <c r="T19" i="37"/>
  <c r="AB19" i="37" s="1"/>
  <c r="AI19" i="37" s="1"/>
  <c r="A38" i="37"/>
  <c r="AG57" i="55"/>
  <c r="AG95" i="55"/>
  <c r="AG57" i="68"/>
  <c r="AG76" i="68"/>
  <c r="B19" i="82"/>
  <c r="A76" i="82"/>
  <c r="AG95" i="69"/>
  <c r="A38" i="69"/>
  <c r="AH38" i="69" s="1"/>
  <c r="AI38" i="69" s="1"/>
  <c r="A114" i="82"/>
  <c r="AH114" i="82" s="1"/>
  <c r="AI114" i="82" s="1"/>
  <c r="AG57" i="82"/>
  <c r="A114" i="69"/>
  <c r="AG57" i="69"/>
  <c r="O30" i="37"/>
  <c r="O46" i="37" s="1"/>
  <c r="O68" i="68"/>
  <c r="O84" i="68"/>
  <c r="AH38" i="39"/>
  <c r="AI38" i="39" s="1"/>
  <c r="AG114" i="37"/>
  <c r="O106" i="37"/>
  <c r="O122" i="37" s="1"/>
  <c r="AG114" i="55"/>
  <c r="A38" i="55"/>
  <c r="AH38" i="55" s="1"/>
  <c r="AI38" i="55" s="1"/>
  <c r="AE75" i="78"/>
  <c r="O49" i="68"/>
  <c r="O65" i="68" s="1"/>
  <c r="AG95" i="68"/>
  <c r="AG38" i="82"/>
  <c r="T19" i="82"/>
  <c r="X19" i="82" s="1"/>
  <c r="A76" i="69"/>
  <c r="AH76" i="69"/>
  <c r="AI76" i="69" s="1"/>
  <c r="AH76" i="78"/>
  <c r="AI76" i="78"/>
  <c r="AG114" i="69"/>
  <c r="O106" i="69"/>
  <c r="O122" i="69"/>
  <c r="O68" i="37"/>
  <c r="O84" i="37" s="1"/>
  <c r="O49" i="55"/>
  <c r="O65" i="55" s="1"/>
  <c r="AG76" i="55"/>
  <c r="O30" i="68"/>
  <c r="O46" i="68" s="1"/>
  <c r="O49" i="37"/>
  <c r="O65" i="37" s="1"/>
  <c r="AE76" i="38"/>
  <c r="A76" i="55"/>
  <c r="AH76" i="55" s="1"/>
  <c r="AI76" i="55" s="1"/>
  <c r="A95" i="68"/>
  <c r="AH95" i="68"/>
  <c r="AI95" i="68" s="1"/>
  <c r="O87" i="82"/>
  <c r="O103" i="82"/>
  <c r="O30" i="26"/>
  <c r="O46" i="26" s="1"/>
  <c r="O87" i="69"/>
  <c r="O103" i="69" s="1"/>
  <c r="B19" i="57"/>
  <c r="AG94" i="49"/>
  <c r="AG37" i="49"/>
  <c r="AE113" i="43"/>
  <c r="A56" i="26"/>
  <c r="AE55" i="26" s="1"/>
  <c r="AH56" i="26"/>
  <c r="AI56" i="26" s="1"/>
  <c r="A113" i="26"/>
  <c r="AH113" i="26" s="1"/>
  <c r="AI113" i="26" s="1"/>
  <c r="A37" i="37"/>
  <c r="AH37" i="37" s="1"/>
  <c r="AI37" i="37" s="1"/>
  <c r="B18" i="37"/>
  <c r="A94" i="49"/>
  <c r="A56" i="49"/>
  <c r="A75" i="26"/>
  <c r="M68" i="26"/>
  <c r="M84" i="26" s="1"/>
  <c r="M106" i="37"/>
  <c r="M122" i="37" s="1"/>
  <c r="M49" i="49"/>
  <c r="M65" i="49" s="1"/>
  <c r="M30" i="49"/>
  <c r="M46" i="49" s="1"/>
  <c r="AG37" i="26"/>
  <c r="AG113" i="26"/>
  <c r="B18" i="49"/>
  <c r="AG75" i="49"/>
  <c r="M87" i="26"/>
  <c r="M103" i="26"/>
  <c r="M30" i="26"/>
  <c r="M46" i="26" s="1"/>
  <c r="AE36" i="56"/>
  <c r="AE55" i="56"/>
  <c r="AG113" i="49"/>
  <c r="T18" i="49"/>
  <c r="X18" i="49" s="1"/>
  <c r="A75" i="49"/>
  <c r="A37" i="26"/>
  <c r="AH37" i="26" s="1"/>
  <c r="AI37" i="26" s="1"/>
  <c r="M106" i="26"/>
  <c r="M122" i="26" s="1"/>
  <c r="AG56" i="49"/>
  <c r="M68" i="49"/>
  <c r="M84" i="49"/>
  <c r="AE112" i="43"/>
  <c r="M49" i="26"/>
  <c r="M65" i="26"/>
  <c r="AG75" i="26"/>
  <c r="M106" i="49"/>
  <c r="M122" i="49" s="1"/>
  <c r="AG94" i="26"/>
  <c r="AG56" i="26"/>
  <c r="AG41" i="35"/>
  <c r="B22" i="35"/>
  <c r="W106" i="35"/>
  <c r="W122" i="35" s="1"/>
  <c r="AG118" i="35"/>
  <c r="A60" i="35"/>
  <c r="W87" i="35"/>
  <c r="W103" i="35" s="1"/>
  <c r="AG42" i="35"/>
  <c r="A117" i="35"/>
  <c r="AH117" i="35" s="1"/>
  <c r="AI117" i="35" s="1"/>
  <c r="A118" i="35"/>
  <c r="AG99" i="35"/>
  <c r="A79" i="35"/>
  <c r="W30" i="35"/>
  <c r="W46" i="35" s="1"/>
  <c r="A80" i="35"/>
  <c r="AH80" i="35" s="1"/>
  <c r="AI80" i="35" s="1"/>
  <c r="A42" i="35"/>
  <c r="AH42" i="35" s="1"/>
  <c r="AI42" i="35" s="1"/>
  <c r="U106" i="35"/>
  <c r="U122" i="35" s="1"/>
  <c r="A41" i="35"/>
  <c r="U87" i="35"/>
  <c r="U103" i="35" s="1"/>
  <c r="A61" i="35"/>
  <c r="AH61" i="35" s="1"/>
  <c r="AI61" i="35" s="1"/>
  <c r="W49" i="35"/>
  <c r="W65" i="35" s="1"/>
  <c r="U30" i="35"/>
  <c r="U46" i="35" s="1"/>
  <c r="AG80" i="35"/>
  <c r="AG79" i="35"/>
  <c r="AG117" i="35"/>
  <c r="T23" i="35"/>
  <c r="X23" i="35" s="1"/>
  <c r="U49" i="35"/>
  <c r="U65" i="35" s="1"/>
  <c r="AG60" i="35"/>
  <c r="U68" i="35"/>
  <c r="U84" i="35" s="1"/>
  <c r="A99" i="35"/>
  <c r="AH99" i="35" s="1"/>
  <c r="AI99" i="35" s="1"/>
  <c r="C49" i="34"/>
  <c r="C65" i="34" s="1"/>
  <c r="A32" i="34"/>
  <c r="AE31" i="34" s="1"/>
  <c r="AG89" i="34"/>
  <c r="AG70" i="34"/>
  <c r="AG32" i="34"/>
  <c r="AG108" i="34"/>
  <c r="A89" i="34"/>
  <c r="AH89" i="34" s="1"/>
  <c r="AI89" i="34" s="1"/>
  <c r="C106" i="34"/>
  <c r="C122" i="34" s="1"/>
  <c r="C68" i="34"/>
  <c r="C84" i="34" s="1"/>
  <c r="T13" i="34"/>
  <c r="X13" i="34" s="1"/>
  <c r="B13" i="34"/>
  <c r="A108" i="34"/>
  <c r="AH108" i="34" s="1"/>
  <c r="AI108" i="34" s="1"/>
  <c r="A51" i="34"/>
  <c r="AG51" i="34"/>
  <c r="I49" i="32"/>
  <c r="I65" i="32" s="1"/>
  <c r="B16" i="32"/>
  <c r="I30" i="32"/>
  <c r="I46" i="32" s="1"/>
  <c r="AG35" i="32"/>
  <c r="AG111" i="32"/>
  <c r="A73" i="32"/>
  <c r="AH73" i="32" s="1"/>
  <c r="AI73" i="32" s="1"/>
  <c r="I87" i="32"/>
  <c r="I103" i="32" s="1"/>
  <c r="AG92" i="32"/>
  <c r="A111" i="32"/>
  <c r="AH111" i="32" s="1"/>
  <c r="AI111" i="32" s="1"/>
  <c r="A54" i="32"/>
  <c r="I68" i="32"/>
  <c r="I84" i="32" s="1"/>
  <c r="T16" i="32"/>
  <c r="AB16" i="32" s="1"/>
  <c r="AI16" i="32" s="1"/>
  <c r="AG73" i="32"/>
  <c r="A92" i="32"/>
  <c r="A79" i="31"/>
  <c r="AG98" i="31"/>
  <c r="AG113" i="31"/>
  <c r="M49" i="31"/>
  <c r="M65" i="31" s="1"/>
  <c r="A75" i="31"/>
  <c r="AH75" i="31" s="1"/>
  <c r="AI75" i="31" s="1"/>
  <c r="U106" i="31"/>
  <c r="U122" i="31" s="1"/>
  <c r="T22" i="31"/>
  <c r="X22" i="31" s="1"/>
  <c r="A117" i="31"/>
  <c r="AH117" i="31" s="1"/>
  <c r="AI117" i="31" s="1"/>
  <c r="A94" i="31"/>
  <c r="A37" i="31"/>
  <c r="AH37" i="31" s="1"/>
  <c r="AI37" i="31" s="1"/>
  <c r="U30" i="31"/>
  <c r="U46" i="31" s="1"/>
  <c r="U68" i="31"/>
  <c r="U84" i="31" s="1"/>
  <c r="M30" i="31"/>
  <c r="M46" i="31" s="1"/>
  <c r="M68" i="31"/>
  <c r="M84" i="31" s="1"/>
  <c r="U49" i="31"/>
  <c r="U65" i="31" s="1"/>
  <c r="A60" i="31"/>
  <c r="AG56" i="31"/>
  <c r="A113" i="31"/>
  <c r="AG79" i="31"/>
  <c r="AG117" i="31"/>
  <c r="T18" i="31"/>
  <c r="X18" i="31" s="1"/>
  <c r="M106" i="31"/>
  <c r="M122" i="31"/>
  <c r="AG60" i="31"/>
  <c r="A98" i="31"/>
  <c r="AH98" i="31" s="1"/>
  <c r="AI98" i="31" s="1"/>
  <c r="M87" i="31"/>
  <c r="M103" i="31" s="1"/>
  <c r="A56" i="31"/>
  <c r="AH56" i="31" s="1"/>
  <c r="AI56" i="31" s="1"/>
  <c r="A41" i="31"/>
  <c r="AH54" i="31"/>
  <c r="AI54" i="31" s="1"/>
  <c r="AG94" i="31"/>
  <c r="AH80" i="29"/>
  <c r="AI80" i="29" s="1"/>
  <c r="B18" i="29"/>
  <c r="AG37" i="29"/>
  <c r="AG75" i="29"/>
  <c r="A94" i="29"/>
  <c r="M30" i="29"/>
  <c r="M46" i="29" s="1"/>
  <c r="A56" i="29"/>
  <c r="AG56" i="29"/>
  <c r="AE72" i="29"/>
  <c r="A37" i="29"/>
  <c r="AH37" i="29" s="1"/>
  <c r="AI37" i="29" s="1"/>
  <c r="M68" i="29"/>
  <c r="M84" i="29" s="1"/>
  <c r="AH51" i="29"/>
  <c r="AI51" i="29" s="1"/>
  <c r="A113" i="29"/>
  <c r="AH113" i="29"/>
  <c r="AI113" i="29" s="1"/>
  <c r="M106" i="29"/>
  <c r="M122" i="29" s="1"/>
  <c r="AG94" i="29"/>
  <c r="AE33" i="29"/>
  <c r="AE34" i="29"/>
  <c r="M87" i="29"/>
  <c r="M103" i="29"/>
  <c r="W106" i="26"/>
  <c r="W122" i="26" s="1"/>
  <c r="W30" i="26"/>
  <c r="W46" i="26" s="1"/>
  <c r="AC49" i="26"/>
  <c r="AC65" i="26" s="1"/>
  <c r="A64" i="26"/>
  <c r="AH64" i="26" s="1"/>
  <c r="AI64" i="26" s="1"/>
  <c r="AE34" i="26"/>
  <c r="AG80" i="26"/>
  <c r="T23" i="26"/>
  <c r="X23" i="26" s="1"/>
  <c r="AC30" i="26"/>
  <c r="AC46" i="26"/>
  <c r="AC68" i="26"/>
  <c r="AC84" i="26" s="1"/>
  <c r="A102" i="26"/>
  <c r="AH102" i="26"/>
  <c r="AI102" i="26" s="1"/>
  <c r="W49" i="26"/>
  <c r="W65" i="26" s="1"/>
  <c r="AG118" i="26"/>
  <c r="B26" i="26"/>
  <c r="A121" i="26"/>
  <c r="AH121" i="26" s="1"/>
  <c r="AI121" i="26" s="1"/>
  <c r="AG99" i="26"/>
  <c r="A80" i="26"/>
  <c r="AH80" i="26" s="1"/>
  <c r="AI80" i="26" s="1"/>
  <c r="AC87" i="26"/>
  <c r="AC103" i="26" s="1"/>
  <c r="AG83" i="26"/>
  <c r="A42" i="26"/>
  <c r="AE42" i="26" s="1"/>
  <c r="AH42" i="26"/>
  <c r="AI42" i="26" s="1"/>
  <c r="AG61" i="26"/>
  <c r="AG121" i="26"/>
  <c r="A83" i="26"/>
  <c r="AH83" i="26" s="1"/>
  <c r="AI83" i="26" s="1"/>
  <c r="A61" i="26"/>
  <c r="AG42" i="26"/>
  <c r="AG102" i="26"/>
  <c r="T26" i="26"/>
  <c r="AB26" i="26" s="1"/>
  <c r="AI26" i="26" s="1"/>
  <c r="AE72" i="26"/>
  <c r="W87" i="26"/>
  <c r="W103" i="26"/>
  <c r="A118" i="26"/>
  <c r="AH118" i="26" s="1"/>
  <c r="AI118" i="26" s="1"/>
  <c r="AC106" i="26"/>
  <c r="AC122" i="26" s="1"/>
  <c r="AG91" i="87"/>
  <c r="G106" i="87"/>
  <c r="G122" i="87"/>
  <c r="B15" i="87"/>
  <c r="K14" i="92"/>
  <c r="A53" i="87"/>
  <c r="AH53" i="87" s="1"/>
  <c r="AI53" i="87" s="1"/>
  <c r="A34" i="87"/>
  <c r="G49" i="87"/>
  <c r="G65" i="87" s="1"/>
  <c r="AH72" i="87"/>
  <c r="AI72" i="87" s="1"/>
  <c r="T15" i="87"/>
  <c r="AB15" i="87" s="1"/>
  <c r="AI15" i="87" s="1"/>
  <c r="B21" i="87"/>
  <c r="AG40" i="87"/>
  <c r="K24" i="92"/>
  <c r="G68" i="87"/>
  <c r="G84" i="87" s="1"/>
  <c r="G87" i="87"/>
  <c r="G103" i="87" s="1"/>
  <c r="AG72" i="87"/>
  <c r="AE36" i="87"/>
  <c r="AG53" i="87"/>
  <c r="AG34" i="87"/>
  <c r="A110" i="87"/>
  <c r="AG40" i="86"/>
  <c r="S68" i="86"/>
  <c r="S84" i="86" s="1"/>
  <c r="B21" i="86"/>
  <c r="S87" i="86"/>
  <c r="S103" i="86"/>
  <c r="T21" i="86"/>
  <c r="AB21" i="86" s="1"/>
  <c r="AI21" i="86" s="1"/>
  <c r="A59" i="86"/>
  <c r="AH59" i="86" s="1"/>
  <c r="AI59" i="86" s="1"/>
  <c r="AE90" i="86"/>
  <c r="AG78" i="86"/>
  <c r="A116" i="86"/>
  <c r="AH116" i="86" s="1"/>
  <c r="AI116" i="86"/>
  <c r="A97" i="86"/>
  <c r="AH97" i="86" s="1"/>
  <c r="AI97" i="86" s="1"/>
  <c r="AG116" i="86"/>
  <c r="S49" i="86"/>
  <c r="S65" i="86" s="1"/>
  <c r="AG59" i="86"/>
  <c r="S30" i="86"/>
  <c r="S46" i="86" s="1"/>
  <c r="AG97" i="86"/>
  <c r="O68" i="85"/>
  <c r="O84" i="85" s="1"/>
  <c r="AG38" i="85"/>
  <c r="O49" i="85"/>
  <c r="O65" i="85" s="1"/>
  <c r="AG57" i="85"/>
  <c r="A57" i="85"/>
  <c r="AH57" i="85" s="1"/>
  <c r="AI57" i="85" s="1"/>
  <c r="A40" i="83"/>
  <c r="AH40" i="83" s="1"/>
  <c r="AI40" i="83" s="1"/>
  <c r="S106" i="83"/>
  <c r="S122" i="83" s="1"/>
  <c r="T21" i="83"/>
  <c r="X21" i="83" s="1"/>
  <c r="S30" i="83"/>
  <c r="S46" i="83" s="1"/>
  <c r="AG59" i="83"/>
  <c r="S68" i="83"/>
  <c r="S84" i="83" s="1"/>
  <c r="AG40" i="83"/>
  <c r="A78" i="83"/>
  <c r="AH78" i="83"/>
  <c r="AI78" i="83" s="1"/>
  <c r="B21" i="83"/>
  <c r="A97" i="83"/>
  <c r="AH97" i="83" s="1"/>
  <c r="AI97" i="83" s="1"/>
  <c r="S87" i="83"/>
  <c r="S103" i="83" s="1"/>
  <c r="AG116" i="83"/>
  <c r="AG78" i="83"/>
  <c r="A59" i="83"/>
  <c r="AH59" i="83" s="1"/>
  <c r="AI59" i="83" s="1"/>
  <c r="AG56" i="82"/>
  <c r="A113" i="82"/>
  <c r="AH113" i="82" s="1"/>
  <c r="AI113" i="82" s="1"/>
  <c r="C106" i="82"/>
  <c r="C122" i="82" s="1"/>
  <c r="AG89" i="82"/>
  <c r="AG94" i="82"/>
  <c r="M87" i="82"/>
  <c r="M103" i="82"/>
  <c r="AG51" i="82"/>
  <c r="AG108" i="82"/>
  <c r="A32" i="82"/>
  <c r="M49" i="82"/>
  <c r="M65" i="82" s="1"/>
  <c r="M30" i="82"/>
  <c r="M46" i="82" s="1"/>
  <c r="AG37" i="82"/>
  <c r="A89" i="82"/>
  <c r="AH89" i="82" s="1"/>
  <c r="AI89" i="82" s="1"/>
  <c r="C49" i="82"/>
  <c r="C65" i="82" s="1"/>
  <c r="C30" i="82"/>
  <c r="C46" i="82"/>
  <c r="AG113" i="82"/>
  <c r="A94" i="82"/>
  <c r="AH94" i="82" s="1"/>
  <c r="AI94" i="82" s="1"/>
  <c r="A51" i="82"/>
  <c r="AE50" i="82" s="1"/>
  <c r="T13" i="82"/>
  <c r="AB13" i="82" s="1"/>
  <c r="AI13" i="82" s="1"/>
  <c r="AG75" i="82"/>
  <c r="A75" i="82"/>
  <c r="AH75" i="82" s="1"/>
  <c r="AI75" i="82" s="1"/>
  <c r="C68" i="82"/>
  <c r="C84" i="82"/>
  <c r="C87" i="82"/>
  <c r="C103" i="82" s="1"/>
  <c r="M68" i="82"/>
  <c r="M84" i="82" s="1"/>
  <c r="T18" i="82"/>
  <c r="X18" i="82" s="1"/>
  <c r="B13" i="82"/>
  <c r="A70" i="82"/>
  <c r="M106" i="82"/>
  <c r="M122" i="82" s="1"/>
  <c r="AG70" i="82"/>
  <c r="A17" i="81"/>
  <c r="B17" i="81" s="1"/>
  <c r="A76" i="81"/>
  <c r="AH76" i="81" s="1"/>
  <c r="AI76" i="81" s="1"/>
  <c r="AE52" i="80"/>
  <c r="AE107" i="80"/>
  <c r="AG35" i="80"/>
  <c r="AG92" i="80"/>
  <c r="K49" i="80"/>
  <c r="K65" i="80" s="1"/>
  <c r="A55" i="80"/>
  <c r="B16" i="80"/>
  <c r="A74" i="80"/>
  <c r="AH74" i="80" s="1"/>
  <c r="AI74" i="80" s="1"/>
  <c r="T17" i="80"/>
  <c r="X17" i="80" s="1"/>
  <c r="AE51" i="80"/>
  <c r="AE40" i="80"/>
  <c r="A111" i="80"/>
  <c r="AG54" i="80"/>
  <c r="AG36" i="80"/>
  <c r="K68" i="80"/>
  <c r="K84" i="80" s="1"/>
  <c r="AG93" i="80"/>
  <c r="A35" i="80"/>
  <c r="AE35" i="80" s="1"/>
  <c r="A93" i="80"/>
  <c r="AH93" i="80" s="1"/>
  <c r="AI93" i="80" s="1"/>
  <c r="AG74" i="80"/>
  <c r="I106" i="80"/>
  <c r="I122" i="80"/>
  <c r="AG112" i="80"/>
  <c r="K30" i="80"/>
  <c r="K46" i="80" s="1"/>
  <c r="A73" i="80"/>
  <c r="A112" i="80"/>
  <c r="AG55" i="80"/>
  <c r="A92" i="80"/>
  <c r="AH92" i="80" s="1"/>
  <c r="AI92" i="80" s="1"/>
  <c r="T16" i="80"/>
  <c r="K106" i="80"/>
  <c r="K122" i="80" s="1"/>
  <c r="AE32" i="79"/>
  <c r="AG93" i="75"/>
  <c r="A93" i="75"/>
  <c r="B17" i="75"/>
  <c r="AG55" i="75"/>
  <c r="AH89" i="75"/>
  <c r="AI89" i="75" s="1"/>
  <c r="AG112" i="75"/>
  <c r="AE95" i="75"/>
  <c r="AG36" i="75"/>
  <c r="K68" i="75"/>
  <c r="K84" i="75" s="1"/>
  <c r="AG74" i="75"/>
  <c r="K106" i="75"/>
  <c r="K122" i="75" s="1"/>
  <c r="A74" i="75"/>
  <c r="AE74" i="75" s="1"/>
  <c r="K30" i="75"/>
  <c r="K46" i="75" s="1"/>
  <c r="K87" i="75"/>
  <c r="K103" i="75" s="1"/>
  <c r="A36" i="75"/>
  <c r="A112" i="75"/>
  <c r="AE112" i="75" s="1"/>
  <c r="A17" i="74"/>
  <c r="B17" i="74" s="1"/>
  <c r="A14" i="74"/>
  <c r="A25" i="74"/>
  <c r="A82" i="74" s="1"/>
  <c r="A81" i="69"/>
  <c r="AE80" i="69" s="1"/>
  <c r="I30" i="69"/>
  <c r="I46" i="69" s="1"/>
  <c r="Y106" i="69"/>
  <c r="Y122" i="69" s="1"/>
  <c r="I49" i="69"/>
  <c r="I65" i="69" s="1"/>
  <c r="AE52" i="69"/>
  <c r="AG111" i="69"/>
  <c r="Y87" i="69"/>
  <c r="Y103" i="69" s="1"/>
  <c r="AE76" i="69"/>
  <c r="AG54" i="69"/>
  <c r="AG70" i="68"/>
  <c r="A32" i="68"/>
  <c r="AH32" i="68" s="1"/>
  <c r="AI32" i="68" s="1"/>
  <c r="B13" i="68"/>
  <c r="A51" i="68"/>
  <c r="AH51" i="68" s="1"/>
  <c r="AI51" i="68" s="1"/>
  <c r="C68" i="68"/>
  <c r="C84" i="68" s="1"/>
  <c r="T13" i="68"/>
  <c r="AB13" i="68" s="1"/>
  <c r="AI13" i="68" s="1"/>
  <c r="C106" i="68"/>
  <c r="C122" i="68"/>
  <c r="AG51" i="68"/>
  <c r="A70" i="68"/>
  <c r="AH58" i="68"/>
  <c r="AI58" i="68" s="1"/>
  <c r="A113" i="68"/>
  <c r="AH113" i="68" s="1"/>
  <c r="AI113" i="68" s="1"/>
  <c r="C87" i="68"/>
  <c r="C103" i="68" s="1"/>
  <c r="AG89" i="68"/>
  <c r="A75" i="68"/>
  <c r="AH75" i="68" s="1"/>
  <c r="AI75" i="68" s="1"/>
  <c r="A89" i="68"/>
  <c r="AH89" i="68" s="1"/>
  <c r="AI89" i="68" s="1"/>
  <c r="AG32" i="68"/>
  <c r="M68" i="68"/>
  <c r="M84" i="68" s="1"/>
  <c r="A108" i="68"/>
  <c r="AH108" i="68" s="1"/>
  <c r="AI108" i="68" s="1"/>
  <c r="AE39" i="68"/>
  <c r="AE60" i="68"/>
  <c r="A108" i="67"/>
  <c r="AH108" i="67" s="1"/>
  <c r="AI108" i="67" s="1"/>
  <c r="A32" i="67"/>
  <c r="AH32" i="67" s="1"/>
  <c r="AI32" i="67" s="1"/>
  <c r="A26" i="67"/>
  <c r="A18" i="67"/>
  <c r="G22" i="90"/>
  <c r="G21" i="90"/>
  <c r="T15" i="62"/>
  <c r="X15" i="62" s="1"/>
  <c r="AG34" i="62"/>
  <c r="AH72" i="62"/>
  <c r="AI72" i="62" s="1"/>
  <c r="A91" i="62"/>
  <c r="AH91" i="62" s="1"/>
  <c r="AI91" i="62" s="1"/>
  <c r="G30" i="62"/>
  <c r="G46" i="62"/>
  <c r="AE82" i="62"/>
  <c r="AG80" i="62"/>
  <c r="G106" i="62"/>
  <c r="G122" i="62" s="1"/>
  <c r="G49" i="62"/>
  <c r="G65" i="62" s="1"/>
  <c r="AG72" i="62"/>
  <c r="G87" i="62"/>
  <c r="G103" i="62" s="1"/>
  <c r="A110" i="62"/>
  <c r="AH110" i="62" s="1"/>
  <c r="AI110" i="62" s="1"/>
  <c r="AG91" i="62"/>
  <c r="W30" i="62"/>
  <c r="W46" i="62"/>
  <c r="B15" i="62"/>
  <c r="A77" i="61"/>
  <c r="AH77" i="61" s="1"/>
  <c r="AI77" i="61" s="1"/>
  <c r="T20" i="61"/>
  <c r="X20" i="61" s="1"/>
  <c r="A99" i="61"/>
  <c r="AG61" i="61"/>
  <c r="AG115" i="61"/>
  <c r="AG77" i="61"/>
  <c r="Q49" i="61"/>
  <c r="Q65" i="61" s="1"/>
  <c r="AG42" i="61"/>
  <c r="A61" i="61"/>
  <c r="AH61" i="61" s="1"/>
  <c r="AI61" i="61" s="1"/>
  <c r="Q68" i="61"/>
  <c r="Q84" i="61" s="1"/>
  <c r="Q106" i="61"/>
  <c r="Q122" i="61"/>
  <c r="A42" i="61"/>
  <c r="AH42" i="61" s="1"/>
  <c r="AI42" i="61" s="1"/>
  <c r="W68" i="61"/>
  <c r="W84" i="61" s="1"/>
  <c r="AG80" i="61"/>
  <c r="Q30" i="61"/>
  <c r="Q46" i="61" s="1"/>
  <c r="AG96" i="61"/>
  <c r="A118" i="61"/>
  <c r="AH118" i="61"/>
  <c r="AI118" i="61" s="1"/>
  <c r="AG118" i="61"/>
  <c r="A115" i="61"/>
  <c r="A58" i="61"/>
  <c r="AH58" i="61" s="1"/>
  <c r="AI58" i="61" s="1"/>
  <c r="W106" i="61"/>
  <c r="W122" i="61" s="1"/>
  <c r="T23" i="61"/>
  <c r="X23" i="61" s="1"/>
  <c r="AE111" i="61"/>
  <c r="AG39" i="61"/>
  <c r="Q87" i="61"/>
  <c r="Q103" i="61" s="1"/>
  <c r="W87" i="61"/>
  <c r="W103" i="61" s="1"/>
  <c r="B23" i="61"/>
  <c r="B20" i="61"/>
  <c r="W49" i="61"/>
  <c r="W65" i="61" s="1"/>
  <c r="A21" i="59"/>
  <c r="AG78" i="58"/>
  <c r="A40" i="58"/>
  <c r="AH40" i="58" s="1"/>
  <c r="AI40" i="58" s="1"/>
  <c r="B21" i="58"/>
  <c r="AG116" i="58"/>
  <c r="A63" i="58"/>
  <c r="AG82" i="58"/>
  <c r="AG63" i="58"/>
  <c r="A82" i="58"/>
  <c r="AH82" i="58" s="1"/>
  <c r="AI82" i="58" s="1"/>
  <c r="T21" i="58"/>
  <c r="A120" i="58"/>
  <c r="AH97" i="58"/>
  <c r="AI97" i="58" s="1"/>
  <c r="A78" i="58"/>
  <c r="AG44" i="58"/>
  <c r="A116" i="58"/>
  <c r="AH116" i="58" s="1"/>
  <c r="AI116" i="58" s="1"/>
  <c r="AG59" i="58"/>
  <c r="AA87" i="58"/>
  <c r="AA103" i="58" s="1"/>
  <c r="AG97" i="58"/>
  <c r="S68" i="58"/>
  <c r="S84" i="58"/>
  <c r="S30" i="58"/>
  <c r="S46" i="58" s="1"/>
  <c r="T25" i="58"/>
  <c r="AE58" i="58"/>
  <c r="S49" i="58"/>
  <c r="S65" i="58" s="1"/>
  <c r="S87" i="58"/>
  <c r="S103" i="58" s="1"/>
  <c r="A39" i="56"/>
  <c r="A44" i="56"/>
  <c r="AH44" i="56" s="1"/>
  <c r="AI44" i="56" s="1"/>
  <c r="AG119" i="56"/>
  <c r="B24" i="56"/>
  <c r="A115" i="56"/>
  <c r="B25" i="56"/>
  <c r="Q30" i="56"/>
  <c r="Q46" i="56"/>
  <c r="AG39" i="56"/>
  <c r="AG44" i="56"/>
  <c r="AG81" i="56"/>
  <c r="AG100" i="56"/>
  <c r="A96" i="56"/>
  <c r="AH96" i="56" s="1"/>
  <c r="AI96" i="56" s="1"/>
  <c r="A119" i="56"/>
  <c r="AH119" i="56" s="1"/>
  <c r="AI119" i="56" s="1"/>
  <c r="Y68" i="56"/>
  <c r="Y84" i="56" s="1"/>
  <c r="AG96" i="56"/>
  <c r="AG43" i="56"/>
  <c r="AH55" i="56"/>
  <c r="AI55" i="56" s="1"/>
  <c r="T20" i="56"/>
  <c r="AB20" i="56" s="1"/>
  <c r="AI20" i="56" s="1"/>
  <c r="A101" i="56"/>
  <c r="AH101" i="56" s="1"/>
  <c r="AI101" i="56" s="1"/>
  <c r="AG62" i="56"/>
  <c r="A43" i="56"/>
  <c r="AH43" i="56"/>
  <c r="AI43" i="56" s="1"/>
  <c r="AG77" i="56"/>
  <c r="AA49" i="56"/>
  <c r="AA65" i="56" s="1"/>
  <c r="Y49" i="56"/>
  <c r="Y65" i="56" s="1"/>
  <c r="Y87" i="56"/>
  <c r="Y103" i="56" s="1"/>
  <c r="AG50" i="54"/>
  <c r="AG69" i="54"/>
  <c r="A62" i="54"/>
  <c r="AH62" i="54" s="1"/>
  <c r="AI62" i="54" s="1"/>
  <c r="A119" i="54"/>
  <c r="AH119" i="54" s="1"/>
  <c r="AI119" i="54" s="1"/>
  <c r="M87" i="54"/>
  <c r="M103" i="54"/>
  <c r="M30" i="54"/>
  <c r="M46" i="54" s="1"/>
  <c r="A50" i="54"/>
  <c r="T12" i="54"/>
  <c r="AB12" i="54" s="1"/>
  <c r="AI12" i="54" s="1"/>
  <c r="Y30" i="54"/>
  <c r="Y46" i="54" s="1"/>
  <c r="B24" i="54"/>
  <c r="M68" i="54"/>
  <c r="M84" i="54" s="1"/>
  <c r="T18" i="54"/>
  <c r="X18" i="54" s="1"/>
  <c r="A107" i="54"/>
  <c r="AG119" i="54"/>
  <c r="AG62" i="54"/>
  <c r="A113" i="54"/>
  <c r="AE112" i="54" s="1"/>
  <c r="AG113" i="54"/>
  <c r="AG31" i="54"/>
  <c r="AG100" i="54"/>
  <c r="Y68" i="54"/>
  <c r="Y84" i="54" s="1"/>
  <c r="AG75" i="54"/>
  <c r="A94" i="54"/>
  <c r="AH94" i="54" s="1"/>
  <c r="AI94" i="54" s="1"/>
  <c r="A69" i="54"/>
  <c r="AH69" i="54"/>
  <c r="AI69" i="54" s="1"/>
  <c r="AG43" i="54"/>
  <c r="Y49" i="54"/>
  <c r="Y65" i="54" s="1"/>
  <c r="A43" i="54"/>
  <c r="A37" i="54"/>
  <c r="A75" i="54"/>
  <c r="AE74" i="54" s="1"/>
  <c r="A31" i="54"/>
  <c r="A100" i="54"/>
  <c r="AH100" i="54" s="1"/>
  <c r="AI100" i="54" s="1"/>
  <c r="Y106" i="54"/>
  <c r="Y122" i="54" s="1"/>
  <c r="M49" i="54"/>
  <c r="M65" i="54" s="1"/>
  <c r="AG37" i="54"/>
  <c r="A56" i="54"/>
  <c r="A88" i="54"/>
  <c r="AH88" i="54"/>
  <c r="AI88" i="54" s="1"/>
  <c r="T24" i="54"/>
  <c r="AB24" i="54" s="1"/>
  <c r="AI24" i="54" s="1"/>
  <c r="M106" i="54"/>
  <c r="M122" i="54" s="1"/>
  <c r="A51" i="52"/>
  <c r="AG89" i="52"/>
  <c r="A25" i="52"/>
  <c r="AA68" i="52" s="1"/>
  <c r="AA84" i="52" s="1"/>
  <c r="AG52" i="51"/>
  <c r="A52" i="51"/>
  <c r="AG90" i="51"/>
  <c r="T14" i="51"/>
  <c r="AB14" i="51" s="1"/>
  <c r="AI14" i="51" s="1"/>
  <c r="E106" i="51"/>
  <c r="E122" i="51" s="1"/>
  <c r="AG71" i="51"/>
  <c r="A71" i="51"/>
  <c r="G30" i="51"/>
  <c r="G46" i="51" s="1"/>
  <c r="AG33" i="51"/>
  <c r="AG109" i="51"/>
  <c r="B14" i="51"/>
  <c r="A90" i="51"/>
  <c r="B20" i="51"/>
  <c r="A109" i="51"/>
  <c r="E68" i="51"/>
  <c r="E84" i="51"/>
  <c r="A77" i="51"/>
  <c r="AH77" i="51" s="1"/>
  <c r="AI77" i="51" s="1"/>
  <c r="E49" i="51"/>
  <c r="E65" i="51"/>
  <c r="A56" i="45"/>
  <c r="AE55" i="45" s="1"/>
  <c r="AG94" i="45"/>
  <c r="AG75" i="45"/>
  <c r="A74" i="44"/>
  <c r="AH74" i="44" s="1"/>
  <c r="AI74" i="44" s="1"/>
  <c r="A12" i="44"/>
  <c r="A18" i="44"/>
  <c r="K87" i="44"/>
  <c r="K103" i="44" s="1"/>
  <c r="AG36" i="44"/>
  <c r="A20" i="44"/>
  <c r="A93" i="44"/>
  <c r="AH93" i="44" s="1"/>
  <c r="AI93" i="44" s="1"/>
  <c r="A22" i="44"/>
  <c r="A117" i="44" s="1"/>
  <c r="K30" i="44"/>
  <c r="K46" i="44" s="1"/>
  <c r="A23" i="44"/>
  <c r="AG74" i="44"/>
  <c r="A36" i="44"/>
  <c r="AH36" i="44" s="1"/>
  <c r="AI36" i="44" s="1"/>
  <c r="K49" i="44"/>
  <c r="K65" i="44" s="1"/>
  <c r="A15" i="44"/>
  <c r="A24" i="44"/>
  <c r="T17" i="44"/>
  <c r="X17" i="44" s="1"/>
  <c r="AG55" i="44"/>
  <c r="AG112" i="44"/>
  <c r="A25" i="44"/>
  <c r="A13" i="44"/>
  <c r="A26" i="44"/>
  <c r="K106" i="44"/>
  <c r="K122" i="44"/>
  <c r="K68" i="44"/>
  <c r="K84" i="44" s="1"/>
  <c r="A19" i="44"/>
  <c r="A14" i="44"/>
  <c r="A112" i="44"/>
  <c r="AH112" i="44" s="1"/>
  <c r="AI112" i="44" s="1"/>
  <c r="A16" i="44"/>
  <c r="AE74" i="43"/>
  <c r="G14" i="36"/>
  <c r="G24" i="36"/>
  <c r="G19" i="36"/>
  <c r="AE32" i="41"/>
  <c r="M30" i="41"/>
  <c r="M46" i="41" s="1"/>
  <c r="AG56" i="41"/>
  <c r="AH50" i="38"/>
  <c r="AI50" i="38" s="1"/>
  <c r="AE81" i="38"/>
  <c r="AH81" i="38"/>
  <c r="AI81" i="38"/>
  <c r="E68" i="38"/>
  <c r="E84" i="38" s="1"/>
  <c r="AG71" i="38"/>
  <c r="AG89" i="38"/>
  <c r="AG108" i="38"/>
  <c r="C49" i="38"/>
  <c r="C65" i="38" s="1"/>
  <c r="C68" i="38"/>
  <c r="C84" i="38" s="1"/>
  <c r="A108" i="38"/>
  <c r="AG90" i="38"/>
  <c r="AG33" i="38"/>
  <c r="A70" i="38"/>
  <c r="A89" i="38"/>
  <c r="AH89" i="38" s="1"/>
  <c r="AI89" i="38" s="1"/>
  <c r="AE35" i="38"/>
  <c r="AE62" i="38"/>
  <c r="A33" i="38"/>
  <c r="B14" i="38"/>
  <c r="AG70" i="38"/>
  <c r="AG51" i="38"/>
  <c r="AG32" i="38"/>
  <c r="C87" i="38"/>
  <c r="C103" i="38" s="1"/>
  <c r="A109" i="38"/>
  <c r="AH109" i="38" s="1"/>
  <c r="AI109" i="38" s="1"/>
  <c r="T14" i="38"/>
  <c r="AB14" i="38" s="1"/>
  <c r="AI14" i="38" s="1"/>
  <c r="A32" i="38"/>
  <c r="AE99" i="38"/>
  <c r="T13" i="38"/>
  <c r="X13" i="38" s="1"/>
  <c r="E106" i="38"/>
  <c r="E122" i="38" s="1"/>
  <c r="A52" i="38"/>
  <c r="AH52" i="38" s="1"/>
  <c r="AI52" i="38" s="1"/>
  <c r="AG52" i="38"/>
  <c r="AG109" i="38"/>
  <c r="A90" i="38"/>
  <c r="AH90" i="38" s="1"/>
  <c r="AI90" i="38" s="1"/>
  <c r="E87" i="38"/>
  <c r="E103" i="38" s="1"/>
  <c r="C30" i="38"/>
  <c r="C46" i="38" s="1"/>
  <c r="AG102" i="55"/>
  <c r="AG83" i="9"/>
  <c r="AC87" i="57"/>
  <c r="AC103" i="57" s="1"/>
  <c r="B26" i="57"/>
  <c r="T71" i="10"/>
  <c r="AG83" i="55"/>
  <c r="A64" i="9"/>
  <c r="AG102" i="9"/>
  <c r="AG64" i="57"/>
  <c r="AG45" i="57"/>
  <c r="AG102" i="57"/>
  <c r="A64" i="41"/>
  <c r="A121" i="9"/>
  <c r="AG64" i="9"/>
  <c r="AG83" i="57"/>
  <c r="A102" i="57"/>
  <c r="AH102" i="57"/>
  <c r="AI102" i="57" s="1"/>
  <c r="AG45" i="9"/>
  <c r="AG121" i="57"/>
  <c r="T26" i="57"/>
  <c r="AB26" i="57" s="1"/>
  <c r="AI26" i="57" s="1"/>
  <c r="AE82" i="83"/>
  <c r="AG121" i="9"/>
  <c r="A45" i="57"/>
  <c r="AH45" i="57" s="1"/>
  <c r="AI45" i="57" s="1"/>
  <c r="AB15" i="80"/>
  <c r="AI15" i="80" s="1"/>
  <c r="A102" i="75"/>
  <c r="A102" i="9"/>
  <c r="AC68" i="57"/>
  <c r="AC84" i="57" s="1"/>
  <c r="A64" i="57"/>
  <c r="A83" i="9"/>
  <c r="AC106" i="57"/>
  <c r="AC122" i="57" s="1"/>
  <c r="A83" i="57"/>
  <c r="AH83" i="57" s="1"/>
  <c r="AI83" i="57" s="1"/>
  <c r="AA49" i="34"/>
  <c r="AA65" i="34" s="1"/>
  <c r="AG82" i="34"/>
  <c r="AG120" i="80"/>
  <c r="AG63" i="45"/>
  <c r="AG101" i="45"/>
  <c r="AE63" i="62"/>
  <c r="AA30" i="80"/>
  <c r="AA46" i="80" s="1"/>
  <c r="AG82" i="80"/>
  <c r="A44" i="35"/>
  <c r="AE43" i="35"/>
  <c r="A120" i="35"/>
  <c r="AB25" i="83"/>
  <c r="AI25" i="83" s="1"/>
  <c r="AA30" i="34"/>
  <c r="AA46" i="34" s="1"/>
  <c r="AG120" i="34"/>
  <c r="A44" i="80"/>
  <c r="AB20" i="78"/>
  <c r="AI20" i="78" s="1"/>
  <c r="A82" i="45"/>
  <c r="AE81" i="45"/>
  <c r="T25" i="45"/>
  <c r="X25" i="45" s="1"/>
  <c r="A63" i="45"/>
  <c r="AE63" i="45" s="1"/>
  <c r="A101" i="80"/>
  <c r="AE100" i="80" s="1"/>
  <c r="AG63" i="80"/>
  <c r="AA30" i="35"/>
  <c r="AA46" i="35" s="1"/>
  <c r="AG120" i="35"/>
  <c r="A120" i="34"/>
  <c r="AH120" i="34" s="1"/>
  <c r="AI120" i="34" s="1"/>
  <c r="A101" i="34"/>
  <c r="AH101" i="34" s="1"/>
  <c r="AI101" i="34" s="1"/>
  <c r="AA49" i="45"/>
  <c r="AA65" i="45" s="1"/>
  <c r="A120" i="80"/>
  <c r="AH120" i="80"/>
  <c r="AI120" i="80" s="1"/>
  <c r="AA106" i="35"/>
  <c r="AA122" i="35" s="1"/>
  <c r="B25" i="35"/>
  <c r="A101" i="35"/>
  <c r="X15" i="35"/>
  <c r="A44" i="34"/>
  <c r="AH44" i="34" s="1"/>
  <c r="AI44" i="34" s="1"/>
  <c r="AG101" i="34"/>
  <c r="A63" i="34"/>
  <c r="AH63" i="34"/>
  <c r="AI63" i="34" s="1"/>
  <c r="AG82" i="35"/>
  <c r="T32" i="10"/>
  <c r="T72" i="10"/>
  <c r="AA106" i="80"/>
  <c r="AA122" i="80" s="1"/>
  <c r="A63" i="35"/>
  <c r="AH63" i="35" s="1"/>
  <c r="AI63" i="35" s="1"/>
  <c r="AG101" i="35"/>
  <c r="AE120" i="78"/>
  <c r="AG44" i="34"/>
  <c r="AA106" i="34"/>
  <c r="AA122" i="34" s="1"/>
  <c r="AG101" i="80"/>
  <c r="AG44" i="45"/>
  <c r="AA49" i="35"/>
  <c r="AA65" i="35" s="1"/>
  <c r="A63" i="80"/>
  <c r="AA87" i="35"/>
  <c r="AA103" i="35" s="1"/>
  <c r="AA68" i="35"/>
  <c r="AA84" i="35"/>
  <c r="AG63" i="34"/>
  <c r="AA68" i="34"/>
  <c r="AA84" i="34" s="1"/>
  <c r="AA49" i="80"/>
  <c r="AA65" i="80" s="1"/>
  <c r="B25" i="45"/>
  <c r="AA87" i="45"/>
  <c r="AA103" i="45" s="1"/>
  <c r="AA30" i="45"/>
  <c r="AA46" i="45" s="1"/>
  <c r="AG63" i="35"/>
  <c r="T25" i="80"/>
  <c r="X25" i="80" s="1"/>
  <c r="AG44" i="35"/>
  <c r="A82" i="35"/>
  <c r="T25" i="34"/>
  <c r="AB25" i="34" s="1"/>
  <c r="AI25" i="34" s="1"/>
  <c r="B25" i="80"/>
  <c r="A120" i="45"/>
  <c r="AH120" i="45" s="1"/>
  <c r="AI120" i="45" s="1"/>
  <c r="AA68" i="45"/>
  <c r="AA84" i="45" s="1"/>
  <c r="T24" i="49"/>
  <c r="X24" i="49" s="1"/>
  <c r="AG43" i="49"/>
  <c r="AG81" i="86"/>
  <c r="AG100" i="86"/>
  <c r="AH43" i="14"/>
  <c r="AI43" i="14" s="1"/>
  <c r="AG62" i="14"/>
  <c r="A62" i="14"/>
  <c r="A43" i="84"/>
  <c r="AG81" i="49"/>
  <c r="A81" i="49"/>
  <c r="AH81" i="49" s="1"/>
  <c r="AI81" i="49" s="1"/>
  <c r="AG43" i="86"/>
  <c r="Y30" i="14"/>
  <c r="Y46" i="14" s="1"/>
  <c r="AG100" i="14"/>
  <c r="Y49" i="84"/>
  <c r="Y65" i="84" s="1"/>
  <c r="Y87" i="84"/>
  <c r="Y103" i="84" s="1"/>
  <c r="Y49" i="49"/>
  <c r="Y65" i="49"/>
  <c r="AG119" i="49"/>
  <c r="B24" i="86"/>
  <c r="Y49" i="86"/>
  <c r="Y65" i="86" s="1"/>
  <c r="Y49" i="14"/>
  <c r="Y65" i="14" s="1"/>
  <c r="A119" i="14"/>
  <c r="AH119" i="14" s="1"/>
  <c r="AI119" i="14" s="1"/>
  <c r="B24" i="84"/>
  <c r="A119" i="84"/>
  <c r="AH119" i="84"/>
  <c r="AI119" i="84" s="1"/>
  <c r="A100" i="49"/>
  <c r="B24" i="49"/>
  <c r="AG119" i="86"/>
  <c r="AG62" i="86"/>
  <c r="A100" i="14"/>
  <c r="Y106" i="14"/>
  <c r="Y122" i="14" s="1"/>
  <c r="AG81" i="84"/>
  <c r="A100" i="84"/>
  <c r="AH100" i="84" s="1"/>
  <c r="AI100" i="84" s="1"/>
  <c r="AG119" i="84"/>
  <c r="AG43" i="84"/>
  <c r="AG100" i="49"/>
  <c r="Y30" i="49"/>
  <c r="Y46" i="49"/>
  <c r="A62" i="49"/>
  <c r="AE62" i="49" s="1"/>
  <c r="A81" i="86"/>
  <c r="A100" i="86"/>
  <c r="Y87" i="14"/>
  <c r="Y103" i="14" s="1"/>
  <c r="Y68" i="14"/>
  <c r="Y84" i="14" s="1"/>
  <c r="T94" i="10"/>
  <c r="AG100" i="84"/>
  <c r="Y68" i="84"/>
  <c r="Y84" i="84"/>
  <c r="Y106" i="84"/>
  <c r="Y122" i="84" s="1"/>
  <c r="A119" i="39"/>
  <c r="Y68" i="49"/>
  <c r="Y84" i="49" s="1"/>
  <c r="AG62" i="49"/>
  <c r="A43" i="86"/>
  <c r="AH43" i="86" s="1"/>
  <c r="AI43" i="86" s="1"/>
  <c r="Y87" i="86"/>
  <c r="Y103" i="86" s="1"/>
  <c r="Y106" i="68"/>
  <c r="Y122" i="68" s="1"/>
  <c r="AG119" i="14"/>
  <c r="B24" i="14"/>
  <c r="AG43" i="14"/>
  <c r="X19" i="75"/>
  <c r="AG62" i="84"/>
  <c r="Y30" i="84"/>
  <c r="Y46" i="84" s="1"/>
  <c r="Y106" i="39"/>
  <c r="Y122" i="39" s="1"/>
  <c r="A43" i="49"/>
  <c r="AH43" i="49" s="1"/>
  <c r="AI43" i="49" s="1"/>
  <c r="Y30" i="86"/>
  <c r="Y46" i="86"/>
  <c r="Y68" i="86"/>
  <c r="Y84" i="86" s="1"/>
  <c r="Y49" i="68"/>
  <c r="Y65" i="68" s="1"/>
  <c r="T24" i="14"/>
  <c r="X24" i="14" s="1"/>
  <c r="Y30" i="62"/>
  <c r="Y46" i="62" s="1"/>
  <c r="A81" i="84"/>
  <c r="AH81" i="84" s="1"/>
  <c r="AI81" i="84" s="1"/>
  <c r="A62" i="84"/>
  <c r="AH62" i="84" s="1"/>
  <c r="AI62" i="84" s="1"/>
  <c r="W68" i="41"/>
  <c r="W84" i="41" s="1"/>
  <c r="AH61" i="68"/>
  <c r="AI61" i="68" s="1"/>
  <c r="AE117" i="68"/>
  <c r="W87" i="41"/>
  <c r="W103" i="41" s="1"/>
  <c r="B23" i="41"/>
  <c r="AH117" i="41"/>
  <c r="AI117" i="41" s="1"/>
  <c r="AG41" i="61"/>
  <c r="U87" i="61"/>
  <c r="U103" i="61" s="1"/>
  <c r="AG117" i="38"/>
  <c r="U68" i="38"/>
  <c r="U84" i="38" s="1"/>
  <c r="X26" i="80"/>
  <c r="A60" i="87"/>
  <c r="AE79" i="64"/>
  <c r="AE116" i="14"/>
  <c r="U49" i="61"/>
  <c r="U65" i="61" s="1"/>
  <c r="T22" i="61"/>
  <c r="AB22" i="61" s="1"/>
  <c r="AI22" i="61" s="1"/>
  <c r="A117" i="61"/>
  <c r="AE117" i="61" s="1"/>
  <c r="A79" i="38"/>
  <c r="AG60" i="38"/>
  <c r="U106" i="87"/>
  <c r="U122" i="87" s="1"/>
  <c r="AG98" i="87"/>
  <c r="AG79" i="61"/>
  <c r="AG117" i="61"/>
  <c r="X16" i="83"/>
  <c r="U30" i="38"/>
  <c r="U46" i="38" s="1"/>
  <c r="AG79" i="38"/>
  <c r="A60" i="38"/>
  <c r="AE60" i="38" s="1"/>
  <c r="A41" i="87"/>
  <c r="U87" i="87"/>
  <c r="U103" i="87" s="1"/>
  <c r="AE41" i="29"/>
  <c r="AE78" i="61"/>
  <c r="AE79" i="61"/>
  <c r="U106" i="61"/>
  <c r="U122" i="61" s="1"/>
  <c r="B22" i="61"/>
  <c r="A98" i="38"/>
  <c r="U87" i="38"/>
  <c r="U103" i="38" s="1"/>
  <c r="A79" i="87"/>
  <c r="A98" i="87"/>
  <c r="U68" i="45"/>
  <c r="U84" i="45" s="1"/>
  <c r="AE41" i="75"/>
  <c r="AB21" i="82"/>
  <c r="AI21" i="82" s="1"/>
  <c r="U30" i="61"/>
  <c r="U46" i="61" s="1"/>
  <c r="AG60" i="61"/>
  <c r="U49" i="38"/>
  <c r="U65" i="38" s="1"/>
  <c r="T22" i="38"/>
  <c r="AB22" i="38" s="1"/>
  <c r="AI22" i="38" s="1"/>
  <c r="B22" i="87"/>
  <c r="AH79" i="78"/>
  <c r="AI79" i="78" s="1"/>
  <c r="U68" i="87"/>
  <c r="U84" i="87" s="1"/>
  <c r="AG79" i="87"/>
  <c r="AG98" i="45"/>
  <c r="U68" i="61"/>
  <c r="U84" i="61" s="1"/>
  <c r="A41" i="61"/>
  <c r="AH41" i="61" s="1"/>
  <c r="AI41" i="61" s="1"/>
  <c r="AG41" i="38"/>
  <c r="AG98" i="38"/>
  <c r="A117" i="87"/>
  <c r="AH117" i="87" s="1"/>
  <c r="AI117" i="87" s="1"/>
  <c r="AG117" i="87"/>
  <c r="T22" i="87"/>
  <c r="AB19" i="78"/>
  <c r="AI19" i="78" s="1"/>
  <c r="A60" i="61"/>
  <c r="AE59" i="61" s="1"/>
  <c r="A41" i="38"/>
  <c r="AH41" i="38" s="1"/>
  <c r="AI41" i="38" s="1"/>
  <c r="AG41" i="87"/>
  <c r="U30" i="87"/>
  <c r="U46" i="87" s="1"/>
  <c r="Q92" i="10"/>
  <c r="T92" i="10" s="1"/>
  <c r="Q95" i="10"/>
  <c r="T95" i="10" s="1"/>
  <c r="Q97" i="10"/>
  <c r="T97" i="10" s="1"/>
  <c r="Q98" i="10"/>
  <c r="Q100" i="10"/>
  <c r="Q101" i="10"/>
  <c r="Q102" i="10"/>
  <c r="Q111" i="10"/>
  <c r="Q112" i="11"/>
  <c r="Q119" i="11"/>
  <c r="AH59" i="61"/>
  <c r="AI59" i="61" s="1"/>
  <c r="AE97" i="61"/>
  <c r="AE40" i="79"/>
  <c r="Q68" i="39"/>
  <c r="Q84" i="39" s="1"/>
  <c r="B20" i="39"/>
  <c r="A39" i="39"/>
  <c r="AH39" i="39" s="1"/>
  <c r="AI39" i="39" s="1"/>
  <c r="Q30" i="39"/>
  <c r="Q46" i="39" s="1"/>
  <c r="AB23" i="37"/>
  <c r="AI23" i="37" s="1"/>
  <c r="AB20" i="39"/>
  <c r="AI20" i="39" s="1"/>
  <c r="AG96" i="39"/>
  <c r="A96" i="39"/>
  <c r="AE114" i="49"/>
  <c r="A39" i="62"/>
  <c r="AG39" i="62"/>
  <c r="Q49" i="39"/>
  <c r="Q65" i="39" s="1"/>
  <c r="AG77" i="39"/>
  <c r="Q106" i="39"/>
  <c r="Q122" i="39" s="1"/>
  <c r="AG39" i="39"/>
  <c r="AG115" i="39"/>
  <c r="A58" i="39"/>
  <c r="A96" i="62"/>
  <c r="A77" i="39"/>
  <c r="AE58" i="35"/>
  <c r="AE56" i="82"/>
  <c r="AG57" i="26"/>
  <c r="O106" i="61"/>
  <c r="O122" i="61" s="1"/>
  <c r="AE57" i="55"/>
  <c r="O87" i="61"/>
  <c r="O103" i="61" s="1"/>
  <c r="A76" i="53"/>
  <c r="AH76" i="53" s="1"/>
  <c r="AI76" i="53" s="1"/>
  <c r="B18" i="14"/>
  <c r="AG56" i="66"/>
  <c r="T18" i="68"/>
  <c r="AB18" i="68" s="1"/>
  <c r="AI18" i="68" s="1"/>
  <c r="M87" i="68"/>
  <c r="M103" i="68" s="1"/>
  <c r="AE112" i="26"/>
  <c r="M49" i="38"/>
  <c r="M65" i="38" s="1"/>
  <c r="AH75" i="43"/>
  <c r="AI75" i="43" s="1"/>
  <c r="AG94" i="38"/>
  <c r="M87" i="38"/>
  <c r="M103" i="38" s="1"/>
  <c r="AB26" i="24"/>
  <c r="AI26" i="24" s="1"/>
  <c r="A94" i="66"/>
  <c r="AH94" i="66" s="1"/>
  <c r="AI94" i="66" s="1"/>
  <c r="AG75" i="66"/>
  <c r="AE36" i="86"/>
  <c r="M49" i="68"/>
  <c r="M65" i="68" s="1"/>
  <c r="AG113" i="68"/>
  <c r="M106" i="38"/>
  <c r="M122" i="38" s="1"/>
  <c r="AB22" i="69"/>
  <c r="AI22" i="69" s="1"/>
  <c r="M68" i="38"/>
  <c r="M84" i="38" s="1"/>
  <c r="M30" i="38"/>
  <c r="M46" i="38" s="1"/>
  <c r="AG113" i="38"/>
  <c r="T18" i="53"/>
  <c r="AB18" i="53" s="1"/>
  <c r="AI18" i="53" s="1"/>
  <c r="AG113" i="66"/>
  <c r="AG94" i="66"/>
  <c r="AG56" i="68"/>
  <c r="A56" i="68"/>
  <c r="AH56" i="68"/>
  <c r="AI56" i="68" s="1"/>
  <c r="AE74" i="80"/>
  <c r="AB14" i="80"/>
  <c r="AI14" i="80" s="1"/>
  <c r="A37" i="38"/>
  <c r="AH37" i="38" s="1"/>
  <c r="AI37" i="38" s="1"/>
  <c r="T18" i="38"/>
  <c r="X18" i="38" s="1"/>
  <c r="A94" i="38"/>
  <c r="AH94" i="38" s="1"/>
  <c r="AI94" i="38" s="1"/>
  <c r="M68" i="53"/>
  <c r="M84" i="53" s="1"/>
  <c r="M106" i="66"/>
  <c r="M122" i="66" s="1"/>
  <c r="A75" i="66"/>
  <c r="AG94" i="68"/>
  <c r="M106" i="68"/>
  <c r="M122" i="68" s="1"/>
  <c r="A94" i="68"/>
  <c r="AE113" i="75"/>
  <c r="A75" i="38"/>
  <c r="AH75" i="27"/>
  <c r="AI75" i="27" s="1"/>
  <c r="A113" i="38"/>
  <c r="B18" i="38"/>
  <c r="A56" i="38"/>
  <c r="AG75" i="53"/>
  <c r="A56" i="66"/>
  <c r="B18" i="66"/>
  <c r="AE113" i="78"/>
  <c r="A37" i="68"/>
  <c r="AE37" i="68" s="1"/>
  <c r="AG37" i="68"/>
  <c r="T18" i="66"/>
  <c r="X18" i="66" s="1"/>
  <c r="A37" i="66"/>
  <c r="AH37" i="66" s="1"/>
  <c r="AI37" i="66" s="1"/>
  <c r="AG75" i="68"/>
  <c r="AG37" i="38"/>
  <c r="AB18" i="43"/>
  <c r="AI18" i="43" s="1"/>
  <c r="A113" i="66"/>
  <c r="M87" i="66"/>
  <c r="M103" i="66" s="1"/>
  <c r="M30" i="66"/>
  <c r="M46" i="66" s="1"/>
  <c r="I30" i="34"/>
  <c r="I46" i="34" s="1"/>
  <c r="AG73" i="34"/>
  <c r="U68" i="34"/>
  <c r="U84" i="34" s="1"/>
  <c r="T22" i="34"/>
  <c r="AE70" i="34"/>
  <c r="A35" i="34"/>
  <c r="U87" i="34"/>
  <c r="U103" i="34" s="1"/>
  <c r="AG98" i="34"/>
  <c r="AH56" i="34"/>
  <c r="AI56" i="34" s="1"/>
  <c r="I87" i="34"/>
  <c r="I103" i="34" s="1"/>
  <c r="AG111" i="34"/>
  <c r="U49" i="34"/>
  <c r="U65" i="34" s="1"/>
  <c r="U30" i="34"/>
  <c r="U46" i="34" s="1"/>
  <c r="A73" i="34"/>
  <c r="AH73" i="34" s="1"/>
  <c r="AI73" i="34" s="1"/>
  <c r="A111" i="34"/>
  <c r="AG41" i="34"/>
  <c r="AG79" i="34"/>
  <c r="I106" i="34"/>
  <c r="I122" i="34" s="1"/>
  <c r="I68" i="34"/>
  <c r="I84" i="34" s="1"/>
  <c r="I49" i="34"/>
  <c r="I65" i="34" s="1"/>
  <c r="B22" i="34"/>
  <c r="AG60" i="34"/>
  <c r="AG92" i="34"/>
  <c r="B16" i="34"/>
  <c r="A54" i="34"/>
  <c r="U106" i="34"/>
  <c r="U122" i="34" s="1"/>
  <c r="A117" i="34"/>
  <c r="T16" i="34"/>
  <c r="AB16" i="34" s="1"/>
  <c r="AI16" i="34" s="1"/>
  <c r="AG117" i="34"/>
  <c r="A60" i="34"/>
  <c r="AH60" i="34" s="1"/>
  <c r="AI60" i="34" s="1"/>
  <c r="A90" i="32"/>
  <c r="AH90" i="32" s="1"/>
  <c r="AI90" i="32" s="1"/>
  <c r="AG71" i="32"/>
  <c r="A52" i="32"/>
  <c r="AG52" i="32"/>
  <c r="E68" i="32"/>
  <c r="E84" i="32" s="1"/>
  <c r="AG33" i="32"/>
  <c r="AG90" i="32"/>
  <c r="AG109" i="32"/>
  <c r="A71" i="32"/>
  <c r="AH71" i="32" s="1"/>
  <c r="AI71" i="32" s="1"/>
  <c r="E49" i="32"/>
  <c r="E65" i="32" s="1"/>
  <c r="A33" i="32"/>
  <c r="A109" i="32"/>
  <c r="E30" i="32"/>
  <c r="E46" i="32" s="1"/>
  <c r="AG54" i="30"/>
  <c r="I30" i="30"/>
  <c r="I46" i="30" s="1"/>
  <c r="A19" i="30"/>
  <c r="A24" i="30"/>
  <c r="Y106" i="30" s="1"/>
  <c r="Y122" i="30" s="1"/>
  <c r="A54" i="30"/>
  <c r="A15" i="30"/>
  <c r="AG73" i="30"/>
  <c r="A23" i="30"/>
  <c r="I106" i="30"/>
  <c r="I122" i="30" s="1"/>
  <c r="A111" i="30"/>
  <c r="A14" i="30"/>
  <c r="A92" i="30"/>
  <c r="AH92" i="30" s="1"/>
  <c r="AI92" i="30" s="1"/>
  <c r="I68" i="30"/>
  <c r="I84" i="30" s="1"/>
  <c r="A26" i="30"/>
  <c r="AC49" i="30" s="1"/>
  <c r="AC65" i="30" s="1"/>
  <c r="A13" i="30"/>
  <c r="A22" i="30"/>
  <c r="A25" i="30"/>
  <c r="I49" i="30"/>
  <c r="I65" i="30" s="1"/>
  <c r="AG111" i="30"/>
  <c r="A73" i="30"/>
  <c r="A18" i="30"/>
  <c r="A20" i="30"/>
  <c r="A21" i="30"/>
  <c r="A59" i="30" s="1"/>
  <c r="A17" i="30"/>
  <c r="K68" i="30" s="1"/>
  <c r="K84" i="30" s="1"/>
  <c r="T16" i="30"/>
  <c r="X16" i="30" s="1"/>
  <c r="A35" i="30"/>
  <c r="AH35" i="30" s="1"/>
  <c r="AI35" i="30" s="1"/>
  <c r="AG35" i="30"/>
  <c r="AH95" i="29"/>
  <c r="AI95" i="29" s="1"/>
  <c r="AE73" i="29"/>
  <c r="AE95" i="29"/>
  <c r="AE116" i="29"/>
  <c r="S87" i="28"/>
  <c r="S103" i="28" s="1"/>
  <c r="T21" i="28"/>
  <c r="X21" i="28" s="1"/>
  <c r="AG116" i="28"/>
  <c r="AG95" i="26"/>
  <c r="A38" i="26"/>
  <c r="AE38" i="26" s="1"/>
  <c r="AG76" i="26"/>
  <c r="O49" i="26"/>
  <c r="O65" i="26" s="1"/>
  <c r="T19" i="26"/>
  <c r="AB19" i="26" s="1"/>
  <c r="AI19" i="26" s="1"/>
  <c r="O106" i="26"/>
  <c r="O122" i="26" s="1"/>
  <c r="O68" i="26"/>
  <c r="O84" i="26" s="1"/>
  <c r="AG38" i="26"/>
  <c r="B19" i="26"/>
  <c r="A114" i="26"/>
  <c r="A76" i="26"/>
  <c r="AE69" i="26"/>
  <c r="A57" i="26"/>
  <c r="AE56" i="26" s="1"/>
  <c r="O87" i="26"/>
  <c r="O103" i="26" s="1"/>
  <c r="A95" i="26"/>
  <c r="AA87" i="86"/>
  <c r="AA103" i="86" s="1"/>
  <c r="AE78" i="86"/>
  <c r="AE93" i="86"/>
  <c r="B25" i="86"/>
  <c r="AE60" i="86"/>
  <c r="A44" i="86"/>
  <c r="AE44" i="86" s="1"/>
  <c r="A120" i="85"/>
  <c r="AH120" i="85" s="1"/>
  <c r="AI120" i="85" s="1"/>
  <c r="B25" i="85"/>
  <c r="A63" i="85"/>
  <c r="AH63" i="85" s="1"/>
  <c r="AI63" i="85" s="1"/>
  <c r="A96" i="85"/>
  <c r="AH96" i="85" s="1"/>
  <c r="AI96" i="85" s="1"/>
  <c r="Q68" i="85"/>
  <c r="Q84" i="85" s="1"/>
  <c r="AH75" i="85"/>
  <c r="AI75" i="85"/>
  <c r="T25" i="85"/>
  <c r="AB25" i="85" s="1"/>
  <c r="AI25" i="85" s="1"/>
  <c r="AG120" i="85"/>
  <c r="AG97" i="85"/>
  <c r="Q106" i="85"/>
  <c r="Q122" i="85" s="1"/>
  <c r="Q87" i="85"/>
  <c r="Q103" i="85" s="1"/>
  <c r="AH98" i="85"/>
  <c r="AI98" i="85" s="1"/>
  <c r="AG82" i="85"/>
  <c r="A82" i="85"/>
  <c r="AH82" i="85" s="1"/>
  <c r="AI82" i="85" s="1"/>
  <c r="A40" i="85"/>
  <c r="AH40" i="85" s="1"/>
  <c r="AI40" i="85" s="1"/>
  <c r="Q49" i="85"/>
  <c r="Q65" i="85" s="1"/>
  <c r="A58" i="85"/>
  <c r="AH58" i="85" s="1"/>
  <c r="AI58" i="85" s="1"/>
  <c r="AG63" i="85"/>
  <c r="AA87" i="85"/>
  <c r="AA103" i="85" s="1"/>
  <c r="S106" i="85"/>
  <c r="S122" i="85" s="1"/>
  <c r="AG96" i="85"/>
  <c r="T20" i="85"/>
  <c r="X20" i="85" s="1"/>
  <c r="AG101" i="85"/>
  <c r="AA68" i="85"/>
  <c r="AA84" i="85" s="1"/>
  <c r="A78" i="85"/>
  <c r="AH78" i="85" s="1"/>
  <c r="AI78" i="85" s="1"/>
  <c r="A115" i="85"/>
  <c r="AH115" i="85" s="1"/>
  <c r="AI115" i="85" s="1"/>
  <c r="AG39" i="85"/>
  <c r="AA106" i="85"/>
  <c r="AA122" i="85" s="1"/>
  <c r="T21" i="85"/>
  <c r="AB21" i="85" s="1"/>
  <c r="AI21" i="85" s="1"/>
  <c r="A39" i="85"/>
  <c r="AG77" i="85"/>
  <c r="AG58" i="85"/>
  <c r="AA49" i="85"/>
  <c r="AA65" i="85"/>
  <c r="S87" i="85"/>
  <c r="S103" i="85" s="1"/>
  <c r="AG115" i="85"/>
  <c r="G68" i="83"/>
  <c r="G84" i="83" s="1"/>
  <c r="AG110" i="83"/>
  <c r="A32" i="83"/>
  <c r="AE31" i="83" s="1"/>
  <c r="AG108" i="83"/>
  <c r="A91" i="83"/>
  <c r="AE91" i="83" s="1"/>
  <c r="G87" i="83"/>
  <c r="G103" i="83" s="1"/>
  <c r="A51" i="83"/>
  <c r="AG32" i="83"/>
  <c r="A80" i="83"/>
  <c r="AH80" i="83" s="1"/>
  <c r="AI80" i="83" s="1"/>
  <c r="AG61" i="83"/>
  <c r="AG80" i="83"/>
  <c r="A61" i="83"/>
  <c r="W106" i="83"/>
  <c r="W122" i="83" s="1"/>
  <c r="G106" i="83"/>
  <c r="G122" i="83"/>
  <c r="A72" i="83"/>
  <c r="C30" i="83"/>
  <c r="C46" i="83" s="1"/>
  <c r="T13" i="83"/>
  <c r="W49" i="83"/>
  <c r="W65" i="83" s="1"/>
  <c r="A118" i="83"/>
  <c r="AH118" i="83" s="1"/>
  <c r="AI118" i="83" s="1"/>
  <c r="W30" i="83"/>
  <c r="W46" i="83" s="1"/>
  <c r="B23" i="83"/>
  <c r="AG91" i="83"/>
  <c r="B15" i="83"/>
  <c r="B13" i="83"/>
  <c r="A89" i="83"/>
  <c r="AG99" i="83"/>
  <c r="AG42" i="83"/>
  <c r="A99" i="83"/>
  <c r="A110" i="83"/>
  <c r="AH110" i="83" s="1"/>
  <c r="AI110" i="83" s="1"/>
  <c r="AG53" i="83"/>
  <c r="G49" i="83"/>
  <c r="G65" i="83" s="1"/>
  <c r="AG89" i="83"/>
  <c r="A70" i="83"/>
  <c r="W68" i="83"/>
  <c r="W84" i="83" s="1"/>
  <c r="G30" i="83"/>
  <c r="G46" i="83" s="1"/>
  <c r="AG72" i="83"/>
  <c r="AG51" i="83"/>
  <c r="T23" i="83"/>
  <c r="X23" i="83" s="1"/>
  <c r="A53" i="83"/>
  <c r="A108" i="83"/>
  <c r="C87" i="83"/>
  <c r="C103" i="83" s="1"/>
  <c r="AE107" i="82"/>
  <c r="AE76" i="82"/>
  <c r="AH76" i="82"/>
  <c r="AI76" i="82" s="1"/>
  <c r="AG112" i="81"/>
  <c r="B19" i="81"/>
  <c r="A114" i="81"/>
  <c r="AH114" i="81" s="1"/>
  <c r="AI114" i="81" s="1"/>
  <c r="A22" i="81"/>
  <c r="A23" i="81"/>
  <c r="AG42" i="81" s="1"/>
  <c r="A21" i="81"/>
  <c r="K49" i="81"/>
  <c r="K65" i="81" s="1"/>
  <c r="AG38" i="81"/>
  <c r="AG95" i="81"/>
  <c r="A26" i="81"/>
  <c r="A12" i="81"/>
  <c r="A25" i="81"/>
  <c r="K30" i="81"/>
  <c r="K46" i="81" s="1"/>
  <c r="T19" i="81"/>
  <c r="AB19" i="81" s="1"/>
  <c r="AI19" i="81" s="1"/>
  <c r="A38" i="81"/>
  <c r="AH38" i="81" s="1"/>
  <c r="AI38" i="81" s="1"/>
  <c r="O30" i="81"/>
  <c r="O46" i="81" s="1"/>
  <c r="A14" i="81"/>
  <c r="A16" i="81"/>
  <c r="A57" i="81"/>
  <c r="AH57" i="81" s="1"/>
  <c r="AI57" i="81" s="1"/>
  <c r="A95" i="81"/>
  <c r="AH95" i="81" s="1"/>
  <c r="AI95" i="81" s="1"/>
  <c r="A20" i="81"/>
  <c r="A36" i="81"/>
  <c r="AH36" i="81" s="1"/>
  <c r="AI36" i="81" s="1"/>
  <c r="AG114" i="81"/>
  <c r="O68" i="81"/>
  <c r="O84" i="81" s="1"/>
  <c r="O106" i="81"/>
  <c r="O122" i="81" s="1"/>
  <c r="O49" i="81"/>
  <c r="O65" i="81"/>
  <c r="AG76" i="81"/>
  <c r="A24" i="81"/>
  <c r="O87" i="81"/>
  <c r="O103" i="81" s="1"/>
  <c r="A15" i="81"/>
  <c r="A13" i="81"/>
  <c r="AH108" i="80"/>
  <c r="AI108" i="80" s="1"/>
  <c r="T19" i="80"/>
  <c r="AG38" i="80"/>
  <c r="A76" i="80"/>
  <c r="O87" i="80"/>
  <c r="O103" i="80" s="1"/>
  <c r="A95" i="80"/>
  <c r="AH95" i="80"/>
  <c r="AI95" i="80" s="1"/>
  <c r="AE89" i="80"/>
  <c r="O30" i="80"/>
  <c r="O46" i="80" s="1"/>
  <c r="O49" i="80"/>
  <c r="O65" i="80" s="1"/>
  <c r="A38" i="80"/>
  <c r="AH38" i="80" s="1"/>
  <c r="AI38" i="80" s="1"/>
  <c r="X24" i="80"/>
  <c r="AG114" i="80"/>
  <c r="AG76" i="80"/>
  <c r="A57" i="80"/>
  <c r="AE58" i="80"/>
  <c r="AH33" i="80"/>
  <c r="AI33" i="80" s="1"/>
  <c r="AH90" i="80"/>
  <c r="AI90" i="80" s="1"/>
  <c r="AE109" i="80"/>
  <c r="A114" i="80"/>
  <c r="AG57" i="80"/>
  <c r="O106" i="80"/>
  <c r="O122" i="80"/>
  <c r="O68" i="80"/>
  <c r="O84" i="80" s="1"/>
  <c r="B19" i="80"/>
  <c r="C19" i="92"/>
  <c r="E49" i="79"/>
  <c r="E65" i="79" s="1"/>
  <c r="A71" i="79"/>
  <c r="C20" i="92"/>
  <c r="A109" i="79"/>
  <c r="AH109" i="79" s="1"/>
  <c r="AI109" i="79" s="1"/>
  <c r="E30" i="79"/>
  <c r="E46" i="79" s="1"/>
  <c r="C18" i="92"/>
  <c r="AG90" i="79"/>
  <c r="AG109" i="79"/>
  <c r="C15" i="92"/>
  <c r="C21" i="92"/>
  <c r="AH33" i="79"/>
  <c r="AI33" i="79" s="1"/>
  <c r="AG52" i="79"/>
  <c r="AG33" i="79"/>
  <c r="C22" i="92"/>
  <c r="C16" i="92"/>
  <c r="E87" i="79"/>
  <c r="E103" i="79" s="1"/>
  <c r="B14" i="79"/>
  <c r="C12" i="92"/>
  <c r="AG71" i="79"/>
  <c r="E68" i="79"/>
  <c r="E84" i="79" s="1"/>
  <c r="C14" i="92"/>
  <c r="C25" i="92"/>
  <c r="C13" i="92"/>
  <c r="T14" i="79"/>
  <c r="X14" i="79" s="1"/>
  <c r="E106" i="79"/>
  <c r="E122" i="79" s="1"/>
  <c r="AG63" i="75"/>
  <c r="A63" i="75"/>
  <c r="A120" i="75"/>
  <c r="AH120" i="75" s="1"/>
  <c r="AI120" i="75" s="1"/>
  <c r="T25" i="75"/>
  <c r="AB25" i="75" s="1"/>
  <c r="AI25" i="75" s="1"/>
  <c r="AG82" i="75"/>
  <c r="AA87" i="75"/>
  <c r="AA103" i="75" s="1"/>
  <c r="AE37" i="75"/>
  <c r="AE78" i="75"/>
  <c r="AA49" i="75"/>
  <c r="AA65" i="75" s="1"/>
  <c r="AA30" i="75"/>
  <c r="AA46" i="75" s="1"/>
  <c r="AA68" i="75"/>
  <c r="AA84" i="75" s="1"/>
  <c r="AG121" i="75"/>
  <c r="B25" i="75"/>
  <c r="AG101" i="75"/>
  <c r="A82" i="75"/>
  <c r="AH82" i="75" s="1"/>
  <c r="AI82" i="75" s="1"/>
  <c r="A44" i="75"/>
  <c r="AE79" i="75"/>
  <c r="AG44" i="75"/>
  <c r="AG109" i="74"/>
  <c r="A52" i="74"/>
  <c r="E68" i="74"/>
  <c r="E84" i="74" s="1"/>
  <c r="AA68" i="74"/>
  <c r="AA84" i="74" s="1"/>
  <c r="AG101" i="74"/>
  <c r="A21" i="74"/>
  <c r="A109" i="74"/>
  <c r="AH109" i="74" s="1"/>
  <c r="AI109" i="74" s="1"/>
  <c r="AG90" i="74"/>
  <c r="A71" i="74"/>
  <c r="AG82" i="74"/>
  <c r="A120" i="74"/>
  <c r="AH120" i="74" s="1"/>
  <c r="AI120" i="74" s="1"/>
  <c r="A93" i="74"/>
  <c r="E106" i="74"/>
  <c r="E122" i="74" s="1"/>
  <c r="A90" i="74"/>
  <c r="AH90" i="74" s="1"/>
  <c r="AI90" i="74" s="1"/>
  <c r="AH82" i="74"/>
  <c r="AI82" i="74" s="1"/>
  <c r="A20" i="74"/>
  <c r="A12" i="74"/>
  <c r="A24" i="74"/>
  <c r="A19" i="74"/>
  <c r="E87" i="74"/>
  <c r="E103" i="74"/>
  <c r="E49" i="74"/>
  <c r="E65" i="74" s="1"/>
  <c r="T25" i="74"/>
  <c r="X25" i="74" s="1"/>
  <c r="A63" i="74"/>
  <c r="AH63" i="74" s="1"/>
  <c r="AI63" i="74" s="1"/>
  <c r="A18" i="74"/>
  <c r="A23" i="74"/>
  <c r="B14" i="74"/>
  <c r="A33" i="74"/>
  <c r="AA30" i="74"/>
  <c r="AA46" i="74" s="1"/>
  <c r="AA49" i="74"/>
  <c r="AA65" i="74" s="1"/>
  <c r="A15" i="74"/>
  <c r="A16" i="74"/>
  <c r="AG33" i="74"/>
  <c r="AG52" i="74"/>
  <c r="A101" i="74"/>
  <c r="AH101" i="74"/>
  <c r="AI101" i="74" s="1"/>
  <c r="A22" i="74"/>
  <c r="A13" i="74"/>
  <c r="G24" i="91"/>
  <c r="G12" i="91"/>
  <c r="G14" i="91"/>
  <c r="G16" i="91"/>
  <c r="G21" i="91"/>
  <c r="G18" i="91"/>
  <c r="G17" i="91"/>
  <c r="G25" i="91"/>
  <c r="G15" i="91"/>
  <c r="G20" i="91"/>
  <c r="G13" i="91"/>
  <c r="G19" i="91"/>
  <c r="G10" i="91"/>
  <c r="A9" i="73"/>
  <c r="G22" i="91"/>
  <c r="AG31" i="68"/>
  <c r="A31" i="68"/>
  <c r="AH31" i="68" s="1"/>
  <c r="AI31" i="68" s="1"/>
  <c r="A50" i="68"/>
  <c r="A15" i="91"/>
  <c r="L15" i="91" s="1"/>
  <c r="M15" i="91" s="1"/>
  <c r="N15" i="91" s="1"/>
  <c r="A17" i="91"/>
  <c r="L17" i="91" s="1"/>
  <c r="M17" i="91" s="1"/>
  <c r="N17" i="91" s="1"/>
  <c r="AE38" i="68"/>
  <c r="AG69" i="68"/>
  <c r="A21" i="91"/>
  <c r="L21" i="91" s="1"/>
  <c r="M21" i="91" s="1"/>
  <c r="N21" i="91" s="1"/>
  <c r="A11" i="91"/>
  <c r="L11" i="91" s="1"/>
  <c r="M11" i="91" s="1"/>
  <c r="N11" i="91" s="1"/>
  <c r="A25" i="91"/>
  <c r="L25" i="91" s="1"/>
  <c r="M25" i="91" s="1"/>
  <c r="N25" i="91" s="1"/>
  <c r="A20" i="91"/>
  <c r="L20" i="91" s="1"/>
  <c r="M20" i="91" s="1"/>
  <c r="N20" i="91" s="1"/>
  <c r="A16" i="91"/>
  <c r="L16" i="91" s="1"/>
  <c r="M16" i="91" s="1"/>
  <c r="N16" i="91" s="1"/>
  <c r="B12" i="68"/>
  <c r="A83" i="68"/>
  <c r="AH83" i="68" s="1"/>
  <c r="AI83" i="68"/>
  <c r="A24" i="91"/>
  <c r="L24" i="91" s="1"/>
  <c r="M24" i="91" s="1"/>
  <c r="N24" i="91" s="1"/>
  <c r="A19" i="91"/>
  <c r="L19" i="91" s="1"/>
  <c r="M19" i="91" s="1"/>
  <c r="N19" i="91" s="1"/>
  <c r="A12" i="91"/>
  <c r="L12" i="91" s="1"/>
  <c r="M12" i="91" s="1"/>
  <c r="N12" i="91" s="1"/>
  <c r="A7" i="91"/>
  <c r="A13" i="91"/>
  <c r="L13" i="91" s="1"/>
  <c r="M13" i="91" s="1"/>
  <c r="N13" i="91" s="1"/>
  <c r="A45" i="68"/>
  <c r="AH45" i="68" s="1"/>
  <c r="AI45" i="68" s="1"/>
  <c r="AG50" i="68"/>
  <c r="A22" i="91"/>
  <c r="L22" i="91" s="1"/>
  <c r="M22" i="91" s="1"/>
  <c r="N22" i="91" s="1"/>
  <c r="A88" i="68"/>
  <c r="AH88" i="68" s="1"/>
  <c r="AI88" i="68" s="1"/>
  <c r="A14" i="91"/>
  <c r="L14" i="91" s="1"/>
  <c r="M14" i="91" s="1"/>
  <c r="N14" i="91" s="1"/>
  <c r="AG88" i="68"/>
  <c r="AG107" i="68"/>
  <c r="F43" i="20"/>
  <c r="A23" i="91"/>
  <c r="L23" i="91" s="1"/>
  <c r="M23" i="91" s="1"/>
  <c r="N23" i="91" s="1"/>
  <c r="C30" i="67"/>
  <c r="C46" i="67" s="1"/>
  <c r="T13" i="67"/>
  <c r="AB13" i="67" s="1"/>
  <c r="AI13" i="67" s="1"/>
  <c r="AG113" i="67"/>
  <c r="C106" i="67"/>
  <c r="C122" i="67" s="1"/>
  <c r="A89" i="67"/>
  <c r="AH89" i="67" s="1"/>
  <c r="AI89" i="67" s="1"/>
  <c r="A14" i="67"/>
  <c r="A17" i="67"/>
  <c r="C87" i="67"/>
  <c r="C103" i="67" s="1"/>
  <c r="A56" i="67"/>
  <c r="A15" i="67"/>
  <c r="A21" i="67"/>
  <c r="B13" i="67"/>
  <c r="AG70" i="67"/>
  <c r="A19" i="67"/>
  <c r="A57" i="67" s="1"/>
  <c r="A25" i="67"/>
  <c r="A51" i="67"/>
  <c r="A23" i="67"/>
  <c r="A12" i="67"/>
  <c r="AG51" i="67"/>
  <c r="AG45" i="67"/>
  <c r="A70" i="67"/>
  <c r="AH70" i="67" s="1"/>
  <c r="AI70" i="67" s="1"/>
  <c r="A16" i="67"/>
  <c r="AG108" i="67"/>
  <c r="C49" i="67"/>
  <c r="C65" i="67" s="1"/>
  <c r="M106" i="67"/>
  <c r="M122" i="67" s="1"/>
  <c r="A20" i="67"/>
  <c r="AG32" i="67"/>
  <c r="AG89" i="67"/>
  <c r="AG83" i="67"/>
  <c r="A22" i="67"/>
  <c r="AG33" i="65"/>
  <c r="T14" i="65"/>
  <c r="X14" i="65" s="1"/>
  <c r="B14" i="65"/>
  <c r="E68" i="65"/>
  <c r="E84" i="65" s="1"/>
  <c r="A90" i="65"/>
  <c r="A109" i="65"/>
  <c r="A91" i="65"/>
  <c r="AH91" i="65" s="1"/>
  <c r="AI91" i="65" s="1"/>
  <c r="A52" i="65"/>
  <c r="AH52" i="65" s="1"/>
  <c r="AI52" i="65" s="1"/>
  <c r="AG90" i="65"/>
  <c r="AG34" i="65"/>
  <c r="E106" i="65"/>
  <c r="E122" i="65" s="1"/>
  <c r="A71" i="65"/>
  <c r="AH71" i="65" s="1"/>
  <c r="AI71" i="65" s="1"/>
  <c r="AG109" i="65"/>
  <c r="E87" i="65"/>
  <c r="E103" i="65"/>
  <c r="A33" i="65"/>
  <c r="AG52" i="65"/>
  <c r="E49" i="65"/>
  <c r="E65" i="65" s="1"/>
  <c r="AE69" i="64"/>
  <c r="AH69" i="64"/>
  <c r="AI69" i="64" s="1"/>
  <c r="AG111" i="64"/>
  <c r="A92" i="64"/>
  <c r="B12" i="64"/>
  <c r="AH96" i="64"/>
  <c r="AI96" i="64" s="1"/>
  <c r="I49" i="64"/>
  <c r="I65" i="64"/>
  <c r="A73" i="64"/>
  <c r="A88" i="64"/>
  <c r="AG54" i="64"/>
  <c r="B16" i="64"/>
  <c r="AG31" i="64"/>
  <c r="A31" i="64"/>
  <c r="B25" i="64"/>
  <c r="AG35" i="64"/>
  <c r="A111" i="64"/>
  <c r="AH111" i="64" s="1"/>
  <c r="AI111" i="64" s="1"/>
  <c r="I30" i="64"/>
  <c r="I46" i="64" s="1"/>
  <c r="AG107" i="64"/>
  <c r="AG69" i="64"/>
  <c r="A54" i="64"/>
  <c r="AH54" i="64" s="1"/>
  <c r="AI54" i="64" s="1"/>
  <c r="AG92" i="64"/>
  <c r="A50" i="64"/>
  <c r="AH50" i="64" s="1"/>
  <c r="AI50" i="64" s="1"/>
  <c r="AG88" i="64"/>
  <c r="AG73" i="64"/>
  <c r="I87" i="64"/>
  <c r="I103" i="64" s="1"/>
  <c r="T12" i="64"/>
  <c r="X12" i="64" s="1"/>
  <c r="A107" i="64"/>
  <c r="T16" i="64"/>
  <c r="X16" i="64" s="1"/>
  <c r="A116" i="62"/>
  <c r="AH116" i="62" s="1"/>
  <c r="AI116" i="62" s="1"/>
  <c r="B21" i="62"/>
  <c r="A108" i="62"/>
  <c r="AH108" i="62" s="1"/>
  <c r="AI108" i="62" s="1"/>
  <c r="S30" i="62"/>
  <c r="S46" i="62" s="1"/>
  <c r="C106" i="62"/>
  <c r="C122" i="62" s="1"/>
  <c r="T13" i="62"/>
  <c r="X13" i="62" s="1"/>
  <c r="AG116" i="62"/>
  <c r="A40" i="62"/>
  <c r="C49" i="62"/>
  <c r="C65" i="62" s="1"/>
  <c r="AH45" i="62"/>
  <c r="AI45" i="62" s="1"/>
  <c r="AG78" i="62"/>
  <c r="C30" i="62"/>
  <c r="C46" i="62"/>
  <c r="A59" i="62"/>
  <c r="A89" i="62"/>
  <c r="AH89" i="62" s="1"/>
  <c r="AI89" i="62" s="1"/>
  <c r="AE70" i="62"/>
  <c r="AG97" i="62"/>
  <c r="AG70" i="62"/>
  <c r="T21" i="62"/>
  <c r="AB21" i="62" s="1"/>
  <c r="AI21" i="62" s="1"/>
  <c r="C68" i="62"/>
  <c r="C84" i="62" s="1"/>
  <c r="A97" i="62"/>
  <c r="AH97" i="62" s="1"/>
  <c r="AI97" i="62" s="1"/>
  <c r="AG51" i="62"/>
  <c r="A51" i="62"/>
  <c r="A78" i="62"/>
  <c r="AH78" i="62" s="1"/>
  <c r="AI78" i="62" s="1"/>
  <c r="AG89" i="62"/>
  <c r="S87" i="62"/>
  <c r="S103" i="62" s="1"/>
  <c r="AE52" i="62"/>
  <c r="AG32" i="62"/>
  <c r="C87" i="62"/>
  <c r="C103" i="62" s="1"/>
  <c r="AG59" i="62"/>
  <c r="B13" i="62"/>
  <c r="A34" i="61"/>
  <c r="A72" i="61"/>
  <c r="AG76" i="61"/>
  <c r="A38" i="61"/>
  <c r="AE89" i="61"/>
  <c r="G106" i="61"/>
  <c r="G122" i="61" s="1"/>
  <c r="AG72" i="61"/>
  <c r="AG38" i="61"/>
  <c r="A114" i="61"/>
  <c r="AG91" i="61"/>
  <c r="G87" i="61"/>
  <c r="G103" i="61" s="1"/>
  <c r="AE92" i="61"/>
  <c r="AG57" i="61"/>
  <c r="O49" i="61"/>
  <c r="O65" i="61" s="1"/>
  <c r="AH111" i="61"/>
  <c r="AI111" i="61" s="1"/>
  <c r="AE73" i="61"/>
  <c r="A53" i="61"/>
  <c r="AH53" i="61" s="1"/>
  <c r="AI53" i="61" s="1"/>
  <c r="A91" i="61"/>
  <c r="G30" i="61"/>
  <c r="G46" i="61" s="1"/>
  <c r="A95" i="61"/>
  <c r="A57" i="61"/>
  <c r="AH57" i="61" s="1"/>
  <c r="AI57" i="61" s="1"/>
  <c r="O30" i="61"/>
  <c r="O46" i="61" s="1"/>
  <c r="AG34" i="61"/>
  <c r="A110" i="61"/>
  <c r="AG95" i="61"/>
  <c r="B19" i="61"/>
  <c r="G49" i="61"/>
  <c r="G65" i="61" s="1"/>
  <c r="AG53" i="61"/>
  <c r="AG114" i="61"/>
  <c r="T19" i="61"/>
  <c r="AG110" i="61"/>
  <c r="O68" i="61"/>
  <c r="O84" i="61" s="1"/>
  <c r="A24" i="59"/>
  <c r="AG100" i="59" s="1"/>
  <c r="S68" i="59"/>
  <c r="S84" i="59" s="1"/>
  <c r="A116" i="59"/>
  <c r="AG78" i="59"/>
  <c r="B21" i="59"/>
  <c r="A13" i="59"/>
  <c r="A23" i="59"/>
  <c r="A80" i="59"/>
  <c r="A16" i="59"/>
  <c r="A14" i="59"/>
  <c r="A18" i="59"/>
  <c r="A15" i="59"/>
  <c r="A25" i="59"/>
  <c r="A59" i="59"/>
  <c r="AH59" i="59" s="1"/>
  <c r="AI59" i="59" s="1"/>
  <c r="A19" i="59"/>
  <c r="A22" i="59"/>
  <c r="AG40" i="59"/>
  <c r="S87" i="59"/>
  <c r="S103" i="59" s="1"/>
  <c r="A40" i="59"/>
  <c r="A97" i="59"/>
  <c r="A12" i="59"/>
  <c r="S106" i="59"/>
  <c r="S122" i="59"/>
  <c r="S49" i="59"/>
  <c r="S65" i="59" s="1"/>
  <c r="A78" i="59"/>
  <c r="AG97" i="59"/>
  <c r="T21" i="59"/>
  <c r="AB21" i="59" s="1"/>
  <c r="AI21" i="59" s="1"/>
  <c r="A17" i="59"/>
  <c r="C106" i="58"/>
  <c r="C122" i="58" s="1"/>
  <c r="AG63" i="57"/>
  <c r="A82" i="57"/>
  <c r="J19" i="89"/>
  <c r="J11" i="89"/>
  <c r="J16" i="89"/>
  <c r="T26" i="56"/>
  <c r="X26" i="56" s="1"/>
  <c r="A121" i="56"/>
  <c r="AH121" i="56" s="1"/>
  <c r="AI121" i="56" s="1"/>
  <c r="J12" i="89"/>
  <c r="AG82" i="55"/>
  <c r="A120" i="55"/>
  <c r="AH120" i="55" s="1"/>
  <c r="AI120" i="55" s="1"/>
  <c r="AA49" i="55"/>
  <c r="AA65" i="55" s="1"/>
  <c r="AG101" i="55"/>
  <c r="AA30" i="55"/>
  <c r="AA46" i="55" s="1"/>
  <c r="AH58" i="55"/>
  <c r="AI58" i="55" s="1"/>
  <c r="AG44" i="55"/>
  <c r="AA68" i="55"/>
  <c r="AA84" i="55" s="1"/>
  <c r="A63" i="55"/>
  <c r="AH63" i="55" s="1"/>
  <c r="AI63" i="55" s="1"/>
  <c r="AG63" i="55"/>
  <c r="A82" i="55"/>
  <c r="AH82" i="55" s="1"/>
  <c r="AI82" i="55" s="1"/>
  <c r="T25" i="55"/>
  <c r="AG80" i="55"/>
  <c r="AA87" i="55"/>
  <c r="AA103" i="55" s="1"/>
  <c r="T23" i="55"/>
  <c r="AB23" i="55" s="1"/>
  <c r="AI23" i="55" s="1"/>
  <c r="A101" i="55"/>
  <c r="AH101" i="55"/>
  <c r="AI101" i="55" s="1"/>
  <c r="AG120" i="55"/>
  <c r="W49" i="55"/>
  <c r="W65" i="55" s="1"/>
  <c r="B25" i="55"/>
  <c r="T13" i="53"/>
  <c r="AB13" i="53" s="1"/>
  <c r="AI13" i="53" s="1"/>
  <c r="A32" i="53"/>
  <c r="AG51" i="53"/>
  <c r="A108" i="53"/>
  <c r="C49" i="53"/>
  <c r="C65" i="53" s="1"/>
  <c r="A51" i="53"/>
  <c r="AH51" i="53" s="1"/>
  <c r="AI51" i="53" s="1"/>
  <c r="C106" i="53"/>
  <c r="C122" i="53" s="1"/>
  <c r="A89" i="53"/>
  <c r="AH89" i="53" s="1"/>
  <c r="AI89" i="53" s="1"/>
  <c r="C68" i="53"/>
  <c r="C84" i="53" s="1"/>
  <c r="A70" i="53"/>
  <c r="C30" i="53"/>
  <c r="C46" i="53"/>
  <c r="AG32" i="53"/>
  <c r="AG70" i="53"/>
  <c r="AG108" i="53"/>
  <c r="S30" i="49"/>
  <c r="S46" i="49" s="1"/>
  <c r="S68" i="49"/>
  <c r="S84" i="49" s="1"/>
  <c r="S106" i="49"/>
  <c r="S122" i="49" s="1"/>
  <c r="AH114" i="49"/>
  <c r="AI114" i="49" s="1"/>
  <c r="AE56" i="49"/>
  <c r="A78" i="49"/>
  <c r="AH78" i="49"/>
  <c r="AI78" i="49" s="1"/>
  <c r="A59" i="49"/>
  <c r="AH59" i="49" s="1"/>
  <c r="AI59" i="49" s="1"/>
  <c r="S87" i="49"/>
  <c r="S103" i="49" s="1"/>
  <c r="A116" i="49"/>
  <c r="AE112" i="49"/>
  <c r="AE34" i="49"/>
  <c r="AE72" i="49"/>
  <c r="T21" i="49"/>
  <c r="AG40" i="49"/>
  <c r="B21" i="49"/>
  <c r="A97" i="49"/>
  <c r="AE37" i="49"/>
  <c r="A40" i="49"/>
  <c r="AG97" i="49"/>
  <c r="A80" i="49"/>
  <c r="AE80" i="49" s="1"/>
  <c r="AG78" i="49"/>
  <c r="B10" i="89"/>
  <c r="B25" i="89"/>
  <c r="B16" i="89"/>
  <c r="B11" i="89"/>
  <c r="B21" i="89"/>
  <c r="B22" i="89"/>
  <c r="B15" i="89"/>
  <c r="B17" i="89"/>
  <c r="B18" i="89"/>
  <c r="B13" i="89"/>
  <c r="B20" i="89"/>
  <c r="B14" i="89"/>
  <c r="B12" i="89"/>
  <c r="AG50" i="45"/>
  <c r="AG40" i="45"/>
  <c r="S30" i="45"/>
  <c r="S46" i="45" s="1"/>
  <c r="A97" i="45"/>
  <c r="AH97" i="45" s="1"/>
  <c r="AI97" i="45" s="1"/>
  <c r="AG31" i="45"/>
  <c r="A40" i="45"/>
  <c r="AH40" i="45" s="1"/>
  <c r="AI40" i="45" s="1"/>
  <c r="AG78" i="45"/>
  <c r="A107" i="45"/>
  <c r="AH107" i="45" s="1"/>
  <c r="AI107" i="45" s="1"/>
  <c r="AG116" i="45"/>
  <c r="S106" i="45"/>
  <c r="S122" i="45" s="1"/>
  <c r="AG88" i="45"/>
  <c r="T21" i="45"/>
  <c r="AB21" i="45" s="1"/>
  <c r="AI21" i="45" s="1"/>
  <c r="S87" i="45"/>
  <c r="S103" i="45" s="1"/>
  <c r="B12" i="45"/>
  <c r="AG69" i="45"/>
  <c r="S49" i="45"/>
  <c r="S65" i="45" s="1"/>
  <c r="S68" i="45"/>
  <c r="S84" i="45" s="1"/>
  <c r="A50" i="45"/>
  <c r="T12" i="45"/>
  <c r="X12" i="45" s="1"/>
  <c r="AG59" i="45"/>
  <c r="AG97" i="45"/>
  <c r="A88" i="45"/>
  <c r="A69" i="45"/>
  <c r="AH69" i="45" s="1"/>
  <c r="AI69" i="45" s="1"/>
  <c r="A78" i="45"/>
  <c r="Y30" i="43"/>
  <c r="Y46" i="43" s="1"/>
  <c r="Y87" i="43"/>
  <c r="Y103" i="43" s="1"/>
  <c r="AG89" i="43"/>
  <c r="A32" i="43"/>
  <c r="AG51" i="43"/>
  <c r="AG91" i="43"/>
  <c r="AG53" i="43"/>
  <c r="G87" i="43"/>
  <c r="G103" i="43" s="1"/>
  <c r="AG81" i="43"/>
  <c r="Y106" i="43"/>
  <c r="Y122" i="43" s="1"/>
  <c r="C68" i="43"/>
  <c r="C84" i="43" s="1"/>
  <c r="AG70" i="43"/>
  <c r="C87" i="43"/>
  <c r="C103" i="43" s="1"/>
  <c r="C30" i="43"/>
  <c r="C46" i="43" s="1"/>
  <c r="G30" i="43"/>
  <c r="G46" i="43" s="1"/>
  <c r="AG110" i="43"/>
  <c r="B15" i="43"/>
  <c r="AG62" i="43"/>
  <c r="A119" i="43"/>
  <c r="AE119" i="43" s="1"/>
  <c r="A108" i="43"/>
  <c r="C49" i="43"/>
  <c r="C65" i="43"/>
  <c r="G106" i="43"/>
  <c r="G122" i="43" s="1"/>
  <c r="A91" i="43"/>
  <c r="A43" i="43"/>
  <c r="AH43" i="43" s="1"/>
  <c r="AI43" i="43" s="1"/>
  <c r="A100" i="43"/>
  <c r="AH100" i="43" s="1"/>
  <c r="AI100" i="43" s="1"/>
  <c r="AG32" i="43"/>
  <c r="A89" i="43"/>
  <c r="A110" i="43"/>
  <c r="C106" i="43"/>
  <c r="C122" i="43" s="1"/>
  <c r="A81" i="43"/>
  <c r="G49" i="43"/>
  <c r="G65" i="43" s="1"/>
  <c r="AG100" i="43"/>
  <c r="T13" i="43"/>
  <c r="AB13" i="43" s="1"/>
  <c r="AI13" i="43" s="1"/>
  <c r="A53" i="43"/>
  <c r="AE53" i="43" s="1"/>
  <c r="B24" i="43"/>
  <c r="AG43" i="43"/>
  <c r="AE72" i="43"/>
  <c r="AE93" i="43"/>
  <c r="A34" i="43"/>
  <c r="AE34" i="43" s="1"/>
  <c r="F10" i="36"/>
  <c r="I87" i="41"/>
  <c r="I103" i="41" s="1"/>
  <c r="AG73" i="41"/>
  <c r="F21" i="36"/>
  <c r="F24" i="36"/>
  <c r="T16" i="41"/>
  <c r="X16" i="41" s="1"/>
  <c r="AG92" i="41"/>
  <c r="I68" i="41"/>
  <c r="I84" i="41" s="1"/>
  <c r="A9" i="41"/>
  <c r="A73" i="41"/>
  <c r="AH73" i="41"/>
  <c r="AI73" i="41" s="1"/>
  <c r="I30" i="41"/>
  <c r="I46" i="41" s="1"/>
  <c r="A62" i="41"/>
  <c r="F15" i="36"/>
  <c r="A54" i="41"/>
  <c r="A92" i="41"/>
  <c r="AH92" i="41" s="1"/>
  <c r="AI92" i="41" s="1"/>
  <c r="T24" i="41"/>
  <c r="X24" i="41" s="1"/>
  <c r="F20" i="36"/>
  <c r="F14" i="36"/>
  <c r="A35" i="41"/>
  <c r="AH35" i="41" s="1"/>
  <c r="AI35" i="41" s="1"/>
  <c r="B16" i="41"/>
  <c r="Y49" i="41"/>
  <c r="Y65" i="41" s="1"/>
  <c r="F19" i="36"/>
  <c r="F11" i="36"/>
  <c r="I49" i="41"/>
  <c r="I65" i="41" s="1"/>
  <c r="AG35" i="41"/>
  <c r="AG119" i="41"/>
  <c r="F18" i="36"/>
  <c r="F16" i="36"/>
  <c r="A88" i="39"/>
  <c r="AH88" i="39" s="1"/>
  <c r="AI88" i="39" s="1"/>
  <c r="AG43" i="39"/>
  <c r="Y30" i="39"/>
  <c r="Y46" i="39" s="1"/>
  <c r="T24" i="39"/>
  <c r="X24" i="39" s="1"/>
  <c r="AH54" i="39"/>
  <c r="AI54" i="39" s="1"/>
  <c r="AG100" i="39"/>
  <c r="A100" i="39"/>
  <c r="B24" i="39"/>
  <c r="Y87" i="39"/>
  <c r="Y103" i="39" s="1"/>
  <c r="Y68" i="39"/>
  <c r="Y84" i="39" s="1"/>
  <c r="AG119" i="39"/>
  <c r="AG81" i="39"/>
  <c r="AG62" i="39"/>
  <c r="A62" i="39"/>
  <c r="A81" i="39"/>
  <c r="AH95" i="38"/>
  <c r="AI95" i="38" s="1"/>
  <c r="AE95" i="38"/>
  <c r="AE114" i="38"/>
  <c r="AE89" i="37"/>
  <c r="M68" i="37"/>
  <c r="M84" i="37" s="1"/>
  <c r="M30" i="37"/>
  <c r="M46" i="37" s="1"/>
  <c r="A32" i="37"/>
  <c r="AG51" i="37"/>
  <c r="C87" i="37"/>
  <c r="C103" i="37" s="1"/>
  <c r="AH89" i="37"/>
  <c r="AI89" i="37" s="1"/>
  <c r="A75" i="37"/>
  <c r="M87" i="37"/>
  <c r="M103" i="37" s="1"/>
  <c r="C49" i="37"/>
  <c r="C65" i="37" s="1"/>
  <c r="B13" i="37"/>
  <c r="AG56" i="37"/>
  <c r="AG75" i="37"/>
  <c r="AG89" i="37"/>
  <c r="AG94" i="37"/>
  <c r="M49" i="37"/>
  <c r="M65" i="37" s="1"/>
  <c r="C106" i="37"/>
  <c r="C122" i="37"/>
  <c r="A108" i="37"/>
  <c r="AE95" i="37"/>
  <c r="A94" i="37"/>
  <c r="T18" i="37"/>
  <c r="AB18" i="37" s="1"/>
  <c r="AI18" i="37" s="1"/>
  <c r="A51" i="37"/>
  <c r="C30" i="37"/>
  <c r="C46" i="37" s="1"/>
  <c r="AE90" i="37"/>
  <c r="AG37" i="37"/>
  <c r="AG113" i="37"/>
  <c r="AG32" i="37"/>
  <c r="A70" i="37"/>
  <c r="A113" i="37"/>
  <c r="AH113" i="37" s="1"/>
  <c r="AI113" i="37" s="1"/>
  <c r="C68" i="37"/>
  <c r="C84" i="37" s="1"/>
  <c r="AC68" i="55"/>
  <c r="AC84" i="55" s="1"/>
  <c r="AC106" i="55"/>
  <c r="AC122" i="55" s="1"/>
  <c r="AC68" i="68"/>
  <c r="AC84" i="68" s="1"/>
  <c r="AC30" i="68"/>
  <c r="AC46" i="68" s="1"/>
  <c r="AC87" i="34"/>
  <c r="AC103" i="34" s="1"/>
  <c r="A45" i="34"/>
  <c r="AG45" i="55"/>
  <c r="AG121" i="55"/>
  <c r="T26" i="68"/>
  <c r="X26" i="68" s="1"/>
  <c r="A102" i="68"/>
  <c r="AB16" i="79"/>
  <c r="AI16" i="79" s="1"/>
  <c r="A64" i="68"/>
  <c r="AH64" i="68" s="1"/>
  <c r="AI64" i="68" s="1"/>
  <c r="A83" i="34"/>
  <c r="AH83" i="34" s="1"/>
  <c r="AI83" i="34" s="1"/>
  <c r="A64" i="34"/>
  <c r="AH64" i="34" s="1"/>
  <c r="AI64" i="34" s="1"/>
  <c r="AB25" i="87"/>
  <c r="AI25" i="87" s="1"/>
  <c r="AG64" i="68"/>
  <c r="B26" i="68"/>
  <c r="AG121" i="68"/>
  <c r="AB12" i="58"/>
  <c r="AI12" i="58" s="1"/>
  <c r="B26" i="58"/>
  <c r="A102" i="34"/>
  <c r="AH102" i="34" s="1"/>
  <c r="AI102" i="34" s="1"/>
  <c r="AG83" i="34"/>
  <c r="A121" i="68"/>
  <c r="AH121" i="68" s="1"/>
  <c r="AI121" i="68" s="1"/>
  <c r="AG45" i="68"/>
  <c r="AC49" i="68"/>
  <c r="AC65" i="68" s="1"/>
  <c r="A83" i="58"/>
  <c r="AH83" i="58" s="1"/>
  <c r="AI83" i="58" s="1"/>
  <c r="AC68" i="34"/>
  <c r="AC84" i="34" s="1"/>
  <c r="T26" i="34"/>
  <c r="X26" i="34" s="1"/>
  <c r="X12" i="34"/>
  <c r="A83" i="55"/>
  <c r="AG83" i="68"/>
  <c r="AG102" i="68"/>
  <c r="AE44" i="57"/>
  <c r="AG64" i="34"/>
  <c r="B26" i="34"/>
  <c r="AE82" i="80"/>
  <c r="T38" i="9"/>
  <c r="AE44" i="51"/>
  <c r="A45" i="55"/>
  <c r="AH45" i="55" s="1"/>
  <c r="AI45" i="55" s="1"/>
  <c r="AC30" i="55"/>
  <c r="AC46" i="55" s="1"/>
  <c r="AC106" i="68"/>
  <c r="AC122" i="68" s="1"/>
  <c r="AC106" i="34"/>
  <c r="AC122" i="34" s="1"/>
  <c r="AC30" i="34"/>
  <c r="AC46" i="34" s="1"/>
  <c r="B26" i="55"/>
  <c r="AC30" i="30"/>
  <c r="AC46" i="30" s="1"/>
  <c r="AE101" i="83"/>
  <c r="A121" i="34"/>
  <c r="AH121" i="34" s="1"/>
  <c r="AI121" i="34" s="1"/>
  <c r="AG121" i="34"/>
  <c r="X14" i="31"/>
  <c r="T36" i="10"/>
  <c r="T25" i="37"/>
  <c r="AA87" i="37"/>
  <c r="AA103" i="37" s="1"/>
  <c r="AG63" i="56"/>
  <c r="A63" i="56"/>
  <c r="AH63" i="56" s="1"/>
  <c r="AI63" i="56" s="1"/>
  <c r="X18" i="87"/>
  <c r="AE120" i="31"/>
  <c r="A82" i="82"/>
  <c r="AH82" i="82" s="1"/>
  <c r="AI82" i="82" s="1"/>
  <c r="B25" i="82"/>
  <c r="AG82" i="26"/>
  <c r="A101" i="31"/>
  <c r="AE101" i="31" s="1"/>
  <c r="B25" i="31"/>
  <c r="AA87" i="31"/>
  <c r="AA103" i="31"/>
  <c r="AG120" i="28"/>
  <c r="AG44" i="69"/>
  <c r="AA106" i="86"/>
  <c r="AA122" i="86" s="1"/>
  <c r="A63" i="86"/>
  <c r="AH63" i="86" s="1"/>
  <c r="AI63" i="86" s="1"/>
  <c r="A25" i="24"/>
  <c r="B25" i="58"/>
  <c r="T25" i="31"/>
  <c r="AA30" i="86"/>
  <c r="AA46" i="86" s="1"/>
  <c r="AG82" i="69"/>
  <c r="AG101" i="58"/>
  <c r="A25" i="25"/>
  <c r="B25" i="25" s="1"/>
  <c r="A82" i="37"/>
  <c r="A101" i="37"/>
  <c r="AH101" i="37" s="1"/>
  <c r="AI101" i="37" s="1"/>
  <c r="AG101" i="56"/>
  <c r="A82" i="56"/>
  <c r="AE81" i="56" s="1"/>
  <c r="AE120" i="55"/>
  <c r="AE43" i="64"/>
  <c r="AG63" i="82"/>
  <c r="AG82" i="82"/>
  <c r="A82" i="26"/>
  <c r="AA87" i="26"/>
  <c r="AA103" i="26" s="1"/>
  <c r="AA68" i="26"/>
  <c r="AA84" i="26" s="1"/>
  <c r="B25" i="26"/>
  <c r="AA68" i="31"/>
  <c r="AA84" i="31" s="1"/>
  <c r="AG120" i="26"/>
  <c r="AG44" i="28"/>
  <c r="AA87" i="28"/>
  <c r="AA103" i="28" s="1"/>
  <c r="AA106" i="69"/>
  <c r="AA122" i="69" s="1"/>
  <c r="AG120" i="69"/>
  <c r="AG63" i="86"/>
  <c r="A63" i="69"/>
  <c r="AH63" i="69" s="1"/>
  <c r="AI63" i="69" s="1"/>
  <c r="A44" i="58"/>
  <c r="A25" i="23"/>
  <c r="AA87" i="69"/>
  <c r="AA103" i="69"/>
  <c r="AA68" i="69"/>
  <c r="AA84" i="69" s="1"/>
  <c r="A82" i="69"/>
  <c r="AH82" i="69"/>
  <c r="AI82" i="69" s="1"/>
  <c r="B25" i="69"/>
  <c r="AG101" i="86"/>
  <c r="AA68" i="58"/>
  <c r="AA84" i="58" s="1"/>
  <c r="AE82" i="41"/>
  <c r="AE43" i="56"/>
  <c r="AG63" i="37"/>
  <c r="AA49" i="37"/>
  <c r="AA65" i="37" s="1"/>
  <c r="AG82" i="56"/>
  <c r="T25" i="56"/>
  <c r="X25" i="56" s="1"/>
  <c r="AH44" i="68"/>
  <c r="AI44" i="68" s="1"/>
  <c r="X13" i="80"/>
  <c r="A101" i="82"/>
  <c r="AH101" i="82" s="1"/>
  <c r="AI101" i="82" s="1"/>
  <c r="AA106" i="82"/>
  <c r="AA122" i="82" s="1"/>
  <c r="AA87" i="82"/>
  <c r="AA103" i="82" s="1"/>
  <c r="A101" i="26"/>
  <c r="AA49" i="26"/>
  <c r="AA65" i="26" s="1"/>
  <c r="A82" i="31"/>
  <c r="AG44" i="31"/>
  <c r="A44" i="69"/>
  <c r="AH44" i="69" s="1"/>
  <c r="AI44" i="69" s="1"/>
  <c r="A101" i="69"/>
  <c r="AH101" i="69" s="1"/>
  <c r="AI101" i="69" s="1"/>
  <c r="T25" i="86"/>
  <c r="X25" i="86" s="1"/>
  <c r="AA106" i="58"/>
  <c r="AA122" i="58" s="1"/>
  <c r="AA30" i="37"/>
  <c r="AA46" i="37" s="1"/>
  <c r="AG120" i="37"/>
  <c r="A120" i="56"/>
  <c r="AA106" i="56"/>
  <c r="AA122" i="56" s="1"/>
  <c r="AA87" i="56"/>
  <c r="AA103" i="56" s="1"/>
  <c r="AB16" i="61"/>
  <c r="AI16" i="61" s="1"/>
  <c r="AA68" i="82"/>
  <c r="AA84" i="82" s="1"/>
  <c r="A120" i="82"/>
  <c r="AH120" i="82" s="1"/>
  <c r="AI120" i="82" s="1"/>
  <c r="AG82" i="31"/>
  <c r="AB26" i="84"/>
  <c r="AI26" i="84" s="1"/>
  <c r="A101" i="86"/>
  <c r="AH101" i="86" s="1"/>
  <c r="AI101" i="86" s="1"/>
  <c r="AA49" i="69"/>
  <c r="AA65" i="69" s="1"/>
  <c r="AG63" i="69"/>
  <c r="A120" i="69"/>
  <c r="AH120" i="69" s="1"/>
  <c r="AI120" i="69" s="1"/>
  <c r="A82" i="86"/>
  <c r="AG120" i="86"/>
  <c r="A101" i="58"/>
  <c r="AH101" i="58" s="1"/>
  <c r="AI101" i="58" s="1"/>
  <c r="AG44" i="86"/>
  <c r="A63" i="37"/>
  <c r="AE62" i="37" s="1"/>
  <c r="AA106" i="37"/>
  <c r="AA122" i="37"/>
  <c r="AA30" i="56"/>
  <c r="AA46" i="56" s="1"/>
  <c r="A63" i="82"/>
  <c r="AH63" i="82" s="1"/>
  <c r="AI63" i="82" s="1"/>
  <c r="A44" i="31"/>
  <c r="AG101" i="31"/>
  <c r="AA68" i="86"/>
  <c r="AA84" i="86" s="1"/>
  <c r="A120" i="86"/>
  <c r="AH120" i="86" s="1"/>
  <c r="AI120" i="86" s="1"/>
  <c r="AA49" i="86"/>
  <c r="AA65" i="86" s="1"/>
  <c r="AG120" i="58"/>
  <c r="Y106" i="41"/>
  <c r="Y122" i="41" s="1"/>
  <c r="T24" i="55"/>
  <c r="AB24" i="55" s="1"/>
  <c r="AI24" i="55" s="1"/>
  <c r="B24" i="41"/>
  <c r="A119" i="55"/>
  <c r="Y30" i="41"/>
  <c r="Y46" i="41" s="1"/>
  <c r="AE81" i="49"/>
  <c r="A62" i="55"/>
  <c r="A43" i="55"/>
  <c r="T24" i="51"/>
  <c r="X24" i="51" s="1"/>
  <c r="Y30" i="51"/>
  <c r="Y46" i="51" s="1"/>
  <c r="AG43" i="85"/>
  <c r="Y68" i="43"/>
  <c r="Y84" i="43" s="1"/>
  <c r="AH43" i="64"/>
  <c r="AI43" i="64" s="1"/>
  <c r="AE100" i="64"/>
  <c r="Y87" i="41"/>
  <c r="Y103" i="41"/>
  <c r="AG43" i="41"/>
  <c r="AB25" i="41"/>
  <c r="AI25" i="41" s="1"/>
  <c r="Y49" i="55"/>
  <c r="Y65" i="55" s="1"/>
  <c r="A81" i="55"/>
  <c r="A62" i="51"/>
  <c r="AE62" i="51" s="1"/>
  <c r="B24" i="51"/>
  <c r="AH81" i="69"/>
  <c r="AI81" i="69"/>
  <c r="A81" i="85"/>
  <c r="AE80" i="85" s="1"/>
  <c r="AH100" i="64"/>
  <c r="AI100" i="64" s="1"/>
  <c r="AG81" i="41"/>
  <c r="AG62" i="41"/>
  <c r="Y106" i="55"/>
  <c r="Y122" i="55"/>
  <c r="Y68" i="55"/>
  <c r="Y84" i="55" s="1"/>
  <c r="Y49" i="51"/>
  <c r="Y65" i="51" s="1"/>
  <c r="A119" i="51"/>
  <c r="AE99" i="54"/>
  <c r="AG81" i="10"/>
  <c r="AE80" i="64"/>
  <c r="A119" i="41"/>
  <c r="Y68" i="41"/>
  <c r="Y84" i="41"/>
  <c r="A100" i="41"/>
  <c r="B24" i="55"/>
  <c r="AG43" i="55"/>
  <c r="AG119" i="51"/>
  <c r="A62" i="43"/>
  <c r="A43" i="41"/>
  <c r="AE43" i="41" s="1"/>
  <c r="AG81" i="55"/>
  <c r="Y106" i="51"/>
  <c r="Y122" i="51" s="1"/>
  <c r="AG100" i="51"/>
  <c r="A119" i="64"/>
  <c r="AE118" i="64" s="1"/>
  <c r="A62" i="86"/>
  <c r="T23" i="41"/>
  <c r="AB23" i="41" s="1"/>
  <c r="AI23" i="41" s="1"/>
  <c r="A118" i="41"/>
  <c r="AG118" i="49"/>
  <c r="AG80" i="49"/>
  <c r="A118" i="80"/>
  <c r="W106" i="80"/>
  <c r="W122" i="80" s="1"/>
  <c r="AG80" i="41"/>
  <c r="A99" i="49"/>
  <c r="W68" i="49"/>
  <c r="W84" i="49" s="1"/>
  <c r="T32" i="9"/>
  <c r="AG61" i="80"/>
  <c r="A61" i="80"/>
  <c r="W87" i="80"/>
  <c r="W103" i="80" s="1"/>
  <c r="W106" i="62"/>
  <c r="W122" i="62" s="1"/>
  <c r="W30" i="41"/>
  <c r="W46" i="41" s="1"/>
  <c r="W106" i="49"/>
  <c r="W122" i="49" s="1"/>
  <c r="A61" i="49"/>
  <c r="AH61" i="49" s="1"/>
  <c r="AI61" i="49" s="1"/>
  <c r="AE118" i="68"/>
  <c r="T23" i="80"/>
  <c r="AB23" i="80" s="1"/>
  <c r="AI23" i="80" s="1"/>
  <c r="AG99" i="80"/>
  <c r="W49" i="41"/>
  <c r="W65" i="41" s="1"/>
  <c r="AG99" i="41"/>
  <c r="AG99" i="49"/>
  <c r="AG42" i="49"/>
  <c r="A61" i="41"/>
  <c r="AH61" i="41" s="1"/>
  <c r="AI61" i="41" s="1"/>
  <c r="W106" i="41"/>
  <c r="W122" i="41" s="1"/>
  <c r="B23" i="49"/>
  <c r="W30" i="49"/>
  <c r="W46" i="49" s="1"/>
  <c r="W49" i="49"/>
  <c r="W65" i="49" s="1"/>
  <c r="AH99" i="54"/>
  <c r="AI99" i="54" s="1"/>
  <c r="W30" i="80"/>
  <c r="W46" i="80" s="1"/>
  <c r="AG42" i="51"/>
  <c r="AG42" i="41"/>
  <c r="A99" i="41"/>
  <c r="A42" i="41"/>
  <c r="AH42" i="41" s="1"/>
  <c r="AI42" i="41" s="1"/>
  <c r="A42" i="49"/>
  <c r="AH42" i="49"/>
  <c r="AI42" i="49" s="1"/>
  <c r="AG61" i="49"/>
  <c r="X15" i="58"/>
  <c r="AE41" i="68"/>
  <c r="AG61" i="41"/>
  <c r="A80" i="41"/>
  <c r="AH80" i="41" s="1"/>
  <c r="AI80" i="41" s="1"/>
  <c r="W87" i="49"/>
  <c r="W103" i="49"/>
  <c r="AG42" i="80"/>
  <c r="W49" i="80"/>
  <c r="W65" i="80" s="1"/>
  <c r="AG118" i="80"/>
  <c r="U87" i="82"/>
  <c r="U103" i="82" s="1"/>
  <c r="AG117" i="82"/>
  <c r="AG79" i="62"/>
  <c r="AG60" i="62"/>
  <c r="A41" i="62"/>
  <c r="AE40" i="61"/>
  <c r="A117" i="82"/>
  <c r="AH117" i="82" s="1"/>
  <c r="AI117" i="82" s="1"/>
  <c r="AG98" i="82"/>
  <c r="B22" i="43"/>
  <c r="U49" i="62"/>
  <c r="U65" i="62" s="1"/>
  <c r="A117" i="62"/>
  <c r="AE117" i="37"/>
  <c r="A41" i="82"/>
  <c r="A98" i="82"/>
  <c r="AH98" i="82" s="1"/>
  <c r="AI98" i="82" s="1"/>
  <c r="X25" i="43"/>
  <c r="A60" i="43"/>
  <c r="AH60" i="43" s="1"/>
  <c r="AI60" i="43" s="1"/>
  <c r="A98" i="62"/>
  <c r="U106" i="62"/>
  <c r="U122" i="62" s="1"/>
  <c r="AH117" i="37"/>
  <c r="AI117" i="37"/>
  <c r="AH41" i="79"/>
  <c r="AI41" i="79" s="1"/>
  <c r="A79" i="82"/>
  <c r="AH79" i="82" s="1"/>
  <c r="AI79" i="82" s="1"/>
  <c r="B22" i="82"/>
  <c r="U30" i="82"/>
  <c r="U46" i="82" s="1"/>
  <c r="AB15" i="86"/>
  <c r="AI15" i="86" s="1"/>
  <c r="A98" i="43"/>
  <c r="AH98" i="43" s="1"/>
  <c r="AI98" i="43" s="1"/>
  <c r="U68" i="62"/>
  <c r="U84" i="62" s="1"/>
  <c r="AG41" i="62"/>
  <c r="T22" i="82"/>
  <c r="X22" i="82" s="1"/>
  <c r="X23" i="85"/>
  <c r="AG117" i="62"/>
  <c r="A60" i="62"/>
  <c r="AH41" i="41"/>
  <c r="AI41" i="41" s="1"/>
  <c r="A60" i="82"/>
  <c r="U106" i="82"/>
  <c r="U122" i="82" s="1"/>
  <c r="AG60" i="82"/>
  <c r="U87" i="62"/>
  <c r="U103" i="62" s="1"/>
  <c r="AG98" i="62"/>
  <c r="U68" i="82"/>
  <c r="U84" i="82" s="1"/>
  <c r="S87" i="55"/>
  <c r="S103" i="55" s="1"/>
  <c r="AE97" i="14"/>
  <c r="T21" i="55"/>
  <c r="AB21" i="55" s="1"/>
  <c r="AI21" i="55" s="1"/>
  <c r="AE115" i="14"/>
  <c r="AG77" i="80"/>
  <c r="AG115" i="80"/>
  <c r="Q91" i="9"/>
  <c r="T91" i="9" s="1"/>
  <c r="Q93" i="9"/>
  <c r="T93" i="9" s="1"/>
  <c r="Q94" i="9"/>
  <c r="Q96" i="9"/>
  <c r="T96" i="9" s="1"/>
  <c r="Q97" i="9"/>
  <c r="T97" i="9" s="1"/>
  <c r="Q99" i="9"/>
  <c r="T99" i="9" s="1"/>
  <c r="Q100" i="9"/>
  <c r="T100" i="9" s="1"/>
  <c r="Q102" i="9"/>
  <c r="Q93" i="10"/>
  <c r="T93" i="10" s="1"/>
  <c r="Q112" i="10"/>
  <c r="T112" i="10" s="1"/>
  <c r="Q114" i="10"/>
  <c r="T114" i="10" s="1"/>
  <c r="Q115" i="10"/>
  <c r="T115" i="10" s="1"/>
  <c r="Q116" i="10"/>
  <c r="T116" i="10" s="1"/>
  <c r="Q117" i="10"/>
  <c r="T117" i="10" s="1"/>
  <c r="Q119" i="10"/>
  <c r="T119" i="10" s="1"/>
  <c r="Q120" i="10"/>
  <c r="T120" i="10" s="1"/>
  <c r="Q121" i="10"/>
  <c r="T121" i="10" s="1"/>
  <c r="Q92" i="11"/>
  <c r="Q93" i="11"/>
  <c r="Q95" i="11"/>
  <c r="Q96" i="11"/>
  <c r="Q97" i="11"/>
  <c r="Q98" i="11"/>
  <c r="Q100" i="11"/>
  <c r="AB17" i="51"/>
  <c r="AI17" i="51" s="1"/>
  <c r="B20" i="56"/>
  <c r="AG115" i="56"/>
  <c r="A39" i="80"/>
  <c r="AE38" i="80" s="1"/>
  <c r="Q30" i="80"/>
  <c r="Q46" i="80" s="1"/>
  <c r="Q106" i="62"/>
  <c r="Q122" i="62" s="1"/>
  <c r="Q87" i="44"/>
  <c r="Q103" i="44" s="1"/>
  <c r="Q87" i="56"/>
  <c r="Q103" i="56" s="1"/>
  <c r="Q106" i="56"/>
  <c r="Q122" i="56" s="1"/>
  <c r="A96" i="80"/>
  <c r="AG39" i="80"/>
  <c r="AG77" i="62"/>
  <c r="AE96" i="82"/>
  <c r="Q87" i="80"/>
  <c r="Q103" i="80" s="1"/>
  <c r="AG58" i="80"/>
  <c r="A58" i="56"/>
  <c r="AG58" i="56"/>
  <c r="Q68" i="80"/>
  <c r="Q84" i="80" s="1"/>
  <c r="A115" i="80"/>
  <c r="A77" i="56"/>
  <c r="Q49" i="80"/>
  <c r="Q65" i="80" s="1"/>
  <c r="A77" i="80"/>
  <c r="AE77" i="80" s="1"/>
  <c r="AH38" i="38"/>
  <c r="AI38" i="38" s="1"/>
  <c r="B19" i="51"/>
  <c r="A38" i="51"/>
  <c r="AH38" i="51" s="1"/>
  <c r="AI38" i="51" s="1"/>
  <c r="A57" i="79"/>
  <c r="A95" i="79"/>
  <c r="A95" i="58"/>
  <c r="AH95" i="58" s="1"/>
  <c r="AI95" i="58" s="1"/>
  <c r="AG38" i="58"/>
  <c r="A18" i="18"/>
  <c r="R18" i="18" s="1"/>
  <c r="A114" i="51"/>
  <c r="AH114" i="51" s="1"/>
  <c r="AI114" i="51" s="1"/>
  <c r="AG38" i="51"/>
  <c r="O87" i="79"/>
  <c r="O103" i="79" s="1"/>
  <c r="A38" i="79"/>
  <c r="AH38" i="79" s="1"/>
  <c r="AI38" i="79" s="1"/>
  <c r="T54" i="9"/>
  <c r="AE38" i="75"/>
  <c r="O68" i="58"/>
  <c r="O84" i="58" s="1"/>
  <c r="O68" i="44"/>
  <c r="O84" i="44" s="1"/>
  <c r="A57" i="51"/>
  <c r="AH57" i="51" s="1"/>
  <c r="AI57" i="51" s="1"/>
  <c r="A95" i="51"/>
  <c r="AH95" i="51"/>
  <c r="AI95" i="51" s="1"/>
  <c r="T19" i="51"/>
  <c r="AE94" i="68"/>
  <c r="O49" i="14"/>
  <c r="O65" i="14" s="1"/>
  <c r="A76" i="79"/>
  <c r="O30" i="79"/>
  <c r="O46" i="79" s="1"/>
  <c r="AG114" i="79"/>
  <c r="X18" i="27"/>
  <c r="T55" i="10"/>
  <c r="T56" i="10"/>
  <c r="AH38" i="75"/>
  <c r="AI38" i="75" s="1"/>
  <c r="AG114" i="58"/>
  <c r="A18" i="92"/>
  <c r="L18" i="92" s="1"/>
  <c r="M18" i="92" s="1"/>
  <c r="N18" i="92" s="1"/>
  <c r="A19" i="9"/>
  <c r="O106" i="51"/>
  <c r="O122" i="51" s="1"/>
  <c r="A76" i="51"/>
  <c r="AH76" i="51" s="1"/>
  <c r="AI76" i="51" s="1"/>
  <c r="A76" i="14"/>
  <c r="AE76" i="14"/>
  <c r="AB20" i="31"/>
  <c r="AI20" i="31" s="1"/>
  <c r="AE75" i="87"/>
  <c r="A114" i="79"/>
  <c r="O106" i="79"/>
  <c r="O122" i="79" s="1"/>
  <c r="T69" i="10"/>
  <c r="A57" i="45"/>
  <c r="O68" i="67"/>
  <c r="O84" i="67" s="1"/>
  <c r="A57" i="58"/>
  <c r="AH57" i="58" s="1"/>
  <c r="AI57" i="58" s="1"/>
  <c r="A38" i="58"/>
  <c r="O87" i="58"/>
  <c r="O103" i="58" s="1"/>
  <c r="O49" i="51"/>
  <c r="O65" i="51" s="1"/>
  <c r="O30" i="51"/>
  <c r="O46" i="51" s="1"/>
  <c r="AG76" i="34"/>
  <c r="AE114" i="58"/>
  <c r="B19" i="79"/>
  <c r="T19" i="79"/>
  <c r="X13" i="69"/>
  <c r="A18" i="89"/>
  <c r="L18" i="89" s="1"/>
  <c r="M18" i="89" s="1"/>
  <c r="N18" i="89" s="1"/>
  <c r="O68" i="45"/>
  <c r="O84" i="45" s="1"/>
  <c r="T19" i="58"/>
  <c r="B19" i="58"/>
  <c r="T34" i="10"/>
  <c r="A19" i="24"/>
  <c r="A19" i="11"/>
  <c r="A17" i="19"/>
  <c r="AG114" i="51"/>
  <c r="O87" i="51"/>
  <c r="O103" i="51" s="1"/>
  <c r="O68" i="34"/>
  <c r="O84" i="34" s="1"/>
  <c r="AE76" i="68"/>
  <c r="AG38" i="79"/>
  <c r="O49" i="79"/>
  <c r="O65" i="79" s="1"/>
  <c r="AG38" i="53"/>
  <c r="AG95" i="58"/>
  <c r="AG76" i="58"/>
  <c r="O106" i="58"/>
  <c r="O122" i="58" s="1"/>
  <c r="A19" i="12"/>
  <c r="A19" i="25"/>
  <c r="AG95" i="51"/>
  <c r="AG76" i="79"/>
  <c r="A18" i="91"/>
  <c r="L18" i="91" s="1"/>
  <c r="M18" i="91" s="1"/>
  <c r="N18" i="91" s="1"/>
  <c r="A19" i="23"/>
  <c r="O106" i="23" s="1"/>
  <c r="O122" i="23" s="1"/>
  <c r="A76" i="58"/>
  <c r="AH76" i="58" s="1"/>
  <c r="AI76" i="58" s="1"/>
  <c r="A19" i="10"/>
  <c r="AG94" i="83"/>
  <c r="A75" i="83"/>
  <c r="M68" i="45"/>
  <c r="M84" i="45" s="1"/>
  <c r="M87" i="45"/>
  <c r="M103" i="45" s="1"/>
  <c r="X13" i="51"/>
  <c r="AH37" i="49"/>
  <c r="AI37" i="49" s="1"/>
  <c r="AE36" i="78"/>
  <c r="M49" i="83"/>
  <c r="M65" i="83" s="1"/>
  <c r="B18" i="83"/>
  <c r="A56" i="79"/>
  <c r="M30" i="79"/>
  <c r="M46" i="79" s="1"/>
  <c r="AE56" i="27"/>
  <c r="AH94" i="43"/>
  <c r="AI94" i="43" s="1"/>
  <c r="A75" i="35"/>
  <c r="AE74" i="35" s="1"/>
  <c r="T63" i="9"/>
  <c r="X14" i="62"/>
  <c r="A113" i="45"/>
  <c r="T18" i="45"/>
  <c r="X23" i="58"/>
  <c r="Q108" i="10"/>
  <c r="T108" i="10" s="1"/>
  <c r="Q113" i="10"/>
  <c r="T113" i="10" s="1"/>
  <c r="Q118" i="10"/>
  <c r="T118" i="10" s="1"/>
  <c r="Q108" i="11"/>
  <c r="Q111" i="11"/>
  <c r="Q114" i="11"/>
  <c r="Q115" i="11"/>
  <c r="Q116" i="11"/>
  <c r="Q117" i="11"/>
  <c r="Q118" i="11"/>
  <c r="Q120" i="11"/>
  <c r="Q121" i="11"/>
  <c r="AE113" i="49"/>
  <c r="M106" i="64"/>
  <c r="M122" i="64" s="1"/>
  <c r="AE75" i="75"/>
  <c r="A94" i="61"/>
  <c r="AE93" i="61" s="1"/>
  <c r="A56" i="83"/>
  <c r="M87" i="83"/>
  <c r="M103" i="83" s="1"/>
  <c r="A113" i="79"/>
  <c r="M68" i="79"/>
  <c r="M84" i="79" s="1"/>
  <c r="AH37" i="43"/>
  <c r="AI37" i="43" s="1"/>
  <c r="M30" i="35"/>
  <c r="M46" i="35" s="1"/>
  <c r="B18" i="35"/>
  <c r="AG94" i="35"/>
  <c r="M49" i="53"/>
  <c r="M65" i="53" s="1"/>
  <c r="M49" i="45"/>
  <c r="M65" i="45" s="1"/>
  <c r="A37" i="45"/>
  <c r="AH37" i="45" s="1"/>
  <c r="AI37" i="45" s="1"/>
  <c r="AB24" i="37"/>
  <c r="AI24" i="37" s="1"/>
  <c r="X20" i="56"/>
  <c r="AG113" i="64"/>
  <c r="AE74" i="78"/>
  <c r="AH37" i="68"/>
  <c r="AI37" i="68" s="1"/>
  <c r="AH56" i="82"/>
  <c r="AI56" i="82" s="1"/>
  <c r="A113" i="83"/>
  <c r="AH113" i="83" s="1"/>
  <c r="AI113" i="83" s="1"/>
  <c r="A37" i="83"/>
  <c r="T18" i="83"/>
  <c r="X18" i="83" s="1"/>
  <c r="M87" i="35"/>
  <c r="M103" i="35" s="1"/>
  <c r="AG37" i="79"/>
  <c r="M87" i="79"/>
  <c r="M103" i="79" s="1"/>
  <c r="M49" i="35"/>
  <c r="M65" i="35" s="1"/>
  <c r="M30" i="45"/>
  <c r="M46" i="45" s="1"/>
  <c r="B18" i="45"/>
  <c r="A113" i="53"/>
  <c r="AG94" i="53"/>
  <c r="M68" i="43"/>
  <c r="M84" i="43" s="1"/>
  <c r="AB26" i="55"/>
  <c r="AI26" i="55" s="1"/>
  <c r="AH75" i="78"/>
  <c r="AI75" i="78" s="1"/>
  <c r="AH75" i="75"/>
  <c r="AI75" i="75" s="1"/>
  <c r="AH94" i="68"/>
  <c r="AI94" i="68" s="1"/>
  <c r="AB21" i="80"/>
  <c r="AI21" i="80" s="1"/>
  <c r="M30" i="61"/>
  <c r="M46" i="61" s="1"/>
  <c r="M49" i="61"/>
  <c r="M65" i="61" s="1"/>
  <c r="AE36" i="80"/>
  <c r="A94" i="83"/>
  <c r="AG75" i="83"/>
  <c r="AG113" i="83"/>
  <c r="M68" i="35"/>
  <c r="M84" i="35" s="1"/>
  <c r="AG94" i="79"/>
  <c r="A75" i="79"/>
  <c r="AH75" i="79" s="1"/>
  <c r="AI75" i="79" s="1"/>
  <c r="AB13" i="63"/>
  <c r="AI13" i="63" s="1"/>
  <c r="A94" i="35"/>
  <c r="AG56" i="45"/>
  <c r="AG113" i="45"/>
  <c r="A37" i="53"/>
  <c r="AG113" i="61"/>
  <c r="M30" i="83"/>
  <c r="M46" i="83" s="1"/>
  <c r="M68" i="83"/>
  <c r="M84" i="83" s="1"/>
  <c r="X14" i="87"/>
  <c r="AG56" i="79"/>
  <c r="T18" i="79"/>
  <c r="X18" i="79" s="1"/>
  <c r="AG56" i="35"/>
  <c r="AG37" i="45"/>
  <c r="M106" i="45"/>
  <c r="M122" i="45" s="1"/>
  <c r="M106" i="53"/>
  <c r="M122" i="53" s="1"/>
  <c r="AG37" i="53"/>
  <c r="AG56" i="69"/>
  <c r="AG37" i="83"/>
  <c r="AE112" i="29"/>
  <c r="A37" i="35"/>
  <c r="A94" i="79"/>
  <c r="M106" i="79"/>
  <c r="M122" i="79"/>
  <c r="T96" i="10"/>
  <c r="A94" i="45"/>
  <c r="A75" i="53"/>
  <c r="AE75" i="53" s="1"/>
  <c r="A75" i="69"/>
  <c r="AH75" i="69"/>
  <c r="AI75" i="69" s="1"/>
  <c r="A105" i="25"/>
  <c r="A105" i="10"/>
  <c r="A105" i="27"/>
  <c r="A105" i="84"/>
  <c r="A105" i="8"/>
  <c r="A105" i="28"/>
  <c r="A105" i="30"/>
  <c r="A105" i="53"/>
  <c r="A105" i="33"/>
  <c r="A105" i="74"/>
  <c r="A105" i="67"/>
  <c r="A105" i="42"/>
  <c r="A105" i="26"/>
  <c r="A105" i="60"/>
  <c r="A105" i="52"/>
  <c r="A105" i="86"/>
  <c r="A105" i="49"/>
  <c r="A105" i="50"/>
  <c r="A105" i="32"/>
  <c r="A105" i="57"/>
  <c r="A105" i="24"/>
  <c r="A105" i="11"/>
  <c r="A105" i="29"/>
  <c r="A105" i="34"/>
  <c r="A105" i="72"/>
  <c r="A105" i="65"/>
  <c r="A105" i="66"/>
  <c r="A105" i="87"/>
  <c r="A105" i="81"/>
  <c r="A105" i="59"/>
  <c r="A105" i="43"/>
  <c r="A105" i="46"/>
  <c r="A105" i="9"/>
  <c r="A105" i="78"/>
  <c r="A105" i="83"/>
  <c r="A105" i="56"/>
  <c r="A105" i="22"/>
  <c r="A105" i="80"/>
  <c r="A105" i="75"/>
  <c r="A105" i="39"/>
  <c r="A105" i="61"/>
  <c r="A105" i="48"/>
  <c r="A105" i="54"/>
  <c r="A105" i="73"/>
  <c r="A105" i="70"/>
  <c r="A105" i="76"/>
  <c r="A105" i="77"/>
  <c r="A105" i="41"/>
  <c r="A105" i="63"/>
  <c r="A105" i="37"/>
  <c r="A105" i="58"/>
  <c r="A105" i="51"/>
  <c r="A105" i="71"/>
  <c r="A105" i="69"/>
  <c r="A105" i="38"/>
  <c r="A105" i="12"/>
  <c r="A105" i="14"/>
  <c r="A105" i="68"/>
  <c r="A105" i="44"/>
  <c r="A105" i="31"/>
  <c r="A105" i="40"/>
  <c r="AE70" i="35"/>
  <c r="A52" i="35"/>
  <c r="AG33" i="35"/>
  <c r="E106" i="35"/>
  <c r="E122" i="35" s="1"/>
  <c r="T21" i="35"/>
  <c r="T14" i="35"/>
  <c r="AG71" i="35"/>
  <c r="E30" i="35"/>
  <c r="E46" i="35"/>
  <c r="A33" i="35"/>
  <c r="AG52" i="35"/>
  <c r="AE55" i="35"/>
  <c r="B14" i="35"/>
  <c r="AG109" i="35"/>
  <c r="S49" i="35"/>
  <c r="S65" i="35" s="1"/>
  <c r="AG40" i="35"/>
  <c r="AE71" i="35"/>
  <c r="AG90" i="35"/>
  <c r="B21" i="35"/>
  <c r="S106" i="35"/>
  <c r="S122" i="35" s="1"/>
  <c r="E49" i="35"/>
  <c r="E65" i="35" s="1"/>
  <c r="A90" i="35"/>
  <c r="AG59" i="35"/>
  <c r="AE77" i="35"/>
  <c r="A109" i="35"/>
  <c r="AE109" i="35"/>
  <c r="A40" i="35"/>
  <c r="AE39" i="35" s="1"/>
  <c r="O106" i="34"/>
  <c r="O122" i="34" s="1"/>
  <c r="A76" i="34"/>
  <c r="AE76" i="34" s="1"/>
  <c r="A81" i="34"/>
  <c r="A119" i="34"/>
  <c r="AH113" i="34"/>
  <c r="AI113" i="34" s="1"/>
  <c r="Y87" i="34"/>
  <c r="Y103" i="34" s="1"/>
  <c r="AG91" i="34"/>
  <c r="A110" i="34"/>
  <c r="O30" i="34"/>
  <c r="O46" i="34"/>
  <c r="T19" i="34"/>
  <c r="X19" i="34" s="1"/>
  <c r="AG57" i="34"/>
  <c r="Y68" i="34"/>
  <c r="Y84" i="34" s="1"/>
  <c r="AG43" i="34"/>
  <c r="A43" i="34"/>
  <c r="AE42" i="34" s="1"/>
  <c r="G87" i="34"/>
  <c r="G103" i="34" s="1"/>
  <c r="A91" i="34"/>
  <c r="A57" i="34"/>
  <c r="AG114" i="34"/>
  <c r="Y49" i="34"/>
  <c r="Y65" i="34" s="1"/>
  <c r="A62" i="34"/>
  <c r="AH62" i="34" s="1"/>
  <c r="AI62" i="34" s="1"/>
  <c r="AG53" i="34"/>
  <c r="A34" i="34"/>
  <c r="AH34" i="34" s="1"/>
  <c r="AI34" i="34" s="1"/>
  <c r="O87" i="34"/>
  <c r="O103" i="34" s="1"/>
  <c r="A38" i="34"/>
  <c r="Y30" i="34"/>
  <c r="Y46" i="34" s="1"/>
  <c r="AG100" i="34"/>
  <c r="T15" i="34"/>
  <c r="AB15" i="34" s="1"/>
  <c r="AI15" i="34" s="1"/>
  <c r="A53" i="34"/>
  <c r="A95" i="34"/>
  <c r="AE95" i="34" s="1"/>
  <c r="AG95" i="34"/>
  <c r="AG119" i="34"/>
  <c r="AG34" i="34"/>
  <c r="G30" i="34"/>
  <c r="G46" i="34" s="1"/>
  <c r="AG72" i="34"/>
  <c r="AG38" i="34"/>
  <c r="A114" i="34"/>
  <c r="B24" i="34"/>
  <c r="AH70" i="34"/>
  <c r="AI70" i="34" s="1"/>
  <c r="B15" i="34"/>
  <c r="A72" i="34"/>
  <c r="B19" i="34"/>
  <c r="T24" i="34"/>
  <c r="X24" i="34" s="1"/>
  <c r="G68" i="34"/>
  <c r="G84" i="34" s="1"/>
  <c r="K30" i="32"/>
  <c r="K46" i="32" s="1"/>
  <c r="A74" i="32"/>
  <c r="AG93" i="32"/>
  <c r="K68" i="32"/>
  <c r="K84" i="32" s="1"/>
  <c r="K87" i="32"/>
  <c r="K103" i="32" s="1"/>
  <c r="AG112" i="32"/>
  <c r="AG55" i="32"/>
  <c r="A36" i="32"/>
  <c r="K106" i="32"/>
  <c r="K122" i="32" s="1"/>
  <c r="A112" i="32"/>
  <c r="T17" i="32"/>
  <c r="A55" i="32"/>
  <c r="K49" i="32"/>
  <c r="K65" i="32" s="1"/>
  <c r="AH89" i="31"/>
  <c r="AI89" i="31" s="1"/>
  <c r="AE89" i="31"/>
  <c r="AH115" i="31"/>
  <c r="AI115" i="31" s="1"/>
  <c r="C49" i="31"/>
  <c r="C65" i="31" s="1"/>
  <c r="C106" i="31"/>
  <c r="C122" i="31" s="1"/>
  <c r="A32" i="31"/>
  <c r="AH32" i="31" s="1"/>
  <c r="AI32" i="31" s="1"/>
  <c r="B13" i="31"/>
  <c r="T13" i="31"/>
  <c r="AB13" i="31" s="1"/>
  <c r="AI13" i="31" s="1"/>
  <c r="AG70" i="31"/>
  <c r="AG51" i="31"/>
  <c r="AH101" i="31"/>
  <c r="AI101" i="31" s="1"/>
  <c r="X17" i="31"/>
  <c r="AH73" i="31"/>
  <c r="AI73" i="31" s="1"/>
  <c r="A51" i="31"/>
  <c r="C68" i="31"/>
  <c r="C84" i="31"/>
  <c r="AE109" i="31"/>
  <c r="A108" i="31"/>
  <c r="C87" i="31"/>
  <c r="C103" i="31" s="1"/>
  <c r="AH57" i="31"/>
  <c r="AI57" i="31" s="1"/>
  <c r="AG108" i="31"/>
  <c r="AG89" i="31"/>
  <c r="A100" i="31"/>
  <c r="A70" i="31"/>
  <c r="Y106" i="31"/>
  <c r="Y122" i="31" s="1"/>
  <c r="AH111" i="30"/>
  <c r="AI111" i="30" s="1"/>
  <c r="AE58" i="29"/>
  <c r="AH80" i="28"/>
  <c r="AI80" i="28" s="1"/>
  <c r="T16" i="28"/>
  <c r="A111" i="28"/>
  <c r="A92" i="28"/>
  <c r="AH92" i="28" s="1"/>
  <c r="AI92" i="28" s="1"/>
  <c r="AG35" i="28"/>
  <c r="A54" i="28"/>
  <c r="AH54" i="28" s="1"/>
  <c r="AI54" i="28" s="1"/>
  <c r="I30" i="28"/>
  <c r="I46" i="28" s="1"/>
  <c r="AG92" i="28"/>
  <c r="A73" i="28"/>
  <c r="AH73" i="28" s="1"/>
  <c r="AI73" i="28" s="1"/>
  <c r="A35" i="28"/>
  <c r="B16" i="28"/>
  <c r="AG111" i="28"/>
  <c r="I106" i="28"/>
  <c r="I122" i="28" s="1"/>
  <c r="I68" i="28"/>
  <c r="I84" i="28" s="1"/>
  <c r="AG73" i="28"/>
  <c r="I49" i="28"/>
  <c r="I65" i="28" s="1"/>
  <c r="AG99" i="27"/>
  <c r="W49" i="27"/>
  <c r="W65" i="27" s="1"/>
  <c r="B23" i="27"/>
  <c r="W106" i="27"/>
  <c r="W122" i="27" s="1"/>
  <c r="AE108" i="27"/>
  <c r="AG118" i="27"/>
  <c r="W87" i="27"/>
  <c r="W103" i="27" s="1"/>
  <c r="A42" i="27"/>
  <c r="W30" i="27"/>
  <c r="W46" i="27" s="1"/>
  <c r="AE80" i="27"/>
  <c r="W68" i="27"/>
  <c r="W84" i="27" s="1"/>
  <c r="AE53" i="27"/>
  <c r="AG42" i="27"/>
  <c r="AH114" i="27"/>
  <c r="AI114" i="27" s="1"/>
  <c r="AG80" i="27"/>
  <c r="A99" i="27"/>
  <c r="A118" i="27"/>
  <c r="AG61" i="27"/>
  <c r="AG60" i="26"/>
  <c r="AH79" i="26"/>
  <c r="AI79" i="26" s="1"/>
  <c r="AG117" i="26"/>
  <c r="U30" i="26"/>
  <c r="U46" i="26" s="1"/>
  <c r="B22" i="26"/>
  <c r="AG41" i="26"/>
  <c r="U106" i="26"/>
  <c r="U122" i="26" s="1"/>
  <c r="A117" i="26"/>
  <c r="AH117" i="26"/>
  <c r="AI117" i="26" s="1"/>
  <c r="AG79" i="26"/>
  <c r="U68" i="26"/>
  <c r="U84" i="26" s="1"/>
  <c r="AG98" i="26"/>
  <c r="T22" i="26"/>
  <c r="U87" i="26"/>
  <c r="U103" i="26"/>
  <c r="A98" i="26"/>
  <c r="A41" i="26"/>
  <c r="A116" i="26"/>
  <c r="AE115" i="26" s="1"/>
  <c r="AE95" i="87"/>
  <c r="Q87" i="87"/>
  <c r="Q103" i="87" s="1"/>
  <c r="A115" i="87"/>
  <c r="AH115" i="87" s="1"/>
  <c r="AI115" i="87" s="1"/>
  <c r="AG115" i="87"/>
  <c r="A58" i="87"/>
  <c r="AH58" i="87" s="1"/>
  <c r="AI58" i="87" s="1"/>
  <c r="AE113" i="87"/>
  <c r="Q68" i="87"/>
  <c r="Q84" i="87" s="1"/>
  <c r="A77" i="87"/>
  <c r="AG39" i="87"/>
  <c r="AG96" i="87"/>
  <c r="Q49" i="87"/>
  <c r="Q65" i="87" s="1"/>
  <c r="A39" i="87"/>
  <c r="AG77" i="87"/>
  <c r="AE56" i="87"/>
  <c r="B20" i="87"/>
  <c r="AG58" i="87"/>
  <c r="Q106" i="87"/>
  <c r="Q122" i="87" s="1"/>
  <c r="AE42" i="86"/>
  <c r="C106" i="86"/>
  <c r="C122" i="86" s="1"/>
  <c r="C30" i="86"/>
  <c r="C46" i="86"/>
  <c r="AE59" i="86"/>
  <c r="A51" i="86"/>
  <c r="AE112" i="86"/>
  <c r="A32" i="86"/>
  <c r="AG51" i="86"/>
  <c r="C49" i="86"/>
  <c r="C65" i="86" s="1"/>
  <c r="AE41" i="86"/>
  <c r="AG32" i="86"/>
  <c r="AG108" i="86"/>
  <c r="AG89" i="86"/>
  <c r="AG70" i="86"/>
  <c r="C87" i="86"/>
  <c r="C103" i="86" s="1"/>
  <c r="B13" i="86"/>
  <c r="T13" i="86"/>
  <c r="AB13" i="86" s="1"/>
  <c r="AI13" i="86" s="1"/>
  <c r="AE109" i="86"/>
  <c r="AE70" i="86"/>
  <c r="AE108" i="86"/>
  <c r="A89" i="86"/>
  <c r="Q106" i="86"/>
  <c r="Q122" i="86" s="1"/>
  <c r="X24" i="84"/>
  <c r="AB24" i="84"/>
  <c r="AI24" i="84" s="1"/>
  <c r="AH32" i="83"/>
  <c r="AI32" i="83" s="1"/>
  <c r="AG71" i="83"/>
  <c r="AG90" i="83"/>
  <c r="E87" i="83"/>
  <c r="E103" i="83" s="1"/>
  <c r="A96" i="83"/>
  <c r="AH35" i="83"/>
  <c r="AI35" i="83" s="1"/>
  <c r="B14" i="83"/>
  <c r="AG33" i="83"/>
  <c r="A71" i="83"/>
  <c r="E30" i="83"/>
  <c r="E46" i="83" s="1"/>
  <c r="A33" i="83"/>
  <c r="AE32" i="83" s="1"/>
  <c r="AG77" i="83"/>
  <c r="A90" i="83"/>
  <c r="E106" i="83"/>
  <c r="E122" i="83" s="1"/>
  <c r="T20" i="83"/>
  <c r="E68" i="83"/>
  <c r="E84" i="83" s="1"/>
  <c r="AG52" i="83"/>
  <c r="AG39" i="83"/>
  <c r="A52" i="83"/>
  <c r="AH52" i="83" s="1"/>
  <c r="AI52" i="83" s="1"/>
  <c r="A109" i="83"/>
  <c r="T14" i="83"/>
  <c r="AE94" i="82"/>
  <c r="AE95" i="82"/>
  <c r="AE108" i="82"/>
  <c r="AE113" i="82"/>
  <c r="AE57" i="82"/>
  <c r="AH50" i="82"/>
  <c r="AI50" i="82" s="1"/>
  <c r="AG36" i="82"/>
  <c r="AE51" i="79"/>
  <c r="A62" i="76"/>
  <c r="AH62" i="76" s="1"/>
  <c r="AI62" i="76" s="1"/>
  <c r="AG62" i="76"/>
  <c r="Y68" i="76"/>
  <c r="Y84" i="76" s="1"/>
  <c r="T24" i="76"/>
  <c r="AB24" i="76" s="1"/>
  <c r="AI24" i="76" s="1"/>
  <c r="AG43" i="76"/>
  <c r="B24" i="76"/>
  <c r="A81" i="76"/>
  <c r="Y49" i="76"/>
  <c r="Y65" i="76"/>
  <c r="A43" i="76"/>
  <c r="A119" i="76"/>
  <c r="Y106" i="76"/>
  <c r="Y122" i="76" s="1"/>
  <c r="A100" i="76"/>
  <c r="Y30" i="76"/>
  <c r="Y46" i="76" s="1"/>
  <c r="AG81" i="76"/>
  <c r="AE101" i="75"/>
  <c r="AE70" i="75"/>
  <c r="T23" i="73"/>
  <c r="AB23" i="73" s="1"/>
  <c r="AI23" i="73" s="1"/>
  <c r="A42" i="73"/>
  <c r="AH42" i="73" s="1"/>
  <c r="AI42" i="73" s="1"/>
  <c r="W106" i="73"/>
  <c r="W122" i="73" s="1"/>
  <c r="AG42" i="73"/>
  <c r="AG61" i="73"/>
  <c r="AG118" i="73"/>
  <c r="W30" i="73"/>
  <c r="W46" i="73" s="1"/>
  <c r="A61" i="73"/>
  <c r="W68" i="73"/>
  <c r="W84" i="73" s="1"/>
  <c r="A99" i="73"/>
  <c r="AH99" i="73" s="1"/>
  <c r="AI99" i="73" s="1"/>
  <c r="W49" i="73"/>
  <c r="W65" i="73" s="1"/>
  <c r="W87" i="73"/>
  <c r="W103" i="73" s="1"/>
  <c r="B23" i="73"/>
  <c r="AG99" i="73"/>
  <c r="AG80" i="73"/>
  <c r="A80" i="73"/>
  <c r="A118" i="73"/>
  <c r="T16" i="73"/>
  <c r="AG111" i="73"/>
  <c r="A19" i="73"/>
  <c r="A26" i="73"/>
  <c r="AG73" i="73"/>
  <c r="A35" i="73"/>
  <c r="A111" i="73"/>
  <c r="AH111" i="73" s="1"/>
  <c r="AI111" i="73" s="1"/>
  <c r="I30" i="73"/>
  <c r="I46" i="73" s="1"/>
  <c r="A22" i="73"/>
  <c r="A18" i="73"/>
  <c r="I87" i="73"/>
  <c r="I103" i="73" s="1"/>
  <c r="AG92" i="73"/>
  <c r="A92" i="73"/>
  <c r="I49" i="73"/>
  <c r="I65" i="73" s="1"/>
  <c r="A14" i="73"/>
  <c r="A12" i="73"/>
  <c r="I106" i="73"/>
  <c r="I122" i="73" s="1"/>
  <c r="B16" i="73"/>
  <c r="A21" i="73"/>
  <c r="A25" i="73"/>
  <c r="A54" i="73"/>
  <c r="AG54" i="73"/>
  <c r="A13" i="73"/>
  <c r="A17" i="73"/>
  <c r="A24" i="73"/>
  <c r="D18" i="91"/>
  <c r="D21" i="91"/>
  <c r="D22" i="91"/>
  <c r="D13" i="91"/>
  <c r="D17" i="91"/>
  <c r="D24" i="91"/>
  <c r="A9" i="70"/>
  <c r="D14" i="91"/>
  <c r="D20" i="91"/>
  <c r="D15" i="91"/>
  <c r="D25" i="91"/>
  <c r="D10" i="91"/>
  <c r="D11" i="91"/>
  <c r="D16" i="91"/>
  <c r="AE51" i="69"/>
  <c r="AG94" i="69"/>
  <c r="A94" i="69"/>
  <c r="AG37" i="69"/>
  <c r="A37" i="69"/>
  <c r="AH37" i="69" s="1"/>
  <c r="AI37" i="69" s="1"/>
  <c r="AE96" i="69"/>
  <c r="AE95" i="69"/>
  <c r="M68" i="69"/>
  <c r="M84" i="69" s="1"/>
  <c r="AG75" i="69"/>
  <c r="A113" i="69"/>
  <c r="AE88" i="69"/>
  <c r="M30" i="69"/>
  <c r="M46" i="69"/>
  <c r="AG113" i="69"/>
  <c r="T18" i="69"/>
  <c r="AE89" i="69"/>
  <c r="M106" i="69"/>
  <c r="M122" i="69" s="1"/>
  <c r="B18" i="69"/>
  <c r="M49" i="69"/>
  <c r="M65" i="69" s="1"/>
  <c r="A56" i="69"/>
  <c r="AE55" i="69" s="1"/>
  <c r="AE53" i="68"/>
  <c r="A36" i="68"/>
  <c r="K49" i="68"/>
  <c r="K65" i="68" s="1"/>
  <c r="AG93" i="68"/>
  <c r="A43" i="68"/>
  <c r="AG62" i="68"/>
  <c r="B17" i="68"/>
  <c r="K106" i="68"/>
  <c r="K122" i="68" s="1"/>
  <c r="T17" i="68"/>
  <c r="X17" i="68" s="1"/>
  <c r="AG100" i="68"/>
  <c r="B24" i="68"/>
  <c r="AE95" i="68"/>
  <c r="AH117" i="68"/>
  <c r="AI117" i="68" s="1"/>
  <c r="AG74" i="68"/>
  <c r="A55" i="68"/>
  <c r="AE54" i="68"/>
  <c r="T24" i="68"/>
  <c r="AG81" i="68"/>
  <c r="A112" i="68"/>
  <c r="K30" i="68"/>
  <c r="K46" i="68" s="1"/>
  <c r="AG119" i="68"/>
  <c r="Y87" i="68"/>
  <c r="Y103" i="68" s="1"/>
  <c r="Y68" i="68"/>
  <c r="Y84" i="68" s="1"/>
  <c r="AE98" i="68"/>
  <c r="K68" i="68"/>
  <c r="K84" i="68" s="1"/>
  <c r="K87" i="68"/>
  <c r="K103" i="68" s="1"/>
  <c r="A62" i="68"/>
  <c r="A81" i="68"/>
  <c r="AH81" i="68" s="1"/>
  <c r="AI81" i="68" s="1"/>
  <c r="A93" i="68"/>
  <c r="AH93" i="68" s="1"/>
  <c r="AI93" i="68" s="1"/>
  <c r="AG36" i="68"/>
  <c r="Y30" i="68"/>
  <c r="Y46" i="68" s="1"/>
  <c r="AG43" i="68"/>
  <c r="AE63" i="68"/>
  <c r="AE107" i="68"/>
  <c r="AG112" i="68"/>
  <c r="A100" i="68"/>
  <c r="AE99" i="68" s="1"/>
  <c r="A101" i="67"/>
  <c r="A64" i="67"/>
  <c r="AH64" i="67" s="1"/>
  <c r="AI64" i="67" s="1"/>
  <c r="I106" i="67"/>
  <c r="I122" i="67" s="1"/>
  <c r="AG44" i="67"/>
  <c r="AC106" i="67"/>
  <c r="AC122" i="67" s="1"/>
  <c r="AC30" i="67"/>
  <c r="AC46" i="67"/>
  <c r="T25" i="67"/>
  <c r="AB25" i="67" s="1"/>
  <c r="AI25" i="67" s="1"/>
  <c r="AG120" i="67"/>
  <c r="AC87" i="67"/>
  <c r="AC103" i="67" s="1"/>
  <c r="AG64" i="67"/>
  <c r="G87" i="67"/>
  <c r="G103" i="67" s="1"/>
  <c r="A82" i="67"/>
  <c r="AA49" i="67"/>
  <c r="AA65" i="67" s="1"/>
  <c r="B26" i="67"/>
  <c r="A102" i="67"/>
  <c r="AH102" i="67" s="1"/>
  <c r="AI102" i="67" s="1"/>
  <c r="A34" i="67"/>
  <c r="A63" i="67"/>
  <c r="AA68" i="67"/>
  <c r="AA84" i="67"/>
  <c r="AC68" i="67"/>
  <c r="AC84" i="67" s="1"/>
  <c r="AA87" i="67"/>
  <c r="AA103" i="67" s="1"/>
  <c r="AG101" i="67"/>
  <c r="A120" i="67"/>
  <c r="AG63" i="67"/>
  <c r="A45" i="67"/>
  <c r="A83" i="67"/>
  <c r="AH83" i="67" s="1"/>
  <c r="AI83" i="67" s="1"/>
  <c r="A121" i="67"/>
  <c r="AH121" i="67" s="1"/>
  <c r="AI121" i="67" s="1"/>
  <c r="A44" i="67"/>
  <c r="AH44" i="67" s="1"/>
  <c r="AI44" i="67" s="1"/>
  <c r="AG82" i="67"/>
  <c r="T26" i="67"/>
  <c r="X26" i="67" s="1"/>
  <c r="AG102" i="67"/>
  <c r="O30" i="65"/>
  <c r="O46" i="65" s="1"/>
  <c r="I22" i="90"/>
  <c r="AG76" i="65"/>
  <c r="B19" i="65"/>
  <c r="A38" i="65"/>
  <c r="AH38" i="65" s="1"/>
  <c r="AI38" i="65" s="1"/>
  <c r="O49" i="65"/>
  <c r="O65" i="65"/>
  <c r="A57" i="65"/>
  <c r="AH57" i="65" s="1"/>
  <c r="AI57" i="65" s="1"/>
  <c r="O106" i="65"/>
  <c r="O122" i="65" s="1"/>
  <c r="I12" i="90"/>
  <c r="I16" i="90"/>
  <c r="AG38" i="65"/>
  <c r="O68" i="65"/>
  <c r="O84" i="65" s="1"/>
  <c r="A95" i="65"/>
  <c r="I11" i="90"/>
  <c r="A9" i="65"/>
  <c r="I25" i="90"/>
  <c r="O87" i="65"/>
  <c r="O103" i="65" s="1"/>
  <c r="A76" i="65"/>
  <c r="AH76" i="65" s="1"/>
  <c r="AI76" i="65" s="1"/>
  <c r="A114" i="65"/>
  <c r="I19" i="90"/>
  <c r="I10" i="90"/>
  <c r="AG114" i="65"/>
  <c r="I15" i="90"/>
  <c r="I13" i="90"/>
  <c r="T19" i="65"/>
  <c r="I21" i="90"/>
  <c r="I20" i="90"/>
  <c r="I14" i="90"/>
  <c r="I17" i="90"/>
  <c r="AG57" i="65"/>
  <c r="A55" i="64"/>
  <c r="B17" i="64"/>
  <c r="AE61" i="64"/>
  <c r="AG36" i="64"/>
  <c r="A112" i="64"/>
  <c r="AH112" i="64" s="1"/>
  <c r="AI112" i="64" s="1"/>
  <c r="AH61" i="64"/>
  <c r="AI61" i="64"/>
  <c r="K87" i="64"/>
  <c r="K103" i="64" s="1"/>
  <c r="K106" i="64"/>
  <c r="K122" i="64" s="1"/>
  <c r="AG74" i="64"/>
  <c r="K30" i="64"/>
  <c r="K46" i="64" s="1"/>
  <c r="K49" i="64"/>
  <c r="K65" i="64" s="1"/>
  <c r="A93" i="64"/>
  <c r="AH93" i="64" s="1"/>
  <c r="AI93" i="64" s="1"/>
  <c r="A36" i="64"/>
  <c r="AE35" i="64" s="1"/>
  <c r="AG93" i="64"/>
  <c r="T17" i="64"/>
  <c r="AG55" i="64"/>
  <c r="A15" i="63"/>
  <c r="AG34" i="63" s="1"/>
  <c r="W87" i="62"/>
  <c r="W103" i="62" s="1"/>
  <c r="A80" i="62"/>
  <c r="AH80" i="62" s="1"/>
  <c r="AI80" i="62" s="1"/>
  <c r="AG111" i="62"/>
  <c r="A92" i="62"/>
  <c r="A61" i="62"/>
  <c r="AH61" i="62" s="1"/>
  <c r="AI61" i="62" s="1"/>
  <c r="AG61" i="62"/>
  <c r="AG54" i="62"/>
  <c r="A54" i="62"/>
  <c r="AH102" i="62"/>
  <c r="AI102" i="62" s="1"/>
  <c r="AG118" i="62"/>
  <c r="A118" i="62"/>
  <c r="B16" i="62"/>
  <c r="AG35" i="62"/>
  <c r="W68" i="62"/>
  <c r="W84" i="62" s="1"/>
  <c r="AG42" i="62"/>
  <c r="A99" i="62"/>
  <c r="A111" i="62"/>
  <c r="AE110" i="62" s="1"/>
  <c r="I106" i="62"/>
  <c r="I122" i="62" s="1"/>
  <c r="W49" i="62"/>
  <c r="W65" i="62" s="1"/>
  <c r="I49" i="62"/>
  <c r="I65" i="62" s="1"/>
  <c r="I30" i="62"/>
  <c r="I46" i="62" s="1"/>
  <c r="AE109" i="62"/>
  <c r="A42" i="62"/>
  <c r="I87" i="62"/>
  <c r="I103" i="62" s="1"/>
  <c r="A35" i="62"/>
  <c r="I68" i="62"/>
  <c r="I84" i="62" s="1"/>
  <c r="T23" i="62"/>
  <c r="AG99" i="62"/>
  <c r="AG92" i="62"/>
  <c r="T16" i="62"/>
  <c r="X16" i="62" s="1"/>
  <c r="A73" i="62"/>
  <c r="AE41" i="61"/>
  <c r="T12" i="61"/>
  <c r="AH51" i="61"/>
  <c r="AI51" i="61" s="1"/>
  <c r="AG107" i="61"/>
  <c r="AG50" i="61"/>
  <c r="AG43" i="59"/>
  <c r="AG81" i="59"/>
  <c r="AH119" i="58"/>
  <c r="AI119" i="58" s="1"/>
  <c r="AE108" i="58"/>
  <c r="AE33" i="58"/>
  <c r="AE91" i="58"/>
  <c r="AE98" i="58"/>
  <c r="AH96" i="58"/>
  <c r="AI96" i="58" s="1"/>
  <c r="B11" i="90"/>
  <c r="AE115" i="58"/>
  <c r="AG117" i="57"/>
  <c r="U49" i="57"/>
  <c r="U65" i="57" s="1"/>
  <c r="A60" i="57"/>
  <c r="A36" i="57"/>
  <c r="K30" i="57"/>
  <c r="K46" i="57" s="1"/>
  <c r="A79" i="57"/>
  <c r="AG74" i="57"/>
  <c r="B17" i="57"/>
  <c r="T17" i="57"/>
  <c r="AB17" i="57" s="1"/>
  <c r="AI17" i="57" s="1"/>
  <c r="A112" i="57"/>
  <c r="AH112" i="57" s="1"/>
  <c r="AI112" i="57" s="1"/>
  <c r="A98" i="57"/>
  <c r="U106" i="57"/>
  <c r="U122" i="57"/>
  <c r="A55" i="57"/>
  <c r="AG93" i="57"/>
  <c r="U87" i="57"/>
  <c r="U103" i="57" s="1"/>
  <c r="B22" i="57"/>
  <c r="AG60" i="57"/>
  <c r="A117" i="57"/>
  <c r="A93" i="57"/>
  <c r="K106" i="57"/>
  <c r="K122" i="57" s="1"/>
  <c r="AG79" i="57"/>
  <c r="U68" i="57"/>
  <c r="U84" i="57" s="1"/>
  <c r="AG41" i="57"/>
  <c r="K49" i="57"/>
  <c r="K65" i="57" s="1"/>
  <c r="AG55" i="57"/>
  <c r="K87" i="57"/>
  <c r="K103" i="57"/>
  <c r="A74" i="57"/>
  <c r="T22" i="57"/>
  <c r="X22" i="57" s="1"/>
  <c r="AE120" i="56"/>
  <c r="AH40" i="56"/>
  <c r="AI40" i="56" s="1"/>
  <c r="AE62" i="56"/>
  <c r="A89" i="56"/>
  <c r="T13" i="56"/>
  <c r="A61" i="56"/>
  <c r="AG42" i="56"/>
  <c r="AG118" i="56"/>
  <c r="AC68" i="56"/>
  <c r="AC84" i="56" s="1"/>
  <c r="A64" i="56"/>
  <c r="AH64" i="56" s="1"/>
  <c r="AI64" i="56" s="1"/>
  <c r="B13" i="56"/>
  <c r="A108" i="56"/>
  <c r="AH108" i="56" s="1"/>
  <c r="AI108" i="56" s="1"/>
  <c r="A118" i="56"/>
  <c r="A80" i="56"/>
  <c r="AC30" i="56"/>
  <c r="AC46" i="56" s="1"/>
  <c r="AG64" i="56"/>
  <c r="AE58" i="56"/>
  <c r="C106" i="56"/>
  <c r="C122" i="56" s="1"/>
  <c r="C30" i="56"/>
  <c r="C46" i="56" s="1"/>
  <c r="W49" i="56"/>
  <c r="W65" i="56" s="1"/>
  <c r="W87" i="56"/>
  <c r="W103" i="56" s="1"/>
  <c r="A83" i="56"/>
  <c r="AH83" i="56" s="1"/>
  <c r="AI83" i="56" s="1"/>
  <c r="AG45" i="56"/>
  <c r="AC87" i="56"/>
  <c r="AC103" i="56" s="1"/>
  <c r="AH58" i="56"/>
  <c r="AI58" i="56" s="1"/>
  <c r="AG89" i="56"/>
  <c r="AG99" i="56"/>
  <c r="A42" i="56"/>
  <c r="AC49" i="56"/>
  <c r="AC65" i="56" s="1"/>
  <c r="A102" i="56"/>
  <c r="AC106" i="56"/>
  <c r="AC122" i="56" s="1"/>
  <c r="AG108" i="56"/>
  <c r="C49" i="56"/>
  <c r="C65" i="56"/>
  <c r="T23" i="56"/>
  <c r="X23" i="56" s="1"/>
  <c r="W30" i="56"/>
  <c r="W46" i="56" s="1"/>
  <c r="AG102" i="56"/>
  <c r="AG121" i="56"/>
  <c r="A51" i="56"/>
  <c r="AH51" i="56" s="1"/>
  <c r="AI51" i="56" s="1"/>
  <c r="AG51" i="56"/>
  <c r="AG80" i="56"/>
  <c r="B23" i="56"/>
  <c r="AG83" i="56"/>
  <c r="C68" i="56"/>
  <c r="C84" i="56" s="1"/>
  <c r="C87" i="56"/>
  <c r="C103" i="56" s="1"/>
  <c r="A99" i="56"/>
  <c r="AE39" i="56"/>
  <c r="A45" i="56"/>
  <c r="A42" i="55"/>
  <c r="AE42" i="55" s="1"/>
  <c r="W106" i="55"/>
  <c r="W122" i="55" s="1"/>
  <c r="AG99" i="55"/>
  <c r="A80" i="55"/>
  <c r="AE79" i="55" s="1"/>
  <c r="W87" i="55"/>
  <c r="W103" i="55" s="1"/>
  <c r="W30" i="55"/>
  <c r="W46" i="55" s="1"/>
  <c r="AG118" i="55"/>
  <c r="A118" i="55"/>
  <c r="AE76" i="55"/>
  <c r="A99" i="55"/>
  <c r="AG61" i="55"/>
  <c r="W68" i="55"/>
  <c r="W84" i="55" s="1"/>
  <c r="A61" i="55"/>
  <c r="AH61" i="55" s="1"/>
  <c r="AI61" i="55" s="1"/>
  <c r="AG42" i="55"/>
  <c r="AE72" i="54"/>
  <c r="AG69" i="53"/>
  <c r="AG31" i="53"/>
  <c r="A57" i="53"/>
  <c r="AH57" i="53" s="1"/>
  <c r="AI57" i="53" s="1"/>
  <c r="AG114" i="53"/>
  <c r="A107" i="53"/>
  <c r="A50" i="53"/>
  <c r="AH50" i="53" s="1"/>
  <c r="AI50" i="53" s="1"/>
  <c r="AG95" i="53"/>
  <c r="T12" i="53"/>
  <c r="X12" i="53" s="1"/>
  <c r="T19" i="53"/>
  <c r="X19" i="53" s="1"/>
  <c r="O87" i="53"/>
  <c r="O103" i="53" s="1"/>
  <c r="AG50" i="53"/>
  <c r="O68" i="53"/>
  <c r="O84" i="53" s="1"/>
  <c r="A114" i="53"/>
  <c r="A31" i="53"/>
  <c r="O30" i="53"/>
  <c r="O46" i="53" s="1"/>
  <c r="A38" i="53"/>
  <c r="B12" i="53"/>
  <c r="A95" i="53"/>
  <c r="O106" i="53"/>
  <c r="O122" i="53" s="1"/>
  <c r="B19" i="53"/>
  <c r="AG88" i="53"/>
  <c r="AG57" i="53"/>
  <c r="O49" i="53"/>
  <c r="O65" i="53" s="1"/>
  <c r="AG51" i="52"/>
  <c r="AA87" i="52"/>
  <c r="AA103" i="52" s="1"/>
  <c r="A20" i="52"/>
  <c r="B20" i="52" s="1"/>
  <c r="A21" i="52"/>
  <c r="AG82" i="52"/>
  <c r="A63" i="52"/>
  <c r="AH63" i="52" s="1"/>
  <c r="AI63" i="52" s="1"/>
  <c r="A16" i="52"/>
  <c r="AG32" i="52"/>
  <c r="A70" i="52"/>
  <c r="AH70" i="52" s="1"/>
  <c r="AI70" i="52" s="1"/>
  <c r="AG63" i="52"/>
  <c r="AG120" i="52"/>
  <c r="AG101" i="52"/>
  <c r="C87" i="52"/>
  <c r="C103" i="52" s="1"/>
  <c r="C49" i="52"/>
  <c r="C65" i="52" s="1"/>
  <c r="A32" i="52"/>
  <c r="T25" i="52"/>
  <c r="AB25" i="52" s="1"/>
  <c r="AI25" i="52" s="1"/>
  <c r="A24" i="52"/>
  <c r="A12" i="52"/>
  <c r="T13" i="52"/>
  <c r="AB13" i="52" s="1"/>
  <c r="AI13" i="52" s="1"/>
  <c r="AG70" i="52"/>
  <c r="AA106" i="52"/>
  <c r="AA122" i="52" s="1"/>
  <c r="B25" i="52"/>
  <c r="AA49" i="52"/>
  <c r="AA65" i="52" s="1"/>
  <c r="A22" i="52"/>
  <c r="A19" i="52"/>
  <c r="A17" i="52"/>
  <c r="C106" i="52"/>
  <c r="C122" i="52" s="1"/>
  <c r="A108" i="52"/>
  <c r="AH108" i="52" s="1"/>
  <c r="AI108" i="52" s="1"/>
  <c r="A89" i="52"/>
  <c r="AA30" i="52"/>
  <c r="AA46" i="52" s="1"/>
  <c r="AG44" i="52"/>
  <c r="C68" i="52"/>
  <c r="C84" i="52" s="1"/>
  <c r="A18" i="52"/>
  <c r="A15" i="52"/>
  <c r="G87" i="52" s="1"/>
  <c r="G103" i="52" s="1"/>
  <c r="C30" i="52"/>
  <c r="C46" i="52" s="1"/>
  <c r="A101" i="52"/>
  <c r="AH101" i="52" s="1"/>
  <c r="AI101" i="52" s="1"/>
  <c r="A44" i="52"/>
  <c r="AH44" i="52" s="1"/>
  <c r="AI44" i="52" s="1"/>
  <c r="A14" i="52"/>
  <c r="A23" i="52"/>
  <c r="AE108" i="51"/>
  <c r="M106" i="51"/>
  <c r="M122" i="51" s="1"/>
  <c r="Q30" i="51"/>
  <c r="Q46" i="51" s="1"/>
  <c r="AE70" i="51"/>
  <c r="M30" i="51"/>
  <c r="M46" i="51" s="1"/>
  <c r="AE107" i="51"/>
  <c r="AG77" i="51"/>
  <c r="Q49" i="51"/>
  <c r="Q65" i="51" s="1"/>
  <c r="Q106" i="51"/>
  <c r="Q122" i="51" s="1"/>
  <c r="AH109" i="51"/>
  <c r="AI109" i="51" s="1"/>
  <c r="AH70" i="51"/>
  <c r="AI70" i="51" s="1"/>
  <c r="AG96" i="51"/>
  <c r="A96" i="51"/>
  <c r="AH93" i="51"/>
  <c r="AI93" i="51" s="1"/>
  <c r="AE101" i="51"/>
  <c r="Q68" i="51"/>
  <c r="Q84" i="51" s="1"/>
  <c r="A39" i="51"/>
  <c r="AG58" i="51"/>
  <c r="Q87" i="51"/>
  <c r="Q103" i="51" s="1"/>
  <c r="AG39" i="51"/>
  <c r="AG115" i="51"/>
  <c r="T20" i="51"/>
  <c r="A115" i="51"/>
  <c r="AE114" i="51" s="1"/>
  <c r="A89" i="50"/>
  <c r="D15" i="89"/>
  <c r="A9" i="50"/>
  <c r="D13" i="89"/>
  <c r="A51" i="50"/>
  <c r="AH51" i="50" s="1"/>
  <c r="AI51" i="50" s="1"/>
  <c r="D22" i="89"/>
  <c r="D16" i="89"/>
  <c r="D14" i="89"/>
  <c r="D19" i="89"/>
  <c r="D10" i="89"/>
  <c r="D17" i="89"/>
  <c r="D12" i="89"/>
  <c r="D24" i="89"/>
  <c r="D21" i="89"/>
  <c r="D18" i="89"/>
  <c r="D25" i="89"/>
  <c r="AB13" i="50"/>
  <c r="AI13" i="50" s="1"/>
  <c r="D20" i="89"/>
  <c r="D11" i="89"/>
  <c r="A83" i="49"/>
  <c r="AG121" i="49"/>
  <c r="AH91" i="49"/>
  <c r="AI91" i="49" s="1"/>
  <c r="AE119" i="49"/>
  <c r="AC87" i="49"/>
  <c r="AC103" i="49" s="1"/>
  <c r="AH119" i="49"/>
  <c r="AI119" i="49" s="1"/>
  <c r="T26" i="49"/>
  <c r="X26" i="49" s="1"/>
  <c r="AE71" i="49"/>
  <c r="AE43" i="49"/>
  <c r="AG83" i="49"/>
  <c r="AH72" i="49"/>
  <c r="AI72" i="49" s="1"/>
  <c r="AE44" i="49"/>
  <c r="AC68" i="49"/>
  <c r="AC84" i="49" s="1"/>
  <c r="AE55" i="49"/>
  <c r="A121" i="49"/>
  <c r="AH121" i="49"/>
  <c r="AI121" i="49" s="1"/>
  <c r="AC106" i="49"/>
  <c r="AC122" i="49" s="1"/>
  <c r="A25" i="36"/>
  <c r="L25" i="36" s="1"/>
  <c r="M25" i="36" s="1"/>
  <c r="N25" i="36" s="1"/>
  <c r="A23" i="36"/>
  <c r="L23" i="36" s="1"/>
  <c r="M23" i="36" s="1"/>
  <c r="N23" i="36" s="1"/>
  <c r="A20" i="36"/>
  <c r="L20" i="36" s="1"/>
  <c r="M20" i="36" s="1"/>
  <c r="N20" i="36" s="1"/>
  <c r="AH81" i="45"/>
  <c r="AI81" i="45" s="1"/>
  <c r="AG109" i="45"/>
  <c r="A33" i="45"/>
  <c r="AH33" i="45" s="1"/>
  <c r="AI33" i="45" s="1"/>
  <c r="AG52" i="45"/>
  <c r="O30" i="45"/>
  <c r="O46" i="45" s="1"/>
  <c r="AG114" i="45"/>
  <c r="B19" i="45"/>
  <c r="Y49" i="45"/>
  <c r="Y65" i="45" s="1"/>
  <c r="A43" i="45"/>
  <c r="AG90" i="45"/>
  <c r="X17" i="45"/>
  <c r="AE120" i="45"/>
  <c r="A109" i="45"/>
  <c r="AE108" i="45" s="1"/>
  <c r="A71" i="45"/>
  <c r="AH71" i="45" s="1"/>
  <c r="AI71" i="45" s="1"/>
  <c r="O87" i="45"/>
  <c r="O103" i="45" s="1"/>
  <c r="A76" i="45"/>
  <c r="AG119" i="45"/>
  <c r="Y30" i="45"/>
  <c r="Y46" i="45" s="1"/>
  <c r="T14" i="45"/>
  <c r="X14" i="45" s="1"/>
  <c r="A38" i="45"/>
  <c r="AH38" i="45" s="1"/>
  <c r="AI38" i="45" s="1"/>
  <c r="O106" i="45"/>
  <c r="O122" i="45" s="1"/>
  <c r="AG43" i="45"/>
  <c r="A119" i="45"/>
  <c r="AG71" i="45"/>
  <c r="A95" i="45"/>
  <c r="AG57" i="45"/>
  <c r="Y87" i="45"/>
  <c r="Y103" i="45" s="1"/>
  <c r="Y106" i="45"/>
  <c r="Y122" i="45" s="1"/>
  <c r="AG62" i="45"/>
  <c r="E106" i="45"/>
  <c r="E122" i="45" s="1"/>
  <c r="A52" i="45"/>
  <c r="AG38" i="45"/>
  <c r="T19" i="45"/>
  <c r="AG81" i="45"/>
  <c r="B24" i="45"/>
  <c r="A62" i="45"/>
  <c r="E68" i="45"/>
  <c r="E84" i="45" s="1"/>
  <c r="B14" i="45"/>
  <c r="A114" i="45"/>
  <c r="O49" i="45"/>
  <c r="O65" i="45" s="1"/>
  <c r="T24" i="45"/>
  <c r="X24" i="45" s="1"/>
  <c r="AG100" i="45"/>
  <c r="AG76" i="45"/>
  <c r="A100" i="45"/>
  <c r="AH100" i="45" s="1"/>
  <c r="AI100" i="45" s="1"/>
  <c r="Y68" i="45"/>
  <c r="Y84" i="45" s="1"/>
  <c r="E87" i="45"/>
  <c r="E103" i="45" s="1"/>
  <c r="AE89" i="41"/>
  <c r="B18" i="41"/>
  <c r="A94" i="41"/>
  <c r="A75" i="41"/>
  <c r="A37" i="41"/>
  <c r="A56" i="41"/>
  <c r="AG37" i="41"/>
  <c r="AG94" i="41"/>
  <c r="AE60" i="41"/>
  <c r="AG75" i="41"/>
  <c r="M106" i="41"/>
  <c r="M122" i="41" s="1"/>
  <c r="AH83" i="41"/>
  <c r="AI83" i="41" s="1"/>
  <c r="M68" i="41"/>
  <c r="M84" i="41" s="1"/>
  <c r="M87" i="41"/>
  <c r="M103" i="41" s="1"/>
  <c r="AH60" i="41"/>
  <c r="AI60" i="41" s="1"/>
  <c r="T18" i="41"/>
  <c r="X18" i="41" s="1"/>
  <c r="A113" i="41"/>
  <c r="AH113" i="41" s="1"/>
  <c r="AI113" i="41" s="1"/>
  <c r="AE78" i="41"/>
  <c r="AG113" i="41"/>
  <c r="AG81" i="40"/>
  <c r="AG62" i="40"/>
  <c r="Y68" i="40"/>
  <c r="Y84" i="40"/>
  <c r="AG100" i="40"/>
  <c r="A100" i="40"/>
  <c r="A119" i="40"/>
  <c r="T24" i="40"/>
  <c r="X24" i="40" s="1"/>
  <c r="AG119" i="40"/>
  <c r="Y49" i="40"/>
  <c r="Y65" i="40" s="1"/>
  <c r="A62" i="40"/>
  <c r="A81" i="40"/>
  <c r="AH81" i="40" s="1"/>
  <c r="AI81" i="40" s="1"/>
  <c r="A43" i="40"/>
  <c r="Y87" i="40"/>
  <c r="Y103" i="40" s="1"/>
  <c r="Y30" i="40"/>
  <c r="Y46" i="40" s="1"/>
  <c r="AH59" i="39"/>
  <c r="AI59" i="39" s="1"/>
  <c r="AG121" i="39"/>
  <c r="AC68" i="39"/>
  <c r="AC84" i="39" s="1"/>
  <c r="AE38" i="39"/>
  <c r="A45" i="39"/>
  <c r="A83" i="39"/>
  <c r="AC49" i="39"/>
  <c r="AC65" i="39" s="1"/>
  <c r="AH81" i="39"/>
  <c r="AI81" i="39" s="1"/>
  <c r="AE39" i="39"/>
  <c r="AG45" i="39"/>
  <c r="A102" i="39"/>
  <c r="AG64" i="39"/>
  <c r="AG83" i="39"/>
  <c r="AH61" i="39"/>
  <c r="AI61" i="39" s="1"/>
  <c r="A121" i="39"/>
  <c r="AC87" i="39"/>
  <c r="AC103" i="39" s="1"/>
  <c r="AG102" i="39"/>
  <c r="AC106" i="39"/>
  <c r="AC122" i="39" s="1"/>
  <c r="T26" i="39"/>
  <c r="AB26" i="39" s="1"/>
  <c r="AI26" i="39" s="1"/>
  <c r="C10" i="36"/>
  <c r="C22" i="36"/>
  <c r="C17" i="36"/>
  <c r="AG72" i="38"/>
  <c r="A116" i="38"/>
  <c r="AE116" i="38" s="1"/>
  <c r="S68" i="38"/>
  <c r="S84" i="38" s="1"/>
  <c r="C19" i="36"/>
  <c r="C16" i="36"/>
  <c r="G87" i="38"/>
  <c r="G103" i="38" s="1"/>
  <c r="A72" i="38"/>
  <c r="AG40" i="38"/>
  <c r="AG116" i="38"/>
  <c r="C13" i="36"/>
  <c r="G30" i="38"/>
  <c r="G46" i="38" s="1"/>
  <c r="A91" i="38"/>
  <c r="AE91" i="38" s="1"/>
  <c r="A59" i="38"/>
  <c r="AH59" i="38" s="1"/>
  <c r="AI59" i="38" s="1"/>
  <c r="A78" i="38"/>
  <c r="C12" i="36"/>
  <c r="C23" i="36"/>
  <c r="AE57" i="38"/>
  <c r="C20" i="36"/>
  <c r="AG110" i="38"/>
  <c r="G49" i="38"/>
  <c r="G65" i="38" s="1"/>
  <c r="AG53" i="38"/>
  <c r="T21" i="38"/>
  <c r="AB21" i="38" s="1"/>
  <c r="AI21" i="38" s="1"/>
  <c r="AG97" i="38"/>
  <c r="C18" i="36"/>
  <c r="AE37" i="38"/>
  <c r="A9" i="38"/>
  <c r="AE100" i="38"/>
  <c r="G68" i="38"/>
  <c r="G84" i="38" s="1"/>
  <c r="AG91" i="38"/>
  <c r="A34" i="38"/>
  <c r="AG59" i="38"/>
  <c r="A97" i="38"/>
  <c r="AE97" i="38" s="1"/>
  <c r="C25" i="36"/>
  <c r="C14" i="36"/>
  <c r="T15" i="38"/>
  <c r="AG34" i="38"/>
  <c r="S87" i="38"/>
  <c r="S103" i="38" s="1"/>
  <c r="A40" i="38"/>
  <c r="S30" i="38"/>
  <c r="S46" i="38" s="1"/>
  <c r="AE36" i="38"/>
  <c r="C11" i="36"/>
  <c r="C21" i="36"/>
  <c r="A53" i="38"/>
  <c r="AG78" i="38"/>
  <c r="S106" i="38"/>
  <c r="S122" i="38" s="1"/>
  <c r="AE55" i="38"/>
  <c r="AH56" i="37"/>
  <c r="AI56" i="37" s="1"/>
  <c r="A74" i="37"/>
  <c r="AH74" i="37" s="1"/>
  <c r="AI74" i="37" s="1"/>
  <c r="B16" i="37"/>
  <c r="AG35" i="37"/>
  <c r="AH58" i="37"/>
  <c r="AI58" i="37" s="1"/>
  <c r="AH114" i="37"/>
  <c r="AI114" i="37" s="1"/>
  <c r="K106" i="37"/>
  <c r="K122" i="37" s="1"/>
  <c r="A92" i="37"/>
  <c r="I30" i="37"/>
  <c r="I46" i="37" s="1"/>
  <c r="AE79" i="37"/>
  <c r="I87" i="37"/>
  <c r="I103" i="37"/>
  <c r="AG111" i="37"/>
  <c r="A54" i="37"/>
  <c r="AH54" i="37" s="1"/>
  <c r="AI54" i="37" s="1"/>
  <c r="T16" i="37"/>
  <c r="X16" i="37" s="1"/>
  <c r="A111" i="37"/>
  <c r="AH111" i="37" s="1"/>
  <c r="AI111" i="37" s="1"/>
  <c r="A73" i="37"/>
  <c r="AH73" i="37" s="1"/>
  <c r="AI73" i="37" s="1"/>
  <c r="I49" i="37"/>
  <c r="I65" i="37" s="1"/>
  <c r="AG73" i="37"/>
  <c r="AH80" i="37"/>
  <c r="AI80" i="37" s="1"/>
  <c r="I106" i="37"/>
  <c r="I122" i="37" s="1"/>
  <c r="A35" i="37"/>
  <c r="AH35" i="37" s="1"/>
  <c r="AI35" i="37" s="1"/>
  <c r="AE43" i="37"/>
  <c r="T98" i="9"/>
  <c r="AG64" i="49"/>
  <c r="A102" i="49"/>
  <c r="AB23" i="43"/>
  <c r="AI23" i="43" s="1"/>
  <c r="X17" i="26"/>
  <c r="AC49" i="82"/>
  <c r="AC65" i="82" s="1"/>
  <c r="AG121" i="58"/>
  <c r="X17" i="58"/>
  <c r="AC87" i="28"/>
  <c r="AC103" i="28" s="1"/>
  <c r="AG64" i="28"/>
  <c r="AC30" i="75"/>
  <c r="AC46" i="75" s="1"/>
  <c r="T26" i="75"/>
  <c r="AB26" i="75" s="1"/>
  <c r="AI26" i="75" s="1"/>
  <c r="A45" i="75"/>
  <c r="AC87" i="75"/>
  <c r="AC103" i="75" s="1"/>
  <c r="AC68" i="86"/>
  <c r="AC84" i="86" s="1"/>
  <c r="AG64" i="86"/>
  <c r="B26" i="86"/>
  <c r="X18" i="23"/>
  <c r="AG102" i="82"/>
  <c r="AC106" i="82"/>
  <c r="AC122" i="82" s="1"/>
  <c r="AG83" i="82"/>
  <c r="AC68" i="58"/>
  <c r="AC84" i="58" s="1"/>
  <c r="AG102" i="58"/>
  <c r="AC30" i="58"/>
  <c r="AC46" i="58" s="1"/>
  <c r="AG83" i="28"/>
  <c r="AC49" i="28"/>
  <c r="AC65" i="28" s="1"/>
  <c r="A83" i="28"/>
  <c r="AH83" i="28" s="1"/>
  <c r="AI83" i="28" s="1"/>
  <c r="AG121" i="28"/>
  <c r="A45" i="28"/>
  <c r="AH45" i="28" s="1"/>
  <c r="AI45" i="28" s="1"/>
  <c r="AG64" i="75"/>
  <c r="AG102" i="86"/>
  <c r="AC49" i="86"/>
  <c r="AC65" i="86" s="1"/>
  <c r="A64" i="49"/>
  <c r="AG102" i="49"/>
  <c r="X12" i="83"/>
  <c r="AC68" i="82"/>
  <c r="AC84" i="82" s="1"/>
  <c r="A83" i="82"/>
  <c r="A121" i="58"/>
  <c r="AG83" i="58"/>
  <c r="A64" i="58"/>
  <c r="A64" i="28"/>
  <c r="AH64" i="28" s="1"/>
  <c r="AI64" i="28" s="1"/>
  <c r="A102" i="28"/>
  <c r="AH102" i="28" s="1"/>
  <c r="AI102" i="28" s="1"/>
  <c r="T26" i="28"/>
  <c r="X26" i="28" s="1"/>
  <c r="AH102" i="75"/>
  <c r="AI102" i="75" s="1"/>
  <c r="AG83" i="75"/>
  <c r="A83" i="75"/>
  <c r="AC87" i="86"/>
  <c r="AC103" i="86" s="1"/>
  <c r="AB22" i="14"/>
  <c r="AI22" i="14" s="1"/>
  <c r="B26" i="82"/>
  <c r="A45" i="58"/>
  <c r="AG45" i="25"/>
  <c r="AG102" i="28"/>
  <c r="A121" i="28"/>
  <c r="AH121" i="28"/>
  <c r="AI121" i="28" s="1"/>
  <c r="AC68" i="28"/>
  <c r="AC84" i="28" s="1"/>
  <c r="AH45" i="86"/>
  <c r="AI45" i="86" s="1"/>
  <c r="AG102" i="75"/>
  <c r="A64" i="75"/>
  <c r="AC49" i="75"/>
  <c r="AC65" i="75" s="1"/>
  <c r="AC30" i="86"/>
  <c r="AC46" i="86" s="1"/>
  <c r="AE120" i="51"/>
  <c r="AB16" i="38"/>
  <c r="AI16" i="38" s="1"/>
  <c r="A64" i="82"/>
  <c r="T26" i="82"/>
  <c r="A102" i="82"/>
  <c r="AG45" i="58"/>
  <c r="AC87" i="58"/>
  <c r="AC103" i="58"/>
  <c r="AC106" i="58"/>
  <c r="AC122" i="58" s="1"/>
  <c r="T31" i="9"/>
  <c r="B26" i="28"/>
  <c r="T62" i="10"/>
  <c r="AC68" i="75"/>
  <c r="AC84" i="75" s="1"/>
  <c r="A121" i="75"/>
  <c r="AG45" i="75"/>
  <c r="A83" i="86"/>
  <c r="A121" i="86"/>
  <c r="AC30" i="82"/>
  <c r="AC46" i="82" s="1"/>
  <c r="AG121" i="82"/>
  <c r="AC87" i="82"/>
  <c r="AC103" i="82" s="1"/>
  <c r="AG64" i="58"/>
  <c r="T26" i="58"/>
  <c r="AB23" i="51"/>
  <c r="AI23" i="51" s="1"/>
  <c r="AC30" i="25"/>
  <c r="AC46" i="25" s="1"/>
  <c r="X24" i="43"/>
  <c r="AC106" i="28"/>
  <c r="AC122" i="28" s="1"/>
  <c r="AC106" i="75"/>
  <c r="AC122" i="75" s="1"/>
  <c r="AC106" i="86"/>
  <c r="AC122" i="86" s="1"/>
  <c r="AG121" i="86"/>
  <c r="AC30" i="49"/>
  <c r="AC46" i="49" s="1"/>
  <c r="AG45" i="49"/>
  <c r="AG64" i="82"/>
  <c r="AG45" i="82"/>
  <c r="AE101" i="45"/>
  <c r="AC49" i="58"/>
  <c r="AC65" i="58" s="1"/>
  <c r="A102" i="86"/>
  <c r="AC30" i="28"/>
  <c r="AC46" i="28" s="1"/>
  <c r="AG83" i="86"/>
  <c r="A64" i="86"/>
  <c r="AE101" i="57"/>
  <c r="AB14" i="61"/>
  <c r="AI14" i="61" s="1"/>
  <c r="A44" i="63"/>
  <c r="AH44" i="63" s="1"/>
  <c r="AI44" i="63" s="1"/>
  <c r="AA49" i="63"/>
  <c r="AA65" i="63" s="1"/>
  <c r="AG120" i="77"/>
  <c r="AE63" i="78"/>
  <c r="X23" i="29"/>
  <c r="AG63" i="26"/>
  <c r="AE81" i="37"/>
  <c r="AH101" i="57"/>
  <c r="AI101" i="57" s="1"/>
  <c r="AG101" i="63"/>
  <c r="AA68" i="63"/>
  <c r="AA84" i="63" s="1"/>
  <c r="AG120" i="63"/>
  <c r="A82" i="63"/>
  <c r="AA106" i="63"/>
  <c r="AA122" i="63" s="1"/>
  <c r="B25" i="63"/>
  <c r="AG44" i="63"/>
  <c r="AE43" i="38"/>
  <c r="X22" i="78"/>
  <c r="AG63" i="63"/>
  <c r="AA87" i="63"/>
  <c r="AA103" i="63" s="1"/>
  <c r="A101" i="63"/>
  <c r="AH101" i="63" s="1"/>
  <c r="AI101" i="63" s="1"/>
  <c r="A120" i="63"/>
  <c r="AG82" i="63"/>
  <c r="A63" i="63"/>
  <c r="AA106" i="68"/>
  <c r="AA122" i="68" s="1"/>
  <c r="AG120" i="68"/>
  <c r="T80" i="10"/>
  <c r="T53" i="10"/>
  <c r="T79" i="10"/>
  <c r="A82" i="77"/>
  <c r="AH82" i="77" s="1"/>
  <c r="AI82" i="77" s="1"/>
  <c r="AA49" i="68"/>
  <c r="AA65" i="68" s="1"/>
  <c r="AH43" i="35"/>
  <c r="AI43" i="35" s="1"/>
  <c r="AE81" i="41"/>
  <c r="Y87" i="59"/>
  <c r="Y103" i="59" s="1"/>
  <c r="AB21" i="79"/>
  <c r="AI21" i="79" s="1"/>
  <c r="X21" i="79"/>
  <c r="AH62" i="80"/>
  <c r="AI62" i="80" s="1"/>
  <c r="X22" i="38"/>
  <c r="AH100" i="31"/>
  <c r="AI100" i="31" s="1"/>
  <c r="AH100" i="37"/>
  <c r="AI100" i="37" s="1"/>
  <c r="AH81" i="51"/>
  <c r="AI81" i="51"/>
  <c r="AE80" i="83"/>
  <c r="AH81" i="83"/>
  <c r="AI81" i="83" s="1"/>
  <c r="AE81" i="83"/>
  <c r="AH100" i="26"/>
  <c r="AI100" i="26" s="1"/>
  <c r="AE99" i="26"/>
  <c r="AE100" i="26"/>
  <c r="Y49" i="61"/>
  <c r="Y65" i="61" s="1"/>
  <c r="A100" i="82"/>
  <c r="AH100" i="82" s="1"/>
  <c r="AI100" i="82" s="1"/>
  <c r="AG119" i="82"/>
  <c r="B24" i="82"/>
  <c r="AG100" i="82"/>
  <c r="AE80" i="51"/>
  <c r="X14" i="27"/>
  <c r="AB14" i="27"/>
  <c r="AI14" i="27" s="1"/>
  <c r="AB16" i="80"/>
  <c r="AI16" i="80" s="1"/>
  <c r="X16" i="80"/>
  <c r="AH119" i="26"/>
  <c r="AI119" i="26" s="1"/>
  <c r="AH43" i="51"/>
  <c r="AI43" i="51" s="1"/>
  <c r="AE80" i="41"/>
  <c r="AH100" i="38"/>
  <c r="AI100" i="38"/>
  <c r="X22" i="80"/>
  <c r="AB22" i="80"/>
  <c r="AI22" i="80" s="1"/>
  <c r="AB19" i="31"/>
  <c r="AI19" i="31" s="1"/>
  <c r="X19" i="31"/>
  <c r="AB17" i="55"/>
  <c r="AI17" i="55" s="1"/>
  <c r="X25" i="63"/>
  <c r="AG81" i="51"/>
  <c r="AH100" i="68"/>
  <c r="AI100" i="68" s="1"/>
  <c r="AH119" i="68"/>
  <c r="AI119" i="68" s="1"/>
  <c r="AE119" i="68"/>
  <c r="T76" i="9"/>
  <c r="X15" i="68"/>
  <c r="AB15" i="68"/>
  <c r="AI15" i="68" s="1"/>
  <c r="AE118" i="83"/>
  <c r="AH119" i="83"/>
  <c r="AI119" i="83" s="1"/>
  <c r="AE119" i="83"/>
  <c r="AE118" i="38"/>
  <c r="AH119" i="38"/>
  <c r="AI119" i="38" s="1"/>
  <c r="AG119" i="23"/>
  <c r="Y68" i="23"/>
  <c r="Y84" i="23" s="1"/>
  <c r="AG62" i="23"/>
  <c r="A119" i="69"/>
  <c r="AE118" i="69" s="1"/>
  <c r="A100" i="44"/>
  <c r="A119" i="44"/>
  <c r="AG100" i="44"/>
  <c r="T24" i="62"/>
  <c r="AG81" i="62"/>
  <c r="T110" i="10"/>
  <c r="T24" i="23"/>
  <c r="AG100" i="23"/>
  <c r="AG81" i="23"/>
  <c r="AG119" i="69"/>
  <c r="Y49" i="69"/>
  <c r="Y65" i="69" s="1"/>
  <c r="AG62" i="62"/>
  <c r="A119" i="62"/>
  <c r="AE119" i="62" s="1"/>
  <c r="Y49" i="62"/>
  <c r="Y65" i="62" s="1"/>
  <c r="T115" i="9"/>
  <c r="T69" i="9"/>
  <c r="A43" i="23"/>
  <c r="AH43" i="23" s="1"/>
  <c r="AI43" i="23" s="1"/>
  <c r="A62" i="69"/>
  <c r="AG62" i="44"/>
  <c r="Y68" i="62"/>
  <c r="Y84" i="62" s="1"/>
  <c r="AG43" i="62"/>
  <c r="A43" i="62"/>
  <c r="Y30" i="69"/>
  <c r="Y46" i="69" s="1"/>
  <c r="AE99" i="83"/>
  <c r="Y30" i="23"/>
  <c r="Y46" i="23" s="1"/>
  <c r="A100" i="23"/>
  <c r="AG62" i="69"/>
  <c r="AG43" i="69"/>
  <c r="AG81" i="44"/>
  <c r="Y49" i="44"/>
  <c r="Y65" i="44" s="1"/>
  <c r="AG119" i="44"/>
  <c r="A62" i="44"/>
  <c r="A81" i="62"/>
  <c r="AE119" i="38"/>
  <c r="Q56" i="12"/>
  <c r="A81" i="23"/>
  <c r="AH81" i="23" s="1"/>
  <c r="AI81" i="23" s="1"/>
  <c r="A119" i="23"/>
  <c r="A43" i="69"/>
  <c r="A100" i="69"/>
  <c r="Y106" i="44"/>
  <c r="Y122" i="44" s="1"/>
  <c r="A43" i="44"/>
  <c r="Y87" i="62"/>
  <c r="Y103" i="62" s="1"/>
  <c r="S32" i="12"/>
  <c r="Y106" i="23"/>
  <c r="Y122" i="23" s="1"/>
  <c r="AG100" i="69"/>
  <c r="Y68" i="69"/>
  <c r="Y84" i="69" s="1"/>
  <c r="AG81" i="69"/>
  <c r="Y30" i="44"/>
  <c r="Y46" i="44" s="1"/>
  <c r="T24" i="44"/>
  <c r="A62" i="62"/>
  <c r="B24" i="62"/>
  <c r="R37" i="12"/>
  <c r="Y49" i="23"/>
  <c r="Y65" i="23"/>
  <c r="T24" i="69"/>
  <c r="B24" i="44"/>
  <c r="Y87" i="44"/>
  <c r="Y103" i="44" s="1"/>
  <c r="A81" i="44"/>
  <c r="AG119" i="62"/>
  <c r="Y106" i="62"/>
  <c r="Y122" i="62" s="1"/>
  <c r="AH80" i="79"/>
  <c r="AI80" i="79" s="1"/>
  <c r="AE79" i="79"/>
  <c r="AB25" i="49"/>
  <c r="AI25" i="49" s="1"/>
  <c r="AE99" i="80"/>
  <c r="AB26" i="14"/>
  <c r="AI26" i="14" s="1"/>
  <c r="T35" i="9"/>
  <c r="T120" i="9"/>
  <c r="T81" i="9"/>
  <c r="T39" i="9"/>
  <c r="T108" i="9"/>
  <c r="AB12" i="69"/>
  <c r="AI12" i="69" s="1"/>
  <c r="A99" i="43"/>
  <c r="AE99" i="43" s="1"/>
  <c r="AE41" i="41"/>
  <c r="AE117" i="87"/>
  <c r="AH42" i="43"/>
  <c r="AI42" i="43" s="1"/>
  <c r="AH99" i="83"/>
  <c r="AI99" i="83" s="1"/>
  <c r="X25" i="35"/>
  <c r="AG80" i="79"/>
  <c r="AE118" i="86"/>
  <c r="AE61" i="54"/>
  <c r="X13" i="61"/>
  <c r="AB15" i="82"/>
  <c r="AI15" i="82" s="1"/>
  <c r="AE98" i="29"/>
  <c r="AB25" i="71"/>
  <c r="AI25" i="71" s="1"/>
  <c r="W49" i="79"/>
  <c r="W65" i="79" s="1"/>
  <c r="AB20" i="26"/>
  <c r="AI20" i="26" s="1"/>
  <c r="AG99" i="79"/>
  <c r="B23" i="79"/>
  <c r="AH99" i="53"/>
  <c r="AI99" i="53" s="1"/>
  <c r="AE61" i="51"/>
  <c r="AB15" i="26"/>
  <c r="AI15" i="26" s="1"/>
  <c r="AH118" i="28"/>
  <c r="AI118" i="28" s="1"/>
  <c r="A42" i="79"/>
  <c r="AG61" i="79"/>
  <c r="W106" i="79"/>
  <c r="W122" i="79" s="1"/>
  <c r="AE79" i="41"/>
  <c r="AE42" i="37"/>
  <c r="AE98" i="80"/>
  <c r="T88" i="9"/>
  <c r="A118" i="79"/>
  <c r="A61" i="79"/>
  <c r="AG118" i="79"/>
  <c r="T40" i="10"/>
  <c r="AE118" i="54"/>
  <c r="W30" i="79"/>
  <c r="W46" i="79" s="1"/>
  <c r="A99" i="79"/>
  <c r="AE99" i="79" s="1"/>
  <c r="AG42" i="79"/>
  <c r="AG99" i="12"/>
  <c r="AB23" i="87"/>
  <c r="AI23" i="87" s="1"/>
  <c r="W68" i="79"/>
  <c r="W84" i="79" s="1"/>
  <c r="AB18" i="29"/>
  <c r="AI18" i="29" s="1"/>
  <c r="T23" i="79"/>
  <c r="AB23" i="79" s="1"/>
  <c r="AI23" i="79" s="1"/>
  <c r="W87" i="79"/>
  <c r="W103" i="79"/>
  <c r="U106" i="25"/>
  <c r="U122" i="25" s="1"/>
  <c r="U49" i="25"/>
  <c r="U65" i="25" s="1"/>
  <c r="U30" i="25"/>
  <c r="U46" i="25" s="1"/>
  <c r="U68" i="25"/>
  <c r="U84" i="25" s="1"/>
  <c r="AG98" i="25"/>
  <c r="AG60" i="25"/>
  <c r="AG41" i="25"/>
  <c r="A60" i="25"/>
  <c r="AH60" i="25" s="1"/>
  <c r="AI60" i="25" s="1"/>
  <c r="A41" i="25"/>
  <c r="AG79" i="25"/>
  <c r="B22" i="25"/>
  <c r="T22" i="25"/>
  <c r="AB22" i="25" s="1"/>
  <c r="AI22" i="25" s="1"/>
  <c r="U87" i="25"/>
  <c r="U103" i="25" s="1"/>
  <c r="AG117" i="25"/>
  <c r="A79" i="25"/>
  <c r="A117" i="25"/>
  <c r="AH117" i="25"/>
  <c r="AI117" i="25" s="1"/>
  <c r="A98" i="25"/>
  <c r="AH98" i="25" s="1"/>
  <c r="AI98" i="25" s="1"/>
  <c r="AE41" i="37"/>
  <c r="A79" i="51"/>
  <c r="A98" i="49"/>
  <c r="A41" i="49"/>
  <c r="B22" i="49"/>
  <c r="U30" i="63"/>
  <c r="U46" i="63" s="1"/>
  <c r="AE117" i="38"/>
  <c r="X13" i="35"/>
  <c r="B22" i="74"/>
  <c r="U106" i="27"/>
  <c r="U122" i="27" s="1"/>
  <c r="A79" i="27"/>
  <c r="U68" i="74"/>
  <c r="U84" i="74" s="1"/>
  <c r="U49" i="81"/>
  <c r="U65" i="81" s="1"/>
  <c r="T109" i="10"/>
  <c r="X13" i="53"/>
  <c r="AB12" i="55"/>
  <c r="AI12" i="55" s="1"/>
  <c r="U106" i="51"/>
  <c r="U122" i="51" s="1"/>
  <c r="A98" i="51"/>
  <c r="T22" i="49"/>
  <c r="AG117" i="49"/>
  <c r="U49" i="63"/>
  <c r="U65" i="63" s="1"/>
  <c r="AH117" i="38"/>
  <c r="AI117" i="38" s="1"/>
  <c r="AB23" i="34"/>
  <c r="AI23" i="34" s="1"/>
  <c r="X13" i="43"/>
  <c r="A117" i="27"/>
  <c r="T22" i="27"/>
  <c r="A117" i="74"/>
  <c r="AH117" i="74"/>
  <c r="AI117" i="74" s="1"/>
  <c r="A22" i="23"/>
  <c r="AE117" i="51"/>
  <c r="U68" i="51"/>
  <c r="U84" i="51" s="1"/>
  <c r="A60" i="49"/>
  <c r="U30" i="49"/>
  <c r="U46" i="49" s="1"/>
  <c r="A117" i="49"/>
  <c r="AB18" i="82"/>
  <c r="AI18" i="82" s="1"/>
  <c r="AB18" i="38"/>
  <c r="AI18" i="38" s="1"/>
  <c r="X18" i="75"/>
  <c r="AE60" i="35"/>
  <c r="A98" i="27"/>
  <c r="AG79" i="27"/>
  <c r="A60" i="74"/>
  <c r="T60" i="9"/>
  <c r="AB12" i="78"/>
  <c r="AI12" i="78" s="1"/>
  <c r="U106" i="69"/>
  <c r="U122" i="69" s="1"/>
  <c r="AH98" i="58"/>
  <c r="AI98" i="58" s="1"/>
  <c r="A22" i="10"/>
  <c r="U49" i="51"/>
  <c r="U65" i="51" s="1"/>
  <c r="A41" i="51"/>
  <c r="A79" i="49"/>
  <c r="AE78" i="85"/>
  <c r="B22" i="27"/>
  <c r="U30" i="27"/>
  <c r="U46" i="27" s="1"/>
  <c r="U49" i="74"/>
  <c r="U65" i="74" s="1"/>
  <c r="T45" i="9"/>
  <c r="A22" i="24"/>
  <c r="U87" i="24" s="1"/>
  <c r="U103" i="24" s="1"/>
  <c r="A21" i="18"/>
  <c r="R21" i="18" s="1"/>
  <c r="AE60" i="51"/>
  <c r="B22" i="51"/>
  <c r="AG98" i="51"/>
  <c r="U87" i="49"/>
  <c r="U103" i="49" s="1"/>
  <c r="AG60" i="49"/>
  <c r="AB14" i="68"/>
  <c r="AI14" i="68" s="1"/>
  <c r="AH98" i="14"/>
  <c r="AI98" i="14" s="1"/>
  <c r="AB26" i="35"/>
  <c r="AI26" i="35" s="1"/>
  <c r="A60" i="27"/>
  <c r="AH60" i="27" s="1"/>
  <c r="AI60" i="27" s="1"/>
  <c r="U87" i="27"/>
  <c r="U103" i="27"/>
  <c r="AG60" i="74"/>
  <c r="T57" i="9"/>
  <c r="T72" i="9"/>
  <c r="T50" i="9"/>
  <c r="T33" i="9"/>
  <c r="T37" i="10"/>
  <c r="AG117" i="51"/>
  <c r="U30" i="51"/>
  <c r="U46" i="51" s="1"/>
  <c r="AG60" i="51"/>
  <c r="U106" i="59"/>
  <c r="U122" i="59" s="1"/>
  <c r="AG41" i="59"/>
  <c r="U68" i="85"/>
  <c r="U84" i="85" s="1"/>
  <c r="AG60" i="85"/>
  <c r="AE40" i="68"/>
  <c r="U106" i="74"/>
  <c r="U122" i="74"/>
  <c r="U68" i="27"/>
  <c r="U84" i="27" s="1"/>
  <c r="A41" i="27"/>
  <c r="AE41" i="27" s="1"/>
  <c r="A79" i="74"/>
  <c r="AB18" i="86"/>
  <c r="AI18" i="86" s="1"/>
  <c r="U87" i="51"/>
  <c r="U103" i="51" s="1"/>
  <c r="AG41" i="51"/>
  <c r="U106" i="49"/>
  <c r="U122" i="49" s="1"/>
  <c r="U68" i="49"/>
  <c r="U84" i="49" s="1"/>
  <c r="AH41" i="68"/>
  <c r="AI41" i="68" s="1"/>
  <c r="A98" i="74"/>
  <c r="AG117" i="27"/>
  <c r="AG41" i="27"/>
  <c r="AG98" i="27"/>
  <c r="U87" i="74"/>
  <c r="U103" i="74" s="1"/>
  <c r="AE40" i="58"/>
  <c r="AE77" i="26"/>
  <c r="AH78" i="26"/>
  <c r="AI78" i="26" s="1"/>
  <c r="AE97" i="56"/>
  <c r="AG116" i="55"/>
  <c r="A78" i="55"/>
  <c r="AG59" i="85"/>
  <c r="AG40" i="85"/>
  <c r="AG116" i="85"/>
  <c r="AB22" i="29"/>
  <c r="AI22" i="29" s="1"/>
  <c r="AE59" i="79"/>
  <c r="AE97" i="69"/>
  <c r="AH97" i="69"/>
  <c r="AI97" i="69" s="1"/>
  <c r="T78" i="9"/>
  <c r="T74" i="9"/>
  <c r="S49" i="69"/>
  <c r="S65" i="69" s="1"/>
  <c r="AG40" i="69"/>
  <c r="A97" i="26"/>
  <c r="S49" i="26"/>
  <c r="S65" i="26" s="1"/>
  <c r="Q110" i="12"/>
  <c r="R108" i="12"/>
  <c r="S108" i="12"/>
  <c r="R40" i="12"/>
  <c r="A78" i="9"/>
  <c r="S106" i="55"/>
  <c r="S122" i="55" s="1"/>
  <c r="A40" i="55"/>
  <c r="AH40" i="55" s="1"/>
  <c r="AI40" i="55" s="1"/>
  <c r="AG97" i="55"/>
  <c r="A116" i="85"/>
  <c r="AE115" i="85"/>
  <c r="A97" i="85"/>
  <c r="AH59" i="29"/>
  <c r="AI59" i="29" s="1"/>
  <c r="AE58" i="14"/>
  <c r="Q115" i="12"/>
  <c r="X13" i="45"/>
  <c r="AG97" i="69"/>
  <c r="S30" i="69"/>
  <c r="S46" i="69" s="1"/>
  <c r="S30" i="26"/>
  <c r="S46" i="26" s="1"/>
  <c r="AG78" i="26"/>
  <c r="Q91" i="12"/>
  <c r="Q78" i="12"/>
  <c r="R95" i="12"/>
  <c r="A116" i="9"/>
  <c r="T51" i="10"/>
  <c r="X18" i="63"/>
  <c r="AE115" i="56"/>
  <c r="A59" i="55"/>
  <c r="A97" i="55"/>
  <c r="AH97" i="55" s="1"/>
  <c r="AI97" i="55" s="1"/>
  <c r="A116" i="55"/>
  <c r="AE40" i="85"/>
  <c r="A59" i="85"/>
  <c r="X22" i="68"/>
  <c r="X16" i="54"/>
  <c r="AE59" i="29"/>
  <c r="A59" i="69"/>
  <c r="AH59" i="69" s="1"/>
  <c r="AI59" i="69" s="1"/>
  <c r="A116" i="69"/>
  <c r="AE116" i="69" s="1"/>
  <c r="A59" i="26"/>
  <c r="B21" i="26"/>
  <c r="R34" i="12"/>
  <c r="Q73" i="12"/>
  <c r="Q63" i="12"/>
  <c r="S114" i="12"/>
  <c r="B21" i="9"/>
  <c r="R116" i="12"/>
  <c r="AG59" i="55"/>
  <c r="S68" i="55"/>
  <c r="S84" i="55" s="1"/>
  <c r="S49" i="85"/>
  <c r="S65" i="85" s="1"/>
  <c r="X25" i="68"/>
  <c r="AB18" i="83"/>
  <c r="AI18" i="83" s="1"/>
  <c r="AB18" i="26"/>
  <c r="AI18" i="26" s="1"/>
  <c r="AH40" i="75"/>
  <c r="AI40" i="75" s="1"/>
  <c r="T73" i="9"/>
  <c r="A40" i="69"/>
  <c r="B21" i="69"/>
  <c r="S106" i="26"/>
  <c r="S122" i="26" s="1"/>
  <c r="S68" i="26"/>
  <c r="S84" i="26" s="1"/>
  <c r="R54" i="12"/>
  <c r="Q80" i="12"/>
  <c r="S45" i="12"/>
  <c r="S51" i="12"/>
  <c r="AG59" i="9"/>
  <c r="AG78" i="9"/>
  <c r="Q76" i="12"/>
  <c r="A78" i="69"/>
  <c r="AE78" i="26"/>
  <c r="B21" i="55"/>
  <c r="AG78" i="55"/>
  <c r="S68" i="85"/>
  <c r="S84" i="85" s="1"/>
  <c r="AG78" i="85"/>
  <c r="S106" i="42"/>
  <c r="S122" i="42" s="1"/>
  <c r="AB20" i="68"/>
  <c r="AI20" i="68" s="1"/>
  <c r="AE58" i="54"/>
  <c r="X16" i="58"/>
  <c r="T34" i="9"/>
  <c r="AG116" i="69"/>
  <c r="S87" i="69"/>
  <c r="S103" i="69" s="1"/>
  <c r="AG97" i="26"/>
  <c r="A40" i="26"/>
  <c r="AE39" i="26" s="1"/>
  <c r="S78" i="12"/>
  <c r="Q81" i="12"/>
  <c r="Q41" i="12"/>
  <c r="R99" i="12"/>
  <c r="S60" i="12"/>
  <c r="AB15" i="43"/>
  <c r="AI15" i="43" s="1"/>
  <c r="AE40" i="75"/>
  <c r="AG116" i="9"/>
  <c r="A97" i="9"/>
  <c r="AG40" i="55"/>
  <c r="S68" i="42"/>
  <c r="S84" i="42" s="1"/>
  <c r="AB15" i="57"/>
  <c r="AI15" i="57" s="1"/>
  <c r="AG78" i="69"/>
  <c r="AG59" i="26"/>
  <c r="AG40" i="26"/>
  <c r="S94" i="12"/>
  <c r="S91" i="12"/>
  <c r="A40" i="9"/>
  <c r="AG40" i="9"/>
  <c r="AB14" i="37"/>
  <c r="AI14" i="37" s="1"/>
  <c r="S30" i="55"/>
  <c r="S46" i="55" s="1"/>
  <c r="S30" i="85"/>
  <c r="S46" i="85" s="1"/>
  <c r="S68" i="69"/>
  <c r="S84" i="69" s="1"/>
  <c r="T21" i="26"/>
  <c r="AG116" i="26"/>
  <c r="R41" i="12"/>
  <c r="S76" i="12"/>
  <c r="AE78" i="62"/>
  <c r="AE38" i="56"/>
  <c r="B20" i="41"/>
  <c r="A115" i="41"/>
  <c r="Q87" i="53"/>
  <c r="Q103" i="53" s="1"/>
  <c r="Q106" i="53"/>
  <c r="Q122" i="53" s="1"/>
  <c r="B20" i="83"/>
  <c r="A115" i="83"/>
  <c r="AG96" i="83"/>
  <c r="A39" i="83"/>
  <c r="AG58" i="83"/>
  <c r="Q49" i="83"/>
  <c r="Q65" i="83" s="1"/>
  <c r="Q30" i="83"/>
  <c r="Q46" i="83" s="1"/>
  <c r="Q68" i="83"/>
  <c r="Q84" i="83" s="1"/>
  <c r="A58" i="83"/>
  <c r="Q106" i="83"/>
  <c r="Q122" i="83"/>
  <c r="AG115" i="83"/>
  <c r="T20" i="29"/>
  <c r="A115" i="29"/>
  <c r="Q68" i="29"/>
  <c r="Q84" i="29" s="1"/>
  <c r="Q106" i="29"/>
  <c r="Q122" i="29" s="1"/>
  <c r="Q30" i="29"/>
  <c r="Q46" i="29" s="1"/>
  <c r="B20" i="29"/>
  <c r="AG39" i="29"/>
  <c r="A77" i="29"/>
  <c r="AE76" i="29" s="1"/>
  <c r="AG77" i="29"/>
  <c r="Q49" i="29"/>
  <c r="Q65" i="29" s="1"/>
  <c r="AG58" i="29"/>
  <c r="Q87" i="29"/>
  <c r="Q103" i="29" s="1"/>
  <c r="AG39" i="41"/>
  <c r="AH77" i="58"/>
  <c r="AI77" i="58" s="1"/>
  <c r="AE114" i="56"/>
  <c r="A39" i="41"/>
  <c r="Q106" i="41"/>
  <c r="Q122" i="41" s="1"/>
  <c r="AH39" i="37"/>
  <c r="AI39" i="37" s="1"/>
  <c r="AH115" i="56"/>
  <c r="AI115" i="56" s="1"/>
  <c r="AH39" i="55"/>
  <c r="AI39" i="55" s="1"/>
  <c r="AH39" i="56"/>
  <c r="AI39" i="56" s="1"/>
  <c r="AE77" i="49"/>
  <c r="AG58" i="41"/>
  <c r="AG96" i="41"/>
  <c r="AE77" i="85"/>
  <c r="AB14" i="29"/>
  <c r="AI14" i="29" s="1"/>
  <c r="Q106" i="54"/>
  <c r="Q122" i="54" s="1"/>
  <c r="Q68" i="54"/>
  <c r="Q84" i="54" s="1"/>
  <c r="A77" i="54"/>
  <c r="Q49" i="54"/>
  <c r="Q65" i="54" s="1"/>
  <c r="Q87" i="54"/>
  <c r="Q103" i="54" s="1"/>
  <c r="AG115" i="54"/>
  <c r="AG77" i="54"/>
  <c r="AG96" i="54"/>
  <c r="X17" i="54"/>
  <c r="AB17" i="54"/>
  <c r="AI17" i="54" s="1"/>
  <c r="A96" i="41"/>
  <c r="A77" i="41"/>
  <c r="Q30" i="41"/>
  <c r="Q46" i="41" s="1"/>
  <c r="AG39" i="27"/>
  <c r="A115" i="27"/>
  <c r="AH115" i="27" s="1"/>
  <c r="AI115" i="27" s="1"/>
  <c r="A96" i="27"/>
  <c r="AH96" i="27" s="1"/>
  <c r="AI96" i="27" s="1"/>
  <c r="X23" i="28"/>
  <c r="AB23" i="28"/>
  <c r="AI23" i="28" s="1"/>
  <c r="AE96" i="56"/>
  <c r="AE95" i="56"/>
  <c r="AG77" i="41"/>
  <c r="Q49" i="41"/>
  <c r="Q65" i="41" s="1"/>
  <c r="T20" i="41"/>
  <c r="X20" i="41" s="1"/>
  <c r="Q68" i="41"/>
  <c r="Q84" i="41" s="1"/>
  <c r="AE76" i="80"/>
  <c r="AH77" i="80"/>
  <c r="AI77" i="80" s="1"/>
  <c r="Q114" i="12"/>
  <c r="AH39" i="26"/>
  <c r="AI39" i="26" s="1"/>
  <c r="Q102" i="12"/>
  <c r="R57" i="12"/>
  <c r="R92" i="12"/>
  <c r="S31" i="12"/>
  <c r="Q42" i="12"/>
  <c r="S42" i="12"/>
  <c r="S79" i="12"/>
  <c r="S44" i="12"/>
  <c r="Q54" i="12"/>
  <c r="S61" i="12"/>
  <c r="S52" i="12"/>
  <c r="S109" i="12"/>
  <c r="S120" i="12"/>
  <c r="S83" i="12"/>
  <c r="R36" i="12"/>
  <c r="R59" i="12"/>
  <c r="R78" i="12"/>
  <c r="S88" i="12"/>
  <c r="Q58" i="12"/>
  <c r="Q37" i="12"/>
  <c r="Q69" i="12"/>
  <c r="S40" i="12"/>
  <c r="S71" i="12"/>
  <c r="R77" i="12"/>
  <c r="R102" i="12"/>
  <c r="R75" i="12"/>
  <c r="AE57" i="75"/>
  <c r="R117" i="12"/>
  <c r="S92" i="12"/>
  <c r="Q100" i="12"/>
  <c r="T74" i="10"/>
  <c r="Q32" i="12"/>
  <c r="Q40" i="12"/>
  <c r="R43" i="12"/>
  <c r="S89" i="12"/>
  <c r="Q62" i="12"/>
  <c r="Q107" i="12"/>
  <c r="Q77" i="12"/>
  <c r="S33" i="12"/>
  <c r="Q55" i="12"/>
  <c r="T55" i="12" s="1"/>
  <c r="Q50" i="12"/>
  <c r="Q61" i="12"/>
  <c r="R52" i="12"/>
  <c r="R71" i="12"/>
  <c r="S107" i="12"/>
  <c r="Q53" i="12"/>
  <c r="Q43" i="12"/>
  <c r="Q108" i="12"/>
  <c r="R39" i="12"/>
  <c r="R58" i="12"/>
  <c r="S64" i="12"/>
  <c r="Q38" i="12"/>
  <c r="S110" i="12"/>
  <c r="R53" i="12"/>
  <c r="S96" i="12"/>
  <c r="S121" i="12"/>
  <c r="B20" i="43"/>
  <c r="Q31" i="12"/>
  <c r="R100" i="12"/>
  <c r="AG39" i="43"/>
  <c r="Q87" i="43"/>
  <c r="Q103" i="43" s="1"/>
  <c r="AG58" i="43"/>
  <c r="Q98" i="12"/>
  <c r="S43" i="12"/>
  <c r="T43" i="12" s="1"/>
  <c r="S57" i="12"/>
  <c r="Q64" i="12"/>
  <c r="S101" i="12"/>
  <c r="S77" i="12"/>
  <c r="S102" i="12"/>
  <c r="S90" i="12"/>
  <c r="Q89" i="12"/>
  <c r="R72" i="12"/>
  <c r="R97" i="12"/>
  <c r="R76" i="12"/>
  <c r="S99" i="12"/>
  <c r="R118" i="12"/>
  <c r="Q109" i="12"/>
  <c r="R70" i="12"/>
  <c r="S117" i="12"/>
  <c r="R83" i="12"/>
  <c r="S118" i="12"/>
  <c r="Q92" i="12"/>
  <c r="Q82" i="12"/>
  <c r="Q113" i="12"/>
  <c r="R38" i="12"/>
  <c r="R88" i="12"/>
  <c r="R55" i="12"/>
  <c r="AE115" i="78"/>
  <c r="X22" i="86"/>
  <c r="R101" i="12"/>
  <c r="R45" i="12"/>
  <c r="Q106" i="43"/>
  <c r="Q122" i="43" s="1"/>
  <c r="X18" i="62"/>
  <c r="Q119" i="12"/>
  <c r="Q97" i="12"/>
  <c r="Q111" i="12"/>
  <c r="S115" i="12"/>
  <c r="R51" i="12"/>
  <c r="S39" i="12"/>
  <c r="Q88" i="12"/>
  <c r="R56" i="12"/>
  <c r="S36" i="12"/>
  <c r="S72" i="12"/>
  <c r="R96" i="12"/>
  <c r="R119" i="12"/>
  <c r="S50" i="12"/>
  <c r="S75" i="12"/>
  <c r="Q101" i="12"/>
  <c r="Q72" i="12"/>
  <c r="R114" i="12"/>
  <c r="R113" i="12"/>
  <c r="R109" i="12"/>
  <c r="Q83" i="12"/>
  <c r="R50" i="12"/>
  <c r="Q34" i="12"/>
  <c r="S63" i="12"/>
  <c r="S98" i="12"/>
  <c r="R82" i="12"/>
  <c r="Q118" i="12"/>
  <c r="Q52" i="12"/>
  <c r="AE114" i="78"/>
  <c r="Q49" i="43"/>
  <c r="Q65" i="43" s="1"/>
  <c r="R115" i="12"/>
  <c r="S70" i="12"/>
  <c r="Q117" i="12"/>
  <c r="Q96" i="12"/>
  <c r="R33" i="12"/>
  <c r="S53" i="12"/>
  <c r="Q70" i="12"/>
  <c r="R90" i="12"/>
  <c r="S119" i="12"/>
  <c r="R35" i="12"/>
  <c r="Q44" i="12"/>
  <c r="R63" i="12"/>
  <c r="R110" i="12"/>
  <c r="S56" i="12"/>
  <c r="S113" i="12"/>
  <c r="Q71" i="12"/>
  <c r="R79" i="12"/>
  <c r="R94" i="12"/>
  <c r="R93" i="12"/>
  <c r="Q99" i="12"/>
  <c r="Q57" i="12"/>
  <c r="R120" i="12"/>
  <c r="R62" i="12"/>
  <c r="S74" i="12"/>
  <c r="S97" i="12"/>
  <c r="Q30" i="43"/>
  <c r="Q46" i="43" s="1"/>
  <c r="R32" i="12"/>
  <c r="Q45" i="12"/>
  <c r="A19" i="90"/>
  <c r="L19" i="90" s="1"/>
  <c r="M19" i="90" s="1"/>
  <c r="N19" i="90" s="1"/>
  <c r="Q121" i="12"/>
  <c r="T43" i="9"/>
  <c r="Q116" i="12"/>
  <c r="Q95" i="12"/>
  <c r="R31" i="12"/>
  <c r="Q79" i="12"/>
  <c r="Q59" i="12"/>
  <c r="S41" i="12"/>
  <c r="R98" i="12"/>
  <c r="S111" i="12"/>
  <c r="R91" i="12"/>
  <c r="S38" i="12"/>
  <c r="Q74" i="12"/>
  <c r="S62" i="12"/>
  <c r="S93" i="12"/>
  <c r="Q94" i="12"/>
  <c r="R89" i="12"/>
  <c r="R80" i="12"/>
  <c r="Q33" i="12"/>
  <c r="S69" i="12"/>
  <c r="Q39" i="12"/>
  <c r="S54" i="12"/>
  <c r="R74" i="12"/>
  <c r="S73" i="12"/>
  <c r="S37" i="12"/>
  <c r="T37" i="12" s="1"/>
  <c r="R64" i="12"/>
  <c r="R44" i="12"/>
  <c r="AG115" i="43"/>
  <c r="Q68" i="43"/>
  <c r="Q84" i="43" s="1"/>
  <c r="S59" i="12"/>
  <c r="A58" i="43"/>
  <c r="T20" i="43"/>
  <c r="Q106" i="81"/>
  <c r="Q122" i="81" s="1"/>
  <c r="Q120" i="12"/>
  <c r="Q112" i="12"/>
  <c r="Q93" i="12"/>
  <c r="Q51" i="12"/>
  <c r="R112" i="12"/>
  <c r="S100" i="12"/>
  <c r="R81" i="12"/>
  <c r="Q90" i="12"/>
  <c r="S81" i="12"/>
  <c r="S82" i="12"/>
  <c r="Q36" i="12"/>
  <c r="S35" i="12"/>
  <c r="Q60" i="12"/>
  <c r="R73" i="12"/>
  <c r="R69" i="12"/>
  <c r="S80" i="12"/>
  <c r="R111" i="12"/>
  <c r="S95" i="12"/>
  <c r="R61" i="12"/>
  <c r="R60" i="12"/>
  <c r="S34" i="12"/>
  <c r="R121" i="12"/>
  <c r="S112" i="12"/>
  <c r="Q75" i="12"/>
  <c r="S116" i="12"/>
  <c r="R42" i="12"/>
  <c r="A77" i="43"/>
  <c r="A115" i="43"/>
  <c r="Q35" i="12"/>
  <c r="S58" i="12"/>
  <c r="A39" i="81"/>
  <c r="O30" i="85"/>
  <c r="O46" i="85" s="1"/>
  <c r="A114" i="85"/>
  <c r="AE113" i="85" s="1"/>
  <c r="T36" i="9"/>
  <c r="A38" i="85"/>
  <c r="O87" i="85"/>
  <c r="O103" i="85" s="1"/>
  <c r="AE37" i="80"/>
  <c r="A95" i="85"/>
  <c r="AE94" i="85" s="1"/>
  <c r="AE94" i="31"/>
  <c r="A76" i="59"/>
  <c r="AH76" i="59" s="1"/>
  <c r="AI76" i="59" s="1"/>
  <c r="B19" i="85"/>
  <c r="AG76" i="85"/>
  <c r="T19" i="85"/>
  <c r="AB19" i="85" s="1"/>
  <c r="AI19" i="85" s="1"/>
  <c r="A76" i="85"/>
  <c r="AE75" i="85" s="1"/>
  <c r="T64" i="9"/>
  <c r="T42" i="9"/>
  <c r="O106" i="85"/>
  <c r="O122" i="85" s="1"/>
  <c r="AH56" i="80"/>
  <c r="AI56" i="80" s="1"/>
  <c r="T117" i="9"/>
  <c r="T58" i="9"/>
  <c r="T89" i="10"/>
  <c r="AG37" i="55"/>
  <c r="A113" i="51"/>
  <c r="A75" i="51"/>
  <c r="M49" i="64"/>
  <c r="M65" i="64" s="1"/>
  <c r="AG37" i="64"/>
  <c r="AH56" i="35"/>
  <c r="AI56" i="35" s="1"/>
  <c r="AH37" i="87"/>
  <c r="AI37" i="87" s="1"/>
  <c r="AH94" i="80"/>
  <c r="AI94" i="80" s="1"/>
  <c r="X18" i="80"/>
  <c r="AB17" i="87"/>
  <c r="AI17" i="87" s="1"/>
  <c r="M106" i="14"/>
  <c r="M122" i="14" s="1"/>
  <c r="A75" i="14"/>
  <c r="AE113" i="41"/>
  <c r="AH113" i="85"/>
  <c r="AI113" i="85" s="1"/>
  <c r="AE56" i="38"/>
  <c r="M30" i="55"/>
  <c r="M46" i="55" s="1"/>
  <c r="M49" i="55"/>
  <c r="M65" i="55" s="1"/>
  <c r="A94" i="51"/>
  <c r="M68" i="51"/>
  <c r="M84" i="51" s="1"/>
  <c r="T18" i="51"/>
  <c r="A94" i="64"/>
  <c r="AB21" i="14"/>
  <c r="AI21" i="14" s="1"/>
  <c r="AE94" i="80"/>
  <c r="AG75" i="14"/>
  <c r="M87" i="14"/>
  <c r="M103" i="14"/>
  <c r="T77" i="9"/>
  <c r="T18" i="55"/>
  <c r="AB18" i="55" s="1"/>
  <c r="AI18" i="55" s="1"/>
  <c r="A37" i="55"/>
  <c r="AG37" i="51"/>
  <c r="AG56" i="51"/>
  <c r="M68" i="64"/>
  <c r="M84" i="64" s="1"/>
  <c r="M87" i="64"/>
  <c r="M103" i="64" s="1"/>
  <c r="AB24" i="83"/>
  <c r="AI24" i="83" s="1"/>
  <c r="AH94" i="35"/>
  <c r="AI94" i="35" s="1"/>
  <c r="AG37" i="14"/>
  <c r="M68" i="14"/>
  <c r="M84" i="14" s="1"/>
  <c r="T79" i="9"/>
  <c r="X13" i="37"/>
  <c r="AH56" i="49"/>
  <c r="AI56" i="49" s="1"/>
  <c r="A56" i="55"/>
  <c r="M87" i="55"/>
  <c r="M103" i="55" s="1"/>
  <c r="B18" i="55"/>
  <c r="AG113" i="51"/>
  <c r="A56" i="51"/>
  <c r="M49" i="51"/>
  <c r="M65" i="51" s="1"/>
  <c r="M30" i="64"/>
  <c r="M46" i="64" s="1"/>
  <c r="T18" i="64"/>
  <c r="AB19" i="64"/>
  <c r="AI19" i="64" s="1"/>
  <c r="AE55" i="85"/>
  <c r="AG56" i="14"/>
  <c r="AG94" i="14"/>
  <c r="T38" i="10"/>
  <c r="A113" i="55"/>
  <c r="M106" i="55"/>
  <c r="M122" i="55" s="1"/>
  <c r="AG94" i="55"/>
  <c r="AG94" i="51"/>
  <c r="AG75" i="64"/>
  <c r="A75" i="64"/>
  <c r="AE75" i="64" s="1"/>
  <c r="AH56" i="38"/>
  <c r="AI56" i="38" s="1"/>
  <c r="T18" i="14"/>
  <c r="A113" i="14"/>
  <c r="AG113" i="14"/>
  <c r="AH75" i="37"/>
  <c r="AI75" i="37" s="1"/>
  <c r="M68" i="55"/>
  <c r="M84" i="55" s="1"/>
  <c r="AG75" i="55"/>
  <c r="AE74" i="49"/>
  <c r="A37" i="51"/>
  <c r="M87" i="51"/>
  <c r="M103" i="51" s="1"/>
  <c r="B18" i="64"/>
  <c r="A113" i="64"/>
  <c r="A37" i="64"/>
  <c r="X19" i="83"/>
  <c r="AB24" i="26"/>
  <c r="AI24" i="26" s="1"/>
  <c r="AB18" i="35"/>
  <c r="AI18" i="35" s="1"/>
  <c r="A56" i="14"/>
  <c r="AE55" i="14" s="1"/>
  <c r="A94" i="14"/>
  <c r="AH94" i="14" s="1"/>
  <c r="AI94" i="14" s="1"/>
  <c r="T33" i="10"/>
  <c r="A94" i="55"/>
  <c r="AG75" i="51"/>
  <c r="AG56" i="64"/>
  <c r="A56" i="64"/>
  <c r="AE55" i="64" s="1"/>
  <c r="M30" i="14"/>
  <c r="M46" i="14" s="1"/>
  <c r="A37" i="14"/>
  <c r="T55" i="9"/>
  <c r="T89" i="9"/>
  <c r="A94" i="53"/>
  <c r="AE119" i="34"/>
  <c r="AH61" i="34"/>
  <c r="AI61" i="34" s="1"/>
  <c r="A40" i="34"/>
  <c r="A59" i="34"/>
  <c r="AG116" i="34"/>
  <c r="AE98" i="34"/>
  <c r="A97" i="34"/>
  <c r="AE96" i="34" s="1"/>
  <c r="B21" i="34"/>
  <c r="S68" i="34"/>
  <c r="S84" i="34" s="1"/>
  <c r="A116" i="34"/>
  <c r="S30" i="34"/>
  <c r="S46" i="34"/>
  <c r="A78" i="34"/>
  <c r="AE69" i="34"/>
  <c r="AE120" i="34"/>
  <c r="AG59" i="34"/>
  <c r="AG97" i="34"/>
  <c r="AG40" i="34"/>
  <c r="S87" i="34"/>
  <c r="S103" i="34"/>
  <c r="A63" i="33"/>
  <c r="AA68" i="33"/>
  <c r="AA84" i="33" s="1"/>
  <c r="A44" i="33"/>
  <c r="AA30" i="33"/>
  <c r="AA46" i="33" s="1"/>
  <c r="A82" i="33"/>
  <c r="AA49" i="33"/>
  <c r="AA65" i="33" s="1"/>
  <c r="AG101" i="33"/>
  <c r="AA106" i="33"/>
  <c r="AA122" i="33" s="1"/>
  <c r="A120" i="33"/>
  <c r="T25" i="33"/>
  <c r="AG120" i="33"/>
  <c r="AG82" i="33"/>
  <c r="AA87" i="33"/>
  <c r="AA103" i="33"/>
  <c r="AH63" i="31"/>
  <c r="AI63" i="31" s="1"/>
  <c r="S68" i="31"/>
  <c r="S84" i="31" s="1"/>
  <c r="AH110" i="31"/>
  <c r="AI110" i="31" s="1"/>
  <c r="AG43" i="31"/>
  <c r="AG119" i="31"/>
  <c r="A43" i="31"/>
  <c r="A62" i="31"/>
  <c r="AH62" i="31" s="1"/>
  <c r="AI62" i="31" s="1"/>
  <c r="B24" i="31"/>
  <c r="AG40" i="31"/>
  <c r="S106" i="31"/>
  <c r="S122" i="31" s="1"/>
  <c r="AG97" i="31"/>
  <c r="AG62" i="31"/>
  <c r="AB26" i="31"/>
  <c r="AI26" i="31" s="1"/>
  <c r="A116" i="31"/>
  <c r="A78" i="31"/>
  <c r="A40" i="31"/>
  <c r="A97" i="31"/>
  <c r="S87" i="31"/>
  <c r="S103" i="31" s="1"/>
  <c r="A119" i="31"/>
  <c r="Y49" i="31"/>
  <c r="Y65" i="31" s="1"/>
  <c r="Y68" i="31"/>
  <c r="Y84" i="31" s="1"/>
  <c r="AB22" i="31"/>
  <c r="AI22" i="31" s="1"/>
  <c r="A59" i="31"/>
  <c r="B21" i="31"/>
  <c r="Y87" i="31"/>
  <c r="Y103" i="31" s="1"/>
  <c r="AG81" i="31"/>
  <c r="S30" i="31"/>
  <c r="S46" i="31" s="1"/>
  <c r="T21" i="31"/>
  <c r="Y30" i="31"/>
  <c r="Y46" i="31" s="1"/>
  <c r="T24" i="31"/>
  <c r="X24" i="31" s="1"/>
  <c r="AE100" i="31"/>
  <c r="S49" i="31"/>
  <c r="S65" i="31" s="1"/>
  <c r="AG59" i="31"/>
  <c r="AG100" i="31"/>
  <c r="A69" i="30"/>
  <c r="A31" i="30"/>
  <c r="AG69" i="30"/>
  <c r="A50" i="30"/>
  <c r="A107" i="30"/>
  <c r="AG88" i="30"/>
  <c r="A88" i="30"/>
  <c r="B12" i="30"/>
  <c r="AG107" i="30"/>
  <c r="AG50" i="30"/>
  <c r="AG31" i="30"/>
  <c r="T12" i="30"/>
  <c r="AB12" i="30" s="1"/>
  <c r="AI12" i="30" s="1"/>
  <c r="S68" i="30"/>
  <c r="S84" i="30" s="1"/>
  <c r="AH54" i="30"/>
  <c r="AI54" i="30" s="1"/>
  <c r="S87" i="30"/>
  <c r="S103" i="30" s="1"/>
  <c r="AG112" i="30"/>
  <c r="AH76" i="29"/>
  <c r="AI76" i="29" s="1"/>
  <c r="AB21" i="29"/>
  <c r="AI21" i="29" s="1"/>
  <c r="AE92" i="29"/>
  <c r="AH71" i="29"/>
  <c r="AI71" i="29" s="1"/>
  <c r="AE71" i="29"/>
  <c r="AB19" i="29"/>
  <c r="AI19" i="29" s="1"/>
  <c r="AG112" i="28"/>
  <c r="K49" i="28"/>
  <c r="K65" i="28" s="1"/>
  <c r="AG36" i="28"/>
  <c r="K87" i="28"/>
  <c r="K103" i="28" s="1"/>
  <c r="K106" i="28"/>
  <c r="K122" i="28" s="1"/>
  <c r="A74" i="28"/>
  <c r="A36" i="28"/>
  <c r="A55" i="28"/>
  <c r="AG74" i="28"/>
  <c r="A93" i="28"/>
  <c r="T17" i="28"/>
  <c r="K30" i="28"/>
  <c r="K46" i="28" s="1"/>
  <c r="AG93" i="28"/>
  <c r="K68" i="28"/>
  <c r="K84" i="28" s="1"/>
  <c r="AG55" i="28"/>
  <c r="A112" i="28"/>
  <c r="B17" i="28"/>
  <c r="AG63" i="28"/>
  <c r="S106" i="28"/>
  <c r="S122" i="28" s="1"/>
  <c r="AG59" i="28"/>
  <c r="O106" i="28"/>
  <c r="O122" i="28" s="1"/>
  <c r="AA30" i="28"/>
  <c r="AA46" i="28" s="1"/>
  <c r="AG78" i="28"/>
  <c r="S49" i="28"/>
  <c r="S65" i="28" s="1"/>
  <c r="AA106" i="28"/>
  <c r="AA122" i="28" s="1"/>
  <c r="AA68" i="28"/>
  <c r="AA84" i="28" s="1"/>
  <c r="A120" i="28"/>
  <c r="A116" i="28"/>
  <c r="A40" i="28"/>
  <c r="T25" i="28"/>
  <c r="A97" i="28"/>
  <c r="AG114" i="28"/>
  <c r="AG82" i="28"/>
  <c r="S68" i="28"/>
  <c r="S84" i="28" s="1"/>
  <c r="A44" i="28"/>
  <c r="A63" i="28"/>
  <c r="B21" i="28"/>
  <c r="S30" i="28"/>
  <c r="S46" i="28" s="1"/>
  <c r="AG97" i="28"/>
  <c r="A82" i="28"/>
  <c r="O30" i="28"/>
  <c r="O46" i="28" s="1"/>
  <c r="AG101" i="28"/>
  <c r="A78" i="28"/>
  <c r="A59" i="28"/>
  <c r="AB19" i="27"/>
  <c r="AI19" i="27" s="1"/>
  <c r="Q49" i="27"/>
  <c r="Q65" i="27" s="1"/>
  <c r="A58" i="27"/>
  <c r="A34" i="27"/>
  <c r="A110" i="27"/>
  <c r="AG110" i="27"/>
  <c r="AE52" i="27"/>
  <c r="AG115" i="27"/>
  <c r="Q87" i="27"/>
  <c r="Q103" i="27" s="1"/>
  <c r="A77" i="27"/>
  <c r="T20" i="27"/>
  <c r="AB20" i="27" s="1"/>
  <c r="AI20" i="27" s="1"/>
  <c r="G87" i="27"/>
  <c r="G103" i="27" s="1"/>
  <c r="G30" i="27"/>
  <c r="G46" i="27" s="1"/>
  <c r="G49" i="27"/>
  <c r="G65" i="27" s="1"/>
  <c r="Q106" i="27"/>
  <c r="Q122" i="27" s="1"/>
  <c r="Q68" i="27"/>
  <c r="Q84" i="27" s="1"/>
  <c r="T15" i="27"/>
  <c r="AB15" i="27" s="1"/>
  <c r="AI15" i="27" s="1"/>
  <c r="AG53" i="27"/>
  <c r="A72" i="27"/>
  <c r="X21" i="27"/>
  <c r="AH53" i="27"/>
  <c r="AI53" i="27" s="1"/>
  <c r="AG77" i="27"/>
  <c r="Q30" i="27"/>
  <c r="Q46" i="27" s="1"/>
  <c r="AG96" i="27"/>
  <c r="AG72" i="27"/>
  <c r="B15" i="27"/>
  <c r="A91" i="27"/>
  <c r="AE51" i="27"/>
  <c r="AG58" i="27"/>
  <c r="B20" i="27"/>
  <c r="AE59" i="27"/>
  <c r="A39" i="27"/>
  <c r="G106" i="27"/>
  <c r="G122" i="27" s="1"/>
  <c r="AH94" i="26"/>
  <c r="AI94" i="26" s="1"/>
  <c r="AE94" i="26"/>
  <c r="AH108" i="26"/>
  <c r="AI108" i="26" s="1"/>
  <c r="AE63" i="26"/>
  <c r="AH63" i="26"/>
  <c r="AI63" i="26" s="1"/>
  <c r="AE62" i="26"/>
  <c r="AH36" i="26"/>
  <c r="AI36" i="26" s="1"/>
  <c r="AE35" i="26"/>
  <c r="AE36" i="26"/>
  <c r="AE74" i="87"/>
  <c r="AG92" i="87"/>
  <c r="A54" i="87"/>
  <c r="A111" i="87"/>
  <c r="AG97" i="87"/>
  <c r="S30" i="87"/>
  <c r="S46" i="87" s="1"/>
  <c r="B16" i="87"/>
  <c r="A92" i="87"/>
  <c r="AG73" i="87"/>
  <c r="S87" i="87"/>
  <c r="S103" i="87" s="1"/>
  <c r="AG78" i="87"/>
  <c r="AG111" i="87"/>
  <c r="S68" i="87"/>
  <c r="S84" i="87" s="1"/>
  <c r="A40" i="87"/>
  <c r="A116" i="87"/>
  <c r="I30" i="87"/>
  <c r="I46" i="87" s="1"/>
  <c r="I49" i="87"/>
  <c r="I65" i="87" s="1"/>
  <c r="A73" i="87"/>
  <c r="A35" i="87"/>
  <c r="AH35" i="87"/>
  <c r="AI35" i="87" s="1"/>
  <c r="AG54" i="87"/>
  <c r="AG35" i="87"/>
  <c r="T21" i="87"/>
  <c r="I106" i="87"/>
  <c r="I122" i="87" s="1"/>
  <c r="I68" i="87"/>
  <c r="I84" i="87" s="1"/>
  <c r="S49" i="87"/>
  <c r="S65" i="87" s="1"/>
  <c r="A97" i="87"/>
  <c r="T16" i="87"/>
  <c r="A59" i="87"/>
  <c r="AG116" i="87"/>
  <c r="A78" i="87"/>
  <c r="AG59" i="87"/>
  <c r="AH98" i="86"/>
  <c r="AI98" i="86" s="1"/>
  <c r="AE98" i="86"/>
  <c r="AE97" i="86"/>
  <c r="AE40" i="86"/>
  <c r="O49" i="86"/>
  <c r="O65" i="86" s="1"/>
  <c r="X21" i="86"/>
  <c r="Q87" i="86"/>
  <c r="Q103" i="86" s="1"/>
  <c r="A57" i="86"/>
  <c r="AG76" i="86"/>
  <c r="AG77" i="86"/>
  <c r="Q49" i="86"/>
  <c r="Q65" i="86" s="1"/>
  <c r="AG39" i="86"/>
  <c r="AG115" i="86"/>
  <c r="A58" i="86"/>
  <c r="O30" i="86"/>
  <c r="O46" i="86"/>
  <c r="O87" i="86"/>
  <c r="O103" i="86" s="1"/>
  <c r="Q30" i="86"/>
  <c r="Q46" i="86" s="1"/>
  <c r="A114" i="86"/>
  <c r="AG95" i="86"/>
  <c r="AE117" i="86"/>
  <c r="T19" i="86"/>
  <c r="T20" i="86"/>
  <c r="AB20" i="86" s="1"/>
  <c r="AI20" i="86" s="1"/>
  <c r="AG38" i="86"/>
  <c r="Q68" i="86"/>
  <c r="Q84" i="86" s="1"/>
  <c r="A115" i="86"/>
  <c r="AG58" i="86"/>
  <c r="AG57" i="86"/>
  <c r="A95" i="86"/>
  <c r="AG114" i="86"/>
  <c r="B20" i="86"/>
  <c r="A39" i="86"/>
  <c r="AE38" i="86" s="1"/>
  <c r="AE37" i="86"/>
  <c r="A77" i="86"/>
  <c r="A96" i="86"/>
  <c r="AH96" i="86" s="1"/>
  <c r="AI96" i="86" s="1"/>
  <c r="AH34" i="85"/>
  <c r="AI34" i="85" s="1"/>
  <c r="AH92" i="85"/>
  <c r="AI92" i="85" s="1"/>
  <c r="AE57" i="85"/>
  <c r="A54" i="85"/>
  <c r="AE54" i="85" s="1"/>
  <c r="A121" i="85"/>
  <c r="AG110" i="85"/>
  <c r="AG72" i="85"/>
  <c r="G49" i="85"/>
  <c r="G65" i="85" s="1"/>
  <c r="AE79" i="85"/>
  <c r="AE59" i="85"/>
  <c r="AG92" i="85"/>
  <c r="I106" i="85"/>
  <c r="I122" i="85" s="1"/>
  <c r="I68" i="85"/>
  <c r="I84" i="85" s="1"/>
  <c r="A102" i="85"/>
  <c r="A83" i="85"/>
  <c r="AC30" i="85"/>
  <c r="AC46" i="85" s="1"/>
  <c r="AG34" i="85"/>
  <c r="A110" i="85"/>
  <c r="AE60" i="85"/>
  <c r="B16" i="85"/>
  <c r="AG35" i="85"/>
  <c r="AG73" i="85"/>
  <c r="B26" i="85"/>
  <c r="AG45" i="85"/>
  <c r="AC49" i="85"/>
  <c r="AC65" i="85" s="1"/>
  <c r="AG53" i="85"/>
  <c r="A91" i="85"/>
  <c r="AH91" i="85" s="1"/>
  <c r="AI91" i="85" s="1"/>
  <c r="AE41" i="85"/>
  <c r="X16" i="85"/>
  <c r="AC106" i="85"/>
  <c r="AC122" i="85" s="1"/>
  <c r="AG121" i="85"/>
  <c r="A72" i="85"/>
  <c r="AG91" i="85"/>
  <c r="G106" i="85"/>
  <c r="G122" i="85" s="1"/>
  <c r="I87" i="85"/>
  <c r="I103" i="85" s="1"/>
  <c r="A73" i="85"/>
  <c r="I30" i="85"/>
  <c r="I46" i="85"/>
  <c r="T26" i="85"/>
  <c r="X26" i="85" s="1"/>
  <c r="B15" i="85"/>
  <c r="T15" i="85"/>
  <c r="AH41" i="85"/>
  <c r="AI41" i="85" s="1"/>
  <c r="AH94" i="85"/>
  <c r="AI94" i="85" s="1"/>
  <c r="AG54" i="85"/>
  <c r="AG111" i="85"/>
  <c r="A64" i="85"/>
  <c r="A45" i="85"/>
  <c r="AC87" i="85"/>
  <c r="AC103" i="85" s="1"/>
  <c r="AG64" i="85"/>
  <c r="G30" i="85"/>
  <c r="G46" i="85" s="1"/>
  <c r="AH116" i="85"/>
  <c r="AI116" i="85" s="1"/>
  <c r="A111" i="85"/>
  <c r="A35" i="85"/>
  <c r="AH35" i="85" s="1"/>
  <c r="AI35" i="85" s="1"/>
  <c r="AG83" i="85"/>
  <c r="G68" i="85"/>
  <c r="G84" i="85" s="1"/>
  <c r="AE100" i="82"/>
  <c r="AE92" i="82"/>
  <c r="AE93" i="82"/>
  <c r="AH93" i="82"/>
  <c r="AI93" i="82" s="1"/>
  <c r="AE120" i="82"/>
  <c r="AH108" i="82"/>
  <c r="AI108" i="82" s="1"/>
  <c r="A43" i="82"/>
  <c r="AG112" i="82"/>
  <c r="AE97" i="82"/>
  <c r="AE77" i="82"/>
  <c r="A62" i="82"/>
  <c r="AG62" i="82"/>
  <c r="Y49" i="82"/>
  <c r="Y65" i="82" s="1"/>
  <c r="B17" i="82"/>
  <c r="AG74" i="82"/>
  <c r="X20" i="82"/>
  <c r="AE114" i="82"/>
  <c r="AE78" i="82"/>
  <c r="AE37" i="82"/>
  <c r="AE115" i="82"/>
  <c r="Y68" i="82"/>
  <c r="Y84" i="82" s="1"/>
  <c r="Y30" i="82"/>
  <c r="Y46" i="82" s="1"/>
  <c r="Y106" i="82"/>
  <c r="Y122" i="82"/>
  <c r="AG93" i="82"/>
  <c r="A81" i="82"/>
  <c r="AG81" i="82"/>
  <c r="K87" i="82"/>
  <c r="K103" i="82" s="1"/>
  <c r="AH116" i="82"/>
  <c r="AI116" i="82" s="1"/>
  <c r="AE88" i="82"/>
  <c r="A119" i="82"/>
  <c r="T24" i="82"/>
  <c r="K106" i="82"/>
  <c r="K122" i="82" s="1"/>
  <c r="A74" i="82"/>
  <c r="AE71" i="82"/>
  <c r="AG43" i="82"/>
  <c r="Y87" i="82"/>
  <c r="Y103" i="82" s="1"/>
  <c r="K49" i="82"/>
  <c r="K65" i="82" s="1"/>
  <c r="A91" i="79"/>
  <c r="G106" i="79"/>
  <c r="G122" i="79" s="1"/>
  <c r="G49" i="79"/>
  <c r="G65" i="79" s="1"/>
  <c r="AH52" i="79"/>
  <c r="AI52" i="79" s="1"/>
  <c r="AE80" i="79"/>
  <c r="G68" i="79"/>
  <c r="G84" i="79" s="1"/>
  <c r="AG53" i="79"/>
  <c r="T15" i="79"/>
  <c r="AE108" i="79"/>
  <c r="AE56" i="79"/>
  <c r="AG91" i="79"/>
  <c r="AH76" i="79"/>
  <c r="AI76" i="79" s="1"/>
  <c r="A110" i="79"/>
  <c r="AE109" i="79" s="1"/>
  <c r="A34" i="79"/>
  <c r="G30" i="79"/>
  <c r="G46" i="79" s="1"/>
  <c r="AE37" i="79"/>
  <c r="AE72" i="79"/>
  <c r="AG110" i="79"/>
  <c r="A53" i="79"/>
  <c r="AE53" i="79" s="1"/>
  <c r="B15" i="79"/>
  <c r="X17" i="78"/>
  <c r="AB17" i="78"/>
  <c r="AI17" i="78" s="1"/>
  <c r="K20" i="91"/>
  <c r="K13" i="91"/>
  <c r="AA106" i="77"/>
  <c r="AA122" i="77"/>
  <c r="AG101" i="77"/>
  <c r="A14" i="77"/>
  <c r="K25" i="91"/>
  <c r="A9" i="77"/>
  <c r="K15" i="91"/>
  <c r="A16" i="77"/>
  <c r="AG44" i="77"/>
  <c r="A120" i="77"/>
  <c r="AA49" i="77"/>
  <c r="AA65" i="77" s="1"/>
  <c r="A19" i="77"/>
  <c r="A17" i="77"/>
  <c r="A112" i="77" s="1"/>
  <c r="K12" i="91"/>
  <c r="K11" i="91"/>
  <c r="T25" i="77"/>
  <c r="A44" i="77"/>
  <c r="A23" i="77"/>
  <c r="A24" i="77"/>
  <c r="A21" i="77"/>
  <c r="K24" i="91"/>
  <c r="K16" i="91"/>
  <c r="AA87" i="77"/>
  <c r="AA103" i="77" s="1"/>
  <c r="AA68" i="77"/>
  <c r="AA84" i="77" s="1"/>
  <c r="A63" i="77"/>
  <c r="A13" i="77"/>
  <c r="K18" i="91"/>
  <c r="K22" i="91"/>
  <c r="A12" i="77"/>
  <c r="A101" i="77"/>
  <c r="A18" i="77"/>
  <c r="A15" i="77"/>
  <c r="G30" i="77" s="1"/>
  <c r="G46" i="77" s="1"/>
  <c r="K23" i="91"/>
  <c r="K17" i="91"/>
  <c r="AG82" i="77"/>
  <c r="B25" i="77"/>
  <c r="AG63" i="77"/>
  <c r="A22" i="77"/>
  <c r="A20" i="77"/>
  <c r="AC49" i="74"/>
  <c r="AC65" i="74" s="1"/>
  <c r="AG121" i="74"/>
  <c r="AC106" i="74"/>
  <c r="AC122" i="74" s="1"/>
  <c r="AG64" i="74"/>
  <c r="AG45" i="74"/>
  <c r="AG102" i="74"/>
  <c r="AC30" i="74"/>
  <c r="AC46" i="74" s="1"/>
  <c r="AG83" i="74"/>
  <c r="A64" i="74"/>
  <c r="A83" i="74"/>
  <c r="T26" i="74"/>
  <c r="AC87" i="74"/>
  <c r="AC103" i="74" s="1"/>
  <c r="B26" i="74"/>
  <c r="A45" i="74"/>
  <c r="A102" i="74"/>
  <c r="AC68" i="74"/>
  <c r="AC84" i="74" s="1"/>
  <c r="A121" i="74"/>
  <c r="AH121" i="74" s="1"/>
  <c r="AI121" i="74" s="1"/>
  <c r="AH71" i="74"/>
  <c r="AI71" i="74" s="1"/>
  <c r="A114" i="74"/>
  <c r="AG95" i="74"/>
  <c r="O49" i="74"/>
  <c r="O65" i="74" s="1"/>
  <c r="A89" i="74"/>
  <c r="AG89" i="74"/>
  <c r="A57" i="74"/>
  <c r="A95" i="74"/>
  <c r="T13" i="74"/>
  <c r="T19" i="74"/>
  <c r="O106" i="74"/>
  <c r="O122" i="74" s="1"/>
  <c r="C106" i="74"/>
  <c r="C122" i="74"/>
  <c r="O68" i="74"/>
  <c r="O84" i="74" s="1"/>
  <c r="AG38" i="74"/>
  <c r="A76" i="74"/>
  <c r="AG32" i="74"/>
  <c r="AG70" i="74"/>
  <c r="AG108" i="74"/>
  <c r="AG57" i="74"/>
  <c r="A108" i="74"/>
  <c r="AE108" i="74" s="1"/>
  <c r="C30" i="74"/>
  <c r="C46" i="74" s="1"/>
  <c r="AG51" i="74"/>
  <c r="O87" i="74"/>
  <c r="O103" i="74" s="1"/>
  <c r="A38" i="74"/>
  <c r="AG76" i="74"/>
  <c r="S106" i="73"/>
  <c r="S122" i="73" s="1"/>
  <c r="S87" i="73"/>
  <c r="S103" i="73" s="1"/>
  <c r="A116" i="73"/>
  <c r="T13" i="73"/>
  <c r="AB13" i="73" s="1"/>
  <c r="AI13" i="73" s="1"/>
  <c r="AG59" i="73"/>
  <c r="A59" i="73"/>
  <c r="A40" i="73"/>
  <c r="B21" i="73"/>
  <c r="A78" i="73"/>
  <c r="AG40" i="73"/>
  <c r="A97" i="73"/>
  <c r="S68" i="73"/>
  <c r="S84" i="73" s="1"/>
  <c r="S30" i="73"/>
  <c r="S46" i="73" s="1"/>
  <c r="S49" i="73"/>
  <c r="S65" i="73" s="1"/>
  <c r="AG78" i="73"/>
  <c r="AG116" i="73"/>
  <c r="AH101" i="71"/>
  <c r="AI101" i="71" s="1"/>
  <c r="AH32" i="70"/>
  <c r="AI32" i="70" s="1"/>
  <c r="AE31" i="70"/>
  <c r="A89" i="70"/>
  <c r="A70" i="70"/>
  <c r="C68" i="70"/>
  <c r="C84" i="70" s="1"/>
  <c r="C87" i="70"/>
  <c r="C103" i="70" s="1"/>
  <c r="AG89" i="70"/>
  <c r="AG108" i="70"/>
  <c r="AG32" i="70"/>
  <c r="C106" i="70"/>
  <c r="C122" i="70"/>
  <c r="AH40" i="70"/>
  <c r="AI40" i="70"/>
  <c r="AG51" i="70"/>
  <c r="A108" i="70"/>
  <c r="C30" i="70"/>
  <c r="C46" i="70"/>
  <c r="C49" i="70"/>
  <c r="C65" i="70"/>
  <c r="T13" i="70"/>
  <c r="B13" i="70"/>
  <c r="A51" i="70"/>
  <c r="AH119" i="69"/>
  <c r="AI119" i="69" s="1"/>
  <c r="AE31" i="69"/>
  <c r="AH116" i="69"/>
  <c r="AI116" i="69" s="1"/>
  <c r="AB20" i="69"/>
  <c r="AI20" i="69" s="1"/>
  <c r="AE119" i="69"/>
  <c r="AE38" i="69"/>
  <c r="AE78" i="69"/>
  <c r="AE79" i="69"/>
  <c r="AE115" i="69"/>
  <c r="AE50" i="69"/>
  <c r="AH74" i="69"/>
  <c r="AI74" i="69" s="1"/>
  <c r="AB14" i="69"/>
  <c r="AI14" i="69" s="1"/>
  <c r="A54" i="69"/>
  <c r="AE110" i="68"/>
  <c r="AH82" i="67"/>
  <c r="AI82" i="67" s="1"/>
  <c r="A23" i="90"/>
  <c r="L23" i="90" s="1"/>
  <c r="M23" i="90" s="1"/>
  <c r="N23" i="90" s="1"/>
  <c r="AG72" i="65"/>
  <c r="A110" i="65"/>
  <c r="AE109" i="65" s="1"/>
  <c r="G30" i="65"/>
  <c r="G46" i="65" s="1"/>
  <c r="A53" i="65"/>
  <c r="G49" i="65"/>
  <c r="G65" i="65" s="1"/>
  <c r="AG110" i="65"/>
  <c r="AG91" i="65"/>
  <c r="A34" i="65"/>
  <c r="AH34" i="65" s="1"/>
  <c r="AI34" i="65" s="1"/>
  <c r="G68" i="65"/>
  <c r="G84" i="65" s="1"/>
  <c r="B15" i="65"/>
  <c r="T15" i="65"/>
  <c r="AB15" i="65" s="1"/>
  <c r="AI15" i="65" s="1"/>
  <c r="A72" i="65"/>
  <c r="AE71" i="65" s="1"/>
  <c r="AG53" i="65"/>
  <c r="G106" i="65"/>
  <c r="G122" i="65" s="1"/>
  <c r="AE81" i="64"/>
  <c r="AH82" i="64"/>
  <c r="AI82" i="64" s="1"/>
  <c r="AC49" i="64"/>
  <c r="AC65" i="64" s="1"/>
  <c r="AG83" i="64"/>
  <c r="B26" i="64"/>
  <c r="AG121" i="64"/>
  <c r="AG102" i="64"/>
  <c r="AG45" i="64"/>
  <c r="AC68" i="64"/>
  <c r="AC84" i="64"/>
  <c r="A64" i="64"/>
  <c r="T26" i="64"/>
  <c r="A83" i="64"/>
  <c r="AH83" i="64" s="1"/>
  <c r="AI83" i="64" s="1"/>
  <c r="AC87" i="64"/>
  <c r="AC103" i="64" s="1"/>
  <c r="A121" i="64"/>
  <c r="AC106" i="64"/>
  <c r="AC122" i="64" s="1"/>
  <c r="A102" i="64"/>
  <c r="AC30" i="64"/>
  <c r="AC46" i="64" s="1"/>
  <c r="AG64" i="64"/>
  <c r="A45" i="64"/>
  <c r="AE44" i="64" s="1"/>
  <c r="A58" i="63"/>
  <c r="Q68" i="63"/>
  <c r="Q84" i="63" s="1"/>
  <c r="U87" i="63"/>
  <c r="U103" i="63" s="1"/>
  <c r="A41" i="63"/>
  <c r="AG60" i="63"/>
  <c r="A13" i="90"/>
  <c r="L13" i="90" s="1"/>
  <c r="M13" i="90" s="1"/>
  <c r="N13" i="90" s="1"/>
  <c r="A21" i="90"/>
  <c r="L21" i="90" s="1"/>
  <c r="M21" i="90" s="1"/>
  <c r="N21" i="90" s="1"/>
  <c r="F32" i="20"/>
  <c r="A14" i="90"/>
  <c r="L14" i="90" s="1"/>
  <c r="M14" i="90" s="1"/>
  <c r="N14" i="90" s="1"/>
  <c r="AG58" i="63"/>
  <c r="AG115" i="63"/>
  <c r="Q106" i="63"/>
  <c r="Q122" i="63" s="1"/>
  <c r="A98" i="63"/>
  <c r="AG79" i="63"/>
  <c r="A11" i="90"/>
  <c r="L11" i="90" s="1"/>
  <c r="M11" i="90" s="1"/>
  <c r="N11" i="90" s="1"/>
  <c r="A7" i="90"/>
  <c r="A24" i="90"/>
  <c r="L24" i="90" s="1"/>
  <c r="M24" i="90" s="1"/>
  <c r="N24" i="90" s="1"/>
  <c r="A22" i="90"/>
  <c r="L22" i="90" s="1"/>
  <c r="M22" i="90" s="1"/>
  <c r="N22" i="90" s="1"/>
  <c r="A18" i="90"/>
  <c r="L18" i="90" s="1"/>
  <c r="M18" i="90" s="1"/>
  <c r="N18" i="90" s="1"/>
  <c r="A20" i="90"/>
  <c r="L20" i="90" s="1"/>
  <c r="M20" i="90" s="1"/>
  <c r="N20" i="90" s="1"/>
  <c r="G30" i="63"/>
  <c r="G46" i="63" s="1"/>
  <c r="AG77" i="63"/>
  <c r="A115" i="63"/>
  <c r="U68" i="63"/>
  <c r="U84" i="63" s="1"/>
  <c r="AG41" i="63"/>
  <c r="A17" i="90"/>
  <c r="L17" i="90" s="1"/>
  <c r="M17" i="90" s="1"/>
  <c r="N17" i="90" s="1"/>
  <c r="A12" i="90"/>
  <c r="L12" i="90" s="1"/>
  <c r="M12" i="90" s="1"/>
  <c r="N12" i="90" s="1"/>
  <c r="A25" i="90"/>
  <c r="L25" i="90" s="1"/>
  <c r="M25" i="90" s="1"/>
  <c r="N25" i="90" s="1"/>
  <c r="Q49" i="63"/>
  <c r="Q65" i="63" s="1"/>
  <c r="A79" i="63"/>
  <c r="B22" i="63"/>
  <c r="U106" i="63"/>
  <c r="U122" i="63"/>
  <c r="A15" i="90"/>
  <c r="L15" i="90" s="1"/>
  <c r="M15" i="90" s="1"/>
  <c r="N15" i="90" s="1"/>
  <c r="N7" i="90"/>
  <c r="A16" i="90"/>
  <c r="L16" i="90" s="1"/>
  <c r="M16" i="90" s="1"/>
  <c r="N16" i="90" s="1"/>
  <c r="A39" i="63"/>
  <c r="AG39" i="63"/>
  <c r="AG98" i="63"/>
  <c r="A117" i="63"/>
  <c r="G68" i="63"/>
  <c r="G84" i="63" s="1"/>
  <c r="Q87" i="63"/>
  <c r="Q103" i="63" s="1"/>
  <c r="B20" i="63"/>
  <c r="AG117" i="63"/>
  <c r="A60" i="63"/>
  <c r="AH60" i="63"/>
  <c r="AI60" i="63" s="1"/>
  <c r="A77" i="63"/>
  <c r="Q30" i="63"/>
  <c r="Q46" i="63" s="1"/>
  <c r="AH37" i="62"/>
  <c r="AI37" i="62" s="1"/>
  <c r="A82" i="61"/>
  <c r="AA87" i="61"/>
  <c r="AA103" i="61" s="1"/>
  <c r="A120" i="61"/>
  <c r="A101" i="61"/>
  <c r="AG101" i="61"/>
  <c r="AG63" i="61"/>
  <c r="AA49" i="61"/>
  <c r="AA65" i="61" s="1"/>
  <c r="AG120" i="61"/>
  <c r="AG82" i="61"/>
  <c r="A63" i="61"/>
  <c r="AA30" i="61"/>
  <c r="AA46" i="61" s="1"/>
  <c r="AG44" i="61"/>
  <c r="B25" i="61"/>
  <c r="T25" i="61"/>
  <c r="AB25" i="61" s="1"/>
  <c r="AI25" i="61" s="1"/>
  <c r="AA106" i="61"/>
  <c r="AA122" i="61" s="1"/>
  <c r="AA68" i="61"/>
  <c r="AA84" i="61" s="1"/>
  <c r="A44" i="61"/>
  <c r="D14" i="90"/>
  <c r="D12" i="90"/>
  <c r="D16" i="90"/>
  <c r="D19" i="90"/>
  <c r="D22" i="90"/>
  <c r="D25" i="90"/>
  <c r="D23" i="90"/>
  <c r="D20" i="90"/>
  <c r="D13" i="90"/>
  <c r="A9" i="60"/>
  <c r="D17" i="90"/>
  <c r="D21" i="90"/>
  <c r="D15" i="90"/>
  <c r="D18" i="90"/>
  <c r="A26" i="59"/>
  <c r="A45" i="59" s="1"/>
  <c r="I68" i="58"/>
  <c r="I84" i="58" s="1"/>
  <c r="AG92" i="58"/>
  <c r="A35" i="58"/>
  <c r="I106" i="58"/>
  <c r="I122" i="58"/>
  <c r="AG35" i="58"/>
  <c r="AH52" i="58"/>
  <c r="AI52" i="58" s="1"/>
  <c r="A94" i="58"/>
  <c r="AE93" i="58" s="1"/>
  <c r="I49" i="58"/>
  <c r="I65" i="58" s="1"/>
  <c r="I87" i="58"/>
  <c r="I103" i="58" s="1"/>
  <c r="A54" i="58"/>
  <c r="AG54" i="58"/>
  <c r="A73" i="58"/>
  <c r="T18" i="58"/>
  <c r="X18" i="58" s="1"/>
  <c r="A113" i="58"/>
  <c r="AE82" i="58"/>
  <c r="AE101" i="58"/>
  <c r="M49" i="58"/>
  <c r="M65" i="58" s="1"/>
  <c r="A37" i="58"/>
  <c r="AG37" i="58"/>
  <c r="A56" i="58"/>
  <c r="AE81" i="58"/>
  <c r="AE117" i="58"/>
  <c r="M30" i="58"/>
  <c r="M46" i="58" s="1"/>
  <c r="AG75" i="58"/>
  <c r="AE90" i="58"/>
  <c r="AG73" i="58"/>
  <c r="AE116" i="58"/>
  <c r="AE100" i="58"/>
  <c r="M87" i="58"/>
  <c r="M103" i="58" s="1"/>
  <c r="AH91" i="58"/>
  <c r="AI91" i="58" s="1"/>
  <c r="AG111" i="58"/>
  <c r="M68" i="58"/>
  <c r="M84" i="58" s="1"/>
  <c r="AG56" i="58"/>
  <c r="A111" i="58"/>
  <c r="AE111" i="58" s="1"/>
  <c r="A75" i="58"/>
  <c r="AE74" i="58" s="1"/>
  <c r="I30" i="58"/>
  <c r="I46" i="58" s="1"/>
  <c r="B16" i="58"/>
  <c r="AE57" i="58"/>
  <c r="M106" i="58"/>
  <c r="M122" i="58" s="1"/>
  <c r="AH33" i="56"/>
  <c r="AI33" i="56" s="1"/>
  <c r="AE32" i="56"/>
  <c r="AG31" i="56"/>
  <c r="A107" i="56"/>
  <c r="A109" i="56"/>
  <c r="A52" i="56"/>
  <c r="A111" i="56"/>
  <c r="AE111" i="56" s="1"/>
  <c r="I30" i="56"/>
  <c r="I46" i="56" s="1"/>
  <c r="AG92" i="56"/>
  <c r="AE54" i="56"/>
  <c r="B12" i="56"/>
  <c r="E49" i="56"/>
  <c r="E65" i="56" s="1"/>
  <c r="AG33" i="56"/>
  <c r="AG73" i="56"/>
  <c r="A73" i="56"/>
  <c r="AE73" i="56" s="1"/>
  <c r="AH89" i="56"/>
  <c r="AI89" i="56" s="1"/>
  <c r="A31" i="56"/>
  <c r="T14" i="56"/>
  <c r="X14" i="56" s="1"/>
  <c r="E87" i="56"/>
  <c r="E103" i="56" s="1"/>
  <c r="AG109" i="56"/>
  <c r="A50" i="56"/>
  <c r="AG71" i="56"/>
  <c r="A90" i="56"/>
  <c r="I106" i="56"/>
  <c r="I122" i="56" s="1"/>
  <c r="A92" i="56"/>
  <c r="AE91" i="56" s="1"/>
  <c r="A88" i="56"/>
  <c r="AG90" i="56"/>
  <c r="E106" i="56"/>
  <c r="E122" i="56" s="1"/>
  <c r="B16" i="56"/>
  <c r="AH54" i="56"/>
  <c r="AI54" i="56" s="1"/>
  <c r="AG111" i="56"/>
  <c r="T16" i="56"/>
  <c r="I68" i="56"/>
  <c r="I84" i="56" s="1"/>
  <c r="AG107" i="56"/>
  <c r="AG50" i="56"/>
  <c r="E30" i="56"/>
  <c r="E46" i="56" s="1"/>
  <c r="B14" i="56"/>
  <c r="I49" i="56"/>
  <c r="I65" i="56" s="1"/>
  <c r="A35" i="56"/>
  <c r="AG88" i="56"/>
  <c r="A71" i="56"/>
  <c r="AG35" i="56"/>
  <c r="AH80" i="55"/>
  <c r="AI80" i="55" s="1"/>
  <c r="T22" i="55"/>
  <c r="AB22" i="55" s="1"/>
  <c r="AI22" i="55" s="1"/>
  <c r="A117" i="55"/>
  <c r="A98" i="55"/>
  <c r="I12" i="89"/>
  <c r="I22" i="89"/>
  <c r="AH78" i="55"/>
  <c r="AI78" i="55" s="1"/>
  <c r="AG79" i="55"/>
  <c r="AG117" i="55"/>
  <c r="I19" i="89"/>
  <c r="I18" i="89"/>
  <c r="AH79" i="55"/>
  <c r="AI79" i="55" s="1"/>
  <c r="U87" i="55"/>
  <c r="U103" i="55" s="1"/>
  <c r="AG60" i="55"/>
  <c r="AG41" i="55"/>
  <c r="I24" i="89"/>
  <c r="I13" i="89"/>
  <c r="AG98" i="55"/>
  <c r="A60" i="55"/>
  <c r="B22" i="55"/>
  <c r="I11" i="89"/>
  <c r="I14" i="89"/>
  <c r="A41" i="55"/>
  <c r="I10" i="89"/>
  <c r="I23" i="89"/>
  <c r="U68" i="55"/>
  <c r="U84" i="55" s="1"/>
  <c r="U30" i="55"/>
  <c r="U46" i="55" s="1"/>
  <c r="I15" i="89"/>
  <c r="I17" i="89"/>
  <c r="I25" i="89"/>
  <c r="A9" i="55"/>
  <c r="AG95" i="54"/>
  <c r="A114" i="54"/>
  <c r="AG38" i="54"/>
  <c r="AG57" i="54"/>
  <c r="O106" i="54"/>
  <c r="O122" i="54"/>
  <c r="AG76" i="54"/>
  <c r="A76" i="54"/>
  <c r="AE75" i="54"/>
  <c r="B19" i="54"/>
  <c r="O68" i="54"/>
  <c r="O84" i="54" s="1"/>
  <c r="O30" i="54"/>
  <c r="O46" i="54" s="1"/>
  <c r="A95" i="54"/>
  <c r="AE95" i="54" s="1"/>
  <c r="T19" i="54"/>
  <c r="X19" i="54" s="1"/>
  <c r="O49" i="54"/>
  <c r="O65" i="54" s="1"/>
  <c r="A38" i="54"/>
  <c r="A57" i="54"/>
  <c r="O87" i="54"/>
  <c r="O103" i="54" s="1"/>
  <c r="AG114" i="54"/>
  <c r="A52" i="54"/>
  <c r="AH52" i="54" s="1"/>
  <c r="AI52" i="54" s="1"/>
  <c r="AH118" i="54"/>
  <c r="AI118" i="54" s="1"/>
  <c r="AE42" i="54"/>
  <c r="E106" i="54"/>
  <c r="E122" i="54" s="1"/>
  <c r="AH43" i="54"/>
  <c r="AI43" i="54" s="1"/>
  <c r="A109" i="54"/>
  <c r="AH109" i="54" s="1"/>
  <c r="AI109" i="54" s="1"/>
  <c r="AG63" i="54"/>
  <c r="AH75" i="54"/>
  <c r="AI75" i="54" s="1"/>
  <c r="AE88" i="54"/>
  <c r="AH31" i="53"/>
  <c r="AI31" i="53" s="1"/>
  <c r="AC68" i="52"/>
  <c r="AC84" i="52" s="1"/>
  <c r="A102" i="52"/>
  <c r="A83" i="52"/>
  <c r="AH83" i="52" s="1"/>
  <c r="AI83" i="52" s="1"/>
  <c r="B26" i="52"/>
  <c r="AC49" i="52"/>
  <c r="AC65" i="52" s="1"/>
  <c r="AG45" i="52"/>
  <c r="AG102" i="52"/>
  <c r="A45" i="52"/>
  <c r="A64" i="52"/>
  <c r="AC30" i="52"/>
  <c r="AC46" i="52"/>
  <c r="AG121" i="52"/>
  <c r="AC106" i="52"/>
  <c r="AC122" i="52" s="1"/>
  <c r="AG64" i="52"/>
  <c r="T26" i="52"/>
  <c r="AC87" i="52"/>
  <c r="AC103" i="52" s="1"/>
  <c r="A121" i="52"/>
  <c r="AG83" i="52"/>
  <c r="G49" i="52"/>
  <c r="G65" i="52" s="1"/>
  <c r="B15" i="52"/>
  <c r="AG53" i="52"/>
  <c r="AG91" i="52"/>
  <c r="G68" i="52"/>
  <c r="G84" i="52"/>
  <c r="A91" i="52"/>
  <c r="G106" i="52"/>
  <c r="G122" i="52" s="1"/>
  <c r="A34" i="52"/>
  <c r="AG34" i="52"/>
  <c r="AG72" i="52"/>
  <c r="AG110" i="52"/>
  <c r="G30" i="52"/>
  <c r="G46" i="52" s="1"/>
  <c r="A72" i="52"/>
  <c r="AH72" i="52" s="1"/>
  <c r="AI72" i="52" s="1"/>
  <c r="A110" i="52"/>
  <c r="A53" i="52"/>
  <c r="T15" i="52"/>
  <c r="X15" i="52" s="1"/>
  <c r="AH41" i="45"/>
  <c r="AI41" i="45" s="1"/>
  <c r="AE41" i="45"/>
  <c r="AE40" i="45"/>
  <c r="AG79" i="45"/>
  <c r="A96" i="45"/>
  <c r="AG96" i="45"/>
  <c r="T20" i="45"/>
  <c r="A72" i="45"/>
  <c r="AG70" i="45"/>
  <c r="A98" i="45"/>
  <c r="AG41" i="45"/>
  <c r="U87" i="45"/>
  <c r="U103" i="45" s="1"/>
  <c r="A58" i="45"/>
  <c r="AH56" i="45"/>
  <c r="AI56" i="45" s="1"/>
  <c r="Q30" i="45"/>
  <c r="Q46" i="45" s="1"/>
  <c r="AB23" i="45"/>
  <c r="AI23" i="45" s="1"/>
  <c r="U30" i="45"/>
  <c r="U46" i="45"/>
  <c r="A79" i="45"/>
  <c r="AH79" i="45" s="1"/>
  <c r="U106" i="45"/>
  <c r="U122" i="45" s="1"/>
  <c r="Q106" i="45"/>
  <c r="Q122" i="45" s="1"/>
  <c r="AG115" i="45"/>
  <c r="A77" i="45"/>
  <c r="AE100" i="45"/>
  <c r="A34" i="45"/>
  <c r="AH34" i="45" s="1"/>
  <c r="AI34" i="45" s="1"/>
  <c r="A70" i="45"/>
  <c r="B22" i="45"/>
  <c r="AG117" i="45"/>
  <c r="AG39" i="45"/>
  <c r="B20" i="45"/>
  <c r="A115" i="45"/>
  <c r="AE74" i="45"/>
  <c r="A60" i="45"/>
  <c r="AH60" i="45" s="1"/>
  <c r="AI60" i="45" s="1"/>
  <c r="T22" i="45"/>
  <c r="AB22" i="45" s="1"/>
  <c r="AI22" i="45" s="1"/>
  <c r="A117" i="45"/>
  <c r="U49" i="45"/>
  <c r="U65" i="45" s="1"/>
  <c r="AE99" i="45"/>
  <c r="AG60" i="45"/>
  <c r="A39" i="45"/>
  <c r="AE39" i="45" s="1"/>
  <c r="Q68" i="45"/>
  <c r="Q84" i="45" s="1"/>
  <c r="A11" i="36"/>
  <c r="L11" i="36" s="1"/>
  <c r="M11" i="36" s="1"/>
  <c r="N11" i="36" s="1"/>
  <c r="A17" i="36"/>
  <c r="L17" i="36" s="1"/>
  <c r="M17" i="36" s="1"/>
  <c r="N17" i="36" s="1"/>
  <c r="A21" i="36"/>
  <c r="L21" i="36" s="1"/>
  <c r="M21" i="36" s="1"/>
  <c r="N21" i="36" s="1"/>
  <c r="A14" i="36"/>
  <c r="L14" i="36" s="1"/>
  <c r="M14" i="36" s="1"/>
  <c r="N14" i="36" s="1"/>
  <c r="A7" i="36"/>
  <c r="A19" i="36"/>
  <c r="L19" i="36" s="1"/>
  <c r="M19" i="36" s="1"/>
  <c r="N19" i="36" s="1"/>
  <c r="A24" i="36"/>
  <c r="L24" i="36" s="1"/>
  <c r="M24" i="36" s="1"/>
  <c r="N24" i="36" s="1"/>
  <c r="A22" i="36"/>
  <c r="L22" i="36" s="1"/>
  <c r="M22" i="36" s="1"/>
  <c r="N22" i="36" s="1"/>
  <c r="A13" i="36"/>
  <c r="L13" i="36" s="1"/>
  <c r="M13" i="36" s="1"/>
  <c r="N13" i="36" s="1"/>
  <c r="A12" i="36"/>
  <c r="L12" i="36" s="1"/>
  <c r="M12" i="36" s="1"/>
  <c r="N12" i="36" s="1"/>
  <c r="F10" i="20"/>
  <c r="T22" i="44"/>
  <c r="X22" i="44" s="1"/>
  <c r="A15" i="36"/>
  <c r="L15" i="36" s="1"/>
  <c r="M15" i="36" s="1"/>
  <c r="N15" i="36" s="1"/>
  <c r="I13" i="36"/>
  <c r="N7" i="36"/>
  <c r="A18" i="36"/>
  <c r="L18" i="36" s="1"/>
  <c r="M18" i="36" s="1"/>
  <c r="N18" i="36" s="1"/>
  <c r="AE35" i="43"/>
  <c r="AH36" i="43"/>
  <c r="AI36" i="43" s="1"/>
  <c r="AE36" i="43"/>
  <c r="A64" i="42"/>
  <c r="AH64" i="42" s="1"/>
  <c r="AI64" i="42" s="1"/>
  <c r="AC68" i="42"/>
  <c r="AC84" i="42"/>
  <c r="AC106" i="42"/>
  <c r="AC122" i="42" s="1"/>
  <c r="AG83" i="42"/>
  <c r="AC87" i="42"/>
  <c r="AC103" i="42" s="1"/>
  <c r="B26" i="42"/>
  <c r="AC30" i="42"/>
  <c r="AC46" i="42" s="1"/>
  <c r="A121" i="42"/>
  <c r="A102" i="42"/>
  <c r="AH102" i="42" s="1"/>
  <c r="AI102" i="42" s="1"/>
  <c r="T26" i="42"/>
  <c r="AG45" i="42"/>
  <c r="AC49" i="42"/>
  <c r="AC65" i="42" s="1"/>
  <c r="AG121" i="42"/>
  <c r="A45" i="42"/>
  <c r="AH45" i="42" s="1"/>
  <c r="AI45" i="42" s="1"/>
  <c r="A83" i="42"/>
  <c r="AH83" i="42" s="1"/>
  <c r="AI83" i="42" s="1"/>
  <c r="AG64" i="42"/>
  <c r="AG102" i="42"/>
  <c r="AB25" i="42"/>
  <c r="AI25" i="42" s="1"/>
  <c r="X25" i="42"/>
  <c r="B25" i="42"/>
  <c r="A101" i="42"/>
  <c r="B21" i="42"/>
  <c r="A78" i="42"/>
  <c r="A71" i="42"/>
  <c r="AH71" i="42"/>
  <c r="AI71" i="42" s="1"/>
  <c r="E30" i="42"/>
  <c r="E46" i="42" s="1"/>
  <c r="G23" i="36"/>
  <c r="G25" i="36"/>
  <c r="G11" i="36"/>
  <c r="A24" i="42"/>
  <c r="A82" i="42"/>
  <c r="AH82" i="42" s="1"/>
  <c r="AI82" i="42" s="1"/>
  <c r="AG78" i="42"/>
  <c r="A116" i="42"/>
  <c r="B14" i="42"/>
  <c r="T14" i="42"/>
  <c r="E87" i="42"/>
  <c r="E103" i="42" s="1"/>
  <c r="A17" i="42"/>
  <c r="A15" i="42"/>
  <c r="G68" i="42" s="1"/>
  <c r="G84" i="42" s="1"/>
  <c r="AG101" i="42"/>
  <c r="AG97" i="42"/>
  <c r="AG109" i="42"/>
  <c r="E49" i="42"/>
  <c r="E65" i="42" s="1"/>
  <c r="G21" i="36"/>
  <c r="G16" i="36"/>
  <c r="A20" i="42"/>
  <c r="A13" i="42"/>
  <c r="B13" i="42" s="1"/>
  <c r="A12" i="42"/>
  <c r="A63" i="42"/>
  <c r="AH63" i="42" s="1"/>
  <c r="AI63" i="42" s="1"/>
  <c r="T21" i="42"/>
  <c r="AG40" i="42"/>
  <c r="S30" i="42"/>
  <c r="S46" i="42" s="1"/>
  <c r="A52" i="42"/>
  <c r="AG71" i="42"/>
  <c r="AG52" i="42"/>
  <c r="E106" i="42"/>
  <c r="E122" i="42" s="1"/>
  <c r="AG116" i="42"/>
  <c r="S87" i="42"/>
  <c r="S103" i="42" s="1"/>
  <c r="A9" i="42"/>
  <c r="G17" i="36"/>
  <c r="A23" i="42"/>
  <c r="A40" i="42"/>
  <c r="A59" i="42"/>
  <c r="A33" i="42"/>
  <c r="AH33" i="42" s="1"/>
  <c r="AI33" i="42" s="1"/>
  <c r="AG33" i="42"/>
  <c r="A44" i="42"/>
  <c r="AA106" i="42"/>
  <c r="AA122" i="42" s="1"/>
  <c r="AG59" i="42"/>
  <c r="G13" i="36"/>
  <c r="G10" i="36"/>
  <c r="AA87" i="42"/>
  <c r="AA103" i="42" s="1"/>
  <c r="A16" i="42"/>
  <c r="AA68" i="42"/>
  <c r="AA84" i="42" s="1"/>
  <c r="A97" i="42"/>
  <c r="E68" i="42"/>
  <c r="E84" i="42" s="1"/>
  <c r="A90" i="42"/>
  <c r="G15" i="36"/>
  <c r="G20" i="36"/>
  <c r="A19" i="42"/>
  <c r="A120" i="42"/>
  <c r="AE120" i="42" s="1"/>
  <c r="AG90" i="42"/>
  <c r="AA49" i="42"/>
  <c r="AA65" i="42" s="1"/>
  <c r="G18" i="36"/>
  <c r="G22" i="36"/>
  <c r="AA30" i="42"/>
  <c r="AA46" i="42" s="1"/>
  <c r="A22" i="42"/>
  <c r="A18" i="42"/>
  <c r="AH59" i="40"/>
  <c r="AI59" i="40" s="1"/>
  <c r="B12" i="39"/>
  <c r="A50" i="39"/>
  <c r="AH50" i="39" s="1"/>
  <c r="AI50" i="39" s="1"/>
  <c r="AG50" i="39"/>
  <c r="A31" i="39"/>
  <c r="AH119" i="39"/>
  <c r="AI119" i="39" s="1"/>
  <c r="AG107" i="39"/>
  <c r="T12" i="39"/>
  <c r="A69" i="39"/>
  <c r="AH69" i="39" s="1"/>
  <c r="AI69" i="39" s="1"/>
  <c r="AH64" i="39"/>
  <c r="AI64" i="39" s="1"/>
  <c r="AG88" i="39"/>
  <c r="A107" i="39"/>
  <c r="X23" i="38"/>
  <c r="AB23" i="38"/>
  <c r="AI23" i="38" s="1"/>
  <c r="AE33" i="38"/>
  <c r="X20" i="38"/>
  <c r="AE113" i="38"/>
  <c r="AE74" i="38"/>
  <c r="AH113" i="38"/>
  <c r="AI113" i="38" s="1"/>
  <c r="AE73" i="38"/>
  <c r="AE41" i="38"/>
  <c r="AE42" i="38"/>
  <c r="A9" i="37"/>
  <c r="AH36" i="63"/>
  <c r="AI36" i="63" s="1"/>
  <c r="AE36" i="63"/>
  <c r="AH93" i="56"/>
  <c r="AI93" i="56" s="1"/>
  <c r="AE35" i="51"/>
  <c r="AH55" i="64"/>
  <c r="AI55" i="64" s="1"/>
  <c r="A93" i="37"/>
  <c r="A55" i="37"/>
  <c r="A36" i="37"/>
  <c r="A112" i="41"/>
  <c r="A74" i="41"/>
  <c r="K87" i="63"/>
  <c r="K103" i="63" s="1"/>
  <c r="K30" i="63"/>
  <c r="K46" i="63" s="1"/>
  <c r="A93" i="63"/>
  <c r="AE92" i="63" s="1"/>
  <c r="AH93" i="61"/>
  <c r="AI93" i="61" s="1"/>
  <c r="AB23" i="68"/>
  <c r="AI23" i="68" s="1"/>
  <c r="AH112" i="29"/>
  <c r="AI112" i="29" s="1"/>
  <c r="AH93" i="38"/>
  <c r="AI93" i="38"/>
  <c r="AE35" i="29"/>
  <c r="AH112" i="56"/>
  <c r="AI112" i="56" s="1"/>
  <c r="AG93" i="37"/>
  <c r="AG112" i="37"/>
  <c r="A112" i="37"/>
  <c r="AG93" i="41"/>
  <c r="K87" i="41"/>
  <c r="K103" i="41" s="1"/>
  <c r="A55" i="63"/>
  <c r="AE55" i="63" s="1"/>
  <c r="AG74" i="63"/>
  <c r="A112" i="63"/>
  <c r="AE36" i="82"/>
  <c r="X19" i="56"/>
  <c r="AH36" i="51"/>
  <c r="AI36" i="51" s="1"/>
  <c r="AB24" i="64"/>
  <c r="AI24" i="64" s="1"/>
  <c r="AG36" i="37"/>
  <c r="B17" i="37"/>
  <c r="AG112" i="41"/>
  <c r="K30" i="41"/>
  <c r="K46" i="41" s="1"/>
  <c r="T17" i="63"/>
  <c r="X17" i="63" s="1"/>
  <c r="A74" i="63"/>
  <c r="AE54" i="64"/>
  <c r="AH74" i="32"/>
  <c r="AI74" i="32" s="1"/>
  <c r="AE111" i="29"/>
  <c r="AH55" i="14"/>
  <c r="AI55" i="14" s="1"/>
  <c r="T62" i="9"/>
  <c r="T41" i="9"/>
  <c r="AE73" i="49"/>
  <c r="AH74" i="49"/>
  <c r="AI74" i="49" s="1"/>
  <c r="AG55" i="37"/>
  <c r="K30" i="37"/>
  <c r="K46" i="37" s="1"/>
  <c r="T17" i="37"/>
  <c r="A55" i="41"/>
  <c r="B17" i="41"/>
  <c r="K68" i="63"/>
  <c r="K84" i="63" s="1"/>
  <c r="AE35" i="82"/>
  <c r="AH55" i="78"/>
  <c r="AI55" i="78" s="1"/>
  <c r="AH55" i="80"/>
  <c r="AI55" i="80" s="1"/>
  <c r="AE55" i="80"/>
  <c r="AB12" i="70"/>
  <c r="AI12" i="70" s="1"/>
  <c r="X12" i="70"/>
  <c r="AB17" i="49"/>
  <c r="AI17" i="49" s="1"/>
  <c r="AG36" i="41"/>
  <c r="A93" i="41"/>
  <c r="K49" i="63"/>
  <c r="K65" i="63" s="1"/>
  <c r="K106" i="63"/>
  <c r="K122" i="63" s="1"/>
  <c r="AG93" i="63"/>
  <c r="AB18" i="34"/>
  <c r="AI18" i="34" s="1"/>
  <c r="AH55" i="31"/>
  <c r="AI55" i="31" s="1"/>
  <c r="AE54" i="31"/>
  <c r="K49" i="37"/>
  <c r="K65" i="37"/>
  <c r="K68" i="37"/>
  <c r="K84" i="37" s="1"/>
  <c r="K87" i="37"/>
  <c r="K103" i="37" s="1"/>
  <c r="AH55" i="38"/>
  <c r="AI55" i="38" s="1"/>
  <c r="K49" i="41"/>
  <c r="K65" i="41" s="1"/>
  <c r="T17" i="41"/>
  <c r="AG36" i="63"/>
  <c r="B17" i="63"/>
  <c r="AG93" i="77"/>
  <c r="A36" i="41"/>
  <c r="AE35" i="41" s="1"/>
  <c r="AG112" i="63"/>
  <c r="AH36" i="78"/>
  <c r="AI36" i="78" s="1"/>
  <c r="A112" i="82"/>
  <c r="T17" i="82"/>
  <c r="A55" i="82"/>
  <c r="K30" i="82"/>
  <c r="K46" i="82" s="1"/>
  <c r="K68" i="82"/>
  <c r="K84" i="82" s="1"/>
  <c r="AG55" i="82"/>
  <c r="AB14" i="86"/>
  <c r="AI14" i="86" s="1"/>
  <c r="X14" i="86"/>
  <c r="T59" i="9"/>
  <c r="T99" i="10"/>
  <c r="S111" i="10"/>
  <c r="T111" i="10" s="1"/>
  <c r="S64" i="8"/>
  <c r="T56" i="9"/>
  <c r="T43" i="10"/>
  <c r="AH74" i="23"/>
  <c r="AI74" i="23" s="1"/>
  <c r="AH36" i="69"/>
  <c r="AI36" i="69" s="1"/>
  <c r="R109" i="8"/>
  <c r="X26" i="78"/>
  <c r="T40" i="9"/>
  <c r="X21" i="78"/>
  <c r="T52" i="10"/>
  <c r="AB18" i="66"/>
  <c r="AI18" i="66" s="1"/>
  <c r="T16" i="55"/>
  <c r="AB16" i="55" s="1"/>
  <c r="AI16" i="55" s="1"/>
  <c r="I87" i="55"/>
  <c r="I103" i="55" s="1"/>
  <c r="AG92" i="55"/>
  <c r="AG111" i="55"/>
  <c r="AG54" i="55"/>
  <c r="I106" i="55"/>
  <c r="I122" i="55" s="1"/>
  <c r="AG73" i="55"/>
  <c r="I30" i="55"/>
  <c r="I46" i="55" s="1"/>
  <c r="A92" i="55"/>
  <c r="A73" i="55"/>
  <c r="AG35" i="55"/>
  <c r="AB13" i="27"/>
  <c r="AI13" i="27" s="1"/>
  <c r="AE110" i="54"/>
  <c r="AH111" i="54"/>
  <c r="AI111" i="54" s="1"/>
  <c r="AB23" i="54"/>
  <c r="AI23" i="54" s="1"/>
  <c r="X23" i="54"/>
  <c r="Q72" i="8"/>
  <c r="R52" i="8"/>
  <c r="AB17" i="35"/>
  <c r="AI17" i="35" s="1"/>
  <c r="X17" i="35"/>
  <c r="AB13" i="55"/>
  <c r="AI13" i="55" s="1"/>
  <c r="X13" i="55"/>
  <c r="I68" i="35"/>
  <c r="I84" i="35" s="1"/>
  <c r="AG54" i="35"/>
  <c r="I106" i="35"/>
  <c r="I122" i="35" s="1"/>
  <c r="I87" i="35"/>
  <c r="I103" i="35" s="1"/>
  <c r="AG73" i="35"/>
  <c r="AG111" i="35"/>
  <c r="A92" i="35"/>
  <c r="AG35" i="35"/>
  <c r="A35" i="35"/>
  <c r="A73" i="35"/>
  <c r="AG92" i="35"/>
  <c r="A54" i="35"/>
  <c r="I30" i="35"/>
  <c r="I46" i="35" s="1"/>
  <c r="AE54" i="43"/>
  <c r="A54" i="55"/>
  <c r="I87" i="49"/>
  <c r="I103" i="49" s="1"/>
  <c r="AG35" i="49"/>
  <c r="AG111" i="49"/>
  <c r="T16" i="49"/>
  <c r="I68" i="49"/>
  <c r="I84" i="49" s="1"/>
  <c r="A54" i="49"/>
  <c r="B16" i="49"/>
  <c r="I106" i="49"/>
  <c r="I122" i="49" s="1"/>
  <c r="A92" i="49"/>
  <c r="I30" i="49"/>
  <c r="I46" i="49" s="1"/>
  <c r="AG54" i="49"/>
  <c r="A73" i="63"/>
  <c r="I30" i="63"/>
  <c r="I46" i="63" s="1"/>
  <c r="AG35" i="63"/>
  <c r="AG54" i="63"/>
  <c r="AG92" i="63"/>
  <c r="I49" i="63"/>
  <c r="I65" i="63" s="1"/>
  <c r="B16" i="63"/>
  <c r="I68" i="63"/>
  <c r="I84" i="63" s="1"/>
  <c r="AG73" i="63"/>
  <c r="I87" i="63"/>
  <c r="I103" i="63" s="1"/>
  <c r="T16" i="63"/>
  <c r="A54" i="86"/>
  <c r="I87" i="86"/>
  <c r="I103" i="86" s="1"/>
  <c r="AG111" i="86"/>
  <c r="I49" i="86"/>
  <c r="I65" i="86" s="1"/>
  <c r="A92" i="86"/>
  <c r="T16" i="86"/>
  <c r="B16" i="86"/>
  <c r="AG92" i="86"/>
  <c r="AG54" i="86"/>
  <c r="S102" i="8"/>
  <c r="Q73" i="8"/>
  <c r="R42" i="8"/>
  <c r="T42" i="8" s="1"/>
  <c r="AE35" i="87"/>
  <c r="S101" i="8"/>
  <c r="R97" i="8"/>
  <c r="AB22" i="79"/>
  <c r="AI22" i="79" s="1"/>
  <c r="X22" i="79"/>
  <c r="AH111" i="63"/>
  <c r="AI111" i="63" s="1"/>
  <c r="AE110" i="64"/>
  <c r="B16" i="55"/>
  <c r="Q101" i="8"/>
  <c r="S78" i="8"/>
  <c r="S82" i="8"/>
  <c r="R91" i="8"/>
  <c r="R33" i="8"/>
  <c r="S110" i="8"/>
  <c r="T110" i="8" s="1"/>
  <c r="Q40" i="8"/>
  <c r="Q61" i="8"/>
  <c r="R41" i="8"/>
  <c r="S39" i="8"/>
  <c r="R35" i="8"/>
  <c r="R53" i="8"/>
  <c r="S112" i="8"/>
  <c r="Q83" i="8"/>
  <c r="R78" i="8"/>
  <c r="R44" i="8"/>
  <c r="T44" i="8" s="1"/>
  <c r="S96" i="8"/>
  <c r="Q54" i="8"/>
  <c r="R51" i="8"/>
  <c r="S114" i="8"/>
  <c r="Q95" i="8"/>
  <c r="Q88" i="8"/>
  <c r="S44" i="8"/>
  <c r="Q80" i="8"/>
  <c r="T80" i="8" s="1"/>
  <c r="R107" i="8"/>
  <c r="R43" i="8"/>
  <c r="S77" i="8"/>
  <c r="Q93" i="8"/>
  <c r="R57" i="8"/>
  <c r="S43" i="8"/>
  <c r="Q94" i="8"/>
  <c r="R114" i="8"/>
  <c r="Q107" i="8"/>
  <c r="S40" i="8"/>
  <c r="S37" i="8"/>
  <c r="Q99" i="8"/>
  <c r="R54" i="8"/>
  <c r="S62" i="8"/>
  <c r="Q42" i="8"/>
  <c r="Q89" i="8"/>
  <c r="R39" i="8"/>
  <c r="S117" i="8"/>
  <c r="R96" i="8"/>
  <c r="S34" i="8"/>
  <c r="Q60" i="8"/>
  <c r="Q112" i="8"/>
  <c r="R79" i="8"/>
  <c r="S92" i="8"/>
  <c r="Q57" i="8"/>
  <c r="R80" i="8"/>
  <c r="S93" i="8"/>
  <c r="Q97" i="8"/>
  <c r="R83" i="8"/>
  <c r="S35" i="8"/>
  <c r="S50" i="8"/>
  <c r="S56" i="8"/>
  <c r="S118" i="8"/>
  <c r="Q77" i="8"/>
  <c r="Q35" i="8"/>
  <c r="R112" i="8"/>
  <c r="S55" i="8"/>
  <c r="S31" i="8"/>
  <c r="R110" i="8"/>
  <c r="Q53" i="8"/>
  <c r="S120" i="8"/>
  <c r="Q81" i="8"/>
  <c r="R82" i="8"/>
  <c r="R45" i="8"/>
  <c r="S108" i="8"/>
  <c r="T108" i="8" s="1"/>
  <c r="Q45" i="8"/>
  <c r="R55" i="8"/>
  <c r="S63" i="8"/>
  <c r="Q55" i="8"/>
  <c r="R100" i="8"/>
  <c r="R63" i="8"/>
  <c r="S79" i="8"/>
  <c r="Q82" i="8"/>
  <c r="R64" i="8"/>
  <c r="S80" i="8"/>
  <c r="Q59" i="8"/>
  <c r="R77" i="8"/>
  <c r="S115" i="8"/>
  <c r="Q91" i="8"/>
  <c r="R59" i="8"/>
  <c r="S32" i="8"/>
  <c r="R111" i="8"/>
  <c r="S60" i="8"/>
  <c r="S73" i="8"/>
  <c r="Q69" i="8"/>
  <c r="R70" i="8"/>
  <c r="S95" i="8"/>
  <c r="Q38" i="8"/>
  <c r="R90" i="8"/>
  <c r="R38" i="8"/>
  <c r="S111" i="8"/>
  <c r="Q113" i="8"/>
  <c r="R99" i="8"/>
  <c r="R36" i="8"/>
  <c r="S70" i="8"/>
  <c r="Q76" i="8"/>
  <c r="Q70" i="8"/>
  <c r="S113" i="8"/>
  <c r="Q92" i="8"/>
  <c r="R120" i="8"/>
  <c r="R34" i="8"/>
  <c r="S97" i="8"/>
  <c r="Q115" i="8"/>
  <c r="R75" i="8"/>
  <c r="S71" i="8"/>
  <c r="Q90" i="8"/>
  <c r="R76" i="8"/>
  <c r="S94" i="8"/>
  <c r="Q74" i="8"/>
  <c r="R74" i="8"/>
  <c r="R115" i="8"/>
  <c r="Q36" i="8"/>
  <c r="R56" i="8"/>
  <c r="S74" i="8"/>
  <c r="Q37" i="8"/>
  <c r="T37" i="8" s="1"/>
  <c r="R88" i="8"/>
  <c r="Q33" i="8"/>
  <c r="S98" i="8"/>
  <c r="Q43" i="8"/>
  <c r="Q102" i="8"/>
  <c r="S33" i="8"/>
  <c r="S51" i="8"/>
  <c r="Q110" i="8"/>
  <c r="Q52" i="8"/>
  <c r="S100" i="8"/>
  <c r="Q120" i="8"/>
  <c r="R121" i="8"/>
  <c r="S53" i="8"/>
  <c r="S88" i="8"/>
  <c r="Q96" i="8"/>
  <c r="R61" i="8"/>
  <c r="S89" i="8"/>
  <c r="Q116" i="8"/>
  <c r="R62" i="8"/>
  <c r="S81" i="8"/>
  <c r="Q98" i="8"/>
  <c r="S58" i="8"/>
  <c r="Q56" i="8"/>
  <c r="S61" i="8"/>
  <c r="Q78" i="8"/>
  <c r="R102" i="8"/>
  <c r="R31" i="8"/>
  <c r="S116" i="8"/>
  <c r="Q75" i="8"/>
  <c r="R58" i="8"/>
  <c r="S75" i="8"/>
  <c r="Q58" i="8"/>
  <c r="Q108" i="8"/>
  <c r="R72" i="8"/>
  <c r="S91" i="8"/>
  <c r="Q111" i="8"/>
  <c r="R92" i="8"/>
  <c r="S42" i="8"/>
  <c r="Q71" i="8"/>
  <c r="R116" i="8"/>
  <c r="R37" i="8"/>
  <c r="S76" i="8"/>
  <c r="R119" i="8"/>
  <c r="R71" i="8"/>
  <c r="S72" i="8"/>
  <c r="Q117" i="8"/>
  <c r="S107" i="8"/>
  <c r="Q121" i="8"/>
  <c r="R101" i="8"/>
  <c r="R50" i="8"/>
  <c r="R113" i="8"/>
  <c r="R108" i="8"/>
  <c r="Q50" i="8"/>
  <c r="R32" i="8"/>
  <c r="S36" i="8"/>
  <c r="S38" i="8"/>
  <c r="Q63" i="8"/>
  <c r="S69" i="8"/>
  <c r="R60" i="8"/>
  <c r="S52" i="8"/>
  <c r="S121" i="8"/>
  <c r="S109" i="8"/>
  <c r="T109" i="8" s="1"/>
  <c r="Q62" i="8"/>
  <c r="R95" i="8"/>
  <c r="Q31" i="8"/>
  <c r="S83" i="8"/>
  <c r="S99" i="8"/>
  <c r="S90" i="8"/>
  <c r="Q114" i="8"/>
  <c r="R117" i="8"/>
  <c r="S119" i="8"/>
  <c r="S45" i="8"/>
  <c r="Q44" i="8"/>
  <c r="Q39" i="8"/>
  <c r="R118" i="8"/>
  <c r="Q51" i="8"/>
  <c r="S57" i="8"/>
  <c r="Q41" i="8"/>
  <c r="Q118" i="8"/>
  <c r="Q79" i="8"/>
  <c r="R89" i="8"/>
  <c r="R40" i="8"/>
  <c r="Q64" i="8"/>
  <c r="R94" i="8"/>
  <c r="Q109" i="8"/>
  <c r="Q100" i="8"/>
  <c r="R81" i="8"/>
  <c r="R93" i="8"/>
  <c r="S54" i="8"/>
  <c r="S59" i="8"/>
  <c r="Q32" i="8"/>
  <c r="AE111" i="64"/>
  <c r="AE35" i="49"/>
  <c r="A111" i="55"/>
  <c r="AE111" i="55" s="1"/>
  <c r="AH54" i="85"/>
  <c r="AI54" i="85" s="1"/>
  <c r="AE53" i="85"/>
  <c r="T16" i="35"/>
  <c r="AB16" i="35" s="1"/>
  <c r="AI16" i="35" s="1"/>
  <c r="AB23" i="61"/>
  <c r="AI23" i="61" s="1"/>
  <c r="AB16" i="29"/>
  <c r="AI16" i="29" s="1"/>
  <c r="S41" i="8"/>
  <c r="AH92" i="68"/>
  <c r="AI92" i="68" s="1"/>
  <c r="AB12" i="56"/>
  <c r="AI12" i="56" s="1"/>
  <c r="X12" i="56"/>
  <c r="X13" i="79"/>
  <c r="AE35" i="68"/>
  <c r="AH35" i="68"/>
  <c r="AI35" i="68" s="1"/>
  <c r="AE34" i="68"/>
  <c r="AB15" i="29"/>
  <c r="AI15" i="29" s="1"/>
  <c r="X15" i="29"/>
  <c r="R98" i="8"/>
  <c r="AE34" i="37"/>
  <c r="AE35" i="63"/>
  <c r="A111" i="35"/>
  <c r="X25" i="57"/>
  <c r="AB25" i="57"/>
  <c r="AI25" i="57" s="1"/>
  <c r="AB25" i="58"/>
  <c r="AI25" i="58" s="1"/>
  <c r="X25" i="58"/>
  <c r="X26" i="61"/>
  <c r="AB26" i="61"/>
  <c r="AI26" i="61" s="1"/>
  <c r="AE111" i="54"/>
  <c r="Q119" i="8"/>
  <c r="R73" i="8"/>
  <c r="AB21" i="41"/>
  <c r="AI21" i="41" s="1"/>
  <c r="X21" i="41"/>
  <c r="AH54" i="54"/>
  <c r="AI54" i="54" s="1"/>
  <c r="AE54" i="54"/>
  <c r="AH35" i="80"/>
  <c r="AI35" i="80" s="1"/>
  <c r="AE34" i="80"/>
  <c r="A111" i="67"/>
  <c r="A35" i="67"/>
  <c r="I68" i="67"/>
  <c r="I84" i="67" s="1"/>
  <c r="A92" i="67"/>
  <c r="T16" i="67"/>
  <c r="X16" i="67" s="1"/>
  <c r="AG73" i="67"/>
  <c r="A73" i="67"/>
  <c r="A54" i="67"/>
  <c r="AE91" i="68"/>
  <c r="AG92" i="66"/>
  <c r="A54" i="66"/>
  <c r="AG54" i="66"/>
  <c r="B16" i="66"/>
  <c r="A35" i="66"/>
  <c r="I30" i="66"/>
  <c r="I46" i="66" s="1"/>
  <c r="I106" i="66"/>
  <c r="I122" i="66" s="1"/>
  <c r="AG35" i="66"/>
  <c r="AG111" i="66"/>
  <c r="AG73" i="66"/>
  <c r="A92" i="66"/>
  <c r="I87" i="66"/>
  <c r="I103" i="66" s="1"/>
  <c r="A111" i="66"/>
  <c r="I49" i="66"/>
  <c r="I65" i="66" s="1"/>
  <c r="T16" i="66"/>
  <c r="AG73" i="45"/>
  <c r="A111" i="45"/>
  <c r="B16" i="45"/>
  <c r="I30" i="45"/>
  <c r="I46" i="45" s="1"/>
  <c r="A92" i="45"/>
  <c r="A54" i="45"/>
  <c r="I87" i="45"/>
  <c r="I103" i="45"/>
  <c r="I68" i="45"/>
  <c r="I84" i="45" s="1"/>
  <c r="AG35" i="45"/>
  <c r="T16" i="45"/>
  <c r="AG54" i="45"/>
  <c r="I49" i="45"/>
  <c r="I65" i="45" s="1"/>
  <c r="I106" i="45"/>
  <c r="I122" i="45" s="1"/>
  <c r="A73" i="45"/>
  <c r="AG111" i="45"/>
  <c r="AH35" i="62"/>
  <c r="AI35" i="62" s="1"/>
  <c r="AE34" i="62"/>
  <c r="AE91" i="82"/>
  <c r="I49" i="80"/>
  <c r="I65" i="80" s="1"/>
  <c r="I30" i="80"/>
  <c r="I46" i="80" s="1"/>
  <c r="I68" i="80"/>
  <c r="I84" i="80" s="1"/>
  <c r="AG111" i="80"/>
  <c r="AG73" i="80"/>
  <c r="AH111" i="43"/>
  <c r="AI111" i="43" s="1"/>
  <c r="B16" i="38"/>
  <c r="I87" i="69"/>
  <c r="I103" i="69" s="1"/>
  <c r="T71" i="9"/>
  <c r="T75" i="9"/>
  <c r="AH53" i="23"/>
  <c r="AI53" i="23" s="1"/>
  <c r="A92" i="69"/>
  <c r="I68" i="69"/>
  <c r="I84" i="69" s="1"/>
  <c r="A111" i="69"/>
  <c r="B16" i="69"/>
  <c r="T61" i="9"/>
  <c r="T52" i="9"/>
  <c r="T95" i="9"/>
  <c r="T53" i="9"/>
  <c r="T75" i="10"/>
  <c r="A35" i="69"/>
  <c r="AE91" i="23"/>
  <c r="AH91" i="23"/>
  <c r="AI91" i="23" s="1"/>
  <c r="T16" i="69"/>
  <c r="T91" i="10"/>
  <c r="T81" i="10"/>
  <c r="AH111" i="23"/>
  <c r="AI111" i="23" s="1"/>
  <c r="A73" i="69"/>
  <c r="AG73" i="69"/>
  <c r="I106" i="69"/>
  <c r="I122" i="69" s="1"/>
  <c r="AE109" i="41"/>
  <c r="AH110" i="41"/>
  <c r="AI110" i="41" s="1"/>
  <c r="X12" i="26"/>
  <c r="AB12" i="26"/>
  <c r="AI12" i="26" s="1"/>
  <c r="AH91" i="41"/>
  <c r="AI91" i="41" s="1"/>
  <c r="X24" i="56"/>
  <c r="A72" i="77"/>
  <c r="G68" i="77"/>
  <c r="G84" i="77" s="1"/>
  <c r="AG110" i="77"/>
  <c r="T15" i="77"/>
  <c r="A110" i="77"/>
  <c r="G87" i="77"/>
  <c r="G103" i="77" s="1"/>
  <c r="G49" i="77"/>
  <c r="G65" i="77" s="1"/>
  <c r="AG72" i="77"/>
  <c r="AE34" i="41"/>
  <c r="X15" i="41"/>
  <c r="AE110" i="49"/>
  <c r="X16" i="27"/>
  <c r="AB16" i="27"/>
  <c r="AI16" i="27" s="1"/>
  <c r="AE53" i="82"/>
  <c r="AB16" i="68"/>
  <c r="AI16" i="68" s="1"/>
  <c r="X16" i="68"/>
  <c r="AE90" i="41"/>
  <c r="X16" i="39"/>
  <c r="X21" i="39"/>
  <c r="G106" i="77"/>
  <c r="G122" i="77" s="1"/>
  <c r="AH72" i="54"/>
  <c r="AI72" i="54" s="1"/>
  <c r="AE91" i="87"/>
  <c r="AH91" i="87"/>
  <c r="AI91" i="87" s="1"/>
  <c r="AH34" i="41"/>
  <c r="AI34" i="41" s="1"/>
  <c r="AE110" i="37"/>
  <c r="X19" i="49"/>
  <c r="AB22" i="37"/>
  <c r="AI22" i="37" s="1"/>
  <c r="A53" i="77"/>
  <c r="AH110" i="35"/>
  <c r="AI110" i="35" s="1"/>
  <c r="AE71" i="37"/>
  <c r="AE52" i="41"/>
  <c r="A91" i="77"/>
  <c r="AG91" i="77"/>
  <c r="AG91" i="41"/>
  <c r="AG53" i="41"/>
  <c r="AG34" i="41"/>
  <c r="AB14" i="82"/>
  <c r="AI14" i="82" s="1"/>
  <c r="AE33" i="49"/>
  <c r="G49" i="41"/>
  <c r="G65" i="41" s="1"/>
  <c r="G87" i="41"/>
  <c r="G103" i="41"/>
  <c r="X26" i="51"/>
  <c r="B15" i="77"/>
  <c r="AE53" i="61"/>
  <c r="AH91" i="38"/>
  <c r="AI91" i="38" s="1"/>
  <c r="AE90" i="38"/>
  <c r="AE72" i="31"/>
  <c r="AE71" i="31"/>
  <c r="AB23" i="75"/>
  <c r="AI23" i="75" s="1"/>
  <c r="X23" i="75"/>
  <c r="AH53" i="25"/>
  <c r="AI53" i="25" s="1"/>
  <c r="AB19" i="82"/>
  <c r="AI19" i="82" s="1"/>
  <c r="AB25" i="29"/>
  <c r="AI25" i="29" s="1"/>
  <c r="AE53" i="29"/>
  <c r="AH72" i="82"/>
  <c r="AI72" i="82" s="1"/>
  <c r="AH72" i="31"/>
  <c r="AI72" i="31" s="1"/>
  <c r="AE52" i="25"/>
  <c r="AH52" i="25"/>
  <c r="AI52" i="25"/>
  <c r="X15" i="54"/>
  <c r="AE52" i="29"/>
  <c r="AE109" i="24"/>
  <c r="A91" i="10"/>
  <c r="T101" i="10"/>
  <c r="AE90" i="65"/>
  <c r="AG72" i="10"/>
  <c r="AG34" i="10"/>
  <c r="AH110" i="23"/>
  <c r="AI110" i="23" s="1"/>
  <c r="A53" i="10"/>
  <c r="T42" i="10"/>
  <c r="A72" i="10"/>
  <c r="AH34" i="24"/>
  <c r="AI34" i="24" s="1"/>
  <c r="A34" i="10"/>
  <c r="T83" i="9"/>
  <c r="AG91" i="10"/>
  <c r="AE33" i="31"/>
  <c r="AB17" i="69"/>
  <c r="AI17" i="69" s="1"/>
  <c r="AG52" i="85"/>
  <c r="E30" i="85"/>
  <c r="E46" i="85" s="1"/>
  <c r="B14" i="85"/>
  <c r="A33" i="85"/>
  <c r="AH33" i="85" s="1"/>
  <c r="AI33" i="85" s="1"/>
  <c r="AG109" i="85"/>
  <c r="AG90" i="85"/>
  <c r="E87" i="85"/>
  <c r="E103" i="85" s="1"/>
  <c r="A52" i="85"/>
  <c r="AE51" i="85"/>
  <c r="E106" i="85"/>
  <c r="E122" i="85" s="1"/>
  <c r="E68" i="85"/>
  <c r="E84" i="85"/>
  <c r="A90" i="85"/>
  <c r="A109" i="85"/>
  <c r="X18" i="78"/>
  <c r="AB18" i="78"/>
  <c r="AI18" i="78" s="1"/>
  <c r="X24" i="68"/>
  <c r="AB24" i="68"/>
  <c r="AI24" i="68" s="1"/>
  <c r="AE89" i="29"/>
  <c r="AH90" i="29"/>
  <c r="AI90" i="29" s="1"/>
  <c r="AB19" i="87"/>
  <c r="AI19" i="87" s="1"/>
  <c r="X19" i="87"/>
  <c r="AE109" i="34"/>
  <c r="AH109" i="34"/>
  <c r="AI109" i="34" s="1"/>
  <c r="AE33" i="35"/>
  <c r="AE32" i="35"/>
  <c r="AH33" i="35"/>
  <c r="AI33" i="35" s="1"/>
  <c r="AB17" i="29"/>
  <c r="AI17" i="29" s="1"/>
  <c r="X20" i="35"/>
  <c r="AB20" i="35"/>
  <c r="AI20" i="35" s="1"/>
  <c r="X14" i="41"/>
  <c r="E68" i="55"/>
  <c r="E84" i="55" s="1"/>
  <c r="AE90" i="82"/>
  <c r="AE89" i="82"/>
  <c r="AH90" i="82"/>
  <c r="AI90" i="82" s="1"/>
  <c r="AG71" i="64"/>
  <c r="AG109" i="64"/>
  <c r="E68" i="64"/>
  <c r="E84" i="64" s="1"/>
  <c r="A109" i="64"/>
  <c r="B14" i="64"/>
  <c r="A90" i="64"/>
  <c r="A33" i="64"/>
  <c r="E106" i="64"/>
  <c r="E122" i="64"/>
  <c r="A71" i="64"/>
  <c r="E30" i="64"/>
  <c r="E46" i="64" s="1"/>
  <c r="E49" i="64"/>
  <c r="E65" i="64" s="1"/>
  <c r="A52" i="64"/>
  <c r="AG33" i="64"/>
  <c r="AG90" i="64"/>
  <c r="AG33" i="85"/>
  <c r="B14" i="26"/>
  <c r="E106" i="26"/>
  <c r="E122" i="26" s="1"/>
  <c r="E87" i="26"/>
  <c r="E103" i="26" s="1"/>
  <c r="AG90" i="26"/>
  <c r="A109" i="26"/>
  <c r="A52" i="26"/>
  <c r="E30" i="26"/>
  <c r="E46" i="26" s="1"/>
  <c r="A71" i="26"/>
  <c r="AG71" i="26"/>
  <c r="AG109" i="26"/>
  <c r="AG33" i="26"/>
  <c r="A33" i="26"/>
  <c r="A90" i="26"/>
  <c r="T14" i="26"/>
  <c r="E49" i="55"/>
  <c r="E65" i="55" s="1"/>
  <c r="E30" i="55"/>
  <c r="E46" i="55" s="1"/>
  <c r="E87" i="55"/>
  <c r="E103" i="55" s="1"/>
  <c r="AG33" i="55"/>
  <c r="E106" i="55"/>
  <c r="E122" i="55" s="1"/>
  <c r="A71" i="55"/>
  <c r="AG109" i="55"/>
  <c r="AG52" i="55"/>
  <c r="X20" i="54"/>
  <c r="AB20" i="54"/>
  <c r="AI20" i="54" s="1"/>
  <c r="X19" i="41"/>
  <c r="T14" i="85"/>
  <c r="X15" i="83"/>
  <c r="AB15" i="83"/>
  <c r="AI15" i="83" s="1"/>
  <c r="AB12" i="82"/>
  <c r="AI12" i="82" s="1"/>
  <c r="X12" i="82"/>
  <c r="X19" i="38"/>
  <c r="AG71" i="55"/>
  <c r="AG90" i="55"/>
  <c r="T14" i="64"/>
  <c r="X14" i="64" s="1"/>
  <c r="AG71" i="85"/>
  <c r="AH71" i="61"/>
  <c r="AI71" i="61" s="1"/>
  <c r="AE71" i="61"/>
  <c r="X17" i="70"/>
  <c r="AB17" i="70"/>
  <c r="AI17" i="70" s="1"/>
  <c r="AB24" i="79"/>
  <c r="AI24" i="79" s="1"/>
  <c r="X24" i="79"/>
  <c r="AB20" i="87"/>
  <c r="AI20" i="87" s="1"/>
  <c r="X20" i="87"/>
  <c r="AE51" i="55"/>
  <c r="X19" i="39"/>
  <c r="AB17" i="53"/>
  <c r="AI17" i="53" s="1"/>
  <c r="AB17" i="56"/>
  <c r="AI17" i="56" s="1"/>
  <c r="A90" i="55"/>
  <c r="A109" i="55"/>
  <c r="AE108" i="55" s="1"/>
  <c r="AG52" i="64"/>
  <c r="E49" i="85"/>
  <c r="E65" i="85" s="1"/>
  <c r="AG109" i="68"/>
  <c r="A52" i="68"/>
  <c r="E87" i="68"/>
  <c r="E103" i="68" s="1"/>
  <c r="A71" i="68"/>
  <c r="AE70" i="68" s="1"/>
  <c r="AG90" i="68"/>
  <c r="E49" i="68"/>
  <c r="E65" i="68" s="1"/>
  <c r="A90" i="68"/>
  <c r="E30" i="68"/>
  <c r="E46" i="68" s="1"/>
  <c r="A33" i="68"/>
  <c r="AG33" i="68"/>
  <c r="AG52" i="68"/>
  <c r="A109" i="68"/>
  <c r="AG71" i="68"/>
  <c r="E106" i="68"/>
  <c r="E122" i="68" s="1"/>
  <c r="B14" i="68"/>
  <c r="T14" i="55"/>
  <c r="A71" i="85"/>
  <c r="AH109" i="32"/>
  <c r="AI109" i="32" s="1"/>
  <c r="AB12" i="29"/>
  <c r="AI12" i="29" s="1"/>
  <c r="X12" i="29"/>
  <c r="X17" i="43"/>
  <c r="AB17" i="43"/>
  <c r="AI17" i="43" s="1"/>
  <c r="E15" i="19"/>
  <c r="F15" i="19" s="1"/>
  <c r="T16" i="18" s="1"/>
  <c r="E14" i="19"/>
  <c r="F14" i="19" s="1"/>
  <c r="T15" i="18" s="1"/>
  <c r="E13" i="19"/>
  <c r="E12" i="19"/>
  <c r="E16" i="19"/>
  <c r="F16" i="19" s="1"/>
  <c r="T17" i="18" s="1"/>
  <c r="E24" i="19"/>
  <c r="F24" i="19" s="1"/>
  <c r="T25" i="18" s="1"/>
  <c r="X23" i="86"/>
  <c r="AB23" i="86"/>
  <c r="AI23" i="86" s="1"/>
  <c r="AB17" i="61"/>
  <c r="AI17" i="61" s="1"/>
  <c r="AE33" i="24"/>
  <c r="AH33" i="24"/>
  <c r="AI33" i="24" s="1"/>
  <c r="AE32" i="24"/>
  <c r="T80" i="9"/>
  <c r="AE108" i="24"/>
  <c r="AH108" i="24"/>
  <c r="AI108" i="24" s="1"/>
  <c r="T107" i="10"/>
  <c r="AG52" i="23"/>
  <c r="E49" i="23"/>
  <c r="E65" i="23" s="1"/>
  <c r="AH32" i="14"/>
  <c r="AI32" i="14" s="1"/>
  <c r="AH71" i="24"/>
  <c r="AI71" i="24" s="1"/>
  <c r="AG90" i="23"/>
  <c r="AH109" i="25"/>
  <c r="AI109" i="25" s="1"/>
  <c r="Q78" i="10"/>
  <c r="T78" i="10" s="1"/>
  <c r="AB16" i="82"/>
  <c r="AI16" i="82" s="1"/>
  <c r="T70" i="10"/>
  <c r="T31" i="10"/>
  <c r="T76" i="10"/>
  <c r="T50" i="10"/>
  <c r="AH90" i="24"/>
  <c r="AI90" i="24" s="1"/>
  <c r="A52" i="23"/>
  <c r="AH71" i="25"/>
  <c r="AI71" i="25" s="1"/>
  <c r="T51" i="9"/>
  <c r="T70" i="9"/>
  <c r="T111" i="9"/>
  <c r="AH90" i="25"/>
  <c r="AI90" i="25" s="1"/>
  <c r="AG109" i="23"/>
  <c r="A71" i="23"/>
  <c r="AE71" i="23" s="1"/>
  <c r="X22" i="58"/>
  <c r="E106" i="23"/>
  <c r="E122" i="23" s="1"/>
  <c r="AH109" i="23"/>
  <c r="AI109" i="23" s="1"/>
  <c r="X22" i="62"/>
  <c r="X19" i="37"/>
  <c r="AB24" i="39"/>
  <c r="AI24" i="39" s="1"/>
  <c r="AE89" i="51"/>
  <c r="X20" i="55"/>
  <c r="AB20" i="49"/>
  <c r="AI20" i="49" s="1"/>
  <c r="AB19" i="55"/>
  <c r="AI19" i="55" s="1"/>
  <c r="AG32" i="39"/>
  <c r="A89" i="39"/>
  <c r="A70" i="39"/>
  <c r="C106" i="39"/>
  <c r="C122" i="39" s="1"/>
  <c r="AG108" i="39"/>
  <c r="T13" i="39"/>
  <c r="AB22" i="41"/>
  <c r="AI22" i="41" s="1"/>
  <c r="X25" i="78"/>
  <c r="T13" i="41"/>
  <c r="AG70" i="41"/>
  <c r="AG51" i="41"/>
  <c r="AG108" i="41"/>
  <c r="A108" i="41"/>
  <c r="C87" i="41"/>
  <c r="C103" i="41"/>
  <c r="C49" i="41"/>
  <c r="C65" i="41"/>
  <c r="AG89" i="41"/>
  <c r="AH70" i="87"/>
  <c r="AI70" i="87" s="1"/>
  <c r="AE70" i="87"/>
  <c r="AE88" i="51"/>
  <c r="X12" i="49"/>
  <c r="AH51" i="85"/>
  <c r="AI51" i="85" s="1"/>
  <c r="X15" i="37"/>
  <c r="AB22" i="85"/>
  <c r="AI22" i="85" s="1"/>
  <c r="AH89" i="45"/>
  <c r="AI89" i="45" s="1"/>
  <c r="X12" i="75"/>
  <c r="C68" i="51"/>
  <c r="C84" i="51" s="1"/>
  <c r="AG70" i="51"/>
  <c r="AG108" i="51"/>
  <c r="AG51" i="51"/>
  <c r="A51" i="51"/>
  <c r="A32" i="51"/>
  <c r="C30" i="51"/>
  <c r="C46" i="51" s="1"/>
  <c r="C49" i="51"/>
  <c r="C65" i="51" s="1"/>
  <c r="X23" i="27"/>
  <c r="AB23" i="27"/>
  <c r="AI23" i="27" s="1"/>
  <c r="T37" i="9"/>
  <c r="T61" i="10"/>
  <c r="X14" i="58"/>
  <c r="AB14" i="58"/>
  <c r="AI14" i="58" s="1"/>
  <c r="C49" i="74"/>
  <c r="C65" i="74" s="1"/>
  <c r="C68" i="74"/>
  <c r="C84" i="74" s="1"/>
  <c r="C87" i="74"/>
  <c r="C103" i="74" s="1"/>
  <c r="A32" i="74"/>
  <c r="AB13" i="75"/>
  <c r="AI13" i="75" s="1"/>
  <c r="X13" i="75"/>
  <c r="AH32" i="34"/>
  <c r="AI32" i="34" s="1"/>
  <c r="X26" i="45"/>
  <c r="AB26" i="45"/>
  <c r="AI26" i="45" s="1"/>
  <c r="AB13" i="87"/>
  <c r="AI13" i="87" s="1"/>
  <c r="X13" i="87"/>
  <c r="AB19" i="80"/>
  <c r="AI19" i="80" s="1"/>
  <c r="X19" i="80"/>
  <c r="AE89" i="35"/>
  <c r="X12" i="57"/>
  <c r="AB20" i="58"/>
  <c r="AI20" i="58" s="1"/>
  <c r="AH108" i="74"/>
  <c r="AI108" i="74" s="1"/>
  <c r="AB24" i="38"/>
  <c r="AI24" i="38" s="1"/>
  <c r="AE88" i="68"/>
  <c r="AG32" i="10"/>
  <c r="C30" i="50"/>
  <c r="C46" i="50" s="1"/>
  <c r="AG89" i="50"/>
  <c r="A108" i="50"/>
  <c r="AH108" i="50" s="1"/>
  <c r="AI108" i="50" s="1"/>
  <c r="A32" i="59"/>
  <c r="AG89" i="59"/>
  <c r="Q35" i="10"/>
  <c r="T35" i="10" s="1"/>
  <c r="B13" i="50"/>
  <c r="R107" i="12"/>
  <c r="A70" i="59"/>
  <c r="A89" i="59"/>
  <c r="AH89" i="59" s="1"/>
  <c r="AI89" i="59" s="1"/>
  <c r="C68" i="58"/>
  <c r="C84" i="58"/>
  <c r="Q45" i="10"/>
  <c r="T45" i="10" s="1"/>
  <c r="AH51" i="52"/>
  <c r="AI51" i="52" s="1"/>
  <c r="C49" i="50"/>
  <c r="C65" i="50"/>
  <c r="C87" i="50"/>
  <c r="C103" i="50" s="1"/>
  <c r="Q57" i="10"/>
  <c r="T57" i="10" s="1"/>
  <c r="AG70" i="50"/>
  <c r="A32" i="50"/>
  <c r="C106" i="59"/>
  <c r="C122" i="59" s="1"/>
  <c r="T13" i="58"/>
  <c r="Q59" i="10"/>
  <c r="T59" i="10" s="1"/>
  <c r="Q73" i="10"/>
  <c r="T73" i="10" s="1"/>
  <c r="T90" i="10"/>
  <c r="T88" i="10"/>
  <c r="AG32" i="50"/>
  <c r="C106" i="50"/>
  <c r="C122" i="50" s="1"/>
  <c r="A70" i="50"/>
  <c r="C68" i="50"/>
  <c r="C84" i="50" s="1"/>
  <c r="AG108" i="50"/>
  <c r="AG51" i="50"/>
  <c r="AG51" i="59"/>
  <c r="C30" i="58"/>
  <c r="C46" i="58" s="1"/>
  <c r="Q82" i="10"/>
  <c r="T82" i="10" s="1"/>
  <c r="B12" i="24"/>
  <c r="AG31" i="24"/>
  <c r="AG107" i="24"/>
  <c r="AG88" i="24"/>
  <c r="A107" i="24"/>
  <c r="AE107" i="24" s="1"/>
  <c r="A50" i="24"/>
  <c r="AG50" i="24"/>
  <c r="A69" i="24"/>
  <c r="AE69" i="24" s="1"/>
  <c r="A31" i="24"/>
  <c r="AE31" i="24" s="1"/>
  <c r="AB13" i="29"/>
  <c r="AI13" i="29" s="1"/>
  <c r="A31" i="79"/>
  <c r="AH31" i="79" s="1"/>
  <c r="AI31" i="79" s="1"/>
  <c r="AE50" i="14"/>
  <c r="AH50" i="14"/>
  <c r="AI50" i="14" s="1"/>
  <c r="A88" i="79"/>
  <c r="AH88" i="24"/>
  <c r="AI88" i="24" s="1"/>
  <c r="X15" i="75"/>
  <c r="AB15" i="75"/>
  <c r="AI15" i="75" s="1"/>
  <c r="AG107" i="79"/>
  <c r="X24" i="27"/>
  <c r="AB24" i="27"/>
  <c r="AI24" i="27" s="1"/>
  <c r="X26" i="62"/>
  <c r="AB26" i="62"/>
  <c r="AI26" i="62" s="1"/>
  <c r="X25" i="55"/>
  <c r="AB25" i="55"/>
  <c r="AI25" i="55" s="1"/>
  <c r="E17" i="19"/>
  <c r="F17" i="19" s="1"/>
  <c r="T18" i="18" s="1"/>
  <c r="E19" i="19"/>
  <c r="F19" i="19" s="1"/>
  <c r="T20" i="18" s="1"/>
  <c r="E10" i="19"/>
  <c r="E18" i="19"/>
  <c r="F18" i="19" s="1"/>
  <c r="T19" i="18" s="1"/>
  <c r="E21" i="19"/>
  <c r="F21" i="19" s="1"/>
  <c r="T22" i="18" s="1"/>
  <c r="A69" i="79"/>
  <c r="T12" i="79"/>
  <c r="AB12" i="79" s="1"/>
  <c r="AI12" i="79" s="1"/>
  <c r="AG88" i="79"/>
  <c r="A107" i="79"/>
  <c r="A69" i="11"/>
  <c r="A107" i="11"/>
  <c r="A88" i="11"/>
  <c r="AG107" i="11"/>
  <c r="AG69" i="11"/>
  <c r="B12" i="11"/>
  <c r="AG88" i="11"/>
  <c r="AG31" i="11"/>
  <c r="AG50" i="11"/>
  <c r="X21" i="69"/>
  <c r="Q39" i="10"/>
  <c r="T39" i="10" s="1"/>
  <c r="Q60" i="10"/>
  <c r="T60" i="10" s="1"/>
  <c r="Q83" i="10"/>
  <c r="T83" i="10" s="1"/>
  <c r="Q41" i="10"/>
  <c r="T41" i="10" s="1"/>
  <c r="Q63" i="10"/>
  <c r="T63" i="10" s="1"/>
  <c r="Q44" i="10"/>
  <c r="T44" i="10" s="1"/>
  <c r="Q54" i="10"/>
  <c r="T54" i="10" s="1"/>
  <c r="Q77" i="10"/>
  <c r="T77" i="10" s="1"/>
  <c r="Q58" i="10"/>
  <c r="T58" i="10" s="1"/>
  <c r="A29" i="80"/>
  <c r="A29" i="83"/>
  <c r="A29" i="60"/>
  <c r="A29" i="28"/>
  <c r="A29" i="41"/>
  <c r="A29" i="85"/>
  <c r="A29" i="68"/>
  <c r="A29" i="82"/>
  <c r="A29" i="84"/>
  <c r="A29" i="61"/>
  <c r="A29" i="32"/>
  <c r="A29" i="42"/>
  <c r="A29" i="58"/>
  <c r="A29" i="74"/>
  <c r="A29" i="86"/>
  <c r="A29" i="49"/>
  <c r="A29" i="8"/>
  <c r="A29" i="65"/>
  <c r="A29" i="14"/>
  <c r="A29" i="64"/>
  <c r="A29" i="76"/>
  <c r="A29" i="70"/>
  <c r="A29" i="53"/>
  <c r="A29" i="67"/>
  <c r="A29" i="27"/>
  <c r="A29" i="63"/>
  <c r="A29" i="50"/>
  <c r="A29" i="77"/>
  <c r="A29" i="71"/>
  <c r="A29" i="56"/>
  <c r="A29" i="48"/>
  <c r="A29" i="33"/>
  <c r="A29" i="66"/>
  <c r="A29" i="46"/>
  <c r="A29" i="30"/>
  <c r="A29" i="54"/>
  <c r="A29" i="73"/>
  <c r="A29" i="40"/>
  <c r="A29" i="43"/>
  <c r="A29" i="69"/>
  <c r="A29" i="38"/>
  <c r="A29" i="79"/>
  <c r="A29" i="87"/>
  <c r="A29" i="75"/>
  <c r="A29" i="24"/>
  <c r="A29" i="44"/>
  <c r="A29" i="81"/>
  <c r="AG59" i="25"/>
  <c r="A78" i="25"/>
  <c r="AG63" i="25"/>
  <c r="B21" i="25"/>
  <c r="AH72" i="25"/>
  <c r="AI72" i="25" s="1"/>
  <c r="M87" i="25"/>
  <c r="M103" i="25" s="1"/>
  <c r="S106" i="25"/>
  <c r="S122" i="25" s="1"/>
  <c r="AG97" i="25"/>
  <c r="AH69" i="25"/>
  <c r="AI69" i="25" s="1"/>
  <c r="S87" i="25"/>
  <c r="S103" i="25" s="1"/>
  <c r="AH89" i="25"/>
  <c r="AI89" i="25" s="1"/>
  <c r="AH77" i="25"/>
  <c r="AI77" i="25" s="1"/>
  <c r="A56" i="25"/>
  <c r="AG116" i="25"/>
  <c r="A116" i="25"/>
  <c r="AG78" i="25"/>
  <c r="AG40" i="25"/>
  <c r="A75" i="25"/>
  <c r="A37" i="25"/>
  <c r="AG113" i="25"/>
  <c r="M68" i="25"/>
  <c r="M84" i="25" s="1"/>
  <c r="S68" i="25"/>
  <c r="S84" i="25" s="1"/>
  <c r="M49" i="25"/>
  <c r="M65" i="25" s="1"/>
  <c r="AG94" i="25"/>
  <c r="A59" i="25"/>
  <c r="B18" i="25"/>
  <c r="AG37" i="25"/>
  <c r="M106" i="25"/>
  <c r="M122" i="25" s="1"/>
  <c r="A101" i="25"/>
  <c r="A97" i="25"/>
  <c r="T21" i="25"/>
  <c r="A113" i="25"/>
  <c r="AG75" i="25"/>
  <c r="A44" i="25"/>
  <c r="A40" i="25"/>
  <c r="AH34" i="25"/>
  <c r="AI34" i="25" s="1"/>
  <c r="T23" i="24"/>
  <c r="X23" i="24" s="1"/>
  <c r="A118" i="24"/>
  <c r="W106" i="24"/>
  <c r="W122" i="24" s="1"/>
  <c r="A101" i="24"/>
  <c r="AA87" i="24"/>
  <c r="AA103" i="24" s="1"/>
  <c r="A95" i="24"/>
  <c r="AH95" i="24" s="1"/>
  <c r="AI95" i="24" s="1"/>
  <c r="AG61" i="24"/>
  <c r="AG118" i="24"/>
  <c r="AG101" i="24"/>
  <c r="A44" i="24"/>
  <c r="A38" i="24"/>
  <c r="AH38" i="24" s="1"/>
  <c r="AI38" i="24" s="1"/>
  <c r="AA68" i="24"/>
  <c r="AA84" i="24"/>
  <c r="AG63" i="24"/>
  <c r="T25" i="24"/>
  <c r="B19" i="24"/>
  <c r="T19" i="24"/>
  <c r="X19" i="24" s="1"/>
  <c r="AE52" i="24"/>
  <c r="AH52" i="24"/>
  <c r="AI52" i="24" s="1"/>
  <c r="W30" i="24"/>
  <c r="W46" i="24" s="1"/>
  <c r="A120" i="24"/>
  <c r="A63" i="24"/>
  <c r="AE63" i="24" s="1"/>
  <c r="B25" i="24"/>
  <c r="O30" i="24"/>
  <c r="O46" i="24" s="1"/>
  <c r="A57" i="24"/>
  <c r="AH57" i="24" s="1"/>
  <c r="AI57" i="24" s="1"/>
  <c r="A114" i="24"/>
  <c r="AH114" i="24" s="1"/>
  <c r="AI114" i="24" s="1"/>
  <c r="AE70" i="24"/>
  <c r="AH70" i="24"/>
  <c r="AI70" i="24" s="1"/>
  <c r="A42" i="24"/>
  <c r="A80" i="24"/>
  <c r="AG82" i="24"/>
  <c r="AG76" i="24"/>
  <c r="A76" i="24"/>
  <c r="AH76" i="24" s="1"/>
  <c r="AI76" i="24" s="1"/>
  <c r="W49" i="24"/>
  <c r="W65" i="24" s="1"/>
  <c r="A99" i="24"/>
  <c r="AG42" i="24"/>
  <c r="AA106" i="24"/>
  <c r="AA122" i="24" s="1"/>
  <c r="AA30" i="24"/>
  <c r="AA46" i="24"/>
  <c r="AG114" i="24"/>
  <c r="AG95" i="24"/>
  <c r="AG120" i="24"/>
  <c r="O49" i="24"/>
  <c r="O65" i="24" s="1"/>
  <c r="AE51" i="24"/>
  <c r="AH51" i="24"/>
  <c r="AI51" i="24" s="1"/>
  <c r="W68" i="24"/>
  <c r="W84" i="24" s="1"/>
  <c r="AG99" i="24"/>
  <c r="W87" i="24"/>
  <c r="W103" i="24"/>
  <c r="A82" i="24"/>
  <c r="O87" i="24"/>
  <c r="O103" i="24"/>
  <c r="O106" i="24"/>
  <c r="O122" i="24" s="1"/>
  <c r="AG80" i="24"/>
  <c r="AH38" i="14"/>
  <c r="AI38" i="14" s="1"/>
  <c r="AE37" i="14"/>
  <c r="AH76" i="14"/>
  <c r="AI76" i="14" s="1"/>
  <c r="AE54" i="14"/>
  <c r="AH54" i="14"/>
  <c r="AI54" i="14" s="1"/>
  <c r="AH58" i="14"/>
  <c r="AI58" i="14" s="1"/>
  <c r="AG72" i="14"/>
  <c r="B15" i="14"/>
  <c r="O30" i="14"/>
  <c r="O46" i="14" s="1"/>
  <c r="AG57" i="14"/>
  <c r="AG76" i="14"/>
  <c r="C87" i="14"/>
  <c r="C103" i="14" s="1"/>
  <c r="A70" i="14"/>
  <c r="AE70" i="14" s="1"/>
  <c r="AE73" i="14"/>
  <c r="AH73" i="14"/>
  <c r="AI73" i="14" s="1"/>
  <c r="AE93" i="14"/>
  <c r="AH93" i="14"/>
  <c r="AI93" i="14" s="1"/>
  <c r="G87" i="14"/>
  <c r="G103" i="14" s="1"/>
  <c r="A53" i="14"/>
  <c r="A57" i="14"/>
  <c r="AE56" i="14"/>
  <c r="A95" i="14"/>
  <c r="AE94" i="14" s="1"/>
  <c r="O106" i="14"/>
  <c r="O122" i="14" s="1"/>
  <c r="C68" i="14"/>
  <c r="C84" i="14" s="1"/>
  <c r="AG32" i="14"/>
  <c r="AE34" i="14"/>
  <c r="AH34" i="14"/>
  <c r="AI34" i="14" s="1"/>
  <c r="AH56" i="14"/>
  <c r="AI56" i="14" s="1"/>
  <c r="G106" i="14"/>
  <c r="G122" i="14" s="1"/>
  <c r="A114" i="14"/>
  <c r="AE31" i="14"/>
  <c r="AH31" i="14"/>
  <c r="AI31" i="14" s="1"/>
  <c r="AE51" i="14"/>
  <c r="A110" i="14"/>
  <c r="G49" i="14"/>
  <c r="G65" i="14"/>
  <c r="O87" i="14"/>
  <c r="O103" i="14" s="1"/>
  <c r="AG38" i="14"/>
  <c r="AG51" i="14"/>
  <c r="C49" i="14"/>
  <c r="C65" i="14" s="1"/>
  <c r="A89" i="14"/>
  <c r="AE40" i="14"/>
  <c r="AG53" i="14"/>
  <c r="G30" i="14"/>
  <c r="G46" i="14" s="1"/>
  <c r="B19" i="14"/>
  <c r="O68" i="14"/>
  <c r="O84" i="14"/>
  <c r="A108" i="14"/>
  <c r="AE108" i="14" s="1"/>
  <c r="C30" i="14"/>
  <c r="C46" i="14" s="1"/>
  <c r="A72" i="14"/>
  <c r="AE71" i="14" s="1"/>
  <c r="A91" i="14"/>
  <c r="T19" i="14"/>
  <c r="AG114" i="14"/>
  <c r="AG89" i="14"/>
  <c r="AG70" i="14"/>
  <c r="G68" i="14"/>
  <c r="G84" i="14" s="1"/>
  <c r="AG91" i="14"/>
  <c r="AG95" i="14"/>
  <c r="C106" i="14"/>
  <c r="C122" i="14" s="1"/>
  <c r="B13" i="14"/>
  <c r="AE31" i="25"/>
  <c r="AH31" i="25"/>
  <c r="AI31" i="25" s="1"/>
  <c r="AE93" i="25"/>
  <c r="AH93" i="25"/>
  <c r="AI93" i="25" s="1"/>
  <c r="AH94" i="25"/>
  <c r="AI94" i="25" s="1"/>
  <c r="A100" i="25"/>
  <c r="X22" i="25"/>
  <c r="AG100" i="25"/>
  <c r="AH32" i="25"/>
  <c r="AI32" i="25" s="1"/>
  <c r="AB20" i="25"/>
  <c r="AI20" i="25" s="1"/>
  <c r="X18" i="24"/>
  <c r="AB18" i="24"/>
  <c r="AI18" i="24" s="1"/>
  <c r="A56" i="24"/>
  <c r="A113" i="24"/>
  <c r="AE112" i="24" s="1"/>
  <c r="AH112" i="24"/>
  <c r="AI112" i="24"/>
  <c r="AG94" i="24"/>
  <c r="A115" i="24"/>
  <c r="K49" i="24"/>
  <c r="K65" i="24" s="1"/>
  <c r="AG74" i="24"/>
  <c r="K68" i="24"/>
  <c r="K84" i="24" s="1"/>
  <c r="AG58" i="24"/>
  <c r="AH72" i="24"/>
  <c r="AI72" i="24" s="1"/>
  <c r="AH91" i="24"/>
  <c r="AI91" i="24"/>
  <c r="AH109" i="24"/>
  <c r="AI109" i="24" s="1"/>
  <c r="AE110" i="24"/>
  <c r="AH110" i="24"/>
  <c r="AI110" i="24" s="1"/>
  <c r="AH37" i="24"/>
  <c r="AI37" i="24" s="1"/>
  <c r="AG113" i="24"/>
  <c r="Q30" i="24"/>
  <c r="Q46" i="24" s="1"/>
  <c r="Q106" i="24"/>
  <c r="Q122" i="24" s="1"/>
  <c r="A96" i="24"/>
  <c r="A55" i="24"/>
  <c r="AE111" i="24"/>
  <c r="AH111" i="24"/>
  <c r="AI111" i="24" s="1"/>
  <c r="M87" i="24"/>
  <c r="M103" i="24" s="1"/>
  <c r="A93" i="24"/>
  <c r="B20" i="24"/>
  <c r="A36" i="24"/>
  <c r="Q68" i="24"/>
  <c r="Q84" i="24" s="1"/>
  <c r="AB24" i="24"/>
  <c r="AI24" i="24" s="1"/>
  <c r="A94" i="24"/>
  <c r="A75" i="24"/>
  <c r="M106" i="24"/>
  <c r="M122" i="24" s="1"/>
  <c r="AG39" i="24"/>
  <c r="AG93" i="24"/>
  <c r="AH32" i="24"/>
  <c r="AI32" i="24"/>
  <c r="B18" i="24"/>
  <c r="A74" i="24"/>
  <c r="A77" i="24"/>
  <c r="K30" i="24"/>
  <c r="K46" i="24"/>
  <c r="B17" i="24"/>
  <c r="AG56" i="24"/>
  <c r="M68" i="24"/>
  <c r="M84" i="24" s="1"/>
  <c r="M49" i="24"/>
  <c r="M65" i="24" s="1"/>
  <c r="T20" i="24"/>
  <c r="A58" i="24"/>
  <c r="AG55" i="24"/>
  <c r="M30" i="24"/>
  <c r="M46" i="24" s="1"/>
  <c r="AG75" i="24"/>
  <c r="K87" i="24"/>
  <c r="K103" i="24" s="1"/>
  <c r="AG96" i="24"/>
  <c r="AG77" i="24"/>
  <c r="AG112" i="24"/>
  <c r="AH59" i="23"/>
  <c r="AI59" i="23" s="1"/>
  <c r="AH37" i="23"/>
  <c r="AI37" i="23" s="1"/>
  <c r="A40" i="23"/>
  <c r="A97" i="23"/>
  <c r="AG97" i="23"/>
  <c r="A51" i="23"/>
  <c r="B13" i="23"/>
  <c r="AG32" i="23"/>
  <c r="A116" i="23"/>
  <c r="AE73" i="23"/>
  <c r="AH73" i="23"/>
  <c r="AI73" i="23" s="1"/>
  <c r="AG108" i="23"/>
  <c r="AG55" i="23"/>
  <c r="AE90" i="23"/>
  <c r="AH90" i="23"/>
  <c r="AI90" i="23" s="1"/>
  <c r="S87" i="23"/>
  <c r="S103" i="23" s="1"/>
  <c r="S30" i="23"/>
  <c r="S46" i="23" s="1"/>
  <c r="A70" i="23"/>
  <c r="C49" i="23"/>
  <c r="C65" i="23" s="1"/>
  <c r="A93" i="23"/>
  <c r="K49" i="23"/>
  <c r="K65" i="23" s="1"/>
  <c r="C68" i="23"/>
  <c r="C84" i="23" s="1"/>
  <c r="A108" i="23"/>
  <c r="AG89" i="23"/>
  <c r="A89" i="23"/>
  <c r="AG116" i="23"/>
  <c r="A55" i="23"/>
  <c r="AG36" i="23"/>
  <c r="A78" i="23"/>
  <c r="S68" i="23"/>
  <c r="S84" i="23" s="1"/>
  <c r="A36" i="23"/>
  <c r="AG74" i="23"/>
  <c r="AH94" i="23"/>
  <c r="AI94" i="23" s="1"/>
  <c r="T21" i="23"/>
  <c r="S106" i="23"/>
  <c r="S122" i="23" s="1"/>
  <c r="C30" i="23"/>
  <c r="C46" i="23" s="1"/>
  <c r="A32" i="23"/>
  <c r="C87" i="23"/>
  <c r="C103" i="23" s="1"/>
  <c r="AG93" i="23"/>
  <c r="K87" i="23"/>
  <c r="K103" i="23"/>
  <c r="AH72" i="23"/>
  <c r="AI72" i="23" s="1"/>
  <c r="AG40" i="23"/>
  <c r="AG59" i="23"/>
  <c r="AG51" i="23"/>
  <c r="AG75" i="11"/>
  <c r="A95" i="11"/>
  <c r="A57" i="11"/>
  <c r="A50" i="11"/>
  <c r="A56" i="11"/>
  <c r="AG38" i="11"/>
  <c r="AG56" i="11"/>
  <c r="A75" i="11"/>
  <c r="A37" i="11"/>
  <c r="AG37" i="11"/>
  <c r="A114" i="11"/>
  <c r="AG57" i="11"/>
  <c r="AG95" i="11"/>
  <c r="AG76" i="11"/>
  <c r="A113" i="11"/>
  <c r="B18" i="11"/>
  <c r="AG113" i="11"/>
  <c r="AG114" i="11"/>
  <c r="A31" i="11"/>
  <c r="AG94" i="11"/>
  <c r="B19" i="11"/>
  <c r="AG111" i="10"/>
  <c r="A111" i="10"/>
  <c r="AG54" i="10"/>
  <c r="A92" i="10"/>
  <c r="A73" i="10"/>
  <c r="AG92" i="10"/>
  <c r="A74" i="10"/>
  <c r="AG35" i="10"/>
  <c r="A54" i="10"/>
  <c r="A35" i="10"/>
  <c r="A36" i="10"/>
  <c r="A9" i="79"/>
  <c r="C23" i="92"/>
  <c r="C10" i="92"/>
  <c r="C17" i="92"/>
  <c r="A8" i="72"/>
  <c r="C10" i="18"/>
  <c r="F17" i="36"/>
  <c r="F12" i="36"/>
  <c r="F13" i="36"/>
  <c r="AH112" i="23"/>
  <c r="AI112" i="23" s="1"/>
  <c r="AH78" i="14"/>
  <c r="AI78" i="14" s="1"/>
  <c r="AE78" i="14"/>
  <c r="AE77" i="14"/>
  <c r="AE72" i="41"/>
  <c r="K49" i="77"/>
  <c r="K65" i="77" s="1"/>
  <c r="T17" i="77"/>
  <c r="X17" i="77" s="1"/>
  <c r="A34" i="63"/>
  <c r="AG72" i="63"/>
  <c r="AG74" i="74"/>
  <c r="A74" i="74"/>
  <c r="A55" i="74"/>
  <c r="AG36" i="74"/>
  <c r="K87" i="74"/>
  <c r="K103" i="74" s="1"/>
  <c r="A55" i="81"/>
  <c r="AH55" i="81" s="1"/>
  <c r="AI55" i="81" s="1"/>
  <c r="A74" i="81"/>
  <c r="AH74" i="81" s="1"/>
  <c r="AI74" i="81" s="1"/>
  <c r="K106" i="81"/>
  <c r="K122" i="81" s="1"/>
  <c r="AH69" i="78"/>
  <c r="AI69" i="78" s="1"/>
  <c r="AH33" i="23"/>
  <c r="AI33" i="23" s="1"/>
  <c r="AE33" i="23"/>
  <c r="AE52" i="86"/>
  <c r="AH53" i="86"/>
  <c r="AI53" i="86" s="1"/>
  <c r="AH50" i="78"/>
  <c r="AI50" i="78" s="1"/>
  <c r="AH109" i="75"/>
  <c r="AI109" i="75" s="1"/>
  <c r="AE109" i="75"/>
  <c r="AE108" i="75"/>
  <c r="AE32" i="27"/>
  <c r="AH33" i="27"/>
  <c r="AI33" i="27" s="1"/>
  <c r="AH70" i="49"/>
  <c r="AI70" i="49" s="1"/>
  <c r="AE70" i="49"/>
  <c r="AE54" i="29"/>
  <c r="AH54" i="29"/>
  <c r="AI54" i="29" s="1"/>
  <c r="K30" i="74"/>
  <c r="K46" i="74" s="1"/>
  <c r="K68" i="74"/>
  <c r="K84" i="74" s="1"/>
  <c r="K49" i="74"/>
  <c r="K65" i="74"/>
  <c r="AG112" i="74"/>
  <c r="A112" i="74"/>
  <c r="A112" i="81"/>
  <c r="AH112" i="81" s="1"/>
  <c r="AI112" i="81" s="1"/>
  <c r="AE107" i="58"/>
  <c r="AH107" i="58"/>
  <c r="AI107" i="58" s="1"/>
  <c r="AH69" i="58"/>
  <c r="AI69" i="58" s="1"/>
  <c r="AE50" i="38"/>
  <c r="G49" i="63"/>
  <c r="G65" i="63" s="1"/>
  <c r="B15" i="63"/>
  <c r="AG93" i="74"/>
  <c r="T17" i="74"/>
  <c r="X17" i="74" s="1"/>
  <c r="AE51" i="75"/>
  <c r="AH52" i="75"/>
  <c r="AI52" i="75" s="1"/>
  <c r="AE52" i="75"/>
  <c r="K68" i="77"/>
  <c r="K84" i="77" s="1"/>
  <c r="A36" i="77"/>
  <c r="AG112" i="77"/>
  <c r="A74" i="77"/>
  <c r="AG91" i="63"/>
  <c r="A91" i="63"/>
  <c r="AG74" i="81"/>
  <c r="AH108" i="87"/>
  <c r="AI108" i="87" s="1"/>
  <c r="AE108" i="87"/>
  <c r="AE107" i="87"/>
  <c r="AE31" i="58"/>
  <c r="AH31" i="58"/>
  <c r="AI31" i="58" s="1"/>
  <c r="AE32" i="61"/>
  <c r="AH33" i="61"/>
  <c r="AI33" i="61" s="1"/>
  <c r="AE54" i="61"/>
  <c r="AH55" i="61"/>
  <c r="AI55" i="61" s="1"/>
  <c r="B17" i="77"/>
  <c r="K106" i="77"/>
  <c r="K122" i="77" s="1"/>
  <c r="K30" i="77"/>
  <c r="K46" i="77" s="1"/>
  <c r="A53" i="63"/>
  <c r="A110" i="63"/>
  <c r="AG110" i="63"/>
  <c r="AE89" i="38"/>
  <c r="AE31" i="53"/>
  <c r="T17" i="81"/>
  <c r="X17" i="81" s="1"/>
  <c r="AG36" i="81"/>
  <c r="AH90" i="69"/>
  <c r="AI90" i="69" s="1"/>
  <c r="AE90" i="69"/>
  <c r="AH71" i="75"/>
  <c r="AI71" i="75" s="1"/>
  <c r="AE71" i="75"/>
  <c r="AH109" i="69"/>
  <c r="AI109" i="69"/>
  <c r="AE109" i="69"/>
  <c r="AH72" i="41"/>
  <c r="AI72" i="41" s="1"/>
  <c r="AE71" i="41"/>
  <c r="AH53" i="49"/>
  <c r="AI53" i="49" s="1"/>
  <c r="T15" i="63"/>
  <c r="G106" i="63"/>
  <c r="G122" i="63"/>
  <c r="AH107" i="78"/>
  <c r="AI107" i="78" s="1"/>
  <c r="AH72" i="68"/>
  <c r="AI72" i="68" s="1"/>
  <c r="AE72" i="68"/>
  <c r="AE88" i="38"/>
  <c r="AG93" i="81"/>
  <c r="K68" i="81"/>
  <c r="K84" i="81" s="1"/>
  <c r="AE70" i="27"/>
  <c r="AH89" i="49"/>
  <c r="AI89" i="49" s="1"/>
  <c r="AE88" i="49"/>
  <c r="AH35" i="79"/>
  <c r="AI35" i="79" s="1"/>
  <c r="AH32" i="49"/>
  <c r="AI32" i="49" s="1"/>
  <c r="AE32" i="49"/>
  <c r="AE31" i="49"/>
  <c r="AH72" i="86"/>
  <c r="AI72" i="86" s="1"/>
  <c r="AE71" i="86"/>
  <c r="AE35" i="61"/>
  <c r="AH36" i="61"/>
  <c r="AI36" i="61" s="1"/>
  <c r="AH108" i="49"/>
  <c r="AI108" i="49" s="1"/>
  <c r="AE107" i="49"/>
  <c r="AH74" i="53"/>
  <c r="AI74" i="53" s="1"/>
  <c r="AE108" i="61"/>
  <c r="AE94" i="75"/>
  <c r="AH94" i="75"/>
  <c r="AI94" i="75" s="1"/>
  <c r="AH79" i="86"/>
  <c r="AI79" i="86" s="1"/>
  <c r="AE79" i="86"/>
  <c r="AH61" i="38"/>
  <c r="AI61" i="38" s="1"/>
  <c r="AE61" i="38"/>
  <c r="AE74" i="37"/>
  <c r="AE59" i="41"/>
  <c r="AH93" i="78"/>
  <c r="AI93" i="78" s="1"/>
  <c r="AE93" i="78"/>
  <c r="AH115" i="75"/>
  <c r="AI115" i="75" s="1"/>
  <c r="AE56" i="75"/>
  <c r="AH56" i="75"/>
  <c r="AI56" i="75" s="1"/>
  <c r="AH56" i="56"/>
  <c r="AI56" i="56" s="1"/>
  <c r="AH99" i="79"/>
  <c r="AI99" i="79" s="1"/>
  <c r="AE98" i="79"/>
  <c r="AE117" i="29"/>
  <c r="AH118" i="29"/>
  <c r="AI118" i="29" s="1"/>
  <c r="X20" i="75"/>
  <c r="AB20" i="75"/>
  <c r="AI20" i="75" s="1"/>
  <c r="AE99" i="64"/>
  <c r="AE37" i="24"/>
  <c r="AE75" i="79"/>
  <c r="AE61" i="55"/>
  <c r="AH112" i="78"/>
  <c r="AI112" i="78" s="1"/>
  <c r="AH95" i="78"/>
  <c r="AI95" i="78" s="1"/>
  <c r="AE95" i="78"/>
  <c r="AH57" i="78"/>
  <c r="AI57" i="78" s="1"/>
  <c r="AE57" i="78"/>
  <c r="AE56" i="78"/>
  <c r="G18" i="18"/>
  <c r="S18" i="18"/>
  <c r="Q18" i="18"/>
  <c r="AH82" i="71"/>
  <c r="AI82" i="71" s="1"/>
  <c r="AH74" i="78"/>
  <c r="AI74" i="78" s="1"/>
  <c r="AE112" i="78"/>
  <c r="AE78" i="56"/>
  <c r="AH78" i="56"/>
  <c r="AI78" i="56" s="1"/>
  <c r="AE94" i="78"/>
  <c r="G21" i="18"/>
  <c r="Q21" i="18"/>
  <c r="S21" i="18"/>
  <c r="AE35" i="55"/>
  <c r="AH36" i="55"/>
  <c r="AI36" i="55"/>
  <c r="G19" i="18"/>
  <c r="Q19" i="18"/>
  <c r="S19" i="18"/>
  <c r="AH74" i="51"/>
  <c r="AI74" i="51" s="1"/>
  <c r="AE73" i="51"/>
  <c r="AE98" i="37"/>
  <c r="AE76" i="31"/>
  <c r="AE38" i="31"/>
  <c r="AE89" i="24"/>
  <c r="AH89" i="24"/>
  <c r="AI89" i="24" s="1"/>
  <c r="AE58" i="23"/>
  <c r="AE111" i="23"/>
  <c r="O30" i="23"/>
  <c r="O46" i="23" s="1"/>
  <c r="A76" i="23"/>
  <c r="AE75" i="23"/>
  <c r="AG38" i="23"/>
  <c r="B19" i="23"/>
  <c r="A57" i="23"/>
  <c r="AG114" i="23"/>
  <c r="O49" i="23"/>
  <c r="O65" i="23" s="1"/>
  <c r="A38" i="23"/>
  <c r="AG95" i="23"/>
  <c r="A95" i="23"/>
  <c r="AE94" i="23" s="1"/>
  <c r="O87" i="23"/>
  <c r="O103" i="23" s="1"/>
  <c r="AG39" i="12"/>
  <c r="A115" i="12"/>
  <c r="A39" i="12"/>
  <c r="AG58" i="12"/>
  <c r="AG96" i="12"/>
  <c r="A77" i="12"/>
  <c r="B20" i="12"/>
  <c r="AG77" i="12"/>
  <c r="A96" i="12"/>
  <c r="A58" i="12"/>
  <c r="AG115" i="12"/>
  <c r="AG73" i="12"/>
  <c r="AG54" i="12"/>
  <c r="AG35" i="12"/>
  <c r="A54" i="12"/>
  <c r="AG111" i="12"/>
  <c r="B16" i="12"/>
  <c r="A111" i="12"/>
  <c r="AG92" i="12"/>
  <c r="A35" i="12"/>
  <c r="A73" i="12"/>
  <c r="A92" i="12"/>
  <c r="B13" i="12"/>
  <c r="AG89" i="12"/>
  <c r="A108" i="12"/>
  <c r="A70" i="12"/>
  <c r="A51" i="12"/>
  <c r="AG32" i="12"/>
  <c r="AG51" i="12"/>
  <c r="A32" i="12"/>
  <c r="AG108" i="12"/>
  <c r="A89" i="12"/>
  <c r="AG70" i="12"/>
  <c r="B15" i="12"/>
  <c r="A72" i="12"/>
  <c r="A34" i="12"/>
  <c r="A53" i="12"/>
  <c r="AG91" i="12"/>
  <c r="A110" i="12"/>
  <c r="AG53" i="12"/>
  <c r="AG110" i="12"/>
  <c r="AG72" i="12"/>
  <c r="A91" i="12"/>
  <c r="AG34" i="12"/>
  <c r="A59" i="12"/>
  <c r="A40" i="12"/>
  <c r="A97" i="12"/>
  <c r="AG59" i="12"/>
  <c r="AG97" i="12"/>
  <c r="A78" i="12"/>
  <c r="B21" i="12"/>
  <c r="A116" i="12"/>
  <c r="AG40" i="12"/>
  <c r="AG78" i="12"/>
  <c r="AG116" i="12"/>
  <c r="A113" i="12"/>
  <c r="A75" i="12"/>
  <c r="AG75" i="12"/>
  <c r="AG113" i="12"/>
  <c r="B18" i="12"/>
  <c r="A56" i="12"/>
  <c r="A94" i="12"/>
  <c r="AG56" i="12"/>
  <c r="AG94" i="12"/>
  <c r="A37" i="12"/>
  <c r="AG37" i="12"/>
  <c r="A33" i="12"/>
  <c r="A109" i="12"/>
  <c r="A90" i="12"/>
  <c r="A52" i="12"/>
  <c r="B14" i="12"/>
  <c r="AG52" i="12"/>
  <c r="AG71" i="12"/>
  <c r="AG90" i="12"/>
  <c r="AG109" i="12"/>
  <c r="A71" i="12"/>
  <c r="AG33" i="12"/>
  <c r="AG56" i="10"/>
  <c r="A56" i="10"/>
  <c r="AG94" i="10"/>
  <c r="AG75" i="10"/>
  <c r="A113" i="10"/>
  <c r="AG37" i="10"/>
  <c r="AG113" i="10"/>
  <c r="A37" i="10"/>
  <c r="A94" i="10"/>
  <c r="B18" i="10"/>
  <c r="A75" i="10"/>
  <c r="AE107" i="34"/>
  <c r="AB21" i="34"/>
  <c r="AI21" i="34" s="1"/>
  <c r="AE75" i="31"/>
  <c r="AB19" i="32"/>
  <c r="AI19" i="32" s="1"/>
  <c r="AE108" i="34"/>
  <c r="AH76" i="31"/>
  <c r="AI76" i="31" s="1"/>
  <c r="AE73" i="32"/>
  <c r="AE63" i="31"/>
  <c r="AH38" i="31"/>
  <c r="AI38" i="31"/>
  <c r="AE113" i="31"/>
  <c r="AE114" i="31"/>
  <c r="AH114" i="32"/>
  <c r="AI114" i="32" s="1"/>
  <c r="AE95" i="31"/>
  <c r="AE52" i="31"/>
  <c r="AE31" i="27"/>
  <c r="AH31" i="27"/>
  <c r="AI31" i="27" s="1"/>
  <c r="E87" i="28"/>
  <c r="E103" i="28" s="1"/>
  <c r="AG33" i="28"/>
  <c r="A33" i="28"/>
  <c r="AG90" i="28"/>
  <c r="A109" i="28"/>
  <c r="A71" i="28"/>
  <c r="AG52" i="28"/>
  <c r="E106" i="28"/>
  <c r="E122" i="28" s="1"/>
  <c r="E49" i="28"/>
  <c r="E65" i="28" s="1"/>
  <c r="B14" i="28"/>
  <c r="AG71" i="28"/>
  <c r="E30" i="28"/>
  <c r="E46" i="28" s="1"/>
  <c r="AG109" i="28"/>
  <c r="T14" i="28"/>
  <c r="E68" i="28"/>
  <c r="E84" i="28" s="1"/>
  <c r="A90" i="28"/>
  <c r="A52" i="28"/>
  <c r="AG34" i="28"/>
  <c r="G68" i="28"/>
  <c r="G84" i="28" s="1"/>
  <c r="B15" i="28"/>
  <c r="A91" i="28"/>
  <c r="AH91" i="28" s="1"/>
  <c r="AI91" i="28" s="1"/>
  <c r="G30" i="28"/>
  <c r="G46" i="28" s="1"/>
  <c r="A53" i="28"/>
  <c r="A72" i="28"/>
  <c r="AH72" i="28"/>
  <c r="AI72" i="28" s="1"/>
  <c r="T15" i="28"/>
  <c r="AG53" i="28"/>
  <c r="AG91" i="28"/>
  <c r="AG72" i="28"/>
  <c r="AG110" i="28"/>
  <c r="G106" i="28"/>
  <c r="G122" i="28" s="1"/>
  <c r="G87" i="28"/>
  <c r="G103" i="28" s="1"/>
  <c r="A110" i="28"/>
  <c r="AH110" i="28" s="1"/>
  <c r="AI110" i="28" s="1"/>
  <c r="A34" i="28"/>
  <c r="AH34" i="28" s="1"/>
  <c r="AI34" i="28" s="1"/>
  <c r="G49" i="28"/>
  <c r="G65" i="28" s="1"/>
  <c r="AH54" i="26"/>
  <c r="AI54" i="26" s="1"/>
  <c r="AE54" i="26"/>
  <c r="AE53" i="26"/>
  <c r="T25" i="25"/>
  <c r="AG38" i="28"/>
  <c r="AE34" i="34"/>
  <c r="A121" i="30"/>
  <c r="AH121" i="30" s="1"/>
  <c r="AI121" i="30" s="1"/>
  <c r="AE53" i="31"/>
  <c r="A119" i="28"/>
  <c r="Y30" i="28"/>
  <c r="Y46" i="28"/>
  <c r="AG43" i="28"/>
  <c r="Y68" i="28"/>
  <c r="Y84" i="28" s="1"/>
  <c r="Y87" i="28"/>
  <c r="Y103" i="28"/>
  <c r="Y49" i="28"/>
  <c r="Y65" i="28" s="1"/>
  <c r="AG119" i="28"/>
  <c r="AG100" i="28"/>
  <c r="A62" i="28"/>
  <c r="AE62" i="28" s="1"/>
  <c r="T24" i="28"/>
  <c r="A81" i="28"/>
  <c r="AH81" i="28" s="1"/>
  <c r="AI81" i="28" s="1"/>
  <c r="AG62" i="28"/>
  <c r="B24" i="28"/>
  <c r="A43" i="28"/>
  <c r="A100" i="28"/>
  <c r="AG81" i="28"/>
  <c r="Y106" i="28"/>
  <c r="Y122" i="28" s="1"/>
  <c r="AH31" i="26"/>
  <c r="AI31" i="26" s="1"/>
  <c r="AE31" i="26"/>
  <c r="AG107" i="28"/>
  <c r="AG88" i="28"/>
  <c r="A31" i="28"/>
  <c r="AG50" i="28"/>
  <c r="A107" i="28"/>
  <c r="A88" i="28"/>
  <c r="B12" i="28"/>
  <c r="A69" i="28"/>
  <c r="T12" i="28"/>
  <c r="AG69" i="28"/>
  <c r="AG31" i="28"/>
  <c r="A50" i="28"/>
  <c r="C30" i="28"/>
  <c r="C46" i="28" s="1"/>
  <c r="AG70" i="28"/>
  <c r="C49" i="28"/>
  <c r="C65" i="28" s="1"/>
  <c r="A51" i="28"/>
  <c r="C87" i="28"/>
  <c r="C103" i="28" s="1"/>
  <c r="C106" i="28"/>
  <c r="C122" i="28" s="1"/>
  <c r="C68" i="28"/>
  <c r="C84" i="28" s="1"/>
  <c r="A108" i="28"/>
  <c r="A89" i="28"/>
  <c r="T13" i="28"/>
  <c r="AG108" i="28"/>
  <c r="AG32" i="28"/>
  <c r="B13" i="28"/>
  <c r="A32" i="28"/>
  <c r="AH32" i="28" s="1"/>
  <c r="AI32" i="28" s="1"/>
  <c r="AG51" i="28"/>
  <c r="A70" i="28"/>
  <c r="AH70" i="28"/>
  <c r="AI70" i="28" s="1"/>
  <c r="AG89" i="28"/>
  <c r="AE31" i="29"/>
  <c r="AE32" i="29"/>
  <c r="AH32" i="29"/>
  <c r="AI32" i="29" s="1"/>
  <c r="AH50" i="25"/>
  <c r="AI50" i="25" s="1"/>
  <c r="A63" i="25"/>
  <c r="AH63" i="25" s="1"/>
  <c r="AI63" i="25" s="1"/>
  <c r="A120" i="25"/>
  <c r="AE91" i="29"/>
  <c r="AB12" i="27"/>
  <c r="AI12" i="27" s="1"/>
  <c r="AE55" i="31"/>
  <c r="A38" i="28"/>
  <c r="T19" i="28"/>
  <c r="X19" i="28" s="1"/>
  <c r="AE99" i="35"/>
  <c r="AE56" i="31"/>
  <c r="AG102" i="30"/>
  <c r="T26" i="30"/>
  <c r="AB26" i="30" s="1"/>
  <c r="AI26" i="30" s="1"/>
  <c r="AE115" i="35"/>
  <c r="AH92" i="26"/>
  <c r="AI92" i="26" s="1"/>
  <c r="AE92" i="26"/>
  <c r="AE91" i="26"/>
  <c r="AG79" i="28"/>
  <c r="U68" i="28"/>
  <c r="U84" i="28" s="1"/>
  <c r="A60" i="28"/>
  <c r="A117" i="28"/>
  <c r="T22" i="28"/>
  <c r="AG60" i="28"/>
  <c r="AG98" i="28"/>
  <c r="U49" i="28"/>
  <c r="U65" i="28" s="1"/>
  <c r="A98" i="28"/>
  <c r="U87" i="28"/>
  <c r="U103" i="28" s="1"/>
  <c r="U106" i="28"/>
  <c r="U122" i="28" s="1"/>
  <c r="AG41" i="28"/>
  <c r="A79" i="28"/>
  <c r="A41" i="28"/>
  <c r="U30" i="28"/>
  <c r="U46" i="28" s="1"/>
  <c r="AG117" i="28"/>
  <c r="B22" i="28"/>
  <c r="A113" i="28"/>
  <c r="AH113" i="28" s="1"/>
  <c r="AI113" i="28" s="1"/>
  <c r="T18" i="28"/>
  <c r="M30" i="28"/>
  <c r="M46" i="28" s="1"/>
  <c r="AG94" i="28"/>
  <c r="A37" i="28"/>
  <c r="AH37" i="28" s="1"/>
  <c r="AI37" i="28" s="1"/>
  <c r="A75" i="28"/>
  <c r="AE74" i="28" s="1"/>
  <c r="M68" i="28"/>
  <c r="M84" i="28" s="1"/>
  <c r="AG75" i="28"/>
  <c r="B18" i="28"/>
  <c r="M49" i="28"/>
  <c r="M65" i="28" s="1"/>
  <c r="AG37" i="28"/>
  <c r="AG113" i="28"/>
  <c r="M106" i="28"/>
  <c r="M122" i="28" s="1"/>
  <c r="AG56" i="28"/>
  <c r="M87" i="28"/>
  <c r="M103" i="28" s="1"/>
  <c r="A56" i="28"/>
  <c r="AH56" i="28" s="1"/>
  <c r="AI56" i="28" s="1"/>
  <c r="A94" i="28"/>
  <c r="AH94" i="28" s="1"/>
  <c r="AI94" i="28" s="1"/>
  <c r="AA49" i="25"/>
  <c r="AA65" i="25" s="1"/>
  <c r="AE107" i="26"/>
  <c r="A114" i="28"/>
  <c r="O49" i="28"/>
  <c r="O65" i="28" s="1"/>
  <c r="A57" i="28"/>
  <c r="AG76" i="28"/>
  <c r="AB16" i="26"/>
  <c r="AI16" i="26" s="1"/>
  <c r="AE100" i="35"/>
  <c r="AE62" i="35"/>
  <c r="AC106" i="30"/>
  <c r="AC122" i="30" s="1"/>
  <c r="AG92" i="30"/>
  <c r="B16" i="30"/>
  <c r="I87" i="30"/>
  <c r="I103" i="30" s="1"/>
  <c r="AH38" i="27"/>
  <c r="AI38" i="27" s="1"/>
  <c r="AE37" i="27"/>
  <c r="I87" i="28"/>
  <c r="I103" i="28" s="1"/>
  <c r="AG54" i="28"/>
  <c r="AE69" i="29"/>
  <c r="AH70" i="29"/>
  <c r="AI70" i="29" s="1"/>
  <c r="AE57" i="31"/>
  <c r="AE111" i="26"/>
  <c r="AE63" i="35"/>
  <c r="AC87" i="30"/>
  <c r="AC103" i="30" s="1"/>
  <c r="AG64" i="30"/>
  <c r="AH91" i="31"/>
  <c r="AI91" i="31" s="1"/>
  <c r="AE90" i="31"/>
  <c r="AH94" i="34"/>
  <c r="AI94" i="34" s="1"/>
  <c r="AG95" i="28"/>
  <c r="A76" i="28"/>
  <c r="B19" i="28"/>
  <c r="O68" i="28"/>
  <c r="O84" i="28" s="1"/>
  <c r="AG57" i="28"/>
  <c r="A39" i="28"/>
  <c r="AH39" i="28" s="1"/>
  <c r="AI39" i="28" s="1"/>
  <c r="Q30" i="28"/>
  <c r="Q46" i="28" s="1"/>
  <c r="AG77" i="28"/>
  <c r="Q68" i="28"/>
  <c r="Q84" i="28" s="1"/>
  <c r="A96" i="28"/>
  <c r="AH96" i="28" s="1"/>
  <c r="AI96" i="28" s="1"/>
  <c r="T20" i="28"/>
  <c r="A77" i="28"/>
  <c r="AH77" i="28" s="1"/>
  <c r="AI77" i="28" s="1"/>
  <c r="AG115" i="28"/>
  <c r="B20" i="28"/>
  <c r="AG96" i="28"/>
  <c r="A58" i="28"/>
  <c r="AG58" i="28"/>
  <c r="Q106" i="28"/>
  <c r="Q122" i="28" s="1"/>
  <c r="Q87" i="28"/>
  <c r="Q103" i="28" s="1"/>
  <c r="A115" i="28"/>
  <c r="AH115" i="28"/>
  <c r="AI115" i="28" s="1"/>
  <c r="AG39" i="28"/>
  <c r="Q49" i="28"/>
  <c r="Q65" i="28" s="1"/>
  <c r="A82" i="25"/>
  <c r="AA106" i="25"/>
  <c r="AA122" i="25" s="1"/>
  <c r="AG120" i="25"/>
  <c r="AE109" i="29"/>
  <c r="AE110" i="26"/>
  <c r="A95" i="28"/>
  <c r="A102" i="30"/>
  <c r="AH102" i="30" s="1"/>
  <c r="AI102" i="30" s="1"/>
  <c r="A45" i="30"/>
  <c r="AH45" i="30" s="1"/>
  <c r="AI45" i="30" s="1"/>
  <c r="AE50" i="27"/>
  <c r="AH50" i="27"/>
  <c r="AI50" i="27" s="1"/>
  <c r="AE88" i="26"/>
  <c r="AH88" i="26"/>
  <c r="AI88" i="26" s="1"/>
  <c r="A101" i="28"/>
  <c r="AH101" i="28" s="1"/>
  <c r="AI101" i="28" s="1"/>
  <c r="B25" i="28"/>
  <c r="AA49" i="28"/>
  <c r="AA65" i="28" s="1"/>
  <c r="AH108" i="29"/>
  <c r="AI108" i="29" s="1"/>
  <c r="AE108" i="29"/>
  <c r="AE32" i="31"/>
  <c r="AE90" i="29"/>
  <c r="AH110" i="29"/>
  <c r="AI110" i="29" s="1"/>
  <c r="AE60" i="34"/>
  <c r="AE75" i="27"/>
  <c r="A64" i="30"/>
  <c r="AH64" i="30" s="1"/>
  <c r="AI64" i="30" s="1"/>
  <c r="AE96" i="35"/>
  <c r="AH73" i="26"/>
  <c r="AI73" i="26" s="1"/>
  <c r="AE73" i="26"/>
  <c r="AE94" i="27"/>
  <c r="AH95" i="27"/>
  <c r="AI95" i="27" s="1"/>
  <c r="AE63" i="55"/>
  <c r="X16" i="32"/>
  <c r="X22" i="35"/>
  <c r="AE62" i="34"/>
  <c r="AB13" i="62"/>
  <c r="AI13" i="62" s="1"/>
  <c r="AB16" i="64"/>
  <c r="AI16" i="64" s="1"/>
  <c r="AH62" i="64"/>
  <c r="AI62" i="64" s="1"/>
  <c r="AE62" i="64"/>
  <c r="AB21" i="75"/>
  <c r="AI21" i="75" s="1"/>
  <c r="AE80" i="55"/>
  <c r="AE61" i="34"/>
  <c r="X15" i="87"/>
  <c r="A61" i="24"/>
  <c r="B23" i="24"/>
  <c r="AE79" i="35"/>
  <c r="AH80" i="80"/>
  <c r="AI80" i="80" s="1"/>
  <c r="AE80" i="80"/>
  <c r="AG42" i="11"/>
  <c r="A99" i="11"/>
  <c r="A118" i="11"/>
  <c r="A61" i="11"/>
  <c r="A42" i="11"/>
  <c r="A80" i="11"/>
  <c r="AG118" i="11"/>
  <c r="B23" i="11"/>
  <c r="AG80" i="11"/>
  <c r="AG61" i="11"/>
  <c r="AG99" i="11"/>
  <c r="X25" i="75"/>
  <c r="AE79" i="68"/>
  <c r="AH80" i="49"/>
  <c r="AI80" i="49" s="1"/>
  <c r="AE42" i="49"/>
  <c r="AG99" i="25"/>
  <c r="W30" i="14"/>
  <c r="W46" i="14" s="1"/>
  <c r="A99" i="14"/>
  <c r="AE99" i="14" s="1"/>
  <c r="W49" i="14"/>
  <c r="W65" i="14" s="1"/>
  <c r="B23" i="14"/>
  <c r="AG118" i="14"/>
  <c r="A61" i="14"/>
  <c r="A118" i="14"/>
  <c r="AG61" i="14"/>
  <c r="A80" i="14"/>
  <c r="W68" i="14"/>
  <c r="W84" i="14" s="1"/>
  <c r="T23" i="14"/>
  <c r="A42" i="14"/>
  <c r="W87" i="14"/>
  <c r="W103" i="14" s="1"/>
  <c r="W106" i="14"/>
  <c r="W122" i="14" s="1"/>
  <c r="AG80" i="14"/>
  <c r="AG42" i="14"/>
  <c r="AG99" i="14"/>
  <c r="T23" i="23"/>
  <c r="A42" i="23"/>
  <c r="AH42" i="23" s="1"/>
  <c r="AI42" i="23" s="1"/>
  <c r="A118" i="23"/>
  <c r="AH118" i="23" s="1"/>
  <c r="AI118" i="23" s="1"/>
  <c r="A61" i="23"/>
  <c r="B23" i="23"/>
  <c r="AG80" i="23"/>
  <c r="A99" i="23"/>
  <c r="AH99" i="23" s="1"/>
  <c r="AI99" i="23" s="1"/>
  <c r="W68" i="23"/>
  <c r="W84" i="23" s="1"/>
  <c r="W49" i="23"/>
  <c r="W65" i="23" s="1"/>
  <c r="W106" i="23"/>
  <c r="W122" i="23" s="1"/>
  <c r="AG61" i="23"/>
  <c r="W87" i="23"/>
  <c r="W103" i="23" s="1"/>
  <c r="AG42" i="23"/>
  <c r="W30" i="23"/>
  <c r="W46" i="23" s="1"/>
  <c r="AG99" i="23"/>
  <c r="A80" i="23"/>
  <c r="AH80" i="23" s="1"/>
  <c r="AI80" i="23" s="1"/>
  <c r="AG118" i="23"/>
  <c r="A80" i="10"/>
  <c r="A60" i="24"/>
  <c r="U49" i="24"/>
  <c r="U65" i="24" s="1"/>
  <c r="AG79" i="24"/>
  <c r="AG60" i="24"/>
  <c r="T22" i="24"/>
  <c r="A117" i="24"/>
  <c r="AG98" i="24"/>
  <c r="X25" i="52"/>
  <c r="AB23" i="26"/>
  <c r="AI23" i="26" s="1"/>
  <c r="B22" i="24"/>
  <c r="AB13" i="38"/>
  <c r="AI13" i="38" s="1"/>
  <c r="A41" i="44"/>
  <c r="AE60" i="64"/>
  <c r="A41" i="24"/>
  <c r="AB18" i="49"/>
  <c r="AI18" i="49" s="1"/>
  <c r="U68" i="24"/>
  <c r="U84" i="24" s="1"/>
  <c r="U106" i="24"/>
  <c r="U122" i="24" s="1"/>
  <c r="AB17" i="80"/>
  <c r="AI17" i="80" s="1"/>
  <c r="AH98" i="35"/>
  <c r="AI98" i="35" s="1"/>
  <c r="AE97" i="35"/>
  <c r="AG41" i="24"/>
  <c r="AG117" i="24"/>
  <c r="U30" i="24"/>
  <c r="U46" i="24" s="1"/>
  <c r="X13" i="68"/>
  <c r="AB18" i="54"/>
  <c r="AI18" i="54" s="1"/>
  <c r="AH97" i="75"/>
  <c r="AI97" i="75" s="1"/>
  <c r="AE97" i="75"/>
  <c r="AE77" i="75"/>
  <c r="AH78" i="75"/>
  <c r="AI78" i="75" s="1"/>
  <c r="AE116" i="86"/>
  <c r="AH59" i="75"/>
  <c r="AI59" i="75" s="1"/>
  <c r="AE59" i="75"/>
  <c r="AE58" i="75"/>
  <c r="AH116" i="75"/>
  <c r="AI116" i="75"/>
  <c r="AE116" i="75"/>
  <c r="AB21" i="83"/>
  <c r="AI21" i="83" s="1"/>
  <c r="AE40" i="41"/>
  <c r="X24" i="54"/>
  <c r="AB16" i="37"/>
  <c r="AI16" i="37" s="1"/>
  <c r="AE116" i="41"/>
  <c r="AH58" i="49"/>
  <c r="AI58" i="49" s="1"/>
  <c r="AE57" i="49"/>
  <c r="AH39" i="29"/>
  <c r="AI39" i="29" s="1"/>
  <c r="AE39" i="29"/>
  <c r="AE38" i="49"/>
  <c r="AH39" i="49"/>
  <c r="AI39" i="49" s="1"/>
  <c r="AE95" i="49"/>
  <c r="AH96" i="49"/>
  <c r="AI96" i="49" s="1"/>
  <c r="AE38" i="29"/>
  <c r="X14" i="38"/>
  <c r="AB14" i="65"/>
  <c r="AI14" i="65" s="1"/>
  <c r="AB15" i="62"/>
  <c r="AI15" i="62" s="1"/>
  <c r="AE114" i="69"/>
  <c r="AH114" i="69"/>
  <c r="AI114" i="69" s="1"/>
  <c r="AB26" i="85"/>
  <c r="AI26" i="85" s="1"/>
  <c r="AB25" i="86"/>
  <c r="AI25" i="86" s="1"/>
  <c r="AE38" i="55"/>
  <c r="AE76" i="51"/>
  <c r="AE57" i="68"/>
  <c r="AB18" i="41"/>
  <c r="AI18" i="41" s="1"/>
  <c r="AB23" i="35"/>
  <c r="AI23" i="35" s="1"/>
  <c r="X14" i="51"/>
  <c r="AE93" i="38"/>
  <c r="AE36" i="31"/>
  <c r="X13" i="67"/>
  <c r="AE93" i="49"/>
  <c r="AH94" i="49"/>
  <c r="AI94" i="49" s="1"/>
  <c r="AE94" i="49"/>
  <c r="X25" i="34"/>
  <c r="X26" i="57"/>
  <c r="AE37" i="31"/>
  <c r="AE74" i="69"/>
  <c r="AE93" i="54"/>
  <c r="AB14" i="45"/>
  <c r="AI14" i="45" s="1"/>
  <c r="AH75" i="49"/>
  <c r="AI75" i="49" s="1"/>
  <c r="AE75" i="49"/>
  <c r="X24" i="76"/>
  <c r="AB23" i="83"/>
  <c r="AI23" i="83" s="1"/>
  <c r="AH75" i="26"/>
  <c r="AI75" i="26" s="1"/>
  <c r="AE74" i="26"/>
  <c r="AE36" i="29"/>
  <c r="AB25" i="56"/>
  <c r="AI25" i="56" s="1"/>
  <c r="AE37" i="29"/>
  <c r="AE113" i="83"/>
  <c r="AH79" i="35"/>
  <c r="AI79" i="35" s="1"/>
  <c r="AE78" i="35"/>
  <c r="AH60" i="35"/>
  <c r="AI60" i="35" s="1"/>
  <c r="AE59" i="35"/>
  <c r="AE98" i="35"/>
  <c r="AE117" i="35"/>
  <c r="AE80" i="35"/>
  <c r="AE42" i="35"/>
  <c r="AE116" i="35"/>
  <c r="AH41" i="35"/>
  <c r="AI41" i="35" s="1"/>
  <c r="AE41" i="35"/>
  <c r="AH118" i="35"/>
  <c r="AI118" i="35"/>
  <c r="AE118" i="35"/>
  <c r="AE88" i="34"/>
  <c r="AE50" i="34"/>
  <c r="AH51" i="34"/>
  <c r="AI51" i="34" s="1"/>
  <c r="AH43" i="34"/>
  <c r="AI43" i="34" s="1"/>
  <c r="AE43" i="34"/>
  <c r="AH54" i="32"/>
  <c r="AI54" i="32" s="1"/>
  <c r="AH92" i="32"/>
  <c r="AI92" i="32" s="1"/>
  <c r="AH41" i="31"/>
  <c r="AI41" i="31" s="1"/>
  <c r="AH60" i="31"/>
  <c r="AI60" i="31" s="1"/>
  <c r="AE60" i="31"/>
  <c r="AH113" i="31"/>
  <c r="AI113" i="31" s="1"/>
  <c r="AE112" i="31"/>
  <c r="AH94" i="31"/>
  <c r="AI94" i="31" s="1"/>
  <c r="AE93" i="31"/>
  <c r="AH79" i="31"/>
  <c r="AI79" i="31" s="1"/>
  <c r="AE79" i="31"/>
  <c r="S106" i="30"/>
  <c r="S122" i="30" s="1"/>
  <c r="AG40" i="30"/>
  <c r="A40" i="30"/>
  <c r="A97" i="30"/>
  <c r="AG116" i="30"/>
  <c r="B21" i="30"/>
  <c r="AG59" i="30"/>
  <c r="A116" i="30"/>
  <c r="AH116" i="30" s="1"/>
  <c r="AI116" i="30" s="1"/>
  <c r="AG97" i="30"/>
  <c r="AE113" i="29"/>
  <c r="AE93" i="29"/>
  <c r="AH94" i="29"/>
  <c r="AI94" i="29" s="1"/>
  <c r="AE94" i="29"/>
  <c r="AH56" i="29"/>
  <c r="AI56" i="29" s="1"/>
  <c r="AE56" i="29"/>
  <c r="AE55" i="29"/>
  <c r="AE91" i="28"/>
  <c r="AE61" i="26"/>
  <c r="AH61" i="26"/>
  <c r="AI61" i="26" s="1"/>
  <c r="AE79" i="26"/>
  <c r="AE80" i="26"/>
  <c r="AH34" i="87"/>
  <c r="AI34" i="87" s="1"/>
  <c r="AE33" i="87"/>
  <c r="AE34" i="87"/>
  <c r="AH110" i="87"/>
  <c r="AI110" i="87" s="1"/>
  <c r="AE109" i="87"/>
  <c r="AE52" i="87"/>
  <c r="AE70" i="82"/>
  <c r="AE69" i="82"/>
  <c r="AH70" i="82"/>
  <c r="AI70" i="82" s="1"/>
  <c r="AE51" i="82"/>
  <c r="AH51" i="82"/>
  <c r="AI51" i="82" s="1"/>
  <c r="AE32" i="82"/>
  <c r="AH32" i="82"/>
  <c r="AI32" i="82" s="1"/>
  <c r="AE31" i="82"/>
  <c r="A93" i="81"/>
  <c r="AH93" i="81" s="1"/>
  <c r="AI93" i="81" s="1"/>
  <c r="K87" i="81"/>
  <c r="K103" i="81"/>
  <c r="AG55" i="81"/>
  <c r="AE91" i="80"/>
  <c r="AE110" i="80"/>
  <c r="AE111" i="80"/>
  <c r="AH111" i="80"/>
  <c r="AI111" i="80" s="1"/>
  <c r="AE92" i="80"/>
  <c r="AH112" i="80"/>
  <c r="AI112" i="80" s="1"/>
  <c r="AE112" i="80"/>
  <c r="AE120" i="80"/>
  <c r="AH73" i="80"/>
  <c r="AI73" i="80" s="1"/>
  <c r="AE73" i="80"/>
  <c r="AE72" i="80"/>
  <c r="AE119" i="80"/>
  <c r="AE93" i="80"/>
  <c r="AH36" i="75"/>
  <c r="AI36" i="75" s="1"/>
  <c r="AE36" i="75"/>
  <c r="AH74" i="75"/>
  <c r="AI74" i="75" s="1"/>
  <c r="AE93" i="75"/>
  <c r="AH93" i="75"/>
  <c r="AI93" i="75" s="1"/>
  <c r="AH112" i="75"/>
  <c r="AI112" i="75" s="1"/>
  <c r="AA87" i="74"/>
  <c r="AA103" i="74" s="1"/>
  <c r="B25" i="74"/>
  <c r="A44" i="74"/>
  <c r="AH44" i="74"/>
  <c r="AI44" i="74" s="1"/>
  <c r="AA106" i="74"/>
  <c r="AA122" i="74" s="1"/>
  <c r="E30" i="74"/>
  <c r="E46" i="74" s="1"/>
  <c r="AG71" i="74"/>
  <c r="T14" i="74"/>
  <c r="AG55" i="74"/>
  <c r="K106" i="74"/>
  <c r="K122" i="74"/>
  <c r="A36" i="74"/>
  <c r="AH36" i="74" s="1"/>
  <c r="AI36" i="74" s="1"/>
  <c r="AE31" i="68"/>
  <c r="AE75" i="68"/>
  <c r="AE120" i="68"/>
  <c r="AE44" i="68"/>
  <c r="M68" i="67"/>
  <c r="M84" i="67" s="1"/>
  <c r="B18" i="67"/>
  <c r="AG37" i="67"/>
  <c r="AC49" i="67"/>
  <c r="AC65" i="67" s="1"/>
  <c r="AG121" i="67"/>
  <c r="AB12" i="64"/>
  <c r="AI12" i="64" s="1"/>
  <c r="AE108" i="62"/>
  <c r="AH115" i="61"/>
  <c r="AI115" i="61"/>
  <c r="AE115" i="61"/>
  <c r="AG116" i="59"/>
  <c r="S30" i="59"/>
  <c r="S46" i="59" s="1"/>
  <c r="AG59" i="59"/>
  <c r="AH78" i="58"/>
  <c r="AI78" i="58"/>
  <c r="AE78" i="58"/>
  <c r="AE77" i="58"/>
  <c r="X21" i="58"/>
  <c r="AB21" i="58"/>
  <c r="AI21" i="58" s="1"/>
  <c r="AE39" i="58"/>
  <c r="AE82" i="56"/>
  <c r="AH82" i="56"/>
  <c r="AI82" i="56" s="1"/>
  <c r="AE50" i="54"/>
  <c r="AH50" i="54"/>
  <c r="AI50" i="54" s="1"/>
  <c r="AH31" i="54"/>
  <c r="AI31" i="54" s="1"/>
  <c r="AH107" i="54"/>
  <c r="AI107" i="54" s="1"/>
  <c r="AE36" i="54"/>
  <c r="AH37" i="54"/>
  <c r="AI37" i="54" s="1"/>
  <c r="X12" i="54"/>
  <c r="AE55" i="54"/>
  <c r="AH56" i="54"/>
  <c r="AI56" i="54" s="1"/>
  <c r="AH113" i="54"/>
  <c r="AI113" i="54" s="1"/>
  <c r="A120" i="52"/>
  <c r="AH120" i="52" s="1"/>
  <c r="AI120" i="52" s="1"/>
  <c r="A82" i="52"/>
  <c r="AH82" i="52" s="1"/>
  <c r="AI82" i="52" s="1"/>
  <c r="AH90" i="51"/>
  <c r="AI90" i="51" s="1"/>
  <c r="AH71" i="51"/>
  <c r="AI71" i="51" s="1"/>
  <c r="AH52" i="51"/>
  <c r="AI52" i="51" s="1"/>
  <c r="AH89" i="50"/>
  <c r="AI89" i="50" s="1"/>
  <c r="AB25" i="45"/>
  <c r="AI25" i="45" s="1"/>
  <c r="AE36" i="45"/>
  <c r="AE32" i="45"/>
  <c r="U68" i="44"/>
  <c r="U84" i="44" s="1"/>
  <c r="A98" i="44"/>
  <c r="AG98" i="44"/>
  <c r="AG41" i="44"/>
  <c r="U30" i="44"/>
  <c r="U46" i="44" s="1"/>
  <c r="AG79" i="44"/>
  <c r="B22" i="44"/>
  <c r="Y68" i="44"/>
  <c r="Y84" i="44" s="1"/>
  <c r="AG43" i="44"/>
  <c r="U49" i="44"/>
  <c r="U65" i="44" s="1"/>
  <c r="AG72" i="44"/>
  <c r="G106" i="44"/>
  <c r="G122" i="44" s="1"/>
  <c r="A34" i="44"/>
  <c r="G68" i="44"/>
  <c r="G84" i="44" s="1"/>
  <c r="A72" i="44"/>
  <c r="AH72" i="44" s="1"/>
  <c r="AI72" i="44" s="1"/>
  <c r="A110" i="44"/>
  <c r="G87" i="44"/>
  <c r="G103" i="44" s="1"/>
  <c r="A53" i="44"/>
  <c r="T15" i="44"/>
  <c r="B15" i="44"/>
  <c r="G49" i="44"/>
  <c r="G65" i="44" s="1"/>
  <c r="G30" i="44"/>
  <c r="G46" i="44" s="1"/>
  <c r="AG34" i="44"/>
  <c r="A91" i="44"/>
  <c r="AG110" i="44"/>
  <c r="AG53" i="44"/>
  <c r="AG91" i="44"/>
  <c r="A96" i="44"/>
  <c r="A39" i="44"/>
  <c r="AH39" i="44" s="1"/>
  <c r="AI39" i="44" s="1"/>
  <c r="Q106" i="44"/>
  <c r="Q122" i="44" s="1"/>
  <c r="AG77" i="44"/>
  <c r="Q49" i="44"/>
  <c r="Q65" i="44"/>
  <c r="AG96" i="44"/>
  <c r="Q68" i="44"/>
  <c r="Q84" i="44" s="1"/>
  <c r="A115" i="44"/>
  <c r="AG58" i="44"/>
  <c r="AG115" i="44"/>
  <c r="A77" i="44"/>
  <c r="AH77" i="44" s="1"/>
  <c r="AI77" i="44" s="1"/>
  <c r="B20" i="44"/>
  <c r="Q30" i="44"/>
  <c r="Q46" i="44" s="1"/>
  <c r="A58" i="44"/>
  <c r="AG39" i="44"/>
  <c r="T20" i="44"/>
  <c r="A76" i="44"/>
  <c r="O87" i="44"/>
  <c r="O103" i="44" s="1"/>
  <c r="AG76" i="44"/>
  <c r="A38" i="44"/>
  <c r="A95" i="44"/>
  <c r="A114" i="44"/>
  <c r="B19" i="44"/>
  <c r="O49" i="44"/>
  <c r="O65" i="44" s="1"/>
  <c r="O106" i="44"/>
  <c r="O122" i="44" s="1"/>
  <c r="AG95" i="44"/>
  <c r="AG57" i="44"/>
  <c r="A57" i="44"/>
  <c r="AH57" i="44" s="1"/>
  <c r="AI57" i="44" s="1"/>
  <c r="O30" i="44"/>
  <c r="O46" i="44" s="1"/>
  <c r="AG114" i="44"/>
  <c r="AG38" i="44"/>
  <c r="T19" i="44"/>
  <c r="AG117" i="44"/>
  <c r="A121" i="44"/>
  <c r="AH121" i="44" s="1"/>
  <c r="AI121" i="44" s="1"/>
  <c r="AG45" i="44"/>
  <c r="AC106" i="44"/>
  <c r="AC122" i="44"/>
  <c r="B26" i="44"/>
  <c r="AC87" i="44"/>
  <c r="AC103" i="44" s="1"/>
  <c r="A102" i="44"/>
  <c r="AH102" i="44" s="1"/>
  <c r="AI102" i="44" s="1"/>
  <c r="A83" i="44"/>
  <c r="AH83" i="44" s="1"/>
  <c r="AI83" i="44" s="1"/>
  <c r="AC49" i="44"/>
  <c r="AC65" i="44" s="1"/>
  <c r="AC68" i="44"/>
  <c r="AC84" i="44"/>
  <c r="AG83" i="44"/>
  <c r="AG64" i="44"/>
  <c r="AG121" i="44"/>
  <c r="A45" i="44"/>
  <c r="AH45" i="44" s="1"/>
  <c r="AI45" i="44" s="1"/>
  <c r="A64" i="44"/>
  <c r="AH64" i="44" s="1"/>
  <c r="AI64" i="44" s="1"/>
  <c r="AG102" i="44"/>
  <c r="AC30" i="44"/>
  <c r="AC46" i="44" s="1"/>
  <c r="T26" i="44"/>
  <c r="A32" i="44"/>
  <c r="A70" i="44"/>
  <c r="A89" i="44"/>
  <c r="AH89" i="44" s="1"/>
  <c r="AI89" i="44" s="1"/>
  <c r="C30" i="44"/>
  <c r="C46" i="44" s="1"/>
  <c r="C68" i="44"/>
  <c r="C84" i="44" s="1"/>
  <c r="AG32" i="44"/>
  <c r="AG108" i="44"/>
  <c r="AG89" i="44"/>
  <c r="AG70" i="44"/>
  <c r="B13" i="44"/>
  <c r="C106" i="44"/>
  <c r="C122" i="44" s="1"/>
  <c r="A51" i="44"/>
  <c r="AG51" i="44"/>
  <c r="C87" i="44"/>
  <c r="C103" i="44" s="1"/>
  <c r="A108" i="44"/>
  <c r="T13" i="44"/>
  <c r="C49" i="44"/>
  <c r="C65" i="44" s="1"/>
  <c r="U87" i="44"/>
  <c r="U103" i="44" s="1"/>
  <c r="A79" i="44"/>
  <c r="I87" i="44"/>
  <c r="I103" i="44"/>
  <c r="I106" i="44"/>
  <c r="I122" i="44" s="1"/>
  <c r="AG111" i="44"/>
  <c r="A54" i="44"/>
  <c r="AG92" i="44"/>
  <c r="AG35" i="44"/>
  <c r="A111" i="44"/>
  <c r="AG73" i="44"/>
  <c r="AG54" i="44"/>
  <c r="B16" i="44"/>
  <c r="A35" i="44"/>
  <c r="I68" i="44"/>
  <c r="I84" i="44" s="1"/>
  <c r="I49" i="44"/>
  <c r="I65" i="44" s="1"/>
  <c r="T16" i="44"/>
  <c r="A92" i="44"/>
  <c r="I30" i="44"/>
  <c r="I46" i="44" s="1"/>
  <c r="A73" i="44"/>
  <c r="A63" i="44"/>
  <c r="AE62" i="44" s="1"/>
  <c r="A101" i="44"/>
  <c r="AA106" i="44"/>
  <c r="AA122" i="44" s="1"/>
  <c r="A44" i="44"/>
  <c r="AE43" i="44"/>
  <c r="AA87" i="44"/>
  <c r="AA103" i="44"/>
  <c r="T25" i="44"/>
  <c r="A120" i="44"/>
  <c r="AG120" i="44"/>
  <c r="AG82" i="44"/>
  <c r="AA68" i="44"/>
  <c r="AA84" i="44"/>
  <c r="B25" i="44"/>
  <c r="AA30" i="44"/>
  <c r="AA46" i="44" s="1"/>
  <c r="AG44" i="44"/>
  <c r="AG63" i="44"/>
  <c r="AA49" i="44"/>
  <c r="AA65" i="44" s="1"/>
  <c r="AG101" i="44"/>
  <c r="A82" i="44"/>
  <c r="AG75" i="44"/>
  <c r="AG94" i="44"/>
  <c r="A75" i="44"/>
  <c r="AG56" i="44"/>
  <c r="A94" i="44"/>
  <c r="A37" i="44"/>
  <c r="M49" i="44"/>
  <c r="M65" i="44" s="1"/>
  <c r="AG37" i="44"/>
  <c r="AG60" i="44"/>
  <c r="U106" i="44"/>
  <c r="U122" i="44" s="1"/>
  <c r="W30" i="44"/>
  <c r="W46" i="44" s="1"/>
  <c r="AG61" i="44"/>
  <c r="T23" i="44"/>
  <c r="A99" i="44"/>
  <c r="AH99" i="44" s="1"/>
  <c r="AI99" i="44" s="1"/>
  <c r="W87" i="44"/>
  <c r="W103" i="44" s="1"/>
  <c r="AG88" i="44"/>
  <c r="A31" i="44"/>
  <c r="T12" i="44"/>
  <c r="A50" i="44"/>
  <c r="AG50" i="44"/>
  <c r="A88" i="44"/>
  <c r="AG31" i="44"/>
  <c r="A69" i="44"/>
  <c r="A107" i="44"/>
  <c r="AG69" i="44"/>
  <c r="B12" i="44"/>
  <c r="AG107" i="44"/>
  <c r="AB17" i="44"/>
  <c r="AI17" i="44" s="1"/>
  <c r="A60" i="44"/>
  <c r="E106" i="44"/>
  <c r="E122" i="44" s="1"/>
  <c r="T14" i="44"/>
  <c r="A33" i="44"/>
  <c r="E87" i="44"/>
  <c r="E103" i="44" s="1"/>
  <c r="A90" i="44"/>
  <c r="E30" i="44"/>
  <c r="E46" i="44" s="1"/>
  <c r="A109" i="44"/>
  <c r="A52" i="44"/>
  <c r="AG33" i="44"/>
  <c r="AG71" i="44"/>
  <c r="E68" i="44"/>
  <c r="E84" i="44" s="1"/>
  <c r="AG52" i="44"/>
  <c r="A71" i="44"/>
  <c r="AG109" i="44"/>
  <c r="AG90" i="44"/>
  <c r="E49" i="44"/>
  <c r="E65" i="44" s="1"/>
  <c r="B14" i="44"/>
  <c r="AE91" i="41"/>
  <c r="AE61" i="41"/>
  <c r="AE109" i="38"/>
  <c r="AH70" i="38"/>
  <c r="AI70" i="38" s="1"/>
  <c r="AE69" i="38"/>
  <c r="AH32" i="38"/>
  <c r="AI32" i="38" s="1"/>
  <c r="AE31" i="38"/>
  <c r="AE108" i="38"/>
  <c r="AH108" i="38"/>
  <c r="AI108" i="38" s="1"/>
  <c r="AE107" i="38"/>
  <c r="AE32" i="38"/>
  <c r="AH33" i="38"/>
  <c r="AI33" i="38" s="1"/>
  <c r="AH51" i="37"/>
  <c r="AI51" i="37" s="1"/>
  <c r="AE51" i="37"/>
  <c r="X18" i="68"/>
  <c r="AE82" i="67"/>
  <c r="AH64" i="57"/>
  <c r="AI64" i="57" s="1"/>
  <c r="AE63" i="57"/>
  <c r="AB18" i="79"/>
  <c r="AI18" i="79" s="1"/>
  <c r="AE63" i="80"/>
  <c r="AH63" i="80"/>
  <c r="AI63" i="80" s="1"/>
  <c r="AE62" i="80"/>
  <c r="AB16" i="30"/>
  <c r="AI16" i="30" s="1"/>
  <c r="AH101" i="80"/>
  <c r="AI101" i="80" s="1"/>
  <c r="AE101" i="80"/>
  <c r="X19" i="26"/>
  <c r="AH82" i="35"/>
  <c r="AI82" i="35" s="1"/>
  <c r="AE81" i="35"/>
  <c r="AE82" i="35"/>
  <c r="AH101" i="35"/>
  <c r="AI101" i="35" s="1"/>
  <c r="AE101" i="35"/>
  <c r="AE82" i="45"/>
  <c r="AH82" i="45"/>
  <c r="AI82" i="45" s="1"/>
  <c r="AH120" i="35"/>
  <c r="AI120" i="35"/>
  <c r="AE119" i="35"/>
  <c r="AE120" i="35"/>
  <c r="X17" i="57"/>
  <c r="AB12" i="45"/>
  <c r="AI12" i="45" s="1"/>
  <c r="AH63" i="45"/>
  <c r="AI63" i="45" s="1"/>
  <c r="X22" i="61"/>
  <c r="AH44" i="35"/>
  <c r="AI44" i="35" s="1"/>
  <c r="AE44" i="35"/>
  <c r="AB16" i="41"/>
  <c r="AI16" i="41" s="1"/>
  <c r="AB24" i="14"/>
  <c r="AI24" i="14" s="1"/>
  <c r="X24" i="55"/>
  <c r="AE43" i="80"/>
  <c r="AE44" i="80"/>
  <c r="AH44" i="80"/>
  <c r="AI44" i="80" s="1"/>
  <c r="AH81" i="76"/>
  <c r="AI81" i="76" s="1"/>
  <c r="T24" i="59"/>
  <c r="X24" i="59" s="1"/>
  <c r="Y49" i="59"/>
  <c r="Y65" i="59" s="1"/>
  <c r="X21" i="85"/>
  <c r="AG119" i="59"/>
  <c r="AH62" i="14"/>
  <c r="AI62" i="14" s="1"/>
  <c r="Y106" i="59"/>
  <c r="Y122" i="59" s="1"/>
  <c r="AH62" i="49"/>
  <c r="AI62" i="49" s="1"/>
  <c r="AB19" i="34"/>
  <c r="AI19" i="34" s="1"/>
  <c r="Y30" i="59"/>
  <c r="Y46" i="59" s="1"/>
  <c r="AH100" i="14"/>
  <c r="AI100" i="14" s="1"/>
  <c r="X18" i="37"/>
  <c r="A119" i="59"/>
  <c r="AB26" i="34"/>
  <c r="AI26" i="34" s="1"/>
  <c r="A43" i="59"/>
  <c r="AG62" i="59"/>
  <c r="AH100" i="49"/>
  <c r="AI100" i="49"/>
  <c r="AE100" i="49"/>
  <c r="X21" i="59"/>
  <c r="Y68" i="59"/>
  <c r="Y84" i="59" s="1"/>
  <c r="A62" i="59"/>
  <c r="AH62" i="59" s="1"/>
  <c r="AI62" i="59" s="1"/>
  <c r="AE99" i="86"/>
  <c r="X25" i="85"/>
  <c r="A81" i="59"/>
  <c r="AE80" i="59" s="1"/>
  <c r="AH81" i="86"/>
  <c r="AI81" i="86" s="1"/>
  <c r="AE80" i="86"/>
  <c r="AH43" i="84"/>
  <c r="AI43" i="84" s="1"/>
  <c r="AH79" i="38"/>
  <c r="AI79" i="38" s="1"/>
  <c r="AE79" i="38"/>
  <c r="AH60" i="87"/>
  <c r="AI60" i="87"/>
  <c r="AE60" i="87"/>
  <c r="AH98" i="87"/>
  <c r="AI98" i="87" s="1"/>
  <c r="AE98" i="87"/>
  <c r="AE60" i="61"/>
  <c r="AH60" i="61"/>
  <c r="AI60" i="61" s="1"/>
  <c r="AH79" i="87"/>
  <c r="AI79" i="87" s="1"/>
  <c r="AE79" i="87"/>
  <c r="X22" i="87"/>
  <c r="AB22" i="87"/>
  <c r="AI22" i="87" s="1"/>
  <c r="AH41" i="87"/>
  <c r="AI41" i="87" s="1"/>
  <c r="AE41" i="87"/>
  <c r="AE98" i="38"/>
  <c r="AH98" i="38"/>
  <c r="AI98" i="38" s="1"/>
  <c r="AH60" i="38"/>
  <c r="AI60" i="38" s="1"/>
  <c r="AH39" i="62"/>
  <c r="AI39" i="62" s="1"/>
  <c r="AE114" i="80"/>
  <c r="AE96" i="39"/>
  <c r="AH96" i="39"/>
  <c r="AI96" i="39" s="1"/>
  <c r="AH58" i="39"/>
  <c r="AI58" i="39" s="1"/>
  <c r="AE58" i="39"/>
  <c r="AB22" i="82"/>
  <c r="AI22" i="82" s="1"/>
  <c r="AG76" i="67"/>
  <c r="O87" i="67"/>
  <c r="O103" i="67" s="1"/>
  <c r="A76" i="67"/>
  <c r="AH76" i="67" s="1"/>
  <c r="AI76" i="67" s="1"/>
  <c r="AB17" i="68"/>
  <c r="AI17" i="68" s="1"/>
  <c r="X23" i="80"/>
  <c r="AG95" i="67"/>
  <c r="AG38" i="67"/>
  <c r="A95" i="67"/>
  <c r="AB14" i="79"/>
  <c r="AI14" i="79" s="1"/>
  <c r="AG114" i="67"/>
  <c r="A114" i="67"/>
  <c r="AH114" i="67" s="1"/>
  <c r="AI114" i="67" s="1"/>
  <c r="O49" i="67"/>
  <c r="O65" i="67" s="1"/>
  <c r="AH76" i="34"/>
  <c r="AI76" i="34" s="1"/>
  <c r="AE75" i="34"/>
  <c r="A38" i="67"/>
  <c r="AE95" i="58"/>
  <c r="O30" i="67"/>
  <c r="O46" i="67" s="1"/>
  <c r="O106" i="67"/>
  <c r="O122" i="67" s="1"/>
  <c r="AH57" i="26"/>
  <c r="AI57" i="26" s="1"/>
  <c r="AE93" i="35"/>
  <c r="AH113" i="66"/>
  <c r="AI113" i="66" s="1"/>
  <c r="AB26" i="68"/>
  <c r="AI26" i="68" s="1"/>
  <c r="X18" i="53"/>
  <c r="AE56" i="68"/>
  <c r="AB21" i="28"/>
  <c r="AI21" i="28" s="1"/>
  <c r="AH56" i="66"/>
  <c r="AI56" i="66" s="1"/>
  <c r="X21" i="45"/>
  <c r="AH75" i="66"/>
  <c r="AI75" i="66" s="1"/>
  <c r="AE94" i="38"/>
  <c r="AH75" i="38"/>
  <c r="AI75" i="38" s="1"/>
  <c r="AE75" i="38"/>
  <c r="X20" i="86"/>
  <c r="X16" i="34"/>
  <c r="AB25" i="74"/>
  <c r="AI25" i="74" s="1"/>
  <c r="AE117" i="34"/>
  <c r="AH117" i="34"/>
  <c r="AI117" i="34" s="1"/>
  <c r="AH35" i="34"/>
  <c r="AI35" i="34" s="1"/>
  <c r="AE63" i="34"/>
  <c r="AH54" i="34"/>
  <c r="AI54" i="34" s="1"/>
  <c r="AB22" i="34"/>
  <c r="AI22" i="34" s="1"/>
  <c r="X22" i="34"/>
  <c r="AE101" i="34"/>
  <c r="AH111" i="34"/>
  <c r="AI111" i="34"/>
  <c r="AH52" i="32"/>
  <c r="AI52" i="32" s="1"/>
  <c r="AH33" i="32"/>
  <c r="AI33" i="32" s="1"/>
  <c r="AG61" i="30"/>
  <c r="AG118" i="30"/>
  <c r="AG42" i="30"/>
  <c r="A80" i="30"/>
  <c r="AG80" i="30"/>
  <c r="A42" i="30"/>
  <c r="A118" i="30"/>
  <c r="B23" i="30"/>
  <c r="W30" i="30"/>
  <c r="W46" i="30" s="1"/>
  <c r="AG99" i="30"/>
  <c r="T23" i="30"/>
  <c r="W49" i="30"/>
  <c r="W65" i="30" s="1"/>
  <c r="W87" i="30"/>
  <c r="W103" i="30" s="1"/>
  <c r="A99" i="30"/>
  <c r="W106" i="30"/>
  <c r="W122" i="30" s="1"/>
  <c r="A61" i="30"/>
  <c r="W68" i="30"/>
  <c r="W84" i="30"/>
  <c r="T21" i="30"/>
  <c r="X21" i="30" s="1"/>
  <c r="S49" i="30"/>
  <c r="S65" i="30" s="1"/>
  <c r="S30" i="30"/>
  <c r="S46" i="30" s="1"/>
  <c r="A78" i="30"/>
  <c r="AG78" i="30"/>
  <c r="AG32" i="30"/>
  <c r="A32" i="30"/>
  <c r="T13" i="30"/>
  <c r="X13" i="30" s="1"/>
  <c r="AG70" i="30"/>
  <c r="C87" i="30"/>
  <c r="C103" i="30" s="1"/>
  <c r="A108" i="30"/>
  <c r="AE107" i="30" s="1"/>
  <c r="C68" i="30"/>
  <c r="C84" i="30" s="1"/>
  <c r="A89" i="30"/>
  <c r="AE88" i="30" s="1"/>
  <c r="AG89" i="30"/>
  <c r="C49" i="30"/>
  <c r="C65" i="30" s="1"/>
  <c r="B13" i="30"/>
  <c r="AG108" i="30"/>
  <c r="A70" i="30"/>
  <c r="C30" i="30"/>
  <c r="C46" i="30" s="1"/>
  <c r="C106" i="30"/>
  <c r="C122" i="30" s="1"/>
  <c r="AG51" i="30"/>
  <c r="A51" i="30"/>
  <c r="T17" i="30"/>
  <c r="AB17" i="30" s="1"/>
  <c r="AI17" i="30" s="1"/>
  <c r="AG36" i="30"/>
  <c r="AG93" i="30"/>
  <c r="AG96" i="30"/>
  <c r="B20" i="30"/>
  <c r="A115" i="30"/>
  <c r="AH115" i="30" s="1"/>
  <c r="AI115" i="30" s="1"/>
  <c r="AG58" i="30"/>
  <c r="A58" i="30"/>
  <c r="AH58" i="30" s="1"/>
  <c r="AI58" i="30" s="1"/>
  <c r="Q68" i="30"/>
  <c r="Q84" i="30" s="1"/>
  <c r="AG77" i="30"/>
  <c r="T20" i="30"/>
  <c r="Q49" i="30"/>
  <c r="Q65" i="30" s="1"/>
  <c r="AG39" i="30"/>
  <c r="A96" i="30"/>
  <c r="AH96" i="30" s="1"/>
  <c r="AI96" i="30" s="1"/>
  <c r="Q87" i="30"/>
  <c r="Q103" i="30" s="1"/>
  <c r="Q30" i="30"/>
  <c r="Q46" i="30"/>
  <c r="A77" i="30"/>
  <c r="A39" i="30"/>
  <c r="AH39" i="30" s="1"/>
  <c r="AI39" i="30" s="1"/>
  <c r="AG115" i="30"/>
  <c r="Q106" i="30"/>
  <c r="Q122" i="30" s="1"/>
  <c r="AG45" i="30"/>
  <c r="B26" i="30"/>
  <c r="AC68" i="30"/>
  <c r="AC84" i="30" s="1"/>
  <c r="A83" i="30"/>
  <c r="AH83" i="30" s="1"/>
  <c r="AI83" i="30" s="1"/>
  <c r="A110" i="30"/>
  <c r="AG110" i="30"/>
  <c r="A72" i="30"/>
  <c r="G87" i="30"/>
  <c r="G103" i="30" s="1"/>
  <c r="G30" i="30"/>
  <c r="G46" i="30" s="1"/>
  <c r="A91" i="30"/>
  <c r="AG91" i="30"/>
  <c r="AG34" i="30"/>
  <c r="AG72" i="30"/>
  <c r="T15" i="30"/>
  <c r="A34" i="30"/>
  <c r="A53" i="30"/>
  <c r="AH53" i="30" s="1"/>
  <c r="AI53" i="30" s="1"/>
  <c r="G49" i="30"/>
  <c r="G65" i="30" s="1"/>
  <c r="AG53" i="30"/>
  <c r="G68" i="30"/>
  <c r="G84" i="30" s="1"/>
  <c r="B15" i="30"/>
  <c r="G106" i="30"/>
  <c r="G122" i="30" s="1"/>
  <c r="B17" i="30"/>
  <c r="K106" i="30"/>
  <c r="K122" i="30"/>
  <c r="A36" i="30"/>
  <c r="B18" i="30"/>
  <c r="A37" i="30"/>
  <c r="AH37" i="30" s="1"/>
  <c r="AI37" i="30" s="1"/>
  <c r="T18" i="30"/>
  <c r="M87" i="30"/>
  <c r="M103" i="30" s="1"/>
  <c r="AG113" i="30"/>
  <c r="A94" i="30"/>
  <c r="AG56" i="30"/>
  <c r="M106" i="30"/>
  <c r="M122" i="30" s="1"/>
  <c r="A113" i="30"/>
  <c r="M68" i="30"/>
  <c r="M84" i="30"/>
  <c r="AG37" i="30"/>
  <c r="AG94" i="30"/>
  <c r="A75" i="30"/>
  <c r="M49" i="30"/>
  <c r="M65" i="30" s="1"/>
  <c r="A56" i="30"/>
  <c r="M30" i="30"/>
  <c r="M46" i="30" s="1"/>
  <c r="AG75" i="30"/>
  <c r="A55" i="30"/>
  <c r="AE54" i="30" s="1"/>
  <c r="K30" i="30"/>
  <c r="K46" i="30" s="1"/>
  <c r="AH73" i="30"/>
  <c r="AI73" i="30" s="1"/>
  <c r="A119" i="30"/>
  <c r="B24" i="30"/>
  <c r="AG81" i="30"/>
  <c r="Y30" i="30"/>
  <c r="Y46" i="30" s="1"/>
  <c r="A43" i="30"/>
  <c r="AE42" i="30" s="1"/>
  <c r="T24" i="30"/>
  <c r="Y49" i="30"/>
  <c r="Y65" i="30" s="1"/>
  <c r="AG62" i="30"/>
  <c r="AG43" i="30"/>
  <c r="A81" i="30"/>
  <c r="AH81" i="30" s="1"/>
  <c r="AI81" i="30" s="1"/>
  <c r="U87" i="30"/>
  <c r="U103" i="30" s="1"/>
  <c r="AG98" i="30"/>
  <c r="A41" i="30"/>
  <c r="B22" i="30"/>
  <c r="U49" i="30"/>
  <c r="U65" i="30" s="1"/>
  <c r="U106" i="30"/>
  <c r="U122" i="30"/>
  <c r="AG117" i="30"/>
  <c r="A98" i="30"/>
  <c r="AH98" i="30" s="1"/>
  <c r="AI98" i="30" s="1"/>
  <c r="AG41" i="30"/>
  <c r="A60" i="30"/>
  <c r="U30" i="30"/>
  <c r="U46" i="30" s="1"/>
  <c r="T22" i="30"/>
  <c r="AG60" i="30"/>
  <c r="A117" i="30"/>
  <c r="A79" i="30"/>
  <c r="AG79" i="30"/>
  <c r="U68" i="30"/>
  <c r="U84" i="30" s="1"/>
  <c r="T14" i="30"/>
  <c r="A33" i="30"/>
  <c r="E30" i="30"/>
  <c r="E46" i="30" s="1"/>
  <c r="AG109" i="30"/>
  <c r="E106" i="30"/>
  <c r="E122" i="30" s="1"/>
  <c r="AG33" i="30"/>
  <c r="A90" i="30"/>
  <c r="A52" i="30"/>
  <c r="AG90" i="30"/>
  <c r="AG71" i="30"/>
  <c r="B14" i="30"/>
  <c r="E49" i="30"/>
  <c r="E65" i="30" s="1"/>
  <c r="A109" i="30"/>
  <c r="AG52" i="30"/>
  <c r="E87" i="30"/>
  <c r="E103" i="30" s="1"/>
  <c r="A71" i="30"/>
  <c r="E68" i="30"/>
  <c r="E84" i="30" s="1"/>
  <c r="AG114" i="30"/>
  <c r="AG76" i="30"/>
  <c r="T19" i="30"/>
  <c r="A57" i="30"/>
  <c r="A76" i="30"/>
  <c r="AG57" i="30"/>
  <c r="A114" i="30"/>
  <c r="A38" i="30"/>
  <c r="A95" i="30"/>
  <c r="AG38" i="30"/>
  <c r="B19" i="30"/>
  <c r="O30" i="30"/>
  <c r="O46" i="30" s="1"/>
  <c r="O49" i="30"/>
  <c r="O65" i="30" s="1"/>
  <c r="AG95" i="30"/>
  <c r="O87" i="30"/>
  <c r="O103" i="30"/>
  <c r="O106" i="30"/>
  <c r="O122" i="30" s="1"/>
  <c r="O68" i="30"/>
  <c r="O84" i="30" s="1"/>
  <c r="A74" i="30"/>
  <c r="AE73" i="30" s="1"/>
  <c r="A112" i="30"/>
  <c r="AH112" i="30" s="1"/>
  <c r="AI112" i="30" s="1"/>
  <c r="AG74" i="30"/>
  <c r="K49" i="30"/>
  <c r="K65" i="30" s="1"/>
  <c r="K87" i="30"/>
  <c r="K103" i="30" s="1"/>
  <c r="AG55" i="30"/>
  <c r="A93" i="30"/>
  <c r="A44" i="30"/>
  <c r="AH44" i="30" s="1"/>
  <c r="AI44" i="30" s="1"/>
  <c r="T25" i="30"/>
  <c r="AG101" i="30"/>
  <c r="AG44" i="30"/>
  <c r="AA30" i="30"/>
  <c r="AA46" i="30" s="1"/>
  <c r="AG63" i="30"/>
  <c r="AA49" i="30"/>
  <c r="AA65" i="30"/>
  <c r="A82" i="30"/>
  <c r="A101" i="30"/>
  <c r="AA87" i="30"/>
  <c r="AA103" i="30"/>
  <c r="A120" i="30"/>
  <c r="B25" i="30"/>
  <c r="AA106" i="30"/>
  <c r="AA122" i="30"/>
  <c r="AG82" i="30"/>
  <c r="A63" i="30"/>
  <c r="AA68" i="30"/>
  <c r="AA84" i="30"/>
  <c r="AG120" i="30"/>
  <c r="AE96" i="27"/>
  <c r="AE95" i="27"/>
  <c r="AE117" i="26"/>
  <c r="AH95" i="26"/>
  <c r="AI95" i="26" s="1"/>
  <c r="AE95" i="26"/>
  <c r="AH116" i="26"/>
  <c r="AI116" i="26" s="1"/>
  <c r="AE116" i="26"/>
  <c r="AE75" i="26"/>
  <c r="AH76" i="26"/>
  <c r="AI76" i="26" s="1"/>
  <c r="AE76" i="26"/>
  <c r="AE113" i="26"/>
  <c r="AH114" i="26"/>
  <c r="AI114" i="26" s="1"/>
  <c r="AE114" i="26"/>
  <c r="AH38" i="26"/>
  <c r="AI38" i="26" s="1"/>
  <c r="AE37" i="26"/>
  <c r="AH44" i="86"/>
  <c r="AI44" i="86" s="1"/>
  <c r="AE43" i="86"/>
  <c r="AE119" i="86"/>
  <c r="X19" i="85"/>
  <c r="AB20" i="85"/>
  <c r="AI20" i="85" s="1"/>
  <c r="AH61" i="83"/>
  <c r="AI61" i="83" s="1"/>
  <c r="AE61" i="83"/>
  <c r="AH91" i="83"/>
  <c r="AI91" i="83" s="1"/>
  <c r="AH108" i="83"/>
  <c r="AI108" i="83" s="1"/>
  <c r="AE107" i="83"/>
  <c r="AE69" i="83"/>
  <c r="AH70" i="83"/>
  <c r="AI70" i="83" s="1"/>
  <c r="AH89" i="83"/>
  <c r="AI89" i="83" s="1"/>
  <c r="AE88" i="83"/>
  <c r="AE109" i="83"/>
  <c r="AE53" i="83"/>
  <c r="AH53" i="83"/>
  <c r="AI53" i="83" s="1"/>
  <c r="AE72" i="83"/>
  <c r="AH72" i="83"/>
  <c r="AI72" i="83" s="1"/>
  <c r="AE50" i="83"/>
  <c r="AH51" i="83"/>
  <c r="AI51" i="83" s="1"/>
  <c r="AE110" i="83"/>
  <c r="AE116" i="82"/>
  <c r="S49" i="81"/>
  <c r="S65" i="81" s="1"/>
  <c r="A97" i="81"/>
  <c r="AG40" i="81"/>
  <c r="AG78" i="81"/>
  <c r="AG59" i="81"/>
  <c r="A78" i="81"/>
  <c r="A40" i="81"/>
  <c r="AH40" i="81"/>
  <c r="AI40" i="81" s="1"/>
  <c r="AG97" i="81"/>
  <c r="AG116" i="81"/>
  <c r="S30" i="81"/>
  <c r="S46" i="81" s="1"/>
  <c r="S87" i="81"/>
  <c r="S103" i="81" s="1"/>
  <c r="T21" i="81"/>
  <c r="B21" i="81"/>
  <c r="A116" i="81"/>
  <c r="A59" i="81"/>
  <c r="S68" i="81"/>
  <c r="S84" i="81" s="1"/>
  <c r="S106" i="81"/>
  <c r="S122" i="81" s="1"/>
  <c r="E30" i="81"/>
  <c r="E46" i="81" s="1"/>
  <c r="B14" i="81"/>
  <c r="AG52" i="81"/>
  <c r="E68" i="81"/>
  <c r="E84" i="81" s="1"/>
  <c r="A33" i="81"/>
  <c r="A90" i="81"/>
  <c r="AH90" i="81" s="1"/>
  <c r="AI90" i="81" s="1"/>
  <c r="A71" i="81"/>
  <c r="AH71" i="81"/>
  <c r="AI71" i="81" s="1"/>
  <c r="E106" i="81"/>
  <c r="E122" i="81"/>
  <c r="E87" i="81"/>
  <c r="E103" i="81" s="1"/>
  <c r="E49" i="81"/>
  <c r="E65" i="81" s="1"/>
  <c r="A52" i="81"/>
  <c r="AG90" i="81"/>
  <c r="T14" i="81"/>
  <c r="X14" i="81" s="1"/>
  <c r="AG109" i="81"/>
  <c r="AG71" i="81"/>
  <c r="AG33" i="81"/>
  <c r="A109" i="81"/>
  <c r="T12" i="81"/>
  <c r="AG107" i="81"/>
  <c r="AG88" i="81"/>
  <c r="AG69" i="81"/>
  <c r="A50" i="81"/>
  <c r="AG50" i="81"/>
  <c r="A107" i="81"/>
  <c r="AG31" i="81"/>
  <c r="A69" i="81"/>
  <c r="AH69" i="81" s="1"/>
  <c r="AI69" i="81" s="1"/>
  <c r="A31" i="81"/>
  <c r="A88" i="81"/>
  <c r="B12" i="81"/>
  <c r="A42" i="81"/>
  <c r="W30" i="81"/>
  <c r="W46" i="81" s="1"/>
  <c r="B23" i="81"/>
  <c r="A118" i="81"/>
  <c r="W106" i="81"/>
  <c r="W122" i="81" s="1"/>
  <c r="W87" i="81"/>
  <c r="W103" i="81" s="1"/>
  <c r="T23" i="81"/>
  <c r="X23" i="81" s="1"/>
  <c r="A80" i="81"/>
  <c r="AG118" i="81"/>
  <c r="A61" i="81"/>
  <c r="W49" i="81"/>
  <c r="W65" i="81" s="1"/>
  <c r="AG80" i="81"/>
  <c r="A45" i="81"/>
  <c r="AH45" i="81" s="1"/>
  <c r="AI45" i="81" s="1"/>
  <c r="AG121" i="81"/>
  <c r="AC68" i="81"/>
  <c r="AC84" i="81" s="1"/>
  <c r="A83" i="81"/>
  <c r="AH83" i="81"/>
  <c r="AI83" i="81" s="1"/>
  <c r="AG83" i="81"/>
  <c r="A102" i="81"/>
  <c r="AH102" i="81"/>
  <c r="AI102" i="81" s="1"/>
  <c r="T26" i="81"/>
  <c r="AC49" i="81"/>
  <c r="AC65" i="81" s="1"/>
  <c r="B26" i="81"/>
  <c r="AC106" i="81"/>
  <c r="AC122" i="81" s="1"/>
  <c r="A121" i="81"/>
  <c r="AH121" i="81" s="1"/>
  <c r="AI121" i="81" s="1"/>
  <c r="A64" i="81"/>
  <c r="AH64" i="81" s="1"/>
  <c r="AI64" i="81" s="1"/>
  <c r="AC87" i="81"/>
  <c r="AC103" i="81" s="1"/>
  <c r="AG45" i="81"/>
  <c r="AC30" i="81"/>
  <c r="AC46" i="81"/>
  <c r="AG64" i="81"/>
  <c r="AG102" i="81"/>
  <c r="AG79" i="81"/>
  <c r="T22" i="81"/>
  <c r="A41" i="81"/>
  <c r="A79" i="81"/>
  <c r="U87" i="81"/>
  <c r="U103" i="81" s="1"/>
  <c r="AG60" i="81"/>
  <c r="U106" i="81"/>
  <c r="U122" i="81" s="1"/>
  <c r="A60" i="81"/>
  <c r="AG41" i="81"/>
  <c r="B22" i="81"/>
  <c r="U68" i="81"/>
  <c r="U84" i="81"/>
  <c r="A117" i="81"/>
  <c r="AG98" i="81"/>
  <c r="U30" i="81"/>
  <c r="U46" i="81" s="1"/>
  <c r="A98" i="81"/>
  <c r="AH98" i="81"/>
  <c r="AI98" i="81" s="1"/>
  <c r="AG117" i="81"/>
  <c r="AG111" i="81"/>
  <c r="I68" i="81"/>
  <c r="I84" i="81" s="1"/>
  <c r="I30" i="81"/>
  <c r="I46" i="81" s="1"/>
  <c r="AG35" i="81"/>
  <c r="A35" i="81"/>
  <c r="AG54" i="81"/>
  <c r="AG92" i="81"/>
  <c r="I49" i="81"/>
  <c r="I65" i="81"/>
  <c r="AG73" i="81"/>
  <c r="T16" i="81"/>
  <c r="I106" i="81"/>
  <c r="I122" i="81"/>
  <c r="A92" i="81"/>
  <c r="A111" i="81"/>
  <c r="AH111" i="81" s="1"/>
  <c r="AI111" i="81" s="1"/>
  <c r="I87" i="81"/>
  <c r="I103" i="81" s="1"/>
  <c r="A73" i="81"/>
  <c r="B16" i="81"/>
  <c r="A54" i="81"/>
  <c r="AB17" i="81"/>
  <c r="AI17" i="81" s="1"/>
  <c r="A100" i="81"/>
  <c r="Y106" i="81"/>
  <c r="Y122" i="81" s="1"/>
  <c r="Y68" i="81"/>
  <c r="Y84" i="81" s="1"/>
  <c r="AG43" i="81"/>
  <c r="AG100" i="81"/>
  <c r="AG62" i="81"/>
  <c r="T24" i="81"/>
  <c r="A119" i="81"/>
  <c r="A62" i="81"/>
  <c r="AH62" i="81" s="1"/>
  <c r="AI62" i="81" s="1"/>
  <c r="B24" i="81"/>
  <c r="AG119" i="81"/>
  <c r="A43" i="81"/>
  <c r="AH43" i="81" s="1"/>
  <c r="AI43" i="81" s="1"/>
  <c r="Y87" i="81"/>
  <c r="Y103" i="81" s="1"/>
  <c r="A81" i="81"/>
  <c r="AG81" i="81"/>
  <c r="Y30" i="81"/>
  <c r="Y46" i="81" s="1"/>
  <c r="Y49" i="81"/>
  <c r="Y65" i="81" s="1"/>
  <c r="AG82" i="81"/>
  <c r="AA30" i="81"/>
  <c r="AA46" i="81"/>
  <c r="AA87" i="81"/>
  <c r="AA103" i="81" s="1"/>
  <c r="AG44" i="81"/>
  <c r="A63" i="81"/>
  <c r="AA106" i="81"/>
  <c r="AA122" i="81" s="1"/>
  <c r="B25" i="81"/>
  <c r="AG63" i="81"/>
  <c r="A120" i="81"/>
  <c r="A101" i="81"/>
  <c r="AG101" i="81"/>
  <c r="A44" i="81"/>
  <c r="AH44" i="81" s="1"/>
  <c r="AI44" i="81" s="1"/>
  <c r="T25" i="81"/>
  <c r="AA68" i="81"/>
  <c r="AA84" i="81"/>
  <c r="A82" i="81"/>
  <c r="AG120" i="81"/>
  <c r="AA49" i="81"/>
  <c r="AA65" i="81" s="1"/>
  <c r="G30" i="81"/>
  <c r="G46" i="81"/>
  <c r="A72" i="81"/>
  <c r="AE72" i="81" s="1"/>
  <c r="AG91" i="81"/>
  <c r="B15" i="81"/>
  <c r="A53" i="81"/>
  <c r="AG34" i="81"/>
  <c r="G87" i="81"/>
  <c r="G103" i="81" s="1"/>
  <c r="G68" i="81"/>
  <c r="G84" i="81"/>
  <c r="G49" i="81"/>
  <c r="G65" i="81" s="1"/>
  <c r="AG72" i="81"/>
  <c r="AG53" i="81"/>
  <c r="T15" i="81"/>
  <c r="A110" i="81"/>
  <c r="G106" i="81"/>
  <c r="G122" i="81" s="1"/>
  <c r="A91" i="81"/>
  <c r="AE91" i="81" s="1"/>
  <c r="AG110" i="81"/>
  <c r="A34" i="81"/>
  <c r="C68" i="81"/>
  <c r="C84" i="81" s="1"/>
  <c r="B13" i="81"/>
  <c r="AG108" i="81"/>
  <c r="C49" i="81"/>
  <c r="C65" i="81" s="1"/>
  <c r="T13" i="81"/>
  <c r="X13" i="81" s="1"/>
  <c r="A89" i="81"/>
  <c r="AG51" i="81"/>
  <c r="AG32" i="81"/>
  <c r="AG89" i="81"/>
  <c r="C87" i="81"/>
  <c r="C103" i="81" s="1"/>
  <c r="C30" i="81"/>
  <c r="C46" i="81" s="1"/>
  <c r="A70" i="81"/>
  <c r="AE70" i="81" s="1"/>
  <c r="AG70" i="81"/>
  <c r="C106" i="81"/>
  <c r="C122" i="81" s="1"/>
  <c r="A32" i="81"/>
  <c r="A51" i="81"/>
  <c r="A108" i="81"/>
  <c r="AE57" i="80"/>
  <c r="AH57" i="80"/>
  <c r="AI57" i="80" s="1"/>
  <c r="AH114" i="80"/>
  <c r="AI114" i="80" s="1"/>
  <c r="AE113" i="80"/>
  <c r="AE56" i="80"/>
  <c r="AE75" i="80"/>
  <c r="AH76" i="80"/>
  <c r="AI76" i="80" s="1"/>
  <c r="AE70" i="79"/>
  <c r="AH71" i="79"/>
  <c r="AI71" i="79" s="1"/>
  <c r="AE71" i="79"/>
  <c r="AH44" i="75"/>
  <c r="AI44" i="75" s="1"/>
  <c r="AH63" i="75"/>
  <c r="AI63" i="75" s="1"/>
  <c r="AH33" i="74"/>
  <c r="AI33" i="74" s="1"/>
  <c r="AH74" i="74"/>
  <c r="AI74" i="74" s="1"/>
  <c r="AG114" i="74"/>
  <c r="O30" i="74"/>
  <c r="O46" i="74" s="1"/>
  <c r="B19" i="74"/>
  <c r="AH55" i="74"/>
  <c r="AI55" i="74" s="1"/>
  <c r="B13" i="74"/>
  <c r="A70" i="74"/>
  <c r="A51" i="74"/>
  <c r="A35" i="74"/>
  <c r="I49" i="74"/>
  <c r="I65" i="74" s="1"/>
  <c r="A54" i="74"/>
  <c r="AG35" i="74"/>
  <c r="B16" i="74"/>
  <c r="I68" i="74"/>
  <c r="I84" i="74" s="1"/>
  <c r="I30" i="74"/>
  <c r="I46" i="74" s="1"/>
  <c r="A73" i="74"/>
  <c r="A111" i="74"/>
  <c r="AG54" i="74"/>
  <c r="I106" i="74"/>
  <c r="I122" i="74" s="1"/>
  <c r="A92" i="74"/>
  <c r="AG111" i="74"/>
  <c r="T16" i="74"/>
  <c r="AG73" i="74"/>
  <c r="I87" i="74"/>
  <c r="I103" i="74" s="1"/>
  <c r="AG92" i="74"/>
  <c r="A61" i="74"/>
  <c r="W49" i="74"/>
  <c r="W65" i="74" s="1"/>
  <c r="W87" i="74"/>
  <c r="W103" i="74" s="1"/>
  <c r="W106" i="74"/>
  <c r="W122" i="74" s="1"/>
  <c r="A99" i="74"/>
  <c r="AG61" i="74"/>
  <c r="B23" i="74"/>
  <c r="AG118" i="74"/>
  <c r="AG80" i="74"/>
  <c r="A80" i="74"/>
  <c r="W68" i="74"/>
  <c r="W84" i="74" s="1"/>
  <c r="W30" i="74"/>
  <c r="W46" i="74" s="1"/>
  <c r="A42" i="74"/>
  <c r="T23" i="74"/>
  <c r="AG99" i="74"/>
  <c r="A118" i="74"/>
  <c r="AG42" i="74"/>
  <c r="AG81" i="74"/>
  <c r="AG43" i="74"/>
  <c r="Y68" i="74"/>
  <c r="Y84" i="74" s="1"/>
  <c r="AG100" i="74"/>
  <c r="T24" i="74"/>
  <c r="Y49" i="74"/>
  <c r="Y65" i="74" s="1"/>
  <c r="A119" i="74"/>
  <c r="Y30" i="74"/>
  <c r="Y46" i="74" s="1"/>
  <c r="B24" i="74"/>
  <c r="A100" i="74"/>
  <c r="AH100" i="74" s="1"/>
  <c r="AI100" i="74" s="1"/>
  <c r="A62" i="74"/>
  <c r="Y87" i="74"/>
  <c r="Y103" i="74" s="1"/>
  <c r="AG62" i="74"/>
  <c r="A81" i="74"/>
  <c r="AG119" i="74"/>
  <c r="Y106" i="74"/>
  <c r="Y122" i="74" s="1"/>
  <c r="A43" i="74"/>
  <c r="AH43" i="74" s="1"/>
  <c r="AI43" i="74" s="1"/>
  <c r="AH52" i="74"/>
  <c r="AI52" i="74" s="1"/>
  <c r="T20" i="74"/>
  <c r="X20" i="74" s="1"/>
  <c r="AG79" i="74"/>
  <c r="AG117" i="74"/>
  <c r="T22" i="74"/>
  <c r="AG41" i="74"/>
  <c r="AG98" i="74"/>
  <c r="A41" i="74"/>
  <c r="U30" i="74"/>
  <c r="U46" i="74" s="1"/>
  <c r="A110" i="74"/>
  <c r="AE110" i="74" s="1"/>
  <c r="G87" i="74"/>
  <c r="G103" i="74" s="1"/>
  <c r="G106" i="74"/>
  <c r="G122" i="74" s="1"/>
  <c r="B15" i="74"/>
  <c r="AG53" i="74"/>
  <c r="AG110" i="74"/>
  <c r="A91" i="74"/>
  <c r="A53" i="74"/>
  <c r="AG34" i="74"/>
  <c r="A34" i="74"/>
  <c r="G68" i="74"/>
  <c r="G84" i="74" s="1"/>
  <c r="A72" i="74"/>
  <c r="G49" i="74"/>
  <c r="G65" i="74"/>
  <c r="T15" i="74"/>
  <c r="AB15" i="74" s="1"/>
  <c r="AI15" i="74" s="1"/>
  <c r="G30" i="74"/>
  <c r="G46" i="74" s="1"/>
  <c r="AG91" i="74"/>
  <c r="AG72" i="74"/>
  <c r="AG94" i="74"/>
  <c r="M106" i="74"/>
  <c r="M122" i="74" s="1"/>
  <c r="A37" i="74"/>
  <c r="AE37" i="74" s="1"/>
  <c r="AG75" i="74"/>
  <c r="B18" i="74"/>
  <c r="AG113" i="74"/>
  <c r="T18" i="74"/>
  <c r="M87" i="74"/>
  <c r="M103" i="74" s="1"/>
  <c r="AG56" i="74"/>
  <c r="AG37" i="74"/>
  <c r="M49" i="74"/>
  <c r="M65" i="74"/>
  <c r="A56" i="74"/>
  <c r="AH56" i="74" s="1"/>
  <c r="AI56" i="74" s="1"/>
  <c r="A75" i="74"/>
  <c r="A113" i="74"/>
  <c r="AH113" i="74" s="1"/>
  <c r="AI113" i="74" s="1"/>
  <c r="A94" i="74"/>
  <c r="M30" i="74"/>
  <c r="M46" i="74" s="1"/>
  <c r="M68" i="74"/>
  <c r="M84" i="74" s="1"/>
  <c r="AG69" i="74"/>
  <c r="AG50" i="74"/>
  <c r="A31" i="74"/>
  <c r="AG107" i="74"/>
  <c r="T12" i="74"/>
  <c r="A69" i="74"/>
  <c r="AG31" i="74"/>
  <c r="A88" i="74"/>
  <c r="AH88" i="74"/>
  <c r="AI88" i="74" s="1"/>
  <c r="A50" i="74"/>
  <c r="B12" i="74"/>
  <c r="AG88" i="74"/>
  <c r="A107" i="74"/>
  <c r="AH93" i="74"/>
  <c r="AI93" i="74"/>
  <c r="A40" i="74"/>
  <c r="A97" i="74"/>
  <c r="A78" i="74"/>
  <c r="AH78" i="74"/>
  <c r="AI78" i="74" s="1"/>
  <c r="S30" i="74"/>
  <c r="S46" i="74" s="1"/>
  <c r="AG97" i="74"/>
  <c r="AG78" i="74"/>
  <c r="A59" i="74"/>
  <c r="AH59" i="74" s="1"/>
  <c r="AI59" i="74" s="1"/>
  <c r="AG40" i="74"/>
  <c r="S68" i="74"/>
  <c r="S84" i="74" s="1"/>
  <c r="AG59" i="74"/>
  <c r="T21" i="74"/>
  <c r="X21" i="74" s="1"/>
  <c r="AG116" i="74"/>
  <c r="A116" i="74"/>
  <c r="S106" i="74"/>
  <c r="S122" i="74" s="1"/>
  <c r="S49" i="74"/>
  <c r="S65" i="74" s="1"/>
  <c r="S87" i="74"/>
  <c r="S103" i="74" s="1"/>
  <c r="B21" i="74"/>
  <c r="AE36" i="69"/>
  <c r="AE81" i="69"/>
  <c r="AH50" i="68"/>
  <c r="AI50" i="68" s="1"/>
  <c r="AE50" i="68"/>
  <c r="AG99" i="67"/>
  <c r="W49" i="67"/>
  <c r="W65" i="67" s="1"/>
  <c r="T23" i="67"/>
  <c r="AG118" i="67"/>
  <c r="A99" i="67"/>
  <c r="W68" i="67"/>
  <c r="W84" i="67" s="1"/>
  <c r="A42" i="67"/>
  <c r="A80" i="67"/>
  <c r="AG42" i="67"/>
  <c r="W30" i="67"/>
  <c r="W46" i="67" s="1"/>
  <c r="B23" i="67"/>
  <c r="W87" i="67"/>
  <c r="W103" i="67" s="1"/>
  <c r="AG61" i="67"/>
  <c r="W106" i="67"/>
  <c r="W122" i="67" s="1"/>
  <c r="AG80" i="67"/>
  <c r="A61" i="67"/>
  <c r="A118" i="67"/>
  <c r="AG111" i="67"/>
  <c r="B16" i="67"/>
  <c r="AG92" i="67"/>
  <c r="AH51" i="67"/>
  <c r="AI51" i="67" s="1"/>
  <c r="A78" i="67"/>
  <c r="AG78" i="67"/>
  <c r="AG59" i="67"/>
  <c r="A116" i="67"/>
  <c r="T21" i="67"/>
  <c r="A59" i="67"/>
  <c r="S106" i="67"/>
  <c r="S122" i="67" s="1"/>
  <c r="S30" i="67"/>
  <c r="S46" i="67" s="1"/>
  <c r="B21" i="67"/>
  <c r="AG40" i="67"/>
  <c r="S87" i="67"/>
  <c r="S103" i="67" s="1"/>
  <c r="S49" i="67"/>
  <c r="S65" i="67" s="1"/>
  <c r="A97" i="67"/>
  <c r="AE97" i="67" s="1"/>
  <c r="A40" i="67"/>
  <c r="AG116" i="67"/>
  <c r="AG97" i="67"/>
  <c r="S68" i="67"/>
  <c r="S84" i="67"/>
  <c r="AG50" i="67"/>
  <c r="AG31" i="67"/>
  <c r="AG69" i="67"/>
  <c r="AG107" i="67"/>
  <c r="A50" i="67"/>
  <c r="T12" i="67"/>
  <c r="B12" i="67"/>
  <c r="AG88" i="67"/>
  <c r="A31" i="67"/>
  <c r="A107" i="67"/>
  <c r="A69" i="67"/>
  <c r="A88" i="67"/>
  <c r="AH88" i="67" s="1"/>
  <c r="AI88" i="67" s="1"/>
  <c r="AG58" i="67"/>
  <c r="Q106" i="67"/>
  <c r="Q122" i="67"/>
  <c r="B20" i="67"/>
  <c r="AG115" i="67"/>
  <c r="Q49" i="67"/>
  <c r="Q65" i="67"/>
  <c r="AG39" i="67"/>
  <c r="A58" i="67"/>
  <c r="AE57" i="67" s="1"/>
  <c r="A39" i="67"/>
  <c r="T20" i="67"/>
  <c r="X20" i="67" s="1"/>
  <c r="AG77" i="67"/>
  <c r="Q87" i="67"/>
  <c r="Q103" i="67" s="1"/>
  <c r="A77" i="67"/>
  <c r="A115" i="67"/>
  <c r="Q30" i="67"/>
  <c r="Q46" i="67" s="1"/>
  <c r="AG96" i="67"/>
  <c r="A96" i="67"/>
  <c r="AE95" i="67"/>
  <c r="Q68" i="67"/>
  <c r="Q84" i="67"/>
  <c r="A110" i="67"/>
  <c r="AH110" i="67" s="1"/>
  <c r="AI110" i="67" s="1"/>
  <c r="G30" i="67"/>
  <c r="G46" i="67" s="1"/>
  <c r="AG72" i="67"/>
  <c r="G68" i="67"/>
  <c r="G84" i="67"/>
  <c r="AG34" i="67"/>
  <c r="B15" i="67"/>
  <c r="A91" i="67"/>
  <c r="AH91" i="67"/>
  <c r="AI91" i="67" s="1"/>
  <c r="A72" i="67"/>
  <c r="AH72" i="67" s="1"/>
  <c r="AI72" i="67" s="1"/>
  <c r="G106" i="67"/>
  <c r="G122" i="67" s="1"/>
  <c r="A53" i="67"/>
  <c r="AH53" i="67"/>
  <c r="AI53" i="67" s="1"/>
  <c r="AG91" i="67"/>
  <c r="AG53" i="67"/>
  <c r="AG110" i="67"/>
  <c r="G49" i="67"/>
  <c r="G65" i="67" s="1"/>
  <c r="T15" i="67"/>
  <c r="T14" i="67"/>
  <c r="A52" i="67"/>
  <c r="B14" i="67"/>
  <c r="A33" i="67"/>
  <c r="A71" i="67"/>
  <c r="E106" i="67"/>
  <c r="E122" i="67" s="1"/>
  <c r="AG71" i="67"/>
  <c r="E30" i="67"/>
  <c r="E46" i="67"/>
  <c r="A90" i="67"/>
  <c r="AG90" i="67"/>
  <c r="E68" i="67"/>
  <c r="E84" i="67" s="1"/>
  <c r="E49" i="67"/>
  <c r="E65" i="67" s="1"/>
  <c r="AG33" i="67"/>
  <c r="AG52" i="67"/>
  <c r="A109" i="67"/>
  <c r="AG109" i="67"/>
  <c r="E87" i="67"/>
  <c r="E103" i="67"/>
  <c r="U87" i="67"/>
  <c r="U103" i="67" s="1"/>
  <c r="AG60" i="67"/>
  <c r="U68" i="67"/>
  <c r="U84" i="67" s="1"/>
  <c r="A60" i="67"/>
  <c r="T22" i="67"/>
  <c r="U30" i="67"/>
  <c r="U46" i="67"/>
  <c r="AG117" i="67"/>
  <c r="AG79" i="67"/>
  <c r="U106" i="67"/>
  <c r="U122" i="67" s="1"/>
  <c r="B22" i="67"/>
  <c r="A41" i="67"/>
  <c r="A79" i="67"/>
  <c r="AG98" i="67"/>
  <c r="A98" i="67"/>
  <c r="AE98" i="67" s="1"/>
  <c r="A117" i="67"/>
  <c r="U49" i="67"/>
  <c r="U65" i="67" s="1"/>
  <c r="AG41" i="67"/>
  <c r="AA30" i="67"/>
  <c r="AA46" i="67" s="1"/>
  <c r="AA106" i="67"/>
  <c r="AA122" i="67" s="1"/>
  <c r="B25" i="67"/>
  <c r="AG57" i="67"/>
  <c r="B19" i="67"/>
  <c r="T19" i="67"/>
  <c r="T17" i="67"/>
  <c r="X17" i="67" s="1"/>
  <c r="AG74" i="67"/>
  <c r="A36" i="67"/>
  <c r="A55" i="67"/>
  <c r="AE55" i="67" s="1"/>
  <c r="AG112" i="67"/>
  <c r="K30" i="67"/>
  <c r="K46" i="67" s="1"/>
  <c r="K87" i="67"/>
  <c r="K103" i="67" s="1"/>
  <c r="K106" i="67"/>
  <c r="K122" i="67" s="1"/>
  <c r="B17" i="67"/>
  <c r="K68" i="67"/>
  <c r="K84" i="67" s="1"/>
  <c r="A112" i="67"/>
  <c r="A74" i="67"/>
  <c r="A93" i="67"/>
  <c r="AG93" i="67"/>
  <c r="AG55" i="67"/>
  <c r="AG36" i="67"/>
  <c r="K49" i="67"/>
  <c r="K65" i="67" s="1"/>
  <c r="AH33" i="65"/>
  <c r="AI33" i="65" s="1"/>
  <c r="AH109" i="65"/>
  <c r="AI109" i="65" s="1"/>
  <c r="AH90" i="65"/>
  <c r="AI90" i="65" s="1"/>
  <c r="AH88" i="64"/>
  <c r="AI88" i="64" s="1"/>
  <c r="AE88" i="64"/>
  <c r="AE50" i="64"/>
  <c r="AE72" i="64"/>
  <c r="AH73" i="64"/>
  <c r="AI73" i="64" s="1"/>
  <c r="AH107" i="64"/>
  <c r="AI107" i="64" s="1"/>
  <c r="AH31" i="64"/>
  <c r="AI31" i="64" s="1"/>
  <c r="AB16" i="62"/>
  <c r="AI16" i="62" s="1"/>
  <c r="AE77" i="62"/>
  <c r="AE39" i="62"/>
  <c r="AH40" i="62"/>
  <c r="AI40" i="62" s="1"/>
  <c r="AH51" i="62"/>
  <c r="AI51" i="62" s="1"/>
  <c r="AE51" i="62"/>
  <c r="AH59" i="62"/>
  <c r="AI59" i="62"/>
  <c r="AE58" i="62"/>
  <c r="AH95" i="61"/>
  <c r="AI95" i="61" s="1"/>
  <c r="AH38" i="61"/>
  <c r="AI38" i="61" s="1"/>
  <c r="AE90" i="61"/>
  <c r="AH91" i="61"/>
  <c r="AI91" i="61" s="1"/>
  <c r="AE91" i="61"/>
  <c r="AE72" i="61"/>
  <c r="AH72" i="61"/>
  <c r="AI72" i="61" s="1"/>
  <c r="AH110" i="61"/>
  <c r="AI110" i="61" s="1"/>
  <c r="AE110" i="61"/>
  <c r="AE109" i="61"/>
  <c r="AH114" i="61"/>
  <c r="AI114" i="61" s="1"/>
  <c r="AE114" i="61"/>
  <c r="AH34" i="61"/>
  <c r="AI34" i="61" s="1"/>
  <c r="AE34" i="61"/>
  <c r="AE33" i="61"/>
  <c r="A54" i="59"/>
  <c r="I68" i="59"/>
  <c r="I84" i="59" s="1"/>
  <c r="A92" i="59"/>
  <c r="I87" i="59"/>
  <c r="I103" i="59" s="1"/>
  <c r="AG54" i="59"/>
  <c r="A111" i="59"/>
  <c r="AG35" i="59"/>
  <c r="I106" i="59"/>
  <c r="I122" i="59" s="1"/>
  <c r="B16" i="59"/>
  <c r="A73" i="59"/>
  <c r="AG92" i="59"/>
  <c r="AG73" i="59"/>
  <c r="I30" i="59"/>
  <c r="I46" i="59" s="1"/>
  <c r="I49" i="59"/>
  <c r="I65" i="59" s="1"/>
  <c r="T16" i="59"/>
  <c r="A35" i="59"/>
  <c r="AG111" i="59"/>
  <c r="AH78" i="59"/>
  <c r="AI78" i="59" s="1"/>
  <c r="U68" i="59"/>
  <c r="U84" i="59" s="1"/>
  <c r="T22" i="59"/>
  <c r="X22" i="59" s="1"/>
  <c r="A60" i="59"/>
  <c r="B22" i="59"/>
  <c r="AG79" i="59"/>
  <c r="A79" i="59"/>
  <c r="AH79" i="59" s="1"/>
  <c r="AI79" i="59" s="1"/>
  <c r="A98" i="59"/>
  <c r="AE97" i="59" s="1"/>
  <c r="AG117" i="59"/>
  <c r="AG60" i="59"/>
  <c r="U30" i="59"/>
  <c r="U46" i="59" s="1"/>
  <c r="AG98" i="59"/>
  <c r="A41" i="59"/>
  <c r="AE40" i="59"/>
  <c r="U49" i="59"/>
  <c r="U65" i="59"/>
  <c r="A117" i="59"/>
  <c r="AE116" i="59" s="1"/>
  <c r="U87" i="59"/>
  <c r="U103" i="59" s="1"/>
  <c r="B23" i="59"/>
  <c r="A99" i="59"/>
  <c r="A118" i="59"/>
  <c r="AH118" i="59"/>
  <c r="AI118" i="59" s="1"/>
  <c r="AG61" i="59"/>
  <c r="A61" i="59"/>
  <c r="AH61" i="59" s="1"/>
  <c r="AI61" i="59" s="1"/>
  <c r="W49" i="59"/>
  <c r="W65" i="59" s="1"/>
  <c r="W87" i="59"/>
  <c r="W103" i="59" s="1"/>
  <c r="AG80" i="59"/>
  <c r="A42" i="59"/>
  <c r="T23" i="59"/>
  <c r="AG99" i="59"/>
  <c r="W30" i="59"/>
  <c r="W46" i="59" s="1"/>
  <c r="AG118" i="59"/>
  <c r="W106" i="59"/>
  <c r="W122" i="59" s="1"/>
  <c r="AG42" i="59"/>
  <c r="W68" i="59"/>
  <c r="W84" i="59" s="1"/>
  <c r="AG76" i="59"/>
  <c r="T19" i="59"/>
  <c r="A38" i="59"/>
  <c r="AH38" i="59" s="1"/>
  <c r="AI38" i="59" s="1"/>
  <c r="A57" i="59"/>
  <c r="AH57" i="59"/>
  <c r="AI57" i="59" s="1"/>
  <c r="O30" i="59"/>
  <c r="O46" i="59"/>
  <c r="O87" i="59"/>
  <c r="O103" i="59" s="1"/>
  <c r="B19" i="59"/>
  <c r="A114" i="59"/>
  <c r="AH114" i="59" s="1"/>
  <c r="AI114" i="59" s="1"/>
  <c r="AG57" i="59"/>
  <c r="O49" i="59"/>
  <c r="O65" i="59" s="1"/>
  <c r="AG38" i="59"/>
  <c r="O68" i="59"/>
  <c r="O84" i="59" s="1"/>
  <c r="AG95" i="59"/>
  <c r="A95" i="59"/>
  <c r="AH95" i="59" s="1"/>
  <c r="AI95" i="59" s="1"/>
  <c r="AG114" i="59"/>
  <c r="O106" i="59"/>
  <c r="O122" i="59" s="1"/>
  <c r="T13" i="59"/>
  <c r="AB13" i="59" s="1"/>
  <c r="AI13" i="59" s="1"/>
  <c r="C49" i="59"/>
  <c r="C65" i="59" s="1"/>
  <c r="AG108" i="59"/>
  <c r="B13" i="59"/>
  <c r="C68" i="59"/>
  <c r="C84" i="59" s="1"/>
  <c r="A51" i="59"/>
  <c r="C87" i="59"/>
  <c r="C103" i="59" s="1"/>
  <c r="AG70" i="59"/>
  <c r="C30" i="59"/>
  <c r="C46" i="59" s="1"/>
  <c r="AG32" i="59"/>
  <c r="A108" i="59"/>
  <c r="AG69" i="59"/>
  <c r="AG50" i="59"/>
  <c r="AG88" i="59"/>
  <c r="AG107" i="59"/>
  <c r="A107" i="59"/>
  <c r="AG31" i="59"/>
  <c r="B12" i="59"/>
  <c r="A31" i="59"/>
  <c r="AH31" i="59" s="1"/>
  <c r="AI31" i="59" s="1"/>
  <c r="A50" i="59"/>
  <c r="T12" i="59"/>
  <c r="AB12" i="59" s="1"/>
  <c r="AI12" i="59" s="1"/>
  <c r="A69" i="59"/>
  <c r="AE69" i="59" s="1"/>
  <c r="AH69" i="59"/>
  <c r="AI69" i="59" s="1"/>
  <c r="A88" i="59"/>
  <c r="AH88" i="59" s="1"/>
  <c r="AI88" i="59" s="1"/>
  <c r="AG120" i="59"/>
  <c r="AG82" i="59"/>
  <c r="AA68" i="59"/>
  <c r="AA84" i="59" s="1"/>
  <c r="A120" i="59"/>
  <c r="AH120" i="59" s="1"/>
  <c r="AI120" i="59" s="1"/>
  <c r="A101" i="59"/>
  <c r="AH101" i="59" s="1"/>
  <c r="AI101" i="59" s="1"/>
  <c r="A82" i="59"/>
  <c r="AH82" i="59" s="1"/>
  <c r="AI82" i="59" s="1"/>
  <c r="T25" i="59"/>
  <c r="AG101" i="59"/>
  <c r="AG44" i="59"/>
  <c r="AG63" i="59"/>
  <c r="A63" i="59"/>
  <c r="AA106" i="59"/>
  <c r="AA122" i="59" s="1"/>
  <c r="AA30" i="59"/>
  <c r="AA46" i="59" s="1"/>
  <c r="B25" i="59"/>
  <c r="AA49" i="59"/>
  <c r="AA65" i="59"/>
  <c r="AA87" i="59"/>
  <c r="AA103" i="59" s="1"/>
  <c r="A44" i="59"/>
  <c r="AH44" i="59" s="1"/>
  <c r="AI44" i="59" s="1"/>
  <c r="AH97" i="59"/>
  <c r="AI97" i="59" s="1"/>
  <c r="G106" i="59"/>
  <c r="G122" i="59" s="1"/>
  <c r="AG34" i="59"/>
  <c r="B15" i="59"/>
  <c r="G49" i="59"/>
  <c r="G65" i="59" s="1"/>
  <c r="AG91" i="59"/>
  <c r="G87" i="59"/>
  <c r="G103" i="59" s="1"/>
  <c r="A91" i="59"/>
  <c r="AG110" i="59"/>
  <c r="AG72" i="59"/>
  <c r="A34" i="59"/>
  <c r="AE34" i="59" s="1"/>
  <c r="A72" i="59"/>
  <c r="T15" i="59"/>
  <c r="AB15" i="59" s="1"/>
  <c r="AI15" i="59" s="1"/>
  <c r="G68" i="59"/>
  <c r="G84" i="59" s="1"/>
  <c r="AG53" i="59"/>
  <c r="A53" i="59"/>
  <c r="G30" i="59"/>
  <c r="G46" i="59" s="1"/>
  <c r="A110" i="59"/>
  <c r="AH110" i="59"/>
  <c r="AI110" i="59" s="1"/>
  <c r="AH116" i="59"/>
  <c r="AI116" i="59" s="1"/>
  <c r="T17" i="59"/>
  <c r="AG112" i="59"/>
  <c r="K68" i="59"/>
  <c r="K84" i="59" s="1"/>
  <c r="K87" i="59"/>
  <c r="K103" i="59"/>
  <c r="AG74" i="59"/>
  <c r="A93" i="59"/>
  <c r="AG93" i="59"/>
  <c r="K49" i="59"/>
  <c r="K65" i="59" s="1"/>
  <c r="A36" i="59"/>
  <c r="K30" i="59"/>
  <c r="K46" i="59" s="1"/>
  <c r="A112" i="59"/>
  <c r="A74" i="59"/>
  <c r="AG55" i="59"/>
  <c r="AG36" i="59"/>
  <c r="A55" i="59"/>
  <c r="K106" i="59"/>
  <c r="K122" i="59" s="1"/>
  <c r="B17" i="59"/>
  <c r="AH40" i="59"/>
  <c r="AI40" i="59" s="1"/>
  <c r="A75" i="59"/>
  <c r="AG75" i="59"/>
  <c r="B18" i="59"/>
  <c r="M106" i="59"/>
  <c r="M122" i="59" s="1"/>
  <c r="M30" i="59"/>
  <c r="M46" i="59" s="1"/>
  <c r="AG94" i="59"/>
  <c r="AG56" i="59"/>
  <c r="T18" i="59"/>
  <c r="AG37" i="59"/>
  <c r="AG113" i="59"/>
  <c r="A37" i="59"/>
  <c r="M87" i="59"/>
  <c r="M103" i="59" s="1"/>
  <c r="M49" i="59"/>
  <c r="M65" i="59" s="1"/>
  <c r="A94" i="59"/>
  <c r="A56" i="59"/>
  <c r="M68" i="59"/>
  <c r="M84" i="59"/>
  <c r="A113" i="59"/>
  <c r="A71" i="59"/>
  <c r="AG71" i="59"/>
  <c r="E106" i="59"/>
  <c r="E122" i="59" s="1"/>
  <c r="AG33" i="59"/>
  <c r="E68" i="59"/>
  <c r="E84" i="59" s="1"/>
  <c r="A90" i="59"/>
  <c r="B14" i="59"/>
  <c r="A52" i="59"/>
  <c r="A33" i="59"/>
  <c r="AH33" i="59"/>
  <c r="AI33" i="59" s="1"/>
  <c r="E30" i="59"/>
  <c r="E46" i="59" s="1"/>
  <c r="AG109" i="59"/>
  <c r="T14" i="59"/>
  <c r="AG52" i="59"/>
  <c r="E49" i="59"/>
  <c r="E65" i="59" s="1"/>
  <c r="A109" i="59"/>
  <c r="AG90" i="59"/>
  <c r="E87" i="59"/>
  <c r="E103" i="59" s="1"/>
  <c r="A100" i="59"/>
  <c r="B24" i="59"/>
  <c r="AE82" i="57"/>
  <c r="AH82" i="57"/>
  <c r="AI82" i="57" s="1"/>
  <c r="AB23" i="56"/>
  <c r="AI23" i="56" s="1"/>
  <c r="AE100" i="55"/>
  <c r="AE101" i="55"/>
  <c r="AE57" i="53"/>
  <c r="AH108" i="53"/>
  <c r="AI108" i="53" s="1"/>
  <c r="AE50" i="53"/>
  <c r="AH70" i="53"/>
  <c r="AI70" i="53" s="1"/>
  <c r="AH32" i="53"/>
  <c r="AI32" i="53" s="1"/>
  <c r="T20" i="52"/>
  <c r="AB20" i="52" s="1"/>
  <c r="AI20" i="52" s="1"/>
  <c r="A77" i="52"/>
  <c r="A58" i="52"/>
  <c r="X13" i="52"/>
  <c r="AG77" i="52"/>
  <c r="AG96" i="52"/>
  <c r="AG115" i="52"/>
  <c r="Q87" i="52"/>
  <c r="Q103" i="52" s="1"/>
  <c r="AG39" i="52"/>
  <c r="Q30" i="52"/>
  <c r="Q46" i="52" s="1"/>
  <c r="A115" i="52"/>
  <c r="AH115" i="52" s="1"/>
  <c r="AI115" i="52" s="1"/>
  <c r="A96" i="52"/>
  <c r="AG58" i="52"/>
  <c r="A39" i="52"/>
  <c r="AH39" i="52" s="1"/>
  <c r="AI39" i="52" s="1"/>
  <c r="AE58" i="49"/>
  <c r="AE39" i="49"/>
  <c r="AH40" i="49"/>
  <c r="AI40" i="49" s="1"/>
  <c r="AH116" i="49"/>
  <c r="AI116" i="49" s="1"/>
  <c r="AE115" i="49"/>
  <c r="AE61" i="49"/>
  <c r="AE96" i="49"/>
  <c r="AH97" i="49"/>
  <c r="AI97" i="49" s="1"/>
  <c r="AE107" i="45"/>
  <c r="AH88" i="45"/>
  <c r="AI88" i="45" s="1"/>
  <c r="AE88" i="45"/>
  <c r="AH50" i="45"/>
  <c r="AI50" i="45" s="1"/>
  <c r="AE50" i="45"/>
  <c r="AH32" i="43"/>
  <c r="AI32" i="43" s="1"/>
  <c r="AE31" i="43"/>
  <c r="AE107" i="43"/>
  <c r="AH108" i="43"/>
  <c r="AI108" i="43" s="1"/>
  <c r="AE42" i="43"/>
  <c r="AE43" i="43"/>
  <c r="AE81" i="43"/>
  <c r="AE80" i="43"/>
  <c r="AH81" i="43"/>
  <c r="AI81" i="43" s="1"/>
  <c r="AH91" i="43"/>
  <c r="AI91" i="43" s="1"/>
  <c r="AE91" i="43"/>
  <c r="AH34" i="43"/>
  <c r="AI34" i="43" s="1"/>
  <c r="AH53" i="43"/>
  <c r="AI53" i="43" s="1"/>
  <c r="AH54" i="41"/>
  <c r="AI54" i="41" s="1"/>
  <c r="AE53" i="41"/>
  <c r="AB24" i="41"/>
  <c r="AI24" i="41" s="1"/>
  <c r="AH62" i="41"/>
  <c r="AI62" i="41" s="1"/>
  <c r="AE62" i="41"/>
  <c r="AH43" i="41"/>
  <c r="AI43" i="41"/>
  <c r="AE42" i="41"/>
  <c r="AB24" i="40"/>
  <c r="AI24" i="40" s="1"/>
  <c r="AH62" i="39"/>
  <c r="AI62" i="39" s="1"/>
  <c r="AH100" i="39"/>
  <c r="AI100" i="39" s="1"/>
  <c r="AE99" i="39"/>
  <c r="AE61" i="39"/>
  <c r="AE113" i="37"/>
  <c r="AE32" i="37"/>
  <c r="AH32" i="37"/>
  <c r="AI32" i="37" s="1"/>
  <c r="AE70" i="37"/>
  <c r="AH70" i="37"/>
  <c r="AI70" i="37" s="1"/>
  <c r="AH94" i="37"/>
  <c r="AI94" i="37" s="1"/>
  <c r="AE94" i="37"/>
  <c r="AE63" i="56"/>
  <c r="AH83" i="55"/>
  <c r="AI83" i="55" s="1"/>
  <c r="AE82" i="55"/>
  <c r="AH102" i="68"/>
  <c r="AI102" i="68" s="1"/>
  <c r="AE101" i="68"/>
  <c r="AE44" i="34"/>
  <c r="AH45" i="34"/>
  <c r="AI45" i="34" s="1"/>
  <c r="AB17" i="77"/>
  <c r="AI17" i="77" s="1"/>
  <c r="AE81" i="26"/>
  <c r="AH82" i="26"/>
  <c r="AI82" i="26" s="1"/>
  <c r="AE82" i="26"/>
  <c r="AG101" i="25"/>
  <c r="AA68" i="25"/>
  <c r="AA84" i="25" s="1"/>
  <c r="AG82" i="25"/>
  <c r="AG44" i="25"/>
  <c r="AA87" i="25"/>
  <c r="AA103" i="25" s="1"/>
  <c r="AA30" i="25"/>
  <c r="AA46" i="25"/>
  <c r="AE82" i="31"/>
  <c r="AH82" i="31"/>
  <c r="AI82" i="31" s="1"/>
  <c r="T25" i="23"/>
  <c r="AA68" i="23"/>
  <c r="AA84" i="23" s="1"/>
  <c r="A63" i="23"/>
  <c r="AA49" i="23"/>
  <c r="AA65" i="23" s="1"/>
  <c r="AG82" i="23"/>
  <c r="AA87" i="23"/>
  <c r="AA103" i="23" s="1"/>
  <c r="B25" i="23"/>
  <c r="AA106" i="23"/>
  <c r="AA122" i="23" s="1"/>
  <c r="AG44" i="23"/>
  <c r="A120" i="23"/>
  <c r="AE119" i="23" s="1"/>
  <c r="AG63" i="23"/>
  <c r="AG101" i="23"/>
  <c r="A82" i="23"/>
  <c r="AA30" i="23"/>
  <c r="AA46" i="23" s="1"/>
  <c r="A101" i="23"/>
  <c r="AG120" i="23"/>
  <c r="A44" i="23"/>
  <c r="X25" i="37"/>
  <c r="AB25" i="37"/>
  <c r="AI25" i="37" s="1"/>
  <c r="AE81" i="86"/>
  <c r="AH82" i="86"/>
  <c r="AI82" i="86" s="1"/>
  <c r="AH120" i="56"/>
  <c r="AI120" i="56" s="1"/>
  <c r="AE119" i="56"/>
  <c r="AH101" i="26"/>
  <c r="AI101" i="26" s="1"/>
  <c r="AE101" i="26"/>
  <c r="T50" i="12"/>
  <c r="AE44" i="67"/>
  <c r="AH44" i="31"/>
  <c r="AI44" i="31" s="1"/>
  <c r="AE44" i="31"/>
  <c r="AH44" i="58"/>
  <c r="AI44" i="58" s="1"/>
  <c r="AG44" i="24"/>
  <c r="AA49" i="24"/>
  <c r="AA65" i="24" s="1"/>
  <c r="AE119" i="64"/>
  <c r="AB24" i="34"/>
  <c r="AI24" i="34" s="1"/>
  <c r="AH119" i="41"/>
  <c r="AI119" i="41" s="1"/>
  <c r="AE119" i="41"/>
  <c r="AE118" i="51"/>
  <c r="AH119" i="51"/>
  <c r="AI119" i="51" s="1"/>
  <c r="AE119" i="51"/>
  <c r="AE43" i="55"/>
  <c r="AH43" i="55"/>
  <c r="AI43" i="55" s="1"/>
  <c r="AH62" i="43"/>
  <c r="AI62" i="43" s="1"/>
  <c r="AE61" i="43"/>
  <c r="AE62" i="43"/>
  <c r="AH62" i="55"/>
  <c r="AI62" i="55" s="1"/>
  <c r="AE62" i="55"/>
  <c r="AH81" i="85"/>
  <c r="AI81" i="85" s="1"/>
  <c r="AB24" i="51"/>
  <c r="AI24" i="51" s="1"/>
  <c r="AE80" i="23"/>
  <c r="X23" i="41"/>
  <c r="AE62" i="86"/>
  <c r="AE61" i="86"/>
  <c r="AH62" i="86"/>
  <c r="AI62" i="86" s="1"/>
  <c r="AB26" i="49"/>
  <c r="AI26" i="49" s="1"/>
  <c r="AH81" i="55"/>
  <c r="AI81" i="55" s="1"/>
  <c r="AE100" i="41"/>
  <c r="AH100" i="41"/>
  <c r="AI100" i="41" s="1"/>
  <c r="AE119" i="55"/>
  <c r="AH119" i="55"/>
  <c r="AI119" i="55" s="1"/>
  <c r="AE118" i="80"/>
  <c r="AH118" i="80"/>
  <c r="AI118" i="80" s="1"/>
  <c r="AE118" i="41"/>
  <c r="X26" i="75"/>
  <c r="X15" i="34"/>
  <c r="AE99" i="41"/>
  <c r="AH99" i="41"/>
  <c r="AI99" i="41" s="1"/>
  <c r="AH80" i="59"/>
  <c r="AI80" i="59" s="1"/>
  <c r="AE99" i="49"/>
  <c r="AH99" i="49"/>
  <c r="AI99" i="49" s="1"/>
  <c r="X18" i="55"/>
  <c r="AH61" i="80"/>
  <c r="AI61" i="80" s="1"/>
  <c r="AE61" i="80"/>
  <c r="AE59" i="82"/>
  <c r="AH60" i="82"/>
  <c r="AI60" i="82" s="1"/>
  <c r="AH41" i="62"/>
  <c r="AI41" i="62" s="1"/>
  <c r="AE40" i="62"/>
  <c r="AH98" i="62"/>
  <c r="AI98" i="62" s="1"/>
  <c r="AE97" i="62"/>
  <c r="AH41" i="82"/>
  <c r="AI41" i="82" s="1"/>
  <c r="AE40" i="82"/>
  <c r="AB24" i="31"/>
  <c r="AI24" i="31" s="1"/>
  <c r="T31" i="12"/>
  <c r="X12" i="30"/>
  <c r="T42" i="12"/>
  <c r="AE96" i="55"/>
  <c r="AB26" i="28"/>
  <c r="AI26" i="28" s="1"/>
  <c r="AB26" i="67"/>
  <c r="AI26" i="67" s="1"/>
  <c r="AH115" i="80"/>
  <c r="AI115" i="80" s="1"/>
  <c r="AE115" i="80"/>
  <c r="T35" i="12"/>
  <c r="T82" i="12"/>
  <c r="T119" i="12"/>
  <c r="T58" i="12"/>
  <c r="AH96" i="80"/>
  <c r="AI96" i="80" s="1"/>
  <c r="AE95" i="80"/>
  <c r="AE96" i="80"/>
  <c r="AE39" i="80"/>
  <c r="AH39" i="80"/>
  <c r="AI39" i="80" s="1"/>
  <c r="A76" i="11"/>
  <c r="A38" i="11"/>
  <c r="AH114" i="79"/>
  <c r="AI114" i="79" s="1"/>
  <c r="AH95" i="67"/>
  <c r="AI95" i="67" s="1"/>
  <c r="AH57" i="67"/>
  <c r="AI57" i="67" s="1"/>
  <c r="A95" i="25"/>
  <c r="AG38" i="25"/>
  <c r="AG76" i="25"/>
  <c r="O68" i="25"/>
  <c r="O84" i="25" s="1"/>
  <c r="A114" i="25"/>
  <c r="A57" i="25"/>
  <c r="AE57" i="25" s="1"/>
  <c r="A76" i="25"/>
  <c r="AE75" i="25" s="1"/>
  <c r="AG114" i="25"/>
  <c r="T19" i="25"/>
  <c r="AG57" i="25"/>
  <c r="O106" i="25"/>
  <c r="O122" i="25" s="1"/>
  <c r="A38" i="25"/>
  <c r="O49" i="25"/>
  <c r="O65" i="25" s="1"/>
  <c r="O30" i="25"/>
  <c r="O46" i="25" s="1"/>
  <c r="AG95" i="25"/>
  <c r="O87" i="25"/>
  <c r="O103" i="25" s="1"/>
  <c r="B19" i="25"/>
  <c r="AG57" i="24"/>
  <c r="O68" i="24"/>
  <c r="O84" i="24" s="1"/>
  <c r="AG38" i="24"/>
  <c r="X22" i="55"/>
  <c r="O68" i="23"/>
  <c r="O84" i="23" s="1"/>
  <c r="AG76" i="23"/>
  <c r="T19" i="23"/>
  <c r="A114" i="23"/>
  <c r="AG57" i="23"/>
  <c r="AG38" i="12"/>
  <c r="AG57" i="12"/>
  <c r="A38" i="12"/>
  <c r="AG95" i="12"/>
  <c r="AG76" i="12"/>
  <c r="A114" i="12"/>
  <c r="A76" i="12"/>
  <c r="AG114" i="12"/>
  <c r="A57" i="12"/>
  <c r="B19" i="12"/>
  <c r="A95" i="12"/>
  <c r="B19" i="9"/>
  <c r="AG57" i="9"/>
  <c r="A114" i="9"/>
  <c r="A38" i="9"/>
  <c r="AG76" i="9"/>
  <c r="A95" i="9"/>
  <c r="AG95" i="9"/>
  <c r="AG38" i="9"/>
  <c r="AG114" i="9"/>
  <c r="A57" i="9"/>
  <c r="A76" i="9"/>
  <c r="T100" i="12"/>
  <c r="T51" i="12"/>
  <c r="T72" i="12"/>
  <c r="T38" i="12"/>
  <c r="T71" i="12"/>
  <c r="AE76" i="58"/>
  <c r="AH95" i="79"/>
  <c r="AI95" i="79" s="1"/>
  <c r="AB19" i="58"/>
  <c r="AI19" i="58" s="1"/>
  <c r="X19" i="58"/>
  <c r="AH57" i="79"/>
  <c r="AI57" i="79" s="1"/>
  <c r="AB15" i="52"/>
  <c r="AI15" i="52" s="1"/>
  <c r="AH38" i="58"/>
  <c r="AI38" i="58" s="1"/>
  <c r="AE38" i="58"/>
  <c r="A38" i="10"/>
  <c r="A114" i="10"/>
  <c r="A95" i="10"/>
  <c r="AG38" i="10"/>
  <c r="A57" i="10"/>
  <c r="B19" i="10"/>
  <c r="AG95" i="10"/>
  <c r="AG76" i="10"/>
  <c r="A76" i="10"/>
  <c r="AG57" i="10"/>
  <c r="AG114" i="10"/>
  <c r="AH75" i="53"/>
  <c r="AI75" i="53" s="1"/>
  <c r="AE74" i="53"/>
  <c r="AH56" i="83"/>
  <c r="AI56" i="83" s="1"/>
  <c r="AE37" i="69"/>
  <c r="AH94" i="79"/>
  <c r="AI94" i="79" s="1"/>
  <c r="AE94" i="79"/>
  <c r="AH56" i="79"/>
  <c r="AI56" i="79" s="1"/>
  <c r="X23" i="73"/>
  <c r="AE36" i="35"/>
  <c r="AH37" i="35"/>
  <c r="AI37" i="35" s="1"/>
  <c r="AE36" i="53"/>
  <c r="AH37" i="53"/>
  <c r="AI37" i="53"/>
  <c r="AE94" i="61"/>
  <c r="AH94" i="61"/>
  <c r="AI94" i="61" s="1"/>
  <c r="AB24" i="45"/>
  <c r="AI24" i="45" s="1"/>
  <c r="X13" i="86"/>
  <c r="AE75" i="83"/>
  <c r="AH75" i="83"/>
  <c r="AI75" i="83" s="1"/>
  <c r="AH113" i="45"/>
  <c r="AI113" i="45" s="1"/>
  <c r="AE112" i="45"/>
  <c r="AH94" i="83"/>
  <c r="AI94" i="83" s="1"/>
  <c r="AE112" i="53"/>
  <c r="AH113" i="53"/>
  <c r="AI113" i="53" s="1"/>
  <c r="AH75" i="35"/>
  <c r="AI75" i="35" s="1"/>
  <c r="AE93" i="45"/>
  <c r="AH94" i="45"/>
  <c r="AI94" i="45" s="1"/>
  <c r="AH113" i="79"/>
  <c r="AI113" i="79" s="1"/>
  <c r="AE113" i="79"/>
  <c r="AB18" i="45"/>
  <c r="AI18" i="45" s="1"/>
  <c r="X18" i="45"/>
  <c r="AB14" i="35"/>
  <c r="AI14" i="35" s="1"/>
  <c r="X14" i="35"/>
  <c r="AH40" i="35"/>
  <c r="AI40" i="35" s="1"/>
  <c r="AE40" i="35"/>
  <c r="AH109" i="35"/>
  <c r="AI109" i="35"/>
  <c r="AE108" i="35"/>
  <c r="AH52" i="35"/>
  <c r="AI52" i="35" s="1"/>
  <c r="AE52" i="35"/>
  <c r="AE51" i="35"/>
  <c r="AH90" i="35"/>
  <c r="AI90" i="35" s="1"/>
  <c r="AE90" i="35"/>
  <c r="AH72" i="34"/>
  <c r="AI72" i="34" s="1"/>
  <c r="AE71" i="34"/>
  <c r="AH119" i="34"/>
  <c r="AI119" i="34" s="1"/>
  <c r="AE118" i="34"/>
  <c r="AE72" i="34"/>
  <c r="AH57" i="34"/>
  <c r="AI57" i="34"/>
  <c r="AE56" i="34"/>
  <c r="AE57" i="34"/>
  <c r="AH81" i="34"/>
  <c r="AI81" i="34" s="1"/>
  <c r="AE80" i="34"/>
  <c r="AH38" i="34"/>
  <c r="AI38" i="34" s="1"/>
  <c r="AE38" i="34"/>
  <c r="AE37" i="34"/>
  <c r="AH91" i="34"/>
  <c r="AI91" i="34" s="1"/>
  <c r="AE91" i="34"/>
  <c r="AH110" i="34"/>
  <c r="AI110" i="34" s="1"/>
  <c r="AE110" i="34"/>
  <c r="AH114" i="34"/>
  <c r="AI114" i="34" s="1"/>
  <c r="AE114" i="34"/>
  <c r="AH95" i="34"/>
  <c r="AI95" i="34" s="1"/>
  <c r="AE94" i="34"/>
  <c r="AH53" i="34"/>
  <c r="AI53" i="34" s="1"/>
  <c r="AE53" i="34"/>
  <c r="AE113" i="34"/>
  <c r="AH36" i="32"/>
  <c r="AI36" i="32" s="1"/>
  <c r="AE54" i="32"/>
  <c r="AH55" i="32"/>
  <c r="AI55" i="32" s="1"/>
  <c r="AB17" i="32"/>
  <c r="AI17" i="32" s="1"/>
  <c r="X17" i="32"/>
  <c r="AH112" i="32"/>
  <c r="AI112" i="32" s="1"/>
  <c r="AE111" i="32"/>
  <c r="AH70" i="31"/>
  <c r="AI70" i="31" s="1"/>
  <c r="AE70" i="31"/>
  <c r="AE108" i="31"/>
  <c r="AH108" i="31"/>
  <c r="AI108" i="31" s="1"/>
  <c r="AE51" i="31"/>
  <c r="AH51" i="31"/>
  <c r="AI51" i="31" s="1"/>
  <c r="X13" i="31"/>
  <c r="X16" i="28"/>
  <c r="AB16" i="28"/>
  <c r="AI16" i="28" s="1"/>
  <c r="AH35" i="28"/>
  <c r="AI35" i="28" s="1"/>
  <c r="AE34" i="28"/>
  <c r="AH111" i="28"/>
  <c r="AI111" i="28" s="1"/>
  <c r="AE110" i="28"/>
  <c r="AE72" i="28"/>
  <c r="AE118" i="27"/>
  <c r="AH118" i="27"/>
  <c r="AI118" i="27" s="1"/>
  <c r="AH99" i="27"/>
  <c r="AI99" i="27" s="1"/>
  <c r="AE99" i="27"/>
  <c r="AH42" i="27"/>
  <c r="AI42" i="27" s="1"/>
  <c r="AE42" i="27"/>
  <c r="AH98" i="26"/>
  <c r="AI98" i="26" s="1"/>
  <c r="AE98" i="26"/>
  <c r="AB22" i="26"/>
  <c r="AI22" i="26" s="1"/>
  <c r="X22" i="26"/>
  <c r="AH41" i="26"/>
  <c r="AI41" i="26" s="1"/>
  <c r="AE41" i="26"/>
  <c r="AE38" i="87"/>
  <c r="AH39" i="87"/>
  <c r="AI39" i="87" s="1"/>
  <c r="AH77" i="87"/>
  <c r="AI77" i="87" s="1"/>
  <c r="AE114" i="87"/>
  <c r="AE57" i="87"/>
  <c r="AE32" i="86"/>
  <c r="AH32" i="86"/>
  <c r="AI32" i="86" s="1"/>
  <c r="AE89" i="86"/>
  <c r="AH89" i="86"/>
  <c r="AI89" i="86" s="1"/>
  <c r="AH51" i="86"/>
  <c r="AI51" i="86" s="1"/>
  <c r="AE51" i="86"/>
  <c r="AH33" i="83"/>
  <c r="AI33" i="83" s="1"/>
  <c r="AE51" i="83"/>
  <c r="AE52" i="83"/>
  <c r="X20" i="83"/>
  <c r="AB20" i="83"/>
  <c r="AI20" i="83" s="1"/>
  <c r="AE70" i="83"/>
  <c r="AH71" i="83"/>
  <c r="AI71" i="83" s="1"/>
  <c r="AE71" i="83"/>
  <c r="AE108" i="83"/>
  <c r="AH109" i="83"/>
  <c r="AI109" i="83" s="1"/>
  <c r="AE89" i="83"/>
  <c r="AH90" i="83"/>
  <c r="AI90" i="83" s="1"/>
  <c r="AE90" i="83"/>
  <c r="AH100" i="76"/>
  <c r="AI100" i="76" s="1"/>
  <c r="AH43" i="76"/>
  <c r="AI43" i="76" s="1"/>
  <c r="AH119" i="76"/>
  <c r="AI119" i="76" s="1"/>
  <c r="Y30" i="73"/>
  <c r="Y46" i="73" s="1"/>
  <c r="A119" i="73"/>
  <c r="AE118" i="73" s="1"/>
  <c r="B24" i="73"/>
  <c r="AG43" i="73"/>
  <c r="Y68" i="73"/>
  <c r="Y84" i="73" s="1"/>
  <c r="A100" i="73"/>
  <c r="AG119" i="73"/>
  <c r="Y106" i="73"/>
  <c r="Y122" i="73" s="1"/>
  <c r="AG81" i="73"/>
  <c r="T24" i="73"/>
  <c r="A62" i="73"/>
  <c r="AE61" i="73" s="1"/>
  <c r="AG62" i="73"/>
  <c r="A81" i="73"/>
  <c r="A43" i="73"/>
  <c r="Y87" i="73"/>
  <c r="Y103" i="73" s="1"/>
  <c r="Y49" i="73"/>
  <c r="Y65" i="73" s="1"/>
  <c r="AG100" i="73"/>
  <c r="AH92" i="73"/>
  <c r="AI92" i="73" s="1"/>
  <c r="AH80" i="73"/>
  <c r="AI80" i="73" s="1"/>
  <c r="AH61" i="73"/>
  <c r="AI61" i="73" s="1"/>
  <c r="AH35" i="73"/>
  <c r="AI35" i="73" s="1"/>
  <c r="AH54" i="73"/>
  <c r="AI54" i="73" s="1"/>
  <c r="A55" i="73"/>
  <c r="K30" i="73"/>
  <c r="K46" i="73" s="1"/>
  <c r="B17" i="73"/>
  <c r="AG93" i="73"/>
  <c r="AG74" i="73"/>
  <c r="A74" i="73"/>
  <c r="K87" i="73"/>
  <c r="K103" i="73"/>
  <c r="K68" i="73"/>
  <c r="K84" i="73" s="1"/>
  <c r="A36" i="73"/>
  <c r="AG36" i="73"/>
  <c r="A93" i="73"/>
  <c r="AE92" i="73"/>
  <c r="AG55" i="73"/>
  <c r="K49" i="73"/>
  <c r="K65" i="73" s="1"/>
  <c r="K106" i="73"/>
  <c r="K122" i="73" s="1"/>
  <c r="T17" i="73"/>
  <c r="X17" i="73" s="1"/>
  <c r="AG112" i="73"/>
  <c r="A112" i="73"/>
  <c r="A63" i="73"/>
  <c r="AA68" i="73"/>
  <c r="AA84" i="73" s="1"/>
  <c r="AG44" i="73"/>
  <c r="AG120" i="73"/>
  <c r="B25" i="73"/>
  <c r="AG101" i="73"/>
  <c r="A82" i="73"/>
  <c r="AA87" i="73"/>
  <c r="AA103" i="73" s="1"/>
  <c r="AA106" i="73"/>
  <c r="AA122" i="73" s="1"/>
  <c r="AA49" i="73"/>
  <c r="AA65" i="73" s="1"/>
  <c r="A44" i="73"/>
  <c r="AG82" i="73"/>
  <c r="A101" i="73"/>
  <c r="AA30" i="73"/>
  <c r="AA46" i="73" s="1"/>
  <c r="T25" i="73"/>
  <c r="A120" i="73"/>
  <c r="AG63" i="73"/>
  <c r="A37" i="73"/>
  <c r="M68" i="73"/>
  <c r="M84" i="73" s="1"/>
  <c r="M87" i="73"/>
  <c r="M103" i="73" s="1"/>
  <c r="AG37" i="73"/>
  <c r="M49" i="73"/>
  <c r="M65" i="73" s="1"/>
  <c r="M30" i="73"/>
  <c r="M46" i="73" s="1"/>
  <c r="B18" i="73"/>
  <c r="A75" i="73"/>
  <c r="AG75" i="73"/>
  <c r="M106" i="73"/>
  <c r="M122" i="73"/>
  <c r="AG56" i="73"/>
  <c r="A113" i="73"/>
  <c r="A56" i="73"/>
  <c r="AG94" i="73"/>
  <c r="A94" i="73"/>
  <c r="T18" i="73"/>
  <c r="X18" i="73" s="1"/>
  <c r="AG113" i="73"/>
  <c r="A32" i="73"/>
  <c r="AG51" i="73"/>
  <c r="B13" i="73"/>
  <c r="A89" i="73"/>
  <c r="A51" i="73"/>
  <c r="A108" i="73"/>
  <c r="A70" i="73"/>
  <c r="AG89" i="73"/>
  <c r="C106" i="73"/>
  <c r="C122" i="73" s="1"/>
  <c r="C68" i="73"/>
  <c r="C84" i="73" s="1"/>
  <c r="AG108" i="73"/>
  <c r="C87" i="73"/>
  <c r="C103" i="73" s="1"/>
  <c r="C30" i="73"/>
  <c r="C46" i="73"/>
  <c r="C49" i="73"/>
  <c r="C65" i="73" s="1"/>
  <c r="AG32" i="73"/>
  <c r="AG70" i="73"/>
  <c r="AG97" i="73"/>
  <c r="T21" i="73"/>
  <c r="T12" i="73"/>
  <c r="AB12" i="73" s="1"/>
  <c r="AI12" i="73" s="1"/>
  <c r="A69" i="73"/>
  <c r="AG88" i="73"/>
  <c r="AG107" i="73"/>
  <c r="A31" i="73"/>
  <c r="A88" i="73"/>
  <c r="AE88" i="73" s="1"/>
  <c r="AG69" i="73"/>
  <c r="B12" i="73"/>
  <c r="A107" i="73"/>
  <c r="AH107" i="73" s="1"/>
  <c r="AI107" i="73" s="1"/>
  <c r="AG50" i="73"/>
  <c r="AG31" i="73"/>
  <c r="A50" i="73"/>
  <c r="T22" i="73"/>
  <c r="AB22" i="73" s="1"/>
  <c r="AI22" i="73" s="1"/>
  <c r="B22" i="73"/>
  <c r="AG60" i="73"/>
  <c r="AG41" i="73"/>
  <c r="AG117" i="73"/>
  <c r="A60" i="73"/>
  <c r="U87" i="73"/>
  <c r="U103" i="73" s="1"/>
  <c r="AG98" i="73"/>
  <c r="AG79" i="73"/>
  <c r="A79" i="73"/>
  <c r="AE78" i="73" s="1"/>
  <c r="U49" i="73"/>
  <c r="U65" i="73"/>
  <c r="U106" i="73"/>
  <c r="U122" i="73" s="1"/>
  <c r="U30" i="73"/>
  <c r="U46" i="73"/>
  <c r="U68" i="73"/>
  <c r="U84" i="73" s="1"/>
  <c r="A41" i="73"/>
  <c r="A98" i="73"/>
  <c r="AE97" i="73" s="1"/>
  <c r="A117" i="73"/>
  <c r="X16" i="73"/>
  <c r="AB16" i="73"/>
  <c r="AI16" i="73" s="1"/>
  <c r="A90" i="73"/>
  <c r="AH90" i="73" s="1"/>
  <c r="AI90" i="73" s="1"/>
  <c r="B14" i="73"/>
  <c r="E49" i="73"/>
  <c r="E65" i="73" s="1"/>
  <c r="A71" i="73"/>
  <c r="E68" i="73"/>
  <c r="E84" i="73"/>
  <c r="AG109" i="73"/>
  <c r="A33" i="73"/>
  <c r="E87" i="73"/>
  <c r="E103" i="73" s="1"/>
  <c r="E30" i="73"/>
  <c r="E46" i="73" s="1"/>
  <c r="T14" i="73"/>
  <c r="AB14" i="73" s="1"/>
  <c r="AI14" i="73" s="1"/>
  <c r="E106" i="73"/>
  <c r="E122" i="73" s="1"/>
  <c r="A52" i="73"/>
  <c r="AG33" i="73"/>
  <c r="AG71" i="73"/>
  <c r="A109" i="73"/>
  <c r="AG52" i="73"/>
  <c r="AG90" i="73"/>
  <c r="T26" i="73"/>
  <c r="AB26" i="73" s="1"/>
  <c r="AI26" i="73" s="1"/>
  <c r="A83" i="73"/>
  <c r="AH83" i="73" s="1"/>
  <c r="AI83" i="73" s="1"/>
  <c r="AG45" i="73"/>
  <c r="AC106" i="73"/>
  <c r="AC122" i="73"/>
  <c r="A64" i="73"/>
  <c r="AH64" i="73" s="1"/>
  <c r="AI64" i="73" s="1"/>
  <c r="AC68" i="73"/>
  <c r="AC84" i="73" s="1"/>
  <c r="B26" i="73"/>
  <c r="AG121" i="73"/>
  <c r="AG83" i="73"/>
  <c r="AG102" i="73"/>
  <c r="AC49" i="73"/>
  <c r="AC65" i="73" s="1"/>
  <c r="AG64" i="73"/>
  <c r="A102" i="73"/>
  <c r="AH102" i="73" s="1"/>
  <c r="AI102" i="73" s="1"/>
  <c r="A121" i="73"/>
  <c r="AH121" i="73" s="1"/>
  <c r="AI121" i="73" s="1"/>
  <c r="AC87" i="73"/>
  <c r="AC103" i="73" s="1"/>
  <c r="AC30" i="73"/>
  <c r="AC46" i="73"/>
  <c r="A45" i="73"/>
  <c r="AH45" i="73"/>
  <c r="AI45" i="73" s="1"/>
  <c r="O49" i="73"/>
  <c r="O65" i="73" s="1"/>
  <c r="O30" i="73"/>
  <c r="O46" i="73" s="1"/>
  <c r="A38" i="73"/>
  <c r="A76" i="73"/>
  <c r="O87" i="73"/>
  <c r="O103" i="73" s="1"/>
  <c r="T19" i="73"/>
  <c r="AG95" i="73"/>
  <c r="AG38" i="73"/>
  <c r="AG57" i="73"/>
  <c r="A114" i="73"/>
  <c r="AG114" i="73"/>
  <c r="AG76" i="73"/>
  <c r="B19" i="73"/>
  <c r="O68" i="73"/>
  <c r="O84" i="73" s="1"/>
  <c r="A95" i="73"/>
  <c r="A57" i="73"/>
  <c r="O106" i="73"/>
  <c r="O122" i="73" s="1"/>
  <c r="AH118" i="73"/>
  <c r="AI118" i="73" s="1"/>
  <c r="AH94" i="69"/>
  <c r="AI94" i="69" s="1"/>
  <c r="AE93" i="69"/>
  <c r="AE94" i="69"/>
  <c r="AH56" i="69"/>
  <c r="AI56" i="69" s="1"/>
  <c r="AH113" i="69"/>
  <c r="AI113" i="69" s="1"/>
  <c r="AE113" i="69"/>
  <c r="AE112" i="69"/>
  <c r="AE42" i="68"/>
  <c r="AH43" i="68"/>
  <c r="AI43" i="68" s="1"/>
  <c r="AE43" i="68"/>
  <c r="AE92" i="68"/>
  <c r="AH62" i="68"/>
  <c r="AI62" i="68" s="1"/>
  <c r="AE61" i="68"/>
  <c r="AE62" i="68"/>
  <c r="AH112" i="68"/>
  <c r="AI112" i="68" s="1"/>
  <c r="AE112" i="68"/>
  <c r="AE111" i="68"/>
  <c r="AH36" i="68"/>
  <c r="AI36" i="68" s="1"/>
  <c r="AE36" i="68"/>
  <c r="AE55" i="68"/>
  <c r="AH55" i="68"/>
  <c r="AI55" i="68" s="1"/>
  <c r="AE93" i="68"/>
  <c r="AH120" i="67"/>
  <c r="AI120" i="67" s="1"/>
  <c r="AE120" i="67"/>
  <c r="AH45" i="67"/>
  <c r="AI45" i="67" s="1"/>
  <c r="AH34" i="67"/>
  <c r="AI34" i="67" s="1"/>
  <c r="AE33" i="67"/>
  <c r="AH63" i="67"/>
  <c r="AI63" i="67" s="1"/>
  <c r="AE63" i="67"/>
  <c r="AH114" i="65"/>
  <c r="AI114" i="65" s="1"/>
  <c r="AH95" i="65"/>
  <c r="AI95" i="65" s="1"/>
  <c r="X17" i="64"/>
  <c r="AB17" i="64"/>
  <c r="AI17" i="64" s="1"/>
  <c r="AE82" i="64"/>
  <c r="A72" i="63"/>
  <c r="AE72" i="63"/>
  <c r="AG53" i="63"/>
  <c r="G87" i="63"/>
  <c r="G103" i="63" s="1"/>
  <c r="AH111" i="62"/>
  <c r="AI111" i="62" s="1"/>
  <c r="AH118" i="62"/>
  <c r="AI118" i="62" s="1"/>
  <c r="AE117" i="62"/>
  <c r="AH73" i="62"/>
  <c r="AI73" i="62" s="1"/>
  <c r="AE72" i="62"/>
  <c r="AH42" i="62"/>
  <c r="AI42" i="62" s="1"/>
  <c r="AE41" i="62"/>
  <c r="AE98" i="62"/>
  <c r="AH99" i="62"/>
  <c r="AI99" i="62" s="1"/>
  <c r="AE91" i="62"/>
  <c r="AH92" i="62"/>
  <c r="AI92" i="62" s="1"/>
  <c r="AH54" i="62"/>
  <c r="AI54" i="62" s="1"/>
  <c r="AE53" i="62"/>
  <c r="AB23" i="62"/>
  <c r="AI23" i="62" s="1"/>
  <c r="X23" i="62"/>
  <c r="AE79" i="62"/>
  <c r="AH119" i="59"/>
  <c r="AI119" i="59" s="1"/>
  <c r="AE118" i="59"/>
  <c r="AE119" i="59"/>
  <c r="AH55" i="57"/>
  <c r="AI55" i="57" s="1"/>
  <c r="AH79" i="57"/>
  <c r="AI79" i="57" s="1"/>
  <c r="AH74" i="57"/>
  <c r="AI74" i="57" s="1"/>
  <c r="AH93" i="57"/>
  <c r="AI93" i="57" s="1"/>
  <c r="AH98" i="57"/>
  <c r="AI98" i="57" s="1"/>
  <c r="AH36" i="57"/>
  <c r="AI36" i="57" s="1"/>
  <c r="AH117" i="57"/>
  <c r="AI117" i="57" s="1"/>
  <c r="AH60" i="57"/>
  <c r="AI60" i="57" s="1"/>
  <c r="AH42" i="56"/>
  <c r="AI42" i="56"/>
  <c r="AE42" i="56"/>
  <c r="AE79" i="56"/>
  <c r="AH80" i="56"/>
  <c r="AI80" i="56" s="1"/>
  <c r="AE80" i="56"/>
  <c r="AE117" i="56"/>
  <c r="AE118" i="56"/>
  <c r="AH118" i="56"/>
  <c r="AI118" i="56" s="1"/>
  <c r="AH61" i="56"/>
  <c r="AI61" i="56" s="1"/>
  <c r="AE61" i="56"/>
  <c r="X13" i="56"/>
  <c r="AB13" i="56"/>
  <c r="AI13" i="56" s="1"/>
  <c r="AH45" i="56"/>
  <c r="AI45" i="56" s="1"/>
  <c r="AE44" i="56"/>
  <c r="AH99" i="56"/>
  <c r="AI99" i="56" s="1"/>
  <c r="AE98" i="56"/>
  <c r="AE101" i="56"/>
  <c r="AH102" i="56"/>
  <c r="AI102" i="56" s="1"/>
  <c r="AH118" i="55"/>
  <c r="AI118" i="55" s="1"/>
  <c r="AE118" i="55"/>
  <c r="AH42" i="55"/>
  <c r="AI42" i="55" s="1"/>
  <c r="AH114" i="53"/>
  <c r="AI114" i="53"/>
  <c r="AE113" i="53"/>
  <c r="AE114" i="53"/>
  <c r="AH38" i="53"/>
  <c r="AI38" i="53" s="1"/>
  <c r="AE37" i="53"/>
  <c r="AE38" i="53"/>
  <c r="AE107" i="53"/>
  <c r="AH107" i="53"/>
  <c r="AI107" i="53" s="1"/>
  <c r="AB12" i="53"/>
  <c r="AI12" i="53" s="1"/>
  <c r="T16" i="52"/>
  <c r="AG92" i="52"/>
  <c r="A92" i="52"/>
  <c r="AG73" i="52"/>
  <c r="A35" i="52"/>
  <c r="AE34" i="52" s="1"/>
  <c r="AG111" i="52"/>
  <c r="A111" i="52"/>
  <c r="AH111" i="52" s="1"/>
  <c r="AI111" i="52" s="1"/>
  <c r="B16" i="52"/>
  <c r="I68" i="52"/>
  <c r="I84" i="52"/>
  <c r="I106" i="52"/>
  <c r="I122" i="52" s="1"/>
  <c r="I87" i="52"/>
  <c r="I103" i="52" s="1"/>
  <c r="AG54" i="52"/>
  <c r="A73" i="52"/>
  <c r="AE72" i="52" s="1"/>
  <c r="A54" i="52"/>
  <c r="AE53" i="52" s="1"/>
  <c r="AG35" i="52"/>
  <c r="I30" i="52"/>
  <c r="I46" i="52" s="1"/>
  <c r="I49" i="52"/>
  <c r="I65" i="52" s="1"/>
  <c r="E30" i="52"/>
  <c r="E46" i="52" s="1"/>
  <c r="A90" i="52"/>
  <c r="AE89" i="52" s="1"/>
  <c r="T14" i="52"/>
  <c r="AG109" i="52"/>
  <c r="AH89" i="52"/>
  <c r="AI89" i="52" s="1"/>
  <c r="AG40" i="52"/>
  <c r="S106" i="52"/>
  <c r="S122" i="52" s="1"/>
  <c r="S30" i="52"/>
  <c r="S46" i="52" s="1"/>
  <c r="A97" i="52"/>
  <c r="AG78" i="52"/>
  <c r="S87" i="52"/>
  <c r="S103" i="52" s="1"/>
  <c r="AG97" i="52"/>
  <c r="A78" i="52"/>
  <c r="B21" i="52"/>
  <c r="T21" i="52"/>
  <c r="S68" i="52"/>
  <c r="S84" i="52"/>
  <c r="A59" i="52"/>
  <c r="AE58" i="52" s="1"/>
  <c r="A40" i="52"/>
  <c r="A116" i="52"/>
  <c r="AG116" i="52"/>
  <c r="S49" i="52"/>
  <c r="S65" i="52"/>
  <c r="AG59" i="52"/>
  <c r="A118" i="52"/>
  <c r="W68" i="52"/>
  <c r="W84" i="52" s="1"/>
  <c r="A61" i="52"/>
  <c r="AG118" i="52"/>
  <c r="AG42" i="52"/>
  <c r="A99" i="52"/>
  <c r="W30" i="52"/>
  <c r="W46" i="52" s="1"/>
  <c r="W87" i="52"/>
  <c r="W103" i="52" s="1"/>
  <c r="AG99" i="52"/>
  <c r="W49" i="52"/>
  <c r="W65" i="52" s="1"/>
  <c r="A42" i="52"/>
  <c r="AG80" i="52"/>
  <c r="AG61" i="52"/>
  <c r="A80" i="52"/>
  <c r="T23" i="52"/>
  <c r="W106" i="52"/>
  <c r="W122" i="52" s="1"/>
  <c r="B23" i="52"/>
  <c r="Q49" i="52"/>
  <c r="Q65" i="52" s="1"/>
  <c r="Q106" i="52"/>
  <c r="Q122" i="52" s="1"/>
  <c r="Q68" i="52"/>
  <c r="Q84" i="52" s="1"/>
  <c r="AH32" i="52"/>
  <c r="AI32" i="52" s="1"/>
  <c r="A55" i="52"/>
  <c r="K68" i="52"/>
  <c r="K84" i="52" s="1"/>
  <c r="A36" i="52"/>
  <c r="K87" i="52"/>
  <c r="K103" i="52" s="1"/>
  <c r="AG36" i="52"/>
  <c r="AG55" i="52"/>
  <c r="B17" i="52"/>
  <c r="T17" i="52"/>
  <c r="AG93" i="52"/>
  <c r="AG74" i="52"/>
  <c r="A74" i="52"/>
  <c r="AG112" i="52"/>
  <c r="A112" i="52"/>
  <c r="K49" i="52"/>
  <c r="K65" i="52" s="1"/>
  <c r="A93" i="52"/>
  <c r="K30" i="52"/>
  <c r="K46" i="52" s="1"/>
  <c r="K106" i="52"/>
  <c r="K122" i="52" s="1"/>
  <c r="A50" i="52"/>
  <c r="AE50" i="52"/>
  <c r="AG50" i="52"/>
  <c r="AG88" i="52"/>
  <c r="A107" i="52"/>
  <c r="AG107" i="52"/>
  <c r="A31" i="52"/>
  <c r="AG69" i="52"/>
  <c r="A69" i="52"/>
  <c r="AG31" i="52"/>
  <c r="T12" i="52"/>
  <c r="A88" i="52"/>
  <c r="B12" i="52"/>
  <c r="A37" i="52"/>
  <c r="M106" i="52"/>
  <c r="M122" i="52"/>
  <c r="A94" i="52"/>
  <c r="M68" i="52"/>
  <c r="M84" i="52" s="1"/>
  <c r="A56" i="52"/>
  <c r="M49" i="52"/>
  <c r="M65" i="52" s="1"/>
  <c r="AG75" i="52"/>
  <c r="AG37" i="52"/>
  <c r="AG94" i="52"/>
  <c r="M30" i="52"/>
  <c r="M46" i="52" s="1"/>
  <c r="AG56" i="52"/>
  <c r="B18" i="52"/>
  <c r="A75" i="52"/>
  <c r="A113" i="52"/>
  <c r="M87" i="52"/>
  <c r="M103" i="52" s="1"/>
  <c r="AG113" i="52"/>
  <c r="T18" i="52"/>
  <c r="AB18" i="52" s="1"/>
  <c r="AI18" i="52" s="1"/>
  <c r="A38" i="52"/>
  <c r="AH38" i="52" s="1"/>
  <c r="AI38" i="52" s="1"/>
  <c r="A114" i="52"/>
  <c r="AH114" i="52"/>
  <c r="AI114" i="52" s="1"/>
  <c r="AG38" i="52"/>
  <c r="AG57" i="52"/>
  <c r="T19" i="52"/>
  <c r="A76" i="52"/>
  <c r="AE76" i="52"/>
  <c r="O87" i="52"/>
  <c r="O103" i="52" s="1"/>
  <c r="O30" i="52"/>
  <c r="O46" i="52" s="1"/>
  <c r="A57" i="52"/>
  <c r="AH57" i="52"/>
  <c r="AI57" i="52" s="1"/>
  <c r="B19" i="52"/>
  <c r="O49" i="52"/>
  <c r="O65" i="52" s="1"/>
  <c r="AG114" i="52"/>
  <c r="O68" i="52"/>
  <c r="O84" i="52" s="1"/>
  <c r="AG95" i="52"/>
  <c r="A95" i="52"/>
  <c r="AH95" i="52" s="1"/>
  <c r="AI95" i="52" s="1"/>
  <c r="O106" i="52"/>
  <c r="O122" i="52" s="1"/>
  <c r="AG76" i="52"/>
  <c r="AG119" i="52"/>
  <c r="AG43" i="52"/>
  <c r="A62" i="52"/>
  <c r="T24" i="52"/>
  <c r="AB24" i="52" s="1"/>
  <c r="AI24" i="52" s="1"/>
  <c r="Y68" i="52"/>
  <c r="Y84" i="52" s="1"/>
  <c r="AG62" i="52"/>
  <c r="Y106" i="52"/>
  <c r="Y122" i="52"/>
  <c r="Y30" i="52"/>
  <c r="Y46" i="52" s="1"/>
  <c r="A100" i="52"/>
  <c r="A81" i="52"/>
  <c r="AG100" i="52"/>
  <c r="Y87" i="52"/>
  <c r="Y103" i="52" s="1"/>
  <c r="A43" i="52"/>
  <c r="AE43" i="52" s="1"/>
  <c r="B24" i="52"/>
  <c r="Y49" i="52"/>
  <c r="Y65" i="52" s="1"/>
  <c r="AG81" i="52"/>
  <c r="A119" i="52"/>
  <c r="AG41" i="52"/>
  <c r="B22" i="52"/>
  <c r="T22" i="52"/>
  <c r="X22" i="52" s="1"/>
  <c r="A41" i="52"/>
  <c r="AG117" i="52"/>
  <c r="U68" i="52"/>
  <c r="U84" i="52" s="1"/>
  <c r="A98" i="52"/>
  <c r="U49" i="52"/>
  <c r="U65" i="52" s="1"/>
  <c r="AG60" i="52"/>
  <c r="AG98" i="52"/>
  <c r="U30" i="52"/>
  <c r="U46" i="52" s="1"/>
  <c r="AG79" i="52"/>
  <c r="A60" i="52"/>
  <c r="U87" i="52"/>
  <c r="U103" i="52" s="1"/>
  <c r="A79" i="52"/>
  <c r="U106" i="52"/>
  <c r="U122" i="52" s="1"/>
  <c r="A117" i="52"/>
  <c r="AH96" i="51"/>
  <c r="AI96" i="51" s="1"/>
  <c r="AE95" i="51"/>
  <c r="AH115" i="51"/>
  <c r="AI115" i="51" s="1"/>
  <c r="AH83" i="49"/>
  <c r="AI83" i="49" s="1"/>
  <c r="AE82" i="49"/>
  <c r="AE120" i="49"/>
  <c r="AH114" i="45"/>
  <c r="AI114" i="45" s="1"/>
  <c r="AE113" i="45"/>
  <c r="AH52" i="45"/>
  <c r="AI52" i="45" s="1"/>
  <c r="AE51" i="45"/>
  <c r="AH109" i="45"/>
  <c r="AI109" i="45" s="1"/>
  <c r="AE37" i="45"/>
  <c r="AE94" i="45"/>
  <c r="AH95" i="45"/>
  <c r="AI95" i="45" s="1"/>
  <c r="AH62" i="45"/>
  <c r="AI62" i="45" s="1"/>
  <c r="AE62" i="45"/>
  <c r="AH119" i="45"/>
  <c r="AI119" i="45" s="1"/>
  <c r="AE119" i="45"/>
  <c r="AE75" i="45"/>
  <c r="AH76" i="45"/>
  <c r="AI76" i="45"/>
  <c r="AH43" i="45"/>
  <c r="AI43" i="45" s="1"/>
  <c r="AE42" i="45"/>
  <c r="AH56" i="41"/>
  <c r="AI56" i="41" s="1"/>
  <c r="AE56" i="41"/>
  <c r="AH37" i="41"/>
  <c r="AI37" i="41" s="1"/>
  <c r="AE37" i="41"/>
  <c r="AH75" i="41"/>
  <c r="AI75" i="41" s="1"/>
  <c r="AH94" i="41"/>
  <c r="AI94" i="41" s="1"/>
  <c r="AH43" i="40"/>
  <c r="AI43" i="40" s="1"/>
  <c r="AH62" i="40"/>
  <c r="AI62" i="40" s="1"/>
  <c r="AH100" i="40"/>
  <c r="AI100" i="40" s="1"/>
  <c r="AH45" i="39"/>
  <c r="AI45" i="39" s="1"/>
  <c r="AH121" i="39"/>
  <c r="AI121" i="39" s="1"/>
  <c r="AH83" i="39"/>
  <c r="AI83" i="39" s="1"/>
  <c r="AH102" i="39"/>
  <c r="AI102" i="39" s="1"/>
  <c r="AH40" i="38"/>
  <c r="AI40" i="38" s="1"/>
  <c r="AE40" i="38"/>
  <c r="AH97" i="38"/>
  <c r="AI97" i="38" s="1"/>
  <c r="AE96" i="38"/>
  <c r="AE52" i="38"/>
  <c r="AE53" i="38"/>
  <c r="AH53" i="38"/>
  <c r="AI53" i="38" s="1"/>
  <c r="AE115" i="38"/>
  <c r="AH116" i="38"/>
  <c r="AI116" i="38" s="1"/>
  <c r="AE39" i="38"/>
  <c r="AE34" i="38"/>
  <c r="AH34" i="38"/>
  <c r="AI34" i="38" s="1"/>
  <c r="X15" i="38"/>
  <c r="AB15" i="38"/>
  <c r="AI15" i="38" s="1"/>
  <c r="AH72" i="38"/>
  <c r="AI72" i="38" s="1"/>
  <c r="AE72" i="38"/>
  <c r="AE78" i="38"/>
  <c r="AE77" i="38"/>
  <c r="AH78" i="38"/>
  <c r="AI78" i="38" s="1"/>
  <c r="AE59" i="38"/>
  <c r="AE91" i="37"/>
  <c r="AH92" i="37"/>
  <c r="AI92" i="37" s="1"/>
  <c r="AH121" i="86"/>
  <c r="AI121" i="86" s="1"/>
  <c r="AE120" i="86"/>
  <c r="AE63" i="75"/>
  <c r="AH64" i="75"/>
  <c r="AI64" i="75" s="1"/>
  <c r="AE120" i="74"/>
  <c r="AH83" i="86"/>
  <c r="AI83" i="86" s="1"/>
  <c r="AE82" i="86"/>
  <c r="AE44" i="58"/>
  <c r="AH45" i="58"/>
  <c r="AI45" i="58" s="1"/>
  <c r="AE82" i="75"/>
  <c r="AH83" i="75"/>
  <c r="AI83" i="75" s="1"/>
  <c r="AH121" i="58"/>
  <c r="AI121" i="58" s="1"/>
  <c r="AE120" i="58"/>
  <c r="AH64" i="86"/>
  <c r="AI64" i="86" s="1"/>
  <c r="AE63" i="86"/>
  <c r="AH121" i="75"/>
  <c r="AI121" i="75" s="1"/>
  <c r="AE120" i="75"/>
  <c r="AE101" i="82"/>
  <c r="AH102" i="82"/>
  <c r="AI102" i="82" s="1"/>
  <c r="AH83" i="82"/>
  <c r="AI83" i="82" s="1"/>
  <c r="AE82" i="82"/>
  <c r="AH102" i="49"/>
  <c r="AI102" i="49" s="1"/>
  <c r="AE101" i="49"/>
  <c r="AB26" i="58"/>
  <c r="AI26" i="58" s="1"/>
  <c r="X26" i="58"/>
  <c r="T107" i="12"/>
  <c r="AH64" i="82"/>
  <c r="AI64" i="82" s="1"/>
  <c r="AE63" i="82"/>
  <c r="AH45" i="75"/>
  <c r="AI45" i="75" s="1"/>
  <c r="AE44" i="75"/>
  <c r="AH102" i="86"/>
  <c r="AI102" i="86" s="1"/>
  <c r="AE101" i="86"/>
  <c r="AE63" i="58"/>
  <c r="AH64" i="58"/>
  <c r="AI64" i="58" s="1"/>
  <c r="AH63" i="63"/>
  <c r="AI63" i="63" s="1"/>
  <c r="T73" i="12"/>
  <c r="T94" i="12"/>
  <c r="T62" i="12"/>
  <c r="T113" i="12"/>
  <c r="T115" i="12"/>
  <c r="AH120" i="63"/>
  <c r="AI120" i="63" s="1"/>
  <c r="AH82" i="63"/>
  <c r="AI82" i="63" s="1"/>
  <c r="T60" i="12"/>
  <c r="X23" i="79"/>
  <c r="AB24" i="44"/>
  <c r="AI24" i="44" s="1"/>
  <c r="X24" i="44"/>
  <c r="AH100" i="69"/>
  <c r="AI100" i="69" s="1"/>
  <c r="AE100" i="69"/>
  <c r="AE99" i="69"/>
  <c r="AH81" i="62"/>
  <c r="AI81" i="62" s="1"/>
  <c r="AE81" i="62"/>
  <c r="AE80" i="62"/>
  <c r="AB24" i="62"/>
  <c r="AI24" i="62" s="1"/>
  <c r="X24" i="62"/>
  <c r="AE62" i="69"/>
  <c r="AH62" i="69"/>
  <c r="AI62" i="69" s="1"/>
  <c r="AH81" i="44"/>
  <c r="AI81" i="44" s="1"/>
  <c r="AE81" i="44"/>
  <c r="AH43" i="69"/>
  <c r="AI43" i="69" s="1"/>
  <c r="AE43" i="69"/>
  <c r="AH100" i="23"/>
  <c r="AI100" i="23" s="1"/>
  <c r="AE100" i="23"/>
  <c r="T52" i="8"/>
  <c r="T36" i="12"/>
  <c r="AH119" i="23"/>
  <c r="AI119" i="23" s="1"/>
  <c r="AE118" i="23"/>
  <c r="AH62" i="44"/>
  <c r="AI62" i="44" s="1"/>
  <c r="AH119" i="44"/>
  <c r="AI119" i="44" s="1"/>
  <c r="AE119" i="44"/>
  <c r="AE42" i="62"/>
  <c r="AH43" i="62"/>
  <c r="AI43" i="62" s="1"/>
  <c r="AH100" i="44"/>
  <c r="AI100" i="44"/>
  <c r="T69" i="12"/>
  <c r="T78" i="12"/>
  <c r="X24" i="69"/>
  <c r="AB24" i="69"/>
  <c r="AI24" i="69" s="1"/>
  <c r="AH62" i="62"/>
  <c r="AI62" i="62" s="1"/>
  <c r="AE62" i="62"/>
  <c r="AH43" i="44"/>
  <c r="AI43" i="44"/>
  <c r="AH43" i="59"/>
  <c r="AI43" i="59" s="1"/>
  <c r="AE43" i="59"/>
  <c r="T99" i="12"/>
  <c r="AE61" i="79"/>
  <c r="AH61" i="79"/>
  <c r="AI61" i="79" s="1"/>
  <c r="AE60" i="79"/>
  <c r="AH118" i="79"/>
  <c r="AI118" i="79" s="1"/>
  <c r="AE117" i="79"/>
  <c r="AE118" i="79"/>
  <c r="AE41" i="79"/>
  <c r="AH42" i="79"/>
  <c r="AI42" i="79" s="1"/>
  <c r="AE42" i="79"/>
  <c r="T41" i="8"/>
  <c r="AB18" i="58"/>
  <c r="AI18" i="58" s="1"/>
  <c r="T70" i="12"/>
  <c r="T92" i="12"/>
  <c r="T64" i="12"/>
  <c r="T95" i="12"/>
  <c r="T112" i="12"/>
  <c r="T34" i="12"/>
  <c r="T45" i="12"/>
  <c r="T81" i="12"/>
  <c r="A98" i="24"/>
  <c r="A79" i="24"/>
  <c r="AE59" i="49"/>
  <c r="AE60" i="49"/>
  <c r="AH60" i="49"/>
  <c r="AI60" i="49" s="1"/>
  <c r="AE117" i="27"/>
  <c r="AE116" i="27"/>
  <c r="AH117" i="27"/>
  <c r="AI117" i="27" s="1"/>
  <c r="AH79" i="25"/>
  <c r="AI79" i="25" s="1"/>
  <c r="AB14" i="56"/>
  <c r="AI14" i="56" s="1"/>
  <c r="AE79" i="49"/>
  <c r="AH79" i="49"/>
  <c r="AI79" i="49" s="1"/>
  <c r="AE78" i="49"/>
  <c r="X22" i="49"/>
  <c r="AB22" i="49"/>
  <c r="AI22" i="49" s="1"/>
  <c r="AH41" i="51"/>
  <c r="AI41" i="51" s="1"/>
  <c r="AE41" i="51"/>
  <c r="AH98" i="51"/>
  <c r="AI98" i="51" s="1"/>
  <c r="AE98" i="51"/>
  <c r="AE78" i="74"/>
  <c r="AE79" i="74"/>
  <c r="AH79" i="74"/>
  <c r="AI79" i="74" s="1"/>
  <c r="A98" i="23"/>
  <c r="AH98" i="23" s="1"/>
  <c r="AI98" i="23" s="1"/>
  <c r="AG98" i="23"/>
  <c r="A79" i="23"/>
  <c r="U68" i="23"/>
  <c r="U84" i="23" s="1"/>
  <c r="U30" i="23"/>
  <c r="U46" i="23" s="1"/>
  <c r="AG117" i="23"/>
  <c r="T22" i="23"/>
  <c r="U49" i="23"/>
  <c r="U65" i="23" s="1"/>
  <c r="AG79" i="23"/>
  <c r="A41" i="23"/>
  <c r="U87" i="23"/>
  <c r="U103" i="23" s="1"/>
  <c r="B22" i="23"/>
  <c r="AG60" i="23"/>
  <c r="A117" i="23"/>
  <c r="A60" i="23"/>
  <c r="U106" i="23"/>
  <c r="U122" i="23" s="1"/>
  <c r="AG41" i="23"/>
  <c r="AB22" i="27"/>
  <c r="AI22" i="27" s="1"/>
  <c r="X22" i="27"/>
  <c r="AH41" i="27"/>
  <c r="AI41" i="27" s="1"/>
  <c r="AE40" i="27"/>
  <c r="AH60" i="74"/>
  <c r="AI60" i="74" s="1"/>
  <c r="AE78" i="27"/>
  <c r="AH79" i="27"/>
  <c r="AI79" i="27" s="1"/>
  <c r="AE79" i="27"/>
  <c r="AH41" i="49"/>
  <c r="AI41" i="49" s="1"/>
  <c r="AE40" i="49"/>
  <c r="AE41" i="49"/>
  <c r="AH98" i="27"/>
  <c r="AI98" i="27" s="1"/>
  <c r="AE98" i="27"/>
  <c r="AE97" i="27"/>
  <c r="T41" i="12"/>
  <c r="T114" i="12"/>
  <c r="AE98" i="74"/>
  <c r="AE97" i="74"/>
  <c r="AH98" i="74"/>
  <c r="AI98" i="74" s="1"/>
  <c r="AG60" i="10"/>
  <c r="AG41" i="10"/>
  <c r="A60" i="10"/>
  <c r="A98" i="10"/>
  <c r="A79" i="10"/>
  <c r="AG79" i="10"/>
  <c r="A117" i="10"/>
  <c r="A41" i="10"/>
  <c r="AG98" i="10"/>
  <c r="AG117" i="10"/>
  <c r="B22" i="10"/>
  <c r="AH117" i="49"/>
  <c r="AI117" i="49" s="1"/>
  <c r="AE116" i="49"/>
  <c r="AH98" i="49"/>
  <c r="AI98" i="49" s="1"/>
  <c r="AE97" i="49"/>
  <c r="AE98" i="49"/>
  <c r="AH41" i="25"/>
  <c r="AI41" i="25" s="1"/>
  <c r="AH116" i="55"/>
  <c r="AI116" i="55" s="1"/>
  <c r="T53" i="12"/>
  <c r="AE39" i="55"/>
  <c r="AH40" i="69"/>
  <c r="AI40" i="69" s="1"/>
  <c r="AE40" i="69"/>
  <c r="AE97" i="55"/>
  <c r="X21" i="26"/>
  <c r="AB21" i="26"/>
  <c r="AI21" i="26" s="1"/>
  <c r="AE58" i="55"/>
  <c r="AH59" i="55"/>
  <c r="AI59" i="55" s="1"/>
  <c r="AE77" i="69"/>
  <c r="AH78" i="69"/>
  <c r="AI78" i="69" s="1"/>
  <c r="AE77" i="55"/>
  <c r="AE78" i="55"/>
  <c r="T51" i="8"/>
  <c r="T90" i="8"/>
  <c r="AH40" i="26"/>
  <c r="AI40" i="26" s="1"/>
  <c r="AE40" i="26"/>
  <c r="AH97" i="85"/>
  <c r="AI97" i="85" s="1"/>
  <c r="AE97" i="85"/>
  <c r="AE96" i="85"/>
  <c r="X16" i="35"/>
  <c r="AE39" i="69"/>
  <c r="AH59" i="26"/>
  <c r="AI59" i="26" s="1"/>
  <c r="AH59" i="85"/>
  <c r="AI59" i="85" s="1"/>
  <c r="AE58" i="85"/>
  <c r="AH97" i="26"/>
  <c r="AI97" i="26" s="1"/>
  <c r="AE96" i="26"/>
  <c r="AE97" i="26"/>
  <c r="AE58" i="69"/>
  <c r="AE114" i="27"/>
  <c r="AE115" i="27"/>
  <c r="AH58" i="43"/>
  <c r="AI58" i="43" s="1"/>
  <c r="AE58" i="43"/>
  <c r="T79" i="12"/>
  <c r="AH77" i="29"/>
  <c r="AI77" i="29" s="1"/>
  <c r="AE77" i="29"/>
  <c r="AH115" i="41"/>
  <c r="AI115" i="41" s="1"/>
  <c r="AE39" i="83"/>
  <c r="AH39" i="83"/>
  <c r="AI39" i="83" s="1"/>
  <c r="T74" i="12"/>
  <c r="T98" i="12"/>
  <c r="AE114" i="83"/>
  <c r="AH115" i="83"/>
  <c r="AI115" i="83" s="1"/>
  <c r="AE115" i="83"/>
  <c r="AH58" i="52"/>
  <c r="AI58" i="52" s="1"/>
  <c r="AH58" i="83"/>
  <c r="AI58" i="83" s="1"/>
  <c r="AE58" i="83"/>
  <c r="AH96" i="52"/>
  <c r="AI96" i="52" s="1"/>
  <c r="AE77" i="41"/>
  <c r="AH77" i="41"/>
  <c r="AI77" i="41" s="1"/>
  <c r="X20" i="43"/>
  <c r="AB20" i="43"/>
  <c r="AI20" i="43" s="1"/>
  <c r="AH96" i="41"/>
  <c r="AI96" i="41" s="1"/>
  <c r="AE96" i="41"/>
  <c r="AE38" i="81"/>
  <c r="T102" i="12"/>
  <c r="AH115" i="43"/>
  <c r="AI115" i="43" s="1"/>
  <c r="AE115" i="43"/>
  <c r="AE114" i="43"/>
  <c r="AH77" i="52"/>
  <c r="AI77" i="52" s="1"/>
  <c r="T101" i="12"/>
  <c r="AB20" i="41"/>
  <c r="AI20" i="41" s="1"/>
  <c r="AE76" i="43"/>
  <c r="AH77" i="43"/>
  <c r="AI77" i="43" s="1"/>
  <c r="AE77" i="43"/>
  <c r="AH77" i="54"/>
  <c r="AI77" i="54" s="1"/>
  <c r="AE114" i="29"/>
  <c r="AE115" i="29"/>
  <c r="AH115" i="29"/>
  <c r="AI115" i="29" s="1"/>
  <c r="T16" i="14"/>
  <c r="AB16" i="14" s="1"/>
  <c r="AI16" i="14" s="1"/>
  <c r="X22" i="45"/>
  <c r="AE37" i="85"/>
  <c r="AH38" i="85"/>
  <c r="AI38" i="85" s="1"/>
  <c r="AE76" i="85"/>
  <c r="AH76" i="85"/>
  <c r="AI76" i="85" s="1"/>
  <c r="AH95" i="85"/>
  <c r="AI95" i="85" s="1"/>
  <c r="AE95" i="85"/>
  <c r="AE114" i="85"/>
  <c r="AH114" i="85"/>
  <c r="AI114" i="85" s="1"/>
  <c r="T63" i="8"/>
  <c r="T64" i="8"/>
  <c r="T58" i="8"/>
  <c r="T89" i="8"/>
  <c r="AH94" i="53"/>
  <c r="AI94" i="53" s="1"/>
  <c r="AE94" i="53"/>
  <c r="AE93" i="53"/>
  <c r="AH56" i="64"/>
  <c r="AI56" i="64" s="1"/>
  <c r="AE56" i="64"/>
  <c r="AE75" i="51"/>
  <c r="AH75" i="51"/>
  <c r="AI75" i="51" s="1"/>
  <c r="AE74" i="51"/>
  <c r="AH37" i="51"/>
  <c r="AI37" i="51" s="1"/>
  <c r="AE37" i="51"/>
  <c r="AE74" i="14"/>
  <c r="AH74" i="14"/>
  <c r="AI74" i="14" s="1"/>
  <c r="AH75" i="14"/>
  <c r="AI75" i="14" s="1"/>
  <c r="T119" i="8"/>
  <c r="T70" i="8"/>
  <c r="T82" i="8"/>
  <c r="AE75" i="14"/>
  <c r="AH37" i="14"/>
  <c r="AI37" i="14" s="1"/>
  <c r="AE55" i="55"/>
  <c r="AE56" i="55"/>
  <c r="AH56" i="55"/>
  <c r="AI56" i="55"/>
  <c r="AH94" i="64"/>
  <c r="AI94" i="64" s="1"/>
  <c r="AE93" i="64"/>
  <c r="AE36" i="51"/>
  <c r="AE112" i="14"/>
  <c r="AH112" i="14"/>
  <c r="AI112" i="14" s="1"/>
  <c r="AH113" i="14"/>
  <c r="AI113" i="14"/>
  <c r="AB18" i="51"/>
  <c r="AI18" i="51" s="1"/>
  <c r="X18" i="51"/>
  <c r="AH37" i="64"/>
  <c r="AI37" i="64" s="1"/>
  <c r="AE36" i="55"/>
  <c r="AH37" i="55"/>
  <c r="AI37" i="55" s="1"/>
  <c r="AE37" i="55"/>
  <c r="AE112" i="64"/>
  <c r="AH113" i="64"/>
  <c r="AI113" i="64" s="1"/>
  <c r="AH94" i="51"/>
  <c r="AI94" i="51" s="1"/>
  <c r="AE93" i="51"/>
  <c r="AE94" i="51"/>
  <c r="AH40" i="34"/>
  <c r="AI40" i="34" s="1"/>
  <c r="AE39" i="34"/>
  <c r="AE78" i="34"/>
  <c r="AE77" i="34"/>
  <c r="AH78" i="34"/>
  <c r="AI78" i="34" s="1"/>
  <c r="AE116" i="34"/>
  <c r="AE115" i="34"/>
  <c r="AH116" i="34"/>
  <c r="AI116" i="34" s="1"/>
  <c r="AE97" i="34"/>
  <c r="AH97" i="34"/>
  <c r="AI97" i="34" s="1"/>
  <c r="AH59" i="34"/>
  <c r="AI59" i="34" s="1"/>
  <c r="AE59" i="34"/>
  <c r="AE58" i="34"/>
  <c r="AH44" i="33"/>
  <c r="AI44" i="33" s="1"/>
  <c r="AH63" i="33"/>
  <c r="AI63" i="33" s="1"/>
  <c r="AH120" i="33"/>
  <c r="AI120" i="33" s="1"/>
  <c r="AH82" i="33"/>
  <c r="AI82" i="33" s="1"/>
  <c r="AH97" i="31"/>
  <c r="AI97" i="31" s="1"/>
  <c r="AE96" i="31"/>
  <c r="AE97" i="31"/>
  <c r="AH59" i="31"/>
  <c r="AI59" i="31" s="1"/>
  <c r="AE58" i="31"/>
  <c r="AE59" i="31"/>
  <c r="AE40" i="31"/>
  <c r="AH40" i="31"/>
  <c r="AI40" i="31" s="1"/>
  <c r="AE39" i="31"/>
  <c r="AE77" i="31"/>
  <c r="AE78" i="31"/>
  <c r="AH78" i="31"/>
  <c r="AI78" i="31" s="1"/>
  <c r="AB21" i="31"/>
  <c r="AI21" i="31" s="1"/>
  <c r="X21" i="31"/>
  <c r="AH116" i="31"/>
  <c r="AI116" i="31" s="1"/>
  <c r="AE115" i="31"/>
  <c r="AE116" i="31"/>
  <c r="AE61" i="31"/>
  <c r="AE43" i="31"/>
  <c r="AH43" i="31"/>
  <c r="AI43" i="31" s="1"/>
  <c r="AH119" i="31"/>
  <c r="AI119" i="31" s="1"/>
  <c r="AE119" i="31"/>
  <c r="AH88" i="30"/>
  <c r="AI88" i="30" s="1"/>
  <c r="AH107" i="30"/>
  <c r="AI107" i="30" s="1"/>
  <c r="AH36" i="30"/>
  <c r="AI36" i="30" s="1"/>
  <c r="AE35" i="30"/>
  <c r="AH50" i="30"/>
  <c r="AI50" i="30" s="1"/>
  <c r="AE50" i="30"/>
  <c r="AE39" i="30"/>
  <c r="AE40" i="30"/>
  <c r="AH40" i="30"/>
  <c r="AI40" i="30" s="1"/>
  <c r="AE55" i="30"/>
  <c r="AH31" i="30"/>
  <c r="AI31" i="30" s="1"/>
  <c r="AE97" i="30"/>
  <c r="AH97" i="30"/>
  <c r="AI97" i="30" s="1"/>
  <c r="AE69" i="30"/>
  <c r="AH69" i="30"/>
  <c r="AI69" i="30" s="1"/>
  <c r="AE92" i="30"/>
  <c r="AH93" i="30"/>
  <c r="AI93" i="30" s="1"/>
  <c r="AH59" i="30"/>
  <c r="AI59" i="30" s="1"/>
  <c r="AE59" i="30"/>
  <c r="AE120" i="28"/>
  <c r="AH120" i="28"/>
  <c r="AI120" i="28" s="1"/>
  <c r="AH55" i="28"/>
  <c r="AI55" i="28" s="1"/>
  <c r="AE55" i="28"/>
  <c r="AH97" i="28"/>
  <c r="AI97" i="28" s="1"/>
  <c r="AE97" i="28"/>
  <c r="AH36" i="28"/>
  <c r="AI36" i="28" s="1"/>
  <c r="AE35" i="28"/>
  <c r="AE36" i="28"/>
  <c r="AE111" i="28"/>
  <c r="AE112" i="28"/>
  <c r="AH112" i="28"/>
  <c r="AI112" i="28" s="1"/>
  <c r="AE38" i="28"/>
  <c r="AH38" i="28"/>
  <c r="AI38" i="28" s="1"/>
  <c r="AE37" i="28"/>
  <c r="AE63" i="28"/>
  <c r="AH63" i="28"/>
  <c r="AI63" i="28" s="1"/>
  <c r="AB25" i="28"/>
  <c r="AI25" i="28" s="1"/>
  <c r="X25" i="28"/>
  <c r="AE73" i="28"/>
  <c r="AH74" i="28"/>
  <c r="AI74" i="28" s="1"/>
  <c r="AE114" i="28"/>
  <c r="AH114" i="28"/>
  <c r="AI114" i="28" s="1"/>
  <c r="AE113" i="28"/>
  <c r="AH82" i="28"/>
  <c r="AI82" i="28" s="1"/>
  <c r="AE82" i="28"/>
  <c r="AE43" i="28"/>
  <c r="AE44" i="28"/>
  <c r="AH44" i="28"/>
  <c r="AI44" i="28" s="1"/>
  <c r="AE56" i="28"/>
  <c r="AH57" i="28"/>
  <c r="AI57" i="28" s="1"/>
  <c r="AE54" i="28"/>
  <c r="AE94" i="28"/>
  <c r="AH95" i="28"/>
  <c r="AI95" i="28" s="1"/>
  <c r="AE59" i="28"/>
  <c r="AH59" i="28"/>
  <c r="AI59" i="28" s="1"/>
  <c r="AH40" i="28"/>
  <c r="AI40" i="28" s="1"/>
  <c r="AE40" i="28"/>
  <c r="AE93" i="28"/>
  <c r="AH93" i="28"/>
  <c r="AI93" i="28" s="1"/>
  <c r="AE92" i="28"/>
  <c r="AE78" i="28"/>
  <c r="AH78" i="28"/>
  <c r="AI78" i="28" s="1"/>
  <c r="AE77" i="28"/>
  <c r="AE119" i="28"/>
  <c r="AE116" i="28"/>
  <c r="AH116" i="28"/>
  <c r="AI116" i="28" s="1"/>
  <c r="AE115" i="28"/>
  <c r="AH91" i="27"/>
  <c r="AI91" i="27" s="1"/>
  <c r="AE91" i="27"/>
  <c r="AE90" i="27"/>
  <c r="AE77" i="27"/>
  <c r="AE76" i="27"/>
  <c r="AH77" i="27"/>
  <c r="AI77" i="27" s="1"/>
  <c r="X20" i="27"/>
  <c r="AE109" i="27"/>
  <c r="AE110" i="27"/>
  <c r="AH110" i="27"/>
  <c r="AI110" i="27" s="1"/>
  <c r="X15" i="27"/>
  <c r="AE34" i="27"/>
  <c r="AH34" i="27"/>
  <c r="AI34" i="27" s="1"/>
  <c r="AE33" i="27"/>
  <c r="AE39" i="27"/>
  <c r="AE38" i="27"/>
  <c r="AH39" i="27"/>
  <c r="AI39" i="27" s="1"/>
  <c r="AE71" i="27"/>
  <c r="AH72" i="27"/>
  <c r="AI72" i="27" s="1"/>
  <c r="AE72" i="27"/>
  <c r="AE57" i="27"/>
  <c r="AE58" i="27"/>
  <c r="AH58" i="27"/>
  <c r="AI58" i="27" s="1"/>
  <c r="AE72" i="87"/>
  <c r="AH73" i="87"/>
  <c r="AI73" i="87" s="1"/>
  <c r="AE73" i="87"/>
  <c r="AH78" i="87"/>
  <c r="AI78" i="87" s="1"/>
  <c r="AE78" i="87"/>
  <c r="AE111" i="87"/>
  <c r="AE110" i="87"/>
  <c r="AH111" i="87"/>
  <c r="AI111" i="87" s="1"/>
  <c r="AB21" i="87"/>
  <c r="AI21" i="87" s="1"/>
  <c r="X21" i="87"/>
  <c r="AE115" i="87"/>
  <c r="AH116" i="87"/>
  <c r="AI116" i="87" s="1"/>
  <c r="AE116" i="87"/>
  <c r="AH54" i="87"/>
  <c r="AI54" i="87" s="1"/>
  <c r="AE53" i="87"/>
  <c r="AE54" i="87"/>
  <c r="AE59" i="87"/>
  <c r="AH59" i="87"/>
  <c r="AI59" i="87" s="1"/>
  <c r="AE58" i="87"/>
  <c r="AE39" i="87"/>
  <c r="AE40" i="87"/>
  <c r="AH40" i="87"/>
  <c r="AI40" i="87"/>
  <c r="AB16" i="87"/>
  <c r="AI16" i="87" s="1"/>
  <c r="X16" i="87"/>
  <c r="AH92" i="87"/>
  <c r="AI92" i="87" s="1"/>
  <c r="AE92" i="87"/>
  <c r="AE96" i="87"/>
  <c r="AH97" i="87"/>
  <c r="AI97" i="87" s="1"/>
  <c r="AE97" i="87"/>
  <c r="AE95" i="86"/>
  <c r="AE94" i="86"/>
  <c r="AH95" i="86"/>
  <c r="AI95" i="86" s="1"/>
  <c r="X19" i="86"/>
  <c r="AB19" i="86"/>
  <c r="AI19" i="86" s="1"/>
  <c r="AH57" i="86"/>
  <c r="AI57" i="86" s="1"/>
  <c r="AE57" i="86"/>
  <c r="AE96" i="86"/>
  <c r="AH58" i="86"/>
  <c r="AI58" i="86" s="1"/>
  <c r="AE58" i="86"/>
  <c r="AE77" i="86"/>
  <c r="AH77" i="86"/>
  <c r="AI77" i="86" s="1"/>
  <c r="AE114" i="86"/>
  <c r="AH114" i="86"/>
  <c r="AI114" i="86" s="1"/>
  <c r="AE113" i="86"/>
  <c r="AE115" i="86"/>
  <c r="AH115" i="86"/>
  <c r="AI115" i="86" s="1"/>
  <c r="AH39" i="86"/>
  <c r="AI39" i="86" s="1"/>
  <c r="AE39" i="86"/>
  <c r="AE120" i="85"/>
  <c r="AH121" i="85"/>
  <c r="AI121" i="85" s="1"/>
  <c r="X15" i="85"/>
  <c r="AB15" i="85"/>
  <c r="AI15" i="85" s="1"/>
  <c r="AH110" i="85"/>
  <c r="AI110" i="85" s="1"/>
  <c r="AE110" i="85"/>
  <c r="AE72" i="85"/>
  <c r="AH72" i="85"/>
  <c r="AI72" i="85" s="1"/>
  <c r="AH45" i="85"/>
  <c r="AI45" i="85" s="1"/>
  <c r="AE44" i="85"/>
  <c r="AH111" i="85"/>
  <c r="AI111" i="85" s="1"/>
  <c r="AE63" i="85"/>
  <c r="AH64" i="85"/>
  <c r="AI64" i="85" s="1"/>
  <c r="AE82" i="85"/>
  <c r="AH83" i="85"/>
  <c r="AI83" i="85" s="1"/>
  <c r="AE34" i="85"/>
  <c r="AH73" i="85"/>
  <c r="AI73" i="85" s="1"/>
  <c r="AE101" i="85"/>
  <c r="AH102" i="85"/>
  <c r="AI102" i="85" s="1"/>
  <c r="AH62" i="82"/>
  <c r="AI62" i="82" s="1"/>
  <c r="AE62" i="82"/>
  <c r="AE74" i="82"/>
  <c r="AE73" i="82"/>
  <c r="AH74" i="82"/>
  <c r="AI74" i="82" s="1"/>
  <c r="AH81" i="82"/>
  <c r="AI81" i="82" s="1"/>
  <c r="AE81" i="82"/>
  <c r="AB24" i="82"/>
  <c r="AI24" i="82" s="1"/>
  <c r="X24" i="82"/>
  <c r="AH119" i="82"/>
  <c r="AI119" i="82" s="1"/>
  <c r="AE119" i="82"/>
  <c r="AE43" i="82"/>
  <c r="AH43" i="82"/>
  <c r="AI43" i="82" s="1"/>
  <c r="AH91" i="79"/>
  <c r="AI91" i="79" s="1"/>
  <c r="AH53" i="79"/>
  <c r="AI53" i="79" s="1"/>
  <c r="AH34" i="79"/>
  <c r="AI34" i="79" s="1"/>
  <c r="AE33" i="79"/>
  <c r="AE34" i="79"/>
  <c r="X15" i="79"/>
  <c r="AB15" i="79"/>
  <c r="AI15" i="79" s="1"/>
  <c r="A88" i="77"/>
  <c r="AH88" i="77" s="1"/>
  <c r="AI88" i="77" s="1"/>
  <c r="T12" i="77"/>
  <c r="A107" i="77"/>
  <c r="A69" i="77"/>
  <c r="AG50" i="77"/>
  <c r="AG31" i="77"/>
  <c r="AG88" i="77"/>
  <c r="A50" i="77"/>
  <c r="AG107" i="77"/>
  <c r="AG69" i="77"/>
  <c r="B12" i="77"/>
  <c r="A31" i="77"/>
  <c r="A93" i="77"/>
  <c r="A55" i="77"/>
  <c r="K87" i="77"/>
  <c r="K103" i="77" s="1"/>
  <c r="S30" i="77"/>
  <c r="S46" i="77" s="1"/>
  <c r="AG40" i="77"/>
  <c r="B21" i="77"/>
  <c r="AG78" i="77"/>
  <c r="A40" i="77"/>
  <c r="AG116" i="77"/>
  <c r="AG59" i="77"/>
  <c r="S87" i="77"/>
  <c r="S103" i="77" s="1"/>
  <c r="S49" i="77"/>
  <c r="S65" i="77" s="1"/>
  <c r="AG97" i="77"/>
  <c r="A59" i="77"/>
  <c r="A116" i="77"/>
  <c r="T21" i="77"/>
  <c r="A78" i="77"/>
  <c r="S106" i="77"/>
  <c r="S122" i="77" s="1"/>
  <c r="A97" i="77"/>
  <c r="S68" i="77"/>
  <c r="S84" i="77"/>
  <c r="O106" i="77"/>
  <c r="O122" i="77" s="1"/>
  <c r="AG95" i="77"/>
  <c r="T19" i="77"/>
  <c r="AG76" i="77"/>
  <c r="AG114" i="77"/>
  <c r="B19" i="77"/>
  <c r="A114" i="77"/>
  <c r="O68" i="77"/>
  <c r="O84" i="77" s="1"/>
  <c r="O87" i="77"/>
  <c r="O103" i="77" s="1"/>
  <c r="A38" i="77"/>
  <c r="O30" i="77"/>
  <c r="O46" i="77"/>
  <c r="O49" i="77"/>
  <c r="O65" i="77" s="1"/>
  <c r="A57" i="77"/>
  <c r="A95" i="77"/>
  <c r="A76" i="77"/>
  <c r="AG38" i="77"/>
  <c r="AG57" i="77"/>
  <c r="E106" i="77"/>
  <c r="E122" i="77" s="1"/>
  <c r="AG52" i="77"/>
  <c r="A33" i="77"/>
  <c r="A90" i="77"/>
  <c r="AH90" i="77"/>
  <c r="AI90" i="77" s="1"/>
  <c r="E49" i="77"/>
  <c r="E65" i="77" s="1"/>
  <c r="E68" i="77"/>
  <c r="E84" i="77" s="1"/>
  <c r="T14" i="77"/>
  <c r="B14" i="77"/>
  <c r="E30" i="77"/>
  <c r="E46" i="77" s="1"/>
  <c r="E87" i="77"/>
  <c r="E103" i="77" s="1"/>
  <c r="A71" i="77"/>
  <c r="AH71" i="77" s="1"/>
  <c r="AI71" i="77" s="1"/>
  <c r="AG33" i="77"/>
  <c r="A52" i="77"/>
  <c r="AG109" i="77"/>
  <c r="AG90" i="77"/>
  <c r="A109" i="77"/>
  <c r="AH109" i="77" s="1"/>
  <c r="AI109" i="77" s="1"/>
  <c r="AG71" i="77"/>
  <c r="AG62" i="77"/>
  <c r="AG81" i="77"/>
  <c r="Y30" i="77"/>
  <c r="Y46" i="77" s="1"/>
  <c r="T24" i="77"/>
  <c r="X24" i="77" s="1"/>
  <c r="AG43" i="77"/>
  <c r="A119" i="77"/>
  <c r="A62" i="77"/>
  <c r="A43" i="77"/>
  <c r="Y87" i="77"/>
  <c r="Y103" i="77" s="1"/>
  <c r="AG119" i="77"/>
  <c r="AG100" i="77"/>
  <c r="Y68" i="77"/>
  <c r="Y84" i="77" s="1"/>
  <c r="Y49" i="77"/>
  <c r="Y65" i="77"/>
  <c r="Y106" i="77"/>
  <c r="Y122" i="77" s="1"/>
  <c r="A100" i="77"/>
  <c r="B24" i="77"/>
  <c r="A81" i="77"/>
  <c r="B13" i="77"/>
  <c r="AG89" i="77"/>
  <c r="A89" i="77"/>
  <c r="AG70" i="77"/>
  <c r="AG108" i="77"/>
  <c r="C87" i="77"/>
  <c r="C103" i="77" s="1"/>
  <c r="A32" i="77"/>
  <c r="A70" i="77"/>
  <c r="A108" i="77"/>
  <c r="C49" i="77"/>
  <c r="C65" i="77" s="1"/>
  <c r="AG32" i="77"/>
  <c r="C68" i="77"/>
  <c r="C84" i="77" s="1"/>
  <c r="T13" i="77"/>
  <c r="AB13" i="77" s="1"/>
  <c r="AI13" i="77" s="1"/>
  <c r="C106" i="77"/>
  <c r="C122" i="77" s="1"/>
  <c r="A51" i="77"/>
  <c r="C30" i="77"/>
  <c r="C46" i="77" s="1"/>
  <c r="AG51" i="77"/>
  <c r="A42" i="77"/>
  <c r="W87" i="77"/>
  <c r="W103" i="77" s="1"/>
  <c r="AG61" i="77"/>
  <c r="B23" i="77"/>
  <c r="W68" i="77"/>
  <c r="W84" i="77" s="1"/>
  <c r="AG42" i="77"/>
  <c r="W30" i="77"/>
  <c r="W46" i="77" s="1"/>
  <c r="A118" i="77"/>
  <c r="A61" i="77"/>
  <c r="AG99" i="77"/>
  <c r="W106" i="77"/>
  <c r="W122" i="77" s="1"/>
  <c r="AG118" i="77"/>
  <c r="W49" i="77"/>
  <c r="W65" i="77" s="1"/>
  <c r="A99" i="77"/>
  <c r="T23" i="77"/>
  <c r="AB23" i="77" s="1"/>
  <c r="AI23" i="77" s="1"/>
  <c r="AG80" i="77"/>
  <c r="A80" i="77"/>
  <c r="AH120" i="77"/>
  <c r="AI120" i="77" s="1"/>
  <c r="AH101" i="77"/>
  <c r="AI101" i="77" s="1"/>
  <c r="AH63" i="77"/>
  <c r="AI63" i="77" s="1"/>
  <c r="AH44" i="77"/>
  <c r="AI44" i="77" s="1"/>
  <c r="X25" i="77"/>
  <c r="AB25" i="77"/>
  <c r="AI25" i="77" s="1"/>
  <c r="AG35" i="77"/>
  <c r="AG54" i="77"/>
  <c r="I87" i="77"/>
  <c r="I103" i="77" s="1"/>
  <c r="I49" i="77"/>
  <c r="I65" i="77" s="1"/>
  <c r="A54" i="77"/>
  <c r="AH54" i="77" s="1"/>
  <c r="AI54" i="77" s="1"/>
  <c r="A111" i="77"/>
  <c r="AE111" i="77" s="1"/>
  <c r="B16" i="77"/>
  <c r="I106" i="77"/>
  <c r="I122" i="77" s="1"/>
  <c r="AG111" i="77"/>
  <c r="A35" i="77"/>
  <c r="AH35" i="77" s="1"/>
  <c r="AI35" i="77" s="1"/>
  <c r="I68" i="77"/>
  <c r="I84" i="77" s="1"/>
  <c r="AG92" i="77"/>
  <c r="A73" i="77"/>
  <c r="AH73" i="77" s="1"/>
  <c r="AI73" i="77" s="1"/>
  <c r="A92" i="77"/>
  <c r="T16" i="77"/>
  <c r="I30" i="77"/>
  <c r="I46" i="77" s="1"/>
  <c r="AG73" i="77"/>
  <c r="U87" i="77"/>
  <c r="U103" i="77" s="1"/>
  <c r="AG98" i="77"/>
  <c r="U68" i="77"/>
  <c r="U84" i="77" s="1"/>
  <c r="A117" i="77"/>
  <c r="AG41" i="77"/>
  <c r="A60" i="77"/>
  <c r="T22" i="77"/>
  <c r="AB22" i="77" s="1"/>
  <c r="AI22" i="77" s="1"/>
  <c r="A79" i="77"/>
  <c r="AG60" i="77"/>
  <c r="A98" i="77"/>
  <c r="B22" i="77"/>
  <c r="AG117" i="77"/>
  <c r="U106" i="77"/>
  <c r="U122" i="77"/>
  <c r="AG79" i="77"/>
  <c r="U30" i="77"/>
  <c r="U46" i="77" s="1"/>
  <c r="A41" i="77"/>
  <c r="U49" i="77"/>
  <c r="U65" i="77" s="1"/>
  <c r="AG96" i="77"/>
  <c r="A96" i="77"/>
  <c r="Q49" i="77"/>
  <c r="Q65" i="77" s="1"/>
  <c r="AG58" i="77"/>
  <c r="T20" i="77"/>
  <c r="AB20" i="77" s="1"/>
  <c r="AI20" i="77" s="1"/>
  <c r="B20" i="77"/>
  <c r="A39" i="77"/>
  <c r="AG115" i="77"/>
  <c r="AG39" i="77"/>
  <c r="Q106" i="77"/>
  <c r="Q122" i="77" s="1"/>
  <c r="A58" i="77"/>
  <c r="AG77" i="77"/>
  <c r="Q87" i="77"/>
  <c r="Q103" i="77" s="1"/>
  <c r="A115" i="77"/>
  <c r="A77" i="77"/>
  <c r="Q30" i="77"/>
  <c r="Q46" i="77" s="1"/>
  <c r="Q68" i="77"/>
  <c r="Q84" i="77" s="1"/>
  <c r="B18" i="77"/>
  <c r="A56" i="77"/>
  <c r="A94" i="77"/>
  <c r="AE93" i="77"/>
  <c r="M68" i="77"/>
  <c r="M84" i="77" s="1"/>
  <c r="T18" i="77"/>
  <c r="X18" i="77" s="1"/>
  <c r="A37" i="77"/>
  <c r="AE36" i="77" s="1"/>
  <c r="AG37" i="77"/>
  <c r="AG75" i="77"/>
  <c r="AG56" i="77"/>
  <c r="AG113" i="77"/>
  <c r="M49" i="77"/>
  <c r="M65" i="77" s="1"/>
  <c r="M87" i="77"/>
  <c r="M103" i="77" s="1"/>
  <c r="M30" i="77"/>
  <c r="M46" i="77"/>
  <c r="M106" i="77"/>
  <c r="M122" i="77" s="1"/>
  <c r="AG94" i="77"/>
  <c r="A113" i="77"/>
  <c r="AE112" i="77" s="1"/>
  <c r="A75" i="77"/>
  <c r="AE74" i="77" s="1"/>
  <c r="AH102" i="74"/>
  <c r="AI102" i="74" s="1"/>
  <c r="AE101" i="74"/>
  <c r="AH38" i="74"/>
  <c r="AI38" i="74" s="1"/>
  <c r="AE44" i="74"/>
  <c r="AH45" i="74"/>
  <c r="AI45" i="74" s="1"/>
  <c r="AE89" i="74"/>
  <c r="AH89" i="74"/>
  <c r="AI89" i="74" s="1"/>
  <c r="AE88" i="74"/>
  <c r="AB19" i="74"/>
  <c r="AI19" i="74" s="1"/>
  <c r="X19" i="74"/>
  <c r="AB26" i="74"/>
  <c r="AI26" i="74" s="1"/>
  <c r="X26" i="74"/>
  <c r="AH76" i="74"/>
  <c r="AI76" i="74" s="1"/>
  <c r="X13" i="74"/>
  <c r="AB13" i="74"/>
  <c r="AI13" i="74" s="1"/>
  <c r="AE113" i="74"/>
  <c r="AH114" i="74"/>
  <c r="AI114" i="74" s="1"/>
  <c r="AE82" i="74"/>
  <c r="AH83" i="74"/>
  <c r="AI83" i="74" s="1"/>
  <c r="AE56" i="74"/>
  <c r="AH57" i="74"/>
  <c r="AI57" i="74" s="1"/>
  <c r="AE94" i="74"/>
  <c r="AH95" i="74"/>
  <c r="AI95" i="74" s="1"/>
  <c r="AE63" i="74"/>
  <c r="AH64" i="74"/>
  <c r="AI64" i="74" s="1"/>
  <c r="AH78" i="73"/>
  <c r="AI78" i="73" s="1"/>
  <c r="AH116" i="73"/>
  <c r="AI116" i="73" s="1"/>
  <c r="AE116" i="73"/>
  <c r="AH40" i="73"/>
  <c r="AI40" i="73" s="1"/>
  <c r="AH97" i="73"/>
  <c r="AI97" i="73" s="1"/>
  <c r="AE59" i="73"/>
  <c r="AH59" i="73"/>
  <c r="AI59" i="73" s="1"/>
  <c r="AE107" i="70"/>
  <c r="AH108" i="70"/>
  <c r="AI108" i="70" s="1"/>
  <c r="AH89" i="70"/>
  <c r="AI89" i="70" s="1"/>
  <c r="AE88" i="70"/>
  <c r="AE50" i="70"/>
  <c r="AH51" i="70"/>
  <c r="AI51" i="70" s="1"/>
  <c r="X13" i="70"/>
  <c r="AB13" i="70"/>
  <c r="AI13" i="70" s="1"/>
  <c r="AH70" i="70"/>
  <c r="AI70" i="70" s="1"/>
  <c r="AE69" i="70"/>
  <c r="AH54" i="69"/>
  <c r="AI54" i="69" s="1"/>
  <c r="AH72" i="65"/>
  <c r="AI72" i="65" s="1"/>
  <c r="AH53" i="65"/>
  <c r="AI53" i="65" s="1"/>
  <c r="AE52" i="65"/>
  <c r="X15" i="65"/>
  <c r="AE33" i="65"/>
  <c r="AH110" i="65"/>
  <c r="AI110" i="65" s="1"/>
  <c r="AH45" i="64"/>
  <c r="AI45" i="64" s="1"/>
  <c r="AE63" i="64"/>
  <c r="AH64" i="64"/>
  <c r="AI64" i="64" s="1"/>
  <c r="AE101" i="64"/>
  <c r="AH102" i="64"/>
  <c r="AI102" i="64" s="1"/>
  <c r="AE120" i="64"/>
  <c r="AH121" i="64"/>
  <c r="AI121" i="64" s="1"/>
  <c r="AH117" i="63"/>
  <c r="AI117" i="63" s="1"/>
  <c r="AE116" i="63"/>
  <c r="AH110" i="63"/>
  <c r="AI110" i="63" s="1"/>
  <c r="AE115" i="63"/>
  <c r="AH115" i="63"/>
  <c r="AI115" i="63" s="1"/>
  <c r="AH41" i="63"/>
  <c r="AI41" i="63" s="1"/>
  <c r="AH58" i="63"/>
  <c r="AI58" i="63" s="1"/>
  <c r="AH98" i="63"/>
  <c r="AI98" i="63" s="1"/>
  <c r="AE110" i="63"/>
  <c r="AH77" i="63"/>
  <c r="AI77" i="63" s="1"/>
  <c r="AH53" i="63"/>
  <c r="AI53" i="63" s="1"/>
  <c r="AH79" i="63"/>
  <c r="AI79" i="63" s="1"/>
  <c r="AH101" i="61"/>
  <c r="AI101" i="61" s="1"/>
  <c r="AH120" i="61"/>
  <c r="AI120" i="61" s="1"/>
  <c r="AH63" i="61"/>
  <c r="AI63" i="61" s="1"/>
  <c r="AH44" i="61"/>
  <c r="AI44" i="61"/>
  <c r="AE44" i="61"/>
  <c r="AH82" i="61"/>
  <c r="AI82" i="61" s="1"/>
  <c r="AE82" i="61"/>
  <c r="A83" i="59"/>
  <c r="AH83" i="59" s="1"/>
  <c r="AI83" i="59" s="1"/>
  <c r="AG102" i="59"/>
  <c r="T26" i="59"/>
  <c r="AB26" i="59" s="1"/>
  <c r="AI26" i="59" s="1"/>
  <c r="AG64" i="59"/>
  <c r="AE113" i="58"/>
  <c r="AE112" i="58"/>
  <c r="AH113" i="58"/>
  <c r="AI113" i="58" s="1"/>
  <c r="AE94" i="58"/>
  <c r="AE75" i="58"/>
  <c r="AH75" i="58"/>
  <c r="AI75" i="58" s="1"/>
  <c r="AE56" i="58"/>
  <c r="AE55" i="58"/>
  <c r="AH56" i="58"/>
  <c r="AI56" i="58" s="1"/>
  <c r="AE110" i="58"/>
  <c r="AH111" i="58"/>
  <c r="AI111" i="58" s="1"/>
  <c r="AE72" i="58"/>
  <c r="AE73" i="58"/>
  <c r="AH73" i="58"/>
  <c r="AI73" i="58" s="1"/>
  <c r="AE36" i="58"/>
  <c r="AE37" i="58"/>
  <c r="AH37" i="58"/>
  <c r="AI37" i="58" s="1"/>
  <c r="AH35" i="58"/>
  <c r="AI35" i="58" s="1"/>
  <c r="AE34" i="58"/>
  <c r="AE35" i="58"/>
  <c r="AE53" i="58"/>
  <c r="AH54" i="58"/>
  <c r="AI54" i="58"/>
  <c r="AE54" i="58"/>
  <c r="AE51" i="56"/>
  <c r="AH52" i="56"/>
  <c r="AI52" i="56" s="1"/>
  <c r="AE50" i="56"/>
  <c r="AH50" i="56"/>
  <c r="AI50" i="56" s="1"/>
  <c r="AH109" i="56"/>
  <c r="AI109" i="56" s="1"/>
  <c r="AE109" i="56"/>
  <c r="AE108" i="56"/>
  <c r="AH88" i="56"/>
  <c r="AI88" i="56" s="1"/>
  <c r="AE88" i="56"/>
  <c r="AH107" i="56"/>
  <c r="AI107" i="56" s="1"/>
  <c r="AE107" i="56"/>
  <c r="AH111" i="56"/>
  <c r="AI111" i="56" s="1"/>
  <c r="AE110" i="56"/>
  <c r="AE90" i="56"/>
  <c r="AE71" i="56"/>
  <c r="AE70" i="56"/>
  <c r="AH71" i="56"/>
  <c r="AI71" i="56" s="1"/>
  <c r="AH92" i="56"/>
  <c r="AI92" i="56" s="1"/>
  <c r="AE92" i="56"/>
  <c r="X16" i="56"/>
  <c r="AB16" i="56"/>
  <c r="AI16" i="56" s="1"/>
  <c r="AE31" i="56"/>
  <c r="AH31" i="56"/>
  <c r="AI31" i="56" s="1"/>
  <c r="AH35" i="56"/>
  <c r="AI35" i="56" s="1"/>
  <c r="AE35" i="56"/>
  <c r="AH73" i="56"/>
  <c r="AI73" i="56" s="1"/>
  <c r="AE72" i="56"/>
  <c r="X16" i="55"/>
  <c r="AE59" i="55"/>
  <c r="AE60" i="55"/>
  <c r="AH60" i="55"/>
  <c r="AI60" i="55" s="1"/>
  <c r="AE98" i="55"/>
  <c r="AH98" i="55"/>
  <c r="AI98" i="55" s="1"/>
  <c r="AH117" i="55"/>
  <c r="AI117" i="55" s="1"/>
  <c r="AE116" i="55"/>
  <c r="AE117" i="55"/>
  <c r="AE41" i="55"/>
  <c r="AH41" i="55"/>
  <c r="AI41" i="55" s="1"/>
  <c r="AE40" i="55"/>
  <c r="AE37" i="54"/>
  <c r="AE38" i="54"/>
  <c r="AH38" i="54"/>
  <c r="AI38" i="54" s="1"/>
  <c r="AB19" i="54"/>
  <c r="AI19" i="54" s="1"/>
  <c r="AE113" i="54"/>
  <c r="AH114" i="54"/>
  <c r="AI114" i="54" s="1"/>
  <c r="AH57" i="54"/>
  <c r="AI57" i="54" s="1"/>
  <c r="AE57" i="54"/>
  <c r="AE56" i="54"/>
  <c r="AE76" i="54"/>
  <c r="AH76" i="54"/>
  <c r="AI76" i="54" s="1"/>
  <c r="AH102" i="52"/>
  <c r="AI102" i="52" s="1"/>
  <c r="AE101" i="52"/>
  <c r="AE120" i="52"/>
  <c r="AH121" i="52"/>
  <c r="AI121" i="52" s="1"/>
  <c r="AH45" i="52"/>
  <c r="AI45" i="52" s="1"/>
  <c r="AE44" i="52"/>
  <c r="AH53" i="52"/>
  <c r="AI53" i="52" s="1"/>
  <c r="AE91" i="52"/>
  <c r="AH91" i="52"/>
  <c r="AI91" i="52" s="1"/>
  <c r="AE90" i="52"/>
  <c r="AH34" i="52"/>
  <c r="AI34" i="52" s="1"/>
  <c r="AH39" i="45"/>
  <c r="AI39" i="45" s="1"/>
  <c r="AE38" i="45"/>
  <c r="AE33" i="45"/>
  <c r="AE114" i="45"/>
  <c r="AH115" i="45"/>
  <c r="AI115" i="45" s="1"/>
  <c r="AE115" i="45"/>
  <c r="AE97" i="45"/>
  <c r="AH98" i="45"/>
  <c r="AI98" i="45" s="1"/>
  <c r="AE98" i="45"/>
  <c r="AH70" i="45"/>
  <c r="AI70" i="45" s="1"/>
  <c r="AE76" i="45"/>
  <c r="AH77" i="45"/>
  <c r="AI77" i="45" s="1"/>
  <c r="AE77" i="45"/>
  <c r="AH72" i="45"/>
  <c r="AI72" i="45" s="1"/>
  <c r="AE71" i="45"/>
  <c r="X20" i="45"/>
  <c r="AB20" i="45"/>
  <c r="AI20" i="45" s="1"/>
  <c r="AE59" i="45"/>
  <c r="AH117" i="45"/>
  <c r="AI117" i="45" s="1"/>
  <c r="AE116" i="45"/>
  <c r="AI79" i="45"/>
  <c r="AH58" i="45"/>
  <c r="AI58" i="45" s="1"/>
  <c r="AE58" i="45"/>
  <c r="AE95" i="45"/>
  <c r="AH96" i="45"/>
  <c r="AI96" i="45" s="1"/>
  <c r="AE96" i="45"/>
  <c r="AH60" i="44"/>
  <c r="AI60" i="44" s="1"/>
  <c r="AH117" i="44"/>
  <c r="AI117" i="44" s="1"/>
  <c r="AH120" i="42"/>
  <c r="AI120" i="42" s="1"/>
  <c r="AE63" i="42"/>
  <c r="AH78" i="42"/>
  <c r="AI78" i="42" s="1"/>
  <c r="AH97" i="42"/>
  <c r="AI97" i="42"/>
  <c r="AE44" i="42"/>
  <c r="AH44" i="42"/>
  <c r="AI44" i="42" s="1"/>
  <c r="A113" i="42"/>
  <c r="AE112" i="42" s="1"/>
  <c r="A37" i="42"/>
  <c r="T18" i="42"/>
  <c r="X18" i="42" s="1"/>
  <c r="AG113" i="42"/>
  <c r="AG56" i="42"/>
  <c r="AG75" i="42"/>
  <c r="AG37" i="42"/>
  <c r="M106" i="42"/>
  <c r="M122" i="42" s="1"/>
  <c r="A75" i="42"/>
  <c r="M49" i="42"/>
  <c r="M65" i="42" s="1"/>
  <c r="A94" i="42"/>
  <c r="B18" i="42"/>
  <c r="AG94" i="42"/>
  <c r="A56" i="42"/>
  <c r="M87" i="42"/>
  <c r="M103" i="42" s="1"/>
  <c r="M30" i="42"/>
  <c r="M46" i="42" s="1"/>
  <c r="M68" i="42"/>
  <c r="M84" i="42"/>
  <c r="AG111" i="42"/>
  <c r="AG54" i="42"/>
  <c r="AG73" i="42"/>
  <c r="T16" i="42"/>
  <c r="X16" i="42" s="1"/>
  <c r="I106" i="42"/>
  <c r="I122" i="42" s="1"/>
  <c r="AG92" i="42"/>
  <c r="AG35" i="42"/>
  <c r="B16" i="42"/>
  <c r="I49" i="42"/>
  <c r="I65" i="42" s="1"/>
  <c r="A92" i="42"/>
  <c r="I87" i="42"/>
  <c r="I103" i="42" s="1"/>
  <c r="A54" i="42"/>
  <c r="I68" i="42"/>
  <c r="I84" i="42" s="1"/>
  <c r="I30" i="42"/>
  <c r="I46" i="42"/>
  <c r="A35" i="42"/>
  <c r="A73" i="42"/>
  <c r="A111" i="42"/>
  <c r="T12" i="42"/>
  <c r="AG69" i="42"/>
  <c r="AG88" i="42"/>
  <c r="A50" i="42"/>
  <c r="AG50" i="42"/>
  <c r="A107" i="42"/>
  <c r="AE82" i="42"/>
  <c r="A41" i="42"/>
  <c r="AG98" i="42"/>
  <c r="U30" i="42"/>
  <c r="U46" i="42" s="1"/>
  <c r="AG60" i="42"/>
  <c r="AG79" i="42"/>
  <c r="U106" i="42"/>
  <c r="U122" i="42" s="1"/>
  <c r="A98" i="42"/>
  <c r="AE97" i="42" s="1"/>
  <c r="A60" i="42"/>
  <c r="AE59" i="42" s="1"/>
  <c r="U87" i="42"/>
  <c r="U103" i="42" s="1"/>
  <c r="T22" i="42"/>
  <c r="AB22" i="42" s="1"/>
  <c r="AI22" i="42" s="1"/>
  <c r="AG41" i="42"/>
  <c r="AG117" i="42"/>
  <c r="A117" i="42"/>
  <c r="AH117" i="42" s="1"/>
  <c r="AI117" i="42" s="1"/>
  <c r="B22" i="42"/>
  <c r="A79" i="42"/>
  <c r="AE78" i="42" s="1"/>
  <c r="U49" i="42"/>
  <c r="U65" i="42" s="1"/>
  <c r="U68" i="42"/>
  <c r="U84" i="42" s="1"/>
  <c r="O49" i="42"/>
  <c r="O65" i="42" s="1"/>
  <c r="O68" i="42"/>
  <c r="O84" i="42" s="1"/>
  <c r="O87" i="42"/>
  <c r="O103" i="42" s="1"/>
  <c r="A57" i="42"/>
  <c r="AG57" i="42"/>
  <c r="A38" i="42"/>
  <c r="AE37" i="42" s="1"/>
  <c r="O30" i="42"/>
  <c r="O46" i="42" s="1"/>
  <c r="A95" i="42"/>
  <c r="AG95" i="42"/>
  <c r="AG114" i="42"/>
  <c r="AG76" i="42"/>
  <c r="A76" i="42"/>
  <c r="O106" i="42"/>
  <c r="O122" i="42" s="1"/>
  <c r="B19" i="42"/>
  <c r="AG38" i="42"/>
  <c r="T19" i="42"/>
  <c r="A114" i="42"/>
  <c r="AH59" i="42"/>
  <c r="AI59" i="42" s="1"/>
  <c r="T13" i="42"/>
  <c r="X13" i="42" s="1"/>
  <c r="C49" i="42"/>
  <c r="C65" i="42" s="1"/>
  <c r="C30" i="42"/>
  <c r="C46" i="42" s="1"/>
  <c r="A108" i="42"/>
  <c r="C87" i="42"/>
  <c r="C103" i="42" s="1"/>
  <c r="AG89" i="42"/>
  <c r="A32" i="42"/>
  <c r="AE32" i="42" s="1"/>
  <c r="A89" i="42"/>
  <c r="AE89" i="42" s="1"/>
  <c r="AG51" i="42"/>
  <c r="T15" i="42"/>
  <c r="X15" i="42" s="1"/>
  <c r="A110" i="42"/>
  <c r="A91" i="42"/>
  <c r="AE90" i="42"/>
  <c r="B15" i="42"/>
  <c r="G49" i="42"/>
  <c r="G65" i="42" s="1"/>
  <c r="AG91" i="42"/>
  <c r="AG72" i="42"/>
  <c r="AG53" i="42"/>
  <c r="Y68" i="42"/>
  <c r="Y84" i="42" s="1"/>
  <c r="AG62" i="42"/>
  <c r="AG43" i="42"/>
  <c r="Y49" i="42"/>
  <c r="Y65" i="42" s="1"/>
  <c r="Y87" i="42"/>
  <c r="Y103" i="42" s="1"/>
  <c r="AG119" i="42"/>
  <c r="AG100" i="42"/>
  <c r="A62" i="42"/>
  <c r="AG81" i="42"/>
  <c r="Y30" i="42"/>
  <c r="Y46" i="42"/>
  <c r="Y106" i="42"/>
  <c r="Y122" i="42" s="1"/>
  <c r="A119" i="42"/>
  <c r="AH119" i="42" s="1"/>
  <c r="AI119" i="42" s="1"/>
  <c r="A43" i="42"/>
  <c r="AH43" i="42" s="1"/>
  <c r="AI43" i="42" s="1"/>
  <c r="A100" i="42"/>
  <c r="T24" i="42"/>
  <c r="A81" i="42"/>
  <c r="B24" i="42"/>
  <c r="AH101" i="42"/>
  <c r="AI101" i="42" s="1"/>
  <c r="AE101" i="42"/>
  <c r="Q87" i="42"/>
  <c r="Q103" i="42" s="1"/>
  <c r="AG115" i="42"/>
  <c r="Q106" i="42"/>
  <c r="Q122" i="42" s="1"/>
  <c r="A58" i="42"/>
  <c r="Q49" i="42"/>
  <c r="Q65" i="42" s="1"/>
  <c r="A77" i="42"/>
  <c r="AG39" i="42"/>
  <c r="AG96" i="42"/>
  <c r="B20" i="42"/>
  <c r="AG77" i="42"/>
  <c r="Q30" i="42"/>
  <c r="Q46" i="42" s="1"/>
  <c r="A96" i="42"/>
  <c r="Q68" i="42"/>
  <c r="Q84" i="42" s="1"/>
  <c r="A39" i="42"/>
  <c r="T20" i="42"/>
  <c r="AB20" i="42" s="1"/>
  <c r="AI20" i="42" s="1"/>
  <c r="AG58" i="42"/>
  <c r="A115" i="42"/>
  <c r="A55" i="42"/>
  <c r="AG55" i="42"/>
  <c r="A112" i="42"/>
  <c r="AE111" i="42" s="1"/>
  <c r="AG36" i="42"/>
  <c r="K68" i="42"/>
  <c r="K84" i="42" s="1"/>
  <c r="AG93" i="42"/>
  <c r="T17" i="42"/>
  <c r="X17" i="42" s="1"/>
  <c r="K30" i="42"/>
  <c r="K46" i="42" s="1"/>
  <c r="B17" i="42"/>
  <c r="A74" i="42"/>
  <c r="K87" i="42"/>
  <c r="K103" i="42" s="1"/>
  <c r="K106" i="42"/>
  <c r="K122" i="42" s="1"/>
  <c r="A36" i="42"/>
  <c r="A93" i="42"/>
  <c r="AG74" i="42"/>
  <c r="K49" i="42"/>
  <c r="K65" i="42" s="1"/>
  <c r="AG112" i="42"/>
  <c r="T23" i="42"/>
  <c r="AB23" i="42" s="1"/>
  <c r="AI23" i="42" s="1"/>
  <c r="A99" i="42"/>
  <c r="AG118" i="42"/>
  <c r="AG61" i="42"/>
  <c r="B23" i="42"/>
  <c r="AG99" i="42"/>
  <c r="W87" i="42"/>
  <c r="W103" i="42" s="1"/>
  <c r="A80" i="42"/>
  <c r="W68" i="42"/>
  <c r="W84" i="42" s="1"/>
  <c r="A42" i="42"/>
  <c r="A118" i="42"/>
  <c r="W106" i="42"/>
  <c r="W122" i="42" s="1"/>
  <c r="W30" i="42"/>
  <c r="W46" i="42" s="1"/>
  <c r="A61" i="42"/>
  <c r="AG80" i="42"/>
  <c r="AG42" i="42"/>
  <c r="W49" i="42"/>
  <c r="W65" i="42" s="1"/>
  <c r="AH52" i="42"/>
  <c r="AI52" i="42" s="1"/>
  <c r="X21" i="42"/>
  <c r="AB21" i="42"/>
  <c r="AI21" i="42" s="1"/>
  <c r="AH90" i="42"/>
  <c r="AI90" i="42" s="1"/>
  <c r="X14" i="42"/>
  <c r="AB14" i="42"/>
  <c r="AI14" i="42" s="1"/>
  <c r="AB26" i="42"/>
  <c r="AI26" i="42" s="1"/>
  <c r="X26" i="42"/>
  <c r="AB12" i="39"/>
  <c r="AI12" i="39" s="1"/>
  <c r="X12" i="39"/>
  <c r="AH31" i="39"/>
  <c r="AI31" i="39" s="1"/>
  <c r="AE107" i="39"/>
  <c r="AH107" i="39"/>
  <c r="AI107" i="39" s="1"/>
  <c r="T111" i="8"/>
  <c r="T35" i="8"/>
  <c r="AH112" i="77"/>
  <c r="AI112" i="77" s="1"/>
  <c r="AH112" i="82"/>
  <c r="AI112" i="82" s="1"/>
  <c r="AE112" i="82"/>
  <c r="AE111" i="82"/>
  <c r="AE112" i="63"/>
  <c r="AH112" i="63"/>
  <c r="AI112" i="63" s="1"/>
  <c r="AE111" i="63"/>
  <c r="AH74" i="77"/>
  <c r="AI74" i="77" s="1"/>
  <c r="AE74" i="41"/>
  <c r="AH74" i="41"/>
  <c r="AI74" i="41" s="1"/>
  <c r="T99" i="8"/>
  <c r="AH112" i="41"/>
  <c r="AI112" i="41" s="1"/>
  <c r="AE112" i="41"/>
  <c r="AE73" i="41"/>
  <c r="T113" i="8"/>
  <c r="T107" i="8"/>
  <c r="AH55" i="41"/>
  <c r="AI55" i="41" s="1"/>
  <c r="AE54" i="41"/>
  <c r="AE55" i="41"/>
  <c r="AH74" i="63"/>
  <c r="AI74" i="63" s="1"/>
  <c r="AE74" i="63"/>
  <c r="AH36" i="37"/>
  <c r="AI36" i="37" s="1"/>
  <c r="AE36" i="37"/>
  <c r="AE36" i="41"/>
  <c r="AH36" i="41"/>
  <c r="AI36" i="41" s="1"/>
  <c r="AB17" i="37"/>
  <c r="AI17" i="37" s="1"/>
  <c r="X17" i="37"/>
  <c r="AE111" i="37"/>
  <c r="AE112" i="37"/>
  <c r="AH112" i="37"/>
  <c r="AI112" i="37" s="1"/>
  <c r="AH55" i="37"/>
  <c r="AI55" i="37" s="1"/>
  <c r="AE55" i="37"/>
  <c r="T62" i="8"/>
  <c r="AE54" i="82"/>
  <c r="AE55" i="82"/>
  <c r="AH55" i="82"/>
  <c r="AI55" i="82" s="1"/>
  <c r="AE92" i="41"/>
  <c r="AH93" i="41"/>
  <c r="AI93" i="41" s="1"/>
  <c r="AE93" i="41"/>
  <c r="AE93" i="63"/>
  <c r="AH93" i="63"/>
  <c r="AI93" i="63" s="1"/>
  <c r="AE93" i="37"/>
  <c r="AE92" i="37"/>
  <c r="AH93" i="37"/>
  <c r="AI93" i="37" s="1"/>
  <c r="T16" i="25"/>
  <c r="X16" i="25" s="1"/>
  <c r="AE73" i="67"/>
  <c r="AH111" i="35"/>
  <c r="AI111" i="35" s="1"/>
  <c r="AE111" i="35"/>
  <c r="AE110" i="35"/>
  <c r="T61" i="8"/>
  <c r="AB16" i="63"/>
  <c r="AI16" i="63" s="1"/>
  <c r="X16" i="63"/>
  <c r="AH54" i="49"/>
  <c r="AI54" i="49" s="1"/>
  <c r="AE53" i="35"/>
  <c r="AH54" i="35"/>
  <c r="AI54" i="35" s="1"/>
  <c r="AE54" i="35"/>
  <c r="AH111" i="45"/>
  <c r="AI111" i="45" s="1"/>
  <c r="AE111" i="45"/>
  <c r="AH35" i="69"/>
  <c r="AI35" i="69" s="1"/>
  <c r="AE35" i="69"/>
  <c r="AE34" i="69"/>
  <c r="AH54" i="66"/>
  <c r="AI54" i="66" s="1"/>
  <c r="AB16" i="67"/>
  <c r="AI16" i="67" s="1"/>
  <c r="T71" i="8"/>
  <c r="T56" i="8"/>
  <c r="T96" i="8"/>
  <c r="T94" i="8"/>
  <c r="AE91" i="86"/>
  <c r="AE92" i="86"/>
  <c r="AH92" i="86"/>
  <c r="AI92" i="86" s="1"/>
  <c r="X16" i="45"/>
  <c r="AB16" i="45"/>
  <c r="AI16" i="45" s="1"/>
  <c r="AH35" i="66"/>
  <c r="AI35" i="66" s="1"/>
  <c r="T15" i="23"/>
  <c r="AB15" i="23" s="1"/>
  <c r="AI15" i="23" s="1"/>
  <c r="AE73" i="45"/>
  <c r="AH73" i="45"/>
  <c r="AI73" i="45" s="1"/>
  <c r="AE72" i="45"/>
  <c r="AH54" i="45"/>
  <c r="AI54" i="45" s="1"/>
  <c r="AE54" i="45"/>
  <c r="AH92" i="67"/>
  <c r="AI92" i="67" s="1"/>
  <c r="AE91" i="67"/>
  <c r="AE92" i="67"/>
  <c r="T60" i="8"/>
  <c r="T88" i="8"/>
  <c r="AH73" i="63"/>
  <c r="AI73" i="63" s="1"/>
  <c r="AE73" i="63"/>
  <c r="AE54" i="55"/>
  <c r="AH54" i="55"/>
  <c r="AI54" i="55" s="1"/>
  <c r="AH73" i="35"/>
  <c r="AI73" i="35" s="1"/>
  <c r="AE72" i="35"/>
  <c r="AE73" i="35"/>
  <c r="AH111" i="66"/>
  <c r="AI111" i="66" s="1"/>
  <c r="AE110" i="66"/>
  <c r="AH111" i="69"/>
  <c r="AI111" i="69" s="1"/>
  <c r="AE111" i="69"/>
  <c r="AE110" i="69"/>
  <c r="AH92" i="45"/>
  <c r="AI92" i="45" s="1"/>
  <c r="AE92" i="45"/>
  <c r="AE91" i="45"/>
  <c r="AE35" i="35"/>
  <c r="AH35" i="35"/>
  <c r="AI35" i="35" s="1"/>
  <c r="AE34" i="35"/>
  <c r="AE73" i="55"/>
  <c r="AH73" i="55"/>
  <c r="AI73" i="55" s="1"/>
  <c r="AH73" i="69"/>
  <c r="AI73" i="69" s="1"/>
  <c r="AE73" i="69"/>
  <c r="AH111" i="55"/>
  <c r="AI111" i="55" s="1"/>
  <c r="X16" i="66"/>
  <c r="AB16" i="66"/>
  <c r="AI16" i="66" s="1"/>
  <c r="AH35" i="67"/>
  <c r="AI35" i="67" s="1"/>
  <c r="AE34" i="67"/>
  <c r="AE35" i="67"/>
  <c r="T115" i="8"/>
  <c r="T91" i="8"/>
  <c r="T93" i="8"/>
  <c r="AE92" i="55"/>
  <c r="AH92" i="55"/>
  <c r="AI92" i="55" s="1"/>
  <c r="AH54" i="67"/>
  <c r="AI54" i="67" s="1"/>
  <c r="AE54" i="67"/>
  <c r="AH92" i="69"/>
  <c r="AI92" i="69" s="1"/>
  <c r="AE92" i="69"/>
  <c r="AE91" i="69"/>
  <c r="AE111" i="67"/>
  <c r="AH111" i="67"/>
  <c r="AI111" i="67" s="1"/>
  <c r="AE110" i="67"/>
  <c r="T81" i="8"/>
  <c r="AE53" i="86"/>
  <c r="AH54" i="86"/>
  <c r="AI54" i="86" s="1"/>
  <c r="AE54" i="86"/>
  <c r="AE92" i="49"/>
  <c r="AH92" i="49"/>
  <c r="AI92" i="49" s="1"/>
  <c r="AE91" i="49"/>
  <c r="AH92" i="35"/>
  <c r="AI92" i="35" s="1"/>
  <c r="AE92" i="35"/>
  <c r="AE91" i="35"/>
  <c r="AE91" i="77"/>
  <c r="AH91" i="77"/>
  <c r="AI91" i="77" s="1"/>
  <c r="AE110" i="77"/>
  <c r="AH110" i="77"/>
  <c r="AI110" i="77" s="1"/>
  <c r="AE109" i="77"/>
  <c r="AH53" i="77"/>
  <c r="AI53" i="77" s="1"/>
  <c r="X15" i="77"/>
  <c r="AB15" i="77"/>
  <c r="AI15" i="77" s="1"/>
  <c r="T14" i="24"/>
  <c r="X14" i="24" s="1"/>
  <c r="T15" i="24"/>
  <c r="T15" i="25"/>
  <c r="X15" i="25" s="1"/>
  <c r="AH72" i="77"/>
  <c r="AI72" i="77" s="1"/>
  <c r="AE71" i="85"/>
  <c r="AH71" i="85"/>
  <c r="AI71" i="85" s="1"/>
  <c r="AH90" i="55"/>
  <c r="AI90" i="55" s="1"/>
  <c r="AE89" i="55"/>
  <c r="AH71" i="55"/>
  <c r="AI71" i="55" s="1"/>
  <c r="AE70" i="55"/>
  <c r="AE89" i="26"/>
  <c r="AH90" i="26"/>
  <c r="AI90" i="26" s="1"/>
  <c r="AE90" i="26"/>
  <c r="AH109" i="26"/>
  <c r="AI109" i="26" s="1"/>
  <c r="AE108" i="26"/>
  <c r="AE109" i="26"/>
  <c r="AE51" i="64"/>
  <c r="AH52" i="64"/>
  <c r="AI52" i="64" s="1"/>
  <c r="AE109" i="64"/>
  <c r="AH109" i="64"/>
  <c r="AI109" i="64" s="1"/>
  <c r="T14" i="25"/>
  <c r="X14" i="25" s="1"/>
  <c r="X14" i="55"/>
  <c r="AB14" i="55"/>
  <c r="AI14" i="55" s="1"/>
  <c r="AH33" i="26"/>
  <c r="AI33" i="26" s="1"/>
  <c r="AE33" i="26"/>
  <c r="AE32" i="26"/>
  <c r="AE70" i="64"/>
  <c r="AE71" i="64"/>
  <c r="AH71" i="64"/>
  <c r="AI71" i="64" s="1"/>
  <c r="AH52" i="85"/>
  <c r="AI52" i="85" s="1"/>
  <c r="AE52" i="85"/>
  <c r="AE109" i="68"/>
  <c r="AH109" i="68"/>
  <c r="AI109" i="68" s="1"/>
  <c r="AE108" i="68"/>
  <c r="AH52" i="23"/>
  <c r="AI52" i="23" s="1"/>
  <c r="AE52" i="23"/>
  <c r="AH52" i="68"/>
  <c r="AI52" i="68" s="1"/>
  <c r="AE52" i="68"/>
  <c r="AE51" i="68"/>
  <c r="AE32" i="68"/>
  <c r="AE33" i="68"/>
  <c r="AH33" i="68"/>
  <c r="AI33" i="68" s="1"/>
  <c r="AH71" i="26"/>
  <c r="AI71" i="26" s="1"/>
  <c r="AE70" i="26"/>
  <c r="AE71" i="26"/>
  <c r="AH33" i="64"/>
  <c r="AI33" i="64" s="1"/>
  <c r="AH71" i="23"/>
  <c r="AI71" i="23" s="1"/>
  <c r="AE89" i="64"/>
  <c r="AH90" i="64"/>
  <c r="AI90" i="64" s="1"/>
  <c r="AE71" i="68"/>
  <c r="AH71" i="68"/>
  <c r="AI71" i="68" s="1"/>
  <c r="AE89" i="68"/>
  <c r="AH90" i="68"/>
  <c r="AI90" i="68" s="1"/>
  <c r="AE90" i="68"/>
  <c r="AH109" i="55"/>
  <c r="AI109" i="55" s="1"/>
  <c r="AB14" i="85"/>
  <c r="AI14" i="85" s="1"/>
  <c r="X14" i="85"/>
  <c r="AB14" i="26"/>
  <c r="AI14" i="26" s="1"/>
  <c r="X14" i="26"/>
  <c r="AE52" i="26"/>
  <c r="AE51" i="26"/>
  <c r="AH52" i="26"/>
  <c r="AI52" i="26" s="1"/>
  <c r="AE108" i="85"/>
  <c r="AH109" i="85"/>
  <c r="AI109" i="85" s="1"/>
  <c r="AE109" i="85"/>
  <c r="AB13" i="41"/>
  <c r="AI13" i="41" s="1"/>
  <c r="X13" i="41"/>
  <c r="AH32" i="74"/>
  <c r="AI32" i="74" s="1"/>
  <c r="AE32" i="74"/>
  <c r="AH32" i="50"/>
  <c r="AI32" i="50" s="1"/>
  <c r="AB13" i="39"/>
  <c r="AI13" i="39" s="1"/>
  <c r="X13" i="39"/>
  <c r="T13" i="24"/>
  <c r="AB13" i="24" s="1"/>
  <c r="AI13" i="24" s="1"/>
  <c r="AH51" i="14"/>
  <c r="AI51" i="14" s="1"/>
  <c r="AH70" i="50"/>
  <c r="AI70" i="50" s="1"/>
  <c r="AH108" i="41"/>
  <c r="AI108" i="41" s="1"/>
  <c r="AE108" i="41"/>
  <c r="AH32" i="59"/>
  <c r="AI32" i="59" s="1"/>
  <c r="AE31" i="59"/>
  <c r="AH32" i="51"/>
  <c r="AI32" i="51" s="1"/>
  <c r="AE31" i="51"/>
  <c r="AE32" i="51"/>
  <c r="T13" i="25"/>
  <c r="X13" i="25" s="1"/>
  <c r="AE50" i="51"/>
  <c r="AE51" i="51"/>
  <c r="AH51" i="51"/>
  <c r="AI51" i="51" s="1"/>
  <c r="AH70" i="39"/>
  <c r="AI70" i="39" s="1"/>
  <c r="AE69" i="39"/>
  <c r="AH70" i="14"/>
  <c r="AI70" i="14" s="1"/>
  <c r="AB13" i="58"/>
  <c r="AI13" i="58" s="1"/>
  <c r="X13" i="58"/>
  <c r="AH70" i="59"/>
  <c r="AI70" i="59" s="1"/>
  <c r="AE70" i="59"/>
  <c r="AE88" i="39"/>
  <c r="AH89" i="39"/>
  <c r="AI89" i="39" s="1"/>
  <c r="T12" i="25"/>
  <c r="AB12" i="25" s="1"/>
  <c r="AI12" i="25" s="1"/>
  <c r="AH69" i="24"/>
  <c r="AI69" i="24" s="1"/>
  <c r="AH107" i="24"/>
  <c r="AI107" i="24" s="1"/>
  <c r="AE31" i="79"/>
  <c r="AE50" i="24"/>
  <c r="AH50" i="24"/>
  <c r="AI50" i="24" s="1"/>
  <c r="AH107" i="79"/>
  <c r="AI107" i="79" s="1"/>
  <c r="AE107" i="79"/>
  <c r="AE69" i="79"/>
  <c r="AH69" i="79"/>
  <c r="AI69" i="79" s="1"/>
  <c r="AH88" i="79"/>
  <c r="AI88" i="79" s="1"/>
  <c r="AE88" i="79"/>
  <c r="AH31" i="24"/>
  <c r="AI31" i="24" s="1"/>
  <c r="AE115" i="25"/>
  <c r="AE116" i="25"/>
  <c r="AH116" i="25"/>
  <c r="AI116" i="25" s="1"/>
  <c r="AH97" i="25"/>
  <c r="AI97" i="25" s="1"/>
  <c r="AE96" i="25"/>
  <c r="AH44" i="25"/>
  <c r="AI44" i="25" s="1"/>
  <c r="AH101" i="25"/>
  <c r="AI101" i="25" s="1"/>
  <c r="AB25" i="25"/>
  <c r="AI25" i="25" s="1"/>
  <c r="X25" i="25"/>
  <c r="AH120" i="25"/>
  <c r="AI120" i="25" s="1"/>
  <c r="AE40" i="25"/>
  <c r="AH40" i="25"/>
  <c r="AI40" i="25" s="1"/>
  <c r="AH37" i="25"/>
  <c r="AI37" i="25" s="1"/>
  <c r="AE36" i="25"/>
  <c r="AH36" i="25"/>
  <c r="AI36" i="25" s="1"/>
  <c r="AH113" i="25"/>
  <c r="AI113" i="25" s="1"/>
  <c r="AE112" i="25"/>
  <c r="AH112" i="25"/>
  <c r="AI112" i="25" s="1"/>
  <c r="AE113" i="25"/>
  <c r="AH75" i="25"/>
  <c r="AI75" i="25" s="1"/>
  <c r="AE74" i="25"/>
  <c r="AH74" i="25"/>
  <c r="AI74" i="25" s="1"/>
  <c r="AE97" i="25"/>
  <c r="AH59" i="25"/>
  <c r="AI59" i="25" s="1"/>
  <c r="AE59" i="25"/>
  <c r="AH82" i="25"/>
  <c r="AI82" i="25" s="1"/>
  <c r="AB21" i="25"/>
  <c r="AI21" i="25" s="1"/>
  <c r="X21" i="25"/>
  <c r="AE80" i="24"/>
  <c r="AH80" i="24"/>
  <c r="AI80" i="24" s="1"/>
  <c r="X25" i="24"/>
  <c r="AB25" i="24"/>
  <c r="AI25" i="24" s="1"/>
  <c r="AH82" i="24"/>
  <c r="AI82" i="24" s="1"/>
  <c r="AE82" i="24"/>
  <c r="AE81" i="24"/>
  <c r="AH63" i="24"/>
  <c r="AI63" i="24" s="1"/>
  <c r="AE62" i="24"/>
  <c r="AH120" i="24"/>
  <c r="AI120" i="24" s="1"/>
  <c r="AE119" i="24"/>
  <c r="AE120" i="24"/>
  <c r="AH99" i="24"/>
  <c r="AI99" i="24" s="1"/>
  <c r="AE99" i="24"/>
  <c r="AE42" i="24"/>
  <c r="AH42" i="24"/>
  <c r="AI42" i="24" s="1"/>
  <c r="AE101" i="24"/>
  <c r="AH101" i="24"/>
  <c r="AI101" i="24" s="1"/>
  <c r="AE100" i="24"/>
  <c r="AH44" i="24"/>
  <c r="AI44" i="24" s="1"/>
  <c r="AE44" i="24"/>
  <c r="AE43" i="24"/>
  <c r="AH118" i="24"/>
  <c r="AI118" i="24" s="1"/>
  <c r="AE118" i="24"/>
  <c r="AH108" i="14"/>
  <c r="AI108" i="14"/>
  <c r="AE107" i="14"/>
  <c r="AH107" i="14"/>
  <c r="AI107" i="14" s="1"/>
  <c r="AH114" i="14"/>
  <c r="AI114" i="14"/>
  <c r="AE113" i="14"/>
  <c r="AH95" i="14"/>
  <c r="AI95" i="14" s="1"/>
  <c r="AE89" i="14"/>
  <c r="AH89" i="14"/>
  <c r="AI89" i="14" s="1"/>
  <c r="AE53" i="14"/>
  <c r="AH53" i="14"/>
  <c r="AI53" i="14" s="1"/>
  <c r="AE52" i="14"/>
  <c r="AH52" i="14"/>
  <c r="AI52" i="14" s="1"/>
  <c r="AH71" i="14"/>
  <c r="AI71" i="14" s="1"/>
  <c r="AH72" i="14"/>
  <c r="AI72" i="14" s="1"/>
  <c r="AE109" i="14"/>
  <c r="AH109" i="14"/>
  <c r="AI109" i="14" s="1"/>
  <c r="AE110" i="14"/>
  <c r="AH110" i="14"/>
  <c r="AI110" i="14" s="1"/>
  <c r="AE57" i="14"/>
  <c r="AH57" i="14"/>
  <c r="AI57" i="14" s="1"/>
  <c r="AE90" i="14"/>
  <c r="AH90" i="14"/>
  <c r="AI90" i="14" s="1"/>
  <c r="AE91" i="14"/>
  <c r="AH91" i="14"/>
  <c r="AI91" i="14" s="1"/>
  <c r="AE75" i="24"/>
  <c r="AH75" i="24"/>
  <c r="AI75" i="24" s="1"/>
  <c r="AE36" i="24"/>
  <c r="AH36" i="24"/>
  <c r="AI36" i="24" s="1"/>
  <c r="X20" i="24"/>
  <c r="AB20" i="24"/>
  <c r="AI20" i="24" s="1"/>
  <c r="AH56" i="24"/>
  <c r="AI56" i="24" s="1"/>
  <c r="AE56" i="24"/>
  <c r="AE55" i="24"/>
  <c r="AH55" i="24"/>
  <c r="AI55" i="24" s="1"/>
  <c r="AE74" i="24"/>
  <c r="AH74" i="24"/>
  <c r="AI74" i="24" s="1"/>
  <c r="AE73" i="24"/>
  <c r="AH73" i="24"/>
  <c r="AI73" i="24" s="1"/>
  <c r="AE117" i="24"/>
  <c r="AH117" i="24"/>
  <c r="AI117" i="24" s="1"/>
  <c r="AE113" i="24"/>
  <c r="AH113" i="24"/>
  <c r="AI113" i="24" s="1"/>
  <c r="AH94" i="24"/>
  <c r="AI94" i="24" s="1"/>
  <c r="AE94" i="24"/>
  <c r="AH96" i="24"/>
  <c r="AI96" i="24"/>
  <c r="AH60" i="24"/>
  <c r="AI60" i="24" s="1"/>
  <c r="AE59" i="24"/>
  <c r="AE60" i="24"/>
  <c r="AH93" i="24"/>
  <c r="AI93" i="24" s="1"/>
  <c r="AE93" i="24"/>
  <c r="X22" i="24"/>
  <c r="AB22" i="24"/>
  <c r="AI22" i="24" s="1"/>
  <c r="AE114" i="24"/>
  <c r="AH115" i="24"/>
  <c r="AI115" i="24" s="1"/>
  <c r="AH58" i="24"/>
  <c r="AI58" i="24" s="1"/>
  <c r="AE58" i="24"/>
  <c r="AE57" i="24"/>
  <c r="AH77" i="24"/>
  <c r="AI77" i="24" s="1"/>
  <c r="AE76" i="24"/>
  <c r="AE41" i="24"/>
  <c r="AH41" i="24"/>
  <c r="AI41" i="24" s="1"/>
  <c r="AE51" i="23"/>
  <c r="AH51" i="23"/>
  <c r="AI51" i="23" s="1"/>
  <c r="AE32" i="23"/>
  <c r="AH32" i="23"/>
  <c r="AI32" i="23" s="1"/>
  <c r="AH55" i="23"/>
  <c r="AI55" i="23" s="1"/>
  <c r="AE70" i="23"/>
  <c r="AH70" i="23"/>
  <c r="AI70" i="23" s="1"/>
  <c r="AH76" i="23"/>
  <c r="AI76" i="23" s="1"/>
  <c r="AE97" i="23"/>
  <c r="AE96" i="23"/>
  <c r="AH97" i="23"/>
  <c r="AI97" i="23" s="1"/>
  <c r="AE89" i="23"/>
  <c r="AH89" i="23"/>
  <c r="AI89" i="23" s="1"/>
  <c r="AE93" i="23"/>
  <c r="AH93" i="23"/>
  <c r="AI93" i="23" s="1"/>
  <c r="AE92" i="23"/>
  <c r="AH92" i="23"/>
  <c r="AI92" i="23" s="1"/>
  <c r="AH116" i="23"/>
  <c r="AI116" i="23" s="1"/>
  <c r="AE116" i="23"/>
  <c r="AE39" i="23"/>
  <c r="AH40" i="23"/>
  <c r="AI40" i="23" s="1"/>
  <c r="AE38" i="23"/>
  <c r="AH38" i="23"/>
  <c r="AI38" i="23" s="1"/>
  <c r="AH78" i="23"/>
  <c r="AI78" i="23" s="1"/>
  <c r="AE77" i="23"/>
  <c r="AE78" i="23"/>
  <c r="AE108" i="23"/>
  <c r="AH108" i="23"/>
  <c r="AI108" i="23" s="1"/>
  <c r="AE115" i="23"/>
  <c r="AE36" i="23"/>
  <c r="AH36" i="23"/>
  <c r="AI36" i="23" s="1"/>
  <c r="AE95" i="23"/>
  <c r="AH95" i="23"/>
  <c r="AI95" i="23" s="1"/>
  <c r="AE37" i="23"/>
  <c r="AE76" i="23"/>
  <c r="AE90" i="77"/>
  <c r="AH34" i="63"/>
  <c r="AI34" i="63" s="1"/>
  <c r="AE34" i="63"/>
  <c r="AE101" i="28"/>
  <c r="AH57" i="23"/>
  <c r="AI57" i="23"/>
  <c r="AE57" i="23"/>
  <c r="AE42" i="23"/>
  <c r="AH55" i="30"/>
  <c r="AI55" i="30" s="1"/>
  <c r="AE32" i="28"/>
  <c r="AH33" i="28"/>
  <c r="AI33" i="28" s="1"/>
  <c r="AE33" i="28"/>
  <c r="AH108" i="28"/>
  <c r="AI108" i="28" s="1"/>
  <c r="AE108" i="28"/>
  <c r="AH50" i="28"/>
  <c r="AI50" i="28" s="1"/>
  <c r="AE50" i="28"/>
  <c r="AH100" i="28"/>
  <c r="AI100" i="28" s="1"/>
  <c r="AE100" i="28"/>
  <c r="AE76" i="28"/>
  <c r="AH76" i="28"/>
  <c r="AI76" i="28" s="1"/>
  <c r="AH31" i="28"/>
  <c r="AI31" i="28" s="1"/>
  <c r="AE31" i="28"/>
  <c r="AH43" i="28"/>
  <c r="AI43" i="28" s="1"/>
  <c r="AE42" i="28"/>
  <c r="AE99" i="28"/>
  <c r="AB15" i="28"/>
  <c r="AI15" i="28" s="1"/>
  <c r="X15" i="28"/>
  <c r="AE52" i="28"/>
  <c r="AH52" i="28"/>
  <c r="AI52" i="28" s="1"/>
  <c r="AH41" i="28"/>
  <c r="AI41" i="28" s="1"/>
  <c r="AE41" i="28"/>
  <c r="AH90" i="28"/>
  <c r="AI90" i="28" s="1"/>
  <c r="AE90" i="28"/>
  <c r="AH75" i="28"/>
  <c r="AI75" i="28" s="1"/>
  <c r="AE75" i="28"/>
  <c r="AH89" i="28"/>
  <c r="AI89" i="28" s="1"/>
  <c r="AE89" i="28"/>
  <c r="AH107" i="28"/>
  <c r="AI107" i="28" s="1"/>
  <c r="AE107" i="28"/>
  <c r="X18" i="28"/>
  <c r="AB18" i="28"/>
  <c r="AI18" i="28" s="1"/>
  <c r="AH79" i="28"/>
  <c r="AI79" i="28" s="1"/>
  <c r="AE79" i="28"/>
  <c r="AB22" i="28"/>
  <c r="AI22" i="28" s="1"/>
  <c r="X22" i="28"/>
  <c r="X12" i="28"/>
  <c r="AB12" i="28"/>
  <c r="AI12" i="28" s="1"/>
  <c r="AH53" i="28"/>
  <c r="AI53" i="28" s="1"/>
  <c r="AE53" i="28"/>
  <c r="AH117" i="28"/>
  <c r="AI117" i="28" s="1"/>
  <c r="AE117" i="28"/>
  <c r="AH51" i="28"/>
  <c r="AI51" i="28" s="1"/>
  <c r="AE51" i="28"/>
  <c r="AH69" i="28"/>
  <c r="AI69" i="28" s="1"/>
  <c r="AE69" i="28"/>
  <c r="X14" i="28"/>
  <c r="AB14" i="28"/>
  <c r="AI14" i="28" s="1"/>
  <c r="AE70" i="28"/>
  <c r="AH71" i="28"/>
  <c r="AI71" i="28" s="1"/>
  <c r="AE71" i="28"/>
  <c r="AH98" i="28"/>
  <c r="AI98" i="28" s="1"/>
  <c r="AE98" i="28"/>
  <c r="AH60" i="28"/>
  <c r="AI60" i="28" s="1"/>
  <c r="X24" i="28"/>
  <c r="AB24" i="28"/>
  <c r="AI24" i="28" s="1"/>
  <c r="AE109" i="28"/>
  <c r="AH109" i="28"/>
  <c r="AI109" i="28" s="1"/>
  <c r="AE95" i="28"/>
  <c r="AE96" i="28"/>
  <c r="X20" i="28"/>
  <c r="AB20" i="28"/>
  <c r="AI20" i="28" s="1"/>
  <c r="X13" i="28"/>
  <c r="AB13" i="28"/>
  <c r="AI13" i="28" s="1"/>
  <c r="AH88" i="28"/>
  <c r="AI88" i="28" s="1"/>
  <c r="AE88" i="28"/>
  <c r="AH62" i="28"/>
  <c r="AI62" i="28" s="1"/>
  <c r="AH119" i="28"/>
  <c r="AI119" i="28" s="1"/>
  <c r="AE118" i="28"/>
  <c r="AE80" i="28"/>
  <c r="AE118" i="14"/>
  <c r="AE117" i="14"/>
  <c r="AH118" i="14"/>
  <c r="AI118" i="14" s="1"/>
  <c r="AE60" i="14"/>
  <c r="AH61" i="14"/>
  <c r="AI61" i="14" s="1"/>
  <c r="AH61" i="23"/>
  <c r="AI61" i="23" s="1"/>
  <c r="AH42" i="14"/>
  <c r="AI42" i="14" s="1"/>
  <c r="AE41" i="14"/>
  <c r="AE42" i="14"/>
  <c r="AH61" i="24"/>
  <c r="AI61" i="24" s="1"/>
  <c r="AE61" i="24"/>
  <c r="AB23" i="14"/>
  <c r="AI23" i="14" s="1"/>
  <c r="X23" i="14"/>
  <c r="AE99" i="23"/>
  <c r="AB23" i="23"/>
  <c r="AI23" i="23" s="1"/>
  <c r="X23" i="23"/>
  <c r="AH99" i="14"/>
  <c r="AI99" i="14" s="1"/>
  <c r="AE98" i="14"/>
  <c r="AE61" i="14"/>
  <c r="AH80" i="14"/>
  <c r="AI80" i="14" s="1"/>
  <c r="AE79" i="14"/>
  <c r="AE96" i="30"/>
  <c r="AE115" i="30"/>
  <c r="AE93" i="30"/>
  <c r="AE36" i="30"/>
  <c r="X14" i="74"/>
  <c r="AB14" i="74"/>
  <c r="AI14" i="74" s="1"/>
  <c r="AH81" i="59"/>
  <c r="AI81" i="59" s="1"/>
  <c r="AE81" i="59"/>
  <c r="AB14" i="44"/>
  <c r="AI14" i="44" s="1"/>
  <c r="X14" i="44"/>
  <c r="AE70" i="44"/>
  <c r="AH70" i="44"/>
  <c r="AI70" i="44" s="1"/>
  <c r="AB23" i="44"/>
  <c r="AI23" i="44" s="1"/>
  <c r="X23" i="44"/>
  <c r="AH75" i="44"/>
  <c r="AI75" i="44" s="1"/>
  <c r="AE74" i="44"/>
  <c r="AE75" i="44"/>
  <c r="AE44" i="44"/>
  <c r="AH44" i="44"/>
  <c r="AI44" i="44" s="1"/>
  <c r="AE32" i="44"/>
  <c r="AH32" i="44"/>
  <c r="AI32" i="44" s="1"/>
  <c r="AH69" i="44"/>
  <c r="AI69" i="44" s="1"/>
  <c r="AE69" i="44"/>
  <c r="AH52" i="44"/>
  <c r="AI52" i="44" s="1"/>
  <c r="AE52" i="44"/>
  <c r="AH88" i="44"/>
  <c r="AI88" i="44" s="1"/>
  <c r="AE88" i="44"/>
  <c r="AH37" i="44"/>
  <c r="AI37" i="44" s="1"/>
  <c r="AE36" i="44"/>
  <c r="AH54" i="44"/>
  <c r="AI54" i="44" s="1"/>
  <c r="AE54" i="44"/>
  <c r="AB13" i="44"/>
  <c r="AI13" i="44" s="1"/>
  <c r="X13" i="44"/>
  <c r="AB26" i="44"/>
  <c r="AI26" i="44" s="1"/>
  <c r="X26" i="44"/>
  <c r="AE34" i="44"/>
  <c r="AH34" i="44"/>
  <c r="AI34" i="44" s="1"/>
  <c r="AB16" i="44"/>
  <c r="AI16" i="44" s="1"/>
  <c r="X16" i="44"/>
  <c r="AH109" i="44"/>
  <c r="AI109" i="44" s="1"/>
  <c r="AE109" i="44"/>
  <c r="AH94" i="44"/>
  <c r="AI94" i="44" s="1"/>
  <c r="AE94" i="44"/>
  <c r="AE93" i="44"/>
  <c r="AH101" i="44"/>
  <c r="AI101" i="44" s="1"/>
  <c r="AE101" i="44"/>
  <c r="AH35" i="44"/>
  <c r="AI35" i="44" s="1"/>
  <c r="AE35" i="44"/>
  <c r="AH108" i="44"/>
  <c r="AI108" i="44" s="1"/>
  <c r="AE108" i="44"/>
  <c r="AE76" i="44"/>
  <c r="AH76" i="44"/>
  <c r="AI76" i="44" s="1"/>
  <c r="AH50" i="44"/>
  <c r="AI50" i="44" s="1"/>
  <c r="AE50" i="44"/>
  <c r="AH82" i="44"/>
  <c r="AI82" i="44" s="1"/>
  <c r="AE82" i="44"/>
  <c r="AH63" i="44"/>
  <c r="AI63" i="44" s="1"/>
  <c r="AE63" i="44"/>
  <c r="AB15" i="44"/>
  <c r="AI15" i="44" s="1"/>
  <c r="X15" i="44"/>
  <c r="AE57" i="44"/>
  <c r="AE99" i="44"/>
  <c r="AH71" i="44"/>
  <c r="AI71" i="44" s="1"/>
  <c r="AE71" i="44"/>
  <c r="AE89" i="44"/>
  <c r="AH90" i="44"/>
  <c r="AI90" i="44" s="1"/>
  <c r="AE90" i="44"/>
  <c r="X12" i="44"/>
  <c r="AB12" i="44"/>
  <c r="AI12" i="44" s="1"/>
  <c r="AE72" i="44"/>
  <c r="AH73" i="44"/>
  <c r="AI73" i="44" s="1"/>
  <c r="AE73" i="44"/>
  <c r="AH53" i="44"/>
  <c r="AI53" i="44" s="1"/>
  <c r="AE53" i="44"/>
  <c r="AH31" i="44"/>
  <c r="AI31" i="44" s="1"/>
  <c r="AE31" i="44"/>
  <c r="AH120" i="44"/>
  <c r="AI120" i="44" s="1"/>
  <c r="AE120" i="44"/>
  <c r="AE100" i="44"/>
  <c r="AH51" i="44"/>
  <c r="AI51" i="44" s="1"/>
  <c r="AE51" i="44"/>
  <c r="AH114" i="44"/>
  <c r="AI114" i="44" s="1"/>
  <c r="AH98" i="44"/>
  <c r="AI98" i="44" s="1"/>
  <c r="AE98" i="44"/>
  <c r="AE38" i="44"/>
  <c r="AH33" i="44"/>
  <c r="AI33" i="44" s="1"/>
  <c r="AE33" i="44"/>
  <c r="AH107" i="44"/>
  <c r="AI107" i="44" s="1"/>
  <c r="AE107" i="44"/>
  <c r="AB25" i="44"/>
  <c r="AI25" i="44" s="1"/>
  <c r="X25" i="44"/>
  <c r="AE92" i="44"/>
  <c r="AH92" i="44"/>
  <c r="AI92" i="44" s="1"/>
  <c r="AE111" i="44"/>
  <c r="AH111" i="44"/>
  <c r="AI111" i="44" s="1"/>
  <c r="AH95" i="44"/>
  <c r="AI95" i="44" s="1"/>
  <c r="AH91" i="44"/>
  <c r="AI91" i="44"/>
  <c r="AE91" i="44"/>
  <c r="AE110" i="44"/>
  <c r="AH110" i="44"/>
  <c r="AI110" i="44" s="1"/>
  <c r="AB24" i="59"/>
  <c r="AI24" i="59" s="1"/>
  <c r="AE44" i="30"/>
  <c r="X20" i="52"/>
  <c r="AH38" i="67"/>
  <c r="AI38" i="67"/>
  <c r="AE38" i="67"/>
  <c r="AH110" i="30"/>
  <c r="AI110" i="30" s="1"/>
  <c r="AE110" i="30"/>
  <c r="AH120" i="30"/>
  <c r="AI120" i="30" s="1"/>
  <c r="AE120" i="30"/>
  <c r="AH57" i="30"/>
  <c r="AI57" i="30" s="1"/>
  <c r="AE57" i="30"/>
  <c r="AE109" i="30"/>
  <c r="AH109" i="30"/>
  <c r="AI109" i="30" s="1"/>
  <c r="AH117" i="30"/>
  <c r="AI117" i="30" s="1"/>
  <c r="AE117" i="30"/>
  <c r="AH51" i="30"/>
  <c r="AI51" i="30" s="1"/>
  <c r="AE51" i="30"/>
  <c r="AE118" i="30"/>
  <c r="AH118" i="30"/>
  <c r="AI118" i="30" s="1"/>
  <c r="AH77" i="30"/>
  <c r="AI77" i="30" s="1"/>
  <c r="AE77" i="30"/>
  <c r="X25" i="30"/>
  <c r="AB25" i="30"/>
  <c r="AI25" i="30" s="1"/>
  <c r="AB19" i="30"/>
  <c r="AI19" i="30" s="1"/>
  <c r="X19" i="30"/>
  <c r="X18" i="30"/>
  <c r="AB18" i="30"/>
  <c r="AI18" i="30" s="1"/>
  <c r="AH89" i="30"/>
  <c r="AI89" i="30" s="1"/>
  <c r="AE89" i="30"/>
  <c r="AE98" i="30"/>
  <c r="AH99" i="30"/>
  <c r="AI99" i="30" s="1"/>
  <c r="AH42" i="30"/>
  <c r="AI42" i="30" s="1"/>
  <c r="AE79" i="30"/>
  <c r="AH79" i="30"/>
  <c r="AI79" i="30" s="1"/>
  <c r="AH43" i="30"/>
  <c r="AI43" i="30" s="1"/>
  <c r="AE75" i="30"/>
  <c r="AH75" i="30"/>
  <c r="AI75" i="30" s="1"/>
  <c r="AH101" i="30"/>
  <c r="AI101" i="30" s="1"/>
  <c r="AE101" i="30"/>
  <c r="AH74" i="30"/>
  <c r="AI74" i="30" s="1"/>
  <c r="AE74" i="30"/>
  <c r="X22" i="30"/>
  <c r="AB22" i="30"/>
  <c r="AI22" i="30" s="1"/>
  <c r="AH91" i="30"/>
  <c r="AI91" i="30" s="1"/>
  <c r="AE91" i="30"/>
  <c r="AH78" i="30"/>
  <c r="AI78" i="30" s="1"/>
  <c r="AE78" i="30"/>
  <c r="AH76" i="30"/>
  <c r="AI76" i="30" s="1"/>
  <c r="AE76" i="30"/>
  <c r="AH82" i="30"/>
  <c r="AI82" i="30" s="1"/>
  <c r="AE82" i="30"/>
  <c r="AE95" i="30"/>
  <c r="AH95" i="30"/>
  <c r="AI95" i="30" s="1"/>
  <c r="AH33" i="30"/>
  <c r="AI33" i="30" s="1"/>
  <c r="AE33" i="30"/>
  <c r="AH41" i="30"/>
  <c r="AI41" i="30" s="1"/>
  <c r="AE41" i="30"/>
  <c r="AE112" i="30"/>
  <c r="AH113" i="30"/>
  <c r="AI113" i="30" s="1"/>
  <c r="AE113" i="30"/>
  <c r="AH108" i="30"/>
  <c r="AI108" i="30" s="1"/>
  <c r="AE108" i="30"/>
  <c r="AH80" i="30"/>
  <c r="AI80" i="30" s="1"/>
  <c r="AH32" i="30"/>
  <c r="AI32" i="30" s="1"/>
  <c r="AE32" i="30"/>
  <c r="X17" i="30"/>
  <c r="AH63" i="30"/>
  <c r="AI63" i="30" s="1"/>
  <c r="AE63" i="30"/>
  <c r="AE111" i="30"/>
  <c r="AE37" i="30"/>
  <c r="AH38" i="30"/>
  <c r="AI38" i="30" s="1"/>
  <c r="AE38" i="30"/>
  <c r="X14" i="30"/>
  <c r="AB14" i="30"/>
  <c r="AI14" i="30" s="1"/>
  <c r="AE60" i="30"/>
  <c r="AH60" i="30"/>
  <c r="AI60" i="30" s="1"/>
  <c r="AB24" i="30"/>
  <c r="AI24" i="30" s="1"/>
  <c r="X24" i="30"/>
  <c r="AH119" i="30"/>
  <c r="AI119" i="30" s="1"/>
  <c r="AE119" i="30"/>
  <c r="AH70" i="30"/>
  <c r="AI70" i="30" s="1"/>
  <c r="AE70" i="30"/>
  <c r="AB23" i="30"/>
  <c r="AI23" i="30" s="1"/>
  <c r="X23" i="30"/>
  <c r="AH114" i="30"/>
  <c r="AI114" i="30" s="1"/>
  <c r="AE114" i="30"/>
  <c r="AH71" i="30"/>
  <c r="AI71" i="30" s="1"/>
  <c r="AE71" i="30"/>
  <c r="AH52" i="30"/>
  <c r="AI52" i="30" s="1"/>
  <c r="AE52" i="30"/>
  <c r="AE56" i="30"/>
  <c r="AH56" i="30"/>
  <c r="AI56" i="30" s="1"/>
  <c r="AH34" i="30"/>
  <c r="AI34" i="30" s="1"/>
  <c r="AE34" i="30"/>
  <c r="AH72" i="30"/>
  <c r="AI72" i="30" s="1"/>
  <c r="AE72" i="30"/>
  <c r="X20" i="30"/>
  <c r="AB20" i="30"/>
  <c r="AI20" i="30" s="1"/>
  <c r="AB21" i="30"/>
  <c r="AI21" i="30" s="1"/>
  <c r="AH61" i="30"/>
  <c r="AI61" i="30" s="1"/>
  <c r="AE31" i="30"/>
  <c r="AH90" i="30"/>
  <c r="AI90" i="30" s="1"/>
  <c r="AE90" i="30"/>
  <c r="AE94" i="30"/>
  <c r="AH94" i="30"/>
  <c r="AI94" i="30" s="1"/>
  <c r="X15" i="30"/>
  <c r="AB15" i="30"/>
  <c r="AI15" i="30" s="1"/>
  <c r="AB13" i="30"/>
  <c r="AI13" i="30" s="1"/>
  <c r="AH108" i="81"/>
  <c r="AI108" i="81" s="1"/>
  <c r="AE108" i="81"/>
  <c r="AH72" i="81"/>
  <c r="AI72" i="81" s="1"/>
  <c r="AH119" i="81"/>
  <c r="AI119" i="81" s="1"/>
  <c r="AE119" i="81"/>
  <c r="AH35" i="81"/>
  <c r="AI35" i="81" s="1"/>
  <c r="AE35" i="81"/>
  <c r="AH61" i="81"/>
  <c r="AI61" i="81" s="1"/>
  <c r="AE61" i="81"/>
  <c r="AE71" i="81"/>
  <c r="AH51" i="81"/>
  <c r="AI51" i="81" s="1"/>
  <c r="AE51" i="81"/>
  <c r="AH34" i="81"/>
  <c r="AI34" i="81" s="1"/>
  <c r="AE34" i="81"/>
  <c r="AH101" i="81"/>
  <c r="AI101" i="81" s="1"/>
  <c r="AE101" i="81"/>
  <c r="X24" i="81"/>
  <c r="AB24" i="81"/>
  <c r="AI24" i="81" s="1"/>
  <c r="AH92" i="81"/>
  <c r="AI92" i="81" s="1"/>
  <c r="AE92" i="81"/>
  <c r="AH117" i="81"/>
  <c r="AI117" i="81" s="1"/>
  <c r="AE117" i="81"/>
  <c r="AH79" i="81"/>
  <c r="AI79" i="81" s="1"/>
  <c r="AE79" i="81"/>
  <c r="AH50" i="81"/>
  <c r="AI50" i="81" s="1"/>
  <c r="AH59" i="81"/>
  <c r="AI59" i="81" s="1"/>
  <c r="AE59" i="81"/>
  <c r="AH32" i="81"/>
  <c r="AI32" i="81" s="1"/>
  <c r="AE32" i="81"/>
  <c r="AH120" i="81"/>
  <c r="AI120" i="81" s="1"/>
  <c r="AE120" i="81"/>
  <c r="AH81" i="81"/>
  <c r="AI81" i="81" s="1"/>
  <c r="AE81" i="81"/>
  <c r="AE40" i="81"/>
  <c r="AH41" i="81"/>
  <c r="AI41" i="81" s="1"/>
  <c r="AE41" i="81"/>
  <c r="AH78" i="81"/>
  <c r="AI78" i="81" s="1"/>
  <c r="AE78" i="81"/>
  <c r="AH89" i="81"/>
  <c r="AI89" i="81" s="1"/>
  <c r="AB16" i="81"/>
  <c r="AI16" i="81" s="1"/>
  <c r="X16" i="81"/>
  <c r="AB22" i="81"/>
  <c r="AI22" i="81" s="1"/>
  <c r="X22" i="81"/>
  <c r="AE88" i="81"/>
  <c r="AH88" i="81"/>
  <c r="AI88" i="81" s="1"/>
  <c r="AH80" i="81"/>
  <c r="AI80" i="81" s="1"/>
  <c r="AE80" i="81"/>
  <c r="AH82" i="81"/>
  <c r="AI82" i="81"/>
  <c r="AE82" i="81"/>
  <c r="AH54" i="81"/>
  <c r="AI54" i="81" s="1"/>
  <c r="AE54" i="81"/>
  <c r="AE31" i="81"/>
  <c r="AH31" i="81"/>
  <c r="AI31" i="81" s="1"/>
  <c r="AH52" i="81"/>
  <c r="AI52" i="81" s="1"/>
  <c r="AE52" i="81"/>
  <c r="AB21" i="81"/>
  <c r="AI21" i="81" s="1"/>
  <c r="X21" i="81"/>
  <c r="AH33" i="81"/>
  <c r="AI33" i="81" s="1"/>
  <c r="AE33" i="81"/>
  <c r="AE110" i="81"/>
  <c r="AH110" i="81"/>
  <c r="AI110" i="81" s="1"/>
  <c r="AH53" i="81"/>
  <c r="AI53" i="81"/>
  <c r="AE53" i="81"/>
  <c r="AH60" i="81"/>
  <c r="AI60" i="81" s="1"/>
  <c r="AE60" i="81"/>
  <c r="X12" i="81"/>
  <c r="AB12" i="81"/>
  <c r="AI12" i="81" s="1"/>
  <c r="X15" i="81"/>
  <c r="AB15" i="81"/>
  <c r="AI15" i="81" s="1"/>
  <c r="AB25" i="81"/>
  <c r="AI25" i="81" s="1"/>
  <c r="X25" i="81"/>
  <c r="AE62" i="81"/>
  <c r="AE63" i="81"/>
  <c r="AH63" i="81"/>
  <c r="AI63" i="81" s="1"/>
  <c r="AE73" i="81"/>
  <c r="AH118" i="81"/>
  <c r="AI118" i="81" s="1"/>
  <c r="AE118" i="81"/>
  <c r="AH109" i="81"/>
  <c r="AI109" i="81" s="1"/>
  <c r="AE109" i="81"/>
  <c r="AH97" i="81"/>
  <c r="AI97" i="81" s="1"/>
  <c r="AE97" i="81"/>
  <c r="AE116" i="81"/>
  <c r="AH116" i="81"/>
  <c r="AI116" i="81" s="1"/>
  <c r="AE100" i="81"/>
  <c r="AH100" i="81"/>
  <c r="AI100" i="81"/>
  <c r="AE107" i="81"/>
  <c r="AH107" i="81"/>
  <c r="AI107" i="81" s="1"/>
  <c r="AH72" i="74"/>
  <c r="AI72" i="74" s="1"/>
  <c r="AE72" i="74"/>
  <c r="AB21" i="74"/>
  <c r="AI21" i="74" s="1"/>
  <c r="AH50" i="74"/>
  <c r="AI50" i="74" s="1"/>
  <c r="AE50" i="74"/>
  <c r="AH81" i="74"/>
  <c r="AI81" i="74" s="1"/>
  <c r="AE81" i="74"/>
  <c r="AH73" i="74"/>
  <c r="AI73" i="74"/>
  <c r="AE73" i="74"/>
  <c r="AE51" i="74"/>
  <c r="AH51" i="74"/>
  <c r="AI51" i="74" s="1"/>
  <c r="AE74" i="74"/>
  <c r="AH119" i="74"/>
  <c r="AI119" i="74" s="1"/>
  <c r="AE119" i="74"/>
  <c r="AH97" i="74"/>
  <c r="AI97" i="74" s="1"/>
  <c r="X24" i="74"/>
  <c r="AB24" i="74"/>
  <c r="AI24" i="74" s="1"/>
  <c r="AH70" i="74"/>
  <c r="AI70" i="74" s="1"/>
  <c r="AE70" i="74"/>
  <c r="AH118" i="74"/>
  <c r="AI118" i="74" s="1"/>
  <c r="AE118" i="74"/>
  <c r="AE117" i="74"/>
  <c r="AH40" i="74"/>
  <c r="AI40" i="74" s="1"/>
  <c r="AE40" i="74"/>
  <c r="AH110" i="74"/>
  <c r="AI110" i="74" s="1"/>
  <c r="AE109" i="74"/>
  <c r="AH42" i="74"/>
  <c r="AI42" i="74" s="1"/>
  <c r="AH99" i="74"/>
  <c r="AI99" i="74" s="1"/>
  <c r="AE71" i="74"/>
  <c r="AH69" i="74"/>
  <c r="AI69" i="74" s="1"/>
  <c r="AE69" i="74"/>
  <c r="AB18" i="74"/>
  <c r="AI18" i="74" s="1"/>
  <c r="X18" i="74"/>
  <c r="AE53" i="74"/>
  <c r="AH53" i="74"/>
  <c r="AI53" i="74" s="1"/>
  <c r="AE52" i="74"/>
  <c r="AE62" i="74"/>
  <c r="AE55" i="74"/>
  <c r="AH37" i="74"/>
  <c r="AI37" i="74" s="1"/>
  <c r="AE36" i="74"/>
  <c r="AB12" i="74"/>
  <c r="AI12" i="74" s="1"/>
  <c r="X12" i="74"/>
  <c r="AE91" i="74"/>
  <c r="AE90" i="74"/>
  <c r="AH91" i="74"/>
  <c r="AI91" i="74" s="1"/>
  <c r="AH41" i="74"/>
  <c r="AI41" i="74" s="1"/>
  <c r="AE41" i="74"/>
  <c r="AB20" i="74"/>
  <c r="AI20" i="74" s="1"/>
  <c r="AE92" i="74"/>
  <c r="AH92" i="74"/>
  <c r="AI92" i="74" s="1"/>
  <c r="AH107" i="74"/>
  <c r="AI107" i="74" s="1"/>
  <c r="AE107" i="74"/>
  <c r="X15" i="74"/>
  <c r="AH80" i="74"/>
  <c r="AI80" i="74" s="1"/>
  <c r="AE80" i="74"/>
  <c r="AH54" i="74"/>
  <c r="AI54" i="74" s="1"/>
  <c r="AE54" i="74"/>
  <c r="X22" i="74"/>
  <c r="AB22" i="74"/>
  <c r="AI22" i="74" s="1"/>
  <c r="AH35" i="74"/>
  <c r="AI35" i="74" s="1"/>
  <c r="AE35" i="74"/>
  <c r="AH116" i="74"/>
  <c r="AI116" i="74"/>
  <c r="AE116" i="74"/>
  <c r="AE60" i="74"/>
  <c r="AH61" i="74"/>
  <c r="AI61" i="74" s="1"/>
  <c r="AB19" i="67"/>
  <c r="AI19" i="67" s="1"/>
  <c r="X19" i="67"/>
  <c r="AH117" i="67"/>
  <c r="AI117" i="67" s="1"/>
  <c r="AE117" i="67"/>
  <c r="AH39" i="67"/>
  <c r="AI39" i="67" s="1"/>
  <c r="AE39" i="67"/>
  <c r="AH50" i="67"/>
  <c r="AI50" i="67" s="1"/>
  <c r="AE50" i="67"/>
  <c r="AH40" i="67"/>
  <c r="AI40" i="67" s="1"/>
  <c r="AE40" i="67"/>
  <c r="AH59" i="67"/>
  <c r="AI59" i="67" s="1"/>
  <c r="AE59" i="67"/>
  <c r="AH116" i="67"/>
  <c r="AI116" i="67" s="1"/>
  <c r="AE116" i="67"/>
  <c r="AH98" i="67"/>
  <c r="AI98" i="67" s="1"/>
  <c r="AH109" i="67"/>
  <c r="AI109" i="67"/>
  <c r="AE108" i="67"/>
  <c r="AE109" i="67"/>
  <c r="AH58" i="67"/>
  <c r="AI58" i="67" s="1"/>
  <c r="AE58" i="67"/>
  <c r="AE88" i="67"/>
  <c r="X21" i="67"/>
  <c r="AB21" i="67"/>
  <c r="AI21" i="67" s="1"/>
  <c r="AB23" i="67"/>
  <c r="AI23" i="67" s="1"/>
  <c r="X23" i="67"/>
  <c r="AH93" i="67"/>
  <c r="AI93" i="67" s="1"/>
  <c r="AH79" i="67"/>
  <c r="AI79" i="67" s="1"/>
  <c r="AE79" i="67"/>
  <c r="AH60" i="67"/>
  <c r="AI60" i="67" s="1"/>
  <c r="AE60" i="67"/>
  <c r="AE70" i="67"/>
  <c r="AE71" i="67"/>
  <c r="AH71" i="67"/>
  <c r="AI71" i="67" s="1"/>
  <c r="AH107" i="67"/>
  <c r="AI107" i="67" s="1"/>
  <c r="AE107" i="67"/>
  <c r="AH69" i="67"/>
  <c r="AI69" i="67" s="1"/>
  <c r="AE69" i="67"/>
  <c r="AH74" i="67"/>
  <c r="AI74" i="67" s="1"/>
  <c r="AH55" i="67"/>
  <c r="AI55" i="67" s="1"/>
  <c r="AE41" i="67"/>
  <c r="AH41" i="67"/>
  <c r="AI41" i="67" s="1"/>
  <c r="AH33" i="67"/>
  <c r="AI33" i="67" s="1"/>
  <c r="AE32" i="67"/>
  <c r="AE77" i="67"/>
  <c r="AH77" i="67"/>
  <c r="AI77" i="67" s="1"/>
  <c r="AH31" i="67"/>
  <c r="AI31" i="67" s="1"/>
  <c r="AE31" i="67"/>
  <c r="AH118" i="67"/>
  <c r="AI118" i="67" s="1"/>
  <c r="AH112" i="67"/>
  <c r="AI112" i="67" s="1"/>
  <c r="AH36" i="67"/>
  <c r="AI36" i="67" s="1"/>
  <c r="AE78" i="67"/>
  <c r="AH78" i="67"/>
  <c r="AI78" i="67" s="1"/>
  <c r="AH61" i="67"/>
  <c r="AI61" i="67" s="1"/>
  <c r="AH80" i="67"/>
  <c r="AI80" i="67" s="1"/>
  <c r="AH52" i="67"/>
  <c r="AI52" i="67" s="1"/>
  <c r="AE52" i="67"/>
  <c r="AE51" i="67"/>
  <c r="AH42" i="67"/>
  <c r="AI42" i="67" s="1"/>
  <c r="AB17" i="67"/>
  <c r="AI17" i="67" s="1"/>
  <c r="AH90" i="67"/>
  <c r="AI90" i="67" s="1"/>
  <c r="AE90" i="67"/>
  <c r="AE89" i="67"/>
  <c r="AB14" i="67"/>
  <c r="AI14" i="67" s="1"/>
  <c r="X14" i="67"/>
  <c r="AB20" i="67"/>
  <c r="AI20" i="67" s="1"/>
  <c r="AB12" i="67"/>
  <c r="AI12" i="67" s="1"/>
  <c r="X12" i="67"/>
  <c r="AH94" i="59"/>
  <c r="AI94" i="59" s="1"/>
  <c r="AE94" i="59"/>
  <c r="AH51" i="59"/>
  <c r="AI51" i="59" s="1"/>
  <c r="AE51" i="59"/>
  <c r="X14" i="59"/>
  <c r="AB14" i="59"/>
  <c r="AI14" i="59" s="1"/>
  <c r="AH72" i="59"/>
  <c r="AI72" i="59" s="1"/>
  <c r="AE72" i="59"/>
  <c r="X12" i="59"/>
  <c r="AH41" i="59"/>
  <c r="AI41" i="59" s="1"/>
  <c r="AE41" i="59"/>
  <c r="X16" i="59"/>
  <c r="AB16" i="59"/>
  <c r="AI16" i="59" s="1"/>
  <c r="AH36" i="59"/>
  <c r="AI36" i="59" s="1"/>
  <c r="AE36" i="59"/>
  <c r="X15" i="59"/>
  <c r="AB25" i="59"/>
  <c r="AI25" i="59" s="1"/>
  <c r="X25" i="59"/>
  <c r="AH35" i="59"/>
  <c r="AI35" i="59" s="1"/>
  <c r="AE35" i="59"/>
  <c r="AH55" i="59"/>
  <c r="AI55" i="59" s="1"/>
  <c r="AE55" i="59"/>
  <c r="AH50" i="59"/>
  <c r="AI50" i="59" s="1"/>
  <c r="AE50" i="59"/>
  <c r="AH60" i="59"/>
  <c r="AI60" i="59" s="1"/>
  <c r="AE59" i="59"/>
  <c r="AE60" i="59"/>
  <c r="AH111" i="59"/>
  <c r="AI111" i="59" s="1"/>
  <c r="AE111" i="59"/>
  <c r="AH100" i="59"/>
  <c r="AI100" i="59" s="1"/>
  <c r="AE100" i="59"/>
  <c r="AH37" i="59"/>
  <c r="AI37" i="59" s="1"/>
  <c r="AE37" i="59"/>
  <c r="AE93" i="59"/>
  <c r="AH93" i="59"/>
  <c r="AI93" i="59" s="1"/>
  <c r="AH108" i="59"/>
  <c r="AI108" i="59" s="1"/>
  <c r="AE108" i="59"/>
  <c r="AH71" i="59"/>
  <c r="AI71" i="59" s="1"/>
  <c r="AE71" i="59"/>
  <c r="AH63" i="59"/>
  <c r="AI63" i="59" s="1"/>
  <c r="AE62" i="59"/>
  <c r="X19" i="59"/>
  <c r="AB19" i="59"/>
  <c r="AI19" i="59" s="1"/>
  <c r="AB23" i="59"/>
  <c r="AI23" i="59" s="1"/>
  <c r="X23" i="59"/>
  <c r="AH99" i="59"/>
  <c r="AI99" i="59" s="1"/>
  <c r="AE99" i="59"/>
  <c r="AH52" i="59"/>
  <c r="AI52" i="59"/>
  <c r="AE52" i="59"/>
  <c r="AE113" i="59"/>
  <c r="AH113" i="59"/>
  <c r="AI113" i="59" s="1"/>
  <c r="AH75" i="59"/>
  <c r="AI75" i="59" s="1"/>
  <c r="AE75" i="59"/>
  <c r="AH74" i="59"/>
  <c r="AI74" i="59" s="1"/>
  <c r="AE74" i="59"/>
  <c r="AE53" i="59"/>
  <c r="AH53" i="59"/>
  <c r="AI53" i="59" s="1"/>
  <c r="AH91" i="59"/>
  <c r="AI91" i="59" s="1"/>
  <c r="AE91" i="59"/>
  <c r="X13" i="59"/>
  <c r="AH42" i="59"/>
  <c r="AI42" i="59" s="1"/>
  <c r="AE42" i="59"/>
  <c r="AE78" i="59"/>
  <c r="AH92" i="59"/>
  <c r="AI92" i="59" s="1"/>
  <c r="AE92" i="59"/>
  <c r="AH109" i="59"/>
  <c r="AI109" i="59" s="1"/>
  <c r="X18" i="59"/>
  <c r="AB18" i="59"/>
  <c r="AI18" i="59" s="1"/>
  <c r="AE112" i="59"/>
  <c r="AH112" i="59"/>
  <c r="AI112" i="59" s="1"/>
  <c r="AE107" i="59"/>
  <c r="AH107" i="59"/>
  <c r="AI107" i="59" s="1"/>
  <c r="AH98" i="59"/>
  <c r="AI98" i="59" s="1"/>
  <c r="AE98" i="59"/>
  <c r="AH73" i="59"/>
  <c r="AI73" i="59" s="1"/>
  <c r="AH90" i="59"/>
  <c r="AI90" i="59" s="1"/>
  <c r="AE90" i="59"/>
  <c r="AH56" i="59"/>
  <c r="AI56" i="59" s="1"/>
  <c r="AE117" i="59"/>
  <c r="AH117" i="59"/>
  <c r="AI117" i="59" s="1"/>
  <c r="AH54" i="59"/>
  <c r="AI54" i="59" s="1"/>
  <c r="AE54" i="59"/>
  <c r="AE101" i="23"/>
  <c r="AH101" i="23"/>
  <c r="AI101" i="23" s="1"/>
  <c r="AH82" i="23"/>
  <c r="AI82" i="23" s="1"/>
  <c r="AE82" i="23"/>
  <c r="AE81" i="23"/>
  <c r="AH63" i="23"/>
  <c r="AI63" i="23" s="1"/>
  <c r="AE63" i="23"/>
  <c r="AH120" i="23"/>
  <c r="AI120" i="23" s="1"/>
  <c r="AE120" i="23"/>
  <c r="AH44" i="23"/>
  <c r="AI44" i="23" s="1"/>
  <c r="AE44" i="23"/>
  <c r="AE43" i="23"/>
  <c r="AB25" i="23"/>
  <c r="AI25" i="23" s="1"/>
  <c r="X25" i="23"/>
  <c r="AB19" i="23"/>
  <c r="AI19" i="23" s="1"/>
  <c r="X19" i="23"/>
  <c r="AE57" i="52"/>
  <c r="AE95" i="25"/>
  <c r="AH95" i="25"/>
  <c r="AI95" i="25" s="1"/>
  <c r="AE94" i="25"/>
  <c r="AE38" i="52"/>
  <c r="AH76" i="25"/>
  <c r="AI76" i="25" s="1"/>
  <c r="AE76" i="25"/>
  <c r="AH114" i="23"/>
  <c r="AI114" i="23" s="1"/>
  <c r="AE114" i="23"/>
  <c r="AE113" i="23"/>
  <c r="AH38" i="25"/>
  <c r="AI38" i="25" s="1"/>
  <c r="AE37" i="25"/>
  <c r="AH114" i="25"/>
  <c r="AI114" i="25" s="1"/>
  <c r="AE114" i="25"/>
  <c r="AH120" i="73"/>
  <c r="AI120" i="73" s="1"/>
  <c r="AE120" i="73"/>
  <c r="AH82" i="73"/>
  <c r="AI82" i="73" s="1"/>
  <c r="AE82" i="73"/>
  <c r="AH38" i="73"/>
  <c r="AI38" i="73" s="1"/>
  <c r="AH109" i="73"/>
  <c r="AI109" i="73" s="1"/>
  <c r="AH33" i="73"/>
  <c r="AI33" i="73" s="1"/>
  <c r="AE113" i="73"/>
  <c r="AH113" i="73"/>
  <c r="AI113" i="73" s="1"/>
  <c r="AH43" i="73"/>
  <c r="AI43" i="73" s="1"/>
  <c r="AE43" i="73"/>
  <c r="AE42" i="73"/>
  <c r="AH41" i="73"/>
  <c r="AI41" i="73" s="1"/>
  <c r="AE41" i="73"/>
  <c r="AH76" i="73"/>
  <c r="AI76" i="73" s="1"/>
  <c r="AH60" i="73"/>
  <c r="AI60" i="73" s="1"/>
  <c r="AE60" i="73"/>
  <c r="AE89" i="73"/>
  <c r="AB25" i="73"/>
  <c r="AI25" i="73" s="1"/>
  <c r="X25" i="73"/>
  <c r="AH114" i="73"/>
  <c r="AI114" i="73" s="1"/>
  <c r="AH101" i="73"/>
  <c r="AI101" i="73" s="1"/>
  <c r="AE101" i="73"/>
  <c r="AH74" i="73"/>
  <c r="AI74" i="73" s="1"/>
  <c r="AE74" i="73"/>
  <c r="AH81" i="73"/>
  <c r="AI81" i="73" s="1"/>
  <c r="AH69" i="73"/>
  <c r="AI69" i="73"/>
  <c r="AE69" i="73"/>
  <c r="AH32" i="73"/>
  <c r="AI32" i="73" s="1"/>
  <c r="AE32" i="73"/>
  <c r="AH51" i="73"/>
  <c r="AI51" i="73" s="1"/>
  <c r="AE51" i="73"/>
  <c r="AH55" i="73"/>
  <c r="AI55" i="73" s="1"/>
  <c r="AE40" i="73"/>
  <c r="AH52" i="73"/>
  <c r="AI52" i="73" s="1"/>
  <c r="AH79" i="73"/>
  <c r="AI79" i="73" s="1"/>
  <c r="AE79" i="73"/>
  <c r="AH88" i="73"/>
  <c r="AI88" i="73" s="1"/>
  <c r="AH37" i="73"/>
  <c r="AI37" i="73" s="1"/>
  <c r="AE37" i="73"/>
  <c r="AH44" i="73"/>
  <c r="AI44" i="73" s="1"/>
  <c r="AE44" i="73"/>
  <c r="AE54" i="73"/>
  <c r="AH62" i="73"/>
  <c r="AI62" i="73" s="1"/>
  <c r="AE62" i="73"/>
  <c r="AH36" i="73"/>
  <c r="AI36" i="73" s="1"/>
  <c r="AE36" i="73"/>
  <c r="AH95" i="73"/>
  <c r="AI95" i="73" s="1"/>
  <c r="AE117" i="73"/>
  <c r="AH117" i="73"/>
  <c r="AI117" i="73" s="1"/>
  <c r="X22" i="73"/>
  <c r="AH31" i="73"/>
  <c r="AI31" i="73"/>
  <c r="AE31" i="73"/>
  <c r="AH70" i="73"/>
  <c r="AI70" i="73" s="1"/>
  <c r="AB18" i="73"/>
  <c r="AI18" i="73" s="1"/>
  <c r="AH75" i="73"/>
  <c r="AI75" i="73"/>
  <c r="AE75" i="73"/>
  <c r="AH93" i="73"/>
  <c r="AI93" i="73" s="1"/>
  <c r="AE93" i="73"/>
  <c r="AB24" i="73"/>
  <c r="AI24" i="73" s="1"/>
  <c r="X24" i="73"/>
  <c r="AH119" i="73"/>
  <c r="AI119" i="73" s="1"/>
  <c r="AE119" i="73"/>
  <c r="AH112" i="73"/>
  <c r="AI112" i="73" s="1"/>
  <c r="AE112" i="73"/>
  <c r="AE111" i="73"/>
  <c r="X19" i="73"/>
  <c r="AB19" i="73"/>
  <c r="AI19" i="73" s="1"/>
  <c r="X26" i="73"/>
  <c r="X14" i="73"/>
  <c r="AH98" i="73"/>
  <c r="AI98" i="73" s="1"/>
  <c r="AE98" i="73"/>
  <c r="AE50" i="73"/>
  <c r="AH50" i="73"/>
  <c r="AI50" i="73" s="1"/>
  <c r="AH108" i="73"/>
  <c r="AI108" i="73" s="1"/>
  <c r="AE108" i="73"/>
  <c r="AE94" i="73"/>
  <c r="AH94" i="73"/>
  <c r="AI94" i="73" s="1"/>
  <c r="AH63" i="73"/>
  <c r="AI63" i="73" s="1"/>
  <c r="AE63" i="73"/>
  <c r="AE35" i="73"/>
  <c r="AH72" i="63"/>
  <c r="AI72" i="63" s="1"/>
  <c r="AH117" i="52"/>
  <c r="AI117" i="52" s="1"/>
  <c r="AE117" i="52"/>
  <c r="AE75" i="52"/>
  <c r="AH75" i="52"/>
  <c r="AI75" i="52" s="1"/>
  <c r="AB23" i="52"/>
  <c r="AI23" i="52" s="1"/>
  <c r="X23" i="52"/>
  <c r="AH73" i="52"/>
  <c r="AI73" i="52" s="1"/>
  <c r="AE73" i="52"/>
  <c r="AH81" i="52"/>
  <c r="AI81" i="52" s="1"/>
  <c r="AE81" i="52"/>
  <c r="AE69" i="52"/>
  <c r="AH69" i="52"/>
  <c r="AI69" i="52" s="1"/>
  <c r="AH55" i="52"/>
  <c r="AI55" i="52"/>
  <c r="AE55" i="52"/>
  <c r="AE80" i="52"/>
  <c r="AH80" i="52"/>
  <c r="AI80" i="52" s="1"/>
  <c r="AE99" i="52"/>
  <c r="AH99" i="52"/>
  <c r="AI99" i="52" s="1"/>
  <c r="AH56" i="52"/>
  <c r="AI56" i="52" s="1"/>
  <c r="AE56" i="52"/>
  <c r="AH78" i="52"/>
  <c r="AI78" i="52" s="1"/>
  <c r="AE78" i="52"/>
  <c r="AH35" i="52"/>
  <c r="AI35" i="52" s="1"/>
  <c r="AE35" i="52"/>
  <c r="AE77" i="52"/>
  <c r="AH79" i="52"/>
  <c r="AI79" i="52" s="1"/>
  <c r="AE79" i="52"/>
  <c r="AE98" i="52"/>
  <c r="AH98" i="52"/>
  <c r="AI98" i="52" s="1"/>
  <c r="AH119" i="52"/>
  <c r="AI119" i="52" s="1"/>
  <c r="AE119" i="52"/>
  <c r="AH100" i="52"/>
  <c r="AI100" i="52" s="1"/>
  <c r="AE100" i="52"/>
  <c r="AH94" i="52"/>
  <c r="AI94" i="52" s="1"/>
  <c r="AE94" i="52"/>
  <c r="AB17" i="52"/>
  <c r="AI17" i="52" s="1"/>
  <c r="X17" i="52"/>
  <c r="AH116" i="52"/>
  <c r="AI116" i="52" s="1"/>
  <c r="AE116" i="52"/>
  <c r="AE114" i="52"/>
  <c r="AH92" i="52"/>
  <c r="AI92" i="52" s="1"/>
  <c r="AE92" i="52"/>
  <c r="AH31" i="52"/>
  <c r="AI31" i="52" s="1"/>
  <c r="AE31" i="52"/>
  <c r="AE93" i="52"/>
  <c r="AH93" i="52"/>
  <c r="AI93" i="52" s="1"/>
  <c r="AH40" i="52"/>
  <c r="AI40" i="52" s="1"/>
  <c r="AE39" i="52"/>
  <c r="AE40" i="52"/>
  <c r="AH62" i="52"/>
  <c r="AI62" i="52" s="1"/>
  <c r="AE62" i="52"/>
  <c r="AH50" i="52"/>
  <c r="AI50" i="52" s="1"/>
  <c r="AE60" i="52"/>
  <c r="AH60" i="52"/>
  <c r="AI60" i="52" s="1"/>
  <c r="X18" i="52"/>
  <c r="AH37" i="52"/>
  <c r="AI37" i="52" s="1"/>
  <c r="AE37" i="52"/>
  <c r="AE42" i="52"/>
  <c r="AH42" i="52"/>
  <c r="AI42" i="52" s="1"/>
  <c r="AE61" i="52"/>
  <c r="AH61" i="52"/>
  <c r="AI61" i="52" s="1"/>
  <c r="AE59" i="52"/>
  <c r="AH59" i="52"/>
  <c r="AI59" i="52" s="1"/>
  <c r="AH97" i="52"/>
  <c r="AI97" i="52" s="1"/>
  <c r="AB14" i="52"/>
  <c r="AI14" i="52" s="1"/>
  <c r="X14" i="52"/>
  <c r="AE41" i="52"/>
  <c r="AH41" i="52"/>
  <c r="AI41" i="52" s="1"/>
  <c r="AH107" i="52"/>
  <c r="AI107" i="52" s="1"/>
  <c r="AE107" i="52"/>
  <c r="AE112" i="52"/>
  <c r="AH112" i="52"/>
  <c r="AI112" i="52" s="1"/>
  <c r="AE95" i="52"/>
  <c r="AB22" i="52"/>
  <c r="AI22" i="52" s="1"/>
  <c r="AE88" i="52"/>
  <c r="AH88" i="52"/>
  <c r="AI88" i="52" s="1"/>
  <c r="AH118" i="52"/>
  <c r="AI118" i="52" s="1"/>
  <c r="AE118" i="52"/>
  <c r="X21" i="52"/>
  <c r="AB21" i="52"/>
  <c r="AI21" i="52" s="1"/>
  <c r="AE111" i="52"/>
  <c r="X24" i="52"/>
  <c r="AB19" i="52"/>
  <c r="AI19" i="52" s="1"/>
  <c r="X19" i="52"/>
  <c r="AH113" i="52"/>
  <c r="AI113" i="52" s="1"/>
  <c r="AE113" i="52"/>
  <c r="AB12" i="52"/>
  <c r="AI12" i="52" s="1"/>
  <c r="X12" i="52"/>
  <c r="AH74" i="52"/>
  <c r="AI74" i="52" s="1"/>
  <c r="AE74" i="52"/>
  <c r="AH36" i="52"/>
  <c r="AI36" i="52" s="1"/>
  <c r="AE36" i="52"/>
  <c r="X16" i="14"/>
  <c r="T17" i="14"/>
  <c r="AB17" i="14" s="1"/>
  <c r="AI17" i="14" s="1"/>
  <c r="AE98" i="23"/>
  <c r="AH60" i="23"/>
  <c r="AI60" i="23" s="1"/>
  <c r="AE59" i="23"/>
  <c r="AE60" i="23"/>
  <c r="X22" i="23"/>
  <c r="AB22" i="23"/>
  <c r="AI22" i="23" s="1"/>
  <c r="AE117" i="23"/>
  <c r="AH117" i="23"/>
  <c r="AI117" i="23" s="1"/>
  <c r="AE41" i="23"/>
  <c r="AH41" i="23"/>
  <c r="AI41" i="23" s="1"/>
  <c r="AE40" i="23"/>
  <c r="AH79" i="24"/>
  <c r="AI79" i="24" s="1"/>
  <c r="AE79" i="24"/>
  <c r="AE98" i="24"/>
  <c r="AH98" i="24"/>
  <c r="AI98" i="24" s="1"/>
  <c r="AH79" i="23"/>
  <c r="AI79" i="23" s="1"/>
  <c r="AE79" i="23"/>
  <c r="T17" i="25"/>
  <c r="AB17" i="25" s="1"/>
  <c r="AI17" i="25" s="1"/>
  <c r="AE56" i="77"/>
  <c r="AH56" i="77"/>
  <c r="AI56" i="77" s="1"/>
  <c r="AE88" i="77"/>
  <c r="AE89" i="77"/>
  <c r="AH89" i="77"/>
  <c r="AI89" i="77" s="1"/>
  <c r="AE50" i="77"/>
  <c r="AH50" i="77"/>
  <c r="AI50" i="77"/>
  <c r="AE75" i="77"/>
  <c r="AH75" i="77"/>
  <c r="AI75" i="77" s="1"/>
  <c r="AH96" i="77"/>
  <c r="AI96" i="77" s="1"/>
  <c r="AE96" i="77"/>
  <c r="AH80" i="77"/>
  <c r="AI80" i="77" s="1"/>
  <c r="AE80" i="77"/>
  <c r="AE61" i="77"/>
  <c r="AH61" i="77"/>
  <c r="AI61" i="77" s="1"/>
  <c r="AE42" i="77"/>
  <c r="AH42" i="77"/>
  <c r="AI42" i="77" s="1"/>
  <c r="AE76" i="77"/>
  <c r="AH76" i="77"/>
  <c r="AI76" i="77" s="1"/>
  <c r="AE114" i="77"/>
  <c r="AH114" i="77"/>
  <c r="AI114" i="77" s="1"/>
  <c r="AH97" i="77"/>
  <c r="AI97" i="77" s="1"/>
  <c r="AE97" i="77"/>
  <c r="AH117" i="77"/>
  <c r="AI117" i="77" s="1"/>
  <c r="AE117" i="77"/>
  <c r="AH119" i="77"/>
  <c r="AI119" i="77" s="1"/>
  <c r="AE119" i="77"/>
  <c r="AH113" i="77"/>
  <c r="AI113" i="77" s="1"/>
  <c r="AE113" i="77"/>
  <c r="AE98" i="77"/>
  <c r="AH98" i="77"/>
  <c r="AI98" i="77" s="1"/>
  <c r="AH118" i="77"/>
  <c r="AI118" i="77" s="1"/>
  <c r="AE118" i="77"/>
  <c r="AH108" i="77"/>
  <c r="AI108" i="77"/>
  <c r="AE108" i="77"/>
  <c r="AB24" i="77"/>
  <c r="AI24" i="77" s="1"/>
  <c r="AE52" i="77"/>
  <c r="AH52" i="77"/>
  <c r="AI52" i="77" s="1"/>
  <c r="AH95" i="77"/>
  <c r="AI95" i="77" s="1"/>
  <c r="AE95" i="77"/>
  <c r="AE54" i="77"/>
  <c r="AE55" i="77"/>
  <c r="AH55" i="77"/>
  <c r="AI55" i="77" s="1"/>
  <c r="X23" i="77"/>
  <c r="AH70" i="77"/>
  <c r="AI70" i="77" s="1"/>
  <c r="AH57" i="77"/>
  <c r="AI57" i="77" s="1"/>
  <c r="AH78" i="77"/>
  <c r="AI78" i="77" s="1"/>
  <c r="AE78" i="77"/>
  <c r="AH93" i="77"/>
  <c r="AI93" i="77" s="1"/>
  <c r="AE37" i="77"/>
  <c r="AH37" i="77"/>
  <c r="AI37" i="77" s="1"/>
  <c r="AE77" i="77"/>
  <c r="AH77" i="77"/>
  <c r="AI77" i="77" s="1"/>
  <c r="AH39" i="77"/>
  <c r="AI39" i="77" s="1"/>
  <c r="AE39" i="77"/>
  <c r="AH41" i="77"/>
  <c r="AI41" i="77" s="1"/>
  <c r="AE41" i="77"/>
  <c r="AE79" i="77"/>
  <c r="AH79" i="77"/>
  <c r="AI79" i="77" s="1"/>
  <c r="AH99" i="77"/>
  <c r="AI99" i="77" s="1"/>
  <c r="AE99" i="77"/>
  <c r="AH51" i="77"/>
  <c r="AI51" i="77" s="1"/>
  <c r="AE51" i="77"/>
  <c r="AH32" i="77"/>
  <c r="AI32" i="77" s="1"/>
  <c r="AE32" i="77"/>
  <c r="AH40" i="77"/>
  <c r="AI40" i="77" s="1"/>
  <c r="AE40" i="77"/>
  <c r="AH31" i="77"/>
  <c r="AI31" i="77" s="1"/>
  <c r="AH69" i="77"/>
  <c r="AI69" i="77" s="1"/>
  <c r="AE69" i="77"/>
  <c r="AH115" i="77"/>
  <c r="AI115" i="77" s="1"/>
  <c r="AE115" i="77"/>
  <c r="AH81" i="77"/>
  <c r="AI81" i="77" s="1"/>
  <c r="AE81" i="77"/>
  <c r="X19" i="77"/>
  <c r="AB19" i="77"/>
  <c r="AI19" i="77" s="1"/>
  <c r="AH116" i="77"/>
  <c r="AI116" i="77" s="1"/>
  <c r="AE116" i="77"/>
  <c r="AH107" i="77"/>
  <c r="AI107" i="77" s="1"/>
  <c r="AE107" i="77"/>
  <c r="AH60" i="77"/>
  <c r="AI60" i="77" s="1"/>
  <c r="AE60" i="77"/>
  <c r="X16" i="77"/>
  <c r="AB16" i="77"/>
  <c r="AI16" i="77" s="1"/>
  <c r="X13" i="77"/>
  <c r="AE43" i="77"/>
  <c r="AH43" i="77"/>
  <c r="AI43" i="77" s="1"/>
  <c r="AH38" i="77"/>
  <c r="AI38" i="77" s="1"/>
  <c r="AE38" i="77"/>
  <c r="AH59" i="77"/>
  <c r="AI59" i="77" s="1"/>
  <c r="AE59" i="77"/>
  <c r="X12" i="77"/>
  <c r="AB12" i="77"/>
  <c r="AI12" i="77" s="1"/>
  <c r="AE72" i="77"/>
  <c r="AE53" i="77"/>
  <c r="AE73" i="77"/>
  <c r="AE94" i="77"/>
  <c r="AH94" i="77"/>
  <c r="AI94" i="77" s="1"/>
  <c r="AE92" i="77"/>
  <c r="AH92" i="77"/>
  <c r="AI92" i="77" s="1"/>
  <c r="AH100" i="77"/>
  <c r="AI100" i="77" s="1"/>
  <c r="AE100" i="77"/>
  <c r="AH62" i="77"/>
  <c r="AI62" i="77" s="1"/>
  <c r="AE62" i="77"/>
  <c r="AE100" i="42"/>
  <c r="AH100" i="42"/>
  <c r="AI100" i="42" s="1"/>
  <c r="AH91" i="42"/>
  <c r="AI91" i="42" s="1"/>
  <c r="AB12" i="42"/>
  <c r="AI12" i="42" s="1"/>
  <c r="X12" i="42"/>
  <c r="AH54" i="42"/>
  <c r="AI54" i="42" s="1"/>
  <c r="AE54" i="42"/>
  <c r="AH50" i="42"/>
  <c r="AI50" i="42" s="1"/>
  <c r="AH118" i="42"/>
  <c r="AI118" i="42" s="1"/>
  <c r="AH93" i="42"/>
  <c r="AI93" i="42" s="1"/>
  <c r="AE93" i="42"/>
  <c r="AH114" i="42"/>
  <c r="AI114" i="42"/>
  <c r="AE114" i="42"/>
  <c r="AH115" i="42"/>
  <c r="AI115" i="42" s="1"/>
  <c r="AH42" i="42"/>
  <c r="AI42" i="42" s="1"/>
  <c r="AH99" i="42"/>
  <c r="AI99" i="42" s="1"/>
  <c r="AE36" i="42"/>
  <c r="AH36" i="42"/>
  <c r="AI36" i="42" s="1"/>
  <c r="AE39" i="42"/>
  <c r="AH39" i="42"/>
  <c r="AI39" i="42" s="1"/>
  <c r="AH77" i="42"/>
  <c r="AI77" i="42" s="1"/>
  <c r="AE77" i="42"/>
  <c r="AH32" i="42"/>
  <c r="AI32" i="42" s="1"/>
  <c r="X19" i="42"/>
  <c r="AB19" i="42"/>
  <c r="AI19" i="42" s="1"/>
  <c r="AE95" i="42"/>
  <c r="AH95" i="42"/>
  <c r="AI95" i="42" s="1"/>
  <c r="AE41" i="42"/>
  <c r="AH41" i="42"/>
  <c r="AI41" i="42" s="1"/>
  <c r="AH92" i="42"/>
  <c r="AI92" i="42" s="1"/>
  <c r="AE92" i="42"/>
  <c r="AH94" i="42"/>
  <c r="AI94" i="42" s="1"/>
  <c r="AE94" i="42"/>
  <c r="AH110" i="42"/>
  <c r="AI110" i="42" s="1"/>
  <c r="AE110" i="42"/>
  <c r="AE60" i="42"/>
  <c r="AH60" i="42"/>
  <c r="AI60" i="42"/>
  <c r="AH111" i="42"/>
  <c r="AI111" i="42" s="1"/>
  <c r="AH37" i="42"/>
  <c r="AI37" i="42" s="1"/>
  <c r="AH108" i="42"/>
  <c r="AI108" i="42"/>
  <c r="AE56" i="42"/>
  <c r="AH56" i="42"/>
  <c r="AI56" i="42" s="1"/>
  <c r="AE80" i="42"/>
  <c r="AH80" i="42"/>
  <c r="AI80" i="42" s="1"/>
  <c r="AH112" i="42"/>
  <c r="AI112" i="42" s="1"/>
  <c r="AE96" i="42"/>
  <c r="AH96" i="42"/>
  <c r="AI96" i="42" s="1"/>
  <c r="AE58" i="42"/>
  <c r="AH58" i="42"/>
  <c r="AI58" i="42" s="1"/>
  <c r="AE38" i="42"/>
  <c r="AH38" i="42"/>
  <c r="AI38" i="42" s="1"/>
  <c r="AH98" i="42"/>
  <c r="AI98" i="42" s="1"/>
  <c r="AH73" i="42"/>
  <c r="AI73" i="42" s="1"/>
  <c r="AE73" i="42"/>
  <c r="AE75" i="42"/>
  <c r="AH75" i="42"/>
  <c r="AI75" i="42" s="1"/>
  <c r="AE113" i="42"/>
  <c r="AE74" i="42"/>
  <c r="AH74" i="42"/>
  <c r="AI74" i="42" s="1"/>
  <c r="AE81" i="42"/>
  <c r="AH81" i="42"/>
  <c r="AI81" i="42" s="1"/>
  <c r="AH62" i="42"/>
  <c r="AI62" i="42" s="1"/>
  <c r="AE62" i="42"/>
  <c r="AB15" i="42"/>
  <c r="AI15" i="42" s="1"/>
  <c r="AH107" i="42"/>
  <c r="AI107" i="42" s="1"/>
  <c r="AH35" i="42"/>
  <c r="AI35" i="42" s="1"/>
  <c r="AE35" i="42"/>
  <c r="AH89" i="42"/>
  <c r="AI89" i="42"/>
  <c r="AH61" i="42"/>
  <c r="AI61" i="42" s="1"/>
  <c r="AE61" i="42"/>
  <c r="AE55" i="42"/>
  <c r="AH55" i="42"/>
  <c r="AI55" i="42" s="1"/>
  <c r="AE76" i="42"/>
  <c r="AH76" i="42"/>
  <c r="AI76" i="42" s="1"/>
  <c r="AE57" i="42"/>
  <c r="AH57" i="42"/>
  <c r="AI57" i="42" s="1"/>
  <c r="AE117" i="42"/>
  <c r="T17" i="23"/>
  <c r="AB17" i="23" s="1"/>
  <c r="AI17" i="23" s="1"/>
  <c r="T17" i="24"/>
  <c r="X17" i="24" s="1"/>
  <c r="T16" i="24"/>
  <c r="X16" i="24" s="1"/>
  <c r="T14" i="23"/>
  <c r="X14" i="23" s="1"/>
  <c r="T16" i="23"/>
  <c r="X16" i="23" s="1"/>
  <c r="T15" i="14"/>
  <c r="AB15" i="24"/>
  <c r="AI15" i="24" s="1"/>
  <c r="X15" i="24"/>
  <c r="T13" i="23"/>
  <c r="AB13" i="23" s="1"/>
  <c r="AI13" i="23" s="1"/>
  <c r="T12" i="14"/>
  <c r="X12" i="14" s="1"/>
  <c r="T14" i="14"/>
  <c r="X14" i="14" s="1"/>
  <c r="T13" i="14"/>
  <c r="AB13" i="14" s="1"/>
  <c r="AI13" i="14" s="1"/>
  <c r="X12" i="25"/>
  <c r="T12" i="24"/>
  <c r="X12" i="24" s="1"/>
  <c r="E16" i="18"/>
  <c r="E18" i="18"/>
  <c r="E21" i="18"/>
  <c r="E13" i="18"/>
  <c r="E14" i="18"/>
  <c r="E25" i="18"/>
  <c r="E11" i="18"/>
  <c r="E17" i="18"/>
  <c r="E15" i="18"/>
  <c r="E22" i="18"/>
  <c r="E23" i="18"/>
  <c r="E20" i="18"/>
  <c r="E24" i="18"/>
  <c r="E19" i="18"/>
  <c r="E12" i="18"/>
  <c r="D21" i="18"/>
  <c r="D16" i="18"/>
  <c r="D24" i="18"/>
  <c r="D17" i="18"/>
  <c r="D14" i="18"/>
  <c r="D12" i="18"/>
  <c r="D22" i="18"/>
  <c r="D20" i="18"/>
  <c r="D15" i="18"/>
  <c r="D23" i="18"/>
  <c r="D19" i="18"/>
  <c r="D25" i="18"/>
  <c r="D13" i="18"/>
  <c r="D18" i="18"/>
  <c r="D11" i="18"/>
  <c r="F14" i="18"/>
  <c r="F16" i="18"/>
  <c r="F20" i="18"/>
  <c r="F17" i="18"/>
  <c r="F21" i="18"/>
  <c r="F25" i="18"/>
  <c r="F13" i="18"/>
  <c r="F18" i="18"/>
  <c r="F19" i="18"/>
  <c r="F22" i="18"/>
  <c r="F11" i="18"/>
  <c r="F12" i="18"/>
  <c r="F23" i="18"/>
  <c r="F15" i="18"/>
  <c r="F24" i="18"/>
  <c r="G15" i="18"/>
  <c r="S15" i="18"/>
  <c r="AH35" i="33"/>
  <c r="AI35" i="33" s="1"/>
  <c r="I87" i="33"/>
  <c r="I103" i="33" s="1"/>
  <c r="A111" i="33"/>
  <c r="I106" i="33"/>
  <c r="I122" i="33" s="1"/>
  <c r="I49" i="33"/>
  <c r="I65" i="33" s="1"/>
  <c r="T16" i="33"/>
  <c r="A54" i="33"/>
  <c r="A73" i="33"/>
  <c r="B16" i="33"/>
  <c r="I30" i="33"/>
  <c r="I46" i="33" s="1"/>
  <c r="AG111" i="33"/>
  <c r="A36" i="34"/>
  <c r="AH36" i="34" s="1"/>
  <c r="AI36" i="34" s="1"/>
  <c r="AG74" i="34"/>
  <c r="A112" i="34"/>
  <c r="AH112" i="34" s="1"/>
  <c r="AI112" i="34" s="1"/>
  <c r="AG112" i="34"/>
  <c r="AG36" i="34"/>
  <c r="K49" i="34"/>
  <c r="K65" i="34" s="1"/>
  <c r="A93" i="34"/>
  <c r="K106" i="34"/>
  <c r="K122" i="34"/>
  <c r="A55" i="34"/>
  <c r="AG93" i="34"/>
  <c r="T17" i="34"/>
  <c r="X17" i="34" s="1"/>
  <c r="K68" i="34"/>
  <c r="K84" i="34" s="1"/>
  <c r="K30" i="34"/>
  <c r="K46" i="34" s="1"/>
  <c r="B17" i="34"/>
  <c r="AG50" i="31"/>
  <c r="T12" i="31"/>
  <c r="AB12" i="31" s="1"/>
  <c r="AI12" i="31" s="1"/>
  <c r="A50" i="31"/>
  <c r="AG88" i="31"/>
  <c r="B12" i="31"/>
  <c r="AG31" i="31"/>
  <c r="A31" i="31"/>
  <c r="AG107" i="31"/>
  <c r="A69" i="31"/>
  <c r="A107" i="31"/>
  <c r="AG69" i="31"/>
  <c r="A88" i="31"/>
  <c r="A13" i="33"/>
  <c r="A26" i="33"/>
  <c r="A17" i="33"/>
  <c r="A21" i="33"/>
  <c r="A19" i="33"/>
  <c r="O49" i="33" s="1"/>
  <c r="O65" i="33" s="1"/>
  <c r="A20" i="33"/>
  <c r="A18" i="33"/>
  <c r="M87" i="33" s="1"/>
  <c r="M103" i="33" s="1"/>
  <c r="A15" i="33"/>
  <c r="AG38" i="32"/>
  <c r="O106" i="32"/>
  <c r="O122" i="32" s="1"/>
  <c r="AG95" i="32"/>
  <c r="O87" i="32"/>
  <c r="O103" i="32" s="1"/>
  <c r="A95" i="32"/>
  <c r="AH95" i="32" s="1"/>
  <c r="AI95" i="32" s="1"/>
  <c r="O49" i="32"/>
  <c r="O65" i="32" s="1"/>
  <c r="AG57" i="32"/>
  <c r="A57" i="32"/>
  <c r="O68" i="32"/>
  <c r="O84" i="32" s="1"/>
  <c r="AG76" i="32"/>
  <c r="O30" i="32"/>
  <c r="O46" i="32" s="1"/>
  <c r="A76" i="32"/>
  <c r="AH76" i="32" s="1"/>
  <c r="AI76" i="32" s="1"/>
  <c r="AG114" i="32"/>
  <c r="B19" i="32"/>
  <c r="AG114" i="35"/>
  <c r="A57" i="35"/>
  <c r="T19" i="35"/>
  <c r="X19" i="35" s="1"/>
  <c r="AG57" i="35"/>
  <c r="O87" i="35"/>
  <c r="O103" i="35" s="1"/>
  <c r="AG76" i="35"/>
  <c r="A114" i="35"/>
  <c r="AE114" i="35" s="1"/>
  <c r="AG95" i="35"/>
  <c r="O68" i="35"/>
  <c r="O84" i="35" s="1"/>
  <c r="B19" i="35"/>
  <c r="A38" i="35"/>
  <c r="A76" i="35"/>
  <c r="AH76" i="35" s="1"/>
  <c r="AI76" i="35" s="1"/>
  <c r="AG38" i="35"/>
  <c r="O106" i="35"/>
  <c r="O122" i="35" s="1"/>
  <c r="A95" i="35"/>
  <c r="O49" i="35"/>
  <c r="O65" i="35" s="1"/>
  <c r="T14" i="32"/>
  <c r="B14" i="32"/>
  <c r="E106" i="32"/>
  <c r="E122" i="32" s="1"/>
  <c r="AE116" i="30"/>
  <c r="AE58" i="30"/>
  <c r="AE53" i="30"/>
  <c r="A101" i="33"/>
  <c r="AH101" i="33" s="1"/>
  <c r="AI101" i="33" s="1"/>
  <c r="AG63" i="33"/>
  <c r="AG44" i="33"/>
  <c r="U49" i="32"/>
  <c r="U65" i="32" s="1"/>
  <c r="U87" i="32"/>
  <c r="U103" i="32" s="1"/>
  <c r="A60" i="32"/>
  <c r="A79" i="32"/>
  <c r="AG117" i="32"/>
  <c r="AG41" i="32"/>
  <c r="A117" i="32"/>
  <c r="A41" i="32"/>
  <c r="AH41" i="32" s="1"/>
  <c r="AI41" i="32" s="1"/>
  <c r="T22" i="32"/>
  <c r="AB22" i="32" s="1"/>
  <c r="AI22" i="32" s="1"/>
  <c r="U30" i="32"/>
  <c r="U46" i="32" s="1"/>
  <c r="AG98" i="32"/>
  <c r="AG100" i="35"/>
  <c r="A118" i="31"/>
  <c r="A99" i="31"/>
  <c r="E30" i="34"/>
  <c r="E46" i="34" s="1"/>
  <c r="A52" i="34"/>
  <c r="AE51" i="34" s="1"/>
  <c r="A35" i="32"/>
  <c r="A93" i="32"/>
  <c r="A26" i="32"/>
  <c r="W106" i="31"/>
  <c r="W122" i="31" s="1"/>
  <c r="A100" i="34"/>
  <c r="Q87" i="34"/>
  <c r="Q103" i="34" s="1"/>
  <c r="A13" i="32"/>
  <c r="B23" i="31"/>
  <c r="AG42" i="31"/>
  <c r="T14" i="34"/>
  <c r="X14" i="34" s="1"/>
  <c r="AG71" i="34"/>
  <c r="A12" i="32"/>
  <c r="A21" i="32"/>
  <c r="AG97" i="32" s="1"/>
  <c r="AG118" i="31"/>
  <c r="Y87" i="35"/>
  <c r="Y103" i="35" s="1"/>
  <c r="B24" i="35"/>
  <c r="AG61" i="31"/>
  <c r="E68" i="34"/>
  <c r="E84" i="34" s="1"/>
  <c r="Y49" i="35"/>
  <c r="Y65" i="35" s="1"/>
  <c r="AG119" i="35"/>
  <c r="AG99" i="31"/>
  <c r="W68" i="31"/>
  <c r="W84" i="31" s="1"/>
  <c r="E87" i="34"/>
  <c r="E103" i="34" s="1"/>
  <c r="AG62" i="34"/>
  <c r="B17" i="32"/>
  <c r="AG90" i="34"/>
  <c r="A25" i="32"/>
  <c r="A20" i="32"/>
  <c r="A18" i="32"/>
  <c r="T24" i="35"/>
  <c r="Y106" i="35"/>
  <c r="Y122" i="35" s="1"/>
  <c r="AG62" i="35"/>
  <c r="A42" i="31"/>
  <c r="A33" i="34"/>
  <c r="I106" i="32"/>
  <c r="I122" i="32" s="1"/>
  <c r="AG74" i="32"/>
  <c r="E106" i="34"/>
  <c r="E122" i="34"/>
  <c r="B14" i="34"/>
  <c r="T23" i="31"/>
  <c r="X23" i="31" s="1"/>
  <c r="A23" i="32"/>
  <c r="A24" i="32"/>
  <c r="Y30" i="35"/>
  <c r="Y46" i="35" s="1"/>
  <c r="W30" i="31"/>
  <c r="W46" i="31" s="1"/>
  <c r="A90" i="34"/>
  <c r="A15" i="32"/>
  <c r="AE34" i="83"/>
  <c r="AH34" i="83"/>
  <c r="AI34" i="83" s="1"/>
  <c r="A69" i="86"/>
  <c r="AG107" i="86"/>
  <c r="AG50" i="86"/>
  <c r="AG31" i="86"/>
  <c r="AG69" i="86"/>
  <c r="A50" i="86"/>
  <c r="A88" i="86"/>
  <c r="B12" i="86"/>
  <c r="A31" i="86"/>
  <c r="A107" i="86"/>
  <c r="T12" i="86"/>
  <c r="AH73" i="81"/>
  <c r="AI73" i="81" s="1"/>
  <c r="AE69" i="81"/>
  <c r="AE89" i="81"/>
  <c r="AH42" i="81"/>
  <c r="AI42" i="81" s="1"/>
  <c r="AE32" i="85"/>
  <c r="AH110" i="79"/>
  <c r="AI110" i="79" s="1"/>
  <c r="AG88" i="86"/>
  <c r="X25" i="82"/>
  <c r="AB25" i="82"/>
  <c r="AI25" i="82" s="1"/>
  <c r="AB13" i="81"/>
  <c r="AI13" i="81" s="1"/>
  <c r="AH91" i="81"/>
  <c r="AI91" i="81" s="1"/>
  <c r="X12" i="79"/>
  <c r="AE33" i="85"/>
  <c r="AH90" i="85"/>
  <c r="AI90" i="85" s="1"/>
  <c r="AE38" i="78"/>
  <c r="AE44" i="81"/>
  <c r="AE111" i="81"/>
  <c r="AE52" i="79"/>
  <c r="AE37" i="78"/>
  <c r="AH70" i="81"/>
  <c r="AI70" i="81" s="1"/>
  <c r="AE90" i="81"/>
  <c r="AH54" i="80"/>
  <c r="AI54" i="80" s="1"/>
  <c r="AE53" i="80"/>
  <c r="AE54" i="80"/>
  <c r="AB14" i="81"/>
  <c r="AI14" i="81" s="1"/>
  <c r="AE33" i="83"/>
  <c r="AH37" i="83"/>
  <c r="AI37" i="83" s="1"/>
  <c r="A74" i="85"/>
  <c r="AH74" i="85" s="1"/>
  <c r="AI74" i="85" s="1"/>
  <c r="AG36" i="85"/>
  <c r="AG93" i="85"/>
  <c r="A112" i="85"/>
  <c r="AE56" i="85"/>
  <c r="AG112" i="85"/>
  <c r="A36" i="85"/>
  <c r="E49" i="84"/>
  <c r="E65" i="84" s="1"/>
  <c r="G23" i="92"/>
  <c r="A9" i="83"/>
  <c r="T17" i="85"/>
  <c r="AB17" i="85" s="1"/>
  <c r="AI17" i="85" s="1"/>
  <c r="AG74" i="85"/>
  <c r="AH82" i="78"/>
  <c r="AI82" i="78" s="1"/>
  <c r="G15" i="92"/>
  <c r="A26" i="79"/>
  <c r="T26" i="79" s="1"/>
  <c r="A17" i="79"/>
  <c r="K106" i="79" s="1"/>
  <c r="K122" i="79" s="1"/>
  <c r="G10" i="92"/>
  <c r="B14" i="84"/>
  <c r="G11" i="92"/>
  <c r="AE43" i="85"/>
  <c r="K30" i="85"/>
  <c r="K46" i="85" s="1"/>
  <c r="G25" i="92"/>
  <c r="T14" i="84"/>
  <c r="X14" i="84" s="1"/>
  <c r="G22" i="92"/>
  <c r="G20" i="92"/>
  <c r="X19" i="81"/>
  <c r="A93" i="85"/>
  <c r="E30" i="84"/>
  <c r="E46" i="84" s="1"/>
  <c r="G13" i="92"/>
  <c r="G18" i="92"/>
  <c r="A25" i="79"/>
  <c r="K106" i="85"/>
  <c r="K122" i="85" s="1"/>
  <c r="A90" i="84"/>
  <c r="G24" i="92"/>
  <c r="G19" i="92"/>
  <c r="E87" i="84"/>
  <c r="E103" i="84" s="1"/>
  <c r="AH62" i="83"/>
  <c r="AI62" i="83" s="1"/>
  <c r="B17" i="85"/>
  <c r="K49" i="85"/>
  <c r="K65" i="85" s="1"/>
  <c r="AE52" i="82"/>
  <c r="A71" i="84"/>
  <c r="G16" i="92"/>
  <c r="G12" i="92"/>
  <c r="AE107" i="73"/>
  <c r="AH89" i="73"/>
  <c r="AI89" i="73" s="1"/>
  <c r="X12" i="73"/>
  <c r="AH100" i="73"/>
  <c r="AI100" i="73" s="1"/>
  <c r="AE99" i="73"/>
  <c r="AE100" i="73"/>
  <c r="AE33" i="74"/>
  <c r="AH34" i="74"/>
  <c r="AI34" i="74" s="1"/>
  <c r="AE34" i="74"/>
  <c r="AB23" i="74"/>
  <c r="AI23" i="74" s="1"/>
  <c r="X23" i="74"/>
  <c r="AH71" i="73"/>
  <c r="AI71" i="73" s="1"/>
  <c r="AE70" i="73"/>
  <c r="AE80" i="73"/>
  <c r="AE81" i="73"/>
  <c r="AE61" i="74"/>
  <c r="AH62" i="74"/>
  <c r="AI62" i="74" s="1"/>
  <c r="AE54" i="69"/>
  <c r="AE53" i="69"/>
  <c r="AH33" i="77"/>
  <c r="AI33" i="77" s="1"/>
  <c r="AH31" i="74"/>
  <c r="AI31" i="74" s="1"/>
  <c r="AE31" i="74"/>
  <c r="AH75" i="74"/>
  <c r="AI75" i="74" s="1"/>
  <c r="AE75" i="74"/>
  <c r="AE42" i="74"/>
  <c r="AH112" i="74"/>
  <c r="AI112" i="74" s="1"/>
  <c r="AE112" i="74"/>
  <c r="AB16" i="69"/>
  <c r="AI16" i="69" s="1"/>
  <c r="X16" i="69"/>
  <c r="AH57" i="73"/>
  <c r="AI57" i="73" s="1"/>
  <c r="AH56" i="73"/>
  <c r="AI56" i="73" s="1"/>
  <c r="AE55" i="73"/>
  <c r="AE56" i="73"/>
  <c r="AE111" i="74"/>
  <c r="AH111" i="74"/>
  <c r="AI111" i="74" s="1"/>
  <c r="AH36" i="77"/>
  <c r="AI36" i="77" s="1"/>
  <c r="AE35" i="77"/>
  <c r="AH60" i="68"/>
  <c r="AI60" i="68" s="1"/>
  <c r="AG54" i="75"/>
  <c r="I106" i="75"/>
  <c r="I122" i="75" s="1"/>
  <c r="I87" i="75"/>
  <c r="I103" i="75" s="1"/>
  <c r="A73" i="75"/>
  <c r="I30" i="75"/>
  <c r="I46" i="75" s="1"/>
  <c r="AG92" i="75"/>
  <c r="B16" i="75"/>
  <c r="AG73" i="75"/>
  <c r="AG35" i="75"/>
  <c r="A54" i="75"/>
  <c r="I68" i="75"/>
  <c r="I84" i="75" s="1"/>
  <c r="I49" i="75"/>
  <c r="I65" i="75" s="1"/>
  <c r="A111" i="75"/>
  <c r="T16" i="75"/>
  <c r="AB16" i="75" s="1"/>
  <c r="AI16" i="75" s="1"/>
  <c r="A92" i="75"/>
  <c r="A35" i="75"/>
  <c r="A70" i="76"/>
  <c r="A32" i="76"/>
  <c r="C68" i="76"/>
  <c r="C84" i="76" s="1"/>
  <c r="A90" i="75"/>
  <c r="AG108" i="76"/>
  <c r="T17" i="75"/>
  <c r="AB17" i="75" s="1"/>
  <c r="AI17" i="75" s="1"/>
  <c r="A21" i="76"/>
  <c r="A17" i="76"/>
  <c r="A112" i="76" s="1"/>
  <c r="AG118" i="72"/>
  <c r="AG116" i="70"/>
  <c r="A97" i="70"/>
  <c r="AH97" i="70" s="1"/>
  <c r="AI97" i="70" s="1"/>
  <c r="A12" i="76"/>
  <c r="AG31" i="76" s="1"/>
  <c r="A18" i="71"/>
  <c r="A15" i="71"/>
  <c r="I12" i="91"/>
  <c r="I21" i="91"/>
  <c r="A17" i="71"/>
  <c r="A16" i="71"/>
  <c r="A19" i="71"/>
  <c r="AG101" i="69"/>
  <c r="A22" i="72"/>
  <c r="U106" i="72" s="1"/>
  <c r="U122" i="72" s="1"/>
  <c r="I19" i="91"/>
  <c r="I25" i="91"/>
  <c r="I14" i="91"/>
  <c r="A24" i="71"/>
  <c r="A89" i="76"/>
  <c r="AG32" i="76"/>
  <c r="C87" i="76"/>
  <c r="C103" i="76" s="1"/>
  <c r="T13" i="76"/>
  <c r="A20" i="76"/>
  <c r="A16" i="76"/>
  <c r="AG78" i="70"/>
  <c r="A22" i="76"/>
  <c r="U30" i="76" s="1"/>
  <c r="U46" i="76" s="1"/>
  <c r="I11" i="91"/>
  <c r="I13" i="91"/>
  <c r="A9" i="75"/>
  <c r="C106" i="76"/>
  <c r="C122" i="76" s="1"/>
  <c r="A19" i="76"/>
  <c r="AG38" i="76" s="1"/>
  <c r="A23" i="76"/>
  <c r="AG80" i="76" s="1"/>
  <c r="AG61" i="72"/>
  <c r="S68" i="70"/>
  <c r="S84" i="70" s="1"/>
  <c r="A14" i="71"/>
  <c r="E87" i="71" s="1"/>
  <c r="E103" i="71" s="1"/>
  <c r="A22" i="71"/>
  <c r="U106" i="71" s="1"/>
  <c r="U122" i="71" s="1"/>
  <c r="A12" i="71"/>
  <c r="A18" i="72"/>
  <c r="A24" i="72"/>
  <c r="I18" i="91"/>
  <c r="I10" i="91"/>
  <c r="C30" i="76"/>
  <c r="C46" i="76" s="1"/>
  <c r="Y87" i="76"/>
  <c r="Y103" i="76" s="1"/>
  <c r="A26" i="76"/>
  <c r="AG64" i="76" s="1"/>
  <c r="A15" i="76"/>
  <c r="T21" i="70"/>
  <c r="A78" i="70"/>
  <c r="AH78" i="70" s="1"/>
  <c r="AI78" i="70" s="1"/>
  <c r="A59" i="70"/>
  <c r="AH59" i="70" s="1"/>
  <c r="AI59" i="70" s="1"/>
  <c r="A26" i="71"/>
  <c r="A23" i="71"/>
  <c r="A13" i="72"/>
  <c r="A19" i="72"/>
  <c r="I24" i="91"/>
  <c r="A51" i="76"/>
  <c r="AG89" i="76"/>
  <c r="E49" i="75"/>
  <c r="E65" i="75" s="1"/>
  <c r="K49" i="75"/>
  <c r="K65" i="75" s="1"/>
  <c r="AG100" i="76"/>
  <c r="A18" i="76"/>
  <c r="S30" i="70"/>
  <c r="S46" i="70" s="1"/>
  <c r="A13" i="71"/>
  <c r="A21" i="71"/>
  <c r="AG78" i="71" s="1"/>
  <c r="A14" i="72"/>
  <c r="A20" i="72"/>
  <c r="A25" i="72"/>
  <c r="I22" i="91"/>
  <c r="I16" i="91"/>
  <c r="A33" i="75"/>
  <c r="C49" i="76"/>
  <c r="C65" i="76" s="1"/>
  <c r="A25" i="76"/>
  <c r="S49" i="70"/>
  <c r="S65" i="70" s="1"/>
  <c r="A116" i="70"/>
  <c r="AH116" i="70"/>
  <c r="AI116" i="70"/>
  <c r="A15" i="72"/>
  <c r="A21" i="72"/>
  <c r="A26" i="72"/>
  <c r="I17" i="91"/>
  <c r="AE44" i="59"/>
  <c r="AH45" i="59"/>
  <c r="AI45" i="59" s="1"/>
  <c r="AE82" i="59"/>
  <c r="AE89" i="59"/>
  <c r="AH34" i="59"/>
  <c r="AI34" i="59" s="1"/>
  <c r="AH97" i="67"/>
  <c r="AI97" i="67" s="1"/>
  <c r="AH99" i="67"/>
  <c r="AI99" i="67" s="1"/>
  <c r="AE53" i="67"/>
  <c r="AC87" i="59"/>
  <c r="AC103" i="59" s="1"/>
  <c r="AG83" i="59"/>
  <c r="K23" i="90"/>
  <c r="K22" i="90"/>
  <c r="K24" i="90"/>
  <c r="K16" i="90"/>
  <c r="K14" i="90"/>
  <c r="K13" i="90"/>
  <c r="K10" i="90"/>
  <c r="K15" i="90"/>
  <c r="K21" i="90"/>
  <c r="K25" i="90"/>
  <c r="A9" i="67"/>
  <c r="K17" i="90"/>
  <c r="K12" i="90"/>
  <c r="K19" i="90"/>
  <c r="K11" i="90"/>
  <c r="K18" i="90"/>
  <c r="K20" i="90"/>
  <c r="A12" i="60"/>
  <c r="A26" i="60"/>
  <c r="AC106" i="60" s="1"/>
  <c r="AC122" i="60" s="1"/>
  <c r="A15" i="60"/>
  <c r="A23" i="60"/>
  <c r="A20" i="60"/>
  <c r="A18" i="60"/>
  <c r="A17" i="60"/>
  <c r="A25" i="60"/>
  <c r="A22" i="60"/>
  <c r="A14" i="60"/>
  <c r="A13" i="60"/>
  <c r="A21" i="60"/>
  <c r="A116" i="60" s="1"/>
  <c r="A24" i="60"/>
  <c r="A16" i="60"/>
  <c r="A19" i="60"/>
  <c r="T19" i="60" s="1"/>
  <c r="X26" i="64"/>
  <c r="AB26" i="64"/>
  <c r="AI26" i="64" s="1"/>
  <c r="AE56" i="59"/>
  <c r="AH92" i="66"/>
  <c r="AI92" i="66" s="1"/>
  <c r="AH73" i="67"/>
  <c r="AI73" i="67" s="1"/>
  <c r="A121" i="59"/>
  <c r="AE120" i="59" s="1"/>
  <c r="AG121" i="59"/>
  <c r="X18" i="64"/>
  <c r="AB18" i="64"/>
  <c r="AI18" i="64" s="1"/>
  <c r="AH78" i="64"/>
  <c r="AI78" i="64" s="1"/>
  <c r="AE78" i="64"/>
  <c r="AE32" i="59"/>
  <c r="AE61" i="62"/>
  <c r="AH92" i="64"/>
  <c r="AI92" i="64"/>
  <c r="AE92" i="64"/>
  <c r="AE96" i="67"/>
  <c r="AE88" i="59"/>
  <c r="AB14" i="64"/>
  <c r="AI14" i="64" s="1"/>
  <c r="AC49" i="59"/>
  <c r="AC65" i="59" s="1"/>
  <c r="AC68" i="59"/>
  <c r="AC84" i="59" s="1"/>
  <c r="AE116" i="61"/>
  <c r="AE60" i="62"/>
  <c r="AH70" i="58"/>
  <c r="AI70" i="58" s="1"/>
  <c r="AE69" i="58"/>
  <c r="AE70" i="58"/>
  <c r="AH96" i="67"/>
  <c r="AI96" i="67" s="1"/>
  <c r="AE91" i="63"/>
  <c r="AH55" i="63"/>
  <c r="AI55" i="63" s="1"/>
  <c r="AH94" i="58"/>
  <c r="AI94" i="58" s="1"/>
  <c r="AC106" i="59"/>
  <c r="AC122" i="59" s="1"/>
  <c r="A102" i="59"/>
  <c r="B26" i="59"/>
  <c r="AH117" i="61"/>
  <c r="AI117" i="61" s="1"/>
  <c r="AH101" i="67"/>
  <c r="AI101" i="67" s="1"/>
  <c r="AE101" i="67"/>
  <c r="AE109" i="59"/>
  <c r="AE33" i="59"/>
  <c r="AE110" i="59"/>
  <c r="AE61" i="59"/>
  <c r="AC30" i="59"/>
  <c r="AC46" i="59" s="1"/>
  <c r="AG45" i="59"/>
  <c r="A64" i="59"/>
  <c r="AH75" i="64"/>
  <c r="AI75" i="64" s="1"/>
  <c r="X15" i="63"/>
  <c r="AB15" i="63"/>
  <c r="AI15" i="63" s="1"/>
  <c r="AH39" i="63"/>
  <c r="AI39" i="63" s="1"/>
  <c r="AE98" i="61"/>
  <c r="AE99" i="61"/>
  <c r="AH99" i="61"/>
  <c r="AI99" i="61" s="1"/>
  <c r="AH56" i="67"/>
  <c r="AI56" i="67" s="1"/>
  <c r="AE56" i="67"/>
  <c r="AH91" i="63"/>
  <c r="AI91" i="63" s="1"/>
  <c r="AB17" i="63"/>
  <c r="AI17" i="63" s="1"/>
  <c r="AE96" i="62"/>
  <c r="AH96" i="62"/>
  <c r="AI96" i="62" s="1"/>
  <c r="AH63" i="58"/>
  <c r="AI63" i="58" s="1"/>
  <c r="I68" i="66"/>
  <c r="I84" i="66" s="1"/>
  <c r="A73" i="66"/>
  <c r="AE59" i="62"/>
  <c r="AE79" i="59"/>
  <c r="AG54" i="67"/>
  <c r="I87" i="67"/>
  <c r="I103" i="67" s="1"/>
  <c r="AG35" i="67"/>
  <c r="I30" i="67"/>
  <c r="I46" i="67" s="1"/>
  <c r="I49" i="67"/>
  <c r="I65" i="67" s="1"/>
  <c r="AB25" i="64"/>
  <c r="AI25" i="64" s="1"/>
  <c r="X25" i="64"/>
  <c r="AE97" i="58"/>
  <c r="AE96" i="58"/>
  <c r="AE119" i="58"/>
  <c r="AH120" i="58"/>
  <c r="AI120" i="58" s="1"/>
  <c r="AB23" i="64"/>
  <c r="AI23" i="64" s="1"/>
  <c r="X23" i="64"/>
  <c r="A31" i="61"/>
  <c r="A107" i="61"/>
  <c r="AG69" i="61"/>
  <c r="AG31" i="61"/>
  <c r="B12" i="61"/>
  <c r="A50" i="61"/>
  <c r="A69" i="61"/>
  <c r="AG88" i="61"/>
  <c r="A88" i="61"/>
  <c r="AH60" i="62"/>
  <c r="AI60" i="62" s="1"/>
  <c r="M30" i="67"/>
  <c r="M46" i="67" s="1"/>
  <c r="M49" i="67"/>
  <c r="M65" i="67" s="1"/>
  <c r="A94" i="67"/>
  <c r="A113" i="67"/>
  <c r="M87" i="67"/>
  <c r="M103" i="67" s="1"/>
  <c r="AG94" i="67"/>
  <c r="AG56" i="67"/>
  <c r="A75" i="67"/>
  <c r="T18" i="67"/>
  <c r="X18" i="67" s="1"/>
  <c r="AG75" i="67"/>
  <c r="A37" i="67"/>
  <c r="AE76" i="67"/>
  <c r="AE36" i="64"/>
  <c r="AH36" i="64"/>
  <c r="AI36" i="64" s="1"/>
  <c r="AG78" i="63"/>
  <c r="AG97" i="63"/>
  <c r="AG116" i="63"/>
  <c r="A97" i="63"/>
  <c r="T21" i="63"/>
  <c r="X21" i="63" s="1"/>
  <c r="A59" i="63"/>
  <c r="B21" i="63"/>
  <c r="A40" i="63"/>
  <c r="AE39" i="63" s="1"/>
  <c r="A78" i="63"/>
  <c r="AE78" i="63" s="1"/>
  <c r="S68" i="63"/>
  <c r="S84" i="63" s="1"/>
  <c r="A37" i="61"/>
  <c r="AE36" i="61" s="1"/>
  <c r="A56" i="61"/>
  <c r="T18" i="61"/>
  <c r="X18" i="61" s="1"/>
  <c r="M87" i="61"/>
  <c r="M103" i="61" s="1"/>
  <c r="B18" i="61"/>
  <c r="AG75" i="61"/>
  <c r="AG37" i="61"/>
  <c r="AG94" i="61"/>
  <c r="A113" i="61"/>
  <c r="M106" i="61"/>
  <c r="M122" i="61" s="1"/>
  <c r="A75" i="61"/>
  <c r="M68" i="61"/>
  <c r="M84" i="61" s="1"/>
  <c r="AG56" i="61"/>
  <c r="AH100" i="66"/>
  <c r="AI100" i="66" s="1"/>
  <c r="AB20" i="61"/>
  <c r="AI20" i="61" s="1"/>
  <c r="AE109" i="58"/>
  <c r="AH78" i="61"/>
  <c r="AI78" i="61" s="1"/>
  <c r="AE77" i="61"/>
  <c r="G106" i="66"/>
  <c r="G122" i="66" s="1"/>
  <c r="AG91" i="66"/>
  <c r="G30" i="66"/>
  <c r="G46" i="66" s="1"/>
  <c r="AG34" i="66"/>
  <c r="A53" i="66"/>
  <c r="G49" i="66"/>
  <c r="G65" i="66" s="1"/>
  <c r="AG72" i="66"/>
  <c r="AG53" i="66"/>
  <c r="A34" i="66"/>
  <c r="A91" i="66"/>
  <c r="G87" i="66"/>
  <c r="G103" i="66" s="1"/>
  <c r="AG110" i="66"/>
  <c r="B15" i="66"/>
  <c r="T15" i="66"/>
  <c r="X15" i="66" s="1"/>
  <c r="S106" i="58"/>
  <c r="S122" i="58"/>
  <c r="AG40" i="58"/>
  <c r="C87" i="64"/>
  <c r="C103" i="64" s="1"/>
  <c r="AG70" i="64"/>
  <c r="C68" i="64"/>
  <c r="C84" i="64" s="1"/>
  <c r="A108" i="64"/>
  <c r="AG32" i="64"/>
  <c r="A32" i="64"/>
  <c r="C30" i="64"/>
  <c r="C46" i="64" s="1"/>
  <c r="AG108" i="64"/>
  <c r="AG89" i="64"/>
  <c r="T13" i="64"/>
  <c r="AB13" i="64" s="1"/>
  <c r="AI13" i="64" s="1"/>
  <c r="AG100" i="66"/>
  <c r="Y87" i="66"/>
  <c r="Y103" i="66" s="1"/>
  <c r="AG43" i="66"/>
  <c r="B24" i="66"/>
  <c r="T24" i="66"/>
  <c r="X24" i="66" s="1"/>
  <c r="A119" i="66"/>
  <c r="Y106" i="66"/>
  <c r="Y122" i="66" s="1"/>
  <c r="AG62" i="66"/>
  <c r="AG119" i="66"/>
  <c r="Y68" i="66"/>
  <c r="Y84" i="66" s="1"/>
  <c r="A43" i="66"/>
  <c r="Y30" i="66"/>
  <c r="Y46" i="66" s="1"/>
  <c r="A81" i="66"/>
  <c r="A74" i="62"/>
  <c r="AG93" i="62"/>
  <c r="K87" i="62"/>
  <c r="K103" i="62" s="1"/>
  <c r="A93" i="62"/>
  <c r="AG55" i="62"/>
  <c r="A112" i="62"/>
  <c r="AG112" i="62"/>
  <c r="K49" i="62"/>
  <c r="K65" i="62" s="1"/>
  <c r="A36" i="62"/>
  <c r="AG74" i="62"/>
  <c r="AG36" i="62"/>
  <c r="K106" i="62"/>
  <c r="K122" i="62" s="1"/>
  <c r="K30" i="62"/>
  <c r="K46" i="62"/>
  <c r="T17" i="62"/>
  <c r="X17" i="62" s="1"/>
  <c r="A55" i="62"/>
  <c r="K68" i="62"/>
  <c r="K84" i="62" s="1"/>
  <c r="A74" i="64"/>
  <c r="AG78" i="64"/>
  <c r="A97" i="64"/>
  <c r="A59" i="64"/>
  <c r="S68" i="64"/>
  <c r="S84" i="64" s="1"/>
  <c r="S106" i="64"/>
  <c r="S122" i="64" s="1"/>
  <c r="B21" i="64"/>
  <c r="A40" i="64"/>
  <c r="AG59" i="64"/>
  <c r="S87" i="64"/>
  <c r="S103" i="64" s="1"/>
  <c r="S30" i="64"/>
  <c r="S46" i="64" s="1"/>
  <c r="AG116" i="64"/>
  <c r="T21" i="64"/>
  <c r="X21" i="64" s="1"/>
  <c r="A96" i="61"/>
  <c r="A39" i="61"/>
  <c r="AG58" i="61"/>
  <c r="AH32" i="58"/>
  <c r="AI32" i="58" s="1"/>
  <c r="AE32" i="58"/>
  <c r="A117" i="64"/>
  <c r="U49" i="64"/>
  <c r="U65" i="64" s="1"/>
  <c r="AG41" i="64"/>
  <c r="B22" i="64"/>
  <c r="C68" i="66"/>
  <c r="C84" i="66" s="1"/>
  <c r="T13" i="66"/>
  <c r="X13" i="66" s="1"/>
  <c r="O106" i="62"/>
  <c r="O122" i="62" s="1"/>
  <c r="AG76" i="62"/>
  <c r="M49" i="66"/>
  <c r="M65" i="66" s="1"/>
  <c r="G30" i="64"/>
  <c r="G46" i="64" s="1"/>
  <c r="A53" i="64"/>
  <c r="M68" i="66"/>
  <c r="M84" i="66" s="1"/>
  <c r="A25" i="66"/>
  <c r="A23" i="66"/>
  <c r="AG100" i="62"/>
  <c r="F15" i="90"/>
  <c r="C87" i="66"/>
  <c r="C103" i="66" s="1"/>
  <c r="C49" i="66"/>
  <c r="C65" i="66" s="1"/>
  <c r="AG32" i="66"/>
  <c r="A114" i="62"/>
  <c r="G87" i="64"/>
  <c r="G103" i="64" s="1"/>
  <c r="AG110" i="64"/>
  <c r="A91" i="64"/>
  <c r="A17" i="66"/>
  <c r="T17" i="66" s="1"/>
  <c r="A19" i="66"/>
  <c r="A51" i="66"/>
  <c r="O49" i="62"/>
  <c r="O65" i="62" s="1"/>
  <c r="O30" i="62"/>
  <c r="O46" i="62"/>
  <c r="AG38" i="62"/>
  <c r="AG72" i="64"/>
  <c r="AG34" i="64"/>
  <c r="F14" i="90"/>
  <c r="C30" i="66"/>
  <c r="C46" i="66" s="1"/>
  <c r="A89" i="66"/>
  <c r="C106" i="66"/>
  <c r="C122" i="66" s="1"/>
  <c r="AG114" i="62"/>
  <c r="A38" i="62"/>
  <c r="AE38" i="62" s="1"/>
  <c r="T15" i="64"/>
  <c r="X15" i="64" s="1"/>
  <c r="A34" i="64"/>
  <c r="A21" i="66"/>
  <c r="A14" i="66"/>
  <c r="AG108" i="66"/>
  <c r="A32" i="66"/>
  <c r="B13" i="66"/>
  <c r="AG95" i="62"/>
  <c r="G106" i="64"/>
  <c r="G122" i="64" s="1"/>
  <c r="AG91" i="64"/>
  <c r="A12" i="66"/>
  <c r="A22" i="66"/>
  <c r="A108" i="66"/>
  <c r="A70" i="66"/>
  <c r="A76" i="62"/>
  <c r="A57" i="62"/>
  <c r="AE57" i="62" s="1"/>
  <c r="O68" i="62"/>
  <c r="O84" i="62" s="1"/>
  <c r="AH56" i="51"/>
  <c r="AI56" i="51" s="1"/>
  <c r="AE56" i="51"/>
  <c r="A33" i="52"/>
  <c r="E87" i="52"/>
  <c r="E103" i="52" s="1"/>
  <c r="AG33" i="52"/>
  <c r="E106" i="52"/>
  <c r="E122" i="52" s="1"/>
  <c r="B14" i="52"/>
  <c r="E68" i="52"/>
  <c r="E84" i="52" s="1"/>
  <c r="A109" i="52"/>
  <c r="AG71" i="52"/>
  <c r="A52" i="52"/>
  <c r="AG52" i="52"/>
  <c r="E49" i="52"/>
  <c r="E65" i="52" s="1"/>
  <c r="AG90" i="52"/>
  <c r="A71" i="52"/>
  <c r="AE95" i="53"/>
  <c r="AH95" i="53"/>
  <c r="AI95" i="53" s="1"/>
  <c r="AH90" i="56"/>
  <c r="AI90" i="56" s="1"/>
  <c r="AE89" i="56"/>
  <c r="AH113" i="55"/>
  <c r="AI113" i="55" s="1"/>
  <c r="AE112" i="55"/>
  <c r="AE113" i="55"/>
  <c r="AH64" i="49"/>
  <c r="AI64" i="49" s="1"/>
  <c r="AE63" i="49"/>
  <c r="AH39" i="51"/>
  <c r="AI39" i="51" s="1"/>
  <c r="AE38" i="51"/>
  <c r="AE94" i="54"/>
  <c r="AH94" i="55"/>
  <c r="AI94" i="55" s="1"/>
  <c r="AE93" i="55"/>
  <c r="AE94" i="55"/>
  <c r="AE54" i="52"/>
  <c r="AE96" i="52"/>
  <c r="AE110" i="52"/>
  <c r="AH110" i="52"/>
  <c r="AI110" i="52" s="1"/>
  <c r="AH113" i="51"/>
  <c r="AI113" i="51" s="1"/>
  <c r="AE113" i="51"/>
  <c r="AE79" i="51"/>
  <c r="AH79" i="51"/>
  <c r="AI79" i="51" s="1"/>
  <c r="AH54" i="52"/>
  <c r="AI54" i="52" s="1"/>
  <c r="AE54" i="49"/>
  <c r="AE53" i="49"/>
  <c r="AE63" i="52"/>
  <c r="AH64" i="52"/>
  <c r="AI64" i="52" s="1"/>
  <c r="AE99" i="55"/>
  <c r="AH99" i="55"/>
  <c r="AI99" i="55" s="1"/>
  <c r="AE111" i="49"/>
  <c r="AH111" i="49"/>
  <c r="AI111" i="49" s="1"/>
  <c r="A116" i="51"/>
  <c r="AE116" i="51" s="1"/>
  <c r="AG59" i="51"/>
  <c r="AG97" i="51"/>
  <c r="T21" i="51"/>
  <c r="AB21" i="51" s="1"/>
  <c r="AI21" i="51" s="1"/>
  <c r="S49" i="51"/>
  <c r="S65" i="51" s="1"/>
  <c r="A59" i="51"/>
  <c r="A40" i="51"/>
  <c r="AG116" i="51"/>
  <c r="S30" i="51"/>
  <c r="S46" i="51" s="1"/>
  <c r="S87" i="51"/>
  <c r="S103" i="51" s="1"/>
  <c r="AG40" i="51"/>
  <c r="S68" i="51"/>
  <c r="S84" i="51" s="1"/>
  <c r="AG78" i="51"/>
  <c r="S106" i="51"/>
  <c r="S122" i="51" s="1"/>
  <c r="B21" i="51"/>
  <c r="A34" i="51"/>
  <c r="A110" i="51"/>
  <c r="AE109" i="51" s="1"/>
  <c r="A53" i="51"/>
  <c r="AG72" i="51"/>
  <c r="G68" i="51"/>
  <c r="G84" i="51" s="1"/>
  <c r="A91" i="51"/>
  <c r="AG53" i="51"/>
  <c r="AG34" i="51"/>
  <c r="G49" i="51"/>
  <c r="G65" i="51" s="1"/>
  <c r="T15" i="51"/>
  <c r="X15" i="51" s="1"/>
  <c r="AG110" i="51"/>
  <c r="B15" i="51"/>
  <c r="A72" i="51"/>
  <c r="G87" i="51"/>
  <c r="G103" i="51" s="1"/>
  <c r="AG56" i="55"/>
  <c r="A75" i="55"/>
  <c r="AH75" i="55" s="1"/>
  <c r="AI75" i="55" s="1"/>
  <c r="AG113" i="55"/>
  <c r="X22" i="51"/>
  <c r="AG91" i="51"/>
  <c r="AH116" i="54"/>
  <c r="AI116" i="54" s="1"/>
  <c r="AE44" i="55"/>
  <c r="AH114" i="55"/>
  <c r="AI114" i="55" s="1"/>
  <c r="AH117" i="56"/>
  <c r="AI117" i="56" s="1"/>
  <c r="AE116" i="56"/>
  <c r="AH72" i="53"/>
  <c r="AI72" i="53" s="1"/>
  <c r="AH50" i="49"/>
  <c r="AI50" i="49" s="1"/>
  <c r="AE50" i="49"/>
  <c r="G106" i="51"/>
  <c r="G122" i="51" s="1"/>
  <c r="A78" i="51"/>
  <c r="AE115" i="52"/>
  <c r="AE69" i="54"/>
  <c r="AB13" i="49"/>
  <c r="AI13" i="49" s="1"/>
  <c r="AH91" i="53"/>
  <c r="AI91" i="53" s="1"/>
  <c r="A97" i="51"/>
  <c r="T22" i="53"/>
  <c r="AB22" i="53" s="1"/>
  <c r="AI22" i="53" s="1"/>
  <c r="A98" i="53"/>
  <c r="AE98" i="53" s="1"/>
  <c r="U106" i="53"/>
  <c r="U122" i="53" s="1"/>
  <c r="A41" i="53"/>
  <c r="AH41" i="53" s="1"/>
  <c r="AI41" i="53" s="1"/>
  <c r="AG60" i="53"/>
  <c r="AG117" i="53"/>
  <c r="U68" i="53"/>
  <c r="U84" i="53" s="1"/>
  <c r="AG98" i="53"/>
  <c r="AG41" i="53"/>
  <c r="A79" i="53"/>
  <c r="AE79" i="53" s="1"/>
  <c r="A60" i="53"/>
  <c r="U87" i="53"/>
  <c r="U103" i="53" s="1"/>
  <c r="B22" i="53"/>
  <c r="AG79" i="53"/>
  <c r="AE36" i="49"/>
  <c r="AH36" i="49"/>
  <c r="AI36" i="49" s="1"/>
  <c r="AE69" i="49"/>
  <c r="AE91" i="54"/>
  <c r="AH92" i="54"/>
  <c r="AI92" i="54" s="1"/>
  <c r="S68" i="54"/>
  <c r="S84" i="54" s="1"/>
  <c r="AG97" i="54"/>
  <c r="T21" i="54"/>
  <c r="X21" i="54" s="1"/>
  <c r="A97" i="54"/>
  <c r="A40" i="54"/>
  <c r="AH40" i="54" s="1"/>
  <c r="AI40" i="54" s="1"/>
  <c r="A78" i="54"/>
  <c r="S87" i="54"/>
  <c r="S103" i="54" s="1"/>
  <c r="AG78" i="54"/>
  <c r="S49" i="54"/>
  <c r="S65" i="54" s="1"/>
  <c r="AG40" i="54"/>
  <c r="E68" i="57"/>
  <c r="E84" i="57" s="1"/>
  <c r="E106" i="57"/>
  <c r="E122" i="57" s="1"/>
  <c r="AG90" i="57"/>
  <c r="A33" i="57"/>
  <c r="AH33" i="57" s="1"/>
  <c r="AI33" i="57" s="1"/>
  <c r="AG109" i="57"/>
  <c r="A90" i="57"/>
  <c r="B14" i="57"/>
  <c r="T14" i="57"/>
  <c r="AB14" i="57" s="1"/>
  <c r="AI14" i="57" s="1"/>
  <c r="AG52" i="57"/>
  <c r="E49" i="57"/>
  <c r="E65" i="57" s="1"/>
  <c r="AG33" i="57"/>
  <c r="A52" i="57"/>
  <c r="E87" i="57"/>
  <c r="E103" i="57" s="1"/>
  <c r="A71" i="57"/>
  <c r="A109" i="57"/>
  <c r="E30" i="57"/>
  <c r="E46" i="57" s="1"/>
  <c r="AG43" i="57"/>
  <c r="AG119" i="57"/>
  <c r="A100" i="57"/>
  <c r="A43" i="57"/>
  <c r="Y49" i="57"/>
  <c r="Y65" i="57" s="1"/>
  <c r="A62" i="57"/>
  <c r="B24" i="57"/>
  <c r="AG100" i="57"/>
  <c r="Y106" i="57"/>
  <c r="Y122" i="57" s="1"/>
  <c r="A81" i="57"/>
  <c r="Y30" i="57"/>
  <c r="Y46" i="57" s="1"/>
  <c r="Y68" i="57"/>
  <c r="Y84" i="57" s="1"/>
  <c r="T24" i="57"/>
  <c r="X24" i="57" s="1"/>
  <c r="AG81" i="57"/>
  <c r="W30" i="48"/>
  <c r="W46" i="48" s="1"/>
  <c r="A42" i="48"/>
  <c r="W68" i="48"/>
  <c r="W84" i="48" s="1"/>
  <c r="T23" i="48"/>
  <c r="X23" i="48" s="1"/>
  <c r="AG42" i="48"/>
  <c r="AG61" i="48"/>
  <c r="W87" i="48"/>
  <c r="W103" i="48" s="1"/>
  <c r="AG80" i="48"/>
  <c r="A61" i="48"/>
  <c r="W49" i="48"/>
  <c r="W65" i="48" s="1"/>
  <c r="A99" i="48"/>
  <c r="W106" i="48"/>
  <c r="W122" i="48" s="1"/>
  <c r="AG99" i="48"/>
  <c r="A118" i="48"/>
  <c r="A26" i="48"/>
  <c r="AG102" i="48" s="1"/>
  <c r="A24" i="48"/>
  <c r="AG81" i="48" s="1"/>
  <c r="A16" i="48"/>
  <c r="A12" i="48"/>
  <c r="A107" i="48" s="1"/>
  <c r="A21" i="48"/>
  <c r="A14" i="48"/>
  <c r="A17" i="48"/>
  <c r="K106" i="48" s="1"/>
  <c r="K122" i="48" s="1"/>
  <c r="A25" i="48"/>
  <c r="A13" i="48"/>
  <c r="A18" i="48"/>
  <c r="A113" i="48" s="1"/>
  <c r="A22" i="48"/>
  <c r="AG98" i="48" s="1"/>
  <c r="A15" i="48"/>
  <c r="A19" i="48"/>
  <c r="AG32" i="54"/>
  <c r="AG89" i="54"/>
  <c r="A32" i="54"/>
  <c r="A108" i="54"/>
  <c r="B13" i="54"/>
  <c r="C106" i="54"/>
  <c r="C122" i="54" s="1"/>
  <c r="C68" i="54"/>
  <c r="C84" i="54" s="1"/>
  <c r="T13" i="54"/>
  <c r="C87" i="54"/>
  <c r="C103" i="54" s="1"/>
  <c r="AG70" i="54"/>
  <c r="AG108" i="54"/>
  <c r="C30" i="54"/>
  <c r="C46" i="54" s="1"/>
  <c r="AH110" i="57"/>
  <c r="AI110" i="57" s="1"/>
  <c r="Q30" i="48"/>
  <c r="Q46" i="48" s="1"/>
  <c r="A39" i="48"/>
  <c r="T20" i="48"/>
  <c r="AB20" i="48" s="1"/>
  <c r="AI20" i="48" s="1"/>
  <c r="AG39" i="48"/>
  <c r="AG115" i="48"/>
  <c r="Q106" i="48"/>
  <c r="Q122" i="48" s="1"/>
  <c r="AG58" i="48"/>
  <c r="A115" i="48"/>
  <c r="Q68" i="48"/>
  <c r="Q84" i="48" s="1"/>
  <c r="Q49" i="48"/>
  <c r="Q65" i="48" s="1"/>
  <c r="Q87" i="48"/>
  <c r="Q103" i="48" s="1"/>
  <c r="A77" i="48"/>
  <c r="A58" i="48"/>
  <c r="B20" i="48"/>
  <c r="A96" i="48"/>
  <c r="AG92" i="57"/>
  <c r="A35" i="57"/>
  <c r="I106" i="57"/>
  <c r="I122" i="57" s="1"/>
  <c r="AG73" i="57"/>
  <c r="AG35" i="57"/>
  <c r="A111" i="57"/>
  <c r="AE110" i="57" s="1"/>
  <c r="I87" i="57"/>
  <c r="I103" i="57"/>
  <c r="AG111" i="57"/>
  <c r="I49" i="57"/>
  <c r="I65" i="57" s="1"/>
  <c r="B16" i="57"/>
  <c r="A54" i="57"/>
  <c r="I68" i="57"/>
  <c r="I84" i="57" s="1"/>
  <c r="I30" i="57"/>
  <c r="I46" i="57" s="1"/>
  <c r="AG54" i="57"/>
  <c r="J13" i="89"/>
  <c r="J15" i="89"/>
  <c r="J21" i="89"/>
  <c r="J10" i="89"/>
  <c r="J18" i="89"/>
  <c r="J23" i="89"/>
  <c r="J14" i="89"/>
  <c r="J25" i="89"/>
  <c r="J20" i="89"/>
  <c r="J24" i="89"/>
  <c r="J17" i="89"/>
  <c r="AH38" i="56"/>
  <c r="AI38" i="56" s="1"/>
  <c r="T16" i="57"/>
  <c r="X16" i="57" s="1"/>
  <c r="C23" i="89"/>
  <c r="C14" i="89"/>
  <c r="C16" i="89"/>
  <c r="C13" i="89"/>
  <c r="C19" i="89"/>
  <c r="C20" i="89"/>
  <c r="C11" i="89"/>
  <c r="C17" i="89"/>
  <c r="C18" i="89"/>
  <c r="C10" i="89"/>
  <c r="C25" i="89"/>
  <c r="A9" i="49"/>
  <c r="C24" i="89"/>
  <c r="C21" i="89"/>
  <c r="A73" i="57"/>
  <c r="A9" i="56"/>
  <c r="J22" i="89"/>
  <c r="AC30" i="57"/>
  <c r="AC46" i="57" s="1"/>
  <c r="AC49" i="57"/>
  <c r="AC65" i="57" s="1"/>
  <c r="A121" i="57"/>
  <c r="AH121" i="57" s="1"/>
  <c r="AI121" i="57" s="1"/>
  <c r="A109" i="49"/>
  <c r="AH109" i="49" s="1"/>
  <c r="AI109" i="49" s="1"/>
  <c r="A26" i="54"/>
  <c r="T14" i="49"/>
  <c r="AB14" i="49" s="1"/>
  <c r="AI14" i="49" s="1"/>
  <c r="A90" i="49"/>
  <c r="B14" i="49"/>
  <c r="A21" i="53"/>
  <c r="A40" i="53" s="1"/>
  <c r="A43" i="53"/>
  <c r="T24" i="53"/>
  <c r="AB24" i="53" s="1"/>
  <c r="AI24" i="53" s="1"/>
  <c r="A81" i="53"/>
  <c r="AE52" i="57"/>
  <c r="E68" i="49"/>
  <c r="E84" i="49" s="1"/>
  <c r="E106" i="49"/>
  <c r="E122" i="49" s="1"/>
  <c r="E30" i="49"/>
  <c r="E46" i="49" s="1"/>
  <c r="AG81" i="53"/>
  <c r="A25" i="53"/>
  <c r="A26" i="53"/>
  <c r="T26" i="53" s="1"/>
  <c r="AG90" i="49"/>
  <c r="E49" i="49"/>
  <c r="E65" i="49" s="1"/>
  <c r="AE90" i="57"/>
  <c r="B24" i="53"/>
  <c r="Y87" i="53"/>
  <c r="Y103" i="53" s="1"/>
  <c r="A88" i="57"/>
  <c r="AH88" i="57" s="1"/>
  <c r="AI88" i="57" s="1"/>
  <c r="AG71" i="49"/>
  <c r="AE42" i="53"/>
  <c r="A52" i="49"/>
  <c r="A119" i="53"/>
  <c r="AE118" i="53" s="1"/>
  <c r="AG62" i="53"/>
  <c r="A16" i="53"/>
  <c r="A14" i="53"/>
  <c r="AE116" i="42"/>
  <c r="AH116" i="42"/>
  <c r="AI116" i="42" s="1"/>
  <c r="AE58" i="38"/>
  <c r="AH121" i="42"/>
  <c r="AI121" i="42" s="1"/>
  <c r="AH118" i="41"/>
  <c r="AI118" i="41" s="1"/>
  <c r="AE117" i="41"/>
  <c r="AE118" i="42"/>
  <c r="AH38" i="44"/>
  <c r="AI38" i="44" s="1"/>
  <c r="AG31" i="42"/>
  <c r="A31" i="42"/>
  <c r="B12" i="42"/>
  <c r="A69" i="42"/>
  <c r="A88" i="42"/>
  <c r="AG107" i="42"/>
  <c r="AH121" i="37"/>
  <c r="AI121" i="37" s="1"/>
  <c r="AE120" i="37"/>
  <c r="AH41" i="44"/>
  <c r="AI41" i="44" s="1"/>
  <c r="AH79" i="44"/>
  <c r="AI79" i="44" s="1"/>
  <c r="AE40" i="42"/>
  <c r="AH40" i="42"/>
  <c r="AI40" i="42"/>
  <c r="AB19" i="45"/>
  <c r="AI19" i="45" s="1"/>
  <c r="X19" i="45"/>
  <c r="AH57" i="45"/>
  <c r="AI57" i="45" s="1"/>
  <c r="AE56" i="45"/>
  <c r="AE57" i="45"/>
  <c r="AE110" i="43"/>
  <c r="AH110" i="43"/>
  <c r="AI110" i="43" s="1"/>
  <c r="W49" i="44"/>
  <c r="W65" i="44" s="1"/>
  <c r="B23" i="44"/>
  <c r="AG80" i="44"/>
  <c r="W68" i="44"/>
  <c r="W84" i="44" s="1"/>
  <c r="AG118" i="44"/>
  <c r="AG42" i="44"/>
  <c r="A118" i="44"/>
  <c r="AG99" i="44"/>
  <c r="A61" i="44"/>
  <c r="A42" i="44"/>
  <c r="W106" i="44"/>
  <c r="W122" i="44" s="1"/>
  <c r="A80" i="44"/>
  <c r="A56" i="44"/>
  <c r="M30" i="44"/>
  <c r="M46" i="44" s="1"/>
  <c r="M87" i="44"/>
  <c r="M103" i="44" s="1"/>
  <c r="A113" i="44"/>
  <c r="M68" i="44"/>
  <c r="M84" i="44" s="1"/>
  <c r="T18" i="44"/>
  <c r="AB18" i="44" s="1"/>
  <c r="AI18" i="44" s="1"/>
  <c r="M106" i="44"/>
  <c r="M122" i="44" s="1"/>
  <c r="B18" i="44"/>
  <c r="AG113" i="44"/>
  <c r="AH45" i="37"/>
  <c r="AI45" i="37"/>
  <c r="AE44" i="37"/>
  <c r="AE119" i="42"/>
  <c r="AE98" i="42"/>
  <c r="AH79" i="42"/>
  <c r="AI79" i="42" s="1"/>
  <c r="AE63" i="37"/>
  <c r="AE69" i="45"/>
  <c r="AE70" i="45"/>
  <c r="AE88" i="43"/>
  <c r="AH89" i="43"/>
  <c r="AI89" i="43" s="1"/>
  <c r="AH78" i="45"/>
  <c r="AI78" i="45" s="1"/>
  <c r="AE78" i="45"/>
  <c r="AE79" i="42"/>
  <c r="AE115" i="42"/>
  <c r="AE91" i="42"/>
  <c r="AE53" i="37"/>
  <c r="AH63" i="37"/>
  <c r="AI63" i="37" s="1"/>
  <c r="AH51" i="38"/>
  <c r="AI51" i="38" s="1"/>
  <c r="AE51" i="38"/>
  <c r="AH58" i="44"/>
  <c r="AI58" i="44" s="1"/>
  <c r="AE54" i="37"/>
  <c r="X26" i="39"/>
  <c r="AH99" i="37"/>
  <c r="AI99" i="37" s="1"/>
  <c r="AH118" i="39"/>
  <c r="AI118" i="39" s="1"/>
  <c r="AE118" i="39"/>
  <c r="A72" i="42"/>
  <c r="G30" i="42"/>
  <c r="G46" i="42" s="1"/>
  <c r="C68" i="42"/>
  <c r="C84" i="42" s="1"/>
  <c r="AG108" i="42"/>
  <c r="G106" i="42"/>
  <c r="G122" i="42" s="1"/>
  <c r="AG110" i="42"/>
  <c r="AG34" i="42"/>
  <c r="AG70" i="42"/>
  <c r="A70" i="42"/>
  <c r="AH76" i="37"/>
  <c r="AI76" i="37" s="1"/>
  <c r="AH38" i="37"/>
  <c r="AI38" i="37" s="1"/>
  <c r="AE38" i="37"/>
  <c r="AE37" i="37"/>
  <c r="AH57" i="37"/>
  <c r="AI57" i="37" s="1"/>
  <c r="AE57" i="37"/>
  <c r="AH70" i="41"/>
  <c r="AI70" i="41" s="1"/>
  <c r="AE70" i="41"/>
  <c r="A34" i="42"/>
  <c r="AG32" i="42"/>
  <c r="A51" i="42"/>
  <c r="AE82" i="37"/>
  <c r="AH82" i="37"/>
  <c r="AI82" i="37" s="1"/>
  <c r="AE63" i="41"/>
  <c r="AH64" i="41"/>
  <c r="AI64" i="41" s="1"/>
  <c r="AH115" i="37"/>
  <c r="AI115" i="37" s="1"/>
  <c r="A53" i="42"/>
  <c r="G87" i="42"/>
  <c r="G103" i="42" s="1"/>
  <c r="C106" i="42"/>
  <c r="C122" i="42" s="1"/>
  <c r="AE101" i="37"/>
  <c r="AE111" i="38"/>
  <c r="AE112" i="38"/>
  <c r="Q87" i="45"/>
  <c r="Q103" i="45" s="1"/>
  <c r="AG58" i="45"/>
  <c r="AG77" i="45"/>
  <c r="Q49" i="45"/>
  <c r="Q65" i="45" s="1"/>
  <c r="AG116" i="40"/>
  <c r="T21" i="40"/>
  <c r="B21" i="40"/>
  <c r="A40" i="40"/>
  <c r="A78" i="40"/>
  <c r="A97" i="40"/>
  <c r="AH97" i="40" s="1"/>
  <c r="AI97" i="40" s="1"/>
  <c r="A116" i="40"/>
  <c r="AG78" i="40"/>
  <c r="S30" i="40"/>
  <c r="S46" i="40" s="1"/>
  <c r="S68" i="40"/>
  <c r="S84" i="40" s="1"/>
  <c r="S106" i="40"/>
  <c r="S122" i="40" s="1"/>
  <c r="AG59" i="40"/>
  <c r="AG40" i="40"/>
  <c r="A22" i="40"/>
  <c r="A18" i="40"/>
  <c r="AG75" i="40" s="1"/>
  <c r="A19" i="40"/>
  <c r="A26" i="40"/>
  <c r="A15" i="40"/>
  <c r="A13" i="40"/>
  <c r="A20" i="40"/>
  <c r="A12" i="40"/>
  <c r="A107" i="40" s="1"/>
  <c r="A14" i="40"/>
  <c r="A23" i="40"/>
  <c r="AG42" i="40" s="1"/>
  <c r="A25" i="40"/>
  <c r="A16" i="40"/>
  <c r="A17" i="40"/>
  <c r="A17" i="46"/>
  <c r="K87" i="46" s="1"/>
  <c r="K103" i="46" s="1"/>
  <c r="A18" i="46"/>
  <c r="AG94" i="46" s="1"/>
  <c r="A19" i="46"/>
  <c r="O49" i="46" s="1"/>
  <c r="O65" i="46" s="1"/>
  <c r="A20" i="46"/>
  <c r="Q30" i="46" s="1"/>
  <c r="Q46" i="46" s="1"/>
  <c r="A21" i="46"/>
  <c r="A16" i="46"/>
  <c r="A13" i="46"/>
  <c r="A14" i="46"/>
  <c r="A15" i="46"/>
  <c r="A25" i="46"/>
  <c r="A26" i="46"/>
  <c r="A22" i="46"/>
  <c r="A12" i="46"/>
  <c r="A23" i="46"/>
  <c r="A24" i="46"/>
  <c r="AE80" i="38"/>
  <c r="AG107" i="37"/>
  <c r="A69" i="37"/>
  <c r="AE69" i="37" s="1"/>
  <c r="A31" i="37"/>
  <c r="AG69" i="37"/>
  <c r="A50" i="37"/>
  <c r="AH50" i="37" s="1"/>
  <c r="AI50" i="37" s="1"/>
  <c r="AG50" i="37"/>
  <c r="AG88" i="37"/>
  <c r="A88" i="37"/>
  <c r="T12" i="37"/>
  <c r="AB12" i="37" s="1"/>
  <c r="AI12" i="37" s="1"/>
  <c r="AG31" i="37"/>
  <c r="A39" i="43"/>
  <c r="AG96" i="43"/>
  <c r="A96" i="43"/>
  <c r="AG43" i="40"/>
  <c r="Y106" i="40"/>
  <c r="Y122" i="40" s="1"/>
  <c r="B24" i="40"/>
  <c r="D12" i="36"/>
  <c r="D21" i="36"/>
  <c r="D25" i="36"/>
  <c r="D15" i="36"/>
  <c r="D18" i="36"/>
  <c r="D11" i="36"/>
  <c r="D23" i="36"/>
  <c r="D22" i="36"/>
  <c r="D17" i="36"/>
  <c r="D10" i="36"/>
  <c r="A9" i="39"/>
  <c r="D20" i="36"/>
  <c r="D24" i="36"/>
  <c r="D19" i="36"/>
  <c r="E30" i="38"/>
  <c r="E46" i="38" s="1"/>
  <c r="A71" i="38"/>
  <c r="E49" i="38"/>
  <c r="E65" i="38" s="1"/>
  <c r="AG107" i="45"/>
  <c r="A31" i="45"/>
  <c r="A43" i="39"/>
  <c r="Y49" i="39"/>
  <c r="Y65" i="39" s="1"/>
  <c r="G68" i="45"/>
  <c r="G84" i="45" s="1"/>
  <c r="G87" i="45"/>
  <c r="G103" i="45" s="1"/>
  <c r="AG91" i="45"/>
  <c r="G30" i="45"/>
  <c r="G46" i="45" s="1"/>
  <c r="B15" i="45"/>
  <c r="G106" i="45"/>
  <c r="G122" i="45" s="1"/>
  <c r="T15" i="45"/>
  <c r="X15" i="45" s="1"/>
  <c r="AG34" i="45"/>
  <c r="AG53" i="45"/>
  <c r="AG110" i="45"/>
  <c r="A53" i="45"/>
  <c r="A110" i="45"/>
  <c r="AG72" i="45"/>
  <c r="AG108" i="43"/>
  <c r="A51" i="43"/>
  <c r="AH51" i="43" s="1"/>
  <c r="AI51" i="43" s="1"/>
  <c r="A70" i="43"/>
  <c r="AC30" i="41"/>
  <c r="AC46" i="41" s="1"/>
  <c r="AC49" i="41"/>
  <c r="AC65" i="41" s="1"/>
  <c r="AG45" i="41"/>
  <c r="AC68" i="41"/>
  <c r="AC84" i="41" s="1"/>
  <c r="AC106" i="41"/>
  <c r="AC122" i="41" s="1"/>
  <c r="T26" i="41"/>
  <c r="AG102" i="41"/>
  <c r="A45" i="41"/>
  <c r="AE44" i="41" s="1"/>
  <c r="AG121" i="41"/>
  <c r="A102" i="41"/>
  <c r="A121" i="41"/>
  <c r="AC87" i="41"/>
  <c r="AC103" i="41" s="1"/>
  <c r="AG83" i="41"/>
  <c r="B26" i="11"/>
  <c r="A121" i="11"/>
  <c r="AG83" i="11"/>
  <c r="AG45" i="11"/>
  <c r="A83" i="11"/>
  <c r="A64" i="11"/>
  <c r="AG64" i="11"/>
  <c r="AG121" i="11"/>
  <c r="AG102" i="11"/>
  <c r="AG52" i="9"/>
  <c r="AG71" i="9"/>
  <c r="A71" i="9"/>
  <c r="AG33" i="9"/>
  <c r="B26" i="9"/>
  <c r="B14" i="9"/>
  <c r="A90" i="9"/>
  <c r="A109" i="9"/>
  <c r="A33" i="9"/>
  <c r="AH76" i="52"/>
  <c r="AI76" i="52" s="1"/>
  <c r="AE77" i="25"/>
  <c r="AE78" i="25"/>
  <c r="AH78" i="25"/>
  <c r="AI78" i="25" s="1"/>
  <c r="AH94" i="74"/>
  <c r="AI94" i="74" s="1"/>
  <c r="AE93" i="74"/>
  <c r="AH117" i="62"/>
  <c r="AI117" i="62" s="1"/>
  <c r="AE116" i="62"/>
  <c r="AE75" i="69"/>
  <c r="AH119" i="43"/>
  <c r="AI119" i="43" s="1"/>
  <c r="AE69" i="68"/>
  <c r="AH70" i="68"/>
  <c r="AI70" i="68" s="1"/>
  <c r="X26" i="27"/>
  <c r="AH92" i="14"/>
  <c r="AI92" i="14" s="1"/>
  <c r="AE110" i="38"/>
  <c r="Q87" i="46"/>
  <c r="Q103" i="46" s="1"/>
  <c r="Q68" i="46"/>
  <c r="Q84" i="46" s="1"/>
  <c r="AG58" i="46"/>
  <c r="AG81" i="54"/>
  <c r="A81" i="54"/>
  <c r="Y87" i="54"/>
  <c r="Y103" i="54" s="1"/>
  <c r="A44" i="54"/>
  <c r="AE43" i="54" s="1"/>
  <c r="AE71" i="80"/>
  <c r="AH72" i="80"/>
  <c r="AI72" i="80" s="1"/>
  <c r="T17" i="83"/>
  <c r="K87" i="83"/>
  <c r="K103" i="83" s="1"/>
  <c r="K68" i="83"/>
  <c r="K84" i="83" s="1"/>
  <c r="A55" i="83"/>
  <c r="A112" i="83"/>
  <c r="A36" i="83"/>
  <c r="A93" i="83"/>
  <c r="AG93" i="83"/>
  <c r="A74" i="83"/>
  <c r="K106" i="83"/>
  <c r="K122" i="83" s="1"/>
  <c r="AG36" i="83"/>
  <c r="AG112" i="83"/>
  <c r="B17" i="83"/>
  <c r="AG55" i="83"/>
  <c r="AG74" i="83"/>
  <c r="K30" i="83"/>
  <c r="K46" i="83" s="1"/>
  <c r="K49" i="83"/>
  <c r="K65" i="83" s="1"/>
  <c r="AH56" i="87"/>
  <c r="AI56" i="87" s="1"/>
  <c r="AE55" i="87"/>
  <c r="B26" i="83"/>
  <c r="T26" i="83"/>
  <c r="X26" i="83" s="1"/>
  <c r="A121" i="83"/>
  <c r="AH121" i="83" s="1"/>
  <c r="AI121" i="83" s="1"/>
  <c r="AG121" i="83"/>
  <c r="A92" i="79"/>
  <c r="AH72" i="84"/>
  <c r="AI72" i="84" s="1"/>
  <c r="A40" i="10"/>
  <c r="AG97" i="10"/>
  <c r="AG40" i="10"/>
  <c r="A59" i="10"/>
  <c r="B21" i="10"/>
  <c r="A97" i="10"/>
  <c r="AG78" i="10"/>
  <c r="AG116" i="10"/>
  <c r="B21" i="71"/>
  <c r="A71" i="69"/>
  <c r="A33" i="69"/>
  <c r="AG33" i="69"/>
  <c r="AG97" i="70"/>
  <c r="A14" i="33"/>
  <c r="A12" i="33"/>
  <c r="A22" i="33"/>
  <c r="A24" i="33"/>
  <c r="A23" i="33"/>
  <c r="A22" i="50"/>
  <c r="AG60" i="50" s="1"/>
  <c r="A19" i="50"/>
  <c r="AG38" i="50" s="1"/>
  <c r="A15" i="50"/>
  <c r="A26" i="50"/>
  <c r="A14" i="50"/>
  <c r="A25" i="50"/>
  <c r="A18" i="50"/>
  <c r="A12" i="50"/>
  <c r="A23" i="50"/>
  <c r="A20" i="50"/>
  <c r="A16" i="50"/>
  <c r="E106" i="71"/>
  <c r="E122" i="71" s="1"/>
  <c r="S87" i="71"/>
  <c r="S103" i="71" s="1"/>
  <c r="S30" i="71"/>
  <c r="S46" i="71" s="1"/>
  <c r="AG97" i="71"/>
  <c r="I30" i="71"/>
  <c r="I46" i="71" s="1"/>
  <c r="A20" i="66"/>
  <c r="A26" i="66"/>
  <c r="E33" i="20"/>
  <c r="A8" i="63"/>
  <c r="A8" i="66"/>
  <c r="A8" i="61"/>
  <c r="A8" i="64"/>
  <c r="A8" i="62"/>
  <c r="A8" i="67"/>
  <c r="A8" i="10"/>
  <c r="A8" i="65"/>
  <c r="A8" i="59"/>
  <c r="K106" i="70"/>
  <c r="K122" i="70" s="1"/>
  <c r="T24" i="48"/>
  <c r="X24" i="48" s="1"/>
  <c r="A15" i="70"/>
  <c r="A19" i="70"/>
  <c r="A23" i="70"/>
  <c r="A42" i="70" s="1"/>
  <c r="A16" i="70"/>
  <c r="A20" i="70"/>
  <c r="A26" i="70"/>
  <c r="A22" i="70"/>
  <c r="A25" i="70"/>
  <c r="A14" i="70"/>
  <c r="A18" i="70"/>
  <c r="A23" i="65"/>
  <c r="AG42" i="65" s="1"/>
  <c r="A22" i="65"/>
  <c r="A13" i="65"/>
  <c r="A12" i="65"/>
  <c r="A18" i="65"/>
  <c r="A26" i="65"/>
  <c r="AG121" i="65" s="1"/>
  <c r="A16" i="65"/>
  <c r="A25" i="65"/>
  <c r="A20" i="65"/>
  <c r="A17" i="65"/>
  <c r="A21" i="65"/>
  <c r="A8" i="81"/>
  <c r="A78" i="71"/>
  <c r="A48" i="70"/>
  <c r="A48" i="38"/>
  <c r="A48" i="12"/>
  <c r="A14" i="78"/>
  <c r="A16" i="78"/>
  <c r="A15" i="78"/>
  <c r="A13" i="78"/>
  <c r="A23" i="78"/>
  <c r="A24" i="78"/>
  <c r="B15" i="64"/>
  <c r="AG92" i="69"/>
  <c r="AG35" i="69"/>
  <c r="W106" i="72"/>
  <c r="W122" i="72" s="1"/>
  <c r="B23" i="72"/>
  <c r="H20" i="90"/>
  <c r="H12" i="90"/>
  <c r="H23" i="90"/>
  <c r="A16" i="18"/>
  <c r="R16" i="18" s="1"/>
  <c r="A15" i="21"/>
  <c r="AG56" i="27"/>
  <c r="AG113" i="27"/>
  <c r="A18" i="39"/>
  <c r="A22" i="39"/>
  <c r="A14" i="39"/>
  <c r="T14" i="39" s="1"/>
  <c r="A25" i="39"/>
  <c r="A17" i="27"/>
  <c r="A25" i="27"/>
  <c r="A26" i="87"/>
  <c r="A24" i="87"/>
  <c r="AG108" i="32"/>
  <c r="A108" i="32"/>
  <c r="A70" i="32"/>
  <c r="C49" i="32"/>
  <c r="C65" i="32" s="1"/>
  <c r="B13" i="32"/>
  <c r="C30" i="32"/>
  <c r="C46" i="32" s="1"/>
  <c r="A51" i="32"/>
  <c r="AG89" i="32"/>
  <c r="A89" i="32"/>
  <c r="C87" i="32"/>
  <c r="C103" i="32" s="1"/>
  <c r="C106" i="32"/>
  <c r="C122" i="32" s="1"/>
  <c r="AG70" i="32"/>
  <c r="C68" i="32"/>
  <c r="C84" i="32" s="1"/>
  <c r="AG32" i="32"/>
  <c r="T13" i="32"/>
  <c r="AG51" i="32"/>
  <c r="A32" i="32"/>
  <c r="AH117" i="32"/>
  <c r="AI117" i="32" s="1"/>
  <c r="AH57" i="35"/>
  <c r="AI57" i="35" s="1"/>
  <c r="AE57" i="35"/>
  <c r="AE56" i="35"/>
  <c r="AH57" i="32"/>
  <c r="AI57" i="32" s="1"/>
  <c r="A89" i="33"/>
  <c r="AH89" i="33" s="1"/>
  <c r="AI89" i="33" s="1"/>
  <c r="B13" i="33"/>
  <c r="AG51" i="33"/>
  <c r="A32" i="33"/>
  <c r="AH32" i="33" s="1"/>
  <c r="AI32" i="33" s="1"/>
  <c r="C68" i="33"/>
  <c r="C84" i="33" s="1"/>
  <c r="T13" i="33"/>
  <c r="AB13" i="33" s="1"/>
  <c r="AI13" i="33" s="1"/>
  <c r="C87" i="33"/>
  <c r="C103" i="33" s="1"/>
  <c r="C30" i="33"/>
  <c r="C46" i="33" s="1"/>
  <c r="C49" i="33"/>
  <c r="C65" i="33" s="1"/>
  <c r="AG32" i="33"/>
  <c r="A108" i="33"/>
  <c r="AH108" i="33" s="1"/>
  <c r="AI108" i="33" s="1"/>
  <c r="AG70" i="33"/>
  <c r="C106" i="33"/>
  <c r="C122" i="33" s="1"/>
  <c r="A70" i="33"/>
  <c r="AH70" i="33"/>
  <c r="AI70" i="33" s="1"/>
  <c r="AG108" i="33"/>
  <c r="A51" i="33"/>
  <c r="AH51" i="33" s="1"/>
  <c r="AI51" i="33" s="1"/>
  <c r="AG89" i="33"/>
  <c r="AB17" i="34"/>
  <c r="AI17" i="34" s="1"/>
  <c r="AE111" i="34"/>
  <c r="AB16" i="33"/>
  <c r="AI16" i="33" s="1"/>
  <c r="X16" i="33"/>
  <c r="AG72" i="32"/>
  <c r="A91" i="32"/>
  <c r="G87" i="32"/>
  <c r="G103" i="32" s="1"/>
  <c r="T15" i="32"/>
  <c r="A110" i="32"/>
  <c r="A53" i="32"/>
  <c r="B15" i="32"/>
  <c r="AG53" i="32"/>
  <c r="A34" i="32"/>
  <c r="G68" i="32"/>
  <c r="G84" i="32" s="1"/>
  <c r="AG110" i="32"/>
  <c r="G49" i="32"/>
  <c r="G65" i="32" s="1"/>
  <c r="G106" i="32"/>
  <c r="G122" i="32" s="1"/>
  <c r="A72" i="32"/>
  <c r="G30" i="32"/>
  <c r="G46" i="32" s="1"/>
  <c r="AG91" i="32"/>
  <c r="AG34" i="32"/>
  <c r="AH99" i="31"/>
  <c r="AI99" i="31" s="1"/>
  <c r="AE99" i="31"/>
  <c r="AE98" i="31"/>
  <c r="A53" i="33"/>
  <c r="G30" i="33"/>
  <c r="G46" i="33"/>
  <c r="G106" i="33"/>
  <c r="G122" i="33" s="1"/>
  <c r="G68" i="33"/>
  <c r="G84" i="33" s="1"/>
  <c r="AG110" i="33"/>
  <c r="G49" i="33"/>
  <c r="G65" i="33" s="1"/>
  <c r="AG72" i="33"/>
  <c r="T15" i="33"/>
  <c r="AG53" i="33"/>
  <c r="G87" i="33"/>
  <c r="G103" i="33" s="1"/>
  <c r="B15" i="33"/>
  <c r="A34" i="33"/>
  <c r="A91" i="33"/>
  <c r="AG91" i="33"/>
  <c r="AG34" i="33"/>
  <c r="A72" i="33"/>
  <c r="A110" i="33"/>
  <c r="AH88" i="31"/>
  <c r="AI88" i="31" s="1"/>
  <c r="AE88" i="31"/>
  <c r="AE89" i="34"/>
  <c r="AH90" i="34"/>
  <c r="AI90" i="34" s="1"/>
  <c r="A37" i="32"/>
  <c r="AG56" i="32"/>
  <c r="M68" i="32"/>
  <c r="M84" i="32" s="1"/>
  <c r="A113" i="32"/>
  <c r="A56" i="32"/>
  <c r="M30" i="32"/>
  <c r="M46" i="32" s="1"/>
  <c r="M106" i="32"/>
  <c r="M122" i="32"/>
  <c r="AG113" i="32"/>
  <c r="T18" i="32"/>
  <c r="X18" i="32" s="1"/>
  <c r="B18" i="32"/>
  <c r="M49" i="32"/>
  <c r="M65" i="32" s="1"/>
  <c r="A75" i="32"/>
  <c r="AG37" i="32"/>
  <c r="AG75" i="32"/>
  <c r="M87" i="32"/>
  <c r="M103" i="32" s="1"/>
  <c r="A94" i="32"/>
  <c r="AE93" i="32" s="1"/>
  <c r="AG94" i="32"/>
  <c r="S106" i="32"/>
  <c r="S122" i="32" s="1"/>
  <c r="A59" i="32"/>
  <c r="S49" i="32"/>
  <c r="S65" i="32" s="1"/>
  <c r="AG116" i="32"/>
  <c r="AG40" i="32"/>
  <c r="A97" i="32"/>
  <c r="A40" i="32"/>
  <c r="B21" i="32"/>
  <c r="AG78" i="32"/>
  <c r="AE100" i="34"/>
  <c r="AE117" i="31"/>
  <c r="AE118" i="31"/>
  <c r="AH118" i="31"/>
  <c r="AI118" i="31" s="1"/>
  <c r="AE90" i="34"/>
  <c r="AG56" i="33"/>
  <c r="AH50" i="31"/>
  <c r="AI50" i="31" s="1"/>
  <c r="AE50" i="31"/>
  <c r="AE55" i="34"/>
  <c r="AH55" i="34"/>
  <c r="AI55" i="34" s="1"/>
  <c r="AE54" i="34"/>
  <c r="AE35" i="34"/>
  <c r="AE36" i="34"/>
  <c r="A96" i="32"/>
  <c r="AE95" i="32" s="1"/>
  <c r="A58" i="32"/>
  <c r="AG58" i="32"/>
  <c r="AG96" i="32"/>
  <c r="A39" i="32"/>
  <c r="Q49" i="32"/>
  <c r="Q65" i="32" s="1"/>
  <c r="AG77" i="32"/>
  <c r="Q106" i="32"/>
  <c r="Q122" i="32" s="1"/>
  <c r="A115" i="32"/>
  <c r="A77" i="32"/>
  <c r="AE76" i="32" s="1"/>
  <c r="B20" i="32"/>
  <c r="Q30" i="32"/>
  <c r="Q46" i="32" s="1"/>
  <c r="AG115" i="32"/>
  <c r="Q68" i="32"/>
  <c r="Q84" i="32" s="1"/>
  <c r="T20" i="32"/>
  <c r="Q87" i="32"/>
  <c r="Q103" i="32" s="1"/>
  <c r="AG39" i="32"/>
  <c r="AG31" i="32"/>
  <c r="A69" i="32"/>
  <c r="AG50" i="32"/>
  <c r="B12" i="32"/>
  <c r="A50" i="32"/>
  <c r="A107" i="32"/>
  <c r="A88" i="32"/>
  <c r="AG69" i="32"/>
  <c r="A31" i="32"/>
  <c r="AG88" i="32"/>
  <c r="T12" i="32"/>
  <c r="AG107" i="32"/>
  <c r="AH79" i="32"/>
  <c r="AI79" i="32"/>
  <c r="AE95" i="35"/>
  <c r="AH95" i="35"/>
  <c r="AI95" i="35" s="1"/>
  <c r="AE94" i="35"/>
  <c r="AG115" i="33"/>
  <c r="Q87" i="33"/>
  <c r="Q103" i="33" s="1"/>
  <c r="B20" i="33"/>
  <c r="AG96" i="33"/>
  <c r="A77" i="33"/>
  <c r="T20" i="33"/>
  <c r="AG77" i="33"/>
  <c r="A58" i="33"/>
  <c r="AG58" i="33"/>
  <c r="Q30" i="33"/>
  <c r="Q46" i="33" s="1"/>
  <c r="Q68" i="33"/>
  <c r="Q84" i="33" s="1"/>
  <c r="A96" i="33"/>
  <c r="AG39" i="33"/>
  <c r="A39" i="33"/>
  <c r="Q49" i="33"/>
  <c r="Q65" i="33" s="1"/>
  <c r="A115" i="33"/>
  <c r="Q106" i="33"/>
  <c r="Q122" i="33" s="1"/>
  <c r="AH107" i="31"/>
  <c r="AI107" i="31" s="1"/>
  <c r="AE107" i="31"/>
  <c r="AH111" i="33"/>
  <c r="AI111" i="33" s="1"/>
  <c r="A101" i="32"/>
  <c r="T25" i="32"/>
  <c r="AA49" i="32"/>
  <c r="AA65" i="32" s="1"/>
  <c r="AA30" i="32"/>
  <c r="AA46" i="32" s="1"/>
  <c r="A120" i="32"/>
  <c r="AA106" i="32"/>
  <c r="AA122" i="32" s="1"/>
  <c r="AG63" i="32"/>
  <c r="A63" i="32"/>
  <c r="AG120" i="32"/>
  <c r="AG101" i="32"/>
  <c r="AA87" i="32"/>
  <c r="AA103" i="32" s="1"/>
  <c r="AA68" i="32"/>
  <c r="AA84" i="32" s="1"/>
  <c r="B25" i="32"/>
  <c r="A82" i="32"/>
  <c r="AG44" i="32"/>
  <c r="A44" i="32"/>
  <c r="AG82" i="32"/>
  <c r="AG83" i="32"/>
  <c r="AG45" i="32"/>
  <c r="T26" i="32"/>
  <c r="AC87" i="32"/>
  <c r="AC103" i="32" s="1"/>
  <c r="A83" i="32"/>
  <c r="AH83" i="32" s="1"/>
  <c r="AI83" i="32" s="1"/>
  <c r="AC30" i="32"/>
  <c r="AC46" i="32" s="1"/>
  <c r="A64" i="32"/>
  <c r="AH64" i="32" s="1"/>
  <c r="AI64" i="32" s="1"/>
  <c r="AG121" i="32"/>
  <c r="AC68" i="32"/>
  <c r="AC84" i="32" s="1"/>
  <c r="A45" i="32"/>
  <c r="AH45" i="32" s="1"/>
  <c r="AI45" i="32" s="1"/>
  <c r="AC106" i="32"/>
  <c r="AC122" i="32" s="1"/>
  <c r="AG64" i="32"/>
  <c r="B26" i="32"/>
  <c r="AG102" i="32"/>
  <c r="A121" i="32"/>
  <c r="AH121" i="32" s="1"/>
  <c r="AI121" i="32" s="1"/>
  <c r="AC49" i="32"/>
  <c r="AC65" i="32" s="1"/>
  <c r="A102" i="32"/>
  <c r="AH102" i="32" s="1"/>
  <c r="AI102" i="32" s="1"/>
  <c r="AH60" i="32"/>
  <c r="AI60" i="32" s="1"/>
  <c r="A38" i="33"/>
  <c r="A57" i="33"/>
  <c r="AG38" i="33"/>
  <c r="A114" i="33"/>
  <c r="O68" i="33"/>
  <c r="O84" i="33" s="1"/>
  <c r="O87" i="33"/>
  <c r="O103" i="33" s="1"/>
  <c r="AG95" i="33"/>
  <c r="T19" i="33"/>
  <c r="X19" i="33" s="1"/>
  <c r="AH69" i="31"/>
  <c r="AI69" i="31" s="1"/>
  <c r="AE69" i="31"/>
  <c r="AH93" i="34"/>
  <c r="AI93" i="34" s="1"/>
  <c r="AE92" i="34"/>
  <c r="AE93" i="34"/>
  <c r="AE33" i="34"/>
  <c r="AH33" i="34"/>
  <c r="AI33" i="34" s="1"/>
  <c r="AE32" i="34"/>
  <c r="AE92" i="32"/>
  <c r="AH93" i="32"/>
  <c r="AI93" i="32" s="1"/>
  <c r="S106" i="33"/>
  <c r="S122" i="33" s="1"/>
  <c r="AG78" i="33"/>
  <c r="S68" i="33"/>
  <c r="S84" i="33" s="1"/>
  <c r="A59" i="33"/>
  <c r="AH59" i="33" s="1"/>
  <c r="AI59" i="33" s="1"/>
  <c r="AG116" i="33"/>
  <c r="S49" i="33"/>
  <c r="S65" i="33" s="1"/>
  <c r="B21" i="33"/>
  <c r="AG59" i="33"/>
  <c r="T21" i="33"/>
  <c r="A78" i="33"/>
  <c r="AH78" i="33" s="1"/>
  <c r="AI78" i="33" s="1"/>
  <c r="A97" i="33"/>
  <c r="AH97" i="33" s="1"/>
  <c r="AI97" i="33" s="1"/>
  <c r="S30" i="33"/>
  <c r="S46" i="33" s="1"/>
  <c r="S87" i="33"/>
  <c r="S103" i="33" s="1"/>
  <c r="A116" i="33"/>
  <c r="AH116" i="33" s="1"/>
  <c r="AI116" i="33" s="1"/>
  <c r="AG40" i="33"/>
  <c r="AG97" i="33"/>
  <c r="A40" i="33"/>
  <c r="AH40" i="33" s="1"/>
  <c r="AI40" i="33" s="1"/>
  <c r="Y68" i="32"/>
  <c r="Y84" i="32" s="1"/>
  <c r="AG81" i="32"/>
  <c r="A100" i="32"/>
  <c r="AH100" i="32" s="1"/>
  <c r="AI100" i="32" s="1"/>
  <c r="B24" i="32"/>
  <c r="A119" i="32"/>
  <c r="Y87" i="32"/>
  <c r="Y103" i="32" s="1"/>
  <c r="AG62" i="32"/>
  <c r="T24" i="32"/>
  <c r="AG119" i="32"/>
  <c r="Y30" i="32"/>
  <c r="Y46" i="32" s="1"/>
  <c r="A43" i="32"/>
  <c r="A81" i="32"/>
  <c r="A62" i="32"/>
  <c r="AG100" i="32"/>
  <c r="AG43" i="32"/>
  <c r="Y106" i="32"/>
  <c r="Y122" i="32" s="1"/>
  <c r="Y49" i="32"/>
  <c r="Y65" i="32" s="1"/>
  <c r="AH42" i="31"/>
  <c r="AI42" i="31" s="1"/>
  <c r="AE41" i="31"/>
  <c r="AE42" i="31"/>
  <c r="AH35" i="32"/>
  <c r="AI35" i="32" s="1"/>
  <c r="AE35" i="32"/>
  <c r="X22" i="32"/>
  <c r="K68" i="33"/>
  <c r="K84" i="33" s="1"/>
  <c r="K106" i="33"/>
  <c r="K122" i="33" s="1"/>
  <c r="K49" i="33"/>
  <c r="K65" i="33" s="1"/>
  <c r="K30" i="33"/>
  <c r="K46" i="33" s="1"/>
  <c r="T17" i="33"/>
  <c r="X17" i="33" s="1"/>
  <c r="A112" i="33"/>
  <c r="B17" i="33"/>
  <c r="K87" i="33"/>
  <c r="K103" i="33" s="1"/>
  <c r="A55" i="33"/>
  <c r="AE54" i="33" s="1"/>
  <c r="A93" i="33"/>
  <c r="AG93" i="33"/>
  <c r="AG36" i="33"/>
  <c r="AG55" i="33"/>
  <c r="A36" i="33"/>
  <c r="AG112" i="33"/>
  <c r="A74" i="33"/>
  <c r="AE73" i="33" s="1"/>
  <c r="AG74" i="33"/>
  <c r="AE31" i="31"/>
  <c r="AH31" i="31"/>
  <c r="AI31" i="31" s="1"/>
  <c r="AH73" i="33"/>
  <c r="AI73" i="33" s="1"/>
  <c r="W68" i="32"/>
  <c r="W84" i="32" s="1"/>
  <c r="T23" i="32"/>
  <c r="X23" i="32" s="1"/>
  <c r="AG42" i="32"/>
  <c r="B23" i="32"/>
  <c r="AG80" i="32"/>
  <c r="A99" i="32"/>
  <c r="W87" i="32"/>
  <c r="W103" i="32" s="1"/>
  <c r="W30" i="32"/>
  <c r="W46" i="32" s="1"/>
  <c r="W106" i="32"/>
  <c r="W122" i="32" s="1"/>
  <c r="A80" i="32"/>
  <c r="AE79" i="32" s="1"/>
  <c r="A42" i="32"/>
  <c r="A61" i="32"/>
  <c r="AE60" i="32" s="1"/>
  <c r="AG99" i="32"/>
  <c r="W49" i="32"/>
  <c r="W65" i="32" s="1"/>
  <c r="A118" i="32"/>
  <c r="AG118" i="32"/>
  <c r="AG61" i="32"/>
  <c r="AE52" i="34"/>
  <c r="AH52" i="34"/>
  <c r="AI52" i="34" s="1"/>
  <c r="AH38" i="35"/>
  <c r="AI38" i="35" s="1"/>
  <c r="AE38" i="35"/>
  <c r="AE37" i="35"/>
  <c r="AC68" i="33"/>
  <c r="AC84" i="33" s="1"/>
  <c r="AG64" i="33"/>
  <c r="AC87" i="33"/>
  <c r="AC103" i="33" s="1"/>
  <c r="AC106" i="33"/>
  <c r="AC122" i="33"/>
  <c r="A64" i="33"/>
  <c r="AG45" i="33"/>
  <c r="AG83" i="33"/>
  <c r="A83" i="33"/>
  <c r="AG121" i="33"/>
  <c r="A121" i="33"/>
  <c r="AH121" i="33" s="1"/>
  <c r="AI121" i="33" s="1"/>
  <c r="AC30" i="33"/>
  <c r="AC46" i="33"/>
  <c r="B26" i="33"/>
  <c r="A45" i="33"/>
  <c r="T26" i="33"/>
  <c r="AC49" i="33"/>
  <c r="AC65" i="33" s="1"/>
  <c r="AG102" i="33"/>
  <c r="A102" i="33"/>
  <c r="AH102" i="33" s="1"/>
  <c r="AI102" i="33" s="1"/>
  <c r="AH54" i="33"/>
  <c r="AI54" i="33" s="1"/>
  <c r="K87" i="79"/>
  <c r="K103" i="79" s="1"/>
  <c r="A112" i="79"/>
  <c r="A74" i="79"/>
  <c r="AG55" i="79"/>
  <c r="AG112" i="79"/>
  <c r="K49" i="79"/>
  <c r="K65" i="79" s="1"/>
  <c r="AG74" i="79"/>
  <c r="AG93" i="79"/>
  <c r="K30" i="79"/>
  <c r="K46" i="79" s="1"/>
  <c r="AA87" i="79"/>
  <c r="AA103" i="79" s="1"/>
  <c r="AA30" i="79"/>
  <c r="AA46" i="79" s="1"/>
  <c r="AG120" i="79"/>
  <c r="AG63" i="79"/>
  <c r="A120" i="79"/>
  <c r="A82" i="79"/>
  <c r="AA106" i="79"/>
  <c r="AA122" i="79" s="1"/>
  <c r="AA49" i="79"/>
  <c r="AA65" i="79" s="1"/>
  <c r="AG82" i="79"/>
  <c r="A101" i="79"/>
  <c r="B25" i="79"/>
  <c r="AG44" i="79"/>
  <c r="AG101" i="79"/>
  <c r="T25" i="79"/>
  <c r="X25" i="79" s="1"/>
  <c r="A44" i="79"/>
  <c r="A63" i="79"/>
  <c r="AA68" i="79"/>
  <c r="AA84" i="79" s="1"/>
  <c r="AC87" i="79"/>
  <c r="AC103" i="79" s="1"/>
  <c r="AG102" i="79"/>
  <c r="A64" i="79"/>
  <c r="AH64" i="79" s="1"/>
  <c r="AI64" i="79" s="1"/>
  <c r="AC30" i="79"/>
  <c r="AC46" i="79" s="1"/>
  <c r="AE74" i="85"/>
  <c r="AE73" i="85"/>
  <c r="AH107" i="86"/>
  <c r="AI107" i="86" s="1"/>
  <c r="AE107" i="86"/>
  <c r="AE31" i="86"/>
  <c r="AH31" i="86"/>
  <c r="AI31" i="86" s="1"/>
  <c r="AH69" i="86"/>
  <c r="AI69" i="86" s="1"/>
  <c r="AE69" i="86"/>
  <c r="AH36" i="85"/>
  <c r="AI36" i="85" s="1"/>
  <c r="AE35" i="85"/>
  <c r="AE36" i="85"/>
  <c r="AE88" i="86"/>
  <c r="AH88" i="86"/>
  <c r="AI88" i="86" s="1"/>
  <c r="AH93" i="85"/>
  <c r="AI93" i="85" s="1"/>
  <c r="AE92" i="85"/>
  <c r="AE93" i="85"/>
  <c r="AH50" i="86"/>
  <c r="AI50" i="86" s="1"/>
  <c r="AE50" i="86"/>
  <c r="AH112" i="85"/>
  <c r="AI112" i="85" s="1"/>
  <c r="AE112" i="85"/>
  <c r="AE111" i="85"/>
  <c r="AH71" i="84"/>
  <c r="AI71" i="84" s="1"/>
  <c r="AE71" i="84"/>
  <c r="AH90" i="84"/>
  <c r="AI90" i="84" s="1"/>
  <c r="AE90" i="84"/>
  <c r="AA30" i="72"/>
  <c r="AA46" i="72" s="1"/>
  <c r="A44" i="72"/>
  <c r="AA106" i="72"/>
  <c r="AA122" i="72" s="1"/>
  <c r="AA49" i="72"/>
  <c r="AA65" i="72" s="1"/>
  <c r="AG120" i="72"/>
  <c r="AA68" i="72"/>
  <c r="AA84" i="72" s="1"/>
  <c r="A63" i="72"/>
  <c r="T25" i="72"/>
  <c r="X25" i="72" s="1"/>
  <c r="A101" i="72"/>
  <c r="B25" i="72"/>
  <c r="AG63" i="72"/>
  <c r="AA87" i="72"/>
  <c r="AA103" i="72" s="1"/>
  <c r="A120" i="72"/>
  <c r="AG82" i="72"/>
  <c r="AG44" i="72"/>
  <c r="AG101" i="72"/>
  <c r="A82" i="72"/>
  <c r="AG121" i="71"/>
  <c r="A83" i="71"/>
  <c r="AC106" i="71"/>
  <c r="AC122" i="71" s="1"/>
  <c r="AC49" i="71"/>
  <c r="AC65" i="71" s="1"/>
  <c r="AG83" i="71"/>
  <c r="AC87" i="71"/>
  <c r="AC103" i="71" s="1"/>
  <c r="AG64" i="71"/>
  <c r="T26" i="71"/>
  <c r="A102" i="71"/>
  <c r="AH102" i="71" s="1"/>
  <c r="AI102" i="71" s="1"/>
  <c r="A121" i="71"/>
  <c r="AC30" i="71"/>
  <c r="AC46" i="71" s="1"/>
  <c r="A45" i="71"/>
  <c r="AC68" i="71"/>
  <c r="AC84" i="71" s="1"/>
  <c r="AG45" i="71"/>
  <c r="A64" i="71"/>
  <c r="AG102" i="71"/>
  <c r="B26" i="71"/>
  <c r="A90" i="71"/>
  <c r="AG52" i="71"/>
  <c r="E68" i="71"/>
  <c r="E84" i="71" s="1"/>
  <c r="AG33" i="71"/>
  <c r="A71" i="71"/>
  <c r="AG71" i="71"/>
  <c r="AG90" i="71"/>
  <c r="A109" i="71"/>
  <c r="AG109" i="71"/>
  <c r="A33" i="71"/>
  <c r="E30" i="71"/>
  <c r="E46" i="71" s="1"/>
  <c r="B17" i="71"/>
  <c r="K49" i="71"/>
  <c r="K65" i="71" s="1"/>
  <c r="K68" i="71"/>
  <c r="K84" i="71" s="1"/>
  <c r="AG112" i="71"/>
  <c r="AG36" i="71"/>
  <c r="A112" i="71"/>
  <c r="A93" i="71"/>
  <c r="K30" i="71"/>
  <c r="K46" i="71" s="1"/>
  <c r="K87" i="71"/>
  <c r="K103" i="71" s="1"/>
  <c r="AG74" i="71"/>
  <c r="K106" i="71"/>
  <c r="K122" i="71" s="1"/>
  <c r="AG55" i="71"/>
  <c r="AG93" i="71"/>
  <c r="A55" i="71"/>
  <c r="A36" i="71"/>
  <c r="A74" i="71"/>
  <c r="T17" i="71"/>
  <c r="AH32" i="76"/>
  <c r="AI32" i="76" s="1"/>
  <c r="AH73" i="75"/>
  <c r="AI73" i="75" s="1"/>
  <c r="AE72" i="75"/>
  <c r="AE73" i="75"/>
  <c r="T20" i="72"/>
  <c r="X20" i="72" s="1"/>
  <c r="Q30" i="72"/>
  <c r="Q46" i="72" s="1"/>
  <c r="A96" i="72"/>
  <c r="AG58" i="72"/>
  <c r="AG77" i="72"/>
  <c r="Q87" i="72"/>
  <c r="Q103" i="72" s="1"/>
  <c r="Q106" i="72"/>
  <c r="Q122" i="72" s="1"/>
  <c r="AG96" i="72"/>
  <c r="A77" i="72"/>
  <c r="B20" i="72"/>
  <c r="AG39" i="72"/>
  <c r="A115" i="72"/>
  <c r="Q49" i="72"/>
  <c r="Q65" i="72" s="1"/>
  <c r="AG115" i="72"/>
  <c r="A58" i="72"/>
  <c r="A39" i="72"/>
  <c r="Q68" i="72"/>
  <c r="Q84" i="72" s="1"/>
  <c r="AG112" i="76"/>
  <c r="A55" i="76"/>
  <c r="A93" i="76"/>
  <c r="AG55" i="76"/>
  <c r="T17" i="76"/>
  <c r="AB17" i="76" s="1"/>
  <c r="AI17" i="76" s="1"/>
  <c r="K68" i="76"/>
  <c r="K84" i="76" s="1"/>
  <c r="A36" i="76"/>
  <c r="K30" i="76"/>
  <c r="K46" i="76" s="1"/>
  <c r="K87" i="76"/>
  <c r="K103" i="76" s="1"/>
  <c r="AH70" i="76"/>
  <c r="AI70" i="76" s="1"/>
  <c r="T15" i="72"/>
  <c r="A110" i="72"/>
  <c r="A91" i="72"/>
  <c r="AG91" i="72"/>
  <c r="G106" i="72"/>
  <c r="G122" i="72" s="1"/>
  <c r="A53" i="72"/>
  <c r="AG72" i="72"/>
  <c r="G30" i="72"/>
  <c r="G46" i="72" s="1"/>
  <c r="B15" i="72"/>
  <c r="G68" i="72"/>
  <c r="G84" i="72" s="1"/>
  <c r="A72" i="72"/>
  <c r="AG110" i="72"/>
  <c r="AG34" i="72"/>
  <c r="G87" i="72"/>
  <c r="G103" i="72" s="1"/>
  <c r="A34" i="72"/>
  <c r="G49" i="72"/>
  <c r="G65" i="72" s="1"/>
  <c r="AG53" i="72"/>
  <c r="E68" i="72"/>
  <c r="E84" i="72" s="1"/>
  <c r="A71" i="72"/>
  <c r="A109" i="72"/>
  <c r="AG109" i="72"/>
  <c r="E87" i="72"/>
  <c r="E103" i="72" s="1"/>
  <c r="AG71" i="72"/>
  <c r="A33" i="72"/>
  <c r="E30" i="72"/>
  <c r="E46" i="72" s="1"/>
  <c r="A52" i="72"/>
  <c r="AG90" i="72"/>
  <c r="E49" i="72"/>
  <c r="E65" i="72" s="1"/>
  <c r="AG52" i="72"/>
  <c r="A90" i="72"/>
  <c r="AG33" i="72"/>
  <c r="B14" i="72"/>
  <c r="E106" i="72"/>
  <c r="E122" i="72" s="1"/>
  <c r="T14" i="72"/>
  <c r="AG97" i="76"/>
  <c r="S87" i="76"/>
  <c r="S103" i="76" s="1"/>
  <c r="A97" i="76"/>
  <c r="AH97" i="76" s="1"/>
  <c r="AI97" i="76" s="1"/>
  <c r="S30" i="76"/>
  <c r="S46" i="76" s="1"/>
  <c r="T21" i="76"/>
  <c r="AG116" i="76"/>
  <c r="AG78" i="76"/>
  <c r="A59" i="76"/>
  <c r="S49" i="76"/>
  <c r="S65" i="76" s="1"/>
  <c r="B21" i="76"/>
  <c r="A116" i="76"/>
  <c r="A78" i="76"/>
  <c r="S106" i="76"/>
  <c r="S122" i="76" s="1"/>
  <c r="S68" i="76"/>
  <c r="S84" i="76" s="1"/>
  <c r="AG40" i="76"/>
  <c r="A40" i="76"/>
  <c r="AG59" i="76"/>
  <c r="AH54" i="75"/>
  <c r="AI54" i="75" s="1"/>
  <c r="AE53" i="75"/>
  <c r="T25" i="76"/>
  <c r="X25" i="76" s="1"/>
  <c r="AG120" i="76"/>
  <c r="A82" i="76"/>
  <c r="AA106" i="76"/>
  <c r="AA122" i="76" s="1"/>
  <c r="A101" i="76"/>
  <c r="A120" i="76"/>
  <c r="AA68" i="76"/>
  <c r="AA84" i="76" s="1"/>
  <c r="AA49" i="76"/>
  <c r="AA65" i="76" s="1"/>
  <c r="A63" i="76"/>
  <c r="AG63" i="76"/>
  <c r="A44" i="76"/>
  <c r="AG82" i="76"/>
  <c r="AA30" i="76"/>
  <c r="AA46" i="76" s="1"/>
  <c r="AG101" i="76"/>
  <c r="B25" i="76"/>
  <c r="AA87" i="76"/>
  <c r="AA103" i="76" s="1"/>
  <c r="AG44" i="76"/>
  <c r="T21" i="71"/>
  <c r="A116" i="71"/>
  <c r="S68" i="71"/>
  <c r="S84" i="71" s="1"/>
  <c r="AG116" i="71"/>
  <c r="AG40" i="71"/>
  <c r="AH51" i="76"/>
  <c r="AI51" i="76" s="1"/>
  <c r="W87" i="76"/>
  <c r="W103" i="76" s="1"/>
  <c r="B23" i="76"/>
  <c r="AG42" i="76"/>
  <c r="A80" i="76"/>
  <c r="W30" i="76"/>
  <c r="W46" i="76" s="1"/>
  <c r="T23" i="76"/>
  <c r="W68" i="76"/>
  <c r="W84" i="76" s="1"/>
  <c r="A99" i="76"/>
  <c r="AH99" i="76" s="1"/>
  <c r="AI99" i="76" s="1"/>
  <c r="W49" i="76"/>
  <c r="W65" i="76" s="1"/>
  <c r="T22" i="72"/>
  <c r="AG60" i="72"/>
  <c r="AG98" i="72"/>
  <c r="U30" i="72"/>
  <c r="U46" i="72" s="1"/>
  <c r="A98" i="72"/>
  <c r="A60" i="72"/>
  <c r="U87" i="72"/>
  <c r="U103" i="72" s="1"/>
  <c r="AG79" i="72"/>
  <c r="A41" i="72"/>
  <c r="AH41" i="72" s="1"/>
  <c r="AI41" i="72" s="1"/>
  <c r="AG41" i="72"/>
  <c r="U68" i="72"/>
  <c r="U84" i="72" s="1"/>
  <c r="G49" i="71"/>
  <c r="G65" i="71" s="1"/>
  <c r="A91" i="71"/>
  <c r="B15" i="71"/>
  <c r="A34" i="71"/>
  <c r="A110" i="71"/>
  <c r="G106" i="71"/>
  <c r="G122" i="71" s="1"/>
  <c r="G87" i="71"/>
  <c r="G103" i="71" s="1"/>
  <c r="AG53" i="71"/>
  <c r="T15" i="71"/>
  <c r="AG110" i="71"/>
  <c r="A72" i="71"/>
  <c r="G68" i="71"/>
  <c r="G84" i="71" s="1"/>
  <c r="G30" i="71"/>
  <c r="G46" i="71" s="1"/>
  <c r="AG91" i="71"/>
  <c r="A53" i="71"/>
  <c r="AG72" i="71"/>
  <c r="AG34" i="71"/>
  <c r="C87" i="71"/>
  <c r="C103" i="71" s="1"/>
  <c r="A108" i="71"/>
  <c r="AG51" i="71"/>
  <c r="A32" i="71"/>
  <c r="AG89" i="71"/>
  <c r="A70" i="71"/>
  <c r="C106" i="71"/>
  <c r="C122" i="71" s="1"/>
  <c r="AG108" i="71"/>
  <c r="A51" i="71"/>
  <c r="C49" i="71"/>
  <c r="C65" i="71" s="1"/>
  <c r="C30" i="71"/>
  <c r="C46" i="71" s="1"/>
  <c r="AG32" i="71"/>
  <c r="C68" i="71"/>
  <c r="C84" i="71" s="1"/>
  <c r="A89" i="71"/>
  <c r="AG70" i="71"/>
  <c r="T13" i="71"/>
  <c r="B13" i="71"/>
  <c r="A72" i="76"/>
  <c r="AG34" i="76"/>
  <c r="G68" i="76"/>
  <c r="G84" i="76" s="1"/>
  <c r="G106" i="76"/>
  <c r="G122" i="76" s="1"/>
  <c r="T15" i="76"/>
  <c r="AG72" i="76"/>
  <c r="AG110" i="76"/>
  <c r="G87" i="76"/>
  <c r="G103" i="76" s="1"/>
  <c r="G30" i="76"/>
  <c r="G46" i="76"/>
  <c r="A53" i="76"/>
  <c r="A110" i="76"/>
  <c r="AG91" i="76"/>
  <c r="A91" i="76"/>
  <c r="A34" i="76"/>
  <c r="G49" i="76"/>
  <c r="G65" i="76" s="1"/>
  <c r="B15" i="76"/>
  <c r="AG53" i="76"/>
  <c r="Y68" i="72"/>
  <c r="Y84" i="72" s="1"/>
  <c r="A43" i="72"/>
  <c r="Y106" i="72"/>
  <c r="Y122" i="72" s="1"/>
  <c r="A81" i="72"/>
  <c r="AG100" i="72"/>
  <c r="AG119" i="72"/>
  <c r="A100" i="72"/>
  <c r="Y49" i="72"/>
  <c r="Y65" i="72" s="1"/>
  <c r="T24" i="72"/>
  <c r="AG81" i="72"/>
  <c r="A62" i="72"/>
  <c r="Y30" i="72"/>
  <c r="Y46" i="72" s="1"/>
  <c r="Y87" i="72"/>
  <c r="Y103" i="72" s="1"/>
  <c r="AG62" i="72"/>
  <c r="B24" i="72"/>
  <c r="A119" i="72"/>
  <c r="AG43" i="72"/>
  <c r="T19" i="76"/>
  <c r="X19" i="76" s="1"/>
  <c r="O87" i="76"/>
  <c r="O103" i="76" s="1"/>
  <c r="A57" i="76"/>
  <c r="AG114" i="76"/>
  <c r="O68" i="76"/>
  <c r="O84" i="76" s="1"/>
  <c r="A95" i="76"/>
  <c r="A76" i="76"/>
  <c r="AG57" i="76"/>
  <c r="AG98" i="76"/>
  <c r="A60" i="76"/>
  <c r="AE59" i="76" s="1"/>
  <c r="A41" i="76"/>
  <c r="U68" i="76"/>
  <c r="U84" i="76" s="1"/>
  <c r="U49" i="76"/>
  <c r="U65" i="76" s="1"/>
  <c r="A75" i="71"/>
  <c r="AG37" i="71"/>
  <c r="A56" i="71"/>
  <c r="B18" i="71"/>
  <c r="A37" i="71"/>
  <c r="M106" i="71"/>
  <c r="M122" i="71" s="1"/>
  <c r="T18" i="71"/>
  <c r="AB18" i="71" s="1"/>
  <c r="AI18" i="71" s="1"/>
  <c r="M87" i="71"/>
  <c r="M103" i="71"/>
  <c r="A94" i="71"/>
  <c r="A113" i="71"/>
  <c r="M68" i="71"/>
  <c r="M84" i="71" s="1"/>
  <c r="AG56" i="71"/>
  <c r="AG94" i="71"/>
  <c r="AG113" i="71"/>
  <c r="AG75" i="71"/>
  <c r="M30" i="71"/>
  <c r="M46" i="71" s="1"/>
  <c r="M49" i="71"/>
  <c r="M65" i="71" s="1"/>
  <c r="AH35" i="75"/>
  <c r="AI35" i="75" s="1"/>
  <c r="AE34" i="75"/>
  <c r="AE35" i="75"/>
  <c r="AH33" i="75"/>
  <c r="AI33" i="75" s="1"/>
  <c r="AE32" i="75"/>
  <c r="AE33" i="75"/>
  <c r="A114" i="72"/>
  <c r="T19" i="72"/>
  <c r="O68" i="72"/>
  <c r="O84" i="72" s="1"/>
  <c r="A95" i="72"/>
  <c r="A76" i="72"/>
  <c r="AG95" i="72"/>
  <c r="B19" i="72"/>
  <c r="O49" i="72"/>
  <c r="O65" i="72" s="1"/>
  <c r="AG76" i="72"/>
  <c r="AG38" i="72"/>
  <c r="A57" i="72"/>
  <c r="O106" i="72"/>
  <c r="O122" i="72" s="1"/>
  <c r="A38" i="72"/>
  <c r="AH38" i="72" s="1"/>
  <c r="AI38" i="72" s="1"/>
  <c r="AG57" i="72"/>
  <c r="AG114" i="72"/>
  <c r="O87" i="72"/>
  <c r="O103" i="72" s="1"/>
  <c r="O30" i="72"/>
  <c r="O46" i="72" s="1"/>
  <c r="A102" i="76"/>
  <c r="AH102" i="76" s="1"/>
  <c r="AI102" i="76" s="1"/>
  <c r="AG45" i="76"/>
  <c r="AC30" i="76"/>
  <c r="AC46" i="76" s="1"/>
  <c r="AC68" i="76"/>
  <c r="AC84" i="76" s="1"/>
  <c r="AC49" i="76"/>
  <c r="AC65" i="76" s="1"/>
  <c r="T18" i="72"/>
  <c r="AG56" i="72"/>
  <c r="M87" i="72"/>
  <c r="M103" i="72" s="1"/>
  <c r="A37" i="72"/>
  <c r="AG37" i="72"/>
  <c r="M106" i="72"/>
  <c r="M122" i="72" s="1"/>
  <c r="M49" i="72"/>
  <c r="M65" i="72" s="1"/>
  <c r="AG94" i="72"/>
  <c r="A56" i="72"/>
  <c r="M30" i="72"/>
  <c r="M46" i="72" s="1"/>
  <c r="A113" i="72"/>
  <c r="AG113" i="72"/>
  <c r="A75" i="72"/>
  <c r="M68" i="72"/>
  <c r="M84" i="72"/>
  <c r="AG75" i="72"/>
  <c r="A94" i="72"/>
  <c r="B18" i="72"/>
  <c r="AG107" i="76"/>
  <c r="AG50" i="76"/>
  <c r="A107" i="76"/>
  <c r="B12" i="76"/>
  <c r="A88" i="76"/>
  <c r="AG88" i="76"/>
  <c r="T12" i="76"/>
  <c r="A50" i="76"/>
  <c r="A69" i="76"/>
  <c r="AE91" i="75"/>
  <c r="AH92" i="75"/>
  <c r="AI92" i="75" s="1"/>
  <c r="AE92" i="75"/>
  <c r="A121" i="72"/>
  <c r="AH121" i="72" s="1"/>
  <c r="AI121" i="72" s="1"/>
  <c r="AG102" i="72"/>
  <c r="A45" i="72"/>
  <c r="AH45" i="72" s="1"/>
  <c r="AI45" i="72" s="1"/>
  <c r="AC49" i="72"/>
  <c r="AC65" i="72" s="1"/>
  <c r="AG83" i="72"/>
  <c r="AC106" i="72"/>
  <c r="AC122" i="72" s="1"/>
  <c r="A64" i="72"/>
  <c r="AH64" i="72" s="1"/>
  <c r="AI64" i="72" s="1"/>
  <c r="AG45" i="72"/>
  <c r="AC68" i="72"/>
  <c r="AC84" i="72" s="1"/>
  <c r="AG64" i="72"/>
  <c r="T26" i="72"/>
  <c r="A102" i="72"/>
  <c r="AH102" i="72" s="1"/>
  <c r="AI102" i="72" s="1"/>
  <c r="A83" i="72"/>
  <c r="AH83" i="72" s="1"/>
  <c r="AI83" i="72" s="1"/>
  <c r="AG121" i="72"/>
  <c r="AC30" i="72"/>
  <c r="AC46" i="72" s="1"/>
  <c r="B26" i="72"/>
  <c r="AC87" i="72"/>
  <c r="AC103" i="72" s="1"/>
  <c r="A94" i="76"/>
  <c r="A56" i="76"/>
  <c r="T18" i="76"/>
  <c r="M49" i="76"/>
  <c r="M65" i="76" s="1"/>
  <c r="M30" i="76"/>
  <c r="M46" i="76" s="1"/>
  <c r="AG37" i="76"/>
  <c r="AG75" i="76"/>
  <c r="A75" i="76"/>
  <c r="M68" i="76"/>
  <c r="M84" i="76" s="1"/>
  <c r="A113" i="76"/>
  <c r="AG56" i="76"/>
  <c r="AG94" i="76"/>
  <c r="A37" i="76"/>
  <c r="M87" i="76"/>
  <c r="M103" i="76"/>
  <c r="AG113" i="76"/>
  <c r="B18" i="76"/>
  <c r="M106" i="76"/>
  <c r="M122" i="76" s="1"/>
  <c r="A70" i="72"/>
  <c r="AG108" i="72"/>
  <c r="C68" i="72"/>
  <c r="C84" i="72" s="1"/>
  <c r="C106" i="72"/>
  <c r="C122" i="72" s="1"/>
  <c r="A51" i="72"/>
  <c r="AG89" i="72"/>
  <c r="AG51" i="72"/>
  <c r="A32" i="72"/>
  <c r="T13" i="72"/>
  <c r="AB13" i="72" s="1"/>
  <c r="AI13" i="72" s="1"/>
  <c r="A108" i="72"/>
  <c r="C87" i="72"/>
  <c r="C103" i="72" s="1"/>
  <c r="A89" i="72"/>
  <c r="C49" i="72"/>
  <c r="C65" i="72"/>
  <c r="AG70" i="72"/>
  <c r="C30" i="72"/>
  <c r="C46" i="72" s="1"/>
  <c r="B13" i="72"/>
  <c r="AG32" i="72"/>
  <c r="AG69" i="71"/>
  <c r="AG88" i="71"/>
  <c r="AG50" i="71"/>
  <c r="A69" i="71"/>
  <c r="AG107" i="71"/>
  <c r="B12" i="71"/>
  <c r="A50" i="71"/>
  <c r="A88" i="71"/>
  <c r="A107" i="71"/>
  <c r="T12" i="71"/>
  <c r="A31" i="71"/>
  <c r="AG31" i="71"/>
  <c r="AG92" i="76"/>
  <c r="A111" i="76"/>
  <c r="I87" i="76"/>
  <c r="I103" i="76" s="1"/>
  <c r="AG73" i="76"/>
  <c r="I68" i="76"/>
  <c r="I84" i="76" s="1"/>
  <c r="AG35" i="76"/>
  <c r="A73" i="76"/>
  <c r="I30" i="76"/>
  <c r="I46" i="76" s="1"/>
  <c r="B16" i="76"/>
  <c r="I49" i="76"/>
  <c r="I65" i="76" s="1"/>
  <c r="A35" i="76"/>
  <c r="AG54" i="76"/>
  <c r="A54" i="76"/>
  <c r="AG111" i="76"/>
  <c r="A92" i="76"/>
  <c r="I106" i="76"/>
  <c r="I122" i="76" s="1"/>
  <c r="T16" i="76"/>
  <c r="AH89" i="76"/>
  <c r="AI89" i="76" s="1"/>
  <c r="O106" i="71"/>
  <c r="O122" i="71" s="1"/>
  <c r="AG76" i="71"/>
  <c r="O30" i="71"/>
  <c r="O46" i="71" s="1"/>
  <c r="A38" i="71"/>
  <c r="AH38" i="71" s="1"/>
  <c r="AI38" i="71" s="1"/>
  <c r="B19" i="71"/>
  <c r="A76" i="71"/>
  <c r="O49" i="71"/>
  <c r="O65" i="71" s="1"/>
  <c r="AG95" i="71"/>
  <c r="AG38" i="71"/>
  <c r="T19" i="71"/>
  <c r="AG57" i="71"/>
  <c r="AG114" i="71"/>
  <c r="A114" i="71"/>
  <c r="A57" i="71"/>
  <c r="A95" i="71"/>
  <c r="O87" i="71"/>
  <c r="O103" i="71" s="1"/>
  <c r="O68" i="71"/>
  <c r="O84" i="71" s="1"/>
  <c r="AE90" i="75"/>
  <c r="AE89" i="75"/>
  <c r="AH90" i="75"/>
  <c r="AI90" i="75" s="1"/>
  <c r="A116" i="72"/>
  <c r="T21" i="72"/>
  <c r="A97" i="72"/>
  <c r="B21" i="72"/>
  <c r="S49" i="72"/>
  <c r="S65" i="72" s="1"/>
  <c r="S68" i="72"/>
  <c r="S84" i="72" s="1"/>
  <c r="AG40" i="72"/>
  <c r="AG116" i="72"/>
  <c r="AG97" i="72"/>
  <c r="A40" i="72"/>
  <c r="A59" i="72"/>
  <c r="S87" i="72"/>
  <c r="S103" i="72"/>
  <c r="A78" i="72"/>
  <c r="S106" i="72"/>
  <c r="S122" i="72" s="1"/>
  <c r="S30" i="72"/>
  <c r="S46" i="72" s="1"/>
  <c r="AG78" i="72"/>
  <c r="AG59" i="72"/>
  <c r="AG99" i="71"/>
  <c r="A118" i="71"/>
  <c r="AH118" i="71" s="1"/>
  <c r="AI118" i="71" s="1"/>
  <c r="W49" i="71"/>
  <c r="W65" i="71" s="1"/>
  <c r="AG80" i="71"/>
  <c r="A80" i="71"/>
  <c r="AG42" i="71"/>
  <c r="AG118" i="71"/>
  <c r="A42" i="71"/>
  <c r="T23" i="71"/>
  <c r="W87" i="71"/>
  <c r="W103" i="71" s="1"/>
  <c r="AG61" i="71"/>
  <c r="B23" i="71"/>
  <c r="A61" i="71"/>
  <c r="A99" i="71"/>
  <c r="W68" i="71"/>
  <c r="W84" i="71" s="1"/>
  <c r="W106" i="71"/>
  <c r="W122" i="71" s="1"/>
  <c r="W30" i="71"/>
  <c r="W46" i="71" s="1"/>
  <c r="U68" i="71"/>
  <c r="U84" i="71" s="1"/>
  <c r="B22" i="71"/>
  <c r="U49" i="71"/>
  <c r="U65" i="71" s="1"/>
  <c r="A117" i="71"/>
  <c r="AG98" i="71"/>
  <c r="AG79" i="71"/>
  <c r="AG117" i="71"/>
  <c r="T22" i="71"/>
  <c r="U87" i="71"/>
  <c r="U103" i="71" s="1"/>
  <c r="A60" i="71"/>
  <c r="AE60" i="71" s="1"/>
  <c r="Q106" i="76"/>
  <c r="Q122" i="76" s="1"/>
  <c r="A58" i="76"/>
  <c r="A115" i="76"/>
  <c r="T20" i="76"/>
  <c r="Q49" i="76"/>
  <c r="Q65" i="76" s="1"/>
  <c r="A39" i="76"/>
  <c r="Q68" i="76"/>
  <c r="Q84" i="76" s="1"/>
  <c r="A96" i="76"/>
  <c r="AG77" i="76"/>
  <c r="Q30" i="76"/>
  <c r="Q46" i="76" s="1"/>
  <c r="A77" i="76"/>
  <c r="AG39" i="76"/>
  <c r="AG96" i="76"/>
  <c r="Q87" i="76"/>
  <c r="Q103" i="76" s="1"/>
  <c r="B20" i="76"/>
  <c r="AG58" i="76"/>
  <c r="AG115" i="76"/>
  <c r="AG100" i="71"/>
  <c r="A62" i="71"/>
  <c r="A100" i="71"/>
  <c r="AG43" i="71"/>
  <c r="Y68" i="71"/>
  <c r="Y84" i="71" s="1"/>
  <c r="AG119" i="71"/>
  <c r="AG81" i="71"/>
  <c r="Y87" i="71"/>
  <c r="Y103" i="71"/>
  <c r="T24" i="71"/>
  <c r="A81" i="71"/>
  <c r="Y106" i="71"/>
  <c r="Y122" i="71" s="1"/>
  <c r="A119" i="71"/>
  <c r="Y30" i="71"/>
  <c r="Y46" i="71" s="1"/>
  <c r="AG62" i="71"/>
  <c r="Y49" i="71"/>
  <c r="Y65" i="71" s="1"/>
  <c r="B24" i="71"/>
  <c r="A43" i="71"/>
  <c r="AG73" i="71"/>
  <c r="I106" i="71"/>
  <c r="I122" i="71" s="1"/>
  <c r="I87" i="71"/>
  <c r="I103" i="71" s="1"/>
  <c r="A92" i="71"/>
  <c r="AG35" i="71"/>
  <c r="AG54" i="71"/>
  <c r="A73" i="71"/>
  <c r="B16" i="71"/>
  <c r="AG92" i="71"/>
  <c r="T16" i="71"/>
  <c r="I68" i="71"/>
  <c r="I84" i="71" s="1"/>
  <c r="A35" i="71"/>
  <c r="I49" i="71"/>
  <c r="I65" i="71" s="1"/>
  <c r="AG111" i="71"/>
  <c r="A111" i="71"/>
  <c r="A54" i="71"/>
  <c r="AH111" i="75"/>
  <c r="AI111" i="75" s="1"/>
  <c r="AE110" i="75"/>
  <c r="AE111" i="75"/>
  <c r="AH34" i="64"/>
  <c r="AI34" i="64" s="1"/>
  <c r="AE34" i="64"/>
  <c r="AE33" i="64"/>
  <c r="AH91" i="64"/>
  <c r="AI91" i="64" s="1"/>
  <c r="AE91" i="64"/>
  <c r="AE90" i="64"/>
  <c r="AH74" i="64"/>
  <c r="AI74" i="64" s="1"/>
  <c r="AE74" i="64"/>
  <c r="AH36" i="62"/>
  <c r="AI36" i="62" s="1"/>
  <c r="AE35" i="62"/>
  <c r="AE36" i="62"/>
  <c r="AH74" i="62"/>
  <c r="AI74" i="62" s="1"/>
  <c r="AE74" i="62"/>
  <c r="AE73" i="62"/>
  <c r="AH34" i="66"/>
  <c r="AI34" i="66" s="1"/>
  <c r="AE34" i="66"/>
  <c r="AE101" i="59"/>
  <c r="AH102" i="59"/>
  <c r="AI102" i="59" s="1"/>
  <c r="A32" i="60"/>
  <c r="A89" i="60"/>
  <c r="C30" i="60"/>
  <c r="C46" i="60" s="1"/>
  <c r="C106" i="60"/>
  <c r="C122" i="60" s="1"/>
  <c r="AG70" i="60"/>
  <c r="C87" i="60"/>
  <c r="C103" i="60" s="1"/>
  <c r="A108" i="60"/>
  <c r="B13" i="60"/>
  <c r="AG51" i="60"/>
  <c r="A70" i="60"/>
  <c r="AG89" i="60"/>
  <c r="AG108" i="60"/>
  <c r="AG32" i="60"/>
  <c r="C49" i="60"/>
  <c r="C65" i="60" s="1"/>
  <c r="C68" i="60"/>
  <c r="C84" i="60" s="1"/>
  <c r="A51" i="60"/>
  <c r="T13" i="60"/>
  <c r="G30" i="60"/>
  <c r="G46" i="60" s="1"/>
  <c r="A72" i="60"/>
  <c r="G68" i="60"/>
  <c r="G84" i="60" s="1"/>
  <c r="AG72" i="60"/>
  <c r="G87" i="60"/>
  <c r="G103" i="60" s="1"/>
  <c r="A53" i="60"/>
  <c r="G106" i="60"/>
  <c r="G122" i="60" s="1"/>
  <c r="A34" i="60"/>
  <c r="A91" i="60"/>
  <c r="AG53" i="60"/>
  <c r="A110" i="60"/>
  <c r="G49" i="60"/>
  <c r="G65" i="60" s="1"/>
  <c r="AG91" i="60"/>
  <c r="T15" i="60"/>
  <c r="AG34" i="60"/>
  <c r="AG110" i="60"/>
  <c r="B15" i="60"/>
  <c r="AH57" i="62"/>
  <c r="AI57" i="62" s="1"/>
  <c r="AE56" i="62"/>
  <c r="AG61" i="66"/>
  <c r="W68" i="66"/>
  <c r="W84" i="66" s="1"/>
  <c r="W30" i="66"/>
  <c r="W46" i="66" s="1"/>
  <c r="B23" i="66"/>
  <c r="AG42" i="66"/>
  <c r="AG118" i="66"/>
  <c r="A99" i="66"/>
  <c r="A80" i="66"/>
  <c r="A118" i="66"/>
  <c r="AG80" i="66"/>
  <c r="W106" i="66"/>
  <c r="W122" i="66" s="1"/>
  <c r="T23" i="66"/>
  <c r="AG99" i="66"/>
  <c r="W87" i="66"/>
  <c r="W103" i="66" s="1"/>
  <c r="A61" i="66"/>
  <c r="A42" i="66"/>
  <c r="W49" i="66"/>
  <c r="W65" i="66" s="1"/>
  <c r="AB13" i="66"/>
  <c r="AI13" i="66" s="1"/>
  <c r="AE39" i="64"/>
  <c r="AH40" i="64"/>
  <c r="AI40" i="64" s="1"/>
  <c r="AE40" i="64"/>
  <c r="AH119" i="66"/>
  <c r="AI119" i="66" s="1"/>
  <c r="AE73" i="64"/>
  <c r="AH59" i="63"/>
  <c r="AI59" i="63" s="1"/>
  <c r="AE59" i="63"/>
  <c r="AH113" i="67"/>
  <c r="AI113" i="67" s="1"/>
  <c r="AE113" i="67"/>
  <c r="AE112" i="67"/>
  <c r="AE69" i="61"/>
  <c r="AH69" i="61"/>
  <c r="AI69" i="61" s="1"/>
  <c r="AH73" i="66"/>
  <c r="AI73" i="66" s="1"/>
  <c r="AE72" i="66"/>
  <c r="AG90" i="60"/>
  <c r="E68" i="60"/>
  <c r="E84" i="60" s="1"/>
  <c r="B14" i="60"/>
  <c r="A71" i="60"/>
  <c r="E106" i="60"/>
  <c r="E122" i="60" s="1"/>
  <c r="E49" i="60"/>
  <c r="E65" i="60" s="1"/>
  <c r="AG109" i="60"/>
  <c r="AG52" i="60"/>
  <c r="AG71" i="60"/>
  <c r="T14" i="60"/>
  <c r="E87" i="60"/>
  <c r="E103" i="60" s="1"/>
  <c r="AG33" i="60"/>
  <c r="A33" i="60"/>
  <c r="A52" i="60"/>
  <c r="E30" i="60"/>
  <c r="E46" i="60" s="1"/>
  <c r="A109" i="60"/>
  <c r="A90" i="60"/>
  <c r="AG83" i="60"/>
  <c r="AG102" i="60"/>
  <c r="A102" i="60"/>
  <c r="AH102" i="60" s="1"/>
  <c r="AI102" i="60" s="1"/>
  <c r="AC87" i="60"/>
  <c r="AC103" i="60" s="1"/>
  <c r="AG64" i="60"/>
  <c r="AG121" i="60"/>
  <c r="AG45" i="60"/>
  <c r="AH76" i="62"/>
  <c r="AI76" i="62" s="1"/>
  <c r="AE75" i="62"/>
  <c r="AE76" i="62"/>
  <c r="AH38" i="62"/>
  <c r="AI38" i="62" s="1"/>
  <c r="AE37" i="62"/>
  <c r="AG44" i="66"/>
  <c r="AG120" i="66"/>
  <c r="AG82" i="66"/>
  <c r="AA106" i="66"/>
  <c r="AA122" i="66" s="1"/>
  <c r="AA49" i="66"/>
  <c r="AA65" i="66" s="1"/>
  <c r="A101" i="66"/>
  <c r="A44" i="66"/>
  <c r="AH44" i="66" s="1"/>
  <c r="AI44" i="66" s="1"/>
  <c r="A63" i="66"/>
  <c r="A120" i="66"/>
  <c r="AH120" i="66" s="1"/>
  <c r="AI120" i="66" s="1"/>
  <c r="B25" i="66"/>
  <c r="AG63" i="66"/>
  <c r="AG101" i="66"/>
  <c r="AA30" i="66"/>
  <c r="AA46" i="66" s="1"/>
  <c r="A82" i="66"/>
  <c r="AH82" i="66" s="1"/>
  <c r="AI82" i="66" s="1"/>
  <c r="AA87" i="66"/>
  <c r="AA103" i="66" s="1"/>
  <c r="T25" i="66"/>
  <c r="AB25" i="66" s="1"/>
  <c r="AI25" i="66" s="1"/>
  <c r="AA68" i="66"/>
  <c r="AA84" i="66" s="1"/>
  <c r="AH39" i="61"/>
  <c r="AI39" i="61" s="1"/>
  <c r="AE39" i="61"/>
  <c r="AE38" i="61"/>
  <c r="AE54" i="62"/>
  <c r="AH55" i="62"/>
  <c r="AI55" i="62" s="1"/>
  <c r="AE55" i="62"/>
  <c r="AH81" i="66"/>
  <c r="AI81" i="66" s="1"/>
  <c r="AB24" i="66"/>
  <c r="AI24" i="66" s="1"/>
  <c r="AE74" i="61"/>
  <c r="AH75" i="61"/>
  <c r="AI75" i="61" s="1"/>
  <c r="AH37" i="67"/>
  <c r="AI37" i="67" s="1"/>
  <c r="AE36" i="67"/>
  <c r="AE37" i="67"/>
  <c r="AH94" i="67"/>
  <c r="AI94" i="67" s="1"/>
  <c r="AE93" i="67"/>
  <c r="AE94" i="67"/>
  <c r="AH50" i="61"/>
  <c r="AI50" i="61" s="1"/>
  <c r="AE50" i="61"/>
  <c r="AH64" i="59"/>
  <c r="AI64" i="59" s="1"/>
  <c r="AE63" i="59"/>
  <c r="AE58" i="63"/>
  <c r="U49" i="60"/>
  <c r="U65" i="60" s="1"/>
  <c r="A98" i="60"/>
  <c r="A79" i="60"/>
  <c r="U30" i="60"/>
  <c r="U46" i="60" s="1"/>
  <c r="AG117" i="60"/>
  <c r="AG79" i="60"/>
  <c r="A41" i="60"/>
  <c r="U87" i="60"/>
  <c r="U103" i="60" s="1"/>
  <c r="B22" i="60"/>
  <c r="A60" i="60"/>
  <c r="A117" i="60"/>
  <c r="U106" i="60"/>
  <c r="U122" i="60" s="1"/>
  <c r="AG41" i="60"/>
  <c r="T22" i="60"/>
  <c r="AG98" i="60"/>
  <c r="U68" i="60"/>
  <c r="U84" i="60" s="1"/>
  <c r="AG60" i="60"/>
  <c r="AG107" i="60"/>
  <c r="T12" i="60"/>
  <c r="X12" i="60" s="1"/>
  <c r="AG88" i="60"/>
  <c r="AG31" i="60"/>
  <c r="A50" i="60"/>
  <c r="AG69" i="60"/>
  <c r="B12" i="60"/>
  <c r="AG50" i="60"/>
  <c r="A88" i="60"/>
  <c r="A107" i="60"/>
  <c r="A31" i="60"/>
  <c r="A69" i="60"/>
  <c r="AH70" i="66"/>
  <c r="AI70" i="66" s="1"/>
  <c r="AE113" i="62"/>
  <c r="AH114" i="62"/>
  <c r="AI114" i="62" s="1"/>
  <c r="AH96" i="61"/>
  <c r="AI96" i="61" s="1"/>
  <c r="AE96" i="61"/>
  <c r="AE95" i="61"/>
  <c r="AH112" i="62"/>
  <c r="AI112" i="62" s="1"/>
  <c r="AE112" i="62"/>
  <c r="AE111" i="62"/>
  <c r="AH32" i="64"/>
  <c r="AI32" i="64" s="1"/>
  <c r="AE31" i="64"/>
  <c r="AE32" i="64"/>
  <c r="AB15" i="66"/>
  <c r="AI15" i="66" s="1"/>
  <c r="AH56" i="61"/>
  <c r="AI56" i="61" s="1"/>
  <c r="AE55" i="61"/>
  <c r="AE56" i="61"/>
  <c r="AH97" i="63"/>
  <c r="AI97" i="63" s="1"/>
  <c r="AE97" i="63"/>
  <c r="AG101" i="60"/>
  <c r="AA30" i="60"/>
  <c r="AA46" i="60" s="1"/>
  <c r="A44" i="60"/>
  <c r="A82" i="60"/>
  <c r="B25" i="60"/>
  <c r="AG63" i="60"/>
  <c r="T25" i="60"/>
  <c r="AA68" i="60"/>
  <c r="AA84" i="60" s="1"/>
  <c r="AG44" i="60"/>
  <c r="A120" i="60"/>
  <c r="A63" i="60"/>
  <c r="AA87" i="60"/>
  <c r="AA103" i="60" s="1"/>
  <c r="AA106" i="60"/>
  <c r="AA122" i="60" s="1"/>
  <c r="A101" i="60"/>
  <c r="AG120" i="60"/>
  <c r="AG82" i="60"/>
  <c r="AA49" i="60"/>
  <c r="AA65" i="60" s="1"/>
  <c r="AH108" i="66"/>
  <c r="AI108" i="66" s="1"/>
  <c r="AH32" i="66"/>
  <c r="AI32" i="66" s="1"/>
  <c r="AE53" i="64"/>
  <c r="AH53" i="64"/>
  <c r="AI53" i="64" s="1"/>
  <c r="AE52" i="64"/>
  <c r="AB21" i="64"/>
  <c r="AI21" i="64" s="1"/>
  <c r="AH43" i="66"/>
  <c r="AI43" i="66" s="1"/>
  <c r="AH53" i="66"/>
  <c r="AI53" i="66" s="1"/>
  <c r="AE53" i="66"/>
  <c r="AE113" i="61"/>
  <c r="AE112" i="61"/>
  <c r="AH113" i="61"/>
  <c r="AI113" i="61" s="1"/>
  <c r="AH37" i="61"/>
  <c r="AI37" i="61" s="1"/>
  <c r="AE37" i="61"/>
  <c r="AG38" i="60"/>
  <c r="A114" i="60"/>
  <c r="O30" i="60"/>
  <c r="O46" i="60" s="1"/>
  <c r="O68" i="60"/>
  <c r="O84" i="60" s="1"/>
  <c r="A95" i="60"/>
  <c r="A57" i="60"/>
  <c r="AE57" i="60" s="1"/>
  <c r="AG57" i="60"/>
  <c r="B19" i="60"/>
  <c r="AG36" i="60"/>
  <c r="AG93" i="60"/>
  <c r="AG112" i="60"/>
  <c r="AG74" i="60"/>
  <c r="A112" i="60"/>
  <c r="K68" i="60"/>
  <c r="K84" i="60" s="1"/>
  <c r="A55" i="60"/>
  <c r="B17" i="60"/>
  <c r="A74" i="60"/>
  <c r="A93" i="60"/>
  <c r="A36" i="60"/>
  <c r="K106" i="60"/>
  <c r="K122" i="60" s="1"/>
  <c r="T17" i="60"/>
  <c r="X17" i="60" s="1"/>
  <c r="K87" i="60"/>
  <c r="K103" i="60" s="1"/>
  <c r="K49" i="60"/>
  <c r="K65" i="60" s="1"/>
  <c r="K30" i="60"/>
  <c r="K46" i="60" s="1"/>
  <c r="AG55" i="60"/>
  <c r="AH89" i="66"/>
  <c r="AI89" i="66" s="1"/>
  <c r="AH51" i="66"/>
  <c r="AI51" i="66" s="1"/>
  <c r="AH59" i="64"/>
  <c r="AI59" i="64" s="1"/>
  <c r="AE59" i="64"/>
  <c r="AH93" i="62"/>
  <c r="AI93" i="62" s="1"/>
  <c r="AE93" i="62"/>
  <c r="AE92" i="62"/>
  <c r="AH108" i="64"/>
  <c r="AI108" i="64" s="1"/>
  <c r="AE107" i="64"/>
  <c r="AE108" i="64"/>
  <c r="AH75" i="67"/>
  <c r="AI75" i="67" s="1"/>
  <c r="AE75" i="67"/>
  <c r="AE74" i="67"/>
  <c r="B16" i="60"/>
  <c r="A73" i="60"/>
  <c r="A35" i="60"/>
  <c r="AG111" i="60"/>
  <c r="AG35" i="60"/>
  <c r="AG92" i="60"/>
  <c r="AG73" i="60"/>
  <c r="I87" i="60"/>
  <c r="I103" i="60" s="1"/>
  <c r="T16" i="60"/>
  <c r="I106" i="60"/>
  <c r="I122" i="60" s="1"/>
  <c r="I30" i="60"/>
  <c r="I46" i="60" s="1"/>
  <c r="I68" i="60"/>
  <c r="I84" i="60"/>
  <c r="A92" i="60"/>
  <c r="A54" i="60"/>
  <c r="AG54" i="60"/>
  <c r="A111" i="60"/>
  <c r="I49" i="60"/>
  <c r="I65" i="60" s="1"/>
  <c r="B18" i="60"/>
  <c r="A94" i="60"/>
  <c r="AG113" i="60"/>
  <c r="M68" i="60"/>
  <c r="M84" i="60" s="1"/>
  <c r="AG75" i="60"/>
  <c r="AG94" i="60"/>
  <c r="AG56" i="60"/>
  <c r="A56" i="60"/>
  <c r="M106" i="60"/>
  <c r="M122" i="60" s="1"/>
  <c r="A37" i="60"/>
  <c r="M87" i="60"/>
  <c r="M103" i="60" s="1"/>
  <c r="M30" i="60"/>
  <c r="M46" i="60" s="1"/>
  <c r="AG37" i="60"/>
  <c r="A75" i="60"/>
  <c r="T18" i="60"/>
  <c r="M49" i="60"/>
  <c r="M65" i="60" s="1"/>
  <c r="A113" i="60"/>
  <c r="A41" i="66"/>
  <c r="AG60" i="66"/>
  <c r="B22" i="66"/>
  <c r="A79" i="66"/>
  <c r="U87" i="66"/>
  <c r="U103" i="66" s="1"/>
  <c r="U68" i="66"/>
  <c r="U84" i="66" s="1"/>
  <c r="AG79" i="66"/>
  <c r="AG117" i="66"/>
  <c r="A98" i="66"/>
  <c r="U30" i="66"/>
  <c r="U46" i="66" s="1"/>
  <c r="A117" i="66"/>
  <c r="AG41" i="66"/>
  <c r="U49" i="66"/>
  <c r="U65" i="66" s="1"/>
  <c r="U106" i="66"/>
  <c r="U122" i="66" s="1"/>
  <c r="A60" i="66"/>
  <c r="AG98" i="66"/>
  <c r="T22" i="66"/>
  <c r="A57" i="66"/>
  <c r="AH57" i="66" s="1"/>
  <c r="AI57" i="66" s="1"/>
  <c r="A38" i="66"/>
  <c r="AG57" i="66"/>
  <c r="A76" i="66"/>
  <c r="O30" i="66"/>
  <c r="O46" i="66" s="1"/>
  <c r="A95" i="66"/>
  <c r="AG114" i="66"/>
  <c r="AH78" i="63"/>
  <c r="AI78" i="63" s="1"/>
  <c r="AE77" i="63"/>
  <c r="AE107" i="61"/>
  <c r="AH107" i="61"/>
  <c r="AI107" i="61" s="1"/>
  <c r="A81" i="60"/>
  <c r="Y106" i="60"/>
  <c r="Y122" i="60" s="1"/>
  <c r="T24" i="60"/>
  <c r="A43" i="60"/>
  <c r="A119" i="60"/>
  <c r="Y30" i="60"/>
  <c r="Y46" i="60" s="1"/>
  <c r="A100" i="60"/>
  <c r="AG62" i="60"/>
  <c r="AG43" i="60"/>
  <c r="A62" i="60"/>
  <c r="AG100" i="60"/>
  <c r="AG81" i="60"/>
  <c r="Y68" i="60"/>
  <c r="Y84" i="60" s="1"/>
  <c r="Y87" i="60"/>
  <c r="Y103" i="60" s="1"/>
  <c r="AG119" i="60"/>
  <c r="B24" i="60"/>
  <c r="Y49" i="60"/>
  <c r="Y65" i="60" s="1"/>
  <c r="AG96" i="60"/>
  <c r="T20" i="60"/>
  <c r="AG58" i="60"/>
  <c r="AG115" i="60"/>
  <c r="AG39" i="60"/>
  <c r="A115" i="60"/>
  <c r="Q87" i="60"/>
  <c r="Q103" i="60" s="1"/>
  <c r="B20" i="60"/>
  <c r="A39" i="60"/>
  <c r="Q68" i="60"/>
  <c r="Q84" i="60" s="1"/>
  <c r="Q49" i="60"/>
  <c r="Q65" i="60" s="1"/>
  <c r="Q30" i="60"/>
  <c r="Q46" i="60" s="1"/>
  <c r="AG77" i="60"/>
  <c r="A58" i="60"/>
  <c r="A96" i="60"/>
  <c r="A77" i="60"/>
  <c r="Q106" i="60"/>
  <c r="Q122" i="60" s="1"/>
  <c r="AG109" i="66"/>
  <c r="AG71" i="66"/>
  <c r="AG90" i="66"/>
  <c r="E49" i="66"/>
  <c r="E65" i="66" s="1"/>
  <c r="A52" i="66"/>
  <c r="E87" i="66"/>
  <c r="E103" i="66" s="1"/>
  <c r="E30" i="66"/>
  <c r="E46" i="66" s="1"/>
  <c r="E106" i="66"/>
  <c r="E122" i="66" s="1"/>
  <c r="AG52" i="66"/>
  <c r="AG33" i="66"/>
  <c r="B14" i="66"/>
  <c r="A71" i="66"/>
  <c r="AE70" i="66" s="1"/>
  <c r="T14" i="66"/>
  <c r="E68" i="66"/>
  <c r="E84" i="66" s="1"/>
  <c r="A109" i="66"/>
  <c r="AE108" i="66" s="1"/>
  <c r="A90" i="66"/>
  <c r="AE89" i="66" s="1"/>
  <c r="A33" i="66"/>
  <c r="AE32" i="66" s="1"/>
  <c r="AE117" i="64"/>
  <c r="AE116" i="64"/>
  <c r="AH117" i="64"/>
  <c r="AI117" i="64" s="1"/>
  <c r="AH97" i="64"/>
  <c r="AI97" i="64" s="1"/>
  <c r="AE96" i="64"/>
  <c r="AE97" i="64"/>
  <c r="A50" i="66"/>
  <c r="A31" i="66"/>
  <c r="A88" i="66"/>
  <c r="AG107" i="66"/>
  <c r="AG50" i="66"/>
  <c r="T12" i="66"/>
  <c r="A107" i="66"/>
  <c r="AG69" i="66"/>
  <c r="AG31" i="66"/>
  <c r="AG88" i="66"/>
  <c r="A69" i="66"/>
  <c r="B12" i="66"/>
  <c r="S30" i="66"/>
  <c r="S46" i="66" s="1"/>
  <c r="A97" i="66"/>
  <c r="AG40" i="66"/>
  <c r="A59" i="66"/>
  <c r="A40" i="66"/>
  <c r="AG97" i="66"/>
  <c r="S106" i="66"/>
  <c r="S122" i="66" s="1"/>
  <c r="S49" i="66"/>
  <c r="S65" i="66" s="1"/>
  <c r="B21" i="66"/>
  <c r="AG116" i="66"/>
  <c r="S68" i="66"/>
  <c r="S84" i="66" s="1"/>
  <c r="A116" i="66"/>
  <c r="AG78" i="66"/>
  <c r="S87" i="66"/>
  <c r="S103" i="66"/>
  <c r="T21" i="66"/>
  <c r="X21" i="66" s="1"/>
  <c r="AG59" i="66"/>
  <c r="A78" i="66"/>
  <c r="AG74" i="66"/>
  <c r="K68" i="66"/>
  <c r="K84" i="66" s="1"/>
  <c r="A36" i="66"/>
  <c r="K106" i="66"/>
  <c r="K122" i="66" s="1"/>
  <c r="A74" i="66"/>
  <c r="AE73" i="66" s="1"/>
  <c r="AG55" i="66"/>
  <c r="A93" i="66"/>
  <c r="A55" i="66"/>
  <c r="AG36" i="66"/>
  <c r="B17" i="66"/>
  <c r="AG112" i="66"/>
  <c r="A112" i="66"/>
  <c r="K87" i="66"/>
  <c r="K103" i="66" s="1"/>
  <c r="AG93" i="66"/>
  <c r="K49" i="66"/>
  <c r="K65" i="66"/>
  <c r="AH91" i="66"/>
  <c r="AI91" i="66" s="1"/>
  <c r="AE91" i="66"/>
  <c r="AH40" i="63"/>
  <c r="AI40" i="63" s="1"/>
  <c r="AE40" i="63"/>
  <c r="AE88" i="61"/>
  <c r="AH88" i="61"/>
  <c r="AI88" i="61" s="1"/>
  <c r="AH31" i="61"/>
  <c r="AI31" i="61" s="1"/>
  <c r="AE31" i="61"/>
  <c r="A97" i="60"/>
  <c r="S68" i="60"/>
  <c r="S84" i="60" s="1"/>
  <c r="AG40" i="60"/>
  <c r="B21" i="60"/>
  <c r="A59" i="60"/>
  <c r="S106" i="60"/>
  <c r="S122" i="60" s="1"/>
  <c r="S87" i="60"/>
  <c r="S103" i="60" s="1"/>
  <c r="AG78" i="60"/>
  <c r="AG116" i="60"/>
  <c r="A40" i="60"/>
  <c r="AH40" i="60" s="1"/>
  <c r="AI40" i="60" s="1"/>
  <c r="T21" i="60"/>
  <c r="AB21" i="60" s="1"/>
  <c r="AI21" i="60" s="1"/>
  <c r="A80" i="60"/>
  <c r="W106" i="60"/>
  <c r="W122" i="60" s="1"/>
  <c r="AG118" i="60"/>
  <c r="W68" i="60"/>
  <c r="W84" i="60" s="1"/>
  <c r="W49" i="60"/>
  <c r="W65" i="60" s="1"/>
  <c r="A118" i="60"/>
  <c r="AG61" i="60"/>
  <c r="AG99" i="60"/>
  <c r="AG80" i="60"/>
  <c r="A99" i="60"/>
  <c r="AG42" i="60"/>
  <c r="W87" i="60"/>
  <c r="W103" i="60" s="1"/>
  <c r="B23" i="60"/>
  <c r="W30" i="60"/>
  <c r="W46" i="60" s="1"/>
  <c r="T23" i="60"/>
  <c r="A61" i="60"/>
  <c r="A42" i="60"/>
  <c r="T21" i="53"/>
  <c r="S68" i="53"/>
  <c r="S84" i="53" s="1"/>
  <c r="AG116" i="53"/>
  <c r="AG78" i="53"/>
  <c r="A78" i="53"/>
  <c r="S87" i="53"/>
  <c r="S103" i="53" s="1"/>
  <c r="B21" i="53"/>
  <c r="AG97" i="53"/>
  <c r="A59" i="53"/>
  <c r="S106" i="53"/>
  <c r="S122" i="53" s="1"/>
  <c r="AE53" i="57"/>
  <c r="AH54" i="57"/>
  <c r="AI54" i="57" s="1"/>
  <c r="AE54" i="57"/>
  <c r="AH77" i="48"/>
  <c r="AI77" i="48" s="1"/>
  <c r="U68" i="48"/>
  <c r="U84" i="48" s="1"/>
  <c r="AG60" i="48"/>
  <c r="A117" i="48"/>
  <c r="A60" i="48"/>
  <c r="U106" i="48"/>
  <c r="U122" i="48" s="1"/>
  <c r="B22" i="48"/>
  <c r="AG117" i="48"/>
  <c r="U87" i="48"/>
  <c r="U103" i="48" s="1"/>
  <c r="AG41" i="48"/>
  <c r="A98" i="48"/>
  <c r="AE98" i="48" s="1"/>
  <c r="A111" i="48"/>
  <c r="I68" i="48"/>
  <c r="I84" i="48" s="1"/>
  <c r="B16" i="48"/>
  <c r="AG54" i="48"/>
  <c r="A73" i="48"/>
  <c r="T16" i="48"/>
  <c r="I87" i="48"/>
  <c r="I103" i="48" s="1"/>
  <c r="A35" i="48"/>
  <c r="AG35" i="48"/>
  <c r="A54" i="48"/>
  <c r="I49" i="48"/>
  <c r="I65" i="48" s="1"/>
  <c r="I30" i="48"/>
  <c r="I46" i="48" s="1"/>
  <c r="AG111" i="48"/>
  <c r="AG92" i="48"/>
  <c r="A92" i="48"/>
  <c r="AG73" i="48"/>
  <c r="I106" i="48"/>
  <c r="I122" i="48" s="1"/>
  <c r="AH61" i="48"/>
  <c r="AI61" i="48" s="1"/>
  <c r="AH109" i="57"/>
  <c r="AI109" i="57" s="1"/>
  <c r="AE109" i="57"/>
  <c r="AH110" i="51"/>
  <c r="AI110" i="51" s="1"/>
  <c r="AE110" i="51"/>
  <c r="AH116" i="51"/>
  <c r="AI116" i="51" s="1"/>
  <c r="AE70" i="52"/>
  <c r="AH71" i="52"/>
  <c r="AI71" i="52" s="1"/>
  <c r="AE71" i="52"/>
  <c r="AH119" i="53"/>
  <c r="AI119" i="53" s="1"/>
  <c r="AH43" i="53"/>
  <c r="AI43" i="53" s="1"/>
  <c r="AH35" i="57"/>
  <c r="AI35" i="57" s="1"/>
  <c r="AE34" i="57"/>
  <c r="AE35" i="57"/>
  <c r="X20" i="48"/>
  <c r="A37" i="48"/>
  <c r="B18" i="48"/>
  <c r="A56" i="48"/>
  <c r="A75" i="48"/>
  <c r="A94" i="48"/>
  <c r="AG37" i="48"/>
  <c r="AG75" i="48"/>
  <c r="M30" i="48"/>
  <c r="M46" i="48" s="1"/>
  <c r="AG56" i="48"/>
  <c r="M87" i="48"/>
  <c r="M103" i="48" s="1"/>
  <c r="AG94" i="48"/>
  <c r="M68" i="48"/>
  <c r="M84" i="48" s="1"/>
  <c r="M49" i="48"/>
  <c r="M65" i="48" s="1"/>
  <c r="M106" i="48"/>
  <c r="M122" i="48" s="1"/>
  <c r="A81" i="48"/>
  <c r="B24" i="48"/>
  <c r="Y49" i="48"/>
  <c r="Y65" i="48" s="1"/>
  <c r="Y30" i="48"/>
  <c r="Y46" i="48"/>
  <c r="Y106" i="48"/>
  <c r="Y122" i="48" s="1"/>
  <c r="AG43" i="48"/>
  <c r="Y68" i="48"/>
  <c r="Y84" i="48" s="1"/>
  <c r="Y87" i="48"/>
  <c r="Y103" i="48" s="1"/>
  <c r="A62" i="48"/>
  <c r="A119" i="48"/>
  <c r="AE118" i="48" s="1"/>
  <c r="A43" i="48"/>
  <c r="AE42" i="48" s="1"/>
  <c r="A100" i="48"/>
  <c r="AE99" i="48" s="1"/>
  <c r="AG100" i="48"/>
  <c r="AG62" i="48"/>
  <c r="AG119" i="48"/>
  <c r="AH62" i="57"/>
  <c r="AI62" i="57" s="1"/>
  <c r="AE62" i="57"/>
  <c r="AH71" i="57"/>
  <c r="AI71" i="57" s="1"/>
  <c r="AE71" i="57"/>
  <c r="AH90" i="57"/>
  <c r="AI90" i="57" s="1"/>
  <c r="AE75" i="55"/>
  <c r="AE74" i="55"/>
  <c r="AH34" i="51"/>
  <c r="AI34" i="51" s="1"/>
  <c r="AE33" i="51"/>
  <c r="AE34" i="51"/>
  <c r="AH39" i="48"/>
  <c r="AI39" i="48" s="1"/>
  <c r="AH108" i="54"/>
  <c r="AI108" i="54" s="1"/>
  <c r="AE107" i="54"/>
  <c r="AE108" i="54"/>
  <c r="C49" i="48"/>
  <c r="C65" i="48" s="1"/>
  <c r="A108" i="48"/>
  <c r="C87" i="48"/>
  <c r="C103" i="48" s="1"/>
  <c r="AG70" i="48"/>
  <c r="C106" i="48"/>
  <c r="C122" i="48" s="1"/>
  <c r="A51" i="48"/>
  <c r="AG32" i="48"/>
  <c r="AG108" i="48"/>
  <c r="AG89" i="48"/>
  <c r="T13" i="48"/>
  <c r="A32" i="48"/>
  <c r="A89" i="48"/>
  <c r="C30" i="48"/>
  <c r="C46" i="48"/>
  <c r="AG51" i="48"/>
  <c r="B13" i="48"/>
  <c r="A70" i="48"/>
  <c r="C68" i="48"/>
  <c r="C84" i="48" s="1"/>
  <c r="AC49" i="48"/>
  <c r="AC65" i="48" s="1"/>
  <c r="A64" i="48"/>
  <c r="AH64" i="48" s="1"/>
  <c r="AI64" i="48" s="1"/>
  <c r="AG45" i="48"/>
  <c r="A102" i="48"/>
  <c r="AH102" i="48" s="1"/>
  <c r="AI102" i="48" s="1"/>
  <c r="AC30" i="48"/>
  <c r="AC46" i="48" s="1"/>
  <c r="AE41" i="53"/>
  <c r="AE40" i="51"/>
  <c r="AH40" i="51"/>
  <c r="AI40" i="51" s="1"/>
  <c r="AB16" i="57"/>
  <c r="AI16" i="57" s="1"/>
  <c r="AH32" i="54"/>
  <c r="AI32" i="54" s="1"/>
  <c r="AE31" i="54"/>
  <c r="B25" i="48"/>
  <c r="AG82" i="48"/>
  <c r="T25" i="48"/>
  <c r="AA30" i="48"/>
  <c r="AA46" i="48" s="1"/>
  <c r="AA106" i="48"/>
  <c r="AA122" i="48"/>
  <c r="AA49" i="48"/>
  <c r="AA65" i="48" s="1"/>
  <c r="AG120" i="48"/>
  <c r="AG63" i="48"/>
  <c r="AA87" i="48"/>
  <c r="AA103" i="48" s="1"/>
  <c r="A101" i="48"/>
  <c r="A82" i="48"/>
  <c r="AG101" i="48"/>
  <c r="AA68" i="48"/>
  <c r="AA84" i="48" s="1"/>
  <c r="A44" i="48"/>
  <c r="A120" i="48"/>
  <c r="A63" i="48"/>
  <c r="AG44" i="48"/>
  <c r="AH118" i="48"/>
  <c r="AI118" i="48" s="1"/>
  <c r="AH43" i="57"/>
  <c r="AI43" i="57" s="1"/>
  <c r="AE43" i="57"/>
  <c r="AH52" i="57"/>
  <c r="AI52" i="57"/>
  <c r="AE33" i="57"/>
  <c r="AH78" i="54"/>
  <c r="AI78" i="54" s="1"/>
  <c r="AE77" i="54"/>
  <c r="AH60" i="53"/>
  <c r="AI60" i="53" s="1"/>
  <c r="AE60" i="53"/>
  <c r="AE59" i="51"/>
  <c r="AH59" i="51"/>
  <c r="AI59" i="51" s="1"/>
  <c r="AG45" i="53"/>
  <c r="A83" i="53"/>
  <c r="AH83" i="53" s="1"/>
  <c r="AI83" i="53" s="1"/>
  <c r="A64" i="53"/>
  <c r="AH64" i="53" s="1"/>
  <c r="AI64" i="53" s="1"/>
  <c r="AC87" i="53"/>
  <c r="AC103" i="53" s="1"/>
  <c r="AE72" i="57"/>
  <c r="AE73" i="57"/>
  <c r="AH73" i="57"/>
  <c r="AI73" i="57" s="1"/>
  <c r="AG36" i="48"/>
  <c r="K30" i="48"/>
  <c r="K46" i="48" s="1"/>
  <c r="AG112" i="48"/>
  <c r="B17" i="48"/>
  <c r="T17" i="48"/>
  <c r="AB17" i="48" s="1"/>
  <c r="AI17" i="48" s="1"/>
  <c r="A55" i="48"/>
  <c r="K87" i="48"/>
  <c r="K103" i="48" s="1"/>
  <c r="K68" i="48"/>
  <c r="K84" i="48" s="1"/>
  <c r="AG93" i="48"/>
  <c r="A74" i="48"/>
  <c r="A112" i="48"/>
  <c r="A36" i="48"/>
  <c r="AE100" i="57"/>
  <c r="AH100" i="57"/>
  <c r="AI100" i="57" s="1"/>
  <c r="AH79" i="53"/>
  <c r="AI79" i="53" s="1"/>
  <c r="AH98" i="53"/>
  <c r="AI98" i="53" s="1"/>
  <c r="AE91" i="51"/>
  <c r="AH91" i="51"/>
  <c r="AI91" i="51" s="1"/>
  <c r="AE90" i="51"/>
  <c r="AE52" i="52"/>
  <c r="AH52" i="52"/>
  <c r="AI52" i="52" s="1"/>
  <c r="AE51" i="52"/>
  <c r="AH33" i="52"/>
  <c r="AI33" i="52" s="1"/>
  <c r="AE33" i="52"/>
  <c r="AE32" i="52"/>
  <c r="AA49" i="53"/>
  <c r="AA65" i="53" s="1"/>
  <c r="A63" i="53"/>
  <c r="AA106" i="53"/>
  <c r="AA122" i="53" s="1"/>
  <c r="AG63" i="53"/>
  <c r="B25" i="53"/>
  <c r="T25" i="53"/>
  <c r="AG101" i="53"/>
  <c r="AG44" i="53"/>
  <c r="AG120" i="53"/>
  <c r="A120" i="53"/>
  <c r="AE119" i="53" s="1"/>
  <c r="AA68" i="53"/>
  <c r="AA84" i="53" s="1"/>
  <c r="AG82" i="53"/>
  <c r="A44" i="53"/>
  <c r="AE43" i="53" s="1"/>
  <c r="A101" i="53"/>
  <c r="AA30" i="53"/>
  <c r="AA46" i="53" s="1"/>
  <c r="A82" i="53"/>
  <c r="AA87" i="53"/>
  <c r="AA103" i="53" s="1"/>
  <c r="AH90" i="49"/>
  <c r="AI90" i="49" s="1"/>
  <c r="AE89" i="49"/>
  <c r="AE90" i="49"/>
  <c r="AH111" i="57"/>
  <c r="AI111" i="57" s="1"/>
  <c r="AE111" i="57"/>
  <c r="AH96" i="48"/>
  <c r="AI96" i="48" s="1"/>
  <c r="A33" i="48"/>
  <c r="A52" i="48"/>
  <c r="AG33" i="48"/>
  <c r="E30" i="48"/>
  <c r="E46" i="48" s="1"/>
  <c r="A90" i="48"/>
  <c r="T14" i="48"/>
  <c r="AB14" i="48" s="1"/>
  <c r="AI14" i="48" s="1"/>
  <c r="AG90" i="48"/>
  <c r="AG52" i="48"/>
  <c r="AG109" i="48"/>
  <c r="A71" i="48"/>
  <c r="E87" i="48"/>
  <c r="E103" i="48" s="1"/>
  <c r="A109" i="48"/>
  <c r="E68" i="48"/>
  <c r="E84" i="48" s="1"/>
  <c r="B14" i="48"/>
  <c r="AG71" i="48"/>
  <c r="E106" i="48"/>
  <c r="E122" i="48" s="1"/>
  <c r="E49" i="48"/>
  <c r="E65" i="48" s="1"/>
  <c r="AB23" i="48"/>
  <c r="AI23" i="48" s="1"/>
  <c r="AE96" i="54"/>
  <c r="AH97" i="54"/>
  <c r="AI97" i="54" s="1"/>
  <c r="X22" i="53"/>
  <c r="AE71" i="51"/>
  <c r="AH72" i="51"/>
  <c r="AI72" i="51" s="1"/>
  <c r="AE72" i="51"/>
  <c r="X21" i="51"/>
  <c r="E49" i="53"/>
  <c r="E65" i="53" s="1"/>
  <c r="E68" i="53"/>
  <c r="E84" i="53" s="1"/>
  <c r="AG109" i="53"/>
  <c r="A109" i="53"/>
  <c r="A52" i="53"/>
  <c r="AG52" i="53"/>
  <c r="E87" i="53"/>
  <c r="E103" i="53" s="1"/>
  <c r="AG90" i="53"/>
  <c r="A90" i="53"/>
  <c r="T14" i="53"/>
  <c r="B14" i="53"/>
  <c r="A33" i="53"/>
  <c r="A71" i="53"/>
  <c r="E30" i="53"/>
  <c r="E46" i="53" s="1"/>
  <c r="AG33" i="53"/>
  <c r="E106" i="53"/>
  <c r="E122" i="53" s="1"/>
  <c r="AG71" i="53"/>
  <c r="AH52" i="49"/>
  <c r="AI52" i="49" s="1"/>
  <c r="AE51" i="49"/>
  <c r="AE52" i="49"/>
  <c r="AB13" i="54"/>
  <c r="AI13" i="54" s="1"/>
  <c r="X13" i="54"/>
  <c r="AG76" i="48"/>
  <c r="AG57" i="48"/>
  <c r="O68" i="48"/>
  <c r="O84" i="48" s="1"/>
  <c r="B19" i="48"/>
  <c r="AG114" i="48"/>
  <c r="AG95" i="48"/>
  <c r="AG38" i="48"/>
  <c r="O30" i="48"/>
  <c r="O46" i="48" s="1"/>
  <c r="O49" i="48"/>
  <c r="O65" i="48" s="1"/>
  <c r="A57" i="48"/>
  <c r="A38" i="48"/>
  <c r="O106" i="48"/>
  <c r="O122" i="48" s="1"/>
  <c r="O87" i="48"/>
  <c r="O103" i="48" s="1"/>
  <c r="A76" i="48"/>
  <c r="A114" i="48"/>
  <c r="T19" i="48"/>
  <c r="A95" i="48"/>
  <c r="AE94" i="48" s="1"/>
  <c r="B21" i="48"/>
  <c r="AG78" i="48"/>
  <c r="AG59" i="48"/>
  <c r="A40" i="48"/>
  <c r="AE39" i="48" s="1"/>
  <c r="A97" i="48"/>
  <c r="A78" i="48"/>
  <c r="S68" i="48"/>
  <c r="S84" i="48" s="1"/>
  <c r="S106" i="48"/>
  <c r="S122" i="48"/>
  <c r="S49" i="48"/>
  <c r="S65" i="48" s="1"/>
  <c r="AG116" i="48"/>
  <c r="S30" i="48"/>
  <c r="S46" i="48"/>
  <c r="AG40" i="48"/>
  <c r="A116" i="48"/>
  <c r="T21" i="48"/>
  <c r="X21" i="48" s="1"/>
  <c r="AG97" i="48"/>
  <c r="A59" i="48"/>
  <c r="AE58" i="48" s="1"/>
  <c r="S87" i="48"/>
  <c r="S103" i="48" s="1"/>
  <c r="AH99" i="48"/>
  <c r="AI99" i="48" s="1"/>
  <c r="AB21" i="54"/>
  <c r="AI21" i="54" s="1"/>
  <c r="AH97" i="51"/>
  <c r="AI97" i="51" s="1"/>
  <c r="AE96" i="51"/>
  <c r="AE97" i="51"/>
  <c r="AH78" i="51"/>
  <c r="AI78" i="51" s="1"/>
  <c r="AE78" i="51"/>
  <c r="AE77" i="51"/>
  <c r="AE39" i="51"/>
  <c r="AE109" i="52"/>
  <c r="AE108" i="52"/>
  <c r="AH109" i="52"/>
  <c r="AI109" i="52" s="1"/>
  <c r="I68" i="53"/>
  <c r="I84" i="53" s="1"/>
  <c r="AG111" i="53"/>
  <c r="T16" i="53"/>
  <c r="B16" i="53"/>
  <c r="I49" i="53"/>
  <c r="I65" i="53" s="1"/>
  <c r="AG73" i="53"/>
  <c r="A73" i="53"/>
  <c r="A35" i="53"/>
  <c r="I106" i="53"/>
  <c r="I122" i="53" s="1"/>
  <c r="A111" i="53"/>
  <c r="I87" i="53"/>
  <c r="I103" i="53" s="1"/>
  <c r="AG92" i="53"/>
  <c r="I30" i="53"/>
  <c r="I46" i="53" s="1"/>
  <c r="A54" i="53"/>
  <c r="AG54" i="53"/>
  <c r="A92" i="53"/>
  <c r="AG35" i="53"/>
  <c r="AH81" i="53"/>
  <c r="AI81" i="53" s="1"/>
  <c r="AE80" i="53"/>
  <c r="AC49" i="54"/>
  <c r="AC65" i="54" s="1"/>
  <c r="AG45" i="54"/>
  <c r="AG83" i="54"/>
  <c r="A121" i="54"/>
  <c r="AH121" i="54" s="1"/>
  <c r="AI121" i="54" s="1"/>
  <c r="T26" i="54"/>
  <c r="AB26" i="54" s="1"/>
  <c r="AI26" i="54" s="1"/>
  <c r="AG121" i="54"/>
  <c r="A83" i="54"/>
  <c r="A102" i="54"/>
  <c r="AG102" i="54"/>
  <c r="A64" i="54"/>
  <c r="AC68" i="54"/>
  <c r="AC84" i="54" s="1"/>
  <c r="B26" i="54"/>
  <c r="AC87" i="54"/>
  <c r="AC103" i="54" s="1"/>
  <c r="A45" i="54"/>
  <c r="AH45" i="54" s="1"/>
  <c r="AI45" i="54" s="1"/>
  <c r="AG64" i="54"/>
  <c r="AC106" i="54"/>
  <c r="AC122" i="54" s="1"/>
  <c r="AC30" i="54"/>
  <c r="AC46" i="54" s="1"/>
  <c r="AH58" i="48"/>
  <c r="AI58" i="48" s="1"/>
  <c r="A34" i="48"/>
  <c r="B15" i="48"/>
  <c r="AG72" i="48"/>
  <c r="A53" i="48"/>
  <c r="AG91" i="48"/>
  <c r="AG53" i="48"/>
  <c r="AG110" i="48"/>
  <c r="A91" i="48"/>
  <c r="AG34" i="48"/>
  <c r="G68" i="48"/>
  <c r="G84" i="48" s="1"/>
  <c r="G106" i="48"/>
  <c r="G122" i="48" s="1"/>
  <c r="A110" i="48"/>
  <c r="G49" i="48"/>
  <c r="G65" i="48"/>
  <c r="G87" i="48"/>
  <c r="G103" i="48" s="1"/>
  <c r="T15" i="48"/>
  <c r="G30" i="48"/>
  <c r="G46" i="48" s="1"/>
  <c r="A72" i="48"/>
  <c r="A69" i="48"/>
  <c r="AG69" i="48"/>
  <c r="B12" i="48"/>
  <c r="T12" i="48"/>
  <c r="AB12" i="48" s="1"/>
  <c r="AI12" i="48" s="1"/>
  <c r="A88" i="48"/>
  <c r="AG31" i="48"/>
  <c r="A50" i="48"/>
  <c r="AH42" i="48"/>
  <c r="AI42" i="48" s="1"/>
  <c r="X14" i="57"/>
  <c r="AE52" i="51"/>
  <c r="AH53" i="51"/>
  <c r="AI53" i="51" s="1"/>
  <c r="AE53" i="51"/>
  <c r="AH102" i="41"/>
  <c r="AI102" i="41" s="1"/>
  <c r="AE101" i="41"/>
  <c r="U68" i="46"/>
  <c r="U84" i="46" s="1"/>
  <c r="A79" i="46"/>
  <c r="A60" i="46"/>
  <c r="A117" i="46"/>
  <c r="B22" i="46"/>
  <c r="AG117" i="46"/>
  <c r="AG79" i="46"/>
  <c r="U87" i="46"/>
  <c r="U103" i="46" s="1"/>
  <c r="A41" i="46"/>
  <c r="U30" i="46"/>
  <c r="U46" i="46" s="1"/>
  <c r="U106" i="46"/>
  <c r="U122" i="46" s="1"/>
  <c r="A98" i="46"/>
  <c r="T22" i="46"/>
  <c r="AG98" i="46"/>
  <c r="AG60" i="46"/>
  <c r="U49" i="46"/>
  <c r="U65" i="46" s="1"/>
  <c r="AG41" i="46"/>
  <c r="AG77" i="46"/>
  <c r="A96" i="46"/>
  <c r="AG96" i="46"/>
  <c r="A58" i="46"/>
  <c r="A77" i="46"/>
  <c r="A115" i="46"/>
  <c r="AG39" i="46"/>
  <c r="Q49" i="46"/>
  <c r="Q65" i="46" s="1"/>
  <c r="A39" i="46"/>
  <c r="AG115" i="46"/>
  <c r="T20" i="46"/>
  <c r="B20" i="46"/>
  <c r="A52" i="40"/>
  <c r="A33" i="40"/>
  <c r="E49" i="40"/>
  <c r="E65" i="40" s="1"/>
  <c r="E68" i="40"/>
  <c r="E84" i="40" s="1"/>
  <c r="E106" i="40"/>
  <c r="E122" i="40" s="1"/>
  <c r="E30" i="40"/>
  <c r="E46" i="40" s="1"/>
  <c r="T14" i="40"/>
  <c r="AG90" i="40"/>
  <c r="E87" i="40"/>
  <c r="E103" i="40" s="1"/>
  <c r="AG71" i="40"/>
  <c r="A71" i="40"/>
  <c r="B14" i="40"/>
  <c r="AG109" i="40"/>
  <c r="A90" i="40"/>
  <c r="AH90" i="40" s="1"/>
  <c r="AI90" i="40" s="1"/>
  <c r="AG33" i="40"/>
  <c r="A109" i="40"/>
  <c r="AG52" i="40"/>
  <c r="U30" i="40"/>
  <c r="U46" i="40" s="1"/>
  <c r="A117" i="40"/>
  <c r="AE116" i="40" s="1"/>
  <c r="B22" i="40"/>
  <c r="U49" i="40"/>
  <c r="U65" i="40" s="1"/>
  <c r="U68" i="40"/>
  <c r="U84" i="40"/>
  <c r="AG60" i="40"/>
  <c r="AG117" i="40"/>
  <c r="AG79" i="40"/>
  <c r="U106" i="40"/>
  <c r="U122" i="40" s="1"/>
  <c r="AG41" i="40"/>
  <c r="A98" i="40"/>
  <c r="AE97" i="40" s="1"/>
  <c r="A79" i="40"/>
  <c r="AE78" i="40" s="1"/>
  <c r="A60" i="40"/>
  <c r="T22" i="40"/>
  <c r="AB22" i="40" s="1"/>
  <c r="AI22" i="40" s="1"/>
  <c r="AG98" i="40"/>
  <c r="U87" i="40"/>
  <c r="U103" i="40" s="1"/>
  <c r="A41" i="40"/>
  <c r="AE79" i="44"/>
  <c r="AE80" i="44"/>
  <c r="AH80" i="44"/>
  <c r="AI80" i="44" s="1"/>
  <c r="AH31" i="45"/>
  <c r="AI31" i="45" s="1"/>
  <c r="AE31" i="45"/>
  <c r="AH39" i="43"/>
  <c r="AI39" i="43" s="1"/>
  <c r="AE39" i="43"/>
  <c r="AE38" i="43"/>
  <c r="AH31" i="37"/>
  <c r="AI31" i="37" s="1"/>
  <c r="AE31" i="37"/>
  <c r="AG121" i="46"/>
  <c r="AG83" i="46"/>
  <c r="AG45" i="46"/>
  <c r="T26" i="46"/>
  <c r="AC87" i="46"/>
  <c r="AC103" i="46" s="1"/>
  <c r="AC30" i="46"/>
  <c r="AC46" i="46" s="1"/>
  <c r="AC49" i="46"/>
  <c r="AC65" i="46" s="1"/>
  <c r="A102" i="46"/>
  <c r="AH102" i="46"/>
  <c r="AI102" i="46" s="1"/>
  <c r="AG102" i="46"/>
  <c r="B26" i="46"/>
  <c r="AC106" i="46"/>
  <c r="AC122" i="46" s="1"/>
  <c r="A64" i="46"/>
  <c r="AH64" i="46" s="1"/>
  <c r="AI64" i="46" s="1"/>
  <c r="A83" i="46"/>
  <c r="AH83" i="46" s="1"/>
  <c r="AI83" i="46" s="1"/>
  <c r="A45" i="46"/>
  <c r="AH45" i="46" s="1"/>
  <c r="AI45" i="46" s="1"/>
  <c r="A121" i="46"/>
  <c r="AH121" i="46"/>
  <c r="AI121" i="46" s="1"/>
  <c r="AC68" i="46"/>
  <c r="AC84" i="46" s="1"/>
  <c r="AG64" i="46"/>
  <c r="T19" i="46"/>
  <c r="AG95" i="46"/>
  <c r="AG114" i="46"/>
  <c r="A114" i="46"/>
  <c r="AG38" i="46"/>
  <c r="AG69" i="40"/>
  <c r="T12" i="40"/>
  <c r="AB12" i="40" s="1"/>
  <c r="AI12" i="40" s="1"/>
  <c r="B12" i="40"/>
  <c r="AG107" i="40"/>
  <c r="A88" i="40"/>
  <c r="A69" i="40"/>
  <c r="AG88" i="40"/>
  <c r="AG50" i="40"/>
  <c r="A50" i="40"/>
  <c r="AG31" i="40"/>
  <c r="AH78" i="40"/>
  <c r="AI78" i="40" s="1"/>
  <c r="AE33" i="42"/>
  <c r="AH34" i="42"/>
  <c r="AI34" i="42" s="1"/>
  <c r="AE34" i="42"/>
  <c r="AH45" i="41"/>
  <c r="AI45" i="41" s="1"/>
  <c r="AH70" i="43"/>
  <c r="AI70" i="43" s="1"/>
  <c r="AH69" i="37"/>
  <c r="AI69" i="37" s="1"/>
  <c r="AG82" i="46"/>
  <c r="AG44" i="46"/>
  <c r="AA49" i="46"/>
  <c r="AA65" i="46" s="1"/>
  <c r="AA30" i="46"/>
  <c r="AA46" i="46" s="1"/>
  <c r="AA106" i="46"/>
  <c r="AA122" i="46" s="1"/>
  <c r="A82" i="46"/>
  <c r="A44" i="46"/>
  <c r="A101" i="46"/>
  <c r="AA68" i="46"/>
  <c r="AA84" i="46" s="1"/>
  <c r="AG63" i="46"/>
  <c r="AG101" i="46"/>
  <c r="A63" i="46"/>
  <c r="A120" i="46"/>
  <c r="AA87" i="46"/>
  <c r="AA103" i="46" s="1"/>
  <c r="AG120" i="46"/>
  <c r="T25" i="46"/>
  <c r="AB25" i="46" s="1"/>
  <c r="AI25" i="46" s="1"/>
  <c r="B25" i="46"/>
  <c r="M106" i="46"/>
  <c r="M122" i="46" s="1"/>
  <c r="A113" i="46"/>
  <c r="M30" i="46"/>
  <c r="M46" i="46" s="1"/>
  <c r="AG75" i="46"/>
  <c r="M49" i="46"/>
  <c r="M65" i="46" s="1"/>
  <c r="AG56" i="46"/>
  <c r="B18" i="46"/>
  <c r="A37" i="46"/>
  <c r="AH37" i="46" s="1"/>
  <c r="AI37" i="46" s="1"/>
  <c r="A75" i="46"/>
  <c r="M87" i="46"/>
  <c r="M103" i="46" s="1"/>
  <c r="AG37" i="46"/>
  <c r="A94" i="46"/>
  <c r="M68" i="46"/>
  <c r="M84" i="46" s="1"/>
  <c r="AG113" i="46"/>
  <c r="A56" i="46"/>
  <c r="Q106" i="40"/>
  <c r="Q122" i="40" s="1"/>
  <c r="AG58" i="40"/>
  <c r="AH40" i="40"/>
  <c r="AI40" i="40" s="1"/>
  <c r="AE40" i="40"/>
  <c r="AE70" i="42"/>
  <c r="AH70" i="42"/>
  <c r="AI70" i="42" s="1"/>
  <c r="AE72" i="42"/>
  <c r="AH72" i="42"/>
  <c r="AI72" i="42" s="1"/>
  <c r="AE71" i="42"/>
  <c r="X18" i="44"/>
  <c r="AH42" i="44"/>
  <c r="AI42" i="44" s="1"/>
  <c r="AE42" i="44"/>
  <c r="AE88" i="42"/>
  <c r="AH88" i="42"/>
  <c r="AI88" i="42" s="1"/>
  <c r="AB15" i="45"/>
  <c r="AI15" i="45" s="1"/>
  <c r="AE42" i="39"/>
  <c r="AH43" i="39"/>
  <c r="AI43" i="39" s="1"/>
  <c r="AG72" i="46"/>
  <c r="AG110" i="46"/>
  <c r="A91" i="46"/>
  <c r="A110" i="46"/>
  <c r="G87" i="46"/>
  <c r="G103" i="46" s="1"/>
  <c r="A34" i="46"/>
  <c r="AG53" i="46"/>
  <c r="A72" i="46"/>
  <c r="G49" i="46"/>
  <c r="G65" i="46" s="1"/>
  <c r="AG91" i="46"/>
  <c r="G68" i="46"/>
  <c r="G84" i="46" s="1"/>
  <c r="G30" i="46"/>
  <c r="G46" i="46"/>
  <c r="A53" i="46"/>
  <c r="T15" i="46"/>
  <c r="B15" i="46"/>
  <c r="AG34" i="46"/>
  <c r="G106" i="46"/>
  <c r="G122" i="46" s="1"/>
  <c r="K68" i="46"/>
  <c r="K84" i="46" s="1"/>
  <c r="AG112" i="46"/>
  <c r="AG93" i="46"/>
  <c r="A112" i="46"/>
  <c r="K49" i="46"/>
  <c r="K65" i="46" s="1"/>
  <c r="A36" i="46"/>
  <c r="AG74" i="46"/>
  <c r="AG55" i="46"/>
  <c r="T17" i="46"/>
  <c r="K106" i="46"/>
  <c r="K122" i="46" s="1"/>
  <c r="A55" i="46"/>
  <c r="A74" i="46"/>
  <c r="A93" i="46"/>
  <c r="K30" i="46"/>
  <c r="K46" i="46" s="1"/>
  <c r="AG36" i="46"/>
  <c r="AG108" i="40"/>
  <c r="C30" i="40"/>
  <c r="C46" i="40" s="1"/>
  <c r="C106" i="40"/>
  <c r="C122" i="40" s="1"/>
  <c r="AG89" i="40"/>
  <c r="AG32" i="40"/>
  <c r="A70" i="40"/>
  <c r="A108" i="40"/>
  <c r="B13" i="40"/>
  <c r="C87" i="40"/>
  <c r="C103" i="40" s="1"/>
  <c r="A51" i="40"/>
  <c r="C49" i="40"/>
  <c r="C65" i="40" s="1"/>
  <c r="A32" i="40"/>
  <c r="AH32" i="40" s="1"/>
  <c r="AI32" i="40" s="1"/>
  <c r="AG51" i="40"/>
  <c r="AG70" i="40"/>
  <c r="A89" i="40"/>
  <c r="C68" i="40"/>
  <c r="C84" i="40" s="1"/>
  <c r="T13" i="40"/>
  <c r="AH61" i="44"/>
  <c r="AI61" i="44" s="1"/>
  <c r="AE60" i="44"/>
  <c r="AE61" i="44"/>
  <c r="AE69" i="42"/>
  <c r="AH69" i="42"/>
  <c r="AI69" i="42" s="1"/>
  <c r="AH71" i="38"/>
  <c r="AI71" i="38" s="1"/>
  <c r="AE70" i="38"/>
  <c r="AE71" i="38"/>
  <c r="AH88" i="37"/>
  <c r="AI88" i="37" s="1"/>
  <c r="AE88" i="37"/>
  <c r="E30" i="46"/>
  <c r="E46" i="46"/>
  <c r="A90" i="46"/>
  <c r="B14" i="46"/>
  <c r="A71" i="46"/>
  <c r="E106" i="46"/>
  <c r="E122" i="46"/>
  <c r="AG71" i="46"/>
  <c r="A109" i="46"/>
  <c r="A33" i="46"/>
  <c r="AG33" i="46"/>
  <c r="A52" i="46"/>
  <c r="AG109" i="46"/>
  <c r="E87" i="46"/>
  <c r="E103" i="46"/>
  <c r="AG90" i="46"/>
  <c r="E49" i="46"/>
  <c r="E65" i="46"/>
  <c r="AG52" i="46"/>
  <c r="T14" i="46"/>
  <c r="AB14" i="46" s="1"/>
  <c r="AI14" i="46" s="1"/>
  <c r="E68" i="46"/>
  <c r="E84" i="46" s="1"/>
  <c r="B17" i="40"/>
  <c r="AG36" i="40"/>
  <c r="A36" i="40"/>
  <c r="AG112" i="40"/>
  <c r="AG93" i="40"/>
  <c r="T17" i="40"/>
  <c r="A74" i="40"/>
  <c r="A55" i="40"/>
  <c r="AG55" i="40"/>
  <c r="K68" i="40"/>
  <c r="K84" i="40" s="1"/>
  <c r="A93" i="40"/>
  <c r="K49" i="40"/>
  <c r="K65" i="40" s="1"/>
  <c r="A112" i="40"/>
  <c r="K106" i="40"/>
  <c r="K122" i="40" s="1"/>
  <c r="K30" i="40"/>
  <c r="K46" i="40" s="1"/>
  <c r="K87" i="40"/>
  <c r="K103" i="40" s="1"/>
  <c r="AG74" i="40"/>
  <c r="T15" i="40"/>
  <c r="G68" i="40"/>
  <c r="G84" i="40" s="1"/>
  <c r="B15" i="40"/>
  <c r="A34" i="40"/>
  <c r="G87" i="40"/>
  <c r="G103" i="40" s="1"/>
  <c r="AG53" i="40"/>
  <c r="A53" i="40"/>
  <c r="AH53" i="40" s="1"/>
  <c r="AI53" i="40" s="1"/>
  <c r="AG91" i="40"/>
  <c r="G106" i="40"/>
  <c r="G122" i="40" s="1"/>
  <c r="AG110" i="40"/>
  <c r="A110" i="40"/>
  <c r="A91" i="40"/>
  <c r="G30" i="40"/>
  <c r="G46" i="40" s="1"/>
  <c r="A72" i="40"/>
  <c r="AG72" i="40"/>
  <c r="AG34" i="40"/>
  <c r="G49" i="40"/>
  <c r="G65" i="40" s="1"/>
  <c r="X21" i="40"/>
  <c r="AB21" i="40"/>
  <c r="AI21" i="40" s="1"/>
  <c r="AE113" i="44"/>
  <c r="AE112" i="44"/>
  <c r="AH113" i="44"/>
  <c r="AI113" i="44" s="1"/>
  <c r="AG43" i="46"/>
  <c r="A43" i="46"/>
  <c r="A100" i="46"/>
  <c r="AG70" i="46"/>
  <c r="A89" i="46"/>
  <c r="AH89" i="46" s="1"/>
  <c r="AI89" i="46" s="1"/>
  <c r="C49" i="46"/>
  <c r="C65" i="46"/>
  <c r="C68" i="46"/>
  <c r="C84" i="46" s="1"/>
  <c r="T13" i="46"/>
  <c r="AG51" i="46"/>
  <c r="AG108" i="46"/>
  <c r="A32" i="46"/>
  <c r="A70" i="46"/>
  <c r="AG89" i="46"/>
  <c r="A108" i="46"/>
  <c r="B13" i="46"/>
  <c r="C106" i="46"/>
  <c r="C122" i="46" s="1"/>
  <c r="AG32" i="46"/>
  <c r="C30" i="46"/>
  <c r="C46" i="46" s="1"/>
  <c r="A51" i="46"/>
  <c r="C87" i="46"/>
  <c r="C103" i="46" s="1"/>
  <c r="I30" i="40"/>
  <c r="I46" i="40" s="1"/>
  <c r="A111" i="40"/>
  <c r="AG54" i="40"/>
  <c r="AG35" i="40"/>
  <c r="AG111" i="40"/>
  <c r="A35" i="40"/>
  <c r="I68" i="40"/>
  <c r="I84" i="40"/>
  <c r="I87" i="40"/>
  <c r="I103" i="40" s="1"/>
  <c r="A73" i="40"/>
  <c r="AG92" i="40"/>
  <c r="I49" i="40"/>
  <c r="I65" i="40" s="1"/>
  <c r="T16" i="40"/>
  <c r="B16" i="40"/>
  <c r="I106" i="40"/>
  <c r="I122" i="40" s="1"/>
  <c r="AG73" i="40"/>
  <c r="A92" i="40"/>
  <c r="A54" i="40"/>
  <c r="AH54" i="40" s="1"/>
  <c r="AI54" i="40" s="1"/>
  <c r="A102" i="40"/>
  <c r="AH102" i="40" s="1"/>
  <c r="AI102" i="40" s="1"/>
  <c r="B26" i="40"/>
  <c r="AC106" i="40"/>
  <c r="AC122" i="40"/>
  <c r="AG83" i="40"/>
  <c r="AG45" i="40"/>
  <c r="AG121" i="40"/>
  <c r="AC30" i="40"/>
  <c r="AC46" i="40" s="1"/>
  <c r="A45" i="40"/>
  <c r="AH45" i="40" s="1"/>
  <c r="AI45" i="40" s="1"/>
  <c r="AC87" i="40"/>
  <c r="AC103" i="40"/>
  <c r="A83" i="40"/>
  <c r="AH83" i="40" s="1"/>
  <c r="AI83" i="40" s="1"/>
  <c r="A64" i="40"/>
  <c r="AH64" i="40" s="1"/>
  <c r="AI64" i="40" s="1"/>
  <c r="T26" i="40"/>
  <c r="AC49" i="40"/>
  <c r="AC65" i="40" s="1"/>
  <c r="AG64" i="40"/>
  <c r="AG102" i="40"/>
  <c r="AC68" i="40"/>
  <c r="AC84" i="40" s="1"/>
  <c r="A121" i="40"/>
  <c r="AH121" i="40" s="1"/>
  <c r="AI121" i="40" s="1"/>
  <c r="AH118" i="44"/>
  <c r="AI118" i="44" s="1"/>
  <c r="AE117" i="44"/>
  <c r="AE118" i="44"/>
  <c r="AH31" i="42"/>
  <c r="AI31" i="42" s="1"/>
  <c r="AE31" i="42"/>
  <c r="AH110" i="45"/>
  <c r="AI110" i="45" s="1"/>
  <c r="AE109" i="45"/>
  <c r="AE110" i="45"/>
  <c r="A118" i="46"/>
  <c r="AG118" i="46"/>
  <c r="T23" i="46"/>
  <c r="X23" i="46" s="1"/>
  <c r="AG99" i="46"/>
  <c r="AG61" i="46"/>
  <c r="W49" i="46"/>
  <c r="W65" i="46" s="1"/>
  <c r="A61" i="46"/>
  <c r="A80" i="46"/>
  <c r="W106" i="46"/>
  <c r="W122" i="46"/>
  <c r="A42" i="46"/>
  <c r="AG80" i="46"/>
  <c r="W87" i="46"/>
  <c r="W103" i="46" s="1"/>
  <c r="B23" i="46"/>
  <c r="AG42" i="46"/>
  <c r="A99" i="46"/>
  <c r="W68" i="46"/>
  <c r="W84" i="46" s="1"/>
  <c r="W30" i="46"/>
  <c r="W46" i="46" s="1"/>
  <c r="I87" i="46"/>
  <c r="I103" i="46"/>
  <c r="B16" i="46"/>
  <c r="AG54" i="46"/>
  <c r="A92" i="46"/>
  <c r="AG92" i="46"/>
  <c r="I106" i="46"/>
  <c r="I122" i="46" s="1"/>
  <c r="I30" i="46"/>
  <c r="I46" i="46" s="1"/>
  <c r="A35" i="46"/>
  <c r="A111" i="46"/>
  <c r="I68" i="46"/>
  <c r="I84" i="46" s="1"/>
  <c r="AG111" i="46"/>
  <c r="T16" i="46"/>
  <c r="AG35" i="46"/>
  <c r="AG73" i="46"/>
  <c r="A73" i="46"/>
  <c r="I49" i="46"/>
  <c r="I65" i="46" s="1"/>
  <c r="A54" i="46"/>
  <c r="AA87" i="40"/>
  <c r="AA103" i="40" s="1"/>
  <c r="AA30" i="40"/>
  <c r="AA46" i="40" s="1"/>
  <c r="A44" i="40"/>
  <c r="AG82" i="40"/>
  <c r="AG120" i="40"/>
  <c r="T25" i="40"/>
  <c r="X25" i="40" s="1"/>
  <c r="B25" i="40"/>
  <c r="AA68" i="40"/>
  <c r="AA84" i="40" s="1"/>
  <c r="A120" i="40"/>
  <c r="AG44" i="40"/>
  <c r="AA106" i="40"/>
  <c r="AA122" i="40" s="1"/>
  <c r="AG101" i="40"/>
  <c r="AA49" i="40"/>
  <c r="AA65" i="40"/>
  <c r="AG63" i="40"/>
  <c r="A101" i="40"/>
  <c r="A82" i="40"/>
  <c r="A63" i="40"/>
  <c r="A95" i="40"/>
  <c r="AG76" i="40"/>
  <c r="T19" i="40"/>
  <c r="A38" i="40"/>
  <c r="B19" i="40"/>
  <c r="A76" i="40"/>
  <c r="O30" i="40"/>
  <c r="O46" i="40" s="1"/>
  <c r="O87" i="40"/>
  <c r="O103" i="40" s="1"/>
  <c r="O49" i="40"/>
  <c r="O65" i="40" s="1"/>
  <c r="A114" i="40"/>
  <c r="O68" i="40"/>
  <c r="O84" i="40" s="1"/>
  <c r="AG38" i="40"/>
  <c r="O106" i="40"/>
  <c r="O122" i="40" s="1"/>
  <c r="A57" i="40"/>
  <c r="AG95" i="40"/>
  <c r="AG57" i="40"/>
  <c r="AG114" i="40"/>
  <c r="AH121" i="41"/>
  <c r="AI121" i="41" s="1"/>
  <c r="AE120" i="41"/>
  <c r="AH53" i="45"/>
  <c r="AI53" i="45" s="1"/>
  <c r="AE52" i="45"/>
  <c r="AE53" i="45"/>
  <c r="AE95" i="43"/>
  <c r="AH96" i="43"/>
  <c r="AI96" i="43" s="1"/>
  <c r="AG88" i="46"/>
  <c r="A69" i="46"/>
  <c r="AG107" i="46"/>
  <c r="A31" i="46"/>
  <c r="A107" i="46"/>
  <c r="A88" i="46"/>
  <c r="AG69" i="46"/>
  <c r="A50" i="46"/>
  <c r="T12" i="46"/>
  <c r="AG31" i="46"/>
  <c r="B12" i="46"/>
  <c r="AG50" i="46"/>
  <c r="A40" i="46"/>
  <c r="S30" i="46"/>
  <c r="S46" i="46"/>
  <c r="T21" i="46"/>
  <c r="A59" i="46"/>
  <c r="AG97" i="46"/>
  <c r="AG59" i="46"/>
  <c r="B21" i="46"/>
  <c r="AG116" i="46"/>
  <c r="AG40" i="46"/>
  <c r="S68" i="46"/>
  <c r="S84" i="46" s="1"/>
  <c r="AG78" i="46"/>
  <c r="A97" i="46"/>
  <c r="A78" i="46"/>
  <c r="S49" i="46"/>
  <c r="S65" i="46" s="1"/>
  <c r="A116" i="46"/>
  <c r="S87" i="46"/>
  <c r="S103" i="46" s="1"/>
  <c r="S106" i="46"/>
  <c r="S122" i="46"/>
  <c r="W87" i="40"/>
  <c r="W103" i="40" s="1"/>
  <c r="T23" i="40"/>
  <c r="X23" i="40" s="1"/>
  <c r="M30" i="40"/>
  <c r="M46" i="40" s="1"/>
  <c r="AH116" i="40"/>
  <c r="AI116" i="40"/>
  <c r="AE52" i="42"/>
  <c r="AE53" i="42"/>
  <c r="AH53" i="42"/>
  <c r="AI53" i="42" s="1"/>
  <c r="AE50" i="42"/>
  <c r="AH51" i="42"/>
  <c r="AI51" i="42" s="1"/>
  <c r="AE51" i="42"/>
  <c r="AE56" i="44"/>
  <c r="AE55" i="44"/>
  <c r="AH56" i="44"/>
  <c r="AI56" i="44" s="1"/>
  <c r="AE41" i="44"/>
  <c r="W49" i="70"/>
  <c r="W65" i="70" s="1"/>
  <c r="T23" i="70"/>
  <c r="AG118" i="70"/>
  <c r="A80" i="70"/>
  <c r="A118" i="70"/>
  <c r="W87" i="70"/>
  <c r="W103" i="70" s="1"/>
  <c r="W106" i="70"/>
  <c r="W122" i="70" s="1"/>
  <c r="A61" i="70"/>
  <c r="AG80" i="70"/>
  <c r="A44" i="39"/>
  <c r="AG44" i="39"/>
  <c r="A63" i="39"/>
  <c r="AG120" i="39"/>
  <c r="AA30" i="39"/>
  <c r="AA46" i="39" s="1"/>
  <c r="AA106" i="39"/>
  <c r="AA122" i="39" s="1"/>
  <c r="AA68" i="39"/>
  <c r="AA84" i="39" s="1"/>
  <c r="AG63" i="39"/>
  <c r="A120" i="39"/>
  <c r="AG82" i="39"/>
  <c r="A101" i="39"/>
  <c r="A82" i="39"/>
  <c r="AA49" i="39"/>
  <c r="AA65" i="39" s="1"/>
  <c r="B25" i="39"/>
  <c r="T25" i="39"/>
  <c r="AA87" i="39"/>
  <c r="AA103" i="39"/>
  <c r="AG101" i="39"/>
  <c r="AG101" i="65"/>
  <c r="AG63" i="65"/>
  <c r="A63" i="65"/>
  <c r="A120" i="65"/>
  <c r="AA68" i="65"/>
  <c r="AA84" i="65" s="1"/>
  <c r="A101" i="65"/>
  <c r="AA49" i="65"/>
  <c r="AA65" i="65" s="1"/>
  <c r="AG82" i="65"/>
  <c r="AG120" i="65"/>
  <c r="AA106" i="65"/>
  <c r="AA122" i="65" s="1"/>
  <c r="A82" i="65"/>
  <c r="A44" i="65"/>
  <c r="T25" i="65"/>
  <c r="AA87" i="65"/>
  <c r="AA103" i="65" s="1"/>
  <c r="B25" i="65"/>
  <c r="AG44" i="65"/>
  <c r="AA30" i="65"/>
  <c r="AA46" i="65" s="1"/>
  <c r="T18" i="70"/>
  <c r="M68" i="70"/>
  <c r="M84" i="70" s="1"/>
  <c r="M106" i="70"/>
  <c r="M122" i="70" s="1"/>
  <c r="AG37" i="70"/>
  <c r="AG94" i="70"/>
  <c r="A94" i="70"/>
  <c r="AG75" i="70"/>
  <c r="B18" i="70"/>
  <c r="A75" i="70"/>
  <c r="A37" i="70"/>
  <c r="A56" i="70"/>
  <c r="M49" i="70"/>
  <c r="M65" i="70" s="1"/>
  <c r="M30" i="70"/>
  <c r="M46" i="70" s="1"/>
  <c r="AG113" i="70"/>
  <c r="AG56" i="70"/>
  <c r="A113" i="70"/>
  <c r="M87" i="70"/>
  <c r="M103" i="70" s="1"/>
  <c r="A57" i="70"/>
  <c r="B19" i="70"/>
  <c r="O106" i="70"/>
  <c r="O122" i="70" s="1"/>
  <c r="A95" i="70"/>
  <c r="AE94" i="70" s="1"/>
  <c r="AG95" i="70"/>
  <c r="A114" i="70"/>
  <c r="AG57" i="70"/>
  <c r="O30" i="70"/>
  <c r="O46" i="70" s="1"/>
  <c r="A38" i="70"/>
  <c r="AG38" i="70"/>
  <c r="T19" i="70"/>
  <c r="O49" i="70"/>
  <c r="O65" i="70" s="1"/>
  <c r="O87" i="70"/>
  <c r="O103" i="70" s="1"/>
  <c r="O68" i="70"/>
  <c r="O84" i="70" s="1"/>
  <c r="A76" i="70"/>
  <c r="AG114" i="70"/>
  <c r="AG76" i="70"/>
  <c r="T20" i="66"/>
  <c r="AG96" i="66"/>
  <c r="AG58" i="66"/>
  <c r="Q68" i="66"/>
  <c r="Q84" i="66" s="1"/>
  <c r="A39" i="66"/>
  <c r="Q49" i="66"/>
  <c r="Q65" i="66" s="1"/>
  <c r="A58" i="66"/>
  <c r="AG115" i="66"/>
  <c r="A115" i="66"/>
  <c r="Q30" i="66"/>
  <c r="Q46" i="66" s="1"/>
  <c r="A77" i="66"/>
  <c r="AG39" i="66"/>
  <c r="A96" i="66"/>
  <c r="Q106" i="66"/>
  <c r="Q122" i="66" s="1"/>
  <c r="B20" i="66"/>
  <c r="Q87" i="66"/>
  <c r="Q103" i="66" s="1"/>
  <c r="AG77" i="66"/>
  <c r="T20" i="50"/>
  <c r="AB20" i="50" s="1"/>
  <c r="AI20" i="50" s="1"/>
  <c r="A77" i="50"/>
  <c r="AG96" i="50"/>
  <c r="Q68" i="50"/>
  <c r="Q84" i="50" s="1"/>
  <c r="AG58" i="50"/>
  <c r="A39" i="50"/>
  <c r="A96" i="50"/>
  <c r="Q30" i="50"/>
  <c r="Q46" i="50" s="1"/>
  <c r="Q87" i="50"/>
  <c r="Q103" i="50" s="1"/>
  <c r="B20" i="50"/>
  <c r="AG39" i="50"/>
  <c r="A115" i="50"/>
  <c r="AG77" i="50"/>
  <c r="A58" i="50"/>
  <c r="Q106" i="50"/>
  <c r="Q122" i="50" s="1"/>
  <c r="AG115" i="50"/>
  <c r="Q49" i="50"/>
  <c r="Q65" i="50" s="1"/>
  <c r="AG76" i="50"/>
  <c r="A76" i="50"/>
  <c r="AG57" i="50"/>
  <c r="A57" i="50"/>
  <c r="AG114" i="50"/>
  <c r="AG95" i="50"/>
  <c r="O30" i="50"/>
  <c r="O46" i="50" s="1"/>
  <c r="A95" i="50"/>
  <c r="A114" i="50"/>
  <c r="O49" i="50"/>
  <c r="O65" i="50" s="1"/>
  <c r="O106" i="50"/>
  <c r="O122" i="50" s="1"/>
  <c r="T19" i="50"/>
  <c r="AB19" i="50" s="1"/>
  <c r="AI19" i="50" s="1"/>
  <c r="AH93" i="83"/>
  <c r="AI93" i="83" s="1"/>
  <c r="AE92" i="83"/>
  <c r="AE93" i="83"/>
  <c r="T16" i="50"/>
  <c r="AB16" i="50" s="1"/>
  <c r="AI16" i="50" s="1"/>
  <c r="AG73" i="50"/>
  <c r="I87" i="50"/>
  <c r="I103" i="50" s="1"/>
  <c r="AG111" i="50"/>
  <c r="I49" i="50"/>
  <c r="I65" i="50" s="1"/>
  <c r="B16" i="50"/>
  <c r="A92" i="50"/>
  <c r="A35" i="50"/>
  <c r="A73" i="50"/>
  <c r="AG92" i="50"/>
  <c r="I30" i="50"/>
  <c r="I46" i="50" s="1"/>
  <c r="I106" i="50"/>
  <c r="I122" i="50" s="1"/>
  <c r="AG35" i="50"/>
  <c r="AG54" i="50"/>
  <c r="A111" i="50"/>
  <c r="A54" i="50"/>
  <c r="I68" i="50"/>
  <c r="I84" i="50" s="1"/>
  <c r="E68" i="39"/>
  <c r="E84" i="39" s="1"/>
  <c r="A33" i="39"/>
  <c r="E30" i="39"/>
  <c r="E46" i="39" s="1"/>
  <c r="A71" i="39"/>
  <c r="B14" i="39"/>
  <c r="A52" i="39"/>
  <c r="E87" i="39"/>
  <c r="E103" i="39" s="1"/>
  <c r="A109" i="39"/>
  <c r="AG90" i="39"/>
  <c r="AG52" i="39"/>
  <c r="AG33" i="39"/>
  <c r="E106" i="39"/>
  <c r="E122" i="39" s="1"/>
  <c r="A90" i="39"/>
  <c r="AG71" i="39"/>
  <c r="AG91" i="70"/>
  <c r="A72" i="70"/>
  <c r="AG110" i="70"/>
  <c r="A91" i="70"/>
  <c r="AG34" i="70"/>
  <c r="AG53" i="70"/>
  <c r="A53" i="70"/>
  <c r="B15" i="70"/>
  <c r="T15" i="70"/>
  <c r="X15" i="70" s="1"/>
  <c r="G106" i="70"/>
  <c r="G122" i="70" s="1"/>
  <c r="A34" i="70"/>
  <c r="G49" i="70"/>
  <c r="G65" i="70" s="1"/>
  <c r="G68" i="70"/>
  <c r="G84" i="70" s="1"/>
  <c r="G87" i="70"/>
  <c r="G103" i="70" s="1"/>
  <c r="A110" i="70"/>
  <c r="G30" i="70"/>
  <c r="G46" i="70" s="1"/>
  <c r="AG72" i="70"/>
  <c r="T22" i="50"/>
  <c r="AG117" i="50"/>
  <c r="U49" i="50"/>
  <c r="U65" i="50" s="1"/>
  <c r="B22" i="50"/>
  <c r="U87" i="50"/>
  <c r="U103" i="50" s="1"/>
  <c r="A117" i="50"/>
  <c r="AE120" i="83"/>
  <c r="AH36" i="83"/>
  <c r="AI36" i="83" s="1"/>
  <c r="AE35" i="83"/>
  <c r="AE36" i="83"/>
  <c r="A96" i="65"/>
  <c r="A77" i="65"/>
  <c r="Q49" i="65"/>
  <c r="Q65" i="65" s="1"/>
  <c r="Q68" i="65"/>
  <c r="Q84" i="65" s="1"/>
  <c r="Q106" i="65"/>
  <c r="Q122" i="65" s="1"/>
  <c r="AG39" i="65"/>
  <c r="A58" i="65"/>
  <c r="AG58" i="65"/>
  <c r="T20" i="65"/>
  <c r="A39" i="65"/>
  <c r="Q87" i="65"/>
  <c r="Q103" i="65" s="1"/>
  <c r="AG77" i="65"/>
  <c r="B20" i="65"/>
  <c r="A115" i="65"/>
  <c r="Q30" i="65"/>
  <c r="Q46" i="65" s="1"/>
  <c r="AG115" i="65"/>
  <c r="AG96" i="65"/>
  <c r="A42" i="65"/>
  <c r="T23" i="65"/>
  <c r="X23" i="65" s="1"/>
  <c r="W30" i="65"/>
  <c r="W46" i="65" s="1"/>
  <c r="B23" i="65"/>
  <c r="W106" i="65"/>
  <c r="W122" i="65" s="1"/>
  <c r="A61" i="65"/>
  <c r="W87" i="65"/>
  <c r="W103" i="65" s="1"/>
  <c r="A118" i="65"/>
  <c r="T26" i="66"/>
  <c r="AB26" i="66" s="1"/>
  <c r="AI26" i="66" s="1"/>
  <c r="A121" i="66"/>
  <c r="A64" i="66"/>
  <c r="AC30" i="66"/>
  <c r="AC46" i="66" s="1"/>
  <c r="AG64" i="66"/>
  <c r="AG121" i="66"/>
  <c r="AC87" i="66"/>
  <c r="AC103" i="66" s="1"/>
  <c r="AG83" i="66"/>
  <c r="A45" i="66"/>
  <c r="AE44" i="66" s="1"/>
  <c r="A83" i="66"/>
  <c r="AC106" i="66"/>
  <c r="AC122" i="66" s="1"/>
  <c r="AG45" i="66"/>
  <c r="B26" i="66"/>
  <c r="AC49" i="66"/>
  <c r="AC65" i="66" s="1"/>
  <c r="AC68" i="66"/>
  <c r="AC84" i="66" s="1"/>
  <c r="A102" i="66"/>
  <c r="AH102" i="66" s="1"/>
  <c r="AI102" i="66" s="1"/>
  <c r="AG102" i="66"/>
  <c r="AG53" i="50"/>
  <c r="G68" i="50"/>
  <c r="G84" i="50" s="1"/>
  <c r="A72" i="50"/>
  <c r="G30" i="50"/>
  <c r="G46" i="50" s="1"/>
  <c r="T15" i="50"/>
  <c r="G49" i="50"/>
  <c r="G65" i="50" s="1"/>
  <c r="G87" i="50"/>
  <c r="G103" i="50" s="1"/>
  <c r="AG72" i="50"/>
  <c r="B15" i="50"/>
  <c r="A91" i="50"/>
  <c r="AG110" i="50"/>
  <c r="A110" i="50"/>
  <c r="A53" i="50"/>
  <c r="A34" i="50"/>
  <c r="G106" i="50"/>
  <c r="G122" i="50" s="1"/>
  <c r="AG91" i="50"/>
  <c r="AG34" i="50"/>
  <c r="A119" i="78"/>
  <c r="AG100" i="78"/>
  <c r="I87" i="65"/>
  <c r="I103" i="65" s="1"/>
  <c r="A111" i="65"/>
  <c r="I106" i="65"/>
  <c r="I122" i="65" s="1"/>
  <c r="I68" i="65"/>
  <c r="I84" i="65"/>
  <c r="B16" i="65"/>
  <c r="A92" i="65"/>
  <c r="AG73" i="65"/>
  <c r="AG111" i="65"/>
  <c r="I49" i="65"/>
  <c r="I65" i="65" s="1"/>
  <c r="A35" i="65"/>
  <c r="AG35" i="65"/>
  <c r="I30" i="65"/>
  <c r="I46" i="65" s="1"/>
  <c r="A73" i="65"/>
  <c r="A54" i="65"/>
  <c r="T16" i="65"/>
  <c r="AB16" i="65" s="1"/>
  <c r="AI16" i="65" s="1"/>
  <c r="AG54" i="65"/>
  <c r="AG92" i="65"/>
  <c r="A52" i="70"/>
  <c r="A33" i="70"/>
  <c r="AG71" i="70"/>
  <c r="AG90" i="70"/>
  <c r="B14" i="70"/>
  <c r="T14" i="70"/>
  <c r="X14" i="70" s="1"/>
  <c r="A71" i="70"/>
  <c r="A109" i="70"/>
  <c r="AG33" i="70"/>
  <c r="E106" i="70"/>
  <c r="E122" i="70" s="1"/>
  <c r="AG52" i="70"/>
  <c r="E30" i="70"/>
  <c r="E46" i="70" s="1"/>
  <c r="AG109" i="70"/>
  <c r="A90" i="70"/>
  <c r="E68" i="70"/>
  <c r="E84" i="70" s="1"/>
  <c r="E49" i="70"/>
  <c r="E65" i="70" s="1"/>
  <c r="E87" i="70"/>
  <c r="E103" i="70"/>
  <c r="A80" i="50"/>
  <c r="T23" i="50"/>
  <c r="W30" i="50"/>
  <c r="W46" i="50" s="1"/>
  <c r="A118" i="50"/>
  <c r="AG80" i="50"/>
  <c r="A42" i="50"/>
  <c r="W49" i="50"/>
  <c r="W65" i="50" s="1"/>
  <c r="AG61" i="50"/>
  <c r="W87" i="50"/>
  <c r="W103" i="50" s="1"/>
  <c r="B23" i="50"/>
  <c r="W106" i="50"/>
  <c r="W122" i="50" s="1"/>
  <c r="W68" i="50"/>
  <c r="W84" i="50" s="1"/>
  <c r="AG118" i="50"/>
  <c r="A99" i="50"/>
  <c r="AG99" i="50"/>
  <c r="A61" i="50"/>
  <c r="AG42" i="50"/>
  <c r="A41" i="39"/>
  <c r="B22" i="39"/>
  <c r="AG41" i="39"/>
  <c r="AG79" i="39"/>
  <c r="AG117" i="39"/>
  <c r="A79" i="39"/>
  <c r="U30" i="39"/>
  <c r="U46" i="39" s="1"/>
  <c r="A117" i="39"/>
  <c r="U106" i="39"/>
  <c r="U122" i="39" s="1"/>
  <c r="AG60" i="39"/>
  <c r="U87" i="39"/>
  <c r="U103" i="39" s="1"/>
  <c r="U68" i="39"/>
  <c r="U84" i="39" s="1"/>
  <c r="T22" i="39"/>
  <c r="A60" i="39"/>
  <c r="A98" i="39"/>
  <c r="U49" i="39"/>
  <c r="U65" i="39" s="1"/>
  <c r="AG98" i="39"/>
  <c r="W30" i="78"/>
  <c r="W46" i="78" s="1"/>
  <c r="W49" i="78"/>
  <c r="W65" i="78" s="1"/>
  <c r="W106" i="78"/>
  <c r="W122" i="78" s="1"/>
  <c r="A42" i="78"/>
  <c r="W87" i="78"/>
  <c r="W103" i="78" s="1"/>
  <c r="A80" i="78"/>
  <c r="T23" i="78"/>
  <c r="AB23" i="78" s="1"/>
  <c r="AI23" i="78" s="1"/>
  <c r="W68" i="78"/>
  <c r="W84" i="78" s="1"/>
  <c r="AG99" i="78"/>
  <c r="A118" i="78"/>
  <c r="A61" i="78"/>
  <c r="B23" i="78"/>
  <c r="A99" i="78"/>
  <c r="AG61" i="78"/>
  <c r="AG118" i="78"/>
  <c r="AG80" i="78"/>
  <c r="AG42" i="78"/>
  <c r="T26" i="65"/>
  <c r="AB26" i="65" s="1"/>
  <c r="AI26" i="65" s="1"/>
  <c r="AC106" i="65"/>
  <c r="AC122" i="65" s="1"/>
  <c r="A121" i="65"/>
  <c r="AH121" i="65" s="1"/>
  <c r="AI121" i="65" s="1"/>
  <c r="AC49" i="65"/>
  <c r="AC65" i="65" s="1"/>
  <c r="AC68" i="65"/>
  <c r="AC84" i="65"/>
  <c r="AC87" i="65"/>
  <c r="AC103" i="65" s="1"/>
  <c r="B26" i="65"/>
  <c r="AG83" i="65"/>
  <c r="A64" i="65"/>
  <c r="AH64" i="65" s="1"/>
  <c r="AI64" i="65" s="1"/>
  <c r="AG102" i="65"/>
  <c r="AC30" i="65"/>
  <c r="AC46" i="65"/>
  <c r="A83" i="65"/>
  <c r="AH83" i="65" s="1"/>
  <c r="AI83" i="65" s="1"/>
  <c r="AG64" i="65"/>
  <c r="A45" i="65"/>
  <c r="AH45" i="65" s="1"/>
  <c r="AI45" i="65" s="1"/>
  <c r="A102" i="65"/>
  <c r="AH102" i="65" s="1"/>
  <c r="AI102" i="65" s="1"/>
  <c r="A120" i="70"/>
  <c r="A44" i="70"/>
  <c r="AA49" i="70"/>
  <c r="AA65" i="70" s="1"/>
  <c r="AA106" i="70"/>
  <c r="AA122" i="70" s="1"/>
  <c r="A101" i="70"/>
  <c r="AA87" i="70"/>
  <c r="AA103" i="70"/>
  <c r="AG101" i="70"/>
  <c r="A82" i="70"/>
  <c r="AG120" i="70"/>
  <c r="AG82" i="70"/>
  <c r="B25" i="70"/>
  <c r="A63" i="70"/>
  <c r="AA68" i="70"/>
  <c r="AA84" i="70"/>
  <c r="T25" i="70"/>
  <c r="X25" i="70" s="1"/>
  <c r="AG63" i="70"/>
  <c r="AG44" i="70"/>
  <c r="AA30" i="70"/>
  <c r="AA46" i="70" s="1"/>
  <c r="AG50" i="50"/>
  <c r="AG31" i="50"/>
  <c r="B12" i="50"/>
  <c r="AG88" i="50"/>
  <c r="A50" i="50"/>
  <c r="A88" i="50"/>
  <c r="AG69" i="50"/>
  <c r="AG107" i="50"/>
  <c r="T12" i="50"/>
  <c r="A107" i="50"/>
  <c r="A31" i="50"/>
  <c r="A69" i="50"/>
  <c r="W87" i="33"/>
  <c r="W103" i="33" s="1"/>
  <c r="T23" i="33"/>
  <c r="X23" i="33" s="1"/>
  <c r="W30" i="33"/>
  <c r="W46" i="33" s="1"/>
  <c r="AG61" i="33"/>
  <c r="AG118" i="33"/>
  <c r="A61" i="33"/>
  <c r="AG80" i="33"/>
  <c r="B23" i="33"/>
  <c r="AG99" i="33"/>
  <c r="W106" i="33"/>
  <c r="W122" i="33" s="1"/>
  <c r="W68" i="33"/>
  <c r="W84" i="33" s="1"/>
  <c r="A118" i="33"/>
  <c r="A80" i="33"/>
  <c r="A42" i="33"/>
  <c r="AG42" i="33"/>
  <c r="W49" i="33"/>
  <c r="W65" i="33" s="1"/>
  <c r="A99" i="33"/>
  <c r="AB26" i="83"/>
  <c r="AI26" i="83" s="1"/>
  <c r="AH112" i="83"/>
  <c r="AI112" i="83" s="1"/>
  <c r="AE111" i="83"/>
  <c r="AE112" i="83"/>
  <c r="Q16" i="18"/>
  <c r="A32" i="78"/>
  <c r="C87" i="78"/>
  <c r="C103" i="78" s="1"/>
  <c r="B13" i="78"/>
  <c r="AG32" i="78"/>
  <c r="T13" i="78"/>
  <c r="X13" i="78" s="1"/>
  <c r="A51" i="78"/>
  <c r="C68" i="78"/>
  <c r="C84" i="78" s="1"/>
  <c r="AG89" i="78"/>
  <c r="C49" i="78"/>
  <c r="C65" i="78"/>
  <c r="A89" i="78"/>
  <c r="C106" i="78"/>
  <c r="C122" i="78" s="1"/>
  <c r="AG70" i="78"/>
  <c r="A108" i="78"/>
  <c r="A70" i="78"/>
  <c r="AG51" i="78"/>
  <c r="C30" i="78"/>
  <c r="C46" i="78" s="1"/>
  <c r="AG108" i="78"/>
  <c r="A81" i="33"/>
  <c r="Y106" i="33"/>
  <c r="Y122" i="33" s="1"/>
  <c r="AE54" i="83"/>
  <c r="AH55" i="83"/>
  <c r="AI55" i="83" s="1"/>
  <c r="AE55" i="83"/>
  <c r="AG75" i="39"/>
  <c r="A75" i="39"/>
  <c r="AG56" i="39"/>
  <c r="M106" i="39"/>
  <c r="M122" i="39" s="1"/>
  <c r="AG37" i="39"/>
  <c r="AG94" i="39"/>
  <c r="M68" i="39"/>
  <c r="M84" i="39" s="1"/>
  <c r="T18" i="39"/>
  <c r="AG113" i="39"/>
  <c r="B18" i="39"/>
  <c r="A56" i="39"/>
  <c r="A113" i="39"/>
  <c r="M30" i="39"/>
  <c r="M46" i="39" s="1"/>
  <c r="A94" i="39"/>
  <c r="A37" i="39"/>
  <c r="M49" i="39"/>
  <c r="M65" i="39" s="1"/>
  <c r="M87" i="39"/>
  <c r="M103" i="39" s="1"/>
  <c r="U49" i="70"/>
  <c r="U65" i="70" s="1"/>
  <c r="AG98" i="70"/>
  <c r="A98" i="70"/>
  <c r="U87" i="70"/>
  <c r="U103" i="70" s="1"/>
  <c r="T22" i="70"/>
  <c r="X22" i="70" s="1"/>
  <c r="A117" i="70"/>
  <c r="AG79" i="70"/>
  <c r="U68" i="70"/>
  <c r="U84" i="70" s="1"/>
  <c r="A79" i="70"/>
  <c r="B22" i="70"/>
  <c r="AG60" i="70"/>
  <c r="AG41" i="70"/>
  <c r="U106" i="70"/>
  <c r="U122" i="70" s="1"/>
  <c r="AG117" i="70"/>
  <c r="A60" i="70"/>
  <c r="A41" i="70"/>
  <c r="U30" i="70"/>
  <c r="U46" i="70" s="1"/>
  <c r="A101" i="50"/>
  <c r="T25" i="50"/>
  <c r="AB25" i="50" s="1"/>
  <c r="AI25" i="50" s="1"/>
  <c r="AA87" i="50"/>
  <c r="AA103" i="50" s="1"/>
  <c r="A82" i="50"/>
  <c r="AA30" i="50"/>
  <c r="AA46" i="50" s="1"/>
  <c r="AA49" i="50"/>
  <c r="AA65" i="50" s="1"/>
  <c r="AG63" i="50"/>
  <c r="AG120" i="50"/>
  <c r="AA68" i="50"/>
  <c r="AA84" i="50" s="1"/>
  <c r="A44" i="50"/>
  <c r="B25" i="50"/>
  <c r="AA106" i="50"/>
  <c r="AA122" i="50" s="1"/>
  <c r="AG101" i="50"/>
  <c r="A120" i="50"/>
  <c r="A63" i="50"/>
  <c r="AG82" i="50"/>
  <c r="AG44" i="50"/>
  <c r="B22" i="33"/>
  <c r="U68" i="33"/>
  <c r="U84" i="33" s="1"/>
  <c r="AG60" i="33"/>
  <c r="AG41" i="33"/>
  <c r="A79" i="33"/>
  <c r="U106" i="33"/>
  <c r="U122" i="33" s="1"/>
  <c r="A117" i="33"/>
  <c r="U87" i="33"/>
  <c r="U103" i="33" s="1"/>
  <c r="AG117" i="33"/>
  <c r="AG79" i="33"/>
  <c r="AG98" i="33"/>
  <c r="U49" i="33"/>
  <c r="U65" i="33" s="1"/>
  <c r="A60" i="33"/>
  <c r="A41" i="33"/>
  <c r="U30" i="33"/>
  <c r="U46" i="33"/>
  <c r="T22" i="33"/>
  <c r="AB22" i="33" s="1"/>
  <c r="AI22" i="33" s="1"/>
  <c r="A98" i="33"/>
  <c r="AH33" i="69"/>
  <c r="AI33" i="69" s="1"/>
  <c r="AE33" i="69"/>
  <c r="AE32" i="69"/>
  <c r="AH81" i="54"/>
  <c r="AI81" i="54" s="1"/>
  <c r="AE80" i="54"/>
  <c r="K49" i="27"/>
  <c r="K65" i="27" s="1"/>
  <c r="K68" i="27"/>
  <c r="K84" i="27" s="1"/>
  <c r="AG55" i="27"/>
  <c r="K106" i="27"/>
  <c r="K122" i="27" s="1"/>
  <c r="K30" i="27"/>
  <c r="K46" i="27" s="1"/>
  <c r="A93" i="27"/>
  <c r="AG74" i="27"/>
  <c r="K87" i="27"/>
  <c r="K103" i="27" s="1"/>
  <c r="A36" i="27"/>
  <c r="A74" i="27"/>
  <c r="B17" i="27"/>
  <c r="AG93" i="27"/>
  <c r="AG112" i="27"/>
  <c r="T17" i="27"/>
  <c r="AG36" i="27"/>
  <c r="A112" i="27"/>
  <c r="A55" i="27"/>
  <c r="AG43" i="87"/>
  <c r="Y30" i="87"/>
  <c r="Y46" i="87" s="1"/>
  <c r="A119" i="87"/>
  <c r="Y49" i="87"/>
  <c r="Y65" i="87" s="1"/>
  <c r="AG119" i="87"/>
  <c r="A62" i="87"/>
  <c r="AG100" i="87"/>
  <c r="AG62" i="87"/>
  <c r="T24" i="87"/>
  <c r="B24" i="87"/>
  <c r="A81" i="87"/>
  <c r="Y87" i="87"/>
  <c r="Y103" i="87" s="1"/>
  <c r="A43" i="87"/>
  <c r="A100" i="87"/>
  <c r="Y68" i="87"/>
  <c r="Y84" i="87" s="1"/>
  <c r="AG81" i="87"/>
  <c r="Y106" i="87"/>
  <c r="Y122" i="87" s="1"/>
  <c r="A91" i="78"/>
  <c r="A53" i="78"/>
  <c r="G87" i="78"/>
  <c r="G103" i="78" s="1"/>
  <c r="G30" i="78"/>
  <c r="G46" i="78" s="1"/>
  <c r="A72" i="78"/>
  <c r="AG91" i="78"/>
  <c r="AG110" i="78"/>
  <c r="G106" i="78"/>
  <c r="G122" i="78" s="1"/>
  <c r="B15" i="78"/>
  <c r="AG34" i="78"/>
  <c r="T15" i="78"/>
  <c r="G49" i="78"/>
  <c r="G65" i="78" s="1"/>
  <c r="G68" i="78"/>
  <c r="G84" i="78" s="1"/>
  <c r="AG53" i="78"/>
  <c r="A34" i="78"/>
  <c r="AG72" i="78"/>
  <c r="A110" i="78"/>
  <c r="AG64" i="87"/>
  <c r="AC68" i="87"/>
  <c r="AC84" i="87" s="1"/>
  <c r="AG45" i="87"/>
  <c r="A121" i="87"/>
  <c r="AC49" i="87"/>
  <c r="AC65" i="87" s="1"/>
  <c r="A45" i="87"/>
  <c r="A83" i="87"/>
  <c r="T26" i="87"/>
  <c r="X26" i="87" s="1"/>
  <c r="AC30" i="87"/>
  <c r="AC46" i="87" s="1"/>
  <c r="AG121" i="87"/>
  <c r="AG102" i="87"/>
  <c r="AC87" i="87"/>
  <c r="AC103" i="87" s="1"/>
  <c r="AC106" i="87"/>
  <c r="AC122" i="87" s="1"/>
  <c r="B26" i="87"/>
  <c r="AG83" i="87"/>
  <c r="A102" i="87"/>
  <c r="A64" i="87"/>
  <c r="S106" i="65"/>
  <c r="S122" i="65" s="1"/>
  <c r="AG116" i="65"/>
  <c r="AG78" i="65"/>
  <c r="S68" i="65"/>
  <c r="S84" i="65" s="1"/>
  <c r="A97" i="65"/>
  <c r="A59" i="65"/>
  <c r="S87" i="65"/>
  <c r="S103" i="65" s="1"/>
  <c r="A78" i="65"/>
  <c r="AG40" i="65"/>
  <c r="T21" i="65"/>
  <c r="S49" i="65"/>
  <c r="S65" i="65" s="1"/>
  <c r="A40" i="65"/>
  <c r="A116" i="65"/>
  <c r="AG97" i="65"/>
  <c r="B21" i="65"/>
  <c r="AG59" i="65"/>
  <c r="S30" i="65"/>
  <c r="S46" i="65" s="1"/>
  <c r="AG32" i="65"/>
  <c r="A70" i="65"/>
  <c r="AG51" i="65"/>
  <c r="B13" i="65"/>
  <c r="A89" i="65"/>
  <c r="A51" i="65"/>
  <c r="C87" i="65"/>
  <c r="C103" i="65" s="1"/>
  <c r="C30" i="65"/>
  <c r="C46" i="65" s="1"/>
  <c r="T13" i="65"/>
  <c r="X13" i="65" s="1"/>
  <c r="A32" i="65"/>
  <c r="AG89" i="65"/>
  <c r="AG108" i="65"/>
  <c r="A108" i="65"/>
  <c r="C49" i="65"/>
  <c r="C65" i="65" s="1"/>
  <c r="C68" i="65"/>
  <c r="C84" i="65" s="1"/>
  <c r="AG70" i="65"/>
  <c r="C106" i="65"/>
  <c r="C122" i="65" s="1"/>
  <c r="A115" i="70"/>
  <c r="AG96" i="70"/>
  <c r="A39" i="70"/>
  <c r="AG77" i="70"/>
  <c r="AG58" i="70"/>
  <c r="B20" i="70"/>
  <c r="A77" i="70"/>
  <c r="T20" i="70"/>
  <c r="AB20" i="70" s="1"/>
  <c r="AI20" i="70" s="1"/>
  <c r="AG39" i="70"/>
  <c r="AG115" i="70"/>
  <c r="A58" i="70"/>
  <c r="A96" i="70"/>
  <c r="AH96" i="70" s="1"/>
  <c r="AI96" i="70" s="1"/>
  <c r="Q30" i="70"/>
  <c r="Q46" i="70" s="1"/>
  <c r="Q106" i="70"/>
  <c r="Q122" i="70" s="1"/>
  <c r="Q49" i="70"/>
  <c r="Q65" i="70" s="1"/>
  <c r="Q87" i="70"/>
  <c r="Q103" i="70" s="1"/>
  <c r="Q68" i="70"/>
  <c r="Q84" i="70" s="1"/>
  <c r="B14" i="50"/>
  <c r="AG90" i="50"/>
  <c r="AG52" i="50"/>
  <c r="A52" i="50"/>
  <c r="E68" i="50"/>
  <c r="E84" i="50" s="1"/>
  <c r="A90" i="50"/>
  <c r="E106" i="50"/>
  <c r="E122" i="50" s="1"/>
  <c r="E30" i="50"/>
  <c r="E46" i="50" s="1"/>
  <c r="A109" i="50"/>
  <c r="A71" i="50"/>
  <c r="T14" i="50"/>
  <c r="X14" i="50" s="1"/>
  <c r="AG109" i="50"/>
  <c r="A33" i="50"/>
  <c r="E87" i="50"/>
  <c r="E103" i="50"/>
  <c r="AG33" i="50"/>
  <c r="AG71" i="50"/>
  <c r="E49" i="50"/>
  <c r="E65" i="50" s="1"/>
  <c r="A107" i="33"/>
  <c r="B12" i="33"/>
  <c r="AG31" i="33"/>
  <c r="AG50" i="33"/>
  <c r="AG88" i="33"/>
  <c r="T12" i="33"/>
  <c r="AB12" i="33" s="1"/>
  <c r="AI12" i="33" s="1"/>
  <c r="AG69" i="33"/>
  <c r="A88" i="33"/>
  <c r="A31" i="33"/>
  <c r="A69" i="33"/>
  <c r="A50" i="33"/>
  <c r="AG107" i="33"/>
  <c r="AH71" i="69"/>
  <c r="AI71" i="69" s="1"/>
  <c r="AE70" i="69"/>
  <c r="AH78" i="71"/>
  <c r="AI78" i="71" s="1"/>
  <c r="AG75" i="65"/>
  <c r="M49" i="65"/>
  <c r="M65" i="65" s="1"/>
  <c r="A94" i="65"/>
  <c r="A113" i="65"/>
  <c r="M106" i="65"/>
  <c r="M122" i="65" s="1"/>
  <c r="M87" i="65"/>
  <c r="M103" i="65" s="1"/>
  <c r="M68" i="65"/>
  <c r="M84" i="65" s="1"/>
  <c r="M30" i="65"/>
  <c r="M46" i="65" s="1"/>
  <c r="A75" i="65"/>
  <c r="AG94" i="65"/>
  <c r="T18" i="65"/>
  <c r="AG113" i="65"/>
  <c r="A37" i="65"/>
  <c r="A56" i="65"/>
  <c r="AG37" i="65"/>
  <c r="B18" i="65"/>
  <c r="AG56" i="65"/>
  <c r="B18" i="50"/>
  <c r="A75" i="50"/>
  <c r="T18" i="50"/>
  <c r="AG94" i="50"/>
  <c r="M68" i="50"/>
  <c r="M84" i="50" s="1"/>
  <c r="M49" i="50"/>
  <c r="M65" i="50" s="1"/>
  <c r="M106" i="50"/>
  <c r="M122" i="50" s="1"/>
  <c r="M87" i="50"/>
  <c r="M103" i="50" s="1"/>
  <c r="A56" i="50"/>
  <c r="A37" i="50"/>
  <c r="A94" i="50"/>
  <c r="A113" i="50"/>
  <c r="AG75" i="50"/>
  <c r="AG56" i="50"/>
  <c r="AG37" i="50"/>
  <c r="AG113" i="50"/>
  <c r="M30" i="50"/>
  <c r="M46" i="50" s="1"/>
  <c r="B12" i="65"/>
  <c r="AG31" i="65"/>
  <c r="A107" i="65"/>
  <c r="T12" i="65"/>
  <c r="AB12" i="65" s="1"/>
  <c r="AI12" i="65" s="1"/>
  <c r="AG107" i="65"/>
  <c r="A69" i="65"/>
  <c r="A88" i="65"/>
  <c r="AG69" i="65"/>
  <c r="A31" i="65"/>
  <c r="AG50" i="65"/>
  <c r="AG88" i="65"/>
  <c r="A50" i="65"/>
  <c r="AH50" i="65" s="1"/>
  <c r="AI50" i="65" s="1"/>
  <c r="AC68" i="70"/>
  <c r="AC84" i="70" s="1"/>
  <c r="AG121" i="70"/>
  <c r="AG83" i="70"/>
  <c r="T26" i="70"/>
  <c r="AB26" i="70" s="1"/>
  <c r="AI26" i="70" s="1"/>
  <c r="AC87" i="70"/>
  <c r="AC103" i="70" s="1"/>
  <c r="A102" i="70"/>
  <c r="AH102" i="70" s="1"/>
  <c r="AI102" i="70" s="1"/>
  <c r="A121" i="70"/>
  <c r="AH121" i="70" s="1"/>
  <c r="AI121" i="70" s="1"/>
  <c r="A64" i="70"/>
  <c r="AH64" i="70" s="1"/>
  <c r="AI64" i="70" s="1"/>
  <c r="A45" i="70"/>
  <c r="AH45" i="70" s="1"/>
  <c r="AI45" i="70" s="1"/>
  <c r="AG64" i="70"/>
  <c r="AG102" i="70"/>
  <c r="B26" i="70"/>
  <c r="AG45" i="70"/>
  <c r="A83" i="70"/>
  <c r="AH83" i="70" s="1"/>
  <c r="AI83" i="70" s="1"/>
  <c r="AC49" i="70"/>
  <c r="AC65" i="70" s="1"/>
  <c r="AC106" i="70"/>
  <c r="AC122" i="70" s="1"/>
  <c r="AC30" i="70"/>
  <c r="AC46" i="70" s="1"/>
  <c r="AG35" i="78"/>
  <c r="A35" i="78"/>
  <c r="I30" i="78"/>
  <c r="I46" i="78" s="1"/>
  <c r="B16" i="78"/>
  <c r="A92" i="78"/>
  <c r="I49" i="78"/>
  <c r="I65" i="78" s="1"/>
  <c r="AG54" i="78"/>
  <c r="T16" i="78"/>
  <c r="A111" i="78"/>
  <c r="AG92" i="78"/>
  <c r="A73" i="78"/>
  <c r="AG111" i="78"/>
  <c r="I87" i="78"/>
  <c r="I103" i="78" s="1"/>
  <c r="I68" i="78"/>
  <c r="I84" i="78" s="1"/>
  <c r="I106" i="78"/>
  <c r="I122" i="78" s="1"/>
  <c r="AG73" i="78"/>
  <c r="A54" i="78"/>
  <c r="A101" i="27"/>
  <c r="AG120" i="27"/>
  <c r="AG44" i="27"/>
  <c r="AA30" i="27"/>
  <c r="AA46" i="27" s="1"/>
  <c r="B25" i="27"/>
  <c r="AA106" i="27"/>
  <c r="AA122" i="27" s="1"/>
  <c r="A44" i="27"/>
  <c r="T25" i="27"/>
  <c r="X25" i="27" s="1"/>
  <c r="AA87" i="27"/>
  <c r="AA103" i="27" s="1"/>
  <c r="AG63" i="27"/>
  <c r="AA68" i="27"/>
  <c r="AA84" i="27" s="1"/>
  <c r="AG101" i="27"/>
  <c r="AG82" i="27"/>
  <c r="A120" i="27"/>
  <c r="A63" i="27"/>
  <c r="A82" i="27"/>
  <c r="AA49" i="27"/>
  <c r="AA65" i="27" s="1"/>
  <c r="E106" i="78"/>
  <c r="E122" i="78" s="1"/>
  <c r="AG71" i="78"/>
  <c r="AG52" i="78"/>
  <c r="A90" i="78"/>
  <c r="B14" i="78"/>
  <c r="E30" i="78"/>
  <c r="E46" i="78" s="1"/>
  <c r="A52" i="78"/>
  <c r="AG109" i="78"/>
  <c r="A71" i="78"/>
  <c r="AG33" i="78"/>
  <c r="E49" i="78"/>
  <c r="E65" i="78" s="1"/>
  <c r="A109" i="78"/>
  <c r="A33" i="78"/>
  <c r="E87" i="78"/>
  <c r="E103" i="78" s="1"/>
  <c r="T14" i="78"/>
  <c r="X14" i="78" s="1"/>
  <c r="E68" i="78"/>
  <c r="E84" i="78"/>
  <c r="AG90" i="78"/>
  <c r="A93" i="65"/>
  <c r="A55" i="65"/>
  <c r="K49" i="65"/>
  <c r="K65" i="65" s="1"/>
  <c r="A36" i="65"/>
  <c r="AG93" i="65"/>
  <c r="AG55" i="65"/>
  <c r="AG36" i="65"/>
  <c r="A74" i="65"/>
  <c r="A112" i="65"/>
  <c r="T17" i="65"/>
  <c r="X17" i="65" s="1"/>
  <c r="K30" i="65"/>
  <c r="K46" i="65" s="1"/>
  <c r="AG74" i="65"/>
  <c r="K87" i="65"/>
  <c r="K103" i="65" s="1"/>
  <c r="AG112" i="65"/>
  <c r="K68" i="65"/>
  <c r="K84" i="65" s="1"/>
  <c r="B17" i="65"/>
  <c r="K106" i="65"/>
  <c r="K122" i="65" s="1"/>
  <c r="A98" i="65"/>
  <c r="U68" i="65"/>
  <c r="U84" i="65" s="1"/>
  <c r="U49" i="65"/>
  <c r="U65" i="65" s="1"/>
  <c r="AG117" i="65"/>
  <c r="B22" i="65"/>
  <c r="AG60" i="65"/>
  <c r="AG98" i="65"/>
  <c r="AG41" i="65"/>
  <c r="A79" i="65"/>
  <c r="U87" i="65"/>
  <c r="U103" i="65" s="1"/>
  <c r="A41" i="65"/>
  <c r="U30" i="65"/>
  <c r="U46" i="65" s="1"/>
  <c r="A117" i="65"/>
  <c r="A60" i="65"/>
  <c r="AG79" i="65"/>
  <c r="U106" i="65"/>
  <c r="U122" i="65" s="1"/>
  <c r="T22" i="65"/>
  <c r="B16" i="70"/>
  <c r="AG73" i="70"/>
  <c r="AG92" i="70"/>
  <c r="I68" i="70"/>
  <c r="I84" i="70" s="1"/>
  <c r="I49" i="70"/>
  <c r="I65" i="70" s="1"/>
  <c r="AG35" i="70"/>
  <c r="AG54" i="70"/>
  <c r="T16" i="70"/>
  <c r="X16" i="70" s="1"/>
  <c r="A35" i="70"/>
  <c r="A73" i="70"/>
  <c r="AG111" i="70"/>
  <c r="I106" i="70"/>
  <c r="I122" i="70" s="1"/>
  <c r="A92" i="70"/>
  <c r="I87" i="70"/>
  <c r="I103" i="70" s="1"/>
  <c r="I30" i="70"/>
  <c r="I46" i="70"/>
  <c r="A54" i="70"/>
  <c r="A111" i="70"/>
  <c r="A64" i="50"/>
  <c r="AH64" i="50"/>
  <c r="AI64" i="50" s="1"/>
  <c r="AG121" i="50"/>
  <c r="A83" i="50"/>
  <c r="AH83" i="50" s="1"/>
  <c r="AI83" i="50" s="1"/>
  <c r="A121" i="50"/>
  <c r="AH121" i="50" s="1"/>
  <c r="AI121" i="50" s="1"/>
  <c r="AG102" i="50"/>
  <c r="A45" i="50"/>
  <c r="AH45" i="50" s="1"/>
  <c r="AI45" i="50" s="1"/>
  <c r="AG83" i="50"/>
  <c r="AG45" i="50"/>
  <c r="AC106" i="50"/>
  <c r="AC122" i="50" s="1"/>
  <c r="T26" i="50"/>
  <c r="AB26" i="50" s="1"/>
  <c r="AI26" i="50" s="1"/>
  <c r="AC30" i="50"/>
  <c r="AC46" i="50" s="1"/>
  <c r="AC68" i="50"/>
  <c r="AC84" i="50" s="1"/>
  <c r="AC49" i="50"/>
  <c r="AC65" i="50" s="1"/>
  <c r="AC87" i="50"/>
  <c r="AC103" i="50" s="1"/>
  <c r="A102" i="50"/>
  <c r="AH102" i="50" s="1"/>
  <c r="AI102" i="50" s="1"/>
  <c r="B26" i="50"/>
  <c r="AG64" i="50"/>
  <c r="E68" i="33"/>
  <c r="E84" i="33" s="1"/>
  <c r="E106" i="33"/>
  <c r="E122" i="33" s="1"/>
  <c r="E30" i="33"/>
  <c r="E46" i="33" s="1"/>
  <c r="AG52" i="33"/>
  <c r="AG109" i="33"/>
  <c r="A33" i="33"/>
  <c r="AH33" i="33" s="1"/>
  <c r="AG90" i="33"/>
  <c r="AG33" i="33"/>
  <c r="A90" i="33"/>
  <c r="AE90" i="33" s="1"/>
  <c r="T14" i="33"/>
  <c r="B14" i="33"/>
  <c r="A109" i="33"/>
  <c r="AG71" i="33"/>
  <c r="E49" i="33"/>
  <c r="E65" i="33" s="1"/>
  <c r="E87" i="33"/>
  <c r="E103" i="33" s="1"/>
  <c r="A52" i="33"/>
  <c r="AE51" i="33" s="1"/>
  <c r="A71" i="33"/>
  <c r="AH71" i="33" s="1"/>
  <c r="AI71" i="33" s="1"/>
  <c r="AH92" i="79"/>
  <c r="AI92" i="79" s="1"/>
  <c r="AE91" i="79"/>
  <c r="AE73" i="83"/>
  <c r="AE74" i="83"/>
  <c r="AH74" i="83"/>
  <c r="AI74" i="83" s="1"/>
  <c r="X17" i="83"/>
  <c r="AB17" i="83"/>
  <c r="AI17" i="83" s="1"/>
  <c r="X20" i="33"/>
  <c r="AB20" i="33"/>
  <c r="AI20" i="33" s="1"/>
  <c r="AH39" i="32"/>
  <c r="AI39" i="32" s="1"/>
  <c r="AE39" i="32"/>
  <c r="AE38" i="32"/>
  <c r="AH36" i="33"/>
  <c r="AI36" i="33" s="1"/>
  <c r="AE35" i="33"/>
  <c r="AH112" i="33"/>
  <c r="AI112" i="33" s="1"/>
  <c r="AH82" i="32"/>
  <c r="AI82" i="32" s="1"/>
  <c r="AE82" i="32"/>
  <c r="AE77" i="33"/>
  <c r="AH77" i="33"/>
  <c r="AI77" i="33" s="1"/>
  <c r="AH110" i="32"/>
  <c r="AI110" i="32" s="1"/>
  <c r="AE110" i="32"/>
  <c r="AE109" i="32"/>
  <c r="AH53" i="32"/>
  <c r="AI53" i="32" s="1"/>
  <c r="AE52" i="32"/>
  <c r="AE53" i="32"/>
  <c r="AH83" i="33"/>
  <c r="AI83" i="33" s="1"/>
  <c r="AE82" i="33"/>
  <c r="AB17" i="33"/>
  <c r="AI17" i="33" s="1"/>
  <c r="AB24" i="32"/>
  <c r="AI24" i="32" s="1"/>
  <c r="X24" i="32"/>
  <c r="X21" i="33"/>
  <c r="AB21" i="33"/>
  <c r="AI21" i="33" s="1"/>
  <c r="AH114" i="33"/>
  <c r="AI114" i="33" s="1"/>
  <c r="AH120" i="32"/>
  <c r="AI120" i="32" s="1"/>
  <c r="AE120" i="32"/>
  <c r="AH96" i="33"/>
  <c r="AI96" i="33" s="1"/>
  <c r="AE96" i="33"/>
  <c r="AH69" i="32"/>
  <c r="AI69" i="32" s="1"/>
  <c r="AE69" i="32"/>
  <c r="AH56" i="32"/>
  <c r="AI56" i="32" s="1"/>
  <c r="AE56" i="32"/>
  <c r="AE55" i="32"/>
  <c r="X15" i="32"/>
  <c r="AB15" i="32"/>
  <c r="AI15" i="32" s="1"/>
  <c r="AE120" i="33"/>
  <c r="AH34" i="33"/>
  <c r="AI34" i="33" s="1"/>
  <c r="AE34" i="33"/>
  <c r="AH118" i="32"/>
  <c r="AI118" i="32" s="1"/>
  <c r="AE118" i="32"/>
  <c r="AH31" i="32"/>
  <c r="AI31" i="32" s="1"/>
  <c r="AE31" i="32"/>
  <c r="AH77" i="32"/>
  <c r="AI77" i="32" s="1"/>
  <c r="AH58" i="32"/>
  <c r="AI58" i="32" s="1"/>
  <c r="AE58" i="32"/>
  <c r="AH75" i="32"/>
  <c r="AI75" i="32" s="1"/>
  <c r="AE75" i="32"/>
  <c r="AE74" i="32"/>
  <c r="AH113" i="32"/>
  <c r="AI113" i="32" s="1"/>
  <c r="AE113" i="32"/>
  <c r="AE112" i="32"/>
  <c r="AH110" i="33"/>
  <c r="AI110" i="33" s="1"/>
  <c r="AE110" i="33"/>
  <c r="AH53" i="33"/>
  <c r="AI53" i="33" s="1"/>
  <c r="AE53" i="33"/>
  <c r="AE117" i="32"/>
  <c r="AE70" i="32"/>
  <c r="AH70" i="32"/>
  <c r="AI70" i="32" s="1"/>
  <c r="AH72" i="32"/>
  <c r="AI72" i="32" s="1"/>
  <c r="AE72" i="32"/>
  <c r="AE71" i="32"/>
  <c r="X26" i="33"/>
  <c r="AB26" i="33"/>
  <c r="AI26" i="33" s="1"/>
  <c r="AH99" i="32"/>
  <c r="AI99" i="32" s="1"/>
  <c r="AE98" i="32"/>
  <c r="AE99" i="32"/>
  <c r="AH115" i="32"/>
  <c r="AI115" i="32" s="1"/>
  <c r="AE114" i="32"/>
  <c r="AH96" i="32"/>
  <c r="AI96" i="32" s="1"/>
  <c r="AE96" i="32"/>
  <c r="AE97" i="32"/>
  <c r="AH97" i="32"/>
  <c r="AI97" i="32" s="1"/>
  <c r="AE59" i="32"/>
  <c r="AH59" i="32"/>
  <c r="AI59" i="32" s="1"/>
  <c r="AH72" i="33"/>
  <c r="AI72" i="33" s="1"/>
  <c r="AE72" i="33"/>
  <c r="AB15" i="33"/>
  <c r="AI15" i="33" s="1"/>
  <c r="X15" i="33"/>
  <c r="AH91" i="32"/>
  <c r="AI91" i="32" s="1"/>
  <c r="AE90" i="32"/>
  <c r="AE91" i="32"/>
  <c r="AE108" i="32"/>
  <c r="AH108" i="32"/>
  <c r="AI108" i="32"/>
  <c r="AH45" i="33"/>
  <c r="AI45" i="33" s="1"/>
  <c r="AE44" i="33"/>
  <c r="AH64" i="33"/>
  <c r="AI64" i="33" s="1"/>
  <c r="AE63" i="33"/>
  <c r="AH93" i="33"/>
  <c r="AI93" i="33" s="1"/>
  <c r="AE92" i="33"/>
  <c r="AH119" i="32"/>
  <c r="AI119" i="32" s="1"/>
  <c r="AE119" i="32"/>
  <c r="AH57" i="33"/>
  <c r="AI57" i="33" s="1"/>
  <c r="AE57" i="33"/>
  <c r="AB25" i="32"/>
  <c r="AI25" i="32" s="1"/>
  <c r="X25" i="32"/>
  <c r="AH88" i="32"/>
  <c r="AI88" i="32" s="1"/>
  <c r="AE88" i="32"/>
  <c r="AE34" i="32"/>
  <c r="AH34" i="32"/>
  <c r="AI34" i="32" s="1"/>
  <c r="AE33" i="32"/>
  <c r="AE32" i="32"/>
  <c r="AH32" i="32"/>
  <c r="AI32" i="32" s="1"/>
  <c r="AE89" i="32"/>
  <c r="AH89" i="32"/>
  <c r="AI89" i="32" s="1"/>
  <c r="AH61" i="32"/>
  <c r="AI61" i="32"/>
  <c r="AH55" i="33"/>
  <c r="AI55" i="33" s="1"/>
  <c r="AH81" i="32"/>
  <c r="AI81" i="32" s="1"/>
  <c r="AE81" i="32"/>
  <c r="AH38" i="33"/>
  <c r="AI38" i="33" s="1"/>
  <c r="AE38" i="33"/>
  <c r="AE100" i="32"/>
  <c r="AE101" i="32"/>
  <c r="AH101" i="32"/>
  <c r="AI101" i="32" s="1"/>
  <c r="AE115" i="33"/>
  <c r="AH115" i="33"/>
  <c r="AI115" i="33" s="1"/>
  <c r="AH58" i="33"/>
  <c r="AI58" i="33" s="1"/>
  <c r="AE58" i="33"/>
  <c r="AH107" i="32"/>
  <c r="AI107" i="32" s="1"/>
  <c r="AE107" i="32"/>
  <c r="AB20" i="32"/>
  <c r="AI20" i="32" s="1"/>
  <c r="X20" i="32"/>
  <c r="AH37" i="32"/>
  <c r="AI37" i="32" s="1"/>
  <c r="AE37" i="32"/>
  <c r="AE36" i="32"/>
  <c r="AE57" i="32"/>
  <c r="AE39" i="33"/>
  <c r="AH39" i="33"/>
  <c r="AI39" i="33" s="1"/>
  <c r="AE41" i="32"/>
  <c r="AH42" i="32"/>
  <c r="AI42" i="32" s="1"/>
  <c r="AE42" i="32"/>
  <c r="AH74" i="33"/>
  <c r="AI74" i="33" s="1"/>
  <c r="AH43" i="32"/>
  <c r="AI43" i="32" s="1"/>
  <c r="AE43" i="32"/>
  <c r="AH44" i="32"/>
  <c r="AI44" i="32" s="1"/>
  <c r="AH63" i="32"/>
  <c r="AI63" i="32" s="1"/>
  <c r="AE63" i="32"/>
  <c r="AE111" i="33"/>
  <c r="AH50" i="32"/>
  <c r="AI50" i="32" s="1"/>
  <c r="AE50" i="32"/>
  <c r="AE40" i="32"/>
  <c r="AH40" i="32"/>
  <c r="AI40" i="32" s="1"/>
  <c r="AH94" i="32"/>
  <c r="AI94" i="32" s="1"/>
  <c r="AE94" i="32"/>
  <c r="AE91" i="33"/>
  <c r="AH91" i="33"/>
  <c r="AI91" i="33" s="1"/>
  <c r="X13" i="32"/>
  <c r="AB13" i="32"/>
  <c r="AI13" i="32" s="1"/>
  <c r="AH51" i="32"/>
  <c r="AI51" i="32" s="1"/>
  <c r="AE51" i="32"/>
  <c r="AH101" i="79"/>
  <c r="AI101" i="79" s="1"/>
  <c r="AE100" i="79"/>
  <c r="AH74" i="79"/>
  <c r="AI74" i="79" s="1"/>
  <c r="AE74" i="79"/>
  <c r="AE73" i="79"/>
  <c r="AH120" i="79"/>
  <c r="AI120" i="79" s="1"/>
  <c r="AE119" i="79"/>
  <c r="AH63" i="79"/>
  <c r="AI63" i="79" s="1"/>
  <c r="AE62" i="79"/>
  <c r="AH44" i="79"/>
  <c r="AI44" i="79" s="1"/>
  <c r="AE43" i="79"/>
  <c r="AH112" i="79"/>
  <c r="AI112" i="79" s="1"/>
  <c r="AE112" i="79"/>
  <c r="AH82" i="79"/>
  <c r="AI82" i="79" s="1"/>
  <c r="AE81" i="79"/>
  <c r="AH96" i="76"/>
  <c r="AI96" i="76" s="1"/>
  <c r="AH59" i="72"/>
  <c r="AI59" i="72" s="1"/>
  <c r="AE59" i="72"/>
  <c r="AH97" i="72"/>
  <c r="AI97" i="72" s="1"/>
  <c r="AE97" i="72"/>
  <c r="AH92" i="76"/>
  <c r="AI92" i="76" s="1"/>
  <c r="AE92" i="76"/>
  <c r="AH73" i="76"/>
  <c r="AI73" i="76" s="1"/>
  <c r="AE75" i="76"/>
  <c r="AH75" i="76"/>
  <c r="AI75" i="76" s="1"/>
  <c r="AH50" i="76"/>
  <c r="AI50" i="76" s="1"/>
  <c r="AE50" i="76"/>
  <c r="AH113" i="72"/>
  <c r="AI113" i="72" s="1"/>
  <c r="AE113" i="72"/>
  <c r="AH76" i="72"/>
  <c r="AI76" i="72" s="1"/>
  <c r="AE76" i="72"/>
  <c r="X13" i="71"/>
  <c r="AB13" i="71"/>
  <c r="AI13" i="71" s="1"/>
  <c r="AH110" i="71"/>
  <c r="AI110" i="71" s="1"/>
  <c r="AE110" i="71"/>
  <c r="AH63" i="76"/>
  <c r="AI63" i="76" s="1"/>
  <c r="AE62" i="76"/>
  <c r="AB25" i="76"/>
  <c r="AI25" i="76" s="1"/>
  <c r="AB21" i="76"/>
  <c r="AI21" i="76" s="1"/>
  <c r="X21" i="76"/>
  <c r="AH34" i="72"/>
  <c r="AI34" i="72" s="1"/>
  <c r="AH36" i="76"/>
  <c r="AI36" i="76" s="1"/>
  <c r="AE36" i="76"/>
  <c r="AH93" i="76"/>
  <c r="AI93" i="76" s="1"/>
  <c r="AE93" i="76"/>
  <c r="AH33" i="71"/>
  <c r="AI33" i="71" s="1"/>
  <c r="AE33" i="71"/>
  <c r="AH64" i="71"/>
  <c r="AI64" i="71" s="1"/>
  <c r="AE63" i="71"/>
  <c r="AB25" i="72"/>
  <c r="AI25" i="72" s="1"/>
  <c r="AH40" i="72"/>
  <c r="AI40" i="72" s="1"/>
  <c r="AE40" i="72"/>
  <c r="X21" i="72"/>
  <c r="AB21" i="72"/>
  <c r="AI21" i="72" s="1"/>
  <c r="X12" i="76"/>
  <c r="AB12" i="76"/>
  <c r="AI12" i="76" s="1"/>
  <c r="AH95" i="72"/>
  <c r="AI95" i="72" s="1"/>
  <c r="AE95" i="72"/>
  <c r="AH34" i="76"/>
  <c r="AI34" i="76" s="1"/>
  <c r="AE34" i="76"/>
  <c r="AH34" i="71"/>
  <c r="AI34" i="71" s="1"/>
  <c r="AE34" i="71"/>
  <c r="AH80" i="76"/>
  <c r="AI80" i="76" s="1"/>
  <c r="AE80" i="76"/>
  <c r="AH78" i="76"/>
  <c r="AI78" i="76" s="1"/>
  <c r="AH90" i="72"/>
  <c r="AI90" i="72" s="1"/>
  <c r="AE90" i="72"/>
  <c r="AH53" i="72"/>
  <c r="AI53" i="72" s="1"/>
  <c r="AH55" i="76"/>
  <c r="AI55" i="76" s="1"/>
  <c r="AE55" i="76"/>
  <c r="AE115" i="72"/>
  <c r="AH115" i="72"/>
  <c r="AI115" i="72" s="1"/>
  <c r="AH63" i="72"/>
  <c r="AI63" i="72" s="1"/>
  <c r="AE63" i="72"/>
  <c r="AH35" i="71"/>
  <c r="AI35" i="71"/>
  <c r="AE35" i="71"/>
  <c r="AH92" i="71"/>
  <c r="AI92" i="71" s="1"/>
  <c r="AE92" i="71"/>
  <c r="AH39" i="76"/>
  <c r="AI39" i="76" s="1"/>
  <c r="AE39" i="76"/>
  <c r="AH42" i="71"/>
  <c r="AI42" i="71" s="1"/>
  <c r="AE42" i="71"/>
  <c r="AH116" i="72"/>
  <c r="AI116" i="72" s="1"/>
  <c r="AH54" i="76"/>
  <c r="AI54" i="76" s="1"/>
  <c r="AE54" i="76"/>
  <c r="AH69" i="71"/>
  <c r="AI69" i="71" s="1"/>
  <c r="AE69" i="71"/>
  <c r="AH51" i="72"/>
  <c r="AI51" i="72" s="1"/>
  <c r="AE51" i="72"/>
  <c r="AH56" i="72"/>
  <c r="AI56" i="72" s="1"/>
  <c r="AE56" i="72"/>
  <c r="AB18" i="72"/>
  <c r="AI18" i="72" s="1"/>
  <c r="X18" i="72"/>
  <c r="AH57" i="72"/>
  <c r="AI57" i="72" s="1"/>
  <c r="AE57" i="72"/>
  <c r="AH95" i="76"/>
  <c r="AI95" i="76" s="1"/>
  <c r="AH81" i="72"/>
  <c r="AI81" i="72" s="1"/>
  <c r="AE80" i="72"/>
  <c r="AE81" i="72"/>
  <c r="AE91" i="76"/>
  <c r="AH91" i="76"/>
  <c r="AI91" i="76" s="1"/>
  <c r="AB15" i="76"/>
  <c r="AI15" i="76" s="1"/>
  <c r="X15" i="76"/>
  <c r="AH89" i="71"/>
  <c r="AI89" i="71" s="1"/>
  <c r="AE89" i="71"/>
  <c r="AE70" i="71"/>
  <c r="AH70" i="71"/>
  <c r="AI70" i="71" s="1"/>
  <c r="AH72" i="71"/>
  <c r="AI72" i="71" s="1"/>
  <c r="AE72" i="71"/>
  <c r="AH116" i="76"/>
  <c r="AI116" i="76" s="1"/>
  <c r="AH96" i="72"/>
  <c r="AI96" i="72" s="1"/>
  <c r="AE96" i="72"/>
  <c r="X17" i="71"/>
  <c r="AB17" i="71"/>
  <c r="AI17" i="71" s="1"/>
  <c r="AH109" i="71"/>
  <c r="AI109" i="71" s="1"/>
  <c r="AE109" i="71"/>
  <c r="AH117" i="71"/>
  <c r="AI117" i="71" s="1"/>
  <c r="AE117" i="71"/>
  <c r="AH31" i="71"/>
  <c r="AI31" i="71" s="1"/>
  <c r="AE31" i="71"/>
  <c r="AH89" i="72"/>
  <c r="AI89" i="72" s="1"/>
  <c r="AE89" i="72"/>
  <c r="AH37" i="76"/>
  <c r="AI37" i="76" s="1"/>
  <c r="AH94" i="72"/>
  <c r="AI94" i="72" s="1"/>
  <c r="AE94" i="72"/>
  <c r="X19" i="72"/>
  <c r="AB19" i="72"/>
  <c r="AI19" i="72" s="1"/>
  <c r="AE37" i="71"/>
  <c r="AH37" i="71"/>
  <c r="AI37" i="71" s="1"/>
  <c r="AE62" i="72"/>
  <c r="AH62" i="72"/>
  <c r="AI62" i="72" s="1"/>
  <c r="AE61" i="72"/>
  <c r="AH91" i="71"/>
  <c r="AI91" i="71" s="1"/>
  <c r="AE91" i="71"/>
  <c r="AH120" i="76"/>
  <c r="AI120" i="76" s="1"/>
  <c r="AE119" i="76"/>
  <c r="AH109" i="72"/>
  <c r="AI109" i="72" s="1"/>
  <c r="AE109" i="72"/>
  <c r="X17" i="76"/>
  <c r="AH74" i="71"/>
  <c r="AI74" i="71" s="1"/>
  <c r="AE74" i="71"/>
  <c r="AH45" i="71"/>
  <c r="AI45" i="71" s="1"/>
  <c r="AE44" i="71"/>
  <c r="AH120" i="72"/>
  <c r="AI120" i="72" s="1"/>
  <c r="AE120" i="72"/>
  <c r="AB16" i="71"/>
  <c r="AI16" i="71" s="1"/>
  <c r="X16" i="71"/>
  <c r="AH100" i="71"/>
  <c r="AI100" i="71" s="1"/>
  <c r="AE100" i="71"/>
  <c r="AB20" i="76"/>
  <c r="AI20" i="76" s="1"/>
  <c r="X20" i="76"/>
  <c r="AH99" i="71"/>
  <c r="AI99" i="71" s="1"/>
  <c r="AE99" i="71"/>
  <c r="AH35" i="76"/>
  <c r="AI35" i="76"/>
  <c r="AE35" i="76"/>
  <c r="X12" i="71"/>
  <c r="AB12" i="71"/>
  <c r="AI12" i="71" s="1"/>
  <c r="AH88" i="76"/>
  <c r="AI88" i="76" s="1"/>
  <c r="AE88" i="76"/>
  <c r="AE114" i="72"/>
  <c r="AH114" i="72"/>
  <c r="AI114" i="72" s="1"/>
  <c r="AH41" i="76"/>
  <c r="AI41" i="76" s="1"/>
  <c r="AH43" i="72"/>
  <c r="AI43" i="72" s="1"/>
  <c r="AE43" i="72"/>
  <c r="AE42" i="72"/>
  <c r="AH110" i="76"/>
  <c r="AI110" i="76" s="1"/>
  <c r="AE110" i="76"/>
  <c r="AH32" i="71"/>
  <c r="AI32" i="71" s="1"/>
  <c r="AE32" i="71"/>
  <c r="AB15" i="71"/>
  <c r="AI15" i="71" s="1"/>
  <c r="X15" i="71"/>
  <c r="AH116" i="71"/>
  <c r="AI116" i="71" s="1"/>
  <c r="AE116" i="71"/>
  <c r="AH101" i="76"/>
  <c r="AI101" i="76" s="1"/>
  <c r="AE101" i="76"/>
  <c r="AE100" i="76"/>
  <c r="AH71" i="72"/>
  <c r="AI71" i="72" s="1"/>
  <c r="AE71" i="72"/>
  <c r="AH72" i="72"/>
  <c r="AI72" i="72" s="1"/>
  <c r="AH91" i="72"/>
  <c r="AI91" i="72" s="1"/>
  <c r="AE77" i="72"/>
  <c r="AH77" i="72"/>
  <c r="AI77" i="72" s="1"/>
  <c r="AB20" i="72"/>
  <c r="AI20" i="72" s="1"/>
  <c r="AH36" i="71"/>
  <c r="AI36" i="71" s="1"/>
  <c r="AE36" i="71"/>
  <c r="AE93" i="71"/>
  <c r="AH93" i="71"/>
  <c r="AI93" i="71" s="1"/>
  <c r="AH90" i="71"/>
  <c r="AI90" i="71" s="1"/>
  <c r="AE90" i="71"/>
  <c r="AH81" i="71"/>
  <c r="AI81" i="71" s="1"/>
  <c r="AE81" i="71"/>
  <c r="AE62" i="71"/>
  <c r="AH62" i="71"/>
  <c r="AI62" i="71" s="1"/>
  <c r="AH77" i="76"/>
  <c r="AI77" i="76" s="1"/>
  <c r="AE77" i="76"/>
  <c r="AH115" i="76"/>
  <c r="AI115" i="76" s="1"/>
  <c r="AE115" i="76"/>
  <c r="AH61" i="71"/>
  <c r="AI61" i="71" s="1"/>
  <c r="AE61" i="71"/>
  <c r="AH80" i="71"/>
  <c r="AI80" i="71" s="1"/>
  <c r="AE80" i="71"/>
  <c r="AH95" i="71"/>
  <c r="AI95" i="71" s="1"/>
  <c r="AH111" i="76"/>
  <c r="AI111" i="76" s="1"/>
  <c r="AH107" i="71"/>
  <c r="AI107" i="71" s="1"/>
  <c r="AE107" i="71"/>
  <c r="AH108" i="72"/>
  <c r="AI108" i="72" s="1"/>
  <c r="AE108" i="72"/>
  <c r="AB18" i="76"/>
  <c r="AI18" i="76" s="1"/>
  <c r="X18" i="76"/>
  <c r="AH56" i="71"/>
  <c r="AI56" i="71" s="1"/>
  <c r="AE56" i="71"/>
  <c r="AE53" i="76"/>
  <c r="AH53" i="76"/>
  <c r="AI53" i="76" s="1"/>
  <c r="AE60" i="72"/>
  <c r="AH60" i="72"/>
  <c r="AI60" i="72" s="1"/>
  <c r="AB22" i="72"/>
  <c r="AI22" i="72" s="1"/>
  <c r="X22" i="72"/>
  <c r="X21" i="71"/>
  <c r="AB21" i="71"/>
  <c r="AI21" i="71" s="1"/>
  <c r="AH40" i="76"/>
  <c r="AI40" i="76" s="1"/>
  <c r="AE40" i="76"/>
  <c r="AH59" i="76"/>
  <c r="AI59" i="76" s="1"/>
  <c r="AB14" i="72"/>
  <c r="AI14" i="72" s="1"/>
  <c r="X14" i="72"/>
  <c r="AH52" i="72"/>
  <c r="AI52" i="72" s="1"/>
  <c r="AE52" i="72"/>
  <c r="AH110" i="72"/>
  <c r="AI110" i="72" s="1"/>
  <c r="AH55" i="71"/>
  <c r="AI55" i="71" s="1"/>
  <c r="AE55" i="71"/>
  <c r="AH112" i="71"/>
  <c r="AI112" i="71" s="1"/>
  <c r="AE112" i="71"/>
  <c r="AH121" i="71"/>
  <c r="AI121" i="71" s="1"/>
  <c r="AH83" i="71"/>
  <c r="AI83" i="71" s="1"/>
  <c r="AE82" i="71"/>
  <c r="AH54" i="71"/>
  <c r="AI54" i="71" s="1"/>
  <c r="AE54" i="71"/>
  <c r="AH43" i="71"/>
  <c r="AI43" i="71" s="1"/>
  <c r="AE43" i="71"/>
  <c r="AB24" i="71"/>
  <c r="AI24" i="71" s="1"/>
  <c r="X24" i="71"/>
  <c r="AH58" i="76"/>
  <c r="AI58" i="76" s="1"/>
  <c r="AE58" i="76"/>
  <c r="AH78" i="72"/>
  <c r="AI78" i="72" s="1"/>
  <c r="AH57" i="71"/>
  <c r="AI57" i="71" s="1"/>
  <c r="AH76" i="71"/>
  <c r="AI76" i="71" s="1"/>
  <c r="AH88" i="71"/>
  <c r="AI88" i="71" s="1"/>
  <c r="AE88" i="71"/>
  <c r="X13" i="72"/>
  <c r="AH70" i="72"/>
  <c r="AI70" i="72" s="1"/>
  <c r="AE70" i="72"/>
  <c r="AH113" i="76"/>
  <c r="AI113" i="76" s="1"/>
  <c r="AE56" i="76"/>
  <c r="AH56" i="76"/>
  <c r="AI56" i="76"/>
  <c r="X26" i="72"/>
  <c r="AB26" i="72"/>
  <c r="AI26" i="72" s="1"/>
  <c r="AH69" i="76"/>
  <c r="AI69" i="76" s="1"/>
  <c r="AE69" i="76"/>
  <c r="AH107" i="76"/>
  <c r="AI107" i="76" s="1"/>
  <c r="AE107" i="76"/>
  <c r="AH75" i="72"/>
  <c r="AI75" i="72" s="1"/>
  <c r="AE75" i="72"/>
  <c r="AH113" i="71"/>
  <c r="AI113" i="71"/>
  <c r="AE113" i="71"/>
  <c r="AH76" i="76"/>
  <c r="AI76" i="76" s="1"/>
  <c r="AE76" i="76"/>
  <c r="AE57" i="76"/>
  <c r="AH57" i="76"/>
  <c r="AI57" i="76" s="1"/>
  <c r="AH119" i="72"/>
  <c r="AI119" i="72" s="1"/>
  <c r="AE118" i="72"/>
  <c r="AE119" i="72"/>
  <c r="AE72" i="76"/>
  <c r="AH72" i="76"/>
  <c r="AI72" i="76" s="1"/>
  <c r="AH108" i="71"/>
  <c r="AI108" i="71" s="1"/>
  <c r="AE108" i="71"/>
  <c r="AE53" i="71"/>
  <c r="AH53" i="71"/>
  <c r="AI53" i="71" s="1"/>
  <c r="AB23" i="76"/>
  <c r="AI23" i="76" s="1"/>
  <c r="X23" i="76"/>
  <c r="AH44" i="76"/>
  <c r="AI44" i="76" s="1"/>
  <c r="AE43" i="76"/>
  <c r="AH82" i="76"/>
  <c r="AI82" i="76" s="1"/>
  <c r="AE81" i="76"/>
  <c r="AB15" i="72"/>
  <c r="AI15" i="72" s="1"/>
  <c r="X15" i="72"/>
  <c r="AH58" i="72"/>
  <c r="AI58" i="72" s="1"/>
  <c r="AE58" i="72"/>
  <c r="AE101" i="71"/>
  <c r="AH44" i="72"/>
  <c r="AI44" i="72" s="1"/>
  <c r="AE44" i="72"/>
  <c r="AH111" i="71"/>
  <c r="AI111" i="71" s="1"/>
  <c r="AE111" i="71"/>
  <c r="AH73" i="71"/>
  <c r="AI73" i="71" s="1"/>
  <c r="AE73" i="71"/>
  <c r="AH114" i="71"/>
  <c r="AI114" i="71" s="1"/>
  <c r="AH50" i="71"/>
  <c r="AI50" i="71" s="1"/>
  <c r="AE50" i="71"/>
  <c r="AH32" i="72"/>
  <c r="AI32" i="72" s="1"/>
  <c r="AE32" i="72"/>
  <c r="AH94" i="76"/>
  <c r="AI94" i="76" s="1"/>
  <c r="AE94" i="76"/>
  <c r="AH37" i="72"/>
  <c r="AI37" i="72" s="1"/>
  <c r="AE37" i="72"/>
  <c r="AH94" i="71"/>
  <c r="AI94" i="71" s="1"/>
  <c r="AE94" i="71"/>
  <c r="AE75" i="71"/>
  <c r="AH75" i="71"/>
  <c r="AI75" i="71" s="1"/>
  <c r="AE100" i="72"/>
  <c r="AE99" i="72"/>
  <c r="AH100" i="72"/>
  <c r="AI100" i="72" s="1"/>
  <c r="AH51" i="71"/>
  <c r="AI51" i="71" s="1"/>
  <c r="AH98" i="72"/>
  <c r="AI98" i="72" s="1"/>
  <c r="AE98" i="72"/>
  <c r="AH33" i="72"/>
  <c r="AI33" i="72" s="1"/>
  <c r="AE33" i="72"/>
  <c r="AH71" i="71"/>
  <c r="AI71" i="71" s="1"/>
  <c r="AE71" i="71"/>
  <c r="AB26" i="71"/>
  <c r="AI26" i="71" s="1"/>
  <c r="X26" i="71"/>
  <c r="AE82" i="72"/>
  <c r="AH82" i="72"/>
  <c r="AI82" i="72" s="1"/>
  <c r="AH101" i="72"/>
  <c r="AI101" i="72" s="1"/>
  <c r="AE101" i="72"/>
  <c r="AH118" i="60"/>
  <c r="AI118" i="60" s="1"/>
  <c r="AE118" i="60"/>
  <c r="AH107" i="66"/>
  <c r="AI107" i="66" s="1"/>
  <c r="AE107" i="66"/>
  <c r="AH71" i="60"/>
  <c r="AI71" i="60" s="1"/>
  <c r="AE71" i="60"/>
  <c r="AH55" i="66"/>
  <c r="AI55" i="66" s="1"/>
  <c r="AE54" i="66"/>
  <c r="AE55" i="66"/>
  <c r="AE97" i="66"/>
  <c r="AH97" i="66"/>
  <c r="AI97" i="66" s="1"/>
  <c r="X12" i="66"/>
  <c r="AB12" i="66"/>
  <c r="AI12" i="66" s="1"/>
  <c r="AB14" i="66"/>
  <c r="AI14" i="66" s="1"/>
  <c r="X14" i="66"/>
  <c r="AH52" i="66"/>
  <c r="AI52" i="66" s="1"/>
  <c r="AE52" i="66"/>
  <c r="AH58" i="60"/>
  <c r="AI58" i="60" s="1"/>
  <c r="AE58" i="60"/>
  <c r="AH115" i="60"/>
  <c r="AI115" i="60" s="1"/>
  <c r="AH100" i="60"/>
  <c r="AI100" i="60" s="1"/>
  <c r="AE100" i="60"/>
  <c r="AH37" i="60"/>
  <c r="AI37" i="60" s="1"/>
  <c r="AH94" i="60"/>
  <c r="AI94" i="60" s="1"/>
  <c r="AE94" i="60"/>
  <c r="AH35" i="60"/>
  <c r="AI35" i="60" s="1"/>
  <c r="AE35" i="60"/>
  <c r="AE51" i="66"/>
  <c r="AH55" i="60"/>
  <c r="AI55" i="60" s="1"/>
  <c r="AE55" i="60"/>
  <c r="AH120" i="60"/>
  <c r="AI120" i="60" s="1"/>
  <c r="AH101" i="66"/>
  <c r="AI101" i="66" s="1"/>
  <c r="AE100" i="66"/>
  <c r="AE98" i="60"/>
  <c r="AH98" i="60"/>
  <c r="AI98" i="60" s="1"/>
  <c r="AE78" i="66"/>
  <c r="AH78" i="66"/>
  <c r="AI78" i="66" s="1"/>
  <c r="AH71" i="66"/>
  <c r="AI71" i="66" s="1"/>
  <c r="AE71" i="66"/>
  <c r="AH113" i="60"/>
  <c r="AI113" i="60" s="1"/>
  <c r="AE113" i="60"/>
  <c r="AH73" i="60"/>
  <c r="AI73" i="60" s="1"/>
  <c r="AE73" i="60"/>
  <c r="AH110" i="60"/>
  <c r="AI110" i="60" s="1"/>
  <c r="AE110" i="60"/>
  <c r="AH60" i="66"/>
  <c r="AI60" i="66" s="1"/>
  <c r="AE60" i="66"/>
  <c r="AE60" i="60"/>
  <c r="AH60" i="60"/>
  <c r="AI60" i="60" s="1"/>
  <c r="AH61" i="66"/>
  <c r="AI61" i="66" s="1"/>
  <c r="AE61" i="66"/>
  <c r="AH93" i="66"/>
  <c r="AI93" i="66" s="1"/>
  <c r="AE93" i="66"/>
  <c r="AE92" i="66"/>
  <c r="AE119" i="60"/>
  <c r="AH119" i="60"/>
  <c r="AI119" i="60" s="1"/>
  <c r="AH79" i="66"/>
  <c r="AI79" i="66" s="1"/>
  <c r="AE79" i="66"/>
  <c r="AH56" i="60"/>
  <c r="AI56" i="60" s="1"/>
  <c r="X16" i="60"/>
  <c r="AB16" i="60"/>
  <c r="AI16" i="60" s="1"/>
  <c r="AB17" i="60"/>
  <c r="AI17" i="60" s="1"/>
  <c r="AH112" i="60"/>
  <c r="AI112" i="60" s="1"/>
  <c r="AE112" i="60"/>
  <c r="AB19" i="60"/>
  <c r="AI19" i="60" s="1"/>
  <c r="X19" i="60"/>
  <c r="AE40" i="60"/>
  <c r="AH41" i="60"/>
  <c r="AI41" i="60" s="1"/>
  <c r="AE41" i="60"/>
  <c r="AE90" i="60"/>
  <c r="AH90" i="60"/>
  <c r="AI90" i="60" s="1"/>
  <c r="AB23" i="66"/>
  <c r="AI23" i="66" s="1"/>
  <c r="X23" i="66"/>
  <c r="AH72" i="60"/>
  <c r="AI72" i="60" s="1"/>
  <c r="AE72" i="60"/>
  <c r="AE37" i="66"/>
  <c r="AH38" i="66"/>
  <c r="AI38" i="66" s="1"/>
  <c r="AH63" i="60"/>
  <c r="AI63" i="60" s="1"/>
  <c r="AH99" i="60"/>
  <c r="AI99" i="60" s="1"/>
  <c r="AE99" i="60"/>
  <c r="AB21" i="66"/>
  <c r="AI21" i="66" s="1"/>
  <c r="AE69" i="66"/>
  <c r="AH69" i="66"/>
  <c r="AI69" i="66" s="1"/>
  <c r="AH88" i="66"/>
  <c r="AI88" i="66" s="1"/>
  <c r="AE88" i="66"/>
  <c r="AH117" i="66"/>
  <c r="AI117" i="66" s="1"/>
  <c r="AE117" i="66"/>
  <c r="AB18" i="60"/>
  <c r="AI18" i="60" s="1"/>
  <c r="X18" i="60"/>
  <c r="AE111" i="60"/>
  <c r="AH111" i="60"/>
  <c r="AI111" i="60" s="1"/>
  <c r="AH57" i="60"/>
  <c r="AI57" i="60" s="1"/>
  <c r="AH114" i="60"/>
  <c r="AI114" i="60" s="1"/>
  <c r="AE114" i="60"/>
  <c r="AB25" i="60"/>
  <c r="AI25" i="60" s="1"/>
  <c r="X25" i="60"/>
  <c r="AH50" i="60"/>
  <c r="AI50" i="60" s="1"/>
  <c r="AE50" i="60"/>
  <c r="AB22" i="60"/>
  <c r="AI22" i="60" s="1"/>
  <c r="X22" i="60"/>
  <c r="AH109" i="60"/>
  <c r="AI109" i="60" s="1"/>
  <c r="AE109" i="60"/>
  <c r="AH91" i="60"/>
  <c r="AI91" i="60" s="1"/>
  <c r="AE91" i="60"/>
  <c r="AH70" i="60"/>
  <c r="AI70" i="60" s="1"/>
  <c r="AE70" i="60"/>
  <c r="AH89" i="60"/>
  <c r="AI89" i="60" s="1"/>
  <c r="AE89" i="60"/>
  <c r="AH42" i="60"/>
  <c r="AI42" i="60" s="1"/>
  <c r="AH80" i="60"/>
  <c r="AI80" i="60" s="1"/>
  <c r="AE80" i="60"/>
  <c r="AH112" i="66"/>
  <c r="AI112" i="66" s="1"/>
  <c r="AE112" i="66"/>
  <c r="AE111" i="66"/>
  <c r="AH74" i="66"/>
  <c r="AI74" i="66" s="1"/>
  <c r="AE74" i="66"/>
  <c r="AH31" i="66"/>
  <c r="AI31" i="66" s="1"/>
  <c r="AE31" i="66"/>
  <c r="AH33" i="66"/>
  <c r="AI33" i="66" s="1"/>
  <c r="AE33" i="66"/>
  <c r="AB20" i="60"/>
  <c r="AI20" i="60" s="1"/>
  <c r="X20" i="60"/>
  <c r="X24" i="60"/>
  <c r="AB24" i="60"/>
  <c r="AI24" i="60" s="1"/>
  <c r="AH76" i="66"/>
  <c r="AI76" i="66"/>
  <c r="AE75" i="66"/>
  <c r="AH75" i="60"/>
  <c r="AI75" i="60" s="1"/>
  <c r="AH36" i="60"/>
  <c r="AI36" i="60" s="1"/>
  <c r="AE36" i="60"/>
  <c r="AE95" i="60"/>
  <c r="AH95" i="60"/>
  <c r="AI95" i="60" s="1"/>
  <c r="AE43" i="66"/>
  <c r="AH101" i="60"/>
  <c r="AI101" i="60" s="1"/>
  <c r="AE101" i="60"/>
  <c r="AE69" i="60"/>
  <c r="AH69" i="60"/>
  <c r="AI69" i="60" s="1"/>
  <c r="AE34" i="60"/>
  <c r="AH34" i="60"/>
  <c r="AI34" i="60" s="1"/>
  <c r="AB13" i="60"/>
  <c r="AI13" i="60" s="1"/>
  <c r="X13" i="60"/>
  <c r="AH32" i="60"/>
  <c r="AI32" i="60" s="1"/>
  <c r="AE32" i="60"/>
  <c r="AH44" i="60"/>
  <c r="AI44" i="60" s="1"/>
  <c r="AH99" i="66"/>
  <c r="AI99" i="66" s="1"/>
  <c r="AE99" i="66"/>
  <c r="AH61" i="60"/>
  <c r="AI61" i="60" s="1"/>
  <c r="AE61" i="60"/>
  <c r="X21" i="60"/>
  <c r="AH97" i="60"/>
  <c r="AI97" i="60" s="1"/>
  <c r="AE97" i="60"/>
  <c r="AH40" i="66"/>
  <c r="AI40" i="66" s="1"/>
  <c r="AE40" i="66"/>
  <c r="AH50" i="66"/>
  <c r="AI50" i="66" s="1"/>
  <c r="AE50" i="66"/>
  <c r="AH90" i="66"/>
  <c r="AI90" i="66" s="1"/>
  <c r="AE90" i="66"/>
  <c r="AE39" i="60"/>
  <c r="AH39" i="60"/>
  <c r="AI39" i="60" s="1"/>
  <c r="AH62" i="60"/>
  <c r="AI62" i="60" s="1"/>
  <c r="AE62" i="60"/>
  <c r="AE98" i="66"/>
  <c r="AH98" i="66"/>
  <c r="AI98" i="66" s="1"/>
  <c r="AH41" i="66"/>
  <c r="AI41" i="66" s="1"/>
  <c r="AE41" i="66"/>
  <c r="AE54" i="60"/>
  <c r="AH54" i="60"/>
  <c r="AI54" i="60" s="1"/>
  <c r="AH93" i="60"/>
  <c r="AI93" i="60" s="1"/>
  <c r="AE93" i="60"/>
  <c r="AH31" i="60"/>
  <c r="AI31" i="60" s="1"/>
  <c r="AE31" i="60"/>
  <c r="AE52" i="60"/>
  <c r="AH52" i="60"/>
  <c r="AI52" i="60" s="1"/>
  <c r="AH118" i="66"/>
  <c r="AI118" i="66" s="1"/>
  <c r="AE118" i="66"/>
  <c r="AH51" i="60"/>
  <c r="AI51" i="60" s="1"/>
  <c r="AE51" i="60"/>
  <c r="AH96" i="60"/>
  <c r="AI96" i="60" s="1"/>
  <c r="AE96" i="60"/>
  <c r="AH88" i="60"/>
  <c r="AI88" i="60" s="1"/>
  <c r="AE88" i="60"/>
  <c r="X23" i="60"/>
  <c r="AB23" i="60"/>
  <c r="AI23" i="60" s="1"/>
  <c r="AH59" i="60"/>
  <c r="AI59" i="60" s="1"/>
  <c r="AE59" i="60"/>
  <c r="AH36" i="66"/>
  <c r="AI36" i="66" s="1"/>
  <c r="AE36" i="66"/>
  <c r="AE35" i="66"/>
  <c r="AE116" i="66"/>
  <c r="AH116" i="66"/>
  <c r="AI116" i="66" s="1"/>
  <c r="AE59" i="66"/>
  <c r="AH59" i="66"/>
  <c r="AI59" i="66" s="1"/>
  <c r="AE109" i="66"/>
  <c r="AH109" i="66"/>
  <c r="AI109" i="66" s="1"/>
  <c r="AH77" i="60"/>
  <c r="AI77" i="60" s="1"/>
  <c r="AH81" i="60"/>
  <c r="AI81" i="60" s="1"/>
  <c r="AE81" i="60"/>
  <c r="AH95" i="66"/>
  <c r="AI95" i="66" s="1"/>
  <c r="AE94" i="66"/>
  <c r="AH92" i="60"/>
  <c r="AI92" i="60"/>
  <c r="AE92" i="60"/>
  <c r="AE74" i="60"/>
  <c r="AH74" i="60"/>
  <c r="AI74" i="60" s="1"/>
  <c r="AH82" i="60"/>
  <c r="AI82" i="60" s="1"/>
  <c r="AH107" i="60"/>
  <c r="AI107" i="60" s="1"/>
  <c r="AE107" i="60"/>
  <c r="AB12" i="60"/>
  <c r="AI12" i="60" s="1"/>
  <c r="AH117" i="60"/>
  <c r="AI117" i="60" s="1"/>
  <c r="AE117" i="60"/>
  <c r="AE79" i="60"/>
  <c r="AH79" i="60"/>
  <c r="AI79" i="60" s="1"/>
  <c r="X25" i="66"/>
  <c r="AE62" i="66"/>
  <c r="AH63" i="66"/>
  <c r="AI63" i="66" s="1"/>
  <c r="AH33" i="60"/>
  <c r="AI33" i="60" s="1"/>
  <c r="AE33" i="60"/>
  <c r="AE119" i="66"/>
  <c r="AH42" i="66"/>
  <c r="AI42" i="66" s="1"/>
  <c r="AE42" i="66"/>
  <c r="AH80" i="66"/>
  <c r="AI80" i="66" s="1"/>
  <c r="AE80" i="66"/>
  <c r="AH53" i="60"/>
  <c r="AI53" i="60" s="1"/>
  <c r="AE53" i="60"/>
  <c r="AH108" i="60"/>
  <c r="AI108" i="60" s="1"/>
  <c r="AE108" i="60"/>
  <c r="X26" i="54"/>
  <c r="AH94" i="48"/>
  <c r="AI94" i="48" s="1"/>
  <c r="AH82" i="53"/>
  <c r="AI82" i="53" s="1"/>
  <c r="AE82" i="53"/>
  <c r="AE59" i="53"/>
  <c r="AE58" i="53"/>
  <c r="AH59" i="53"/>
  <c r="AI59" i="53" s="1"/>
  <c r="AH57" i="48"/>
  <c r="AI57" i="48" s="1"/>
  <c r="AE57" i="48"/>
  <c r="AH33" i="53"/>
  <c r="AI33" i="53" s="1"/>
  <c r="AE32" i="53"/>
  <c r="AH109" i="53"/>
  <c r="AI109" i="53" s="1"/>
  <c r="AE108" i="53"/>
  <c r="AH109" i="48"/>
  <c r="AI109" i="48" s="1"/>
  <c r="AE109" i="48"/>
  <c r="AE74" i="48"/>
  <c r="AH74" i="48"/>
  <c r="AI74" i="48" s="1"/>
  <c r="AH63" i="48"/>
  <c r="AI63" i="48" s="1"/>
  <c r="AE63" i="48"/>
  <c r="AH51" i="48"/>
  <c r="AI51" i="48" s="1"/>
  <c r="AE51" i="48"/>
  <c r="AH43" i="48"/>
  <c r="AI43" i="48" s="1"/>
  <c r="AE43" i="48"/>
  <c r="AH56" i="48"/>
  <c r="AI56" i="48" s="1"/>
  <c r="AE56" i="48"/>
  <c r="AH117" i="48"/>
  <c r="AI117" i="48" s="1"/>
  <c r="AE117" i="48"/>
  <c r="AH73" i="48"/>
  <c r="AI73" i="48" s="1"/>
  <c r="AE73" i="48"/>
  <c r="AE38" i="48"/>
  <c r="AH38" i="48"/>
  <c r="AI38" i="48" s="1"/>
  <c r="X17" i="48"/>
  <c r="AE100" i="48"/>
  <c r="AH100" i="48"/>
  <c r="AI100" i="48" s="1"/>
  <c r="AH75" i="48"/>
  <c r="AI75" i="48" s="1"/>
  <c r="AE75" i="48"/>
  <c r="AH50" i="48"/>
  <c r="AI50" i="48" s="1"/>
  <c r="AE50" i="48"/>
  <c r="AH64" i="54"/>
  <c r="AI64" i="54" s="1"/>
  <c r="AE92" i="53"/>
  <c r="AH92" i="53"/>
  <c r="AI92" i="53" s="1"/>
  <c r="AE91" i="53"/>
  <c r="AH35" i="53"/>
  <c r="AI35" i="53" s="1"/>
  <c r="AE35" i="53"/>
  <c r="AH59" i="48"/>
  <c r="AI59" i="48" s="1"/>
  <c r="AE59" i="48"/>
  <c r="AH101" i="53"/>
  <c r="AI101" i="53" s="1"/>
  <c r="AB25" i="53"/>
  <c r="AI25" i="53" s="1"/>
  <c r="X25" i="53"/>
  <c r="AH120" i="48"/>
  <c r="AI120" i="48" s="1"/>
  <c r="AE119" i="48"/>
  <c r="AH119" i="48"/>
  <c r="AI119" i="48" s="1"/>
  <c r="AH54" i="48"/>
  <c r="AI54" i="48" s="1"/>
  <c r="AE54" i="48"/>
  <c r="AH110" i="48"/>
  <c r="AI110" i="48"/>
  <c r="AE110" i="48"/>
  <c r="AH53" i="48"/>
  <c r="AI53" i="48" s="1"/>
  <c r="AE53" i="48"/>
  <c r="AH73" i="53"/>
  <c r="AI73" i="53" s="1"/>
  <c r="AE73" i="53"/>
  <c r="AE72" i="53"/>
  <c r="AB14" i="53"/>
  <c r="AI14" i="53" s="1"/>
  <c r="X14" i="53"/>
  <c r="AH71" i="48"/>
  <c r="AI71" i="48" s="1"/>
  <c r="AE71" i="48"/>
  <c r="AH52" i="48"/>
  <c r="AI52" i="48" s="1"/>
  <c r="AE52" i="48"/>
  <c r="AH44" i="53"/>
  <c r="AI44" i="53" s="1"/>
  <c r="AH44" i="48"/>
  <c r="AI44" i="48" s="1"/>
  <c r="AH89" i="48"/>
  <c r="AI89" i="48" s="1"/>
  <c r="AE89" i="48"/>
  <c r="AH81" i="48"/>
  <c r="AI81" i="48" s="1"/>
  <c r="AE80" i="48"/>
  <c r="AE81" i="48"/>
  <c r="AH111" i="48"/>
  <c r="AI111" i="48"/>
  <c r="AE111" i="48"/>
  <c r="X16" i="53"/>
  <c r="AB16" i="53"/>
  <c r="AI16" i="53" s="1"/>
  <c r="AH112" i="48"/>
  <c r="AI112" i="48" s="1"/>
  <c r="AH70" i="48"/>
  <c r="AI70" i="48" s="1"/>
  <c r="AE70" i="48"/>
  <c r="AH71" i="53"/>
  <c r="AI71" i="53" s="1"/>
  <c r="AE71" i="53"/>
  <c r="AE70" i="53"/>
  <c r="AH102" i="54"/>
  <c r="AI102" i="54" s="1"/>
  <c r="AE54" i="53"/>
  <c r="AH54" i="53"/>
  <c r="AI54" i="53" s="1"/>
  <c r="AB21" i="48"/>
  <c r="AI21" i="48" s="1"/>
  <c r="AH78" i="48"/>
  <c r="AI78" i="48" s="1"/>
  <c r="AH114" i="48"/>
  <c r="AI114" i="48" s="1"/>
  <c r="AH90" i="53"/>
  <c r="AI90" i="53" s="1"/>
  <c r="AE89" i="53"/>
  <c r="AE90" i="53"/>
  <c r="AH33" i="48"/>
  <c r="AI33" i="48" s="1"/>
  <c r="AE33" i="48"/>
  <c r="AH32" i="48"/>
  <c r="AI32" i="48" s="1"/>
  <c r="AE32" i="48"/>
  <c r="AE37" i="48"/>
  <c r="AH37" i="48"/>
  <c r="AI37" i="48" s="1"/>
  <c r="AH35" i="48"/>
  <c r="AI35" i="48" s="1"/>
  <c r="AE35" i="48"/>
  <c r="AH91" i="48"/>
  <c r="AI91" i="48" s="1"/>
  <c r="AE91" i="48"/>
  <c r="AH101" i="48"/>
  <c r="AI101" i="48" s="1"/>
  <c r="AE101" i="48"/>
  <c r="AH111" i="53"/>
  <c r="AI111" i="53" s="1"/>
  <c r="AE111" i="53"/>
  <c r="AH52" i="53"/>
  <c r="AI52" i="53" s="1"/>
  <c r="AE51" i="53"/>
  <c r="AH90" i="48"/>
  <c r="AI90" i="48" s="1"/>
  <c r="AE90" i="48"/>
  <c r="AH69" i="48"/>
  <c r="AI69" i="48" s="1"/>
  <c r="AE69" i="48"/>
  <c r="AH83" i="54"/>
  <c r="AI83" i="54" s="1"/>
  <c r="AE116" i="48"/>
  <c r="AH116" i="48"/>
  <c r="AI116" i="48" s="1"/>
  <c r="AH97" i="48"/>
  <c r="AI97" i="48" s="1"/>
  <c r="AE97" i="48"/>
  <c r="AE76" i="48"/>
  <c r="AH76" i="48"/>
  <c r="AI76" i="48" s="1"/>
  <c r="AE96" i="48"/>
  <c r="X13" i="48"/>
  <c r="AB13" i="48"/>
  <c r="AI13" i="48" s="1"/>
  <c r="AH108" i="48"/>
  <c r="AI108" i="48" s="1"/>
  <c r="AE108" i="48"/>
  <c r="AH92" i="48"/>
  <c r="AI92" i="48" s="1"/>
  <c r="AE77" i="48"/>
  <c r="AH60" i="48"/>
  <c r="AI60" i="48" s="1"/>
  <c r="AE60" i="48"/>
  <c r="AH88" i="48"/>
  <c r="AI88" i="48" s="1"/>
  <c r="AE88" i="48"/>
  <c r="AH72" i="48"/>
  <c r="AI72" i="48" s="1"/>
  <c r="AE72" i="48"/>
  <c r="AE34" i="48"/>
  <c r="AH34" i="48"/>
  <c r="AI34" i="48" s="1"/>
  <c r="AE81" i="53"/>
  <c r="AH40" i="48"/>
  <c r="AI40" i="48" s="1"/>
  <c r="AH120" i="53"/>
  <c r="AI120" i="53" s="1"/>
  <c r="AH63" i="53"/>
  <c r="AI63" i="53" s="1"/>
  <c r="AE62" i="53"/>
  <c r="AH36" i="48"/>
  <c r="AI36" i="48" s="1"/>
  <c r="AE36" i="48"/>
  <c r="AE55" i="48"/>
  <c r="AH55" i="48"/>
  <c r="AI55" i="48" s="1"/>
  <c r="AH82" i="48"/>
  <c r="AI82" i="48" s="1"/>
  <c r="AB25" i="48"/>
  <c r="AI25" i="48" s="1"/>
  <c r="X25" i="48"/>
  <c r="AB16" i="48"/>
  <c r="AI16" i="48" s="1"/>
  <c r="X16" i="48"/>
  <c r="AH98" i="48"/>
  <c r="AI98" i="48" s="1"/>
  <c r="AH78" i="53"/>
  <c r="AI78" i="53" s="1"/>
  <c r="AE78" i="53"/>
  <c r="AE78" i="46"/>
  <c r="AH78" i="46"/>
  <c r="AI78" i="46" s="1"/>
  <c r="X12" i="46"/>
  <c r="AB12" i="46"/>
  <c r="AI12" i="46" s="1"/>
  <c r="AH99" i="46"/>
  <c r="AI99" i="46" s="1"/>
  <c r="AH61" i="46"/>
  <c r="AI61" i="46" s="1"/>
  <c r="AH73" i="40"/>
  <c r="AI73" i="40"/>
  <c r="AE73" i="40"/>
  <c r="AH75" i="46"/>
  <c r="AI75" i="46" s="1"/>
  <c r="AE52" i="40"/>
  <c r="AH52" i="40"/>
  <c r="AI52" i="40" s="1"/>
  <c r="AH77" i="46"/>
  <c r="AI77" i="46" s="1"/>
  <c r="AE77" i="46"/>
  <c r="AH35" i="40"/>
  <c r="AI35" i="40" s="1"/>
  <c r="AE35" i="40"/>
  <c r="AE33" i="46"/>
  <c r="AH33" i="46"/>
  <c r="AI33" i="46" s="1"/>
  <c r="AB23" i="40"/>
  <c r="AI23" i="40" s="1"/>
  <c r="AE97" i="46"/>
  <c r="AH97" i="46"/>
  <c r="AI97" i="46" s="1"/>
  <c r="AH59" i="46"/>
  <c r="AI59" i="46" s="1"/>
  <c r="AE59" i="46"/>
  <c r="AH50" i="46"/>
  <c r="AI50" i="46" s="1"/>
  <c r="AE50" i="46"/>
  <c r="AB19" i="40"/>
  <c r="AI19" i="40" s="1"/>
  <c r="X19" i="40"/>
  <c r="AH92" i="40"/>
  <c r="AI92" i="40" s="1"/>
  <c r="AE92" i="40"/>
  <c r="AH70" i="46"/>
  <c r="AI70" i="46" s="1"/>
  <c r="AE70" i="46"/>
  <c r="AE52" i="46"/>
  <c r="AH52" i="46"/>
  <c r="AI52" i="46" s="1"/>
  <c r="AE89" i="46"/>
  <c r="AH90" i="46"/>
  <c r="AI90" i="46" s="1"/>
  <c r="AE90" i="46"/>
  <c r="AH89" i="40"/>
  <c r="AI89" i="40" s="1"/>
  <c r="AH108" i="40"/>
  <c r="AI108" i="40" s="1"/>
  <c r="AH56" i="46"/>
  <c r="AI56" i="46" s="1"/>
  <c r="AH50" i="40"/>
  <c r="AI50" i="40" s="1"/>
  <c r="AE50" i="40"/>
  <c r="AH114" i="46"/>
  <c r="AI114" i="46" s="1"/>
  <c r="AE114" i="46"/>
  <c r="AB26" i="46"/>
  <c r="AI26" i="46" s="1"/>
  <c r="X26" i="46"/>
  <c r="AE109" i="40"/>
  <c r="AH109" i="40"/>
  <c r="AI109" i="40" s="1"/>
  <c r="AE58" i="46"/>
  <c r="AH58" i="46"/>
  <c r="AI58" i="46" s="1"/>
  <c r="X22" i="46"/>
  <c r="AB22" i="46"/>
  <c r="AI22" i="46" s="1"/>
  <c r="AB21" i="46"/>
  <c r="AI21" i="46" s="1"/>
  <c r="X21" i="46"/>
  <c r="AH114" i="40"/>
  <c r="AI114" i="40" s="1"/>
  <c r="AH44" i="40"/>
  <c r="AI44" i="40" s="1"/>
  <c r="AE44" i="40"/>
  <c r="AE43" i="40"/>
  <c r="X16" i="46"/>
  <c r="AB16" i="46"/>
  <c r="AI16" i="46" s="1"/>
  <c r="AE92" i="46"/>
  <c r="AH92" i="46"/>
  <c r="AI92" i="46" s="1"/>
  <c r="AH51" i="46"/>
  <c r="AI51" i="46" s="1"/>
  <c r="AH32" i="46"/>
  <c r="AI32" i="46" s="1"/>
  <c r="AE32" i="46"/>
  <c r="AE54" i="40"/>
  <c r="AH55" i="40"/>
  <c r="AI55" i="40" s="1"/>
  <c r="AH70" i="40"/>
  <c r="AI70" i="40" s="1"/>
  <c r="AE70" i="40"/>
  <c r="AH93" i="46"/>
  <c r="AI93" i="46" s="1"/>
  <c r="AE93" i="46"/>
  <c r="AH36" i="46"/>
  <c r="AI36" i="46" s="1"/>
  <c r="AE36" i="46"/>
  <c r="AE72" i="46"/>
  <c r="AH72" i="46"/>
  <c r="AI72" i="46" s="1"/>
  <c r="X22" i="40"/>
  <c r="X14" i="40"/>
  <c r="AB14" i="40"/>
  <c r="AI14" i="40" s="1"/>
  <c r="X20" i="46"/>
  <c r="AB20" i="46"/>
  <c r="AI20" i="46" s="1"/>
  <c r="AE98" i="46"/>
  <c r="AH98" i="46"/>
  <c r="AI98" i="46" s="1"/>
  <c r="AH117" i="46"/>
  <c r="AI117" i="46" s="1"/>
  <c r="AE117" i="46"/>
  <c r="AH74" i="46"/>
  <c r="AI74" i="46" s="1"/>
  <c r="AE74" i="46"/>
  <c r="AH101" i="46"/>
  <c r="AI101" i="46" s="1"/>
  <c r="AE101" i="46"/>
  <c r="AB19" i="46"/>
  <c r="AI19" i="46" s="1"/>
  <c r="X19" i="46"/>
  <c r="AE59" i="40"/>
  <c r="AH60" i="40"/>
  <c r="AI60" i="40" s="1"/>
  <c r="AH96" i="46"/>
  <c r="AI96" i="46" s="1"/>
  <c r="AE96" i="46"/>
  <c r="AH60" i="46"/>
  <c r="AI60" i="46" s="1"/>
  <c r="AE60" i="46"/>
  <c r="AH40" i="46"/>
  <c r="AI40" i="46" s="1"/>
  <c r="AE40" i="46"/>
  <c r="AE107" i="46"/>
  <c r="AH107" i="46"/>
  <c r="AI107" i="46" s="1"/>
  <c r="AH63" i="40"/>
  <c r="AI63" i="40"/>
  <c r="AE63" i="40"/>
  <c r="AE62" i="40"/>
  <c r="AH120" i="40"/>
  <c r="AI120" i="40" s="1"/>
  <c r="AB26" i="40"/>
  <c r="AI26" i="40" s="1"/>
  <c r="X26" i="40"/>
  <c r="AH100" i="46"/>
  <c r="AI100" i="46" s="1"/>
  <c r="X17" i="40"/>
  <c r="AB17" i="40"/>
  <c r="AI17" i="40" s="1"/>
  <c r="AE109" i="46"/>
  <c r="AH109" i="46"/>
  <c r="AI109" i="46" s="1"/>
  <c r="AE32" i="40"/>
  <c r="AH55" i="46"/>
  <c r="AI55" i="46" s="1"/>
  <c r="AE55" i="46"/>
  <c r="AH112" i="46"/>
  <c r="AI112" i="46" s="1"/>
  <c r="AE112" i="46"/>
  <c r="AB15" i="46"/>
  <c r="AI15" i="46" s="1"/>
  <c r="X15" i="46"/>
  <c r="AH34" i="46"/>
  <c r="AI34" i="46" s="1"/>
  <c r="AE34" i="46"/>
  <c r="AH44" i="46"/>
  <c r="AI44" i="46" s="1"/>
  <c r="AE69" i="40"/>
  <c r="AH69" i="40"/>
  <c r="AI69" i="40" s="1"/>
  <c r="AH79" i="40"/>
  <c r="AI79" i="40" s="1"/>
  <c r="AH39" i="46"/>
  <c r="AI39" i="46" s="1"/>
  <c r="AE39" i="46"/>
  <c r="AH79" i="46"/>
  <c r="AI79" i="46" s="1"/>
  <c r="AE79" i="46"/>
  <c r="AH74" i="40"/>
  <c r="AI74" i="40" s="1"/>
  <c r="AH31" i="46"/>
  <c r="AI31" i="46" s="1"/>
  <c r="AE31" i="46"/>
  <c r="AH82" i="40"/>
  <c r="AI82" i="40" s="1"/>
  <c r="AE81" i="40"/>
  <c r="AH54" i="46"/>
  <c r="AI54" i="46" s="1"/>
  <c r="AE54" i="46"/>
  <c r="AE111" i="46"/>
  <c r="AH111" i="46"/>
  <c r="AI111" i="46"/>
  <c r="AH42" i="46"/>
  <c r="AI42" i="46" s="1"/>
  <c r="AH91" i="40"/>
  <c r="AI91" i="40" s="1"/>
  <c r="AE91" i="40"/>
  <c r="AH34" i="40"/>
  <c r="AI34" i="40" s="1"/>
  <c r="AE34" i="40"/>
  <c r="AH112" i="40"/>
  <c r="AI112" i="40" s="1"/>
  <c r="AH53" i="46"/>
  <c r="AI53" i="46" s="1"/>
  <c r="AE53" i="46"/>
  <c r="AH94" i="46"/>
  <c r="AI94" i="46" s="1"/>
  <c r="AH82" i="46"/>
  <c r="AI82" i="46" s="1"/>
  <c r="AE82" i="46"/>
  <c r="AH88" i="40"/>
  <c r="AI88" i="40" s="1"/>
  <c r="AE88" i="40"/>
  <c r="AH41" i="46"/>
  <c r="AI41" i="46" s="1"/>
  <c r="AE41" i="46"/>
  <c r="AH116" i="46"/>
  <c r="AI116" i="46" s="1"/>
  <c r="AE116" i="46"/>
  <c r="AH57" i="40"/>
  <c r="AI57" i="40" s="1"/>
  <c r="AH76" i="40"/>
  <c r="AI76" i="40" s="1"/>
  <c r="AH101" i="40"/>
  <c r="AI101" i="40" s="1"/>
  <c r="AE100" i="40"/>
  <c r="AE101" i="40"/>
  <c r="AE35" i="46"/>
  <c r="AH35" i="46"/>
  <c r="AI35" i="46" s="1"/>
  <c r="AH118" i="46"/>
  <c r="AI118" i="46" s="1"/>
  <c r="AE110" i="40"/>
  <c r="AH110" i="40"/>
  <c r="AI110" i="40" s="1"/>
  <c r="AH51" i="40"/>
  <c r="AI51" i="40" s="1"/>
  <c r="AE51" i="40"/>
  <c r="AH110" i="46"/>
  <c r="AI110" i="46" s="1"/>
  <c r="AE110" i="46"/>
  <c r="AH120" i="46"/>
  <c r="AI120" i="46" s="1"/>
  <c r="AE120" i="46"/>
  <c r="AH117" i="40"/>
  <c r="AI117" i="40" s="1"/>
  <c r="AH71" i="40"/>
  <c r="AI71" i="40" s="1"/>
  <c r="AH88" i="46"/>
  <c r="AI88" i="46" s="1"/>
  <c r="AE88" i="46"/>
  <c r="AE69" i="46"/>
  <c r="AH69" i="46"/>
  <c r="AI69" i="46" s="1"/>
  <c r="AB25" i="40"/>
  <c r="AI25" i="40" s="1"/>
  <c r="AH73" i="46"/>
  <c r="AI73" i="46" s="1"/>
  <c r="AE73" i="46"/>
  <c r="AH80" i="46"/>
  <c r="AI80" i="46" s="1"/>
  <c r="AH111" i="40"/>
  <c r="AI111" i="40" s="1"/>
  <c r="AE111" i="40"/>
  <c r="AH108" i="46"/>
  <c r="AI108" i="46" s="1"/>
  <c r="AE108" i="46"/>
  <c r="AH93" i="40"/>
  <c r="AI93" i="40" s="1"/>
  <c r="AH36" i="40"/>
  <c r="AI36" i="40" s="1"/>
  <c r="AE71" i="46"/>
  <c r="AH71" i="46"/>
  <c r="AI71" i="46" s="1"/>
  <c r="AE91" i="46"/>
  <c r="AH91" i="46"/>
  <c r="AI91" i="46"/>
  <c r="AH113" i="46"/>
  <c r="AI113" i="46" s="1"/>
  <c r="AE113" i="46"/>
  <c r="AH63" i="46"/>
  <c r="AI63" i="46" s="1"/>
  <c r="AE63" i="46"/>
  <c r="AH41" i="40"/>
  <c r="AI41" i="40" s="1"/>
  <c r="AE33" i="40"/>
  <c r="AH33" i="40"/>
  <c r="AI33" i="40" s="1"/>
  <c r="AE115" i="46"/>
  <c r="AH115" i="46"/>
  <c r="AI115" i="46" s="1"/>
  <c r="AH93" i="27"/>
  <c r="AI93" i="27" s="1"/>
  <c r="AE93" i="27"/>
  <c r="AE92" i="27"/>
  <c r="AH109" i="33"/>
  <c r="AI109" i="33" s="1"/>
  <c r="AE109" i="33"/>
  <c r="AE108" i="33"/>
  <c r="X26" i="50"/>
  <c r="AE62" i="27"/>
  <c r="AH63" i="27"/>
  <c r="AI63" i="27" s="1"/>
  <c r="AE63" i="27"/>
  <c r="AE44" i="27"/>
  <c r="AH44" i="27"/>
  <c r="AI44" i="27" s="1"/>
  <c r="AE43" i="27"/>
  <c r="X16" i="78"/>
  <c r="AB16" i="78"/>
  <c r="AI16" i="78" s="1"/>
  <c r="AH69" i="33"/>
  <c r="AI69" i="33" s="1"/>
  <c r="AE69" i="33"/>
  <c r="AE96" i="70"/>
  <c r="AH108" i="65"/>
  <c r="AI108" i="65" s="1"/>
  <c r="AE108" i="65"/>
  <c r="AH89" i="65"/>
  <c r="AI89" i="65" s="1"/>
  <c r="AE89" i="65"/>
  <c r="AH59" i="65"/>
  <c r="AI59" i="65" s="1"/>
  <c r="AE59" i="65"/>
  <c r="AH83" i="87"/>
  <c r="AI83" i="87" s="1"/>
  <c r="AE82" i="87"/>
  <c r="X24" i="87"/>
  <c r="AB24" i="87"/>
  <c r="AI24" i="87" s="1"/>
  <c r="AE74" i="27"/>
  <c r="AH74" i="27"/>
  <c r="AI74" i="27" s="1"/>
  <c r="AE73" i="27"/>
  <c r="AE79" i="70"/>
  <c r="AH79" i="70"/>
  <c r="AI79" i="70" s="1"/>
  <c r="AE78" i="70"/>
  <c r="AH75" i="39"/>
  <c r="AI75" i="39" s="1"/>
  <c r="AH69" i="50"/>
  <c r="AI69" i="50" s="1"/>
  <c r="AE69" i="50"/>
  <c r="AH73" i="65"/>
  <c r="AI73" i="65" s="1"/>
  <c r="AE73" i="65"/>
  <c r="AE72" i="65"/>
  <c r="AE91" i="50"/>
  <c r="AH91" i="50"/>
  <c r="AI91" i="50" s="1"/>
  <c r="AH64" i="66"/>
  <c r="AI64" i="66" s="1"/>
  <c r="AE63" i="66"/>
  <c r="AH110" i="70"/>
  <c r="AI110" i="70" s="1"/>
  <c r="AE110" i="70"/>
  <c r="AE53" i="70"/>
  <c r="AH53" i="70"/>
  <c r="AI53" i="70" s="1"/>
  <c r="AH73" i="50"/>
  <c r="AI73" i="50" s="1"/>
  <c r="X16" i="50"/>
  <c r="AH114" i="50"/>
  <c r="AI114" i="50" s="1"/>
  <c r="AE114" i="50"/>
  <c r="AH58" i="50"/>
  <c r="AI58" i="50" s="1"/>
  <c r="AH39" i="50"/>
  <c r="AI39" i="50"/>
  <c r="AH58" i="66"/>
  <c r="AI58" i="66" s="1"/>
  <c r="AE58" i="66"/>
  <c r="AH75" i="70"/>
  <c r="AI75" i="70" s="1"/>
  <c r="AE75" i="70"/>
  <c r="AE74" i="70"/>
  <c r="AB18" i="70"/>
  <c r="AI18" i="70" s="1"/>
  <c r="X18" i="70"/>
  <c r="AH101" i="39"/>
  <c r="AI101" i="39" s="1"/>
  <c r="AE101" i="39"/>
  <c r="AE100" i="39"/>
  <c r="AH63" i="39"/>
  <c r="AI63" i="39" s="1"/>
  <c r="AE63" i="39"/>
  <c r="AE62" i="39"/>
  <c r="AH93" i="65"/>
  <c r="AI93" i="65" s="1"/>
  <c r="AE93" i="65"/>
  <c r="AH101" i="50"/>
  <c r="AI101" i="50" s="1"/>
  <c r="AE101" i="50"/>
  <c r="AH73" i="70"/>
  <c r="AI73" i="70" s="1"/>
  <c r="AE73" i="70"/>
  <c r="AE119" i="27"/>
  <c r="AE120" i="27"/>
  <c r="AH120" i="27"/>
  <c r="AI120" i="27"/>
  <c r="AE50" i="65"/>
  <c r="AH56" i="65"/>
  <c r="AI56" i="65" s="1"/>
  <c r="AE56" i="65"/>
  <c r="AH31" i="33"/>
  <c r="AI31" i="33" s="1"/>
  <c r="AE31" i="33"/>
  <c r="AH107" i="33"/>
  <c r="AI107" i="33" s="1"/>
  <c r="AE107" i="33"/>
  <c r="AH71" i="50"/>
  <c r="AI71" i="50" s="1"/>
  <c r="AE71" i="50"/>
  <c r="AE70" i="50"/>
  <c r="AE58" i="70"/>
  <c r="AH58" i="70"/>
  <c r="AI58" i="70" s="1"/>
  <c r="AH39" i="70"/>
  <c r="AI39" i="70" s="1"/>
  <c r="AE39" i="70"/>
  <c r="AH116" i="65"/>
  <c r="AI116" i="65" s="1"/>
  <c r="AE116" i="65"/>
  <c r="AE97" i="65"/>
  <c r="AH97" i="65"/>
  <c r="AI97" i="65" s="1"/>
  <c r="AH45" i="87"/>
  <c r="AI45" i="87" s="1"/>
  <c r="AE44" i="87"/>
  <c r="AE34" i="78"/>
  <c r="AH34" i="78"/>
  <c r="AI34" i="78" s="1"/>
  <c r="AH55" i="27"/>
  <c r="AI55" i="27" s="1"/>
  <c r="AE54" i="27"/>
  <c r="AE55" i="27"/>
  <c r="AH36" i="27"/>
  <c r="AI36" i="27" s="1"/>
  <c r="AE36" i="27"/>
  <c r="AE35" i="27"/>
  <c r="AH82" i="50"/>
  <c r="AI82" i="50" s="1"/>
  <c r="AE82" i="50"/>
  <c r="AH41" i="70"/>
  <c r="AI41" i="70" s="1"/>
  <c r="AE40" i="70"/>
  <c r="AH31" i="50"/>
  <c r="AI31" i="50" s="1"/>
  <c r="AE31" i="50"/>
  <c r="AB25" i="70"/>
  <c r="AI25" i="70" s="1"/>
  <c r="AE41" i="39"/>
  <c r="AE40" i="39"/>
  <c r="AH41" i="39"/>
  <c r="AI41" i="39" s="1"/>
  <c r="AB23" i="50"/>
  <c r="AI23" i="50" s="1"/>
  <c r="X23" i="50"/>
  <c r="AH83" i="66"/>
  <c r="AI83" i="66" s="1"/>
  <c r="AE82" i="66"/>
  <c r="AH121" i="66"/>
  <c r="AI121" i="66"/>
  <c r="AE120" i="66"/>
  <c r="AH61" i="65"/>
  <c r="AI61" i="65" s="1"/>
  <c r="AE61" i="65"/>
  <c r="AH90" i="39"/>
  <c r="AI90" i="39" s="1"/>
  <c r="AE89" i="39"/>
  <c r="AH52" i="39"/>
  <c r="AI52" i="39" s="1"/>
  <c r="AE51" i="39"/>
  <c r="AH54" i="50"/>
  <c r="AI54" i="50" s="1"/>
  <c r="AH35" i="50"/>
  <c r="AI35" i="50" s="1"/>
  <c r="AH95" i="50"/>
  <c r="AI95" i="50" s="1"/>
  <c r="AE95" i="50"/>
  <c r="AH76" i="70"/>
  <c r="AI76" i="70" s="1"/>
  <c r="AE76" i="70"/>
  <c r="AE112" i="70"/>
  <c r="AE113" i="70"/>
  <c r="AH113" i="70"/>
  <c r="AI113" i="70" s="1"/>
  <c r="AH31" i="65"/>
  <c r="AI31" i="65" s="1"/>
  <c r="AE31" i="65"/>
  <c r="AH36" i="65"/>
  <c r="AI36" i="65" s="1"/>
  <c r="AE36" i="65"/>
  <c r="AE111" i="70"/>
  <c r="AH111" i="70"/>
  <c r="AI111" i="70" s="1"/>
  <c r="AE109" i="78"/>
  <c r="AH109" i="78"/>
  <c r="AI109" i="78" s="1"/>
  <c r="AH90" i="78"/>
  <c r="AI90" i="78" s="1"/>
  <c r="AE90" i="78"/>
  <c r="AH107" i="65"/>
  <c r="AI107" i="65" s="1"/>
  <c r="AE107" i="65"/>
  <c r="AH113" i="50"/>
  <c r="AI113" i="50" s="1"/>
  <c r="AE113" i="50"/>
  <c r="AH37" i="65"/>
  <c r="AI37" i="65" s="1"/>
  <c r="AE37" i="65"/>
  <c r="AH88" i="33"/>
  <c r="AI88" i="33" s="1"/>
  <c r="AE88" i="33"/>
  <c r="AH109" i="50"/>
  <c r="AI109" i="50" s="1"/>
  <c r="AE109" i="50"/>
  <c r="AE108" i="50"/>
  <c r="AH40" i="65"/>
  <c r="AI40" i="65" s="1"/>
  <c r="AE40" i="65"/>
  <c r="AE111" i="27"/>
  <c r="AH112" i="27"/>
  <c r="AI112" i="27" s="1"/>
  <c r="AE112" i="27"/>
  <c r="AE60" i="70"/>
  <c r="AE59" i="70"/>
  <c r="AH60" i="70"/>
  <c r="AI60" i="70" s="1"/>
  <c r="AB18" i="39"/>
  <c r="AI18" i="39" s="1"/>
  <c r="X18" i="39"/>
  <c r="AH89" i="78"/>
  <c r="AI89" i="78" s="1"/>
  <c r="AE89" i="78"/>
  <c r="AE88" i="78"/>
  <c r="AH42" i="33"/>
  <c r="AI42" i="33" s="1"/>
  <c r="AH61" i="33"/>
  <c r="AI61" i="33" s="1"/>
  <c r="AH107" i="50"/>
  <c r="AI107" i="50" s="1"/>
  <c r="AE107" i="50"/>
  <c r="AH101" i="70"/>
  <c r="AI101" i="70" s="1"/>
  <c r="AE101" i="70"/>
  <c r="X23" i="78"/>
  <c r="AE117" i="39"/>
  <c r="AE116" i="39"/>
  <c r="AH117" i="39"/>
  <c r="AI117" i="39" s="1"/>
  <c r="AH80" i="50"/>
  <c r="AI80" i="50" s="1"/>
  <c r="AH33" i="70"/>
  <c r="AI33" i="70" s="1"/>
  <c r="AE33" i="70"/>
  <c r="AE32" i="70"/>
  <c r="AB23" i="65"/>
  <c r="AI23" i="65" s="1"/>
  <c r="AH111" i="50"/>
  <c r="AI111" i="50" s="1"/>
  <c r="AH92" i="50"/>
  <c r="AI92" i="50" s="1"/>
  <c r="AH115" i="50"/>
  <c r="AI115" i="50" s="1"/>
  <c r="AH96" i="66"/>
  <c r="AI96" i="66" s="1"/>
  <c r="AE95" i="66"/>
  <c r="AE96" i="66"/>
  <c r="AH39" i="66"/>
  <c r="AI39" i="66" s="1"/>
  <c r="AE38" i="66"/>
  <c r="AE39" i="66"/>
  <c r="AH114" i="70"/>
  <c r="AI114" i="70" s="1"/>
  <c r="AE114" i="70"/>
  <c r="AH120" i="39"/>
  <c r="AI120" i="39" s="1"/>
  <c r="AE120" i="39"/>
  <c r="AE119" i="39"/>
  <c r="AH44" i="39"/>
  <c r="AI44" i="39" s="1"/>
  <c r="AE43" i="39"/>
  <c r="AE44" i="39"/>
  <c r="AH52" i="33"/>
  <c r="AI52" i="33" s="1"/>
  <c r="AE52" i="33"/>
  <c r="AH41" i="65"/>
  <c r="AI41" i="65" s="1"/>
  <c r="AE41" i="65"/>
  <c r="AH33" i="78"/>
  <c r="AI33" i="78" s="1"/>
  <c r="AE33" i="78"/>
  <c r="AH35" i="70"/>
  <c r="AI35" i="70" s="1"/>
  <c r="AE35" i="70"/>
  <c r="AI33" i="33"/>
  <c r="AE33" i="33"/>
  <c r="AE32" i="33"/>
  <c r="AH54" i="70"/>
  <c r="AI54" i="70" s="1"/>
  <c r="AE54" i="70"/>
  <c r="AB16" i="70"/>
  <c r="AI16" i="70" s="1"/>
  <c r="X22" i="65"/>
  <c r="AB22" i="65"/>
  <c r="AI22" i="65" s="1"/>
  <c r="AH79" i="65"/>
  <c r="AI79" i="65" s="1"/>
  <c r="AH98" i="65"/>
  <c r="AI98" i="65" s="1"/>
  <c r="AB17" i="65"/>
  <c r="AI17" i="65" s="1"/>
  <c r="AH55" i="65"/>
  <c r="AI55" i="65" s="1"/>
  <c r="AE55" i="65"/>
  <c r="AH92" i="78"/>
  <c r="AI92" i="78" s="1"/>
  <c r="AE92" i="78"/>
  <c r="AH94" i="50"/>
  <c r="AI94" i="50" s="1"/>
  <c r="AE94" i="50"/>
  <c r="AH113" i="65"/>
  <c r="AI113" i="65" s="1"/>
  <c r="AE113" i="65"/>
  <c r="AH115" i="70"/>
  <c r="AI115" i="70" s="1"/>
  <c r="AE115" i="70"/>
  <c r="AH32" i="65"/>
  <c r="AI32" i="65" s="1"/>
  <c r="AE32" i="65"/>
  <c r="AH70" i="65"/>
  <c r="AI70" i="65" s="1"/>
  <c r="AE70" i="65"/>
  <c r="AH121" i="87"/>
  <c r="AI121" i="87"/>
  <c r="AE120" i="87"/>
  <c r="AH72" i="78"/>
  <c r="AI72" i="78" s="1"/>
  <c r="AE72" i="78"/>
  <c r="AE100" i="87"/>
  <c r="AE99" i="87"/>
  <c r="AH100" i="87"/>
  <c r="AI100" i="87" s="1"/>
  <c r="AE61" i="87"/>
  <c r="AH62" i="87"/>
  <c r="AI62" i="87" s="1"/>
  <c r="AE62" i="87"/>
  <c r="AH98" i="33"/>
  <c r="AI98" i="33" s="1"/>
  <c r="AE98" i="33"/>
  <c r="AE97" i="33"/>
  <c r="AH44" i="50"/>
  <c r="AI44" i="50" s="1"/>
  <c r="AE44" i="50"/>
  <c r="X25" i="50"/>
  <c r="AE116" i="70"/>
  <c r="AH117" i="70"/>
  <c r="AI117" i="70" s="1"/>
  <c r="AE117" i="70"/>
  <c r="AH37" i="39"/>
  <c r="AI37" i="39" s="1"/>
  <c r="AE37" i="39"/>
  <c r="AH32" i="78"/>
  <c r="AI32" i="78"/>
  <c r="AE32" i="78"/>
  <c r="AE31" i="78"/>
  <c r="AH80" i="33"/>
  <c r="AI80" i="33" s="1"/>
  <c r="AE80" i="33"/>
  <c r="X12" i="50"/>
  <c r="AB12" i="50"/>
  <c r="AI12" i="50" s="1"/>
  <c r="AH63" i="70"/>
  <c r="AI63" i="70" s="1"/>
  <c r="AE63" i="70"/>
  <c r="AE79" i="78"/>
  <c r="AH80" i="78"/>
  <c r="AI80" i="78" s="1"/>
  <c r="AH98" i="39"/>
  <c r="AI98" i="39" s="1"/>
  <c r="AE98" i="39"/>
  <c r="AE97" i="39"/>
  <c r="AH61" i="50"/>
  <c r="AI61" i="50" s="1"/>
  <c r="AH52" i="70"/>
  <c r="AI52" i="70" s="1"/>
  <c r="AE52" i="70"/>
  <c r="AE51" i="70"/>
  <c r="AH35" i="65"/>
  <c r="AI35" i="65" s="1"/>
  <c r="AE35" i="65"/>
  <c r="AE34" i="65"/>
  <c r="AH111" i="65"/>
  <c r="AI111" i="65" s="1"/>
  <c r="AE111" i="65"/>
  <c r="AE110" i="65"/>
  <c r="AH42" i="65"/>
  <c r="AI42" i="65" s="1"/>
  <c r="AE42" i="65"/>
  <c r="AE38" i="65"/>
  <c r="AH39" i="65"/>
  <c r="AI39" i="65" s="1"/>
  <c r="AE39" i="65"/>
  <c r="AH77" i="65"/>
  <c r="AI77" i="65" s="1"/>
  <c r="AE76" i="65"/>
  <c r="AE77" i="65"/>
  <c r="AE91" i="70"/>
  <c r="AH91" i="70"/>
  <c r="AI91" i="70"/>
  <c r="AH71" i="39"/>
  <c r="AI71" i="39" s="1"/>
  <c r="AE70" i="39"/>
  <c r="AH76" i="50"/>
  <c r="AI76" i="50" s="1"/>
  <c r="AE76" i="50"/>
  <c r="AE93" i="70"/>
  <c r="AH94" i="70"/>
  <c r="AI94" i="70" s="1"/>
  <c r="AH118" i="70"/>
  <c r="AI118" i="70" s="1"/>
  <c r="AE75" i="50"/>
  <c r="AH75" i="50"/>
  <c r="AI75" i="50" s="1"/>
  <c r="AH118" i="33"/>
  <c r="AI118" i="33" s="1"/>
  <c r="AH99" i="78"/>
  <c r="AI99" i="78" s="1"/>
  <c r="AE98" i="78"/>
  <c r="AE60" i="39"/>
  <c r="AE59" i="39"/>
  <c r="AH60" i="39"/>
  <c r="AI60" i="39" s="1"/>
  <c r="AE78" i="39"/>
  <c r="AH79" i="39"/>
  <c r="AI79" i="39" s="1"/>
  <c r="AH109" i="70"/>
  <c r="AI109" i="70" s="1"/>
  <c r="AE108" i="70"/>
  <c r="AE109" i="70"/>
  <c r="AE34" i="50"/>
  <c r="AH34" i="50"/>
  <c r="AI34" i="50" s="1"/>
  <c r="AH118" i="65"/>
  <c r="AI118" i="65" s="1"/>
  <c r="AE118" i="65"/>
  <c r="AB20" i="65"/>
  <c r="AI20" i="65" s="1"/>
  <c r="X20" i="65"/>
  <c r="AH96" i="65"/>
  <c r="AI96" i="65" s="1"/>
  <c r="AE96" i="65"/>
  <c r="AE95" i="65"/>
  <c r="AH34" i="70"/>
  <c r="AI34" i="70" s="1"/>
  <c r="AE34" i="70"/>
  <c r="AH77" i="50"/>
  <c r="AI77" i="50" s="1"/>
  <c r="AH77" i="66"/>
  <c r="AI77" i="66" s="1"/>
  <c r="AE76" i="66"/>
  <c r="AE77" i="66"/>
  <c r="AE95" i="70"/>
  <c r="AH101" i="65"/>
  <c r="AI101" i="65" s="1"/>
  <c r="AE100" i="65"/>
  <c r="AE101" i="65"/>
  <c r="AH80" i="70"/>
  <c r="AI80" i="70" s="1"/>
  <c r="AH94" i="65"/>
  <c r="AI94" i="65" s="1"/>
  <c r="AE94" i="65"/>
  <c r="X12" i="33"/>
  <c r="AH43" i="87"/>
  <c r="AI43" i="87" s="1"/>
  <c r="AE43" i="87"/>
  <c r="AE42" i="87"/>
  <c r="AH74" i="65"/>
  <c r="AI74" i="65" s="1"/>
  <c r="AE74" i="65"/>
  <c r="AH71" i="78"/>
  <c r="AI71" i="78" s="1"/>
  <c r="AE71" i="78"/>
  <c r="AH73" i="78"/>
  <c r="AI73" i="78" s="1"/>
  <c r="AE73" i="78"/>
  <c r="AH56" i="50"/>
  <c r="AI56" i="50" s="1"/>
  <c r="AE56" i="50"/>
  <c r="AH90" i="50"/>
  <c r="AI90" i="50" s="1"/>
  <c r="AE90" i="50"/>
  <c r="AE89" i="50"/>
  <c r="AE77" i="70"/>
  <c r="AH77" i="70"/>
  <c r="AI77" i="70" s="1"/>
  <c r="AB15" i="78"/>
  <c r="AI15" i="78" s="1"/>
  <c r="X15" i="78"/>
  <c r="AH117" i="33"/>
  <c r="AI117" i="33" s="1"/>
  <c r="AE117" i="33"/>
  <c r="AE116" i="33"/>
  <c r="AH44" i="70"/>
  <c r="AI44" i="70" s="1"/>
  <c r="AE44" i="70"/>
  <c r="AE41" i="78"/>
  <c r="AH42" i="78"/>
  <c r="AI42" i="78" s="1"/>
  <c r="AB22" i="39"/>
  <c r="AI22" i="39" s="1"/>
  <c r="X22" i="39"/>
  <c r="AH99" i="50"/>
  <c r="AI99" i="50" s="1"/>
  <c r="AH42" i="50"/>
  <c r="AI42" i="50"/>
  <c r="AH71" i="70"/>
  <c r="AI71" i="70" s="1"/>
  <c r="AE71" i="70"/>
  <c r="AE70" i="70"/>
  <c r="AH53" i="50"/>
  <c r="AI53" i="50" s="1"/>
  <c r="AE53" i="50"/>
  <c r="AH72" i="70"/>
  <c r="AI72" i="70" s="1"/>
  <c r="AE72" i="70"/>
  <c r="AH33" i="39"/>
  <c r="AI33" i="39" s="1"/>
  <c r="AH61" i="70"/>
  <c r="AI61" i="70" s="1"/>
  <c r="AH112" i="65"/>
  <c r="AI112" i="65" s="1"/>
  <c r="AE112" i="65"/>
  <c r="AH37" i="50"/>
  <c r="AI37" i="50" s="1"/>
  <c r="X20" i="70"/>
  <c r="AB17" i="27"/>
  <c r="AI17" i="27" s="1"/>
  <c r="X17" i="27"/>
  <c r="AH60" i="65"/>
  <c r="AI60" i="65" s="1"/>
  <c r="AE60" i="65"/>
  <c r="AE100" i="27"/>
  <c r="AE101" i="27"/>
  <c r="AH101" i="27"/>
  <c r="AI101" i="27" s="1"/>
  <c r="AH35" i="78"/>
  <c r="AI35" i="78" s="1"/>
  <c r="AE35" i="78"/>
  <c r="AH88" i="65"/>
  <c r="AI88" i="65" s="1"/>
  <c r="AE88" i="65"/>
  <c r="AE75" i="65"/>
  <c r="AH75" i="65"/>
  <c r="AI75" i="65" s="1"/>
  <c r="AH33" i="50"/>
  <c r="AI33" i="50" s="1"/>
  <c r="AE33" i="50"/>
  <c r="AE32" i="50"/>
  <c r="AH78" i="65"/>
  <c r="AI78" i="65" s="1"/>
  <c r="AE78" i="65"/>
  <c r="AH64" i="87"/>
  <c r="AI64" i="87" s="1"/>
  <c r="AE63" i="87"/>
  <c r="AH53" i="78"/>
  <c r="AI53" i="78" s="1"/>
  <c r="AE53" i="78"/>
  <c r="AE81" i="87"/>
  <c r="AE80" i="87"/>
  <c r="AH81" i="87"/>
  <c r="AI81" i="87" s="1"/>
  <c r="AH119" i="87"/>
  <c r="AI119" i="87" s="1"/>
  <c r="AE119" i="87"/>
  <c r="AE118" i="87"/>
  <c r="AH41" i="33"/>
  <c r="AI41" i="33" s="1"/>
  <c r="AE41" i="33"/>
  <c r="AE40" i="33"/>
  <c r="AH63" i="50"/>
  <c r="AI63" i="50" s="1"/>
  <c r="AE63" i="50"/>
  <c r="AH98" i="70"/>
  <c r="AI98" i="70" s="1"/>
  <c r="AE97" i="70"/>
  <c r="AH113" i="39"/>
  <c r="AI113" i="39" s="1"/>
  <c r="AH70" i="78"/>
  <c r="AI70" i="78" s="1"/>
  <c r="AE70" i="78"/>
  <c r="AE69" i="78"/>
  <c r="AH51" i="78"/>
  <c r="AI51" i="78" s="1"/>
  <c r="AE51" i="78"/>
  <c r="AE50" i="78"/>
  <c r="AE88" i="50"/>
  <c r="AH88" i="50"/>
  <c r="AI88" i="50" s="1"/>
  <c r="AH120" i="70"/>
  <c r="AI120" i="70" s="1"/>
  <c r="AE120" i="70"/>
  <c r="AH61" i="78"/>
  <c r="AI61" i="78"/>
  <c r="AH90" i="70"/>
  <c r="AI90" i="70" s="1"/>
  <c r="AE90" i="70"/>
  <c r="AE89" i="70"/>
  <c r="AE110" i="50"/>
  <c r="AH110" i="50"/>
  <c r="AI110" i="50" s="1"/>
  <c r="AE57" i="65"/>
  <c r="AH58" i="65"/>
  <c r="AI58" i="65" s="1"/>
  <c r="AE58" i="65"/>
  <c r="AH109" i="39"/>
  <c r="AI109" i="39" s="1"/>
  <c r="AE108" i="39"/>
  <c r="AH115" i="66"/>
  <c r="AI115" i="66" s="1"/>
  <c r="AE115" i="66"/>
  <c r="X20" i="66"/>
  <c r="AB20" i="66"/>
  <c r="AI20" i="66" s="1"/>
  <c r="AH56" i="70"/>
  <c r="AI56" i="70" s="1"/>
  <c r="AE56" i="70"/>
  <c r="AE55" i="70"/>
  <c r="AH44" i="65"/>
  <c r="AI44" i="65" s="1"/>
  <c r="AE43" i="65"/>
  <c r="AE44" i="65"/>
  <c r="AH120" i="65"/>
  <c r="AI120" i="65" s="1"/>
  <c r="AE119" i="65"/>
  <c r="AE120" i="65"/>
  <c r="X18" i="65"/>
  <c r="AB18" i="65"/>
  <c r="AI18" i="65" s="1"/>
  <c r="X22" i="33"/>
  <c r="AH94" i="39"/>
  <c r="AI94" i="39" s="1"/>
  <c r="AH92" i="70"/>
  <c r="AI92" i="70" s="1"/>
  <c r="AE92" i="70"/>
  <c r="AB14" i="33"/>
  <c r="AI14" i="33" s="1"/>
  <c r="X14" i="33"/>
  <c r="AH117" i="65"/>
  <c r="AI117" i="65" s="1"/>
  <c r="AE117" i="65"/>
  <c r="AH52" i="78"/>
  <c r="AI52" i="78"/>
  <c r="AE52" i="78"/>
  <c r="AE81" i="27"/>
  <c r="AH82" i="27"/>
  <c r="AI82" i="27" s="1"/>
  <c r="AE82" i="27"/>
  <c r="AH54" i="78"/>
  <c r="AI54" i="78" s="1"/>
  <c r="AE54" i="78"/>
  <c r="AH111" i="78"/>
  <c r="AI111" i="78" s="1"/>
  <c r="AE111" i="78"/>
  <c r="AH69" i="65"/>
  <c r="AI69" i="65" s="1"/>
  <c r="AE69" i="65"/>
  <c r="AH50" i="33"/>
  <c r="AI50" i="33" s="1"/>
  <c r="AE50" i="33"/>
  <c r="AH52" i="50"/>
  <c r="AI52" i="50" s="1"/>
  <c r="AE52" i="50"/>
  <c r="AE51" i="50"/>
  <c r="AH51" i="65"/>
  <c r="AI51" i="65" s="1"/>
  <c r="AE51" i="65"/>
  <c r="AH102" i="87"/>
  <c r="AI102" i="87" s="1"/>
  <c r="AE101" i="87"/>
  <c r="AE110" i="78"/>
  <c r="AH110" i="78"/>
  <c r="AI110" i="78" s="1"/>
  <c r="AH91" i="78"/>
  <c r="AI91" i="78" s="1"/>
  <c r="AE91" i="78"/>
  <c r="AE60" i="33"/>
  <c r="AH60" i="33"/>
  <c r="AI60" i="33" s="1"/>
  <c r="AE59" i="33"/>
  <c r="AH79" i="33"/>
  <c r="AI79" i="33" s="1"/>
  <c r="AE79" i="33"/>
  <c r="AE78" i="33"/>
  <c r="AH120" i="50"/>
  <c r="AI120" i="50" s="1"/>
  <c r="AE120" i="50"/>
  <c r="AH56" i="39"/>
  <c r="AI56" i="39"/>
  <c r="AH108" i="78"/>
  <c r="AI108" i="78" s="1"/>
  <c r="AE108" i="78"/>
  <c r="AE107" i="78"/>
  <c r="AH99" i="33"/>
  <c r="AI99" i="33" s="1"/>
  <c r="AE50" i="50"/>
  <c r="AH50" i="50"/>
  <c r="AI50" i="50" s="1"/>
  <c r="AH82" i="70"/>
  <c r="AI82" i="70" s="1"/>
  <c r="AE82" i="70"/>
  <c r="AE117" i="78"/>
  <c r="AH118" i="78"/>
  <c r="AI118" i="78" s="1"/>
  <c r="AE118" i="78"/>
  <c r="AH118" i="50"/>
  <c r="AI118" i="50"/>
  <c r="AH54" i="65"/>
  <c r="AI54" i="65" s="1"/>
  <c r="AE54" i="65"/>
  <c r="AE53" i="65"/>
  <c r="AE92" i="65"/>
  <c r="AE91" i="65"/>
  <c r="AH92" i="65"/>
  <c r="AI92" i="65" s="1"/>
  <c r="AE72" i="50"/>
  <c r="AH72" i="50"/>
  <c r="AI72" i="50" s="1"/>
  <c r="AE115" i="65"/>
  <c r="AE114" i="65"/>
  <c r="AH115" i="65"/>
  <c r="AI115" i="65" s="1"/>
  <c r="AH117" i="50"/>
  <c r="AI117" i="50" s="1"/>
  <c r="AE117" i="50"/>
  <c r="AB14" i="39"/>
  <c r="AI14" i="39" s="1"/>
  <c r="X14" i="39"/>
  <c r="AH57" i="50"/>
  <c r="AI57" i="50" s="1"/>
  <c r="AE57" i="50"/>
  <c r="AH96" i="50"/>
  <c r="AI96" i="50" s="1"/>
  <c r="AH38" i="70"/>
  <c r="AI38" i="70" s="1"/>
  <c r="AE38" i="70"/>
  <c r="AH57" i="70"/>
  <c r="AI57" i="70" s="1"/>
  <c r="AE57" i="70"/>
  <c r="AE37" i="70"/>
  <c r="AE36" i="70"/>
  <c r="AH37" i="70"/>
  <c r="AI37" i="70"/>
  <c r="AH82" i="65"/>
  <c r="AI82" i="65" s="1"/>
  <c r="AE81" i="65"/>
  <c r="AE82" i="65"/>
  <c r="AH63" i="65"/>
  <c r="AI63" i="65" s="1"/>
  <c r="AE62" i="65"/>
  <c r="AE63" i="65"/>
  <c r="AH82" i="39"/>
  <c r="AI82" i="39" s="1"/>
  <c r="AE81" i="39"/>
  <c r="AE82" i="39"/>
  <c r="Q22" i="18"/>
  <c r="G24" i="18"/>
  <c r="W24" i="18" s="1"/>
  <c r="S24" i="18"/>
  <c r="G22" i="18"/>
  <c r="G17" i="18"/>
  <c r="V17" i="18" s="1"/>
  <c r="S16" i="18"/>
  <c r="S25" i="18"/>
  <c r="G25" i="18"/>
  <c r="F10" i="19" l="1"/>
  <c r="T11" i="18" s="1"/>
  <c r="F11" i="19"/>
  <c r="T12" i="18" s="1"/>
  <c r="F12" i="19"/>
  <c r="T13" i="18" s="1"/>
  <c r="F13" i="19"/>
  <c r="T14" i="18" s="1"/>
  <c r="A117" i="9"/>
  <c r="AG51" i="9"/>
  <c r="AG53" i="9"/>
  <c r="A37" i="9"/>
  <c r="A94" i="9"/>
  <c r="A41" i="9"/>
  <c r="AG70" i="9"/>
  <c r="A53" i="9"/>
  <c r="B18" i="9"/>
  <c r="B15" i="9"/>
  <c r="AG117" i="9"/>
  <c r="A32" i="9"/>
  <c r="B13" i="9"/>
  <c r="A56" i="9"/>
  <c r="AG94" i="9"/>
  <c r="AG72" i="9"/>
  <c r="A98" i="9"/>
  <c r="AG108" i="9"/>
  <c r="AG113" i="9"/>
  <c r="A60" i="9"/>
  <c r="AG89" i="9"/>
  <c r="AG56" i="9"/>
  <c r="AG34" i="9"/>
  <c r="A79" i="9"/>
  <c r="AG79" i="9"/>
  <c r="AG98" i="9"/>
  <c r="A72" i="9"/>
  <c r="AG91" i="9"/>
  <c r="T31" i="8"/>
  <c r="T32" i="8"/>
  <c r="X26" i="79"/>
  <c r="AB26" i="79"/>
  <c r="AI26" i="79" s="1"/>
  <c r="AB23" i="33"/>
  <c r="AI23" i="33" s="1"/>
  <c r="AE63" i="79"/>
  <c r="AE101" i="33"/>
  <c r="AE101" i="66"/>
  <c r="AB26" i="87"/>
  <c r="AI26" i="87" s="1"/>
  <c r="AE82" i="40"/>
  <c r="AC106" i="53"/>
  <c r="AC122" i="53" s="1"/>
  <c r="AC68" i="53"/>
  <c r="AC84" i="53" s="1"/>
  <c r="A121" i="48"/>
  <c r="B26" i="76"/>
  <c r="A64" i="76"/>
  <c r="AC68" i="79"/>
  <c r="AC84" i="79" s="1"/>
  <c r="AG121" i="79"/>
  <c r="AB18" i="42"/>
  <c r="AI18" i="42" s="1"/>
  <c r="X20" i="42"/>
  <c r="X15" i="23"/>
  <c r="AH45" i="66"/>
  <c r="AI45" i="66" s="1"/>
  <c r="AB25" i="79"/>
  <c r="AI25" i="79" s="1"/>
  <c r="AG64" i="53"/>
  <c r="A121" i="53"/>
  <c r="T26" i="48"/>
  <c r="AC87" i="48"/>
  <c r="AC103" i="48" s="1"/>
  <c r="A45" i="60"/>
  <c r="A121" i="60"/>
  <c r="AC68" i="60"/>
  <c r="AC84" i="60" s="1"/>
  <c r="A83" i="76"/>
  <c r="AG102" i="76"/>
  <c r="AG83" i="79"/>
  <c r="A121" i="79"/>
  <c r="AC106" i="23"/>
  <c r="AC122" i="23" s="1"/>
  <c r="X19" i="50"/>
  <c r="X14" i="48"/>
  <c r="A45" i="53"/>
  <c r="AG102" i="53"/>
  <c r="AG83" i="53"/>
  <c r="A45" i="48"/>
  <c r="AC68" i="48"/>
  <c r="AC84" i="48" s="1"/>
  <c r="A83" i="48"/>
  <c r="AC49" i="60"/>
  <c r="AC65" i="60" s="1"/>
  <c r="T26" i="60"/>
  <c r="A45" i="76"/>
  <c r="AC106" i="76"/>
  <c r="AC122" i="76" s="1"/>
  <c r="A102" i="79"/>
  <c r="AG45" i="79"/>
  <c r="AB13" i="25"/>
  <c r="AI13" i="25" s="1"/>
  <c r="AB16" i="25"/>
  <c r="AI16" i="25" s="1"/>
  <c r="X20" i="80"/>
  <c r="X26" i="66"/>
  <c r="AE44" i="46"/>
  <c r="AE63" i="53"/>
  <c r="AE44" i="32"/>
  <c r="AG45" i="65"/>
  <c r="A102" i="53"/>
  <c r="AG121" i="53"/>
  <c r="AG83" i="48"/>
  <c r="AG121" i="48"/>
  <c r="AH121" i="59"/>
  <c r="AI121" i="59" s="1"/>
  <c r="B26" i="60"/>
  <c r="AC87" i="76"/>
  <c r="AC103" i="76" s="1"/>
  <c r="A121" i="76"/>
  <c r="AG64" i="79"/>
  <c r="A45" i="79"/>
  <c r="AG83" i="30"/>
  <c r="AG121" i="30"/>
  <c r="X26" i="70"/>
  <c r="AC49" i="53"/>
  <c r="AC65" i="53" s="1"/>
  <c r="AC30" i="53"/>
  <c r="AC46" i="53" s="1"/>
  <c r="AE120" i="57"/>
  <c r="B26" i="48"/>
  <c r="AC106" i="48"/>
  <c r="AC122" i="48" s="1"/>
  <c r="AG64" i="48"/>
  <c r="AC30" i="60"/>
  <c r="AC46" i="60" s="1"/>
  <c r="A83" i="60"/>
  <c r="AG121" i="76"/>
  <c r="T26" i="76"/>
  <c r="B26" i="79"/>
  <c r="AC49" i="79"/>
  <c r="AC65" i="79" s="1"/>
  <c r="AB19" i="35"/>
  <c r="AI19" i="35" s="1"/>
  <c r="T75" i="12"/>
  <c r="T89" i="12"/>
  <c r="T108" i="12"/>
  <c r="T44" i="12"/>
  <c r="AE120" i="40"/>
  <c r="B26" i="53"/>
  <c r="AB18" i="67"/>
  <c r="AI18" i="67" s="1"/>
  <c r="A64" i="60"/>
  <c r="AG83" i="76"/>
  <c r="AC106" i="79"/>
  <c r="AC122" i="79" s="1"/>
  <c r="A83" i="79"/>
  <c r="AB18" i="77"/>
  <c r="AI18" i="77" s="1"/>
  <c r="AH101" i="43"/>
  <c r="AI101" i="43" s="1"/>
  <c r="AE100" i="43"/>
  <c r="AH82" i="68"/>
  <c r="AI82" i="68" s="1"/>
  <c r="AE82" i="68"/>
  <c r="T114" i="8"/>
  <c r="T121" i="8"/>
  <c r="T92" i="8"/>
  <c r="T75" i="8"/>
  <c r="T98" i="8"/>
  <c r="T53" i="8"/>
  <c r="T36" i="8"/>
  <c r="T38" i="8"/>
  <c r="T79" i="8"/>
  <c r="T45" i="8"/>
  <c r="T112" i="8"/>
  <c r="T97" i="8"/>
  <c r="T95" i="8"/>
  <c r="T56" i="12"/>
  <c r="AE100" i="86"/>
  <c r="T80" i="12"/>
  <c r="T121" i="12"/>
  <c r="T120" i="12"/>
  <c r="T111" i="12"/>
  <c r="T83" i="12"/>
  <c r="T77" i="12"/>
  <c r="T59" i="12"/>
  <c r="T76" i="12"/>
  <c r="T54" i="12"/>
  <c r="AE100" i="25"/>
  <c r="AA106" i="45"/>
  <c r="AA122" i="45" s="1"/>
  <c r="T44" i="9"/>
  <c r="AE119" i="75"/>
  <c r="AE119" i="40"/>
  <c r="AA68" i="56"/>
  <c r="AA84" i="56" s="1"/>
  <c r="AH119" i="78"/>
  <c r="AI119" i="78" s="1"/>
  <c r="AE119" i="78"/>
  <c r="AB26" i="53"/>
  <c r="AI26" i="53" s="1"/>
  <c r="X26" i="53"/>
  <c r="AH119" i="57"/>
  <c r="AI119" i="57" s="1"/>
  <c r="AE119" i="57"/>
  <c r="AG119" i="46"/>
  <c r="Y87" i="46"/>
  <c r="Y103" i="46" s="1"/>
  <c r="AG81" i="46"/>
  <c r="Y30" i="46"/>
  <c r="Y46" i="46" s="1"/>
  <c r="Y68" i="46"/>
  <c r="Y84" i="46" s="1"/>
  <c r="AG100" i="46"/>
  <c r="A81" i="46"/>
  <c r="A119" i="46"/>
  <c r="Y49" i="46"/>
  <c r="Y65" i="46" s="1"/>
  <c r="A62" i="46"/>
  <c r="AG62" i="46"/>
  <c r="Y106" i="46"/>
  <c r="Y122" i="46" s="1"/>
  <c r="B24" i="46"/>
  <c r="T24" i="46"/>
  <c r="AE81" i="57"/>
  <c r="AH81" i="57"/>
  <c r="AI81" i="57" s="1"/>
  <c r="AE118" i="85"/>
  <c r="AE119" i="85"/>
  <c r="AH119" i="85"/>
  <c r="AI119" i="85" s="1"/>
  <c r="A62" i="33"/>
  <c r="AG100" i="33"/>
  <c r="AG119" i="33"/>
  <c r="Y30" i="33"/>
  <c r="Y46" i="33" s="1"/>
  <c r="Y87" i="33"/>
  <c r="Y103" i="33" s="1"/>
  <c r="T24" i="33"/>
  <c r="AG62" i="33"/>
  <c r="B24" i="33"/>
  <c r="A119" i="33"/>
  <c r="Y49" i="33"/>
  <c r="Y65" i="33" s="1"/>
  <c r="A43" i="33"/>
  <c r="AG81" i="33"/>
  <c r="AG43" i="33"/>
  <c r="A100" i="33"/>
  <c r="Y68" i="33"/>
  <c r="Y84" i="33" s="1"/>
  <c r="AH100" i="51"/>
  <c r="AI100" i="51" s="1"/>
  <c r="AE99" i="51"/>
  <c r="AE100" i="51"/>
  <c r="AG62" i="78"/>
  <c r="Y106" i="78"/>
  <c r="Y122" i="78" s="1"/>
  <c r="Y68" i="78"/>
  <c r="Y84" i="78" s="1"/>
  <c r="Y49" i="78"/>
  <c r="Y65" i="78" s="1"/>
  <c r="A62" i="78"/>
  <c r="A43" i="78"/>
  <c r="T24" i="78"/>
  <c r="Y30" i="78"/>
  <c r="Y46" i="78" s="1"/>
  <c r="A81" i="78"/>
  <c r="Y87" i="78"/>
  <c r="Y103" i="78" s="1"/>
  <c r="A100" i="78"/>
  <c r="AG119" i="78"/>
  <c r="AG43" i="78"/>
  <c r="B24" i="78"/>
  <c r="AG81" i="78"/>
  <c r="AH81" i="33"/>
  <c r="AI81" i="33" s="1"/>
  <c r="AE81" i="33"/>
  <c r="AE99" i="34"/>
  <c r="AH100" i="34"/>
  <c r="AI100" i="34" s="1"/>
  <c r="AE61" i="75"/>
  <c r="AH62" i="75"/>
  <c r="AI62" i="75" s="1"/>
  <c r="AE62" i="75"/>
  <c r="AE99" i="46"/>
  <c r="AE100" i="46"/>
  <c r="AB12" i="32"/>
  <c r="AI12" i="32" s="1"/>
  <c r="X12" i="32"/>
  <c r="AE43" i="46"/>
  <c r="AE42" i="46"/>
  <c r="AH43" i="46"/>
  <c r="AI43" i="46" s="1"/>
  <c r="AB13" i="40"/>
  <c r="AI13" i="40" s="1"/>
  <c r="X13" i="40"/>
  <c r="X21" i="53"/>
  <c r="AB21" i="53"/>
  <c r="AI21" i="53" s="1"/>
  <c r="AH43" i="60"/>
  <c r="AI43" i="60" s="1"/>
  <c r="AE43" i="60"/>
  <c r="AE42" i="60"/>
  <c r="X14" i="60"/>
  <c r="AB14" i="60"/>
  <c r="AI14" i="60" s="1"/>
  <c r="AE118" i="71"/>
  <c r="AH119" i="71"/>
  <c r="AI119" i="71" s="1"/>
  <c r="AB22" i="71"/>
  <c r="AI22" i="71" s="1"/>
  <c r="X22" i="71"/>
  <c r="AB23" i="71"/>
  <c r="AI23" i="71" s="1"/>
  <c r="X23" i="71"/>
  <c r="AB16" i="76"/>
  <c r="AI16" i="76" s="1"/>
  <c r="X16" i="76"/>
  <c r="AB24" i="72"/>
  <c r="AI24" i="72" s="1"/>
  <c r="X24" i="72"/>
  <c r="AH62" i="32"/>
  <c r="AI62" i="32" s="1"/>
  <c r="AE62" i="32"/>
  <c r="AE61" i="32"/>
  <c r="AB22" i="50"/>
  <c r="AI22" i="50" s="1"/>
  <c r="X22" i="50"/>
  <c r="AB19" i="70"/>
  <c r="AI19" i="70" s="1"/>
  <c r="X19" i="70"/>
  <c r="AB25" i="65"/>
  <c r="AI25" i="65" s="1"/>
  <c r="X25" i="65"/>
  <c r="AB25" i="39"/>
  <c r="AI25" i="39" s="1"/>
  <c r="X25" i="39"/>
  <c r="X13" i="46"/>
  <c r="AB13" i="46"/>
  <c r="AI13" i="46" s="1"/>
  <c r="AE61" i="48"/>
  <c r="AE62" i="48"/>
  <c r="AH62" i="48"/>
  <c r="AI62" i="48" s="1"/>
  <c r="AH100" i="61"/>
  <c r="AI100" i="61" s="1"/>
  <c r="AE100" i="61"/>
  <c r="AE42" i="33"/>
  <c r="AE43" i="74"/>
  <c r="AE43" i="81"/>
  <c r="AE80" i="30"/>
  <c r="AE81" i="30"/>
  <c r="X25" i="61"/>
  <c r="AE62" i="31"/>
  <c r="AH119" i="62"/>
  <c r="AI119" i="62" s="1"/>
  <c r="AE81" i="85"/>
  <c r="AH119" i="64"/>
  <c r="AI119" i="64" s="1"/>
  <c r="Y68" i="30"/>
  <c r="Y84" i="30" s="1"/>
  <c r="A100" i="30"/>
  <c r="AH100" i="86"/>
  <c r="AI100" i="86" s="1"/>
  <c r="AB24" i="49"/>
  <c r="AI24" i="49" s="1"/>
  <c r="X23" i="55"/>
  <c r="AE100" i="68"/>
  <c r="A81" i="61"/>
  <c r="AB16" i="51"/>
  <c r="AI16" i="51" s="1"/>
  <c r="X15" i="49"/>
  <c r="AG100" i="12"/>
  <c r="Y30" i="85"/>
  <c r="Y46" i="85" s="1"/>
  <c r="AH43" i="85"/>
  <c r="AI43" i="85" s="1"/>
  <c r="AG119" i="85"/>
  <c r="B24" i="61"/>
  <c r="A81" i="29"/>
  <c r="Y106" i="29"/>
  <c r="Y122" i="29" s="1"/>
  <c r="Y30" i="75"/>
  <c r="Y46" i="75" s="1"/>
  <c r="T24" i="75"/>
  <c r="R102" i="11"/>
  <c r="R111" i="11"/>
  <c r="S42" i="11"/>
  <c r="Y30" i="70"/>
  <c r="Y46" i="70" s="1"/>
  <c r="A100" i="70"/>
  <c r="X22" i="77"/>
  <c r="AB17" i="73"/>
  <c r="AI17" i="73" s="1"/>
  <c r="AE118" i="62"/>
  <c r="AB22" i="57"/>
  <c r="AI22" i="57" s="1"/>
  <c r="X21" i="62"/>
  <c r="AG100" i="61"/>
  <c r="X21" i="61"/>
  <c r="T102" i="9"/>
  <c r="B24" i="85"/>
  <c r="X25" i="38"/>
  <c r="AH119" i="75"/>
  <c r="AI119" i="75" s="1"/>
  <c r="Q113" i="11"/>
  <c r="A81" i="12"/>
  <c r="A119" i="12"/>
  <c r="AG81" i="12"/>
  <c r="A100" i="12"/>
  <c r="Y87" i="85"/>
  <c r="Y103" i="85" s="1"/>
  <c r="AG43" i="51"/>
  <c r="Y68" i="61"/>
  <c r="Y84" i="61" s="1"/>
  <c r="Y68" i="29"/>
  <c r="Y84" i="29" s="1"/>
  <c r="A43" i="29"/>
  <c r="Y87" i="57"/>
  <c r="Y103" i="57" s="1"/>
  <c r="B24" i="75"/>
  <c r="A81" i="75"/>
  <c r="B24" i="12"/>
  <c r="R63" i="11"/>
  <c r="R44" i="11"/>
  <c r="Q79" i="11"/>
  <c r="T24" i="70"/>
  <c r="AG43" i="70"/>
  <c r="AB23" i="24"/>
  <c r="AI23" i="24" s="1"/>
  <c r="X25" i="67"/>
  <c r="AB19" i="53"/>
  <c r="AI19" i="53" s="1"/>
  <c r="AG119" i="61"/>
  <c r="X12" i="80"/>
  <c r="AE119" i="37"/>
  <c r="T102" i="10"/>
  <c r="A62" i="12"/>
  <c r="T24" i="85"/>
  <c r="AE80" i="37"/>
  <c r="Y30" i="29"/>
  <c r="Y46" i="29" s="1"/>
  <c r="AG81" i="29"/>
  <c r="AG62" i="57"/>
  <c r="X19" i="43"/>
  <c r="AG43" i="75"/>
  <c r="AG100" i="75"/>
  <c r="R81" i="11"/>
  <c r="S57" i="11"/>
  <c r="S118" i="11"/>
  <c r="S75" i="11"/>
  <c r="AG62" i="70"/>
  <c r="AE99" i="74"/>
  <c r="AB23" i="81"/>
  <c r="AI23" i="81" s="1"/>
  <c r="AB20" i="34"/>
  <c r="AI20" i="34" s="1"/>
  <c r="A43" i="61"/>
  <c r="AG43" i="61"/>
  <c r="Y49" i="85"/>
  <c r="Y65" i="85" s="1"/>
  <c r="AH43" i="83"/>
  <c r="AI43" i="83" s="1"/>
  <c r="AE118" i="75"/>
  <c r="A100" i="85"/>
  <c r="Y49" i="29"/>
  <c r="Y65" i="29" s="1"/>
  <c r="AG119" i="29"/>
  <c r="A43" i="75"/>
  <c r="AE43" i="75" s="1"/>
  <c r="Y106" i="75"/>
  <c r="Y122" i="75" s="1"/>
  <c r="R64" i="11"/>
  <c r="S73" i="11"/>
  <c r="R98" i="11"/>
  <c r="Y68" i="70"/>
  <c r="Y84" i="70" s="1"/>
  <c r="A24" i="8"/>
  <c r="AE42" i="42"/>
  <c r="AE43" i="42"/>
  <c r="AH43" i="52"/>
  <c r="AI43" i="52" s="1"/>
  <c r="AB22" i="59"/>
  <c r="AI22" i="59" s="1"/>
  <c r="AB19" i="24"/>
  <c r="AI19" i="24" s="1"/>
  <c r="AE99" i="42"/>
  <c r="X13" i="73"/>
  <c r="A62" i="61"/>
  <c r="Y30" i="61"/>
  <c r="Y46" i="61" s="1"/>
  <c r="Y68" i="85"/>
  <c r="Y84" i="85" s="1"/>
  <c r="T100" i="10"/>
  <c r="AE118" i="37"/>
  <c r="AG119" i="12"/>
  <c r="Y68" i="51"/>
  <c r="Y84" i="51" s="1"/>
  <c r="Y87" i="29"/>
  <c r="Y103" i="29" s="1"/>
  <c r="A100" i="29"/>
  <c r="Q102" i="11"/>
  <c r="AG43" i="23"/>
  <c r="Y68" i="75"/>
  <c r="Y84" i="75" s="1"/>
  <c r="AG62" i="75"/>
  <c r="AG119" i="75"/>
  <c r="S70" i="11"/>
  <c r="Q55" i="11"/>
  <c r="Q54" i="11"/>
  <c r="Y49" i="70"/>
  <c r="Y65" i="70" s="1"/>
  <c r="A119" i="70"/>
  <c r="AE100" i="74"/>
  <c r="AE43" i="30"/>
  <c r="AB22" i="44"/>
  <c r="AI22" i="44" s="1"/>
  <c r="AE81" i="28"/>
  <c r="AE42" i="81"/>
  <c r="Y87" i="30"/>
  <c r="Y103" i="30" s="1"/>
  <c r="AG100" i="30"/>
  <c r="X21" i="38"/>
  <c r="AE80" i="68"/>
  <c r="X13" i="82"/>
  <c r="AE81" i="68"/>
  <c r="AH62" i="35"/>
  <c r="AI62" i="35" s="1"/>
  <c r="Y106" i="61"/>
  <c r="Y122" i="61" s="1"/>
  <c r="T24" i="61"/>
  <c r="AE42" i="83"/>
  <c r="A62" i="85"/>
  <c r="AG81" i="85"/>
  <c r="AG62" i="10"/>
  <c r="AB12" i="43"/>
  <c r="AI12" i="43" s="1"/>
  <c r="T98" i="10"/>
  <c r="S103" i="10" s="1"/>
  <c r="AG62" i="51"/>
  <c r="A119" i="61"/>
  <c r="AG62" i="29"/>
  <c r="A62" i="29"/>
  <c r="A119" i="29"/>
  <c r="Q91" i="11"/>
  <c r="B24" i="23"/>
  <c r="Y87" i="75"/>
  <c r="Y103" i="75" s="1"/>
  <c r="A100" i="75"/>
  <c r="R120" i="11"/>
  <c r="S33" i="11"/>
  <c r="S80" i="11"/>
  <c r="R39" i="11"/>
  <c r="B24" i="70"/>
  <c r="AG119" i="70"/>
  <c r="A81" i="70"/>
  <c r="AB13" i="42"/>
  <c r="AI13" i="42" s="1"/>
  <c r="A62" i="30"/>
  <c r="AG119" i="30"/>
  <c r="AB25" i="80"/>
  <c r="AI25" i="80" s="1"/>
  <c r="X20" i="53"/>
  <c r="X23" i="39"/>
  <c r="AB17" i="38"/>
  <c r="AI17" i="38" s="1"/>
  <c r="X22" i="56"/>
  <c r="AG62" i="61"/>
  <c r="AG81" i="61"/>
  <c r="T94" i="9"/>
  <c r="AG100" i="85"/>
  <c r="Y106" i="85"/>
  <c r="Y122" i="85" s="1"/>
  <c r="AG62" i="85"/>
  <c r="AG62" i="12"/>
  <c r="T24" i="29"/>
  <c r="A62" i="23"/>
  <c r="Y49" i="75"/>
  <c r="Y65" i="75" s="1"/>
  <c r="R41" i="11"/>
  <c r="R90" i="11"/>
  <c r="R35" i="11"/>
  <c r="Y106" i="70"/>
  <c r="Y122" i="70" s="1"/>
  <c r="A43" i="70"/>
  <c r="Y87" i="70"/>
  <c r="Y103" i="70" s="1"/>
  <c r="AH118" i="49"/>
  <c r="AI118" i="49" s="1"/>
  <c r="AE118" i="49"/>
  <c r="AE117" i="49"/>
  <c r="AH42" i="70"/>
  <c r="AI42" i="70" s="1"/>
  <c r="AE41" i="70"/>
  <c r="A42" i="64"/>
  <c r="AE99" i="76"/>
  <c r="AH80" i="32"/>
  <c r="AI80" i="32" s="1"/>
  <c r="A99" i="65"/>
  <c r="AG61" i="65"/>
  <c r="A99" i="70"/>
  <c r="W68" i="70"/>
  <c r="W84" i="70" s="1"/>
  <c r="A42" i="76"/>
  <c r="AG61" i="76"/>
  <c r="W30" i="64"/>
  <c r="W46" i="64" s="1"/>
  <c r="AE98" i="75"/>
  <c r="AE80" i="32"/>
  <c r="AB24" i="48"/>
  <c r="AI24" i="48" s="1"/>
  <c r="A80" i="65"/>
  <c r="AG118" i="65"/>
  <c r="AG99" i="70"/>
  <c r="AG42" i="70"/>
  <c r="A118" i="76"/>
  <c r="W106" i="76"/>
  <c r="W122" i="76" s="1"/>
  <c r="W87" i="64"/>
  <c r="W103" i="64" s="1"/>
  <c r="AG80" i="65"/>
  <c r="AG99" i="65"/>
  <c r="B23" i="70"/>
  <c r="W30" i="70"/>
  <c r="W46" i="70" s="1"/>
  <c r="AG61" i="70"/>
  <c r="AG118" i="76"/>
  <c r="A61" i="76"/>
  <c r="X22" i="42"/>
  <c r="W106" i="37"/>
  <c r="W122" i="37" s="1"/>
  <c r="AG80" i="64"/>
  <c r="AB14" i="84"/>
  <c r="AI14" i="84" s="1"/>
  <c r="A61" i="37"/>
  <c r="W49" i="65"/>
  <c r="W65" i="65" s="1"/>
  <c r="W68" i="65"/>
  <c r="W84" i="65" s="1"/>
  <c r="AG99" i="76"/>
  <c r="X26" i="59"/>
  <c r="T23" i="49"/>
  <c r="X12" i="48"/>
  <c r="AE41" i="72"/>
  <c r="AH60" i="71"/>
  <c r="AI60" i="71" s="1"/>
  <c r="AB23" i="32"/>
  <c r="AI23" i="32" s="1"/>
  <c r="A41" i="50"/>
  <c r="AG98" i="50"/>
  <c r="U68" i="50"/>
  <c r="U84" i="50" s="1"/>
  <c r="B22" i="76"/>
  <c r="U106" i="76"/>
  <c r="U122" i="76" s="1"/>
  <c r="T90" i="12"/>
  <c r="T109" i="12"/>
  <c r="AE79" i="34"/>
  <c r="AE98" i="64"/>
  <c r="U49" i="53"/>
  <c r="U65" i="53" s="1"/>
  <c r="AB21" i="63"/>
  <c r="AI21" i="63" s="1"/>
  <c r="A79" i="76"/>
  <c r="AG60" i="76"/>
  <c r="A117" i="53"/>
  <c r="AG41" i="50"/>
  <c r="A98" i="50"/>
  <c r="T22" i="48"/>
  <c r="A41" i="48"/>
  <c r="A79" i="48"/>
  <c r="A98" i="71"/>
  <c r="U30" i="71"/>
  <c r="U46" i="71" s="1"/>
  <c r="AG79" i="76"/>
  <c r="T22" i="76"/>
  <c r="AG117" i="76"/>
  <c r="U49" i="72"/>
  <c r="U65" i="72" s="1"/>
  <c r="A117" i="72"/>
  <c r="AB23" i="31"/>
  <c r="AI23" i="31" s="1"/>
  <c r="AB16" i="42"/>
  <c r="AI16" i="42" s="1"/>
  <c r="T73" i="8"/>
  <c r="T59" i="8"/>
  <c r="T40" i="8"/>
  <c r="T39" i="8"/>
  <c r="T50" i="8"/>
  <c r="T76" i="8"/>
  <c r="T72" i="8"/>
  <c r="T116" i="8"/>
  <c r="T74" i="8"/>
  <c r="T34" i="8"/>
  <c r="T77" i="8"/>
  <c r="T120" i="8"/>
  <c r="T118" i="8"/>
  <c r="T57" i="8"/>
  <c r="AH60" i="76"/>
  <c r="AI60" i="76" s="1"/>
  <c r="A60" i="50"/>
  <c r="AG79" i="50"/>
  <c r="U30" i="48"/>
  <c r="U46" i="48" s="1"/>
  <c r="AG79" i="48"/>
  <c r="A79" i="71"/>
  <c r="AG41" i="71"/>
  <c r="AG60" i="71"/>
  <c r="A117" i="76"/>
  <c r="AG41" i="76"/>
  <c r="A79" i="72"/>
  <c r="B22" i="72"/>
  <c r="A98" i="41"/>
  <c r="U106" i="50"/>
  <c r="U122" i="50" s="1"/>
  <c r="A98" i="76"/>
  <c r="U87" i="76"/>
  <c r="U103" i="76" s="1"/>
  <c r="A79" i="50"/>
  <c r="U30" i="50"/>
  <c r="U46" i="50" s="1"/>
  <c r="U49" i="48"/>
  <c r="U65" i="48" s="1"/>
  <c r="A41" i="71"/>
  <c r="AG117" i="72"/>
  <c r="AB19" i="28"/>
  <c r="AI19" i="28" s="1"/>
  <c r="AG60" i="41"/>
  <c r="AE116" i="60"/>
  <c r="AE115" i="60"/>
  <c r="AH116" i="60"/>
  <c r="AI116" i="60" s="1"/>
  <c r="AH116" i="24"/>
  <c r="AI116" i="24" s="1"/>
  <c r="AE115" i="24"/>
  <c r="AE116" i="24"/>
  <c r="AH40" i="53"/>
  <c r="AI40" i="53" s="1"/>
  <c r="AE40" i="53"/>
  <c r="AE39" i="53"/>
  <c r="S65" i="9"/>
  <c r="AI59" i="9" s="1"/>
  <c r="T63" i="12"/>
  <c r="T110" i="12"/>
  <c r="S84" i="9"/>
  <c r="AI80" i="9" s="1"/>
  <c r="S46" i="9"/>
  <c r="U38" i="9" s="1"/>
  <c r="S49" i="49"/>
  <c r="S65" i="49" s="1"/>
  <c r="S87" i="68"/>
  <c r="S103" i="68" s="1"/>
  <c r="S68" i="68"/>
  <c r="S84" i="68" s="1"/>
  <c r="A40" i="24"/>
  <c r="AH40" i="24" s="1"/>
  <c r="AI40" i="24" s="1"/>
  <c r="A78" i="24"/>
  <c r="AE115" i="51"/>
  <c r="A116" i="53"/>
  <c r="S49" i="53"/>
  <c r="S65" i="53" s="1"/>
  <c r="AG59" i="53"/>
  <c r="AG59" i="60"/>
  <c r="AG97" i="60"/>
  <c r="S49" i="71"/>
  <c r="S65" i="71" s="1"/>
  <c r="A97" i="71"/>
  <c r="X12" i="31"/>
  <c r="T21" i="32"/>
  <c r="S30" i="32"/>
  <c r="S46" i="32" s="1"/>
  <c r="AB17" i="24"/>
  <c r="AI17" i="24" s="1"/>
  <c r="X20" i="77"/>
  <c r="AE97" i="52"/>
  <c r="T32" i="12"/>
  <c r="T93" i="12"/>
  <c r="T117" i="12"/>
  <c r="AG97" i="64"/>
  <c r="S106" i="68"/>
  <c r="S122" i="68" s="1"/>
  <c r="A97" i="68"/>
  <c r="S106" i="24"/>
  <c r="S122" i="24" s="1"/>
  <c r="A97" i="24"/>
  <c r="A97" i="53"/>
  <c r="AG40" i="53"/>
  <c r="A78" i="60"/>
  <c r="A59" i="71"/>
  <c r="S106" i="71"/>
  <c r="S122" i="71" s="1"/>
  <c r="A78" i="32"/>
  <c r="AG59" i="32"/>
  <c r="AG40" i="64"/>
  <c r="B21" i="68"/>
  <c r="T21" i="68"/>
  <c r="AG97" i="24"/>
  <c r="S30" i="53"/>
  <c r="S46" i="53" s="1"/>
  <c r="S30" i="60"/>
  <c r="S46" i="60" s="1"/>
  <c r="S49" i="60"/>
  <c r="S65" i="60" s="1"/>
  <c r="AB18" i="61"/>
  <c r="AI18" i="61" s="1"/>
  <c r="AG59" i="71"/>
  <c r="S68" i="32"/>
  <c r="S84" i="32" s="1"/>
  <c r="S87" i="32"/>
  <c r="S103" i="32" s="1"/>
  <c r="AB17" i="42"/>
  <c r="AI17" i="42" s="1"/>
  <c r="AE59" i="74"/>
  <c r="AE40" i="24"/>
  <c r="T33" i="12"/>
  <c r="T91" i="12"/>
  <c r="T116" i="12"/>
  <c r="S122" i="12" s="1"/>
  <c r="U117" i="12" s="1"/>
  <c r="T88" i="12"/>
  <c r="T61" i="12"/>
  <c r="T57" i="12"/>
  <c r="AG40" i="68"/>
  <c r="T21" i="24"/>
  <c r="AG59" i="24"/>
  <c r="S68" i="24"/>
  <c r="S84" i="24" s="1"/>
  <c r="A40" i="71"/>
  <c r="A116" i="32"/>
  <c r="T118" i="12"/>
  <c r="T97" i="12"/>
  <c r="T39" i="12"/>
  <c r="T40" i="12"/>
  <c r="A78" i="68"/>
  <c r="B21" i="24"/>
  <c r="S49" i="24"/>
  <c r="S65" i="24" s="1"/>
  <c r="AG116" i="24"/>
  <c r="T52" i="12"/>
  <c r="T96" i="12"/>
  <c r="S49" i="68"/>
  <c r="S65" i="68" s="1"/>
  <c r="AG40" i="24"/>
  <c r="T83" i="8"/>
  <c r="T102" i="8"/>
  <c r="T100" i="8"/>
  <c r="T33" i="8"/>
  <c r="T55" i="8"/>
  <c r="T117" i="8"/>
  <c r="T43" i="8"/>
  <c r="T54" i="8"/>
  <c r="T78" i="8"/>
  <c r="T101" i="8"/>
  <c r="A116" i="68"/>
  <c r="AG59" i="68"/>
  <c r="AG78" i="24"/>
  <c r="AB23" i="70"/>
  <c r="AI23" i="70" s="1"/>
  <c r="X23" i="70"/>
  <c r="X16" i="40"/>
  <c r="AB16" i="40"/>
  <c r="AI16" i="40" s="1"/>
  <c r="AB15" i="40"/>
  <c r="AI15" i="40" s="1"/>
  <c r="X15" i="40"/>
  <c r="AB17" i="46"/>
  <c r="AI17" i="46" s="1"/>
  <c r="X17" i="46"/>
  <c r="X15" i="60"/>
  <c r="AB15" i="60"/>
  <c r="AI15" i="60" s="1"/>
  <c r="X15" i="14"/>
  <c r="AB15" i="14"/>
  <c r="AI15" i="14" s="1"/>
  <c r="AH58" i="77"/>
  <c r="AI58" i="77" s="1"/>
  <c r="AE58" i="77"/>
  <c r="AE57" i="77"/>
  <c r="X14" i="77"/>
  <c r="AB14" i="77"/>
  <c r="AI14" i="77" s="1"/>
  <c r="AB21" i="77"/>
  <c r="AI21" i="77" s="1"/>
  <c r="X21" i="77"/>
  <c r="AB19" i="44"/>
  <c r="AI19" i="44" s="1"/>
  <c r="X19" i="44"/>
  <c r="AB20" i="44"/>
  <c r="AI20" i="44" s="1"/>
  <c r="X20" i="44"/>
  <c r="AH115" i="44"/>
  <c r="AI115" i="44" s="1"/>
  <c r="AE114" i="44"/>
  <c r="AH96" i="44"/>
  <c r="AI96" i="44" s="1"/>
  <c r="AE95" i="44"/>
  <c r="AI83" i="9"/>
  <c r="X24" i="23"/>
  <c r="AB24" i="23"/>
  <c r="AI24" i="23" s="1"/>
  <c r="AB24" i="61"/>
  <c r="AI24" i="61" s="1"/>
  <c r="X24" i="61"/>
  <c r="AB26" i="82"/>
  <c r="AI26" i="82" s="1"/>
  <c r="X26" i="82"/>
  <c r="U42" i="9"/>
  <c r="X20" i="51"/>
  <c r="AB20" i="51"/>
  <c r="AI20" i="51" s="1"/>
  <c r="AB15" i="48"/>
  <c r="AI15" i="48" s="1"/>
  <c r="X15" i="48"/>
  <c r="X19" i="48"/>
  <c r="AB19" i="48"/>
  <c r="AI19" i="48" s="1"/>
  <c r="AB22" i="66"/>
  <c r="AI22" i="66" s="1"/>
  <c r="X22" i="66"/>
  <c r="X21" i="73"/>
  <c r="AB21" i="73"/>
  <c r="AI21" i="73" s="1"/>
  <c r="AB19" i="14"/>
  <c r="AI19" i="14" s="1"/>
  <c r="X19" i="14"/>
  <c r="AB17" i="28"/>
  <c r="AI17" i="28" s="1"/>
  <c r="X17" i="28"/>
  <c r="X25" i="33"/>
  <c r="AB25" i="33"/>
  <c r="AI25" i="33" s="1"/>
  <c r="X18" i="14"/>
  <c r="AB18" i="14"/>
  <c r="AI18" i="14" s="1"/>
  <c r="S122" i="9"/>
  <c r="AB21" i="65"/>
  <c r="AI21" i="65" s="1"/>
  <c r="X21" i="65"/>
  <c r="AB15" i="50"/>
  <c r="AI15" i="50" s="1"/>
  <c r="X15" i="50"/>
  <c r="AB12" i="86"/>
  <c r="AI12" i="86" s="1"/>
  <c r="X12" i="86"/>
  <c r="AB16" i="52"/>
  <c r="AI16" i="52" s="1"/>
  <c r="X16" i="52"/>
  <c r="X16" i="74"/>
  <c r="AB16" i="74"/>
  <c r="AI16" i="74" s="1"/>
  <c r="AE115" i="41"/>
  <c r="AE114" i="41"/>
  <c r="AB18" i="50"/>
  <c r="AI18" i="50" s="1"/>
  <c r="X18" i="50"/>
  <c r="X17" i="59"/>
  <c r="AB17" i="59"/>
  <c r="AI17" i="59" s="1"/>
  <c r="AB22" i="67"/>
  <c r="AI22" i="67" s="1"/>
  <c r="X22" i="67"/>
  <c r="X15" i="67"/>
  <c r="AB15" i="67"/>
  <c r="AI15" i="67" s="1"/>
  <c r="AE114" i="67"/>
  <c r="AH115" i="67"/>
  <c r="AI115" i="67" s="1"/>
  <c r="AE115" i="67"/>
  <c r="X21" i="23"/>
  <c r="AB21" i="23"/>
  <c r="AI21" i="23" s="1"/>
  <c r="AB20" i="29"/>
  <c r="AI20" i="29" s="1"/>
  <c r="X20" i="29"/>
  <c r="AE76" i="83"/>
  <c r="AH77" i="83"/>
  <c r="AI77" i="83" s="1"/>
  <c r="AE77" i="83"/>
  <c r="X26" i="32"/>
  <c r="AB26" i="32"/>
  <c r="AI26" i="32" s="1"/>
  <c r="X26" i="52"/>
  <c r="AB26" i="52"/>
  <c r="AI26" i="52" s="1"/>
  <c r="AE38" i="41"/>
  <c r="AE39" i="41"/>
  <c r="AH39" i="41"/>
  <c r="AI39" i="41" s="1"/>
  <c r="X25" i="31"/>
  <c r="AB25" i="31"/>
  <c r="AI25" i="31" s="1"/>
  <c r="X21" i="49"/>
  <c r="AB21" i="49"/>
  <c r="AI21" i="49" s="1"/>
  <c r="X19" i="61"/>
  <c r="AB19" i="61"/>
  <c r="AI19" i="61" s="1"/>
  <c r="Q68" i="74"/>
  <c r="Q84" i="74" s="1"/>
  <c r="AG58" i="74"/>
  <c r="AG77" i="74"/>
  <c r="A39" i="74"/>
  <c r="AG96" i="74"/>
  <c r="A77" i="74"/>
  <c r="A58" i="74"/>
  <c r="Q87" i="74"/>
  <c r="Q103" i="74" s="1"/>
  <c r="Q49" i="74"/>
  <c r="Q65" i="74" s="1"/>
  <c r="A115" i="74"/>
  <c r="AG39" i="74"/>
  <c r="A96" i="74"/>
  <c r="Q30" i="74"/>
  <c r="Q46" i="74" s="1"/>
  <c r="Q106" i="74"/>
  <c r="Q122" i="74" s="1"/>
  <c r="AG115" i="74"/>
  <c r="B20" i="74"/>
  <c r="A77" i="81"/>
  <c r="T20" i="81"/>
  <c r="A58" i="81"/>
  <c r="A96" i="81"/>
  <c r="A115" i="81"/>
  <c r="Q68" i="81"/>
  <c r="Q84" i="81" s="1"/>
  <c r="Q87" i="81"/>
  <c r="Q103" i="81" s="1"/>
  <c r="Q49" i="81"/>
  <c r="Q65" i="81" s="1"/>
  <c r="AG39" i="81"/>
  <c r="AG77" i="81"/>
  <c r="AG58" i="81"/>
  <c r="AG96" i="81"/>
  <c r="B20" i="81"/>
  <c r="Q30" i="81"/>
  <c r="Q46" i="81" s="1"/>
  <c r="AG115" i="81"/>
  <c r="X13" i="83"/>
  <c r="AB13" i="83"/>
  <c r="AI13" i="83" s="1"/>
  <c r="AH39" i="85"/>
  <c r="AI39" i="85" s="1"/>
  <c r="AE39" i="85"/>
  <c r="AE38" i="85"/>
  <c r="AH77" i="39"/>
  <c r="AI77" i="39" s="1"/>
  <c r="AE77" i="39"/>
  <c r="AH39" i="72"/>
  <c r="AI39" i="72" s="1"/>
  <c r="AE38" i="72"/>
  <c r="AE39" i="72"/>
  <c r="Q68" i="40"/>
  <c r="Q84" i="40" s="1"/>
  <c r="AG77" i="40"/>
  <c r="Q30" i="40"/>
  <c r="Q46" i="40" s="1"/>
  <c r="AG96" i="40"/>
  <c r="A115" i="40"/>
  <c r="AG39" i="40"/>
  <c r="Q49" i="40"/>
  <c r="Q65" i="40" s="1"/>
  <c r="A96" i="40"/>
  <c r="B20" i="40"/>
  <c r="T20" i="40"/>
  <c r="Q87" i="40"/>
  <c r="Q103" i="40" s="1"/>
  <c r="A77" i="40"/>
  <c r="A58" i="40"/>
  <c r="A39" i="40"/>
  <c r="AG115" i="40"/>
  <c r="AH115" i="48"/>
  <c r="AI115" i="48" s="1"/>
  <c r="AE114" i="48"/>
  <c r="AE115" i="48"/>
  <c r="AB21" i="70"/>
  <c r="AI21" i="70" s="1"/>
  <c r="X21" i="70"/>
  <c r="AB13" i="76"/>
  <c r="AI13" i="76" s="1"/>
  <c r="X13" i="76"/>
  <c r="AH77" i="56"/>
  <c r="AI77" i="56" s="1"/>
  <c r="AE76" i="56"/>
  <c r="AE77" i="56"/>
  <c r="U59" i="9"/>
  <c r="X17" i="82"/>
  <c r="AB17" i="82"/>
  <c r="AI17" i="82" s="1"/>
  <c r="AB17" i="41"/>
  <c r="AI17" i="41" s="1"/>
  <c r="X17" i="41"/>
  <c r="X21" i="35"/>
  <c r="AB21" i="35"/>
  <c r="AI21" i="35" s="1"/>
  <c r="AB19" i="79"/>
  <c r="AI19" i="79" s="1"/>
  <c r="X19" i="79"/>
  <c r="S65" i="10"/>
  <c r="X19" i="51"/>
  <c r="AB19" i="51"/>
  <c r="AI19" i="51" s="1"/>
  <c r="AE57" i="41"/>
  <c r="AH58" i="41"/>
  <c r="AI58" i="41" s="1"/>
  <c r="AE95" i="76"/>
  <c r="AE96" i="76"/>
  <c r="AB19" i="71"/>
  <c r="AI19" i="71" s="1"/>
  <c r="X19" i="71"/>
  <c r="X24" i="35"/>
  <c r="AB24" i="35"/>
  <c r="AI24" i="35" s="1"/>
  <c r="AB14" i="32"/>
  <c r="AI14" i="32" s="1"/>
  <c r="X14" i="32"/>
  <c r="X24" i="42"/>
  <c r="AB24" i="42"/>
  <c r="AI24" i="42" s="1"/>
  <c r="AB19" i="25"/>
  <c r="AI19" i="25" s="1"/>
  <c r="X19" i="25"/>
  <c r="X26" i="81"/>
  <c r="AB26" i="81"/>
  <c r="AI26" i="81" s="1"/>
  <c r="AE115" i="81"/>
  <c r="AE57" i="28"/>
  <c r="AE58" i="28"/>
  <c r="AH58" i="28"/>
  <c r="AI58" i="28" s="1"/>
  <c r="X16" i="86"/>
  <c r="AB16" i="86"/>
  <c r="AI16" i="86" s="1"/>
  <c r="AB16" i="49"/>
  <c r="AI16" i="49" s="1"/>
  <c r="X16" i="49"/>
  <c r="AH39" i="81"/>
  <c r="AI39" i="81" s="1"/>
  <c r="AE39" i="81"/>
  <c r="AB12" i="61"/>
  <c r="AI12" i="61" s="1"/>
  <c r="X12" i="61"/>
  <c r="AB19" i="65"/>
  <c r="AI19" i="65" s="1"/>
  <c r="X19" i="65"/>
  <c r="X18" i="69"/>
  <c r="AB18" i="69"/>
  <c r="AI18" i="69" s="1"/>
  <c r="AB14" i="83"/>
  <c r="AI14" i="83" s="1"/>
  <c r="X14" i="83"/>
  <c r="AH96" i="83"/>
  <c r="AI96" i="83" s="1"/>
  <c r="AE96" i="83"/>
  <c r="AE77" i="87"/>
  <c r="AE76" i="87"/>
  <c r="AH39" i="24"/>
  <c r="AI39" i="24" s="1"/>
  <c r="AE38" i="24"/>
  <c r="AE39" i="24"/>
  <c r="Q106" i="46"/>
  <c r="Q122" i="46" s="1"/>
  <c r="AE57" i="61"/>
  <c r="AE95" i="55"/>
  <c r="AE115" i="75"/>
  <c r="B20" i="64"/>
  <c r="Q106" i="64"/>
  <c r="Q122" i="64" s="1"/>
  <c r="AE77" i="53"/>
  <c r="AE95" i="40"/>
  <c r="AE58" i="61"/>
  <c r="AB19" i="69"/>
  <c r="AI19" i="69" s="1"/>
  <c r="AB18" i="31"/>
  <c r="AI18" i="31" s="1"/>
  <c r="AG77" i="64"/>
  <c r="Q30" i="64"/>
  <c r="Q46" i="64" s="1"/>
  <c r="AE58" i="81"/>
  <c r="AB21" i="56"/>
  <c r="AI21" i="56" s="1"/>
  <c r="AE76" i="53"/>
  <c r="AB15" i="31"/>
  <c r="AI15" i="31" s="1"/>
  <c r="A58" i="64"/>
  <c r="Q87" i="64"/>
  <c r="Q103" i="64" s="1"/>
  <c r="AG58" i="64"/>
  <c r="AB26" i="23"/>
  <c r="AI26" i="23" s="1"/>
  <c r="AE58" i="41"/>
  <c r="AE38" i="40"/>
  <c r="AE114" i="33"/>
  <c r="AB13" i="34"/>
  <c r="AI13" i="34" s="1"/>
  <c r="AH95" i="70"/>
  <c r="AI95" i="70" s="1"/>
  <c r="X14" i="46"/>
  <c r="AH38" i="40"/>
  <c r="AI38" i="40" s="1"/>
  <c r="T19" i="66"/>
  <c r="AG76" i="66"/>
  <c r="O68" i="66"/>
  <c r="O84" i="66" s="1"/>
  <c r="O87" i="66"/>
  <c r="O103" i="66" s="1"/>
  <c r="AG38" i="66"/>
  <c r="B19" i="66"/>
  <c r="O106" i="66"/>
  <c r="O122" i="66" s="1"/>
  <c r="AG95" i="66"/>
  <c r="O49" i="66"/>
  <c r="O65" i="66" s="1"/>
  <c r="A114" i="66"/>
  <c r="AH57" i="69"/>
  <c r="AI57" i="69" s="1"/>
  <c r="AE57" i="69"/>
  <c r="AE56" i="69"/>
  <c r="X16" i="65"/>
  <c r="X26" i="41"/>
  <c r="AB26" i="41"/>
  <c r="AI26" i="41" s="1"/>
  <c r="A95" i="46"/>
  <c r="O68" i="46"/>
  <c r="O84" i="46" s="1"/>
  <c r="A76" i="46"/>
  <c r="B19" i="46"/>
  <c r="A38" i="46"/>
  <c r="O30" i="46"/>
  <c r="O46" i="46" s="1"/>
  <c r="AG57" i="46"/>
  <c r="O106" i="46"/>
  <c r="O122" i="46" s="1"/>
  <c r="X26" i="65"/>
  <c r="AB22" i="70"/>
  <c r="AI22" i="70" s="1"/>
  <c r="AB15" i="70"/>
  <c r="AI15" i="70" s="1"/>
  <c r="AE57" i="66"/>
  <c r="O87" i="46"/>
  <c r="O103" i="46" s="1"/>
  <c r="AB14" i="50"/>
  <c r="AI14" i="50" s="1"/>
  <c r="X12" i="40"/>
  <c r="AE95" i="48"/>
  <c r="AE56" i="60"/>
  <c r="X18" i="71"/>
  <c r="AB19" i="33"/>
  <c r="AI19" i="33" s="1"/>
  <c r="AG76" i="46"/>
  <c r="AB14" i="70"/>
  <c r="AI14" i="70" s="1"/>
  <c r="AB25" i="27"/>
  <c r="AI25" i="27" s="1"/>
  <c r="AH95" i="48"/>
  <c r="AI95" i="48" s="1"/>
  <c r="AE56" i="66"/>
  <c r="AB18" i="32"/>
  <c r="AI18" i="32" s="1"/>
  <c r="AB13" i="78"/>
  <c r="AI13" i="78" s="1"/>
  <c r="X25" i="46"/>
  <c r="AB19" i="76"/>
  <c r="AI19" i="76" s="1"/>
  <c r="AB14" i="78"/>
  <c r="AI14" i="78" s="1"/>
  <c r="X20" i="50"/>
  <c r="X13" i="33"/>
  <c r="A57" i="46"/>
  <c r="AH57" i="43"/>
  <c r="AI57" i="43" s="1"/>
  <c r="AE57" i="43"/>
  <c r="AE56" i="43"/>
  <c r="AE56" i="25"/>
  <c r="AE114" i="37"/>
  <c r="S110" i="11"/>
  <c r="Q82" i="11"/>
  <c r="R40" i="11"/>
  <c r="R61" i="11"/>
  <c r="Q42" i="11"/>
  <c r="S32" i="11"/>
  <c r="R91" i="11"/>
  <c r="S83" i="11"/>
  <c r="R88" i="11"/>
  <c r="Q32" i="11"/>
  <c r="S59" i="11"/>
  <c r="R110" i="11"/>
  <c r="Q73" i="11"/>
  <c r="S35" i="11"/>
  <c r="R72" i="11"/>
  <c r="Q57" i="11"/>
  <c r="R93" i="11"/>
  <c r="Q74" i="11"/>
  <c r="S100" i="11"/>
  <c r="S55" i="11"/>
  <c r="Q36" i="11"/>
  <c r="S62" i="11"/>
  <c r="R109" i="11"/>
  <c r="S101" i="11"/>
  <c r="R118" i="11"/>
  <c r="T118" i="11" s="1"/>
  <c r="AG57" i="64"/>
  <c r="AG38" i="64"/>
  <c r="A76" i="60"/>
  <c r="AG95" i="60"/>
  <c r="X16" i="75"/>
  <c r="AG76" i="76"/>
  <c r="O30" i="76"/>
  <c r="O46" i="76" s="1"/>
  <c r="AE76" i="35"/>
  <c r="B19" i="33"/>
  <c r="AH114" i="35"/>
  <c r="AI114" i="35" s="1"/>
  <c r="AE37" i="44"/>
  <c r="A76" i="41"/>
  <c r="O30" i="41"/>
  <c r="O46" i="41" s="1"/>
  <c r="O68" i="56"/>
  <c r="O84" i="56" s="1"/>
  <c r="A57" i="56"/>
  <c r="R34" i="11"/>
  <c r="S99" i="11"/>
  <c r="R59" i="11"/>
  <c r="S81" i="11"/>
  <c r="T81" i="11" s="1"/>
  <c r="Q62" i="11"/>
  <c r="S52" i="11"/>
  <c r="R117" i="11"/>
  <c r="S113" i="11"/>
  <c r="R108" i="11"/>
  <c r="R45" i="11"/>
  <c r="S89" i="11"/>
  <c r="S36" i="11"/>
  <c r="Q51" i="11"/>
  <c r="S61" i="11"/>
  <c r="R92" i="11"/>
  <c r="Q101" i="11"/>
  <c r="R113" i="11"/>
  <c r="R52" i="11"/>
  <c r="S120" i="11"/>
  <c r="T120" i="11" s="1"/>
  <c r="R75" i="11"/>
  <c r="Q56" i="11"/>
  <c r="S82" i="11"/>
  <c r="S37" i="11"/>
  <c r="Q50" i="11"/>
  <c r="S44" i="11"/>
  <c r="S107" i="11"/>
  <c r="O68" i="64"/>
  <c r="O84" i="64" s="1"/>
  <c r="O49" i="64"/>
  <c r="O65" i="64" s="1"/>
  <c r="A38" i="50"/>
  <c r="B19" i="50"/>
  <c r="X12" i="37"/>
  <c r="X24" i="53"/>
  <c r="AG76" i="60"/>
  <c r="O87" i="60"/>
  <c r="O103" i="60" s="1"/>
  <c r="A38" i="76"/>
  <c r="A114" i="76"/>
  <c r="AE75" i="35"/>
  <c r="AG57" i="33"/>
  <c r="AG114" i="33"/>
  <c r="O30" i="33"/>
  <c r="O46" i="33" s="1"/>
  <c r="X13" i="24"/>
  <c r="U60" i="9"/>
  <c r="X23" i="42"/>
  <c r="AB14" i="24"/>
  <c r="AI14" i="24" s="1"/>
  <c r="AI71" i="9"/>
  <c r="AI81" i="9"/>
  <c r="S51" i="11"/>
  <c r="Q45" i="11"/>
  <c r="Q99" i="11"/>
  <c r="R101" i="11"/>
  <c r="Q88" i="11"/>
  <c r="S72" i="11"/>
  <c r="R43" i="11"/>
  <c r="Q94" i="11"/>
  <c r="S34" i="11"/>
  <c r="Q69" i="11"/>
  <c r="S115" i="11"/>
  <c r="S56" i="11"/>
  <c r="Q71" i="11"/>
  <c r="S93" i="11"/>
  <c r="R112" i="11"/>
  <c r="Q53" i="11"/>
  <c r="S39" i="11"/>
  <c r="R74" i="11"/>
  <c r="Q63" i="11"/>
  <c r="R95" i="11"/>
  <c r="Q78" i="11"/>
  <c r="S102" i="11"/>
  <c r="T102" i="11" s="1"/>
  <c r="R57" i="11"/>
  <c r="Q38" i="11"/>
  <c r="S64" i="11"/>
  <c r="R80" i="11"/>
  <c r="A114" i="64"/>
  <c r="O68" i="50"/>
  <c r="O84" i="50" s="1"/>
  <c r="AB24" i="57"/>
  <c r="AI24" i="57" s="1"/>
  <c r="O49" i="60"/>
  <c r="O65" i="60" s="1"/>
  <c r="AG114" i="60"/>
  <c r="O106" i="60"/>
  <c r="O122" i="60" s="1"/>
  <c r="O106" i="76"/>
  <c r="O122" i="76" s="1"/>
  <c r="AG95" i="76"/>
  <c r="X17" i="75"/>
  <c r="AG76" i="33"/>
  <c r="A95" i="33"/>
  <c r="A76" i="33"/>
  <c r="O87" i="41"/>
  <c r="O103" i="41" s="1"/>
  <c r="AG57" i="41"/>
  <c r="S90" i="11"/>
  <c r="S50" i="11"/>
  <c r="Q109" i="11"/>
  <c r="R121" i="11"/>
  <c r="Q110" i="11"/>
  <c r="S92" i="11"/>
  <c r="S63" i="11"/>
  <c r="Q44" i="11"/>
  <c r="T44" i="11" s="1"/>
  <c r="S54" i="11"/>
  <c r="S45" i="11"/>
  <c r="R50" i="11"/>
  <c r="S76" i="11"/>
  <c r="R31" i="11"/>
  <c r="S119" i="11"/>
  <c r="S38" i="11"/>
  <c r="R73" i="11"/>
  <c r="S69" i="11"/>
  <c r="R94" i="11"/>
  <c r="Q33" i="11"/>
  <c r="R115" i="11"/>
  <c r="R54" i="11"/>
  <c r="Q31" i="11"/>
  <c r="R77" i="11"/>
  <c r="R58" i="11"/>
  <c r="S88" i="11"/>
  <c r="R100" i="11"/>
  <c r="AG38" i="69"/>
  <c r="AG114" i="64"/>
  <c r="A38" i="64"/>
  <c r="B19" i="62"/>
  <c r="AE57" i="56"/>
  <c r="R119" i="11"/>
  <c r="Q60" i="11"/>
  <c r="Q41" i="11"/>
  <c r="S53" i="11"/>
  <c r="R36" i="11"/>
  <c r="S112" i="11"/>
  <c r="R83" i="11"/>
  <c r="Q64" i="11"/>
  <c r="S74" i="11"/>
  <c r="R69" i="11"/>
  <c r="Q70" i="11"/>
  <c r="S96" i="11"/>
  <c r="R51" i="11"/>
  <c r="R32" i="11"/>
  <c r="S58" i="11"/>
  <c r="R99" i="11"/>
  <c r="S95" i="11"/>
  <c r="R114" i="11"/>
  <c r="R55" i="11"/>
  <c r="S41" i="11"/>
  <c r="R76" i="11"/>
  <c r="Q83" i="11"/>
  <c r="R97" i="11"/>
  <c r="Q80" i="11"/>
  <c r="S108" i="11"/>
  <c r="O87" i="64"/>
  <c r="O103" i="64" s="1"/>
  <c r="O106" i="64"/>
  <c r="O122" i="64" s="1"/>
  <c r="T19" i="62"/>
  <c r="R60" i="11"/>
  <c r="R37" i="11"/>
  <c r="R79" i="11"/>
  <c r="Q61" i="11"/>
  <c r="S79" i="11"/>
  <c r="R62" i="11"/>
  <c r="Q37" i="11"/>
  <c r="R107" i="11"/>
  <c r="Q90" i="11"/>
  <c r="S94" i="11"/>
  <c r="R89" i="11"/>
  <c r="R42" i="11"/>
  <c r="S116" i="11"/>
  <c r="R71" i="11"/>
  <c r="Q52" i="11"/>
  <c r="S78" i="11"/>
  <c r="R33" i="11"/>
  <c r="S121" i="11"/>
  <c r="S40" i="11"/>
  <c r="Q77" i="11"/>
  <c r="S71" i="11"/>
  <c r="R96" i="11"/>
  <c r="Q35" i="11"/>
  <c r="S117" i="11"/>
  <c r="R56" i="11"/>
  <c r="A95" i="64"/>
  <c r="A76" i="86"/>
  <c r="O87" i="62"/>
  <c r="O103" i="62" s="1"/>
  <c r="O87" i="50"/>
  <c r="O103" i="50" s="1"/>
  <c r="A38" i="60"/>
  <c r="B19" i="76"/>
  <c r="O49" i="76"/>
  <c r="O65" i="76" s="1"/>
  <c r="O106" i="33"/>
  <c r="O122" i="33" s="1"/>
  <c r="AI51" i="9"/>
  <c r="T100" i="11"/>
  <c r="A95" i="41"/>
  <c r="S77" i="11"/>
  <c r="Q39" i="11"/>
  <c r="Q89" i="11"/>
  <c r="S111" i="11"/>
  <c r="T111" i="11" s="1"/>
  <c r="R82" i="11"/>
  <c r="Q43" i="11"/>
  <c r="S31" i="11"/>
  <c r="R38" i="11"/>
  <c r="S114" i="11"/>
  <c r="S109" i="11"/>
  <c r="R70" i="11"/>
  <c r="Q75" i="11"/>
  <c r="S91" i="11"/>
  <c r="Q72" i="11"/>
  <c r="S98" i="11"/>
  <c r="R53" i="11"/>
  <c r="T53" i="11" s="1"/>
  <c r="Q34" i="11"/>
  <c r="S60" i="11"/>
  <c r="Q107" i="11"/>
  <c r="S97" i="11"/>
  <c r="R116" i="11"/>
  <c r="Q59" i="11"/>
  <c r="T59" i="11" s="1"/>
  <c r="S43" i="11"/>
  <c r="R78" i="11"/>
  <c r="O106" i="86"/>
  <c r="O122" i="86" s="1"/>
  <c r="AH75" i="56"/>
  <c r="AI75" i="56" s="1"/>
  <c r="AE74" i="56"/>
  <c r="AE75" i="56"/>
  <c r="AH56" i="23"/>
  <c r="AI56" i="23" s="1"/>
  <c r="AE55" i="23"/>
  <c r="AH56" i="53"/>
  <c r="AI56" i="53" s="1"/>
  <c r="AE55" i="53"/>
  <c r="AE56" i="53"/>
  <c r="AE113" i="48"/>
  <c r="AH113" i="48"/>
  <c r="AI113" i="48" s="1"/>
  <c r="AE112" i="48"/>
  <c r="U73" i="9"/>
  <c r="U70" i="9"/>
  <c r="AI70" i="9"/>
  <c r="AI82" i="9"/>
  <c r="U72" i="9"/>
  <c r="AG56" i="56"/>
  <c r="AE37" i="87"/>
  <c r="AG94" i="23"/>
  <c r="A94" i="56"/>
  <c r="A113" i="56"/>
  <c r="T18" i="46"/>
  <c r="AG113" i="48"/>
  <c r="T18" i="48"/>
  <c r="AH113" i="42"/>
  <c r="AI113" i="42" s="1"/>
  <c r="AI74" i="9"/>
  <c r="U71" i="9"/>
  <c r="AG75" i="56"/>
  <c r="B18" i="56"/>
  <c r="U79" i="9"/>
  <c r="AI76" i="9"/>
  <c r="U80" i="9"/>
  <c r="U83" i="9"/>
  <c r="AE37" i="56"/>
  <c r="T18" i="56"/>
  <c r="AG75" i="23"/>
  <c r="AE36" i="14"/>
  <c r="S17" i="18"/>
  <c r="AE56" i="23"/>
  <c r="AH112" i="76"/>
  <c r="AI112" i="76" s="1"/>
  <c r="AE112" i="76"/>
  <c r="AE111" i="76"/>
  <c r="X17" i="66"/>
  <c r="AB17" i="66"/>
  <c r="AI17" i="66" s="1"/>
  <c r="U118" i="9"/>
  <c r="AI115" i="9"/>
  <c r="AG55" i="77"/>
  <c r="K49" i="48"/>
  <c r="K65" i="48" s="1"/>
  <c r="A93" i="48"/>
  <c r="X13" i="64"/>
  <c r="B17" i="76"/>
  <c r="AG74" i="76"/>
  <c r="T17" i="79"/>
  <c r="B17" i="79"/>
  <c r="AI40" i="9"/>
  <c r="AI45" i="9"/>
  <c r="U36" i="9"/>
  <c r="U39" i="9"/>
  <c r="AG36" i="77"/>
  <c r="AG36" i="76"/>
  <c r="A74" i="76"/>
  <c r="AG36" i="79"/>
  <c r="A36" i="79"/>
  <c r="A74" i="34"/>
  <c r="AB23" i="46"/>
  <c r="AI23" i="46" s="1"/>
  <c r="U55" i="10"/>
  <c r="AI57" i="10"/>
  <c r="B17" i="46"/>
  <c r="AG74" i="48"/>
  <c r="AG55" i="48"/>
  <c r="K30" i="66"/>
  <c r="K46" i="66" s="1"/>
  <c r="AB15" i="64"/>
  <c r="AI15" i="64" s="1"/>
  <c r="K106" i="76"/>
  <c r="K122" i="76" s="1"/>
  <c r="AG93" i="76"/>
  <c r="X17" i="85"/>
  <c r="K68" i="79"/>
  <c r="K84" i="79" s="1"/>
  <c r="A93" i="79"/>
  <c r="AE112" i="34"/>
  <c r="U35" i="9"/>
  <c r="AI31" i="9"/>
  <c r="U34" i="9"/>
  <c r="U44" i="9"/>
  <c r="AB14" i="25"/>
  <c r="AI14" i="25" s="1"/>
  <c r="U114" i="9"/>
  <c r="AI121" i="9"/>
  <c r="AI119" i="9"/>
  <c r="K49" i="76"/>
  <c r="K65" i="76" s="1"/>
  <c r="A55" i="79"/>
  <c r="AI32" i="9"/>
  <c r="AI33" i="9"/>
  <c r="U32" i="9"/>
  <c r="AI38" i="9"/>
  <c r="U111" i="9"/>
  <c r="S103" i="9"/>
  <c r="U97" i="9" s="1"/>
  <c r="AE72" i="40"/>
  <c r="X26" i="30"/>
  <c r="AH113" i="35"/>
  <c r="AI113" i="35" s="1"/>
  <c r="AE112" i="35"/>
  <c r="AE113" i="35"/>
  <c r="A31" i="35"/>
  <c r="A50" i="35"/>
  <c r="T12" i="35"/>
  <c r="AG107" i="35"/>
  <c r="A69" i="35"/>
  <c r="AG69" i="35"/>
  <c r="AG31" i="35"/>
  <c r="AG88" i="35"/>
  <c r="B12" i="35"/>
  <c r="A88" i="35"/>
  <c r="AG50" i="35"/>
  <c r="A107" i="35"/>
  <c r="AE81" i="34"/>
  <c r="AH82" i="34"/>
  <c r="AI82" i="34" s="1"/>
  <c r="AE82" i="34"/>
  <c r="AH41" i="34"/>
  <c r="AI41" i="34" s="1"/>
  <c r="AE40" i="34"/>
  <c r="AE41" i="34"/>
  <c r="AG102" i="34"/>
  <c r="AH90" i="33"/>
  <c r="AI90" i="33" s="1"/>
  <c r="M68" i="33"/>
  <c r="M84" i="33" s="1"/>
  <c r="M30" i="33"/>
  <c r="M46" i="33" s="1"/>
  <c r="AG94" i="33"/>
  <c r="AE70" i="33"/>
  <c r="AG113" i="33"/>
  <c r="B18" i="33"/>
  <c r="AE71" i="33"/>
  <c r="A37" i="33"/>
  <c r="A94" i="33"/>
  <c r="A56" i="33"/>
  <c r="T18" i="33"/>
  <c r="AG75" i="33"/>
  <c r="AG37" i="33"/>
  <c r="AE89" i="33"/>
  <c r="A113" i="33"/>
  <c r="M49" i="33"/>
  <c r="M65" i="33" s="1"/>
  <c r="M106" i="33"/>
  <c r="M122" i="33" s="1"/>
  <c r="A75" i="33"/>
  <c r="AH81" i="31"/>
  <c r="AI81" i="31" s="1"/>
  <c r="AE80" i="31"/>
  <c r="AE81" i="31"/>
  <c r="AC68" i="29"/>
  <c r="AC84" i="29" s="1"/>
  <c r="AC49" i="29"/>
  <c r="AC65" i="29" s="1"/>
  <c r="A45" i="29"/>
  <c r="T26" i="29"/>
  <c r="AG45" i="29"/>
  <c r="A64" i="29"/>
  <c r="B26" i="29"/>
  <c r="AC87" i="29"/>
  <c r="AC103" i="29" s="1"/>
  <c r="A83" i="29"/>
  <c r="AG64" i="29"/>
  <c r="AG121" i="29"/>
  <c r="AG83" i="29"/>
  <c r="AC106" i="29"/>
  <c r="AC122" i="29" s="1"/>
  <c r="A102" i="29"/>
  <c r="AC30" i="29"/>
  <c r="AC46" i="29" s="1"/>
  <c r="A121" i="29"/>
  <c r="AG102" i="29"/>
  <c r="AH75" i="29"/>
  <c r="AI75" i="29" s="1"/>
  <c r="AE75" i="29"/>
  <c r="AE74" i="29"/>
  <c r="A8" i="29"/>
  <c r="AE97" i="29"/>
  <c r="AH61" i="28"/>
  <c r="AI61" i="28" s="1"/>
  <c r="AE61" i="28"/>
  <c r="AE60" i="28"/>
  <c r="AH61" i="27"/>
  <c r="AI61" i="27" s="1"/>
  <c r="AE61" i="27"/>
  <c r="AE60" i="27"/>
  <c r="AH60" i="26"/>
  <c r="AI60" i="26" s="1"/>
  <c r="AE60" i="26"/>
  <c r="AE59" i="26"/>
  <c r="AA30" i="26"/>
  <c r="AA46" i="26" s="1"/>
  <c r="T25" i="26"/>
  <c r="AB13" i="26"/>
  <c r="AI13" i="26" s="1"/>
  <c r="A120" i="26"/>
  <c r="A44" i="26"/>
  <c r="X26" i="26"/>
  <c r="AH57" i="25"/>
  <c r="AI57" i="25" s="1"/>
  <c r="AG61" i="25"/>
  <c r="W49" i="25"/>
  <c r="W65" i="25" s="1"/>
  <c r="Y87" i="25"/>
  <c r="Y103" i="25" s="1"/>
  <c r="A62" i="25"/>
  <c r="AH33" i="25"/>
  <c r="AI33" i="25" s="1"/>
  <c r="AG83" i="25"/>
  <c r="T26" i="25"/>
  <c r="A45" i="25"/>
  <c r="AG43" i="25"/>
  <c r="AB15" i="25"/>
  <c r="AI15" i="25" s="1"/>
  <c r="AH100" i="25"/>
  <c r="AI100" i="25" s="1"/>
  <c r="AG118" i="25"/>
  <c r="A118" i="25"/>
  <c r="B24" i="25"/>
  <c r="AE69" i="25"/>
  <c r="AE33" i="25"/>
  <c r="AC106" i="25"/>
  <c r="AC122" i="25" s="1"/>
  <c r="A99" i="25"/>
  <c r="A61" i="25"/>
  <c r="A80" i="25"/>
  <c r="Y30" i="25"/>
  <c r="Y46" i="25" s="1"/>
  <c r="T24" i="25"/>
  <c r="Y106" i="25"/>
  <c r="Y122" i="25" s="1"/>
  <c r="AE89" i="25"/>
  <c r="AG121" i="25"/>
  <c r="A102" i="25"/>
  <c r="AE107" i="25"/>
  <c r="AE38" i="25"/>
  <c r="W30" i="25"/>
  <c r="W46" i="25" s="1"/>
  <c r="W106" i="25"/>
  <c r="W122" i="25" s="1"/>
  <c r="A43" i="25"/>
  <c r="A81" i="25"/>
  <c r="AH108" i="25"/>
  <c r="AI108" i="25" s="1"/>
  <c r="X17" i="25"/>
  <c r="T23" i="25"/>
  <c r="AG42" i="25"/>
  <c r="W68" i="25"/>
  <c r="W84" i="25" s="1"/>
  <c r="X18" i="25"/>
  <c r="AG81" i="25"/>
  <c r="A83" i="25"/>
  <c r="B26" i="25"/>
  <c r="AH70" i="25"/>
  <c r="AI70" i="25" s="1"/>
  <c r="AH56" i="25"/>
  <c r="AI56" i="25" s="1"/>
  <c r="AE58" i="25"/>
  <c r="A42" i="25"/>
  <c r="AG80" i="25"/>
  <c r="Y68" i="25"/>
  <c r="Y84" i="25" s="1"/>
  <c r="A119" i="25"/>
  <c r="A121" i="25"/>
  <c r="AG102" i="25"/>
  <c r="A64" i="25"/>
  <c r="AG64" i="25"/>
  <c r="AE39" i="25"/>
  <c r="W87" i="25"/>
  <c r="W103" i="25" s="1"/>
  <c r="AG62" i="25"/>
  <c r="AC49" i="25"/>
  <c r="AC65" i="25" s="1"/>
  <c r="AC68" i="25"/>
  <c r="AC84" i="25" s="1"/>
  <c r="AG31" i="23"/>
  <c r="B12" i="23"/>
  <c r="AG50" i="23"/>
  <c r="A69" i="23"/>
  <c r="A50" i="23"/>
  <c r="A88" i="23"/>
  <c r="AG88" i="23"/>
  <c r="A107" i="23"/>
  <c r="AG69" i="23"/>
  <c r="A31" i="23"/>
  <c r="AG107" i="23"/>
  <c r="T12" i="23"/>
  <c r="X17" i="23"/>
  <c r="AH81" i="14"/>
  <c r="AI81" i="14" s="1"/>
  <c r="AE80" i="14"/>
  <c r="AE69" i="14"/>
  <c r="AH69" i="14"/>
  <c r="AI69" i="14" s="1"/>
  <c r="AE72" i="14"/>
  <c r="AE95" i="14"/>
  <c r="AE38" i="14"/>
  <c r="AG120" i="14"/>
  <c r="A101" i="14"/>
  <c r="AH36" i="14"/>
  <c r="AI36" i="14" s="1"/>
  <c r="AA87" i="14"/>
  <c r="AA103" i="14" s="1"/>
  <c r="AE32" i="14"/>
  <c r="B25" i="14"/>
  <c r="AE33" i="14"/>
  <c r="AE119" i="14"/>
  <c r="AE120" i="14"/>
  <c r="T25" i="14"/>
  <c r="AA30" i="14"/>
  <c r="AA46" i="14" s="1"/>
  <c r="AA68" i="14"/>
  <c r="AA84" i="14" s="1"/>
  <c r="AH88" i="14"/>
  <c r="AI88" i="14" s="1"/>
  <c r="AE114" i="14"/>
  <c r="AE39" i="14"/>
  <c r="A44" i="14"/>
  <c r="A82" i="14"/>
  <c r="AE81" i="14" s="1"/>
  <c r="A63" i="14"/>
  <c r="AA49" i="14"/>
  <c r="AA65" i="14" s="1"/>
  <c r="AA106" i="14"/>
  <c r="AA122" i="14" s="1"/>
  <c r="AG101" i="14"/>
  <c r="AG63" i="14"/>
  <c r="AG82" i="14"/>
  <c r="C30" i="22"/>
  <c r="C46" i="22" s="1"/>
  <c r="T13" i="22"/>
  <c r="AG89" i="22"/>
  <c r="A108" i="22"/>
  <c r="A89" i="22"/>
  <c r="AG51" i="22"/>
  <c r="AG70" i="22"/>
  <c r="AG108" i="22"/>
  <c r="C68" i="22"/>
  <c r="C84" i="22" s="1"/>
  <c r="C106" i="22"/>
  <c r="C122" i="22" s="1"/>
  <c r="A51" i="22"/>
  <c r="AH51" i="22" s="1"/>
  <c r="AI51" i="22" s="1"/>
  <c r="C87" i="22"/>
  <c r="C103" i="22" s="1"/>
  <c r="B13" i="22"/>
  <c r="AG32" i="22"/>
  <c r="A32" i="22"/>
  <c r="AE51" i="22"/>
  <c r="AH52" i="22"/>
  <c r="AI52" i="22" s="1"/>
  <c r="AH116" i="22"/>
  <c r="AI116" i="22" s="1"/>
  <c r="S49" i="22"/>
  <c r="S65" i="22" s="1"/>
  <c r="AG109" i="22"/>
  <c r="E49" i="22"/>
  <c r="E65" i="22" s="1"/>
  <c r="A97" i="22"/>
  <c r="A18" i="22"/>
  <c r="T21" i="22"/>
  <c r="A109" i="22"/>
  <c r="B14" i="22"/>
  <c r="E30" i="22"/>
  <c r="E46" i="22" s="1"/>
  <c r="S87" i="22"/>
  <c r="S103" i="22" s="1"/>
  <c r="A19" i="22"/>
  <c r="A25" i="22"/>
  <c r="A71" i="22"/>
  <c r="AG33" i="22"/>
  <c r="A17" i="22"/>
  <c r="A23" i="22"/>
  <c r="A16" i="22"/>
  <c r="B21" i="22"/>
  <c r="S30" i="22"/>
  <c r="S46" i="22" s="1"/>
  <c r="A33" i="22"/>
  <c r="E87" i="22"/>
  <c r="E103" i="22" s="1"/>
  <c r="A26" i="22"/>
  <c r="A12" i="22"/>
  <c r="A59" i="22"/>
  <c r="AG59" i="22"/>
  <c r="E68" i="22"/>
  <c r="E84" i="22" s="1"/>
  <c r="A20" i="22"/>
  <c r="A22" i="22"/>
  <c r="S106" i="22"/>
  <c r="S122" i="22" s="1"/>
  <c r="AG78" i="22"/>
  <c r="AG97" i="22"/>
  <c r="AG71" i="22"/>
  <c r="T14" i="22"/>
  <c r="A24" i="22"/>
  <c r="A15" i="22"/>
  <c r="A40" i="22"/>
  <c r="A78" i="22"/>
  <c r="S68" i="22"/>
  <c r="S84" i="22" s="1"/>
  <c r="AG90" i="22"/>
  <c r="AH38" i="87"/>
  <c r="AI38" i="87" s="1"/>
  <c r="AH117" i="85"/>
  <c r="AI117" i="85" s="1"/>
  <c r="AE116" i="85"/>
  <c r="AE117" i="85"/>
  <c r="A25" i="84"/>
  <c r="AG60" i="83"/>
  <c r="A41" i="83"/>
  <c r="A98" i="83"/>
  <c r="AG79" i="83"/>
  <c r="A117" i="83"/>
  <c r="B22" i="83"/>
  <c r="U106" i="83"/>
  <c r="U122" i="83" s="1"/>
  <c r="U87" i="83"/>
  <c r="U103" i="83" s="1"/>
  <c r="A60" i="83"/>
  <c r="U30" i="83"/>
  <c r="U46" i="83" s="1"/>
  <c r="AG117" i="83"/>
  <c r="AG41" i="83"/>
  <c r="T22" i="83"/>
  <c r="A79" i="83"/>
  <c r="U68" i="83"/>
  <c r="U84" i="83" s="1"/>
  <c r="U49" i="83"/>
  <c r="U65" i="83" s="1"/>
  <c r="AG98" i="83"/>
  <c r="AH45" i="82"/>
  <c r="AI45" i="82" s="1"/>
  <c r="AE44" i="82"/>
  <c r="A118" i="82"/>
  <c r="A42" i="82"/>
  <c r="A99" i="82"/>
  <c r="A61" i="82"/>
  <c r="W68" i="82"/>
  <c r="W84" i="82" s="1"/>
  <c r="AG42" i="82"/>
  <c r="AG61" i="82"/>
  <c r="AG118" i="82"/>
  <c r="W106" i="82"/>
  <c r="W122" i="82" s="1"/>
  <c r="T23" i="82"/>
  <c r="AG80" i="82"/>
  <c r="B23" i="82"/>
  <c r="AG99" i="82"/>
  <c r="W49" i="82"/>
  <c r="W65" i="82" s="1"/>
  <c r="W87" i="82"/>
  <c r="W103" i="82" s="1"/>
  <c r="W30" i="82"/>
  <c r="W46" i="82" s="1"/>
  <c r="A80" i="82"/>
  <c r="AH34" i="82"/>
  <c r="AI34" i="82" s="1"/>
  <c r="AE75" i="82"/>
  <c r="M87" i="81"/>
  <c r="M103" i="81" s="1"/>
  <c r="B18" i="81"/>
  <c r="A94" i="81"/>
  <c r="AG113" i="81"/>
  <c r="AG56" i="81"/>
  <c r="AG75" i="81"/>
  <c r="A113" i="81"/>
  <c r="A75" i="81"/>
  <c r="T18" i="81"/>
  <c r="M30" i="81"/>
  <c r="M46" i="81" s="1"/>
  <c r="AG94" i="81"/>
  <c r="M106" i="81"/>
  <c r="M122" i="81" s="1"/>
  <c r="A56" i="81"/>
  <c r="M68" i="81"/>
  <c r="M84" i="81" s="1"/>
  <c r="M49" i="81"/>
  <c r="M65" i="81" s="1"/>
  <c r="A37" i="81"/>
  <c r="AG37" i="81"/>
  <c r="AE41" i="80"/>
  <c r="AE42" i="80"/>
  <c r="AH42" i="80"/>
  <c r="AI42" i="80" s="1"/>
  <c r="AH111" i="79"/>
  <c r="AI111" i="79" s="1"/>
  <c r="AE111" i="79"/>
  <c r="AE110" i="79"/>
  <c r="AG77" i="79"/>
  <c r="A115" i="79"/>
  <c r="Q49" i="79"/>
  <c r="Q65" i="79" s="1"/>
  <c r="AG96" i="79"/>
  <c r="A96" i="79"/>
  <c r="A77" i="79"/>
  <c r="AG39" i="79"/>
  <c r="T20" i="79"/>
  <c r="B20" i="79"/>
  <c r="Q87" i="79"/>
  <c r="Q103" i="79" s="1"/>
  <c r="A58" i="79"/>
  <c r="Q30" i="79"/>
  <c r="Q46" i="79" s="1"/>
  <c r="Q68" i="79"/>
  <c r="Q84" i="79" s="1"/>
  <c r="A39" i="79"/>
  <c r="Q106" i="79"/>
  <c r="Q122" i="79" s="1"/>
  <c r="AG58" i="79"/>
  <c r="AG115" i="79"/>
  <c r="AE60" i="78"/>
  <c r="AH60" i="78"/>
  <c r="AI60" i="78" s="1"/>
  <c r="AE59" i="78"/>
  <c r="A93" i="12"/>
  <c r="A55" i="12"/>
  <c r="B17" i="12"/>
  <c r="AG74" i="12"/>
  <c r="A112" i="12"/>
  <c r="A74" i="12"/>
  <c r="AG36" i="12"/>
  <c r="AG93" i="12"/>
  <c r="AG112" i="12"/>
  <c r="A36" i="12"/>
  <c r="AG55" i="12"/>
  <c r="F10" i="18"/>
  <c r="K15" i="92"/>
  <c r="K12" i="92"/>
  <c r="A8" i="87"/>
  <c r="A42" i="12"/>
  <c r="AG80" i="12"/>
  <c r="K21" i="92"/>
  <c r="K18" i="92"/>
  <c r="K11" i="92"/>
  <c r="E23" i="92"/>
  <c r="E20" i="92"/>
  <c r="A9" i="81"/>
  <c r="A8" i="83"/>
  <c r="AG61" i="12"/>
  <c r="K17" i="92"/>
  <c r="K20" i="92"/>
  <c r="A9" i="87"/>
  <c r="E14" i="92"/>
  <c r="A8" i="79"/>
  <c r="AG118" i="12"/>
  <c r="AG42" i="12"/>
  <c r="K25" i="92"/>
  <c r="K23" i="92"/>
  <c r="K16" i="92"/>
  <c r="E18" i="92"/>
  <c r="E21" i="92"/>
  <c r="A8" i="80"/>
  <c r="A8" i="86"/>
  <c r="A61" i="12"/>
  <c r="K13" i="92"/>
  <c r="E22" i="92"/>
  <c r="K22" i="92"/>
  <c r="A8" i="82"/>
  <c r="A99" i="12"/>
  <c r="A8" i="85"/>
  <c r="A8" i="78"/>
  <c r="A118" i="12"/>
  <c r="B23" i="12"/>
  <c r="K10" i="92"/>
  <c r="AG64" i="77"/>
  <c r="B26" i="77"/>
  <c r="AG121" i="77"/>
  <c r="AC68" i="77"/>
  <c r="AC84" i="77" s="1"/>
  <c r="T26" i="77"/>
  <c r="AG102" i="77"/>
  <c r="A45" i="77"/>
  <c r="A102" i="77"/>
  <c r="A83" i="77"/>
  <c r="AC30" i="77"/>
  <c r="AC46" i="77" s="1"/>
  <c r="AC106" i="77"/>
  <c r="AC122" i="77" s="1"/>
  <c r="AG83" i="77"/>
  <c r="A64" i="77"/>
  <c r="A121" i="77"/>
  <c r="AC49" i="77"/>
  <c r="AC65" i="77" s="1"/>
  <c r="AG45" i="77"/>
  <c r="AC87" i="77"/>
  <c r="AC103" i="77" s="1"/>
  <c r="AH111" i="77"/>
  <c r="AI111" i="77" s="1"/>
  <c r="AG71" i="76"/>
  <c r="AG90" i="76"/>
  <c r="A71" i="76"/>
  <c r="E49" i="76"/>
  <c r="E65" i="76" s="1"/>
  <c r="E30" i="76"/>
  <c r="E46" i="76" s="1"/>
  <c r="A109" i="76"/>
  <c r="AH109" i="76" s="1"/>
  <c r="AI109" i="76" s="1"/>
  <c r="AG33" i="76"/>
  <c r="T14" i="76"/>
  <c r="A33" i="76"/>
  <c r="B14" i="76"/>
  <c r="A52" i="76"/>
  <c r="E68" i="76"/>
  <c r="E84" i="76" s="1"/>
  <c r="AG52" i="76"/>
  <c r="E106" i="76"/>
  <c r="E122" i="76" s="1"/>
  <c r="E87" i="76"/>
  <c r="E103" i="76" s="1"/>
  <c r="AG109" i="76"/>
  <c r="A90" i="76"/>
  <c r="AE52" i="76"/>
  <c r="AH55" i="75"/>
  <c r="AI55" i="75" s="1"/>
  <c r="AE55" i="75"/>
  <c r="AE54" i="75"/>
  <c r="AB22" i="75"/>
  <c r="AI22" i="75" s="1"/>
  <c r="X22" i="75"/>
  <c r="AE42" i="75"/>
  <c r="AH73" i="73"/>
  <c r="AI73" i="73" s="1"/>
  <c r="AE73" i="73"/>
  <c r="AG35" i="73"/>
  <c r="A20" i="73"/>
  <c r="A15" i="73"/>
  <c r="I68" i="73"/>
  <c r="I84" i="73" s="1"/>
  <c r="AE120" i="71"/>
  <c r="AH120" i="71"/>
  <c r="AI120" i="71" s="1"/>
  <c r="AE119" i="71"/>
  <c r="T20" i="71"/>
  <c r="AG39" i="71"/>
  <c r="A96" i="71"/>
  <c r="AG96" i="71"/>
  <c r="A58" i="71"/>
  <c r="Q49" i="71"/>
  <c r="Q65" i="71" s="1"/>
  <c r="AG77" i="71"/>
  <c r="AG115" i="71"/>
  <c r="B20" i="71"/>
  <c r="Q68" i="71"/>
  <c r="Q84" i="71" s="1"/>
  <c r="AG58" i="71"/>
  <c r="A77" i="71"/>
  <c r="Q30" i="71"/>
  <c r="Q46" i="71" s="1"/>
  <c r="A115" i="71"/>
  <c r="A39" i="71"/>
  <c r="Q106" i="71"/>
  <c r="Q122" i="71" s="1"/>
  <c r="Q87" i="71"/>
  <c r="Q103" i="71" s="1"/>
  <c r="AH62" i="70"/>
  <c r="AI62" i="70" s="1"/>
  <c r="AE62" i="70"/>
  <c r="AE61" i="70"/>
  <c r="X25" i="69"/>
  <c r="AB25" i="69"/>
  <c r="AI25" i="69" s="1"/>
  <c r="A102" i="69"/>
  <c r="AG45" i="69"/>
  <c r="AC87" i="69"/>
  <c r="AC103" i="69" s="1"/>
  <c r="A45" i="69"/>
  <c r="AC106" i="69"/>
  <c r="AC122" i="69" s="1"/>
  <c r="A64" i="69"/>
  <c r="AG102" i="69"/>
  <c r="AC49" i="69"/>
  <c r="AC65" i="69" s="1"/>
  <c r="A83" i="69"/>
  <c r="T26" i="69"/>
  <c r="AG64" i="69"/>
  <c r="AG121" i="69"/>
  <c r="A121" i="69"/>
  <c r="AC68" i="69"/>
  <c r="AC84" i="69" s="1"/>
  <c r="AG83" i="69"/>
  <c r="B26" i="69"/>
  <c r="AC30" i="69"/>
  <c r="AC46" i="69" s="1"/>
  <c r="AH60" i="69"/>
  <c r="AI60" i="69" s="1"/>
  <c r="AE59" i="69"/>
  <c r="AH72" i="69"/>
  <c r="AI72" i="69" s="1"/>
  <c r="AE72" i="69"/>
  <c r="AE71" i="69"/>
  <c r="AH74" i="68"/>
  <c r="AI74" i="68" s="1"/>
  <c r="AE74" i="68"/>
  <c r="AE73" i="68"/>
  <c r="X12" i="68"/>
  <c r="AB12" i="68"/>
  <c r="AI12" i="68" s="1"/>
  <c r="F15" i="91"/>
  <c r="A109" i="11"/>
  <c r="AG110" i="11"/>
  <c r="A90" i="11"/>
  <c r="AG52" i="11"/>
  <c r="A91" i="11"/>
  <c r="F11" i="91"/>
  <c r="F17" i="91"/>
  <c r="AG72" i="11"/>
  <c r="A9" i="72"/>
  <c r="B14" i="11"/>
  <c r="A53" i="11"/>
  <c r="F12" i="91"/>
  <c r="F20" i="91"/>
  <c r="F22" i="91"/>
  <c r="A52" i="11"/>
  <c r="AG53" i="11"/>
  <c r="F14" i="91"/>
  <c r="F25" i="91"/>
  <c r="F10" i="91"/>
  <c r="F13" i="91"/>
  <c r="F21" i="91"/>
  <c r="F18" i="91"/>
  <c r="AG109" i="11"/>
  <c r="A71" i="11"/>
  <c r="AG33" i="11"/>
  <c r="A33" i="11"/>
  <c r="A62" i="67"/>
  <c r="A81" i="67"/>
  <c r="A119" i="67"/>
  <c r="A100" i="67"/>
  <c r="B24" i="67"/>
  <c r="AG43" i="67"/>
  <c r="T24" i="67"/>
  <c r="Y87" i="67"/>
  <c r="Y103" i="67" s="1"/>
  <c r="A43" i="67"/>
  <c r="AG119" i="67"/>
  <c r="Y106" i="67"/>
  <c r="Y122" i="67" s="1"/>
  <c r="Y68" i="67"/>
  <c r="Y84" i="67" s="1"/>
  <c r="AG81" i="67"/>
  <c r="Y49" i="67"/>
  <c r="Y65" i="67" s="1"/>
  <c r="AG100" i="67"/>
  <c r="Y30" i="67"/>
  <c r="Y46" i="67" s="1"/>
  <c r="AG62" i="67"/>
  <c r="AH54" i="63"/>
  <c r="AI54" i="63" s="1"/>
  <c r="AE53" i="63"/>
  <c r="AE54" i="63"/>
  <c r="AB22" i="63"/>
  <c r="AI22" i="63" s="1"/>
  <c r="X22" i="63"/>
  <c r="AE95" i="62"/>
  <c r="AE94" i="62"/>
  <c r="AH95" i="62"/>
  <c r="AI95" i="62" s="1"/>
  <c r="AH32" i="62"/>
  <c r="AI32" i="62" s="1"/>
  <c r="AE32" i="62"/>
  <c r="AG69" i="62"/>
  <c r="B12" i="62"/>
  <c r="AG31" i="62"/>
  <c r="A107" i="62"/>
  <c r="AG107" i="62"/>
  <c r="A50" i="62"/>
  <c r="T12" i="62"/>
  <c r="A31" i="62"/>
  <c r="A88" i="62"/>
  <c r="A69" i="62"/>
  <c r="AG50" i="62"/>
  <c r="AG88" i="62"/>
  <c r="AE99" i="62"/>
  <c r="X15" i="61"/>
  <c r="AB15" i="61"/>
  <c r="AI15" i="61" s="1"/>
  <c r="AE76" i="61"/>
  <c r="AH76" i="61"/>
  <c r="AI76" i="61" s="1"/>
  <c r="AE75" i="61"/>
  <c r="AG96" i="59"/>
  <c r="Q68" i="59"/>
  <c r="Q84" i="59" s="1"/>
  <c r="Q30" i="59"/>
  <c r="Q46" i="59" s="1"/>
  <c r="AG58" i="59"/>
  <c r="T20" i="59"/>
  <c r="A115" i="59"/>
  <c r="Q87" i="59"/>
  <c r="Q103" i="59" s="1"/>
  <c r="Q49" i="59"/>
  <c r="Q65" i="59" s="1"/>
  <c r="A77" i="59"/>
  <c r="A39" i="59"/>
  <c r="A96" i="59"/>
  <c r="AG39" i="59"/>
  <c r="A58" i="59"/>
  <c r="AG115" i="59"/>
  <c r="B20" i="59"/>
  <c r="Q106" i="59"/>
  <c r="Q122" i="59" s="1"/>
  <c r="AG77" i="59"/>
  <c r="AE73" i="59"/>
  <c r="AH60" i="58"/>
  <c r="AI60" i="58" s="1"/>
  <c r="AE60" i="58"/>
  <c r="AE59" i="58"/>
  <c r="AG42" i="10"/>
  <c r="A118" i="10"/>
  <c r="AG51" i="10"/>
  <c r="G11" i="90"/>
  <c r="G24" i="90"/>
  <c r="A42" i="10"/>
  <c r="AG118" i="10"/>
  <c r="AG36" i="10"/>
  <c r="AG89" i="10"/>
  <c r="AG43" i="10"/>
  <c r="A9" i="63"/>
  <c r="G23" i="90"/>
  <c r="B23" i="10"/>
  <c r="AG80" i="10"/>
  <c r="AG93" i="10"/>
  <c r="B13" i="10"/>
  <c r="A93" i="10"/>
  <c r="AG119" i="10"/>
  <c r="A100" i="10"/>
  <c r="G16" i="90"/>
  <c r="G12" i="90"/>
  <c r="G13" i="90"/>
  <c r="AG61" i="10"/>
  <c r="A62" i="10"/>
  <c r="A55" i="10"/>
  <c r="AG70" i="10"/>
  <c r="A119" i="10"/>
  <c r="G17" i="90"/>
  <c r="G20" i="90"/>
  <c r="G15" i="90"/>
  <c r="A99" i="10"/>
  <c r="AG100" i="10"/>
  <c r="AG74" i="10"/>
  <c r="A89" i="10"/>
  <c r="G10" i="90"/>
  <c r="A81" i="10"/>
  <c r="G25" i="90"/>
  <c r="AG99" i="10"/>
  <c r="A112" i="10"/>
  <c r="A51" i="10"/>
  <c r="A70" i="10"/>
  <c r="G14" i="90"/>
  <c r="B24" i="10"/>
  <c r="AG112" i="10"/>
  <c r="AG55" i="10"/>
  <c r="A108" i="10"/>
  <c r="AG108" i="10"/>
  <c r="G19" i="90"/>
  <c r="AE92" i="57"/>
  <c r="AE91" i="57"/>
  <c r="AH92" i="57"/>
  <c r="AI92" i="57" s="1"/>
  <c r="AH69" i="56"/>
  <c r="AI69" i="56" s="1"/>
  <c r="AE69" i="56"/>
  <c r="AH100" i="56"/>
  <c r="AI100" i="56" s="1"/>
  <c r="AE100" i="56"/>
  <c r="AE99" i="56"/>
  <c r="AH33" i="55"/>
  <c r="AI33" i="55" s="1"/>
  <c r="AE32" i="55"/>
  <c r="AH115" i="55"/>
  <c r="AI115" i="55" s="1"/>
  <c r="AE115" i="55"/>
  <c r="AE114" i="55"/>
  <c r="AH44" i="54"/>
  <c r="AI44" i="54" s="1"/>
  <c r="E30" i="54"/>
  <c r="E46" i="54" s="1"/>
  <c r="E49" i="54"/>
  <c r="E65" i="54" s="1"/>
  <c r="AE73" i="54"/>
  <c r="B14" i="54"/>
  <c r="T25" i="54"/>
  <c r="AG33" i="54"/>
  <c r="B25" i="54"/>
  <c r="A33" i="54"/>
  <c r="AG71" i="54"/>
  <c r="A22" i="54"/>
  <c r="AE119" i="54"/>
  <c r="AE114" i="54"/>
  <c r="AG101" i="54"/>
  <c r="E87" i="54"/>
  <c r="E103" i="54" s="1"/>
  <c r="AE51" i="54"/>
  <c r="AE109" i="54"/>
  <c r="A90" i="54"/>
  <c r="AA30" i="54"/>
  <c r="AA46" i="54" s="1"/>
  <c r="AG52" i="54"/>
  <c r="AG82" i="54"/>
  <c r="A82" i="54"/>
  <c r="AE39" i="54"/>
  <c r="AE52" i="54"/>
  <c r="AA87" i="54"/>
  <c r="AA103" i="54" s="1"/>
  <c r="AG90" i="54"/>
  <c r="A63" i="54"/>
  <c r="AE120" i="54"/>
  <c r="AE92" i="54"/>
  <c r="AE115" i="54"/>
  <c r="AH95" i="54"/>
  <c r="AI95" i="54" s="1"/>
  <c r="T14" i="54"/>
  <c r="X14" i="54" s="1"/>
  <c r="AG120" i="54"/>
  <c r="AA106" i="54"/>
  <c r="AA122" i="54" s="1"/>
  <c r="AE44" i="54"/>
  <c r="AA68" i="54"/>
  <c r="AA84" i="54" s="1"/>
  <c r="A71" i="54"/>
  <c r="A101" i="54"/>
  <c r="AG44" i="54"/>
  <c r="E68" i="54"/>
  <c r="E84" i="54" s="1"/>
  <c r="A100" i="53"/>
  <c r="AH58" i="51"/>
  <c r="AI58" i="51" s="1"/>
  <c r="AE58" i="51"/>
  <c r="AE57" i="51"/>
  <c r="AE63" i="51"/>
  <c r="AH64" i="51"/>
  <c r="AI64" i="51" s="1"/>
  <c r="B23" i="89"/>
  <c r="AH90" i="45"/>
  <c r="AI90" i="45" s="1"/>
  <c r="AE89" i="45"/>
  <c r="AE90" i="45"/>
  <c r="AE43" i="45"/>
  <c r="AE44" i="45"/>
  <c r="AH44" i="45"/>
  <c r="AI44" i="45" s="1"/>
  <c r="AE34" i="45"/>
  <c r="AH35" i="45"/>
  <c r="AI35" i="45" s="1"/>
  <c r="AE35" i="45"/>
  <c r="A97" i="44"/>
  <c r="S30" i="44"/>
  <c r="S46" i="44" s="1"/>
  <c r="A40" i="44"/>
  <c r="AG116" i="44"/>
  <c r="S106" i="44"/>
  <c r="S122" i="44" s="1"/>
  <c r="AG78" i="44"/>
  <c r="T21" i="44"/>
  <c r="A59" i="44"/>
  <c r="S87" i="44"/>
  <c r="S103" i="44" s="1"/>
  <c r="A78" i="44"/>
  <c r="AG97" i="44"/>
  <c r="AG59" i="44"/>
  <c r="S49" i="44"/>
  <c r="S65" i="44" s="1"/>
  <c r="S68" i="44"/>
  <c r="S84" i="44" s="1"/>
  <c r="AG40" i="44"/>
  <c r="B21" i="44"/>
  <c r="A116" i="44"/>
  <c r="AE78" i="44"/>
  <c r="AE60" i="43"/>
  <c r="AB16" i="43"/>
  <c r="AI16" i="43" s="1"/>
  <c r="U30" i="43"/>
  <c r="U46" i="43" s="1"/>
  <c r="AG41" i="43"/>
  <c r="H11" i="36"/>
  <c r="H20" i="36"/>
  <c r="AE59" i="43"/>
  <c r="A41" i="43"/>
  <c r="U68" i="43"/>
  <c r="U84" i="43" s="1"/>
  <c r="H14" i="36"/>
  <c r="H25" i="36"/>
  <c r="AE50" i="43"/>
  <c r="AH99" i="43"/>
  <c r="AI99" i="43" s="1"/>
  <c r="AE97" i="43"/>
  <c r="AB21" i="43"/>
  <c r="AI21" i="43" s="1"/>
  <c r="H10" i="36"/>
  <c r="AE96" i="43"/>
  <c r="AE69" i="43"/>
  <c r="AE98" i="43"/>
  <c r="AE118" i="43"/>
  <c r="H23" i="36"/>
  <c r="U87" i="43"/>
  <c r="U103" i="43" s="1"/>
  <c r="H21" i="36"/>
  <c r="A26" i="43"/>
  <c r="T22" i="43"/>
  <c r="U106" i="43"/>
  <c r="U122" i="43" s="1"/>
  <c r="AG98" i="43"/>
  <c r="A117" i="43"/>
  <c r="H16" i="36"/>
  <c r="H15" i="36"/>
  <c r="H19" i="36"/>
  <c r="A79" i="43"/>
  <c r="AG117" i="43"/>
  <c r="AG79" i="43"/>
  <c r="U49" i="43"/>
  <c r="U65" i="43" s="1"/>
  <c r="H22" i="36"/>
  <c r="H13" i="36"/>
  <c r="A9" i="43"/>
  <c r="AE109" i="42"/>
  <c r="AE108" i="42"/>
  <c r="AH109" i="42"/>
  <c r="AI109" i="42" s="1"/>
  <c r="AE107" i="42"/>
  <c r="AG69" i="41"/>
  <c r="A88" i="41"/>
  <c r="AG88" i="41"/>
  <c r="A107" i="41"/>
  <c r="AG31" i="41"/>
  <c r="B12" i="41"/>
  <c r="T12" i="41"/>
  <c r="A31" i="41"/>
  <c r="AG107" i="41"/>
  <c r="A69" i="41"/>
  <c r="AG50" i="41"/>
  <c r="A50" i="41"/>
  <c r="AH111" i="41"/>
  <c r="AI111" i="41" s="1"/>
  <c r="AE111" i="41"/>
  <c r="AE110" i="41"/>
  <c r="AH51" i="41"/>
  <c r="AI51" i="41" s="1"/>
  <c r="AE53" i="40"/>
  <c r="AE89" i="40"/>
  <c r="AH95" i="40"/>
  <c r="AI95" i="40" s="1"/>
  <c r="AG94" i="40"/>
  <c r="AG56" i="40"/>
  <c r="W68" i="40"/>
  <c r="W84" i="40" s="1"/>
  <c r="A80" i="40"/>
  <c r="AE71" i="40"/>
  <c r="AE90" i="40"/>
  <c r="M68" i="40"/>
  <c r="M84" i="40" s="1"/>
  <c r="A94" i="40"/>
  <c r="A75" i="40"/>
  <c r="W49" i="40"/>
  <c r="W65" i="40" s="1"/>
  <c r="B23" i="40"/>
  <c r="AH98" i="40"/>
  <c r="AI98" i="40" s="1"/>
  <c r="AG37" i="40"/>
  <c r="M49" i="40"/>
  <c r="M65" i="40" s="1"/>
  <c r="A42" i="40"/>
  <c r="A61" i="40"/>
  <c r="AE108" i="40"/>
  <c r="A56" i="40"/>
  <c r="AG113" i="40"/>
  <c r="M87" i="40"/>
  <c r="M103" i="40" s="1"/>
  <c r="AG80" i="40"/>
  <c r="AH119" i="40"/>
  <c r="AI119" i="40" s="1"/>
  <c r="M106" i="40"/>
  <c r="M122" i="40" s="1"/>
  <c r="T18" i="40"/>
  <c r="W30" i="40"/>
  <c r="W46" i="40" s="1"/>
  <c r="W106" i="40"/>
  <c r="W122" i="40" s="1"/>
  <c r="AG99" i="40"/>
  <c r="AH72" i="40"/>
  <c r="AI72" i="40" s="1"/>
  <c r="A113" i="40"/>
  <c r="B18" i="40"/>
  <c r="AG118" i="40"/>
  <c r="A99" i="40"/>
  <c r="AG61" i="40"/>
  <c r="A37" i="40"/>
  <c r="A118" i="40"/>
  <c r="AH115" i="39"/>
  <c r="AI115" i="39" s="1"/>
  <c r="AE115" i="39"/>
  <c r="AG64" i="38"/>
  <c r="AC30" i="38"/>
  <c r="AC46" i="38" s="1"/>
  <c r="AG121" i="38"/>
  <c r="AC49" i="38"/>
  <c r="AC65" i="38" s="1"/>
  <c r="A45" i="38"/>
  <c r="AG83" i="38"/>
  <c r="AG102" i="38"/>
  <c r="A64" i="38"/>
  <c r="A102" i="38"/>
  <c r="T26" i="38"/>
  <c r="AC87" i="38"/>
  <c r="AC103" i="38" s="1"/>
  <c r="AG45" i="38"/>
  <c r="B26" i="38"/>
  <c r="A83" i="38"/>
  <c r="AC106" i="38"/>
  <c r="AC122" i="38" s="1"/>
  <c r="A121" i="38"/>
  <c r="AC68" i="38"/>
  <c r="AC84" i="38" s="1"/>
  <c r="AB26" i="37"/>
  <c r="AI26" i="37" s="1"/>
  <c r="X26" i="37"/>
  <c r="AE50" i="37"/>
  <c r="AE100" i="37"/>
  <c r="X20" i="37"/>
  <c r="A116" i="37"/>
  <c r="T21" i="37"/>
  <c r="S68" i="37"/>
  <c r="S84" i="37" s="1"/>
  <c r="AE75" i="37"/>
  <c r="AG116" i="37"/>
  <c r="A40" i="37"/>
  <c r="AE35" i="37"/>
  <c r="S87" i="37"/>
  <c r="S103" i="37" s="1"/>
  <c r="AG97" i="37"/>
  <c r="S106" i="37"/>
  <c r="S122" i="37" s="1"/>
  <c r="AE73" i="37"/>
  <c r="A97" i="37"/>
  <c r="AG40" i="37"/>
  <c r="S49" i="37"/>
  <c r="S65" i="37" s="1"/>
  <c r="B12" i="37"/>
  <c r="AE107" i="37"/>
  <c r="AE72" i="37"/>
  <c r="A78" i="37"/>
  <c r="A59" i="37"/>
  <c r="S30" i="37"/>
  <c r="S46" i="37" s="1"/>
  <c r="AE72" i="55"/>
  <c r="AE71" i="55"/>
  <c r="AH72" i="55"/>
  <c r="AI72" i="55" s="1"/>
  <c r="X17" i="14"/>
  <c r="AE90" i="85"/>
  <c r="A53" i="55"/>
  <c r="G106" i="55"/>
  <c r="G122" i="55" s="1"/>
  <c r="S122" i="8"/>
  <c r="U114" i="8" s="1"/>
  <c r="A34" i="55"/>
  <c r="AG34" i="55"/>
  <c r="AG110" i="56"/>
  <c r="A53" i="56"/>
  <c r="G30" i="53"/>
  <c r="G46" i="53" s="1"/>
  <c r="G68" i="53"/>
  <c r="G84" i="53" s="1"/>
  <c r="AE91" i="85"/>
  <c r="AG110" i="55"/>
  <c r="A110" i="55"/>
  <c r="A110" i="53"/>
  <c r="A53" i="53"/>
  <c r="AE53" i="54"/>
  <c r="A91" i="55"/>
  <c r="G68" i="55"/>
  <c r="G84" i="55" s="1"/>
  <c r="G106" i="56"/>
  <c r="G122" i="56" s="1"/>
  <c r="A34" i="56"/>
  <c r="G68" i="56"/>
  <c r="G84" i="56" s="1"/>
  <c r="A34" i="53"/>
  <c r="AG34" i="53"/>
  <c r="AG91" i="53"/>
  <c r="AG72" i="55"/>
  <c r="T15" i="55"/>
  <c r="AG72" i="56"/>
  <c r="G87" i="53"/>
  <c r="G103" i="53" s="1"/>
  <c r="AG110" i="53"/>
  <c r="AG91" i="55"/>
  <c r="G49" i="55"/>
  <c r="G65" i="55" s="1"/>
  <c r="G49" i="56"/>
  <c r="G65" i="56" s="1"/>
  <c r="AG53" i="56"/>
  <c r="B15" i="53"/>
  <c r="G49" i="53"/>
  <c r="G65" i="53" s="1"/>
  <c r="T15" i="53"/>
  <c r="AB14" i="23"/>
  <c r="AI14" i="23" s="1"/>
  <c r="AE109" i="37"/>
  <c r="G87" i="55"/>
  <c r="G103" i="55" s="1"/>
  <c r="G30" i="55"/>
  <c r="G46" i="55" s="1"/>
  <c r="T15" i="56"/>
  <c r="AG53" i="53"/>
  <c r="AH52" i="61"/>
  <c r="AI52" i="61" s="1"/>
  <c r="AE51" i="61"/>
  <c r="AE52" i="61"/>
  <c r="AE90" i="62"/>
  <c r="AE89" i="62"/>
  <c r="AH90" i="62"/>
  <c r="AI90" i="62" s="1"/>
  <c r="AH90" i="79"/>
  <c r="AI90" i="79" s="1"/>
  <c r="AE89" i="79"/>
  <c r="AE90" i="79"/>
  <c r="AB12" i="14"/>
  <c r="AI12" i="14" s="1"/>
  <c r="T55" i="11"/>
  <c r="AB16" i="23"/>
  <c r="AI16" i="23" s="1"/>
  <c r="T69" i="8"/>
  <c r="AE51" i="46"/>
  <c r="E49" i="71"/>
  <c r="E65" i="71" s="1"/>
  <c r="A52" i="71"/>
  <c r="AE70" i="77"/>
  <c r="AH109" i="37"/>
  <c r="AI109" i="37" s="1"/>
  <c r="AE89" i="27"/>
  <c r="AG109" i="39"/>
  <c r="E49" i="39"/>
  <c r="E65" i="39" s="1"/>
  <c r="AE108" i="49"/>
  <c r="B14" i="71"/>
  <c r="T14" i="71"/>
  <c r="AH90" i="52"/>
  <c r="AI90" i="52" s="1"/>
  <c r="AE109" i="49"/>
  <c r="AB16" i="24"/>
  <c r="AI16" i="24" s="1"/>
  <c r="AE71" i="77"/>
  <c r="T36" i="11"/>
  <c r="X21" i="55"/>
  <c r="S122" i="10"/>
  <c r="U118" i="10" s="1"/>
  <c r="AH89" i="58"/>
  <c r="AI89" i="58" s="1"/>
  <c r="AE89" i="58"/>
  <c r="AE108" i="76"/>
  <c r="AH108" i="76"/>
  <c r="AI108" i="76" s="1"/>
  <c r="X12" i="65"/>
  <c r="AB13" i="65"/>
  <c r="AI13" i="65" s="1"/>
  <c r="S84" i="10"/>
  <c r="U82" i="10" s="1"/>
  <c r="AH51" i="39"/>
  <c r="AI51" i="39" s="1"/>
  <c r="AE50" i="39"/>
  <c r="S46" i="10"/>
  <c r="U45" i="10" s="1"/>
  <c r="AH89" i="29"/>
  <c r="AI89" i="29" s="1"/>
  <c r="A32" i="39"/>
  <c r="C30" i="39"/>
  <c r="C46" i="39" s="1"/>
  <c r="AB14" i="14"/>
  <c r="AI14" i="14" s="1"/>
  <c r="AH108" i="37"/>
  <c r="AI108" i="37" s="1"/>
  <c r="AG51" i="39"/>
  <c r="AE51" i="29"/>
  <c r="C68" i="39"/>
  <c r="C84" i="39" s="1"/>
  <c r="C49" i="39"/>
  <c r="C65" i="39" s="1"/>
  <c r="AE31" i="77"/>
  <c r="AE50" i="81"/>
  <c r="AH107" i="40"/>
  <c r="AI107" i="40" s="1"/>
  <c r="AE107" i="40"/>
  <c r="AE107" i="48"/>
  <c r="AH107" i="48"/>
  <c r="AI107" i="48" s="1"/>
  <c r="A31" i="40"/>
  <c r="AG88" i="48"/>
  <c r="AG107" i="48"/>
  <c r="AB17" i="62"/>
  <c r="AI17" i="62" s="1"/>
  <c r="A31" i="76"/>
  <c r="AG69" i="76"/>
  <c r="A31" i="48"/>
  <c r="AG50" i="48"/>
  <c r="X13" i="14"/>
  <c r="AH50" i="85"/>
  <c r="AI50" i="85" s="1"/>
  <c r="AE50" i="85"/>
  <c r="X14" i="49"/>
  <c r="AB15" i="51"/>
  <c r="AI15" i="51" s="1"/>
  <c r="AB14" i="34"/>
  <c r="AI14" i="34" s="1"/>
  <c r="S103" i="12"/>
  <c r="S84" i="12"/>
  <c r="AB12" i="24"/>
  <c r="AI12" i="24" s="1"/>
  <c r="T12" i="38"/>
  <c r="AG69" i="87"/>
  <c r="A88" i="58"/>
  <c r="AG69" i="85"/>
  <c r="AG31" i="85"/>
  <c r="A31" i="22"/>
  <c r="A31" i="85"/>
  <c r="AG50" i="58"/>
  <c r="AG107" i="85"/>
  <c r="A50" i="22"/>
  <c r="T12" i="85"/>
  <c r="B12" i="58"/>
  <c r="AG88" i="85"/>
  <c r="AG69" i="22"/>
  <c r="B12" i="85"/>
  <c r="A88" i="85"/>
  <c r="AH88" i="85" s="1"/>
  <c r="AI88" i="85" s="1"/>
  <c r="AE31" i="75"/>
  <c r="AG50" i="85"/>
  <c r="A88" i="22"/>
  <c r="A67" i="59"/>
  <c r="A29" i="37"/>
  <c r="A29" i="72"/>
  <c r="AG43" i="8"/>
  <c r="A26" i="8"/>
  <c r="A18" i="8"/>
  <c r="A20" i="8"/>
  <c r="A81" i="8"/>
  <c r="B22" i="8"/>
  <c r="A17" i="8"/>
  <c r="A21" i="8"/>
  <c r="AG62" i="8"/>
  <c r="A15" i="8"/>
  <c r="AG117" i="8"/>
  <c r="A19" i="8"/>
  <c r="A43" i="8"/>
  <c r="A25" i="8"/>
  <c r="A16" i="8"/>
  <c r="A62" i="8"/>
  <c r="A23" i="8"/>
  <c r="A14" i="8"/>
  <c r="A13" i="8"/>
  <c r="A100" i="8"/>
  <c r="A117" i="8"/>
  <c r="A60" i="8"/>
  <c r="A12" i="8"/>
  <c r="AG81" i="8"/>
  <c r="A41" i="8"/>
  <c r="V21" i="18"/>
  <c r="B24" i="8"/>
  <c r="AG41" i="8"/>
  <c r="AG60" i="8"/>
  <c r="A98" i="8"/>
  <c r="K10" i="89"/>
  <c r="K13" i="89"/>
  <c r="K11" i="89"/>
  <c r="F25" i="89"/>
  <c r="F16" i="89"/>
  <c r="K22" i="89"/>
  <c r="A9" i="57"/>
  <c r="F18" i="89"/>
  <c r="K24" i="89"/>
  <c r="K17" i="89"/>
  <c r="F13" i="89"/>
  <c r="F15" i="89"/>
  <c r="K21" i="89"/>
  <c r="K19" i="89"/>
  <c r="A9" i="52"/>
  <c r="F24" i="89"/>
  <c r="F22" i="89"/>
  <c r="K18" i="89"/>
  <c r="F17" i="89"/>
  <c r="F10" i="89"/>
  <c r="K14" i="89"/>
  <c r="F14" i="89"/>
  <c r="F20" i="89"/>
  <c r="K23" i="89"/>
  <c r="K16" i="89"/>
  <c r="K15" i="89"/>
  <c r="B16" i="36"/>
  <c r="B14" i="36"/>
  <c r="I16" i="36"/>
  <c r="I11" i="36"/>
  <c r="B19" i="36"/>
  <c r="B22" i="36"/>
  <c r="I15" i="36"/>
  <c r="I22" i="36"/>
  <c r="W18" i="18"/>
  <c r="B13" i="36"/>
  <c r="B18" i="36"/>
  <c r="V24" i="18"/>
  <c r="I21" i="36"/>
  <c r="W19" i="18"/>
  <c r="B15" i="36"/>
  <c r="B10" i="36"/>
  <c r="A9" i="44"/>
  <c r="I14" i="36"/>
  <c r="I20" i="36"/>
  <c r="B25" i="36"/>
  <c r="B24" i="36"/>
  <c r="I23" i="36"/>
  <c r="D14" i="36"/>
  <c r="D13" i="36"/>
  <c r="W22" i="18"/>
  <c r="I17" i="36"/>
  <c r="B11" i="36"/>
  <c r="B21" i="36"/>
  <c r="I24" i="36"/>
  <c r="I10" i="36"/>
  <c r="B17" i="36"/>
  <c r="B23" i="36"/>
  <c r="I18" i="36"/>
  <c r="I25" i="36"/>
  <c r="I12" i="36"/>
  <c r="B12" i="36"/>
  <c r="V18" i="18"/>
  <c r="W21" i="18"/>
  <c r="V19" i="18"/>
  <c r="V22" i="18"/>
  <c r="W17" i="18"/>
  <c r="G16" i="18"/>
  <c r="AE81" i="66"/>
  <c r="X13" i="23"/>
  <c r="AE39" i="28"/>
  <c r="AE95" i="24"/>
  <c r="AE72" i="67"/>
  <c r="AE97" i="44"/>
  <c r="AE82" i="52"/>
  <c r="AB17" i="74"/>
  <c r="AI17" i="74" s="1"/>
  <c r="AG34" i="77"/>
  <c r="A34" i="77"/>
  <c r="AG53" i="77"/>
  <c r="AG74" i="77"/>
  <c r="AH62" i="51"/>
  <c r="AI62" i="51" s="1"/>
  <c r="AG99" i="81"/>
  <c r="W68" i="81"/>
  <c r="W84" i="81" s="1"/>
  <c r="AE81" i="55"/>
  <c r="A99" i="81"/>
  <c r="AH78" i="22"/>
  <c r="AI78" i="22" s="1"/>
  <c r="AG61" i="81"/>
  <c r="AB26" i="56"/>
  <c r="AI26" i="56" s="1"/>
  <c r="AH81" i="80"/>
  <c r="AI81" i="80" s="1"/>
  <c r="AE81" i="80"/>
  <c r="AB20" i="23"/>
  <c r="AI20" i="23" s="1"/>
  <c r="X20" i="23"/>
  <c r="AG63" i="74"/>
  <c r="AG44" i="74"/>
  <c r="B26" i="8"/>
  <c r="A45" i="8"/>
  <c r="AG120" i="74"/>
  <c r="A55" i="51"/>
  <c r="A112" i="51"/>
  <c r="AG93" i="51"/>
  <c r="AG36" i="51"/>
  <c r="AG74" i="51"/>
  <c r="K30" i="51"/>
  <c r="K46" i="51" s="1"/>
  <c r="A69" i="53"/>
  <c r="A88" i="53"/>
  <c r="T12" i="63"/>
  <c r="B12" i="63"/>
  <c r="A50" i="63"/>
  <c r="AG31" i="63"/>
  <c r="A31" i="63"/>
  <c r="AG88" i="63"/>
  <c r="A69" i="63"/>
  <c r="A107" i="63"/>
  <c r="AG107" i="63"/>
  <c r="AG69" i="63"/>
  <c r="A88" i="63"/>
  <c r="AE35" i="14"/>
  <c r="T20" i="63"/>
  <c r="AG96" i="63"/>
  <c r="A96" i="63"/>
  <c r="I68" i="86"/>
  <c r="I84" i="86" s="1"/>
  <c r="AG73" i="86"/>
  <c r="I30" i="86"/>
  <c r="I46" i="86" s="1"/>
  <c r="AG35" i="86"/>
  <c r="I106" i="86"/>
  <c r="I122" i="86" s="1"/>
  <c r="A73" i="86"/>
  <c r="A111" i="86"/>
  <c r="A35" i="86"/>
  <c r="A41" i="56"/>
  <c r="AG60" i="56"/>
  <c r="A60" i="56"/>
  <c r="U106" i="56"/>
  <c r="U122" i="56" s="1"/>
  <c r="U49" i="56"/>
  <c r="U65" i="56" s="1"/>
  <c r="AG117" i="56"/>
  <c r="W30" i="39"/>
  <c r="W46" i="39" s="1"/>
  <c r="B23" i="39"/>
  <c r="W49" i="39"/>
  <c r="W65" i="39" s="1"/>
  <c r="A80" i="39"/>
  <c r="AG61" i="39"/>
  <c r="AG118" i="39"/>
  <c r="AG115" i="41"/>
  <c r="Q87" i="41"/>
  <c r="Q103" i="41" s="1"/>
  <c r="AG76" i="39"/>
  <c r="AG38" i="39"/>
  <c r="B19" i="39"/>
  <c r="O30" i="39"/>
  <c r="O46" i="39" s="1"/>
  <c r="A57" i="39"/>
  <c r="O87" i="39"/>
  <c r="O103" i="39" s="1"/>
  <c r="AG57" i="39"/>
  <c r="O49" i="39"/>
  <c r="O65" i="39" s="1"/>
  <c r="A95" i="39"/>
  <c r="AG114" i="39"/>
  <c r="A76" i="39"/>
  <c r="AG95" i="39"/>
  <c r="A114" i="39"/>
  <c r="AG31" i="55"/>
  <c r="A31" i="55"/>
  <c r="A69" i="55"/>
  <c r="A50" i="55"/>
  <c r="A88" i="55"/>
  <c r="AG88" i="55"/>
  <c r="AG50" i="55"/>
  <c r="AG69" i="55"/>
  <c r="A107" i="55"/>
  <c r="AE93" i="26"/>
  <c r="AG38" i="83"/>
  <c r="AG114" i="83"/>
  <c r="B19" i="83"/>
  <c r="A38" i="83"/>
  <c r="AG95" i="83"/>
  <c r="AG57" i="83"/>
  <c r="O87" i="83"/>
  <c r="O103" i="83" s="1"/>
  <c r="O49" i="83"/>
  <c r="O65" i="83" s="1"/>
  <c r="A57" i="83"/>
  <c r="A95" i="83"/>
  <c r="T24" i="86"/>
  <c r="Y106" i="86"/>
  <c r="Y122" i="86" s="1"/>
  <c r="A89" i="85"/>
  <c r="A70" i="85"/>
  <c r="C68" i="85"/>
  <c r="C84" i="85" s="1"/>
  <c r="C49" i="85"/>
  <c r="C65" i="85" s="1"/>
  <c r="AG70" i="85"/>
  <c r="T13" i="85"/>
  <c r="AG32" i="85"/>
  <c r="AG94" i="86"/>
  <c r="A56" i="86"/>
  <c r="AH64" i="83"/>
  <c r="AI64" i="83" s="1"/>
  <c r="AE63" i="83"/>
  <c r="AG114" i="68"/>
  <c r="T19" i="68"/>
  <c r="A114" i="68"/>
  <c r="AE33" i="37"/>
  <c r="AG118" i="64"/>
  <c r="B23" i="64"/>
  <c r="M87" i="85"/>
  <c r="M103" i="85" s="1"/>
  <c r="T18" i="85"/>
  <c r="AG107" i="54"/>
  <c r="AG88" i="54"/>
  <c r="T20" i="64"/>
  <c r="Q68" i="64"/>
  <c r="Q84" i="64" s="1"/>
  <c r="A77" i="64"/>
  <c r="A115" i="64"/>
  <c r="AH90" i="22"/>
  <c r="AI90" i="22" s="1"/>
  <c r="AG121" i="61"/>
  <c r="AC30" i="61"/>
  <c r="AC46" i="61" s="1"/>
  <c r="AG64" i="61"/>
  <c r="AG83" i="61"/>
  <c r="AC49" i="61"/>
  <c r="AC65" i="61" s="1"/>
  <c r="AC68" i="61"/>
  <c r="AC84" i="61" s="1"/>
  <c r="A102" i="61"/>
  <c r="AG102" i="61"/>
  <c r="A121" i="61"/>
  <c r="A64" i="61"/>
  <c r="AH97" i="29"/>
  <c r="AI97" i="29" s="1"/>
  <c r="A59" i="68"/>
  <c r="AG78" i="68"/>
  <c r="AE61" i="29"/>
  <c r="AH53" i="58"/>
  <c r="AI53" i="58" s="1"/>
  <c r="S30" i="68"/>
  <c r="S46" i="68" s="1"/>
  <c r="AE97" i="79"/>
  <c r="AG92" i="9"/>
  <c r="AG54" i="9"/>
  <c r="AG111" i="9"/>
  <c r="A92" i="9"/>
  <c r="B16" i="9"/>
  <c r="A35" i="9"/>
  <c r="AG35" i="9"/>
  <c r="A54" i="9"/>
  <c r="AG73" i="9"/>
  <c r="A111" i="9"/>
  <c r="AG92" i="25"/>
  <c r="I68" i="25"/>
  <c r="I84" i="25" s="1"/>
  <c r="AG73" i="25"/>
  <c r="I87" i="25"/>
  <c r="I103" i="25" s="1"/>
  <c r="AG54" i="25"/>
  <c r="I106" i="25"/>
  <c r="I122" i="25" s="1"/>
  <c r="I49" i="25"/>
  <c r="I65" i="25" s="1"/>
  <c r="A73" i="25"/>
  <c r="A92" i="25"/>
  <c r="A111" i="25"/>
  <c r="A54" i="25"/>
  <c r="AG111" i="25"/>
  <c r="AG35" i="25"/>
  <c r="B16" i="25"/>
  <c r="A35" i="25"/>
  <c r="AG107" i="29"/>
  <c r="A107" i="29"/>
  <c r="AG69" i="29"/>
  <c r="K106" i="31"/>
  <c r="K122" i="31" s="1"/>
  <c r="AG55" i="31"/>
  <c r="A74" i="31"/>
  <c r="K68" i="31"/>
  <c r="K84" i="31" s="1"/>
  <c r="T14" i="75"/>
  <c r="AG52" i="75"/>
  <c r="C49" i="22"/>
  <c r="C65" i="22" s="1"/>
  <c r="A70" i="22"/>
  <c r="T69" i="11"/>
  <c r="A69" i="87"/>
  <c r="AG88" i="87"/>
  <c r="A31" i="87"/>
  <c r="AG98" i="80"/>
  <c r="U30" i="80"/>
  <c r="U46" i="80" s="1"/>
  <c r="U87" i="80"/>
  <c r="U103" i="80" s="1"/>
  <c r="U49" i="80"/>
  <c r="U65" i="80" s="1"/>
  <c r="A117" i="80"/>
  <c r="AG41" i="80"/>
  <c r="A79" i="80"/>
  <c r="AG79" i="80"/>
  <c r="AG60" i="80"/>
  <c r="A60" i="80"/>
  <c r="U68" i="80"/>
  <c r="U84" i="80" s="1"/>
  <c r="I87" i="24"/>
  <c r="I103" i="24" s="1"/>
  <c r="A54" i="24"/>
  <c r="A35" i="24"/>
  <c r="I68" i="24"/>
  <c r="I84" i="24" s="1"/>
  <c r="A92" i="24"/>
  <c r="B16" i="24"/>
  <c r="I30" i="24"/>
  <c r="I46" i="24" s="1"/>
  <c r="AG54" i="24"/>
  <c r="A54" i="23"/>
  <c r="AG35" i="23"/>
  <c r="I106" i="23"/>
  <c r="I122" i="23" s="1"/>
  <c r="R25" i="18"/>
  <c r="Q25" i="18"/>
  <c r="V25" i="18" s="1"/>
  <c r="A88" i="87"/>
  <c r="T12" i="87"/>
  <c r="AH43" i="75"/>
  <c r="AI43" i="75" s="1"/>
  <c r="AG32" i="11"/>
  <c r="A70" i="11"/>
  <c r="T80" i="11"/>
  <c r="A121" i="10"/>
  <c r="A45" i="10"/>
  <c r="AE33" i="62"/>
  <c r="AH33" i="62"/>
  <c r="AI33" i="62" s="1"/>
  <c r="W49" i="45"/>
  <c r="W65" i="45" s="1"/>
  <c r="A61" i="45"/>
  <c r="AG42" i="45"/>
  <c r="A80" i="45"/>
  <c r="A118" i="45"/>
  <c r="A92" i="31"/>
  <c r="I30" i="31"/>
  <c r="I46" i="31" s="1"/>
  <c r="AG111" i="31"/>
  <c r="I49" i="31"/>
  <c r="I65" i="31" s="1"/>
  <c r="AG54" i="31"/>
  <c r="B16" i="31"/>
  <c r="AG35" i="31"/>
  <c r="I87" i="31"/>
  <c r="I103" i="31" s="1"/>
  <c r="AG92" i="31"/>
  <c r="A35" i="31"/>
  <c r="AG73" i="31"/>
  <c r="A50" i="87"/>
  <c r="A35" i="23"/>
  <c r="G20" i="18"/>
  <c r="K30" i="86"/>
  <c r="K46" i="86" s="1"/>
  <c r="AG36" i="86"/>
  <c r="AG93" i="86"/>
  <c r="B17" i="86"/>
  <c r="AG55" i="86"/>
  <c r="K87" i="86"/>
  <c r="K103" i="86" s="1"/>
  <c r="AG31" i="51"/>
  <c r="T12" i="51"/>
  <c r="AG69" i="9"/>
  <c r="A69" i="9"/>
  <c r="T17" i="86"/>
  <c r="G49" i="86"/>
  <c r="G65" i="86" s="1"/>
  <c r="A34" i="86"/>
  <c r="E24" i="92"/>
  <c r="E12" i="92"/>
  <c r="E10" i="92"/>
  <c r="E19" i="92"/>
  <c r="E17" i="92"/>
  <c r="E15" i="92"/>
  <c r="E13" i="92"/>
  <c r="E11" i="92"/>
  <c r="E16" i="92"/>
  <c r="T19" i="57"/>
  <c r="AG38" i="57"/>
  <c r="A57" i="57"/>
  <c r="O49" i="57"/>
  <c r="O65" i="57" s="1"/>
  <c r="A76" i="57"/>
  <c r="O68" i="57"/>
  <c r="O84" i="57" s="1"/>
  <c r="A114" i="57"/>
  <c r="O30" i="57"/>
  <c r="O46" i="57" s="1"/>
  <c r="AG114" i="57"/>
  <c r="O87" i="57"/>
  <c r="O103" i="57" s="1"/>
  <c r="AG95" i="57"/>
  <c r="T23" i="69"/>
  <c r="W49" i="69"/>
  <c r="W65" i="69" s="1"/>
  <c r="W30" i="69"/>
  <c r="W46" i="69" s="1"/>
  <c r="AG99" i="69"/>
  <c r="W106" i="69"/>
  <c r="W122" i="69" s="1"/>
  <c r="W68" i="69"/>
  <c r="W84" i="69" s="1"/>
  <c r="AG80" i="69"/>
  <c r="A42" i="69"/>
  <c r="A61" i="69"/>
  <c r="A51" i="87"/>
  <c r="C68" i="87"/>
  <c r="C84" i="87" s="1"/>
  <c r="C30" i="87"/>
  <c r="C46" i="87" s="1"/>
  <c r="F23" i="89"/>
  <c r="F11" i="89"/>
  <c r="Q15" i="18"/>
  <c r="V15" i="18" s="1"/>
  <c r="K49" i="86"/>
  <c r="K65" i="86" s="1"/>
  <c r="T24" i="58"/>
  <c r="Y49" i="58"/>
  <c r="Y65" i="58" s="1"/>
  <c r="Y87" i="58"/>
  <c r="Y103" i="58" s="1"/>
  <c r="AG119" i="58"/>
  <c r="A62" i="58"/>
  <c r="Y68" i="58"/>
  <c r="Y84" i="58" s="1"/>
  <c r="A43" i="58"/>
  <c r="AG81" i="58"/>
  <c r="AG62" i="58"/>
  <c r="Y30" i="58"/>
  <c r="Y46" i="58" s="1"/>
  <c r="A121" i="62"/>
  <c r="A110" i="84"/>
  <c r="B17" i="25"/>
  <c r="K87" i="25"/>
  <c r="K103" i="25" s="1"/>
  <c r="A55" i="25"/>
  <c r="AG93" i="25"/>
  <c r="M9" i="18"/>
  <c r="A8" i="26"/>
  <c r="S22" i="18"/>
  <c r="R22" i="18"/>
  <c r="A58" i="26"/>
  <c r="A42" i="58"/>
  <c r="AG96" i="62"/>
  <c r="Q30" i="62"/>
  <c r="Q46" i="62" s="1"/>
  <c r="AG58" i="62"/>
  <c r="AG115" i="62"/>
  <c r="T20" i="62"/>
  <c r="A115" i="62"/>
  <c r="K10" i="91"/>
  <c r="K14" i="91"/>
  <c r="A44" i="62"/>
  <c r="AA87" i="62"/>
  <c r="AA103" i="62" s="1"/>
  <c r="AG63" i="62"/>
  <c r="A101" i="62"/>
  <c r="AG101" i="62"/>
  <c r="AA30" i="62"/>
  <c r="AA46" i="62" s="1"/>
  <c r="AG120" i="62"/>
  <c r="AG44" i="62"/>
  <c r="AA68" i="62"/>
  <c r="AA84" i="62" s="1"/>
  <c r="AA49" i="62"/>
  <c r="AA65" i="62" s="1"/>
  <c r="T25" i="62"/>
  <c r="AA106" i="62"/>
  <c r="AA122" i="62" s="1"/>
  <c r="A26" i="63"/>
  <c r="A14" i="63"/>
  <c r="A24" i="63"/>
  <c r="A19" i="63"/>
  <c r="A23" i="63"/>
  <c r="A15" i="39"/>
  <c r="A17" i="39"/>
  <c r="G30" i="84"/>
  <c r="G46" i="84" s="1"/>
  <c r="G49" i="84"/>
  <c r="G65" i="84" s="1"/>
  <c r="G87" i="84"/>
  <c r="G103" i="84" s="1"/>
  <c r="AG53" i="84"/>
  <c r="AG34" i="84"/>
  <c r="T15" i="84"/>
  <c r="AG91" i="84"/>
  <c r="A34" i="84"/>
  <c r="Q11" i="18"/>
  <c r="A18" i="57"/>
  <c r="A23" i="57"/>
  <c r="A20" i="57"/>
  <c r="A13" i="57"/>
  <c r="A21" i="57"/>
  <c r="A24" i="50"/>
  <c r="A21" i="50"/>
  <c r="A17" i="50"/>
  <c r="A53" i="84"/>
  <c r="A12" i="72"/>
  <c r="A17" i="72"/>
  <c r="A16" i="72"/>
  <c r="A22" i="84"/>
  <c r="G23" i="18"/>
  <c r="A10" i="19"/>
  <c r="A20" i="84"/>
  <c r="A18" i="84"/>
  <c r="A23" i="84"/>
  <c r="A12" i="84"/>
  <c r="A21" i="84"/>
  <c r="A16" i="84"/>
  <c r="A17" i="84"/>
  <c r="A19" i="84"/>
  <c r="B19" i="89"/>
  <c r="A14" i="43"/>
  <c r="A13" i="84"/>
  <c r="U82" i="9" l="1"/>
  <c r="U53" i="9"/>
  <c r="AI55" i="9"/>
  <c r="AI53" i="9"/>
  <c r="AI56" i="9"/>
  <c r="AI62" i="9"/>
  <c r="U52" i="9"/>
  <c r="U51" i="9"/>
  <c r="U54" i="9"/>
  <c r="U62" i="9"/>
  <c r="AI60" i="9"/>
  <c r="AI63" i="9"/>
  <c r="U101" i="10"/>
  <c r="U98" i="10"/>
  <c r="U94" i="10"/>
  <c r="AI97" i="10"/>
  <c r="U99" i="10"/>
  <c r="AI96" i="10"/>
  <c r="AI99" i="10"/>
  <c r="U90" i="10"/>
  <c r="AH64" i="60"/>
  <c r="AI64" i="60" s="1"/>
  <c r="AE63" i="60"/>
  <c r="AH45" i="79"/>
  <c r="AI45" i="79" s="1"/>
  <c r="AE44" i="79"/>
  <c r="AH83" i="48"/>
  <c r="AI83" i="48" s="1"/>
  <c r="AE82" i="48"/>
  <c r="T74" i="11"/>
  <c r="AH102" i="53"/>
  <c r="AI102" i="53" s="1"/>
  <c r="AE101" i="53"/>
  <c r="AH121" i="79"/>
  <c r="AI121" i="79" s="1"/>
  <c r="AE120" i="79"/>
  <c r="AB26" i="48"/>
  <c r="AI26" i="48" s="1"/>
  <c r="X26" i="48"/>
  <c r="U43" i="9"/>
  <c r="AI52" i="9"/>
  <c r="AE120" i="76"/>
  <c r="AH121" i="76"/>
  <c r="AI121" i="76" s="1"/>
  <c r="AH45" i="48"/>
  <c r="AI45" i="48" s="1"/>
  <c r="AE44" i="48"/>
  <c r="AH121" i="53"/>
  <c r="AI121" i="53" s="1"/>
  <c r="AE120" i="53"/>
  <c r="U41" i="9"/>
  <c r="U61" i="9"/>
  <c r="X26" i="76"/>
  <c r="AB26" i="76"/>
  <c r="AI26" i="76" s="1"/>
  <c r="AH102" i="79"/>
  <c r="AI102" i="79" s="1"/>
  <c r="AE101" i="79"/>
  <c r="AH64" i="76"/>
  <c r="AI64" i="76" s="1"/>
  <c r="AE63" i="76"/>
  <c r="AH83" i="76"/>
  <c r="AI83" i="76" s="1"/>
  <c r="AE82" i="76"/>
  <c r="AI41" i="9"/>
  <c r="AH83" i="79"/>
  <c r="AI83" i="79" s="1"/>
  <c r="AE82" i="79"/>
  <c r="AH83" i="60"/>
  <c r="AI83" i="60" s="1"/>
  <c r="AE82" i="60"/>
  <c r="AH45" i="76"/>
  <c r="AI45" i="76" s="1"/>
  <c r="AE44" i="76"/>
  <c r="AH45" i="53"/>
  <c r="AI45" i="53" s="1"/>
  <c r="AE44" i="53"/>
  <c r="AH121" i="48"/>
  <c r="AI121" i="48" s="1"/>
  <c r="AE120" i="48"/>
  <c r="U64" i="9"/>
  <c r="X26" i="60"/>
  <c r="AB26" i="60"/>
  <c r="AI26" i="60" s="1"/>
  <c r="AH121" i="60"/>
  <c r="AI121" i="60" s="1"/>
  <c r="AE120" i="60"/>
  <c r="T98" i="11"/>
  <c r="T70" i="11"/>
  <c r="T99" i="11"/>
  <c r="AI54" i="9"/>
  <c r="AE44" i="60"/>
  <c r="AH45" i="60"/>
  <c r="AI45" i="60" s="1"/>
  <c r="AB14" i="54"/>
  <c r="AI14" i="54" s="1"/>
  <c r="T75" i="11"/>
  <c r="U56" i="9"/>
  <c r="AI58" i="9"/>
  <c r="U76" i="9"/>
  <c r="AI57" i="9"/>
  <c r="S46" i="8"/>
  <c r="AI31" i="8" s="1"/>
  <c r="AH43" i="70"/>
  <c r="AI43" i="70" s="1"/>
  <c r="AE43" i="70"/>
  <c r="AH62" i="78"/>
  <c r="AI62" i="78" s="1"/>
  <c r="AE62" i="78"/>
  <c r="AE61" i="78"/>
  <c r="AE61" i="46"/>
  <c r="AH62" i="46"/>
  <c r="AI62" i="46" s="1"/>
  <c r="AE62" i="46"/>
  <c r="AH100" i="33"/>
  <c r="AI100" i="33" s="1"/>
  <c r="AE100" i="33"/>
  <c r="AE99" i="33"/>
  <c r="X24" i="33"/>
  <c r="AB24" i="33"/>
  <c r="AI24" i="33" s="1"/>
  <c r="AE42" i="70"/>
  <c r="AE118" i="29"/>
  <c r="AE119" i="29"/>
  <c r="AH119" i="29"/>
  <c r="AI119" i="29" s="1"/>
  <c r="AH81" i="75"/>
  <c r="AI81" i="75" s="1"/>
  <c r="AE80" i="75"/>
  <c r="AE81" i="75"/>
  <c r="AH100" i="70"/>
  <c r="AI100" i="70" s="1"/>
  <c r="AE100" i="70"/>
  <c r="AH81" i="29"/>
  <c r="AI81" i="29" s="1"/>
  <c r="AE80" i="29"/>
  <c r="AE81" i="29"/>
  <c r="AH81" i="61"/>
  <c r="AI81" i="61" s="1"/>
  <c r="AE80" i="61"/>
  <c r="AE81" i="61"/>
  <c r="AH100" i="78"/>
  <c r="AI100" i="78" s="1"/>
  <c r="AE100" i="78"/>
  <c r="AE99" i="78"/>
  <c r="AE118" i="46"/>
  <c r="AE119" i="46"/>
  <c r="AH119" i="46"/>
  <c r="AI119" i="46" s="1"/>
  <c r="AH62" i="29"/>
  <c r="AI62" i="29" s="1"/>
  <c r="AE62" i="29"/>
  <c r="AE61" i="85"/>
  <c r="AH62" i="85"/>
  <c r="AI62" i="85" s="1"/>
  <c r="AE62" i="85"/>
  <c r="AH119" i="70"/>
  <c r="AI119" i="70" s="1"/>
  <c r="AE118" i="70"/>
  <c r="AE119" i="70"/>
  <c r="AE43" i="61"/>
  <c r="AE42" i="61"/>
  <c r="AH43" i="61"/>
  <c r="AI43" i="61" s="1"/>
  <c r="AB24" i="85"/>
  <c r="AI24" i="85" s="1"/>
  <c r="X24" i="85"/>
  <c r="AH81" i="46"/>
  <c r="AI81" i="46" s="1"/>
  <c r="AE81" i="46"/>
  <c r="AE80" i="46"/>
  <c r="AH81" i="78"/>
  <c r="AI81" i="78" s="1"/>
  <c r="AE81" i="78"/>
  <c r="AE80" i="78"/>
  <c r="AE43" i="33"/>
  <c r="AH43" i="33"/>
  <c r="AI43" i="33" s="1"/>
  <c r="AB24" i="46"/>
  <c r="AI24" i="46" s="1"/>
  <c r="X24" i="46"/>
  <c r="AI102" i="10"/>
  <c r="U91" i="10"/>
  <c r="AI34" i="9"/>
  <c r="AI69" i="9"/>
  <c r="AH62" i="30"/>
  <c r="AI62" i="30" s="1"/>
  <c r="AE62" i="30"/>
  <c r="AE61" i="30"/>
  <c r="AH119" i="61"/>
  <c r="AI119" i="61" s="1"/>
  <c r="AE119" i="61"/>
  <c r="AE118" i="61"/>
  <c r="AH100" i="29"/>
  <c r="AI100" i="29" s="1"/>
  <c r="AE100" i="29"/>
  <c r="AE99" i="29"/>
  <c r="AH62" i="61"/>
  <c r="AI62" i="61" s="1"/>
  <c r="AE62" i="61"/>
  <c r="AE61" i="61"/>
  <c r="AG100" i="8"/>
  <c r="AG119" i="8"/>
  <c r="A119" i="8"/>
  <c r="AB24" i="70"/>
  <c r="AI24" i="70" s="1"/>
  <c r="X24" i="70"/>
  <c r="AH43" i="29"/>
  <c r="AI43" i="29" s="1"/>
  <c r="AE42" i="29"/>
  <c r="AE43" i="29"/>
  <c r="AI112" i="8"/>
  <c r="T83" i="11"/>
  <c r="T32" i="11"/>
  <c r="AI37" i="9"/>
  <c r="U69" i="9"/>
  <c r="B84" i="9" s="1"/>
  <c r="U84" i="9" s="1"/>
  <c r="AE62" i="23"/>
  <c r="AH62" i="23"/>
  <c r="AI62" i="23" s="1"/>
  <c r="AE61" i="23"/>
  <c r="AH100" i="75"/>
  <c r="AI100" i="75" s="1"/>
  <c r="AE100" i="75"/>
  <c r="AE99" i="75"/>
  <c r="AH100" i="85"/>
  <c r="AI100" i="85" s="1"/>
  <c r="AE99" i="85"/>
  <c r="AE100" i="85"/>
  <c r="X24" i="78"/>
  <c r="AB24" i="78"/>
  <c r="AI24" i="78" s="1"/>
  <c r="AE118" i="33"/>
  <c r="AH119" i="33"/>
  <c r="AI119" i="33" s="1"/>
  <c r="AE119" i="33"/>
  <c r="AE62" i="33"/>
  <c r="AE61" i="33"/>
  <c r="AH62" i="33"/>
  <c r="AI62" i="33" s="1"/>
  <c r="AI92" i="10"/>
  <c r="U93" i="10"/>
  <c r="T34" i="11"/>
  <c r="T60" i="11"/>
  <c r="T76" i="11"/>
  <c r="T51" i="11"/>
  <c r="T110" i="11"/>
  <c r="T117" i="11"/>
  <c r="AI36" i="9"/>
  <c r="AI73" i="9"/>
  <c r="S65" i="8"/>
  <c r="U58" i="8" s="1"/>
  <c r="X24" i="29"/>
  <c r="AB24" i="29"/>
  <c r="AI24" i="29" s="1"/>
  <c r="AH81" i="70"/>
  <c r="AI81" i="70" s="1"/>
  <c r="AE80" i="70"/>
  <c r="AE81" i="70"/>
  <c r="AB24" i="75"/>
  <c r="AI24" i="75" s="1"/>
  <c r="X24" i="75"/>
  <c r="AH100" i="30"/>
  <c r="AI100" i="30" s="1"/>
  <c r="AE100" i="30"/>
  <c r="AE99" i="30"/>
  <c r="AH43" i="78"/>
  <c r="AI43" i="78" s="1"/>
  <c r="AE43" i="78"/>
  <c r="AE42" i="78"/>
  <c r="AI52" i="8"/>
  <c r="AH118" i="76"/>
  <c r="AI118" i="76" s="1"/>
  <c r="AE118" i="76"/>
  <c r="AE42" i="64"/>
  <c r="AH42" i="64"/>
  <c r="AI42" i="64" s="1"/>
  <c r="AE41" i="64"/>
  <c r="U91" i="9"/>
  <c r="U96" i="9"/>
  <c r="AI94" i="10"/>
  <c r="U100" i="10"/>
  <c r="AI101" i="10"/>
  <c r="U95" i="10"/>
  <c r="AE61" i="37"/>
  <c r="AH61" i="37"/>
  <c r="AI61" i="37" s="1"/>
  <c r="AE60" i="37"/>
  <c r="AE42" i="76"/>
  <c r="AE41" i="76"/>
  <c r="AH42" i="76"/>
  <c r="AI42" i="76" s="1"/>
  <c r="AI100" i="9"/>
  <c r="AI88" i="10"/>
  <c r="AI89" i="10"/>
  <c r="U102" i="10"/>
  <c r="AI91" i="10"/>
  <c r="AI92" i="9"/>
  <c r="AI95" i="10"/>
  <c r="U97" i="10"/>
  <c r="AI98" i="10"/>
  <c r="AI100" i="10"/>
  <c r="AE79" i="65"/>
  <c r="AH80" i="65"/>
  <c r="AI80" i="65" s="1"/>
  <c r="AE80" i="65"/>
  <c r="AE98" i="70"/>
  <c r="AH99" i="70"/>
  <c r="AI99" i="70" s="1"/>
  <c r="AE99" i="70"/>
  <c r="S103" i="8"/>
  <c r="T119" i="11"/>
  <c r="U50" i="9"/>
  <c r="B65" i="9" s="1"/>
  <c r="U65" i="9" s="1"/>
  <c r="AI64" i="9"/>
  <c r="X23" i="49"/>
  <c r="AB23" i="49"/>
  <c r="AI23" i="49" s="1"/>
  <c r="AI93" i="10"/>
  <c r="AH99" i="65"/>
  <c r="AI99" i="65" s="1"/>
  <c r="AE99" i="65"/>
  <c r="AE98" i="65"/>
  <c r="U96" i="10"/>
  <c r="U88" i="10"/>
  <c r="B103" i="10" s="1"/>
  <c r="U103" i="10" s="1"/>
  <c r="U108" i="8"/>
  <c r="S84" i="8"/>
  <c r="U89" i="10"/>
  <c r="AI90" i="10"/>
  <c r="U92" i="10"/>
  <c r="U55" i="9"/>
  <c r="U37" i="9"/>
  <c r="AI72" i="9"/>
  <c r="U63" i="9"/>
  <c r="U58" i="9"/>
  <c r="AE60" i="76"/>
  <c r="AH61" i="76"/>
  <c r="AI61" i="76" s="1"/>
  <c r="AE61" i="76"/>
  <c r="AI111" i="8"/>
  <c r="T113" i="11"/>
  <c r="S65" i="12"/>
  <c r="AH60" i="50"/>
  <c r="AI60" i="50" s="1"/>
  <c r="AE60" i="50"/>
  <c r="AH98" i="71"/>
  <c r="AI98" i="71" s="1"/>
  <c r="AE98" i="71"/>
  <c r="AE78" i="76"/>
  <c r="AH79" i="76"/>
  <c r="AI79" i="76" s="1"/>
  <c r="AE79" i="76"/>
  <c r="AH79" i="50"/>
  <c r="AI79" i="50" s="1"/>
  <c r="AE79" i="50"/>
  <c r="AH117" i="76"/>
  <c r="AI117" i="76" s="1"/>
  <c r="AE117" i="76"/>
  <c r="AE116" i="76"/>
  <c r="AE78" i="48"/>
  <c r="AH79" i="48"/>
  <c r="AI79" i="48" s="1"/>
  <c r="AE79" i="48"/>
  <c r="U113" i="8"/>
  <c r="T90" i="11"/>
  <c r="T92" i="11"/>
  <c r="U57" i="9"/>
  <c r="AH117" i="72"/>
  <c r="AI117" i="72" s="1"/>
  <c r="AE117" i="72"/>
  <c r="AE116" i="72"/>
  <c r="AE40" i="48"/>
  <c r="AE41" i="48"/>
  <c r="AH41" i="48"/>
  <c r="AI41" i="48" s="1"/>
  <c r="AE97" i="76"/>
  <c r="AH98" i="76"/>
  <c r="AI98" i="76" s="1"/>
  <c r="AE98" i="76"/>
  <c r="AB22" i="48"/>
  <c r="AI22" i="48" s="1"/>
  <c r="X22" i="48"/>
  <c r="AH41" i="50"/>
  <c r="AI41" i="50" s="1"/>
  <c r="AE41" i="50"/>
  <c r="AI119" i="8"/>
  <c r="U111" i="8"/>
  <c r="T35" i="11"/>
  <c r="AE78" i="71"/>
  <c r="AH79" i="71"/>
  <c r="AI79" i="71" s="1"/>
  <c r="AE79" i="71"/>
  <c r="AE98" i="50"/>
  <c r="AH98" i="50"/>
  <c r="AI98" i="50" s="1"/>
  <c r="T96" i="11"/>
  <c r="AH98" i="41"/>
  <c r="AI98" i="41" s="1"/>
  <c r="AE98" i="41"/>
  <c r="AE97" i="41"/>
  <c r="AB22" i="76"/>
  <c r="AI22" i="76" s="1"/>
  <c r="X22" i="76"/>
  <c r="AI114" i="8"/>
  <c r="S46" i="12"/>
  <c r="U36" i="12" s="1"/>
  <c r="AE41" i="71"/>
  <c r="AH41" i="71"/>
  <c r="AI41" i="71" s="1"/>
  <c r="AH117" i="53"/>
  <c r="AI117" i="53" s="1"/>
  <c r="AE117" i="53"/>
  <c r="T61" i="11"/>
  <c r="T64" i="11"/>
  <c r="AE78" i="72"/>
  <c r="AH79" i="72"/>
  <c r="AI79" i="72" s="1"/>
  <c r="AE79" i="72"/>
  <c r="AI32" i="12"/>
  <c r="AI115" i="8"/>
  <c r="AI118" i="12"/>
  <c r="AI116" i="8"/>
  <c r="AI121" i="8"/>
  <c r="AI113" i="8"/>
  <c r="U115" i="8"/>
  <c r="U107" i="8"/>
  <c r="B122" i="8" s="1"/>
  <c r="U122" i="8" s="1"/>
  <c r="AI109" i="8"/>
  <c r="U117" i="8"/>
  <c r="U118" i="8"/>
  <c r="T89" i="11"/>
  <c r="U33" i="9"/>
  <c r="U45" i="9"/>
  <c r="U77" i="9"/>
  <c r="U74" i="9"/>
  <c r="U109" i="8"/>
  <c r="AI108" i="8"/>
  <c r="AI42" i="9"/>
  <c r="U78" i="9"/>
  <c r="AE77" i="68"/>
  <c r="AH78" i="68"/>
  <c r="AI78" i="68" s="1"/>
  <c r="AE78" i="68"/>
  <c r="AH78" i="32"/>
  <c r="AI78" i="32" s="1"/>
  <c r="AE78" i="32"/>
  <c r="AE77" i="32"/>
  <c r="AH97" i="68"/>
  <c r="AI97" i="68" s="1"/>
  <c r="AE96" i="68"/>
  <c r="AE97" i="68"/>
  <c r="X21" i="24"/>
  <c r="AB21" i="24"/>
  <c r="AI21" i="24" s="1"/>
  <c r="AI35" i="9"/>
  <c r="AI44" i="9"/>
  <c r="U121" i="12"/>
  <c r="U119" i="8"/>
  <c r="AI110" i="8"/>
  <c r="AH59" i="71"/>
  <c r="AI59" i="71" s="1"/>
  <c r="AE59" i="71"/>
  <c r="X21" i="32"/>
  <c r="AB21" i="32"/>
  <c r="AI21" i="32" s="1"/>
  <c r="AH116" i="53"/>
  <c r="AI116" i="53" s="1"/>
  <c r="AE116" i="53"/>
  <c r="AE115" i="53"/>
  <c r="U75" i="9"/>
  <c r="AI75" i="9"/>
  <c r="AI116" i="12"/>
  <c r="U112" i="8"/>
  <c r="U110" i="8"/>
  <c r="AI118" i="8"/>
  <c r="T101" i="11"/>
  <c r="U31" i="9"/>
  <c r="B46" i="9" s="1"/>
  <c r="U46" i="9" s="1"/>
  <c r="AI39" i="9"/>
  <c r="U81" i="9"/>
  <c r="AI77" i="9"/>
  <c r="AE77" i="60"/>
  <c r="AE78" i="60"/>
  <c r="AH78" i="60"/>
  <c r="AI78" i="60" s="1"/>
  <c r="T93" i="11"/>
  <c r="X21" i="68"/>
  <c r="AB21" i="68"/>
  <c r="AI21" i="68" s="1"/>
  <c r="AH97" i="71"/>
  <c r="AI97" i="71" s="1"/>
  <c r="AE97" i="71"/>
  <c r="AH78" i="24"/>
  <c r="AI78" i="24" s="1"/>
  <c r="AE77" i="24"/>
  <c r="AE78" i="24"/>
  <c r="AI120" i="12"/>
  <c r="U119" i="12"/>
  <c r="AI117" i="8"/>
  <c r="U116" i="8"/>
  <c r="T91" i="11"/>
  <c r="T41" i="11"/>
  <c r="T115" i="11"/>
  <c r="U40" i="9"/>
  <c r="AI43" i="9"/>
  <c r="AI78" i="9"/>
  <c r="AI79" i="9"/>
  <c r="AE116" i="32"/>
  <c r="AH116" i="32"/>
  <c r="AI116" i="32" s="1"/>
  <c r="AE115" i="32"/>
  <c r="AE97" i="53"/>
  <c r="AE96" i="53"/>
  <c r="AH97" i="53"/>
  <c r="AI97" i="53" s="1"/>
  <c r="AI61" i="9"/>
  <c r="AI50" i="9"/>
  <c r="AI117" i="12"/>
  <c r="U120" i="8"/>
  <c r="AI120" i="8"/>
  <c r="AI107" i="8"/>
  <c r="AH116" i="68"/>
  <c r="AI116" i="68" s="1"/>
  <c r="AE115" i="68"/>
  <c r="AE116" i="68"/>
  <c r="AH40" i="71"/>
  <c r="AI40" i="71" s="1"/>
  <c r="AE40" i="71"/>
  <c r="AH97" i="24"/>
  <c r="AI97" i="24" s="1"/>
  <c r="AE97" i="24"/>
  <c r="AE96" i="24"/>
  <c r="T72" i="11"/>
  <c r="AE76" i="40"/>
  <c r="AE77" i="40"/>
  <c r="AH77" i="40"/>
  <c r="AI77" i="40" s="1"/>
  <c r="AE114" i="81"/>
  <c r="AH115" i="81"/>
  <c r="AI115" i="81" s="1"/>
  <c r="T116" i="11"/>
  <c r="U58" i="10"/>
  <c r="AI62" i="10"/>
  <c r="AI64" i="10"/>
  <c r="U52" i="10"/>
  <c r="AI63" i="10"/>
  <c r="AI60" i="10"/>
  <c r="U64" i="10"/>
  <c r="U54" i="10"/>
  <c r="AI50" i="10"/>
  <c r="U53" i="10"/>
  <c r="AI58" i="10"/>
  <c r="AI52" i="10"/>
  <c r="U50" i="10"/>
  <c r="B65" i="10" s="1"/>
  <c r="U65" i="10" s="1"/>
  <c r="AI59" i="10"/>
  <c r="U51" i="10"/>
  <c r="AI54" i="10"/>
  <c r="AI61" i="10"/>
  <c r="AI56" i="10"/>
  <c r="U63" i="10"/>
  <c r="AI51" i="10"/>
  <c r="AI55" i="10"/>
  <c r="U57" i="10"/>
  <c r="U61" i="10"/>
  <c r="U59" i="10"/>
  <c r="U60" i="10"/>
  <c r="AI53" i="10"/>
  <c r="U56" i="10"/>
  <c r="AE95" i="81"/>
  <c r="AH96" i="81"/>
  <c r="AI96" i="81" s="1"/>
  <c r="AE96" i="81"/>
  <c r="AH96" i="74"/>
  <c r="AI96" i="74" s="1"/>
  <c r="AE96" i="74"/>
  <c r="AE95" i="74"/>
  <c r="AE39" i="74"/>
  <c r="AE38" i="74"/>
  <c r="AH39" i="74"/>
  <c r="AI39" i="74" s="1"/>
  <c r="T121" i="11"/>
  <c r="AB20" i="40"/>
  <c r="AI20" i="40" s="1"/>
  <c r="X20" i="40"/>
  <c r="AH58" i="81"/>
  <c r="AI58" i="81" s="1"/>
  <c r="AE57" i="81"/>
  <c r="AI36" i="12"/>
  <c r="U62" i="10"/>
  <c r="T109" i="11"/>
  <c r="AE57" i="64"/>
  <c r="AH58" i="64"/>
  <c r="AI58" i="64" s="1"/>
  <c r="AE58" i="64"/>
  <c r="AB20" i="81"/>
  <c r="AI20" i="81" s="1"/>
  <c r="X20" i="81"/>
  <c r="AE114" i="74"/>
  <c r="AE115" i="74"/>
  <c r="AH115" i="74"/>
  <c r="AI115" i="74" s="1"/>
  <c r="U107" i="9"/>
  <c r="B122" i="9" s="1"/>
  <c r="U122" i="9" s="1"/>
  <c r="U113" i="9"/>
  <c r="AI112" i="9"/>
  <c r="U115" i="9"/>
  <c r="AI108" i="9"/>
  <c r="AI107" i="9"/>
  <c r="AI114" i="9"/>
  <c r="AI111" i="9"/>
  <c r="U120" i="9"/>
  <c r="AI120" i="9"/>
  <c r="U116" i="9"/>
  <c r="U121" i="9"/>
  <c r="U110" i="9"/>
  <c r="AI118" i="9"/>
  <c r="AI109" i="9"/>
  <c r="AI110" i="9"/>
  <c r="U119" i="9"/>
  <c r="U108" i="9"/>
  <c r="U117" i="9"/>
  <c r="AI117" i="9"/>
  <c r="U112" i="9"/>
  <c r="AI116" i="9"/>
  <c r="AI113" i="9"/>
  <c r="U113" i="10"/>
  <c r="T71" i="11"/>
  <c r="AE96" i="40"/>
  <c r="AH96" i="40"/>
  <c r="AI96" i="40" s="1"/>
  <c r="AE76" i="81"/>
  <c r="AH77" i="81"/>
  <c r="AI77" i="81" s="1"/>
  <c r="AE77" i="81"/>
  <c r="U109" i="9"/>
  <c r="T79" i="11"/>
  <c r="T95" i="11"/>
  <c r="T97" i="11"/>
  <c r="T58" i="11"/>
  <c r="AH39" i="40"/>
  <c r="AI39" i="40" s="1"/>
  <c r="AE39" i="40"/>
  <c r="AE57" i="74"/>
  <c r="AH58" i="74"/>
  <c r="AI58" i="74" s="1"/>
  <c r="AE58" i="74"/>
  <c r="AH58" i="40"/>
  <c r="AI58" i="40" s="1"/>
  <c r="AE57" i="40"/>
  <c r="AE58" i="40"/>
  <c r="AH115" i="40"/>
  <c r="AI115" i="40" s="1"/>
  <c r="AE115" i="40"/>
  <c r="AE114" i="40"/>
  <c r="AE77" i="74"/>
  <c r="AE76" i="74"/>
  <c r="AH77" i="74"/>
  <c r="AI77" i="74" s="1"/>
  <c r="AE95" i="41"/>
  <c r="AH95" i="41"/>
  <c r="AI95" i="41" s="1"/>
  <c r="AE94" i="41"/>
  <c r="AE94" i="64"/>
  <c r="AH95" i="64"/>
  <c r="AI95" i="64" s="1"/>
  <c r="AH76" i="33"/>
  <c r="AI76" i="33" s="1"/>
  <c r="AE76" i="33"/>
  <c r="T108" i="11"/>
  <c r="T82" i="11"/>
  <c r="AH95" i="33"/>
  <c r="AI95" i="33" s="1"/>
  <c r="AE95" i="33"/>
  <c r="T78" i="11"/>
  <c r="T88" i="11"/>
  <c r="T50" i="11"/>
  <c r="AH57" i="56"/>
  <c r="AI57" i="56" s="1"/>
  <c r="AE56" i="56"/>
  <c r="AH76" i="46"/>
  <c r="AI76" i="46" s="1"/>
  <c r="AE75" i="46"/>
  <c r="AE76" i="46"/>
  <c r="T43" i="11"/>
  <c r="T57" i="11"/>
  <c r="AE95" i="64"/>
  <c r="AE114" i="66"/>
  <c r="AE113" i="66"/>
  <c r="AH114" i="66"/>
  <c r="AI114" i="66" s="1"/>
  <c r="T52" i="11"/>
  <c r="T37" i="11"/>
  <c r="AH114" i="64"/>
  <c r="AI114" i="64" s="1"/>
  <c r="AE113" i="64"/>
  <c r="T63" i="11"/>
  <c r="AE94" i="46"/>
  <c r="AH95" i="46"/>
  <c r="AI95" i="46" s="1"/>
  <c r="AE95" i="46"/>
  <c r="X19" i="66"/>
  <c r="AB19" i="66"/>
  <c r="AI19" i="66" s="1"/>
  <c r="AH38" i="60"/>
  <c r="AI38" i="60" s="1"/>
  <c r="AE38" i="60"/>
  <c r="AE37" i="60"/>
  <c r="AB19" i="62"/>
  <c r="AI19" i="62" s="1"/>
  <c r="X19" i="62"/>
  <c r="T31" i="11"/>
  <c r="T45" i="11"/>
  <c r="AE38" i="50"/>
  <c r="AH38" i="50"/>
  <c r="AI38" i="50" s="1"/>
  <c r="AE37" i="50"/>
  <c r="T56" i="11"/>
  <c r="T62" i="11"/>
  <c r="AH76" i="41"/>
  <c r="AI76" i="41" s="1"/>
  <c r="AE76" i="41"/>
  <c r="AE75" i="41"/>
  <c r="AE56" i="46"/>
  <c r="AH57" i="46"/>
  <c r="AI57" i="46" s="1"/>
  <c r="AE57" i="46"/>
  <c r="T107" i="11"/>
  <c r="AH38" i="64"/>
  <c r="AI38" i="64" s="1"/>
  <c r="AE37" i="64"/>
  <c r="AE38" i="64"/>
  <c r="T54" i="11"/>
  <c r="AE113" i="76"/>
  <c r="AH114" i="76"/>
  <c r="AI114" i="76" s="1"/>
  <c r="AE114" i="76"/>
  <c r="T73" i="11"/>
  <c r="T42" i="11"/>
  <c r="T39" i="11"/>
  <c r="T77" i="11"/>
  <c r="T114" i="11"/>
  <c r="T38" i="11"/>
  <c r="T94" i="11"/>
  <c r="AH38" i="76"/>
  <c r="AI38" i="76" s="1"/>
  <c r="AE38" i="76"/>
  <c r="AE37" i="76"/>
  <c r="AH76" i="60"/>
  <c r="AI76" i="60" s="1"/>
  <c r="AE76" i="60"/>
  <c r="AE75" i="60"/>
  <c r="AI50" i="8"/>
  <c r="AE75" i="86"/>
  <c r="AE76" i="86"/>
  <c r="AH76" i="86"/>
  <c r="AI76" i="86" s="1"/>
  <c r="T33" i="11"/>
  <c r="T112" i="11"/>
  <c r="T40" i="11"/>
  <c r="AE37" i="46"/>
  <c r="AH38" i="46"/>
  <c r="AI38" i="46" s="1"/>
  <c r="AE38" i="46"/>
  <c r="AB18" i="48"/>
  <c r="AI18" i="48" s="1"/>
  <c r="X18" i="48"/>
  <c r="U69" i="8"/>
  <c r="B84" i="8" s="1"/>
  <c r="U84" i="8" s="1"/>
  <c r="U83" i="8"/>
  <c r="AB18" i="46"/>
  <c r="AI18" i="46" s="1"/>
  <c r="X18" i="46"/>
  <c r="AI59" i="8"/>
  <c r="AH113" i="56"/>
  <c r="AI113" i="56" s="1"/>
  <c r="AE113" i="56"/>
  <c r="X18" i="56"/>
  <c r="AB18" i="56"/>
  <c r="AI18" i="56" s="1"/>
  <c r="AH94" i="56"/>
  <c r="AI94" i="56" s="1"/>
  <c r="AE94" i="56"/>
  <c r="AE93" i="56"/>
  <c r="U78" i="8"/>
  <c r="AI81" i="8"/>
  <c r="U73" i="8"/>
  <c r="AI78" i="8"/>
  <c r="AI76" i="8"/>
  <c r="AI69" i="8"/>
  <c r="AE112" i="56"/>
  <c r="AE92" i="79"/>
  <c r="AH93" i="79"/>
  <c r="AI93" i="79" s="1"/>
  <c r="AE93" i="79"/>
  <c r="AE74" i="76"/>
  <c r="AH74" i="76"/>
  <c r="AI74" i="76" s="1"/>
  <c r="AE73" i="76"/>
  <c r="X17" i="79"/>
  <c r="AB17" i="79"/>
  <c r="AI17" i="79" s="1"/>
  <c r="U71" i="8"/>
  <c r="U79" i="8"/>
  <c r="AI114" i="10"/>
  <c r="U118" i="12"/>
  <c r="AI110" i="12"/>
  <c r="U70" i="8"/>
  <c r="AI72" i="8"/>
  <c r="AH93" i="48"/>
  <c r="AI93" i="48" s="1"/>
  <c r="AE92" i="48"/>
  <c r="AE93" i="48"/>
  <c r="AH55" i="79"/>
  <c r="AI55" i="79" s="1"/>
  <c r="AE54" i="79"/>
  <c r="AE55" i="79"/>
  <c r="AH74" i="34"/>
  <c r="AI74" i="34" s="1"/>
  <c r="AE74" i="34"/>
  <c r="AE73" i="34"/>
  <c r="AI113" i="12"/>
  <c r="AI119" i="12"/>
  <c r="U81" i="8"/>
  <c r="U121" i="8"/>
  <c r="AH36" i="79"/>
  <c r="AI36" i="79" s="1"/>
  <c r="AE36" i="79"/>
  <c r="AE35" i="79"/>
  <c r="U108" i="12"/>
  <c r="U111" i="12"/>
  <c r="U76" i="8"/>
  <c r="U112" i="12"/>
  <c r="U110" i="10"/>
  <c r="AI73" i="8"/>
  <c r="AI108" i="10"/>
  <c r="U93" i="9"/>
  <c r="U92" i="9"/>
  <c r="AI94" i="9"/>
  <c r="T18" i="9" s="1"/>
  <c r="AI90" i="9"/>
  <c r="T14" i="9" s="1"/>
  <c r="AI91" i="9"/>
  <c r="AI101" i="9"/>
  <c r="AI98" i="9"/>
  <c r="U102" i="9"/>
  <c r="AI96" i="9"/>
  <c r="U94" i="9"/>
  <c r="U95" i="9"/>
  <c r="AI97" i="9"/>
  <c r="AI102" i="9"/>
  <c r="T26" i="9" s="1"/>
  <c r="U98" i="9"/>
  <c r="U89" i="9"/>
  <c r="AI99" i="9"/>
  <c r="U90" i="9"/>
  <c r="AI89" i="9"/>
  <c r="U100" i="9"/>
  <c r="U88" i="9"/>
  <c r="B103" i="9" s="1"/>
  <c r="U103" i="9" s="1"/>
  <c r="U101" i="9"/>
  <c r="AI93" i="9"/>
  <c r="AI88" i="9"/>
  <c r="AI95" i="9"/>
  <c r="U99" i="9"/>
  <c r="AH69" i="35"/>
  <c r="AI69" i="35" s="1"/>
  <c r="AE69" i="35"/>
  <c r="AE107" i="35"/>
  <c r="AH107" i="35"/>
  <c r="AI107" i="35" s="1"/>
  <c r="AB12" i="35"/>
  <c r="AI12" i="35" s="1"/>
  <c r="X12" i="35"/>
  <c r="AH88" i="35"/>
  <c r="AI88" i="35" s="1"/>
  <c r="AE88" i="35"/>
  <c r="AH50" i="35"/>
  <c r="AI50" i="35" s="1"/>
  <c r="AE50" i="35"/>
  <c r="AH31" i="35"/>
  <c r="AI31" i="35" s="1"/>
  <c r="AE31" i="35"/>
  <c r="AH113" i="33"/>
  <c r="AI113" i="33" s="1"/>
  <c r="AE113" i="33"/>
  <c r="AE112" i="33"/>
  <c r="X18" i="33"/>
  <c r="AB18" i="33"/>
  <c r="AI18" i="33" s="1"/>
  <c r="AE75" i="33"/>
  <c r="AE74" i="33"/>
  <c r="AH75" i="33"/>
  <c r="AI75" i="33" s="1"/>
  <c r="AE56" i="33"/>
  <c r="AH56" i="33"/>
  <c r="AI56" i="33" s="1"/>
  <c r="AE55" i="33"/>
  <c r="AE93" i="33"/>
  <c r="AH94" i="33"/>
  <c r="AI94" i="33" s="1"/>
  <c r="AE94" i="33"/>
  <c r="AH37" i="33"/>
  <c r="AI37" i="33" s="1"/>
  <c r="AE37" i="33"/>
  <c r="AE36" i="33"/>
  <c r="AE120" i="29"/>
  <c r="AH121" i="29"/>
  <c r="AI121" i="29" s="1"/>
  <c r="AE101" i="29"/>
  <c r="AH102" i="29"/>
  <c r="AI102" i="29" s="1"/>
  <c r="AE63" i="29"/>
  <c r="AH64" i="29"/>
  <c r="AI64" i="29" s="1"/>
  <c r="X26" i="29"/>
  <c r="AB26" i="29"/>
  <c r="AI26" i="29" s="1"/>
  <c r="AH45" i="29"/>
  <c r="AI45" i="29" s="1"/>
  <c r="AE44" i="29"/>
  <c r="AH83" i="29"/>
  <c r="AI83" i="29" s="1"/>
  <c r="AE82" i="29"/>
  <c r="AH44" i="26"/>
  <c r="AI44" i="26" s="1"/>
  <c r="AE43" i="26"/>
  <c r="AE44" i="26"/>
  <c r="AH120" i="26"/>
  <c r="AI120" i="26" s="1"/>
  <c r="AE120" i="26"/>
  <c r="AE119" i="26"/>
  <c r="X25" i="26"/>
  <c r="AB25" i="26"/>
  <c r="AI25" i="26" s="1"/>
  <c r="AE43" i="25"/>
  <c r="AH43" i="25"/>
  <c r="AI43" i="25" s="1"/>
  <c r="X26" i="25"/>
  <c r="AB26" i="25"/>
  <c r="AI26" i="25" s="1"/>
  <c r="X24" i="25"/>
  <c r="AB24" i="25"/>
  <c r="AI24" i="25" s="1"/>
  <c r="AH42" i="25"/>
  <c r="AI42" i="25" s="1"/>
  <c r="AE42" i="25"/>
  <c r="AE41" i="25"/>
  <c r="AH118" i="25"/>
  <c r="AI118" i="25" s="1"/>
  <c r="AE118" i="25"/>
  <c r="AE117" i="25"/>
  <c r="AH80" i="25"/>
  <c r="AI80" i="25" s="1"/>
  <c r="AE80" i="25"/>
  <c r="AE79" i="25"/>
  <c r="AE62" i="25"/>
  <c r="AH62" i="25"/>
  <c r="AI62" i="25" s="1"/>
  <c r="AH64" i="25"/>
  <c r="AI64" i="25" s="1"/>
  <c r="AE63" i="25"/>
  <c r="AB23" i="25"/>
  <c r="AI23" i="25" s="1"/>
  <c r="X23" i="25"/>
  <c r="AH61" i="25"/>
  <c r="AI61" i="25" s="1"/>
  <c r="AE60" i="25"/>
  <c r="AE61" i="25"/>
  <c r="AH102" i="25"/>
  <c r="AI102" i="25" s="1"/>
  <c r="AE101" i="25"/>
  <c r="AE99" i="25"/>
  <c r="AH99" i="25"/>
  <c r="AI99" i="25" s="1"/>
  <c r="AE98" i="25"/>
  <c r="AH121" i="25"/>
  <c r="AI121" i="25" s="1"/>
  <c r="AE120" i="25"/>
  <c r="AH119" i="25"/>
  <c r="AI119" i="25" s="1"/>
  <c r="AE119" i="25"/>
  <c r="AH83" i="25"/>
  <c r="AI83" i="25" s="1"/>
  <c r="AE82" i="25"/>
  <c r="AE81" i="25"/>
  <c r="AH81" i="25"/>
  <c r="AI81" i="25" s="1"/>
  <c r="AE44" i="25"/>
  <c r="AH45" i="25"/>
  <c r="AI45" i="25" s="1"/>
  <c r="AE107" i="23"/>
  <c r="AH107" i="23"/>
  <c r="AI107" i="23" s="1"/>
  <c r="AE88" i="23"/>
  <c r="AH88" i="23"/>
  <c r="AI88" i="23" s="1"/>
  <c r="AE50" i="23"/>
  <c r="AH50" i="23"/>
  <c r="AI50" i="23" s="1"/>
  <c r="AB12" i="23"/>
  <c r="AI12" i="23" s="1"/>
  <c r="X12" i="23"/>
  <c r="AE69" i="23"/>
  <c r="AH69" i="23"/>
  <c r="AI69" i="23" s="1"/>
  <c r="AE31" i="23"/>
  <c r="AH31" i="23"/>
  <c r="AI31" i="23" s="1"/>
  <c r="AH44" i="14"/>
  <c r="AI44" i="14" s="1"/>
  <c r="AE43" i="14"/>
  <c r="AE44" i="14"/>
  <c r="AE62" i="14"/>
  <c r="AE63" i="14"/>
  <c r="AH63" i="14"/>
  <c r="AI63" i="14" s="1"/>
  <c r="X25" i="14"/>
  <c r="AB25" i="14"/>
  <c r="AI25" i="14" s="1"/>
  <c r="AH101" i="14"/>
  <c r="AI101" i="14" s="1"/>
  <c r="AE101" i="14"/>
  <c r="AE100" i="14"/>
  <c r="AH82" i="14"/>
  <c r="AI82" i="14" s="1"/>
  <c r="AE82" i="14"/>
  <c r="AH40" i="22"/>
  <c r="AI40" i="22" s="1"/>
  <c r="A117" i="22"/>
  <c r="A41" i="22"/>
  <c r="U49" i="22"/>
  <c r="U65" i="22" s="1"/>
  <c r="AG117" i="22"/>
  <c r="T22" i="22"/>
  <c r="A60" i="22"/>
  <c r="AH60" i="22" s="1"/>
  <c r="AI60" i="22" s="1"/>
  <c r="U106" i="22"/>
  <c r="U122" i="22" s="1"/>
  <c r="AG79" i="22"/>
  <c r="AG98" i="22"/>
  <c r="A98" i="22"/>
  <c r="AE97" i="22" s="1"/>
  <c r="U68" i="22"/>
  <c r="U84" i="22" s="1"/>
  <c r="B22" i="22"/>
  <c r="U30" i="22"/>
  <c r="U46" i="22" s="1"/>
  <c r="A79" i="22"/>
  <c r="AG41" i="22"/>
  <c r="U87" i="22"/>
  <c r="U103" i="22" s="1"/>
  <c r="AG60" i="22"/>
  <c r="AH33" i="22"/>
  <c r="AI33" i="22" s="1"/>
  <c r="AG63" i="22"/>
  <c r="AG82" i="22"/>
  <c r="AA87" i="22"/>
  <c r="AA103" i="22" s="1"/>
  <c r="B25" i="22"/>
  <c r="AG120" i="22"/>
  <c r="AA30" i="22"/>
  <c r="AA46" i="22" s="1"/>
  <c r="T25" i="22"/>
  <c r="AA106" i="22"/>
  <c r="AA122" i="22" s="1"/>
  <c r="AG101" i="22"/>
  <c r="A44" i="22"/>
  <c r="AG44" i="22"/>
  <c r="AA68" i="22"/>
  <c r="AA84" i="22" s="1"/>
  <c r="AA49" i="22"/>
  <c r="AA65" i="22" s="1"/>
  <c r="A63" i="22"/>
  <c r="A82" i="22"/>
  <c r="A101" i="22"/>
  <c r="A120" i="22"/>
  <c r="AH97" i="22"/>
  <c r="AI97" i="22" s="1"/>
  <c r="A53" i="22"/>
  <c r="G87" i="22"/>
  <c r="G103" i="22" s="1"/>
  <c r="AG53" i="22"/>
  <c r="G68" i="22"/>
  <c r="G84" i="22" s="1"/>
  <c r="AG72" i="22"/>
  <c r="A72" i="22"/>
  <c r="G30" i="22"/>
  <c r="G46" i="22" s="1"/>
  <c r="G106" i="22"/>
  <c r="G122" i="22" s="1"/>
  <c r="B15" i="22"/>
  <c r="AG91" i="22"/>
  <c r="G49" i="22"/>
  <c r="G65" i="22" s="1"/>
  <c r="A110" i="22"/>
  <c r="AG34" i="22"/>
  <c r="A34" i="22"/>
  <c r="A91" i="22"/>
  <c r="T15" i="22"/>
  <c r="AG110" i="22"/>
  <c r="B20" i="22"/>
  <c r="AG115" i="22"/>
  <c r="Q87" i="22"/>
  <c r="Q103" i="22" s="1"/>
  <c r="AG77" i="22"/>
  <c r="A96" i="22"/>
  <c r="Q106" i="22"/>
  <c r="Q122" i="22" s="1"/>
  <c r="Q68" i="22"/>
  <c r="Q84" i="22" s="1"/>
  <c r="T20" i="22"/>
  <c r="AG39" i="22"/>
  <c r="A77" i="22"/>
  <c r="A39" i="22"/>
  <c r="AG96" i="22"/>
  <c r="AG58" i="22"/>
  <c r="Q30" i="22"/>
  <c r="Q46" i="22" s="1"/>
  <c r="Q49" i="22"/>
  <c r="Q65" i="22" s="1"/>
  <c r="A58" i="22"/>
  <c r="A115" i="22"/>
  <c r="AG95" i="22"/>
  <c r="O30" i="22"/>
  <c r="O46" i="22" s="1"/>
  <c r="O106" i="22"/>
  <c r="O122" i="22" s="1"/>
  <c r="B19" i="22"/>
  <c r="O87" i="22"/>
  <c r="O103" i="22" s="1"/>
  <c r="AG76" i="22"/>
  <c r="AG114" i="22"/>
  <c r="A114" i="22"/>
  <c r="T19" i="22"/>
  <c r="AG57" i="22"/>
  <c r="O49" i="22"/>
  <c r="O65" i="22" s="1"/>
  <c r="O68" i="22"/>
  <c r="O84" i="22" s="1"/>
  <c r="A76" i="22"/>
  <c r="A95" i="22"/>
  <c r="A38" i="22"/>
  <c r="A57" i="22"/>
  <c r="AG38" i="22"/>
  <c r="AE32" i="22"/>
  <c r="AH32" i="22"/>
  <c r="AI32" i="22" s="1"/>
  <c r="AG119" i="22"/>
  <c r="AG100" i="22"/>
  <c r="A62" i="22"/>
  <c r="AG62" i="22"/>
  <c r="T24" i="22"/>
  <c r="A119" i="22"/>
  <c r="Y106" i="22"/>
  <c r="Y122" i="22" s="1"/>
  <c r="A100" i="22"/>
  <c r="A81" i="22"/>
  <c r="AG43" i="22"/>
  <c r="Y68" i="22"/>
  <c r="Y84" i="22" s="1"/>
  <c r="Y30" i="22"/>
  <c r="Y46" i="22" s="1"/>
  <c r="A43" i="22"/>
  <c r="Y49" i="22"/>
  <c r="Y65" i="22" s="1"/>
  <c r="B24" i="22"/>
  <c r="AG81" i="22"/>
  <c r="Y87" i="22"/>
  <c r="Y103" i="22" s="1"/>
  <c r="AB14" i="22"/>
  <c r="AI14" i="22" s="1"/>
  <c r="X14" i="22"/>
  <c r="AG73" i="22"/>
  <c r="I106" i="22"/>
  <c r="I122" i="22" s="1"/>
  <c r="I49" i="22"/>
  <c r="I65" i="22" s="1"/>
  <c r="A92" i="22"/>
  <c r="I30" i="22"/>
  <c r="I46" i="22" s="1"/>
  <c r="I68" i="22"/>
  <c r="I84" i="22" s="1"/>
  <c r="AG54" i="22"/>
  <c r="A35" i="22"/>
  <c r="T16" i="22"/>
  <c r="A54" i="22"/>
  <c r="AG35" i="22"/>
  <c r="AG92" i="22"/>
  <c r="A73" i="22"/>
  <c r="AG111" i="22"/>
  <c r="B16" i="22"/>
  <c r="I87" i="22"/>
  <c r="I103" i="22" s="1"/>
  <c r="A111" i="22"/>
  <c r="AE89" i="22"/>
  <c r="AH89" i="22"/>
  <c r="AI89" i="22" s="1"/>
  <c r="AH59" i="22"/>
  <c r="AI59" i="22" s="1"/>
  <c r="AE59" i="22"/>
  <c r="W49" i="22"/>
  <c r="W65" i="22" s="1"/>
  <c r="AG99" i="22"/>
  <c r="W30" i="22"/>
  <c r="W46" i="22" s="1"/>
  <c r="A99" i="22"/>
  <c r="T23" i="22"/>
  <c r="A118" i="22"/>
  <c r="W68" i="22"/>
  <c r="W84" i="22" s="1"/>
  <c r="AG61" i="22"/>
  <c r="A42" i="22"/>
  <c r="AG42" i="22"/>
  <c r="W87" i="22"/>
  <c r="W103" i="22" s="1"/>
  <c r="B23" i="22"/>
  <c r="A80" i="22"/>
  <c r="A61" i="22"/>
  <c r="W106" i="22"/>
  <c r="W122" i="22" s="1"/>
  <c r="AG118" i="22"/>
  <c r="AG80" i="22"/>
  <c r="AE108" i="22"/>
  <c r="AH108" i="22"/>
  <c r="AI108" i="22" s="1"/>
  <c r="AG107" i="22"/>
  <c r="AG50" i="22"/>
  <c r="B12" i="22"/>
  <c r="AG88" i="22"/>
  <c r="A69" i="22"/>
  <c r="AH69" i="22" s="1"/>
  <c r="AI69" i="22" s="1"/>
  <c r="A107" i="22"/>
  <c r="AG31" i="22"/>
  <c r="T12" i="22"/>
  <c r="A112" i="22"/>
  <c r="AG55" i="22"/>
  <c r="A93" i="22"/>
  <c r="AG74" i="22"/>
  <c r="T17" i="22"/>
  <c r="K68" i="22"/>
  <c r="K84" i="22" s="1"/>
  <c r="A74" i="22"/>
  <c r="AH74" i="22" s="1"/>
  <c r="AI74" i="22" s="1"/>
  <c r="AG112" i="22"/>
  <c r="K87" i="22"/>
  <c r="K103" i="22" s="1"/>
  <c r="K106" i="22"/>
  <c r="K122" i="22" s="1"/>
  <c r="A36" i="22"/>
  <c r="AG93" i="22"/>
  <c r="B17" i="22"/>
  <c r="A55" i="22"/>
  <c r="K30" i="22"/>
  <c r="K46" i="22" s="1"/>
  <c r="K49" i="22"/>
  <c r="K65" i="22" s="1"/>
  <c r="AG36" i="22"/>
  <c r="AH109" i="22"/>
  <c r="AI109" i="22" s="1"/>
  <c r="AE109" i="22"/>
  <c r="T26" i="22"/>
  <c r="A64" i="22"/>
  <c r="AH64" i="22" s="1"/>
  <c r="AI64" i="22" s="1"/>
  <c r="AC30" i="22"/>
  <c r="AC46" i="22" s="1"/>
  <c r="AC87" i="22"/>
  <c r="AC103" i="22" s="1"/>
  <c r="AG83" i="22"/>
  <c r="AG102" i="22"/>
  <c r="A45" i="22"/>
  <c r="AH45" i="22" s="1"/>
  <c r="AI45" i="22" s="1"/>
  <c r="AG64" i="22"/>
  <c r="B26" i="22"/>
  <c r="A121" i="22"/>
  <c r="AH121" i="22" s="1"/>
  <c r="AI121" i="22" s="1"/>
  <c r="AC49" i="22"/>
  <c r="AC65" i="22" s="1"/>
  <c r="AC68" i="22"/>
  <c r="AC84" i="22" s="1"/>
  <c r="AG121" i="22"/>
  <c r="A83" i="22"/>
  <c r="AH83" i="22" s="1"/>
  <c r="AI83" i="22" s="1"/>
  <c r="AG45" i="22"/>
  <c r="A102" i="22"/>
  <c r="AH102" i="22" s="1"/>
  <c r="AI102" i="22" s="1"/>
  <c r="AC106" i="22"/>
  <c r="AC122" i="22" s="1"/>
  <c r="X21" i="22"/>
  <c r="AB21" i="22"/>
  <c r="AI21" i="22" s="1"/>
  <c r="AB13" i="22"/>
  <c r="AI13" i="22" s="1"/>
  <c r="X13" i="22"/>
  <c r="AE71" i="22"/>
  <c r="AH71" i="22"/>
  <c r="AI71" i="22" s="1"/>
  <c r="AG56" i="22"/>
  <c r="AG75" i="22"/>
  <c r="A113" i="22"/>
  <c r="A94" i="22"/>
  <c r="M30" i="22"/>
  <c r="M46" i="22" s="1"/>
  <c r="B18" i="22"/>
  <c r="M106" i="22"/>
  <c r="M122" i="22" s="1"/>
  <c r="AG37" i="22"/>
  <c r="AG94" i="22"/>
  <c r="M68" i="22"/>
  <c r="M84" i="22" s="1"/>
  <c r="M87" i="22"/>
  <c r="M103" i="22" s="1"/>
  <c r="A37" i="22"/>
  <c r="AG113" i="22"/>
  <c r="M49" i="22"/>
  <c r="M65" i="22" s="1"/>
  <c r="A56" i="22"/>
  <c r="T18" i="22"/>
  <c r="A75" i="22"/>
  <c r="AG101" i="84"/>
  <c r="A120" i="84"/>
  <c r="AA30" i="84"/>
  <c r="AA46" i="84" s="1"/>
  <c r="AA68" i="84"/>
  <c r="AA84" i="84" s="1"/>
  <c r="AG82" i="84"/>
  <c r="AG120" i="84"/>
  <c r="AA49" i="84"/>
  <c r="AA65" i="84" s="1"/>
  <c r="A101" i="84"/>
  <c r="A63" i="84"/>
  <c r="A82" i="84"/>
  <c r="B25" i="84"/>
  <c r="AG44" i="84"/>
  <c r="AG63" i="84"/>
  <c r="T25" i="84"/>
  <c r="A44" i="84"/>
  <c r="AA106" i="84"/>
  <c r="AA122" i="84" s="1"/>
  <c r="AA87" i="84"/>
  <c r="AA103" i="84" s="1"/>
  <c r="AE78" i="83"/>
  <c r="AE79" i="83"/>
  <c r="AH79" i="83"/>
  <c r="AI79" i="83" s="1"/>
  <c r="X22" i="83"/>
  <c r="AB22" i="83"/>
  <c r="AI22" i="83" s="1"/>
  <c r="AH117" i="83"/>
  <c r="AI117" i="83" s="1"/>
  <c r="AE117" i="83"/>
  <c r="AE116" i="83"/>
  <c r="AE98" i="83"/>
  <c r="AH98" i="83"/>
  <c r="AI98" i="83" s="1"/>
  <c r="AE97" i="83"/>
  <c r="AH41" i="83"/>
  <c r="AI41" i="83" s="1"/>
  <c r="AE40" i="83"/>
  <c r="AE41" i="83"/>
  <c r="AH60" i="83"/>
  <c r="AI60" i="83" s="1"/>
  <c r="AE59" i="83"/>
  <c r="AE60" i="83"/>
  <c r="AE60" i="82"/>
  <c r="AE61" i="82"/>
  <c r="AH61" i="82"/>
  <c r="AI61" i="82" s="1"/>
  <c r="AE98" i="82"/>
  <c r="AE99" i="82"/>
  <c r="AH99" i="82"/>
  <c r="AI99" i="82" s="1"/>
  <c r="AB23" i="82"/>
  <c r="AI23" i="82" s="1"/>
  <c r="X23" i="82"/>
  <c r="AH42" i="82"/>
  <c r="AI42" i="82" s="1"/>
  <c r="AE42" i="82"/>
  <c r="AE41" i="82"/>
  <c r="AE80" i="82"/>
  <c r="AH80" i="82"/>
  <c r="AI80" i="82" s="1"/>
  <c r="AE79" i="82"/>
  <c r="AE118" i="82"/>
  <c r="AH118" i="82"/>
  <c r="AI118" i="82" s="1"/>
  <c r="AE117" i="82"/>
  <c r="AH37" i="81"/>
  <c r="AI37" i="81" s="1"/>
  <c r="AE36" i="81"/>
  <c r="AE37" i="81"/>
  <c r="AE113" i="81"/>
  <c r="AH113" i="81"/>
  <c r="AI113" i="81" s="1"/>
  <c r="AE112" i="81"/>
  <c r="AE74" i="81"/>
  <c r="AH75" i="81"/>
  <c r="AI75" i="81" s="1"/>
  <c r="AE75" i="81"/>
  <c r="AE55" i="81"/>
  <c r="AE56" i="81"/>
  <c r="AH56" i="81"/>
  <c r="AI56" i="81" s="1"/>
  <c r="AE93" i="81"/>
  <c r="AE94" i="81"/>
  <c r="AH94" i="81"/>
  <c r="AI94" i="81" s="1"/>
  <c r="AB18" i="81"/>
  <c r="AI18" i="81" s="1"/>
  <c r="X18" i="81"/>
  <c r="AH96" i="79"/>
  <c r="AI96" i="79" s="1"/>
  <c r="AE96" i="79"/>
  <c r="AE95" i="79"/>
  <c r="AH58" i="79"/>
  <c r="AI58" i="79" s="1"/>
  <c r="AE58" i="79"/>
  <c r="AE57" i="79"/>
  <c r="AE115" i="79"/>
  <c r="AH115" i="79"/>
  <c r="AI115" i="79" s="1"/>
  <c r="AE114" i="79"/>
  <c r="X20" i="79"/>
  <c r="AB20" i="79"/>
  <c r="AI20" i="79" s="1"/>
  <c r="AE38" i="79"/>
  <c r="AE39" i="79"/>
  <c r="AH39" i="79"/>
  <c r="AI39" i="79" s="1"/>
  <c r="AE77" i="79"/>
  <c r="AE76" i="79"/>
  <c r="AH77" i="79"/>
  <c r="AI77" i="79" s="1"/>
  <c r="AH102" i="77"/>
  <c r="AI102" i="77" s="1"/>
  <c r="AE101" i="77"/>
  <c r="AH45" i="77"/>
  <c r="AI45" i="77" s="1"/>
  <c r="AE44" i="77"/>
  <c r="AE120" i="77"/>
  <c r="AH121" i="77"/>
  <c r="AI121" i="77" s="1"/>
  <c r="AH64" i="77"/>
  <c r="AI64" i="77" s="1"/>
  <c r="AE63" i="77"/>
  <c r="AB26" i="77"/>
  <c r="AI26" i="77" s="1"/>
  <c r="X26" i="77"/>
  <c r="AH83" i="77"/>
  <c r="AI83" i="77" s="1"/>
  <c r="AE82" i="77"/>
  <c r="X14" i="76"/>
  <c r="AB14" i="76"/>
  <c r="AI14" i="76" s="1"/>
  <c r="AE51" i="76"/>
  <c r="AH52" i="76"/>
  <c r="AI52" i="76" s="1"/>
  <c r="AH71" i="76"/>
  <c r="AI71" i="76" s="1"/>
  <c r="AE71" i="76"/>
  <c r="AE70" i="76"/>
  <c r="AE109" i="76"/>
  <c r="AE90" i="76"/>
  <c r="AH90" i="76"/>
  <c r="AI90" i="76" s="1"/>
  <c r="AE89" i="76"/>
  <c r="AH33" i="76"/>
  <c r="AI33" i="76" s="1"/>
  <c r="AE32" i="76"/>
  <c r="AE33" i="76"/>
  <c r="AG53" i="73"/>
  <c r="G87" i="73"/>
  <c r="G103" i="73" s="1"/>
  <c r="B15" i="73"/>
  <c r="A53" i="73"/>
  <c r="A110" i="73"/>
  <c r="G30" i="73"/>
  <c r="G46" i="73" s="1"/>
  <c r="A34" i="73"/>
  <c r="AG91" i="73"/>
  <c r="G68" i="73"/>
  <c r="G84" i="73" s="1"/>
  <c r="AG72" i="73"/>
  <c r="G49" i="73"/>
  <c r="G65" i="73" s="1"/>
  <c r="A72" i="73"/>
  <c r="A91" i="73"/>
  <c r="AG34" i="73"/>
  <c r="T15" i="73"/>
  <c r="AG110" i="73"/>
  <c r="G106" i="73"/>
  <c r="G122" i="73" s="1"/>
  <c r="AG115" i="73"/>
  <c r="AG58" i="73"/>
  <c r="A58" i="73"/>
  <c r="Q87" i="73"/>
  <c r="Q103" i="73" s="1"/>
  <c r="Q106" i="73"/>
  <c r="Q122" i="73" s="1"/>
  <c r="A115" i="73"/>
  <c r="A96" i="73"/>
  <c r="Q30" i="73"/>
  <c r="Q46" i="73" s="1"/>
  <c r="A77" i="73"/>
  <c r="AG77" i="73"/>
  <c r="Q68" i="73"/>
  <c r="Q84" i="73" s="1"/>
  <c r="T20" i="73"/>
  <c r="Q49" i="73"/>
  <c r="Q65" i="73" s="1"/>
  <c r="AG39" i="73"/>
  <c r="B20" i="73"/>
  <c r="AG96" i="73"/>
  <c r="A39" i="73"/>
  <c r="AH58" i="71"/>
  <c r="AI58" i="71" s="1"/>
  <c r="AE57" i="71"/>
  <c r="AE58" i="71"/>
  <c r="AE77" i="71"/>
  <c r="AH77" i="71"/>
  <c r="AI77" i="71" s="1"/>
  <c r="AE76" i="71"/>
  <c r="AH96" i="71"/>
  <c r="AI96" i="71" s="1"/>
  <c r="AE96" i="71"/>
  <c r="AE95" i="71"/>
  <c r="X20" i="71"/>
  <c r="AB20" i="71"/>
  <c r="AI20" i="71" s="1"/>
  <c r="AH39" i="71"/>
  <c r="AI39" i="71" s="1"/>
  <c r="AE39" i="71"/>
  <c r="AE38" i="71"/>
  <c r="AE115" i="71"/>
  <c r="AH115" i="71"/>
  <c r="AI115" i="71" s="1"/>
  <c r="AE114" i="71"/>
  <c r="AE63" i="69"/>
  <c r="AH64" i="69"/>
  <c r="AI64" i="69" s="1"/>
  <c r="AH121" i="69"/>
  <c r="AI121" i="69" s="1"/>
  <c r="AE120" i="69"/>
  <c r="AH45" i="69"/>
  <c r="AI45" i="69" s="1"/>
  <c r="AE44" i="69"/>
  <c r="AB26" i="69"/>
  <c r="AI26" i="69" s="1"/>
  <c r="X26" i="69"/>
  <c r="AE82" i="69"/>
  <c r="AH83" i="69"/>
  <c r="AI83" i="69" s="1"/>
  <c r="AE101" i="69"/>
  <c r="AH102" i="69"/>
  <c r="AI102" i="69" s="1"/>
  <c r="AB24" i="67"/>
  <c r="AI24" i="67" s="1"/>
  <c r="X24" i="67"/>
  <c r="AE99" i="67"/>
  <c r="AH100" i="67"/>
  <c r="AI100" i="67" s="1"/>
  <c r="AE100" i="67"/>
  <c r="AH119" i="67"/>
  <c r="AI119" i="67" s="1"/>
  <c r="AE119" i="67"/>
  <c r="AE118" i="67"/>
  <c r="AE81" i="67"/>
  <c r="AH81" i="67"/>
  <c r="AI81" i="67" s="1"/>
  <c r="AE80" i="67"/>
  <c r="AH43" i="67"/>
  <c r="AI43" i="67" s="1"/>
  <c r="AE43" i="67"/>
  <c r="AE42" i="67"/>
  <c r="AH62" i="67"/>
  <c r="AI62" i="67" s="1"/>
  <c r="AE62" i="67"/>
  <c r="AE61" i="67"/>
  <c r="AE69" i="62"/>
  <c r="AH69" i="62"/>
  <c r="AI69" i="62" s="1"/>
  <c r="AE88" i="62"/>
  <c r="AH88" i="62"/>
  <c r="AI88" i="62" s="1"/>
  <c r="AH31" i="62"/>
  <c r="AI31" i="62" s="1"/>
  <c r="AE31" i="62"/>
  <c r="AB12" i="62"/>
  <c r="AI12" i="62" s="1"/>
  <c r="X12" i="62"/>
  <c r="AH50" i="62"/>
  <c r="AI50" i="62" s="1"/>
  <c r="AE50" i="62"/>
  <c r="AE107" i="62"/>
  <c r="AH107" i="62"/>
  <c r="AI107" i="62" s="1"/>
  <c r="AE115" i="59"/>
  <c r="AE114" i="59"/>
  <c r="AH115" i="59"/>
  <c r="AI115" i="59" s="1"/>
  <c r="AE58" i="59"/>
  <c r="AE57" i="59"/>
  <c r="AH58" i="59"/>
  <c r="AI58" i="59" s="1"/>
  <c r="X20" i="59"/>
  <c r="AB20" i="59"/>
  <c r="AI20" i="59" s="1"/>
  <c r="AE96" i="59"/>
  <c r="AE95" i="59"/>
  <c r="AH96" i="59"/>
  <c r="AI96" i="59" s="1"/>
  <c r="AE38" i="59"/>
  <c r="AH39" i="59"/>
  <c r="AI39" i="59" s="1"/>
  <c r="AE39" i="59"/>
  <c r="AH77" i="59"/>
  <c r="AI77" i="59" s="1"/>
  <c r="AE76" i="59"/>
  <c r="AE77" i="59"/>
  <c r="AE100" i="54"/>
  <c r="AH101" i="54"/>
  <c r="AI101" i="54" s="1"/>
  <c r="AE101" i="54"/>
  <c r="AE81" i="54"/>
  <c r="AH82" i="54"/>
  <c r="AI82" i="54" s="1"/>
  <c r="AE82" i="54"/>
  <c r="AE71" i="54"/>
  <c r="AE70" i="54"/>
  <c r="AH71" i="54"/>
  <c r="AI71" i="54" s="1"/>
  <c r="X25" i="54"/>
  <c r="AB25" i="54"/>
  <c r="AI25" i="54" s="1"/>
  <c r="AE63" i="54"/>
  <c r="AH63" i="54"/>
  <c r="AI63" i="54" s="1"/>
  <c r="AE62" i="54"/>
  <c r="AE90" i="54"/>
  <c r="AH90" i="54"/>
  <c r="AI90" i="54" s="1"/>
  <c r="AE89" i="54"/>
  <c r="A79" i="54"/>
  <c r="AG60" i="54"/>
  <c r="A117" i="54"/>
  <c r="T22" i="54"/>
  <c r="AG98" i="54"/>
  <c r="U87" i="54"/>
  <c r="U103" i="54" s="1"/>
  <c r="AG117" i="54"/>
  <c r="U49" i="54"/>
  <c r="U65" i="54" s="1"/>
  <c r="U30" i="54"/>
  <c r="U46" i="54" s="1"/>
  <c r="A60" i="54"/>
  <c r="U68" i="54"/>
  <c r="U84" i="54" s="1"/>
  <c r="AG41" i="54"/>
  <c r="A41" i="54"/>
  <c r="AG79" i="54"/>
  <c r="A98" i="54"/>
  <c r="U106" i="54"/>
  <c r="U122" i="54" s="1"/>
  <c r="B22" i="54"/>
  <c r="AE33" i="54"/>
  <c r="AH33" i="54"/>
  <c r="AI33" i="54" s="1"/>
  <c r="AE32" i="54"/>
  <c r="AE100" i="53"/>
  <c r="AE99" i="53"/>
  <c r="AH100" i="53"/>
  <c r="AI100" i="53" s="1"/>
  <c r="AE58" i="44"/>
  <c r="AH59" i="44"/>
  <c r="AI59" i="44" s="1"/>
  <c r="AE59" i="44"/>
  <c r="AB21" i="44"/>
  <c r="AI21" i="44" s="1"/>
  <c r="X21" i="44"/>
  <c r="AE39" i="44"/>
  <c r="AE40" i="44"/>
  <c r="AH40" i="44"/>
  <c r="AI40" i="44" s="1"/>
  <c r="AE77" i="44"/>
  <c r="AH78" i="44"/>
  <c r="AI78" i="44" s="1"/>
  <c r="AE115" i="44"/>
  <c r="AE116" i="44"/>
  <c r="AH116" i="44"/>
  <c r="AI116" i="44" s="1"/>
  <c r="AE96" i="44"/>
  <c r="AH97" i="44"/>
  <c r="AI97" i="44" s="1"/>
  <c r="AE41" i="43"/>
  <c r="AH41" i="43"/>
  <c r="AI41" i="43" s="1"/>
  <c r="AE40" i="43"/>
  <c r="AC49" i="43"/>
  <c r="AC65" i="43" s="1"/>
  <c r="AG45" i="43"/>
  <c r="AC87" i="43"/>
  <c r="AC103" i="43" s="1"/>
  <c r="AC106" i="43"/>
  <c r="AC122" i="43" s="1"/>
  <c r="AG64" i="43"/>
  <c r="A121" i="43"/>
  <c r="AG121" i="43"/>
  <c r="T26" i="43"/>
  <c r="AC30" i="43"/>
  <c r="AC46" i="43" s="1"/>
  <c r="A64" i="43"/>
  <c r="AG83" i="43"/>
  <c r="AG102" i="43"/>
  <c r="B26" i="43"/>
  <c r="A45" i="43"/>
  <c r="A102" i="43"/>
  <c r="AC68" i="43"/>
  <c r="AC84" i="43" s="1"/>
  <c r="A83" i="43"/>
  <c r="AH117" i="43"/>
  <c r="AI117" i="43" s="1"/>
  <c r="AE116" i="43"/>
  <c r="AE117" i="43"/>
  <c r="AH79" i="43"/>
  <c r="AI79" i="43" s="1"/>
  <c r="AE78" i="43"/>
  <c r="AE79" i="43"/>
  <c r="AB22" i="43"/>
  <c r="AI22" i="43" s="1"/>
  <c r="X22" i="43"/>
  <c r="AE31" i="41"/>
  <c r="AH31" i="41"/>
  <c r="AI31" i="41" s="1"/>
  <c r="X12" i="41"/>
  <c r="AB12" i="41"/>
  <c r="AI12" i="41" s="1"/>
  <c r="AE50" i="41"/>
  <c r="AH50" i="41"/>
  <c r="AI50" i="41" s="1"/>
  <c r="AH107" i="41"/>
  <c r="AI107" i="41" s="1"/>
  <c r="AE107" i="41"/>
  <c r="AH69" i="41"/>
  <c r="AI69" i="41" s="1"/>
  <c r="AE69" i="41"/>
  <c r="AE88" i="41"/>
  <c r="AH88" i="41"/>
  <c r="AI88" i="41" s="1"/>
  <c r="AH118" i="40"/>
  <c r="AI118" i="40" s="1"/>
  <c r="AE117" i="40"/>
  <c r="AE118" i="40"/>
  <c r="AE79" i="40"/>
  <c r="AE80" i="40"/>
  <c r="AH80" i="40"/>
  <c r="AI80" i="40" s="1"/>
  <c r="AH37" i="40"/>
  <c r="AI37" i="40" s="1"/>
  <c r="AE37" i="40"/>
  <c r="AE36" i="40"/>
  <c r="AE56" i="40"/>
  <c r="AE55" i="40"/>
  <c r="AH56" i="40"/>
  <c r="AI56" i="40" s="1"/>
  <c r="AH75" i="40"/>
  <c r="AI75" i="40" s="1"/>
  <c r="AE74" i="40"/>
  <c r="AE75" i="40"/>
  <c r="AE99" i="40"/>
  <c r="AH99" i="40"/>
  <c r="AI99" i="40" s="1"/>
  <c r="X18" i="40"/>
  <c r="AB18" i="40"/>
  <c r="AI18" i="40" s="1"/>
  <c r="AH61" i="40"/>
  <c r="AI61" i="40" s="1"/>
  <c r="AE61" i="40"/>
  <c r="AE60" i="40"/>
  <c r="AE93" i="40"/>
  <c r="AE94" i="40"/>
  <c r="AH94" i="40"/>
  <c r="AI94" i="40" s="1"/>
  <c r="AE41" i="40"/>
  <c r="AH42" i="40"/>
  <c r="AI42" i="40" s="1"/>
  <c r="AE42" i="40"/>
  <c r="AE113" i="40"/>
  <c r="AH113" i="40"/>
  <c r="AI113" i="40" s="1"/>
  <c r="AE112" i="40"/>
  <c r="AE98" i="40"/>
  <c r="AH121" i="38"/>
  <c r="AI121" i="38" s="1"/>
  <c r="AE120" i="38"/>
  <c r="AH64" i="38"/>
  <c r="AI64" i="38" s="1"/>
  <c r="AE63" i="38"/>
  <c r="AE82" i="38"/>
  <c r="AH83" i="38"/>
  <c r="AI83" i="38" s="1"/>
  <c r="AH45" i="38"/>
  <c r="AI45" i="38" s="1"/>
  <c r="AE44" i="38"/>
  <c r="AB26" i="38"/>
  <c r="AI26" i="38" s="1"/>
  <c r="X26" i="38"/>
  <c r="AH102" i="38"/>
  <c r="AI102" i="38" s="1"/>
  <c r="AE101" i="38"/>
  <c r="AH97" i="37"/>
  <c r="AI97" i="37" s="1"/>
  <c r="AE97" i="37"/>
  <c r="AE96" i="37"/>
  <c r="AH59" i="37"/>
  <c r="AI59" i="37" s="1"/>
  <c r="AE58" i="37"/>
  <c r="AE59" i="37"/>
  <c r="AE77" i="37"/>
  <c r="AH78" i="37"/>
  <c r="AI78" i="37" s="1"/>
  <c r="AE78" i="37"/>
  <c r="X21" i="37"/>
  <c r="AB21" i="37"/>
  <c r="AI21" i="37" s="1"/>
  <c r="AH116" i="37"/>
  <c r="AI116" i="37" s="1"/>
  <c r="AE115" i="37"/>
  <c r="AE116" i="37"/>
  <c r="AH40" i="37"/>
  <c r="AI40" i="37" s="1"/>
  <c r="AE40" i="37"/>
  <c r="AE39" i="37"/>
  <c r="X15" i="55"/>
  <c r="AB15" i="55"/>
  <c r="AI15" i="55" s="1"/>
  <c r="AH34" i="56"/>
  <c r="AI34" i="56" s="1"/>
  <c r="AE33" i="56"/>
  <c r="AE34" i="56"/>
  <c r="AE109" i="53"/>
  <c r="AH110" i="53"/>
  <c r="AI110" i="53" s="1"/>
  <c r="AE110" i="53"/>
  <c r="AI114" i="12"/>
  <c r="U115" i="10"/>
  <c r="AE109" i="55"/>
  <c r="AH110" i="55"/>
  <c r="AI110" i="55" s="1"/>
  <c r="AE110" i="55"/>
  <c r="AH34" i="55"/>
  <c r="AI34" i="55" s="1"/>
  <c r="AE33" i="55"/>
  <c r="AE34" i="55"/>
  <c r="X15" i="56"/>
  <c r="AB15" i="56"/>
  <c r="AI15" i="56" s="1"/>
  <c r="U119" i="10"/>
  <c r="U109" i="10"/>
  <c r="U120" i="10"/>
  <c r="AE90" i="55"/>
  <c r="AE91" i="55"/>
  <c r="AH91" i="55"/>
  <c r="AI91" i="55" s="1"/>
  <c r="AH53" i="55"/>
  <c r="AI53" i="55" s="1"/>
  <c r="AE52" i="55"/>
  <c r="AE53" i="55"/>
  <c r="X15" i="53"/>
  <c r="AB15" i="53"/>
  <c r="AI15" i="53" s="1"/>
  <c r="AE34" i="53"/>
  <c r="AH34" i="53"/>
  <c r="AI34" i="53" s="1"/>
  <c r="AE33" i="53"/>
  <c r="AH53" i="56"/>
  <c r="AI53" i="56" s="1"/>
  <c r="AE52" i="56"/>
  <c r="AE53" i="56"/>
  <c r="AI109" i="10"/>
  <c r="AE52" i="53"/>
  <c r="AH53" i="53"/>
  <c r="AI53" i="53" s="1"/>
  <c r="AE53" i="53"/>
  <c r="AB14" i="71"/>
  <c r="AI14" i="71" s="1"/>
  <c r="X14" i="71"/>
  <c r="AI117" i="10"/>
  <c r="AI111" i="10"/>
  <c r="U114" i="10"/>
  <c r="U108" i="10"/>
  <c r="AI121" i="10"/>
  <c r="AI118" i="10"/>
  <c r="U116" i="10"/>
  <c r="U111" i="10"/>
  <c r="U117" i="10"/>
  <c r="AI119" i="10"/>
  <c r="AI115" i="10"/>
  <c r="U112" i="10"/>
  <c r="AI112" i="10"/>
  <c r="AI110" i="10"/>
  <c r="U107" i="10"/>
  <c r="B122" i="10" s="1"/>
  <c r="U122" i="10" s="1"/>
  <c r="AI120" i="10"/>
  <c r="AI107" i="10"/>
  <c r="AI116" i="10"/>
  <c r="AI113" i="10"/>
  <c r="U121" i="10"/>
  <c r="AH52" i="71"/>
  <c r="AI52" i="71" s="1"/>
  <c r="AE52" i="71"/>
  <c r="AE51" i="71"/>
  <c r="U78" i="10"/>
  <c r="U76" i="10"/>
  <c r="AI73" i="10"/>
  <c r="AI78" i="10"/>
  <c r="U70" i="10"/>
  <c r="AI76" i="10"/>
  <c r="U83" i="10"/>
  <c r="U71" i="10"/>
  <c r="AI71" i="10"/>
  <c r="AI75" i="10"/>
  <c r="AI74" i="10"/>
  <c r="U72" i="10"/>
  <c r="U81" i="10"/>
  <c r="U80" i="10"/>
  <c r="AI82" i="10"/>
  <c r="U79" i="10"/>
  <c r="U77" i="10"/>
  <c r="AI69" i="10"/>
  <c r="U73" i="10"/>
  <c r="U75" i="10"/>
  <c r="AI79" i="10"/>
  <c r="AI83" i="10"/>
  <c r="U74" i="10"/>
  <c r="U69" i="10"/>
  <c r="B84" i="10" s="1"/>
  <c r="U84" i="10" s="1"/>
  <c r="AI81" i="10"/>
  <c r="AI77" i="10"/>
  <c r="AI72" i="10"/>
  <c r="AI70" i="10"/>
  <c r="AI80" i="10"/>
  <c r="U41" i="10"/>
  <c r="AI43" i="10"/>
  <c r="U34" i="10"/>
  <c r="U33" i="10"/>
  <c r="U36" i="10"/>
  <c r="AI37" i="10"/>
  <c r="AI41" i="10"/>
  <c r="AI36" i="10"/>
  <c r="AI44" i="10"/>
  <c r="AI38" i="10"/>
  <c r="AI35" i="10"/>
  <c r="AI42" i="10"/>
  <c r="U43" i="10"/>
  <c r="U40" i="10"/>
  <c r="U42" i="10"/>
  <c r="AI34" i="10"/>
  <c r="AI32" i="10"/>
  <c r="AI33" i="10"/>
  <c r="U31" i="10"/>
  <c r="B46" i="10" s="1"/>
  <c r="U46" i="10" s="1"/>
  <c r="AI40" i="10"/>
  <c r="U44" i="10"/>
  <c r="U32" i="10"/>
  <c r="U39" i="10"/>
  <c r="U37" i="10"/>
  <c r="AI31" i="10"/>
  <c r="U35" i="10"/>
  <c r="AI45" i="10"/>
  <c r="U38" i="10"/>
  <c r="AI39" i="10"/>
  <c r="AE31" i="39"/>
  <c r="AH32" i="39"/>
  <c r="AI32" i="39" s="1"/>
  <c r="AE32" i="39"/>
  <c r="AI72" i="12"/>
  <c r="U74" i="12"/>
  <c r="AI70" i="12"/>
  <c r="U72" i="12"/>
  <c r="U78" i="12"/>
  <c r="AI78" i="12"/>
  <c r="AI77" i="12"/>
  <c r="AI81" i="12"/>
  <c r="U80" i="12"/>
  <c r="AI76" i="12"/>
  <c r="AI83" i="12"/>
  <c r="AI79" i="12"/>
  <c r="U76" i="12"/>
  <c r="U71" i="12"/>
  <c r="U70" i="12"/>
  <c r="AI82" i="12"/>
  <c r="AI73" i="12"/>
  <c r="U79" i="12"/>
  <c r="U81" i="12"/>
  <c r="U82" i="12"/>
  <c r="U77" i="12"/>
  <c r="U83" i="12"/>
  <c r="U75" i="12"/>
  <c r="AI74" i="12"/>
  <c r="U73" i="12"/>
  <c r="AI71" i="12"/>
  <c r="AI80" i="12"/>
  <c r="AI69" i="12"/>
  <c r="AI75" i="12"/>
  <c r="AH88" i="58"/>
  <c r="AI88" i="58" s="1"/>
  <c r="AE88" i="58"/>
  <c r="U69" i="12"/>
  <c r="B84" i="12" s="1"/>
  <c r="U84" i="12" s="1"/>
  <c r="AI115" i="12"/>
  <c r="AI112" i="12"/>
  <c r="U109" i="12"/>
  <c r="AI108" i="12"/>
  <c r="AI94" i="12"/>
  <c r="U91" i="12"/>
  <c r="AI99" i="12"/>
  <c r="U101" i="12"/>
  <c r="AI102" i="12"/>
  <c r="U97" i="12"/>
  <c r="AI92" i="12"/>
  <c r="U98" i="12"/>
  <c r="U94" i="12"/>
  <c r="U88" i="12"/>
  <c r="B103" i="12" s="1"/>
  <c r="U103" i="12" s="1"/>
  <c r="U93" i="12"/>
  <c r="U89" i="12"/>
  <c r="AI93" i="12"/>
  <c r="AI98" i="12"/>
  <c r="U99" i="12"/>
  <c r="U100" i="12"/>
  <c r="AI96" i="12"/>
  <c r="U90" i="12"/>
  <c r="AI101" i="12"/>
  <c r="U96" i="12"/>
  <c r="U92" i="12"/>
  <c r="AI100" i="12"/>
  <c r="AI97" i="12"/>
  <c r="AI89" i="12"/>
  <c r="AI88" i="12"/>
  <c r="AI95" i="12"/>
  <c r="U95" i="12"/>
  <c r="U102" i="12"/>
  <c r="AI90" i="12"/>
  <c r="AI91" i="12"/>
  <c r="AE31" i="40"/>
  <c r="AH31" i="40"/>
  <c r="AI31" i="40" s="1"/>
  <c r="U120" i="12"/>
  <c r="AI109" i="12"/>
  <c r="U115" i="12"/>
  <c r="AI111" i="12"/>
  <c r="AE31" i="85"/>
  <c r="AH31" i="85"/>
  <c r="AI31" i="85" s="1"/>
  <c r="X12" i="38"/>
  <c r="AB12" i="38"/>
  <c r="AI12" i="38" s="1"/>
  <c r="AE88" i="22"/>
  <c r="AH88" i="22"/>
  <c r="AI88" i="22" s="1"/>
  <c r="AH31" i="22"/>
  <c r="AI31" i="22" s="1"/>
  <c r="AE31" i="22"/>
  <c r="AE31" i="48"/>
  <c r="AH31" i="48"/>
  <c r="AI31" i="48" s="1"/>
  <c r="AH50" i="22"/>
  <c r="AI50" i="22" s="1"/>
  <c r="AE50" i="22"/>
  <c r="X12" i="85"/>
  <c r="AB12" i="85"/>
  <c r="AI12" i="85" s="1"/>
  <c r="AH31" i="76"/>
  <c r="AI31" i="76" s="1"/>
  <c r="AE31" i="76"/>
  <c r="U116" i="12"/>
  <c r="AI107" i="12"/>
  <c r="U107" i="12"/>
  <c r="B122" i="12" s="1"/>
  <c r="U122" i="12" s="1"/>
  <c r="AI121" i="12"/>
  <c r="U110" i="12"/>
  <c r="U113" i="12"/>
  <c r="U114" i="12"/>
  <c r="AG93" i="8"/>
  <c r="B17" i="8"/>
  <c r="AG112" i="8"/>
  <c r="AG36" i="8"/>
  <c r="AG74" i="8"/>
  <c r="A74" i="8"/>
  <c r="AG55" i="8"/>
  <c r="A93" i="8"/>
  <c r="A112" i="8"/>
  <c r="A36" i="8"/>
  <c r="A55" i="8"/>
  <c r="A76" i="8"/>
  <c r="A114" i="8"/>
  <c r="AG114" i="8"/>
  <c r="AG57" i="8"/>
  <c r="A95" i="8"/>
  <c r="AG38" i="8"/>
  <c r="A57" i="8"/>
  <c r="AG76" i="8"/>
  <c r="A38" i="8"/>
  <c r="AG95" i="8"/>
  <c r="B19" i="8"/>
  <c r="A51" i="8"/>
  <c r="A32" i="8"/>
  <c r="AG51" i="8"/>
  <c r="AG32" i="8"/>
  <c r="AG70" i="8"/>
  <c r="A108" i="8"/>
  <c r="A70" i="8"/>
  <c r="AG108" i="8"/>
  <c r="AG89" i="8"/>
  <c r="B13" i="8"/>
  <c r="A89" i="8"/>
  <c r="AG52" i="8"/>
  <c r="AG90" i="8"/>
  <c r="B14" i="8"/>
  <c r="A71" i="8"/>
  <c r="AG33" i="8"/>
  <c r="A109" i="8"/>
  <c r="A52" i="8"/>
  <c r="AG71" i="8"/>
  <c r="A33" i="8"/>
  <c r="AG109" i="8"/>
  <c r="A90" i="8"/>
  <c r="AG34" i="8"/>
  <c r="A53" i="8"/>
  <c r="A34" i="8"/>
  <c r="AG110" i="8"/>
  <c r="AG91" i="8"/>
  <c r="B15" i="8"/>
  <c r="A91" i="8"/>
  <c r="A110" i="8"/>
  <c r="AG53" i="8"/>
  <c r="AG72" i="8"/>
  <c r="A72" i="8"/>
  <c r="A58" i="8"/>
  <c r="A39" i="8"/>
  <c r="AG39" i="8"/>
  <c r="A96" i="8"/>
  <c r="B20" i="8"/>
  <c r="AG77" i="8"/>
  <c r="A115" i="8"/>
  <c r="AG58" i="8"/>
  <c r="AG115" i="8"/>
  <c r="AG96" i="8"/>
  <c r="A77" i="8"/>
  <c r="AG42" i="8"/>
  <c r="AG80" i="8"/>
  <c r="A80" i="8"/>
  <c r="AG118" i="8"/>
  <c r="A42" i="8"/>
  <c r="AG99" i="8"/>
  <c r="AG61" i="8"/>
  <c r="A99" i="8"/>
  <c r="A61" i="8"/>
  <c r="B23" i="8"/>
  <c r="A118" i="8"/>
  <c r="A56" i="8"/>
  <c r="A113" i="8"/>
  <c r="A37" i="8"/>
  <c r="A94" i="8"/>
  <c r="AG75" i="8"/>
  <c r="A75" i="8"/>
  <c r="AG94" i="8"/>
  <c r="AG56" i="8"/>
  <c r="B18" i="8"/>
  <c r="AG113" i="8"/>
  <c r="AG37" i="8"/>
  <c r="AG31" i="8"/>
  <c r="AG69" i="8"/>
  <c r="A50" i="8"/>
  <c r="B12" i="8"/>
  <c r="A107" i="8"/>
  <c r="AG107" i="8"/>
  <c r="A31" i="8"/>
  <c r="AG88" i="8"/>
  <c r="AG50" i="8"/>
  <c r="A88" i="8"/>
  <c r="A69" i="8"/>
  <c r="AG121" i="8"/>
  <c r="A83" i="8"/>
  <c r="AG45" i="8"/>
  <c r="AG83" i="8"/>
  <c r="AG102" i="8"/>
  <c r="AG64" i="8"/>
  <c r="A102" i="8"/>
  <c r="A64" i="8"/>
  <c r="A121" i="8"/>
  <c r="AG54" i="8"/>
  <c r="A35" i="8"/>
  <c r="A111" i="8"/>
  <c r="A73" i="8"/>
  <c r="AG73" i="8"/>
  <c r="A92" i="8"/>
  <c r="AG111" i="8"/>
  <c r="AG35" i="8"/>
  <c r="AG92" i="8"/>
  <c r="A54" i="8"/>
  <c r="B16" i="8"/>
  <c r="AG101" i="8"/>
  <c r="A44" i="8"/>
  <c r="AG63" i="8"/>
  <c r="B25" i="8"/>
  <c r="AG120" i="8"/>
  <c r="AG82" i="8"/>
  <c r="A120" i="8"/>
  <c r="AG44" i="8"/>
  <c r="A63" i="8"/>
  <c r="A82" i="8"/>
  <c r="A101" i="8"/>
  <c r="B21" i="8"/>
  <c r="A78" i="8"/>
  <c r="AG116" i="8"/>
  <c r="A40" i="8"/>
  <c r="AG59" i="8"/>
  <c r="A97" i="8"/>
  <c r="A59" i="8"/>
  <c r="AG40" i="8"/>
  <c r="A116" i="8"/>
  <c r="AG97" i="8"/>
  <c r="AG78" i="8"/>
  <c r="A72" i="39"/>
  <c r="B15" i="39"/>
  <c r="AG53" i="39"/>
  <c r="AG91" i="39"/>
  <c r="A53" i="39"/>
  <c r="AG34" i="39"/>
  <c r="A110" i="39"/>
  <c r="A34" i="39"/>
  <c r="G106" i="39"/>
  <c r="G122" i="39" s="1"/>
  <c r="G49" i="39"/>
  <c r="G65" i="39" s="1"/>
  <c r="A91" i="39"/>
  <c r="AG110" i="39"/>
  <c r="G30" i="39"/>
  <c r="G46" i="39" s="1"/>
  <c r="T15" i="39"/>
  <c r="AG72" i="39"/>
  <c r="G68" i="39"/>
  <c r="G84" i="39" s="1"/>
  <c r="G87" i="39"/>
  <c r="G103" i="39" s="1"/>
  <c r="AE34" i="24"/>
  <c r="AE35" i="24"/>
  <c r="AH35" i="24"/>
  <c r="AI35" i="24" s="1"/>
  <c r="A74" i="84"/>
  <c r="A112" i="84"/>
  <c r="K87" i="84"/>
  <c r="K103" i="84" s="1"/>
  <c r="K106" i="84"/>
  <c r="K122" i="84" s="1"/>
  <c r="K30" i="84"/>
  <c r="K46" i="84" s="1"/>
  <c r="A36" i="84"/>
  <c r="AG112" i="84"/>
  <c r="B17" i="84"/>
  <c r="A55" i="84"/>
  <c r="AG93" i="84"/>
  <c r="K49" i="84"/>
  <c r="K65" i="84" s="1"/>
  <c r="K68" i="84"/>
  <c r="K84" i="84" s="1"/>
  <c r="T17" i="84"/>
  <c r="AG55" i="84"/>
  <c r="AG36" i="84"/>
  <c r="A93" i="84"/>
  <c r="AG74" i="84"/>
  <c r="A116" i="50"/>
  <c r="S49" i="50"/>
  <c r="S65" i="50" s="1"/>
  <c r="A59" i="50"/>
  <c r="AG78" i="50"/>
  <c r="S30" i="50"/>
  <c r="S46" i="50" s="1"/>
  <c r="AG116" i="50"/>
  <c r="S68" i="50"/>
  <c r="S84" i="50" s="1"/>
  <c r="A40" i="50"/>
  <c r="T21" i="50"/>
  <c r="S106" i="50"/>
  <c r="S122" i="50" s="1"/>
  <c r="S87" i="50"/>
  <c r="S103" i="50" s="1"/>
  <c r="AG40" i="50"/>
  <c r="A97" i="50"/>
  <c r="AG59" i="50"/>
  <c r="B21" i="50"/>
  <c r="AG97" i="50"/>
  <c r="A78" i="50"/>
  <c r="AH101" i="62"/>
  <c r="AI101" i="62" s="1"/>
  <c r="AE101" i="62"/>
  <c r="AE100" i="62"/>
  <c r="AH51" i="87"/>
  <c r="AI51" i="87" s="1"/>
  <c r="AE51" i="87"/>
  <c r="AH76" i="57"/>
  <c r="AI76" i="57" s="1"/>
  <c r="AB17" i="86"/>
  <c r="AI17" i="86" s="1"/>
  <c r="X17" i="86"/>
  <c r="AH92" i="31"/>
  <c r="AI92" i="31" s="1"/>
  <c r="AE91" i="31"/>
  <c r="AE92" i="31"/>
  <c r="AE91" i="24"/>
  <c r="AE92" i="24"/>
  <c r="AH92" i="24"/>
  <c r="AI92" i="24" s="1"/>
  <c r="AE31" i="87"/>
  <c r="AH31" i="87"/>
  <c r="AI31" i="87" s="1"/>
  <c r="AH121" i="61"/>
  <c r="AI121" i="61" s="1"/>
  <c r="AE120" i="61"/>
  <c r="AE31" i="55"/>
  <c r="AH31" i="55"/>
  <c r="AI31" i="55" s="1"/>
  <c r="AH42" i="69"/>
  <c r="AI42" i="69" s="1"/>
  <c r="AE41" i="69"/>
  <c r="AE42" i="69"/>
  <c r="W23" i="18"/>
  <c r="V23" i="18"/>
  <c r="AG54" i="84"/>
  <c r="A35" i="84"/>
  <c r="AE34" i="84" s="1"/>
  <c r="AG35" i="84"/>
  <c r="A73" i="84"/>
  <c r="A111" i="84"/>
  <c r="AG111" i="84"/>
  <c r="I49" i="84"/>
  <c r="I65" i="84" s="1"/>
  <c r="B16" i="84"/>
  <c r="I87" i="84"/>
  <c r="I103" i="84" s="1"/>
  <c r="I106" i="84"/>
  <c r="I122" i="84" s="1"/>
  <c r="I68" i="84"/>
  <c r="I84" i="84" s="1"/>
  <c r="AG73" i="84"/>
  <c r="A54" i="84"/>
  <c r="A92" i="84"/>
  <c r="T16" i="84"/>
  <c r="I30" i="84"/>
  <c r="I46" i="84" s="1"/>
  <c r="AG92" i="84"/>
  <c r="U106" i="84"/>
  <c r="U122" i="84" s="1"/>
  <c r="AG98" i="84"/>
  <c r="A79" i="84"/>
  <c r="U49" i="84"/>
  <c r="U65" i="84" s="1"/>
  <c r="AG41" i="84"/>
  <c r="AG60" i="84"/>
  <c r="A60" i="84"/>
  <c r="B22" i="84"/>
  <c r="U87" i="84"/>
  <c r="U103" i="84" s="1"/>
  <c r="T22" i="84"/>
  <c r="U30" i="84"/>
  <c r="U46" i="84" s="1"/>
  <c r="A41" i="84"/>
  <c r="AG79" i="84"/>
  <c r="AG117" i="84"/>
  <c r="U68" i="84"/>
  <c r="U84" i="84" s="1"/>
  <c r="A98" i="84"/>
  <c r="A117" i="84"/>
  <c r="AG119" i="50"/>
  <c r="A100" i="50"/>
  <c r="Y68" i="50"/>
  <c r="Y84" i="50" s="1"/>
  <c r="Y106" i="50"/>
  <c r="Y122" i="50" s="1"/>
  <c r="Y30" i="50"/>
  <c r="Y46" i="50" s="1"/>
  <c r="T24" i="50"/>
  <c r="A119" i="50"/>
  <c r="B24" i="50"/>
  <c r="A43" i="50"/>
  <c r="AG100" i="50"/>
  <c r="Y49" i="50"/>
  <c r="Y65" i="50" s="1"/>
  <c r="AG62" i="50"/>
  <c r="AG81" i="50"/>
  <c r="AG43" i="50"/>
  <c r="Y87" i="50"/>
  <c r="Y103" i="50" s="1"/>
  <c r="A62" i="50"/>
  <c r="A81" i="50"/>
  <c r="AH34" i="84"/>
  <c r="AI34" i="84" s="1"/>
  <c r="AE33" i="84"/>
  <c r="AG74" i="39"/>
  <c r="K106" i="39"/>
  <c r="K122" i="39" s="1"/>
  <c r="A112" i="39"/>
  <c r="A74" i="39"/>
  <c r="A55" i="39"/>
  <c r="B17" i="39"/>
  <c r="AG93" i="39"/>
  <c r="A36" i="39"/>
  <c r="AG112" i="39"/>
  <c r="AG55" i="39"/>
  <c r="K68" i="39"/>
  <c r="K84" i="39" s="1"/>
  <c r="AG36" i="39"/>
  <c r="K30" i="39"/>
  <c r="K46" i="39" s="1"/>
  <c r="K87" i="39"/>
  <c r="K103" i="39" s="1"/>
  <c r="A93" i="39"/>
  <c r="K49" i="39"/>
  <c r="K65" i="39" s="1"/>
  <c r="T17" i="39"/>
  <c r="X25" i="62"/>
  <c r="AB25" i="62"/>
  <c r="AI25" i="62" s="1"/>
  <c r="X24" i="58"/>
  <c r="AB24" i="58"/>
  <c r="AI24" i="58" s="1"/>
  <c r="AH61" i="69"/>
  <c r="AI61" i="69" s="1"/>
  <c r="AE60" i="69"/>
  <c r="AE61" i="69"/>
  <c r="AB23" i="69"/>
  <c r="AI23" i="69" s="1"/>
  <c r="X23" i="69"/>
  <c r="AH118" i="45"/>
  <c r="AI118" i="45" s="1"/>
  <c r="AE118" i="45"/>
  <c r="AE117" i="45"/>
  <c r="AH79" i="80"/>
  <c r="AI79" i="80" s="1"/>
  <c r="AE78" i="80"/>
  <c r="AE79" i="80"/>
  <c r="AH74" i="31"/>
  <c r="AI74" i="31" s="1"/>
  <c r="AE73" i="31"/>
  <c r="AE74" i="31"/>
  <c r="X18" i="85"/>
  <c r="AB18" i="85"/>
  <c r="AI18" i="85" s="1"/>
  <c r="AH107" i="55"/>
  <c r="AI107" i="55" s="1"/>
  <c r="AE107" i="55"/>
  <c r="AH88" i="63"/>
  <c r="AI88" i="63" s="1"/>
  <c r="AE88" i="63"/>
  <c r="AH50" i="63"/>
  <c r="AI50" i="63" s="1"/>
  <c r="AE50" i="63"/>
  <c r="AE98" i="81"/>
  <c r="AE99" i="81"/>
  <c r="AH99" i="81"/>
  <c r="AI99" i="81" s="1"/>
  <c r="AH34" i="77"/>
  <c r="AI34" i="77" s="1"/>
  <c r="AE34" i="77"/>
  <c r="AE33" i="77"/>
  <c r="A59" i="57"/>
  <c r="B21" i="57"/>
  <c r="S106" i="57"/>
  <c r="S122" i="57" s="1"/>
  <c r="A78" i="57"/>
  <c r="T21" i="57"/>
  <c r="AG78" i="57"/>
  <c r="AG59" i="57"/>
  <c r="A97" i="57"/>
  <c r="AG40" i="57"/>
  <c r="A40" i="57"/>
  <c r="AG116" i="57"/>
  <c r="AG97" i="57"/>
  <c r="S68" i="57"/>
  <c r="S84" i="57" s="1"/>
  <c r="S87" i="57"/>
  <c r="S103" i="57" s="1"/>
  <c r="S30" i="57"/>
  <c r="S46" i="57" s="1"/>
  <c r="A116" i="57"/>
  <c r="S49" i="57"/>
  <c r="S65" i="57" s="1"/>
  <c r="AH80" i="45"/>
  <c r="AI80" i="45" s="1"/>
  <c r="AE80" i="45"/>
  <c r="AE79" i="45"/>
  <c r="AH57" i="39"/>
  <c r="AI57" i="39" s="1"/>
  <c r="AE57" i="39"/>
  <c r="AE56" i="39"/>
  <c r="AG31" i="84"/>
  <c r="A107" i="84"/>
  <c r="A88" i="84"/>
  <c r="A50" i="84"/>
  <c r="AG50" i="84"/>
  <c r="A31" i="84"/>
  <c r="B12" i="84"/>
  <c r="AG69" i="84"/>
  <c r="AG107" i="84"/>
  <c r="AG88" i="84"/>
  <c r="A69" i="84"/>
  <c r="T12" i="84"/>
  <c r="K49" i="72"/>
  <c r="K65" i="72" s="1"/>
  <c r="A112" i="72"/>
  <c r="K68" i="72"/>
  <c r="K84" i="72" s="1"/>
  <c r="AG55" i="72"/>
  <c r="AG74" i="72"/>
  <c r="K30" i="72"/>
  <c r="K46" i="72" s="1"/>
  <c r="A93" i="72"/>
  <c r="K106" i="72"/>
  <c r="K122" i="72" s="1"/>
  <c r="AG93" i="72"/>
  <c r="AG112" i="72"/>
  <c r="T17" i="72"/>
  <c r="A36" i="72"/>
  <c r="A74" i="72"/>
  <c r="K87" i="72"/>
  <c r="K103" i="72" s="1"/>
  <c r="A55" i="72"/>
  <c r="B17" i="72"/>
  <c r="AG36" i="72"/>
  <c r="A51" i="57"/>
  <c r="AG108" i="57"/>
  <c r="AG89" i="57"/>
  <c r="AG32" i="57"/>
  <c r="AG51" i="57"/>
  <c r="C106" i="57"/>
  <c r="C122" i="57" s="1"/>
  <c r="T13" i="57"/>
  <c r="AG70" i="57"/>
  <c r="A89" i="57"/>
  <c r="A32" i="57"/>
  <c r="C30" i="57"/>
  <c r="C46" i="57" s="1"/>
  <c r="C87" i="57"/>
  <c r="C103" i="57" s="1"/>
  <c r="A108" i="57"/>
  <c r="C49" i="57"/>
  <c r="C65" i="57" s="1"/>
  <c r="C68" i="57"/>
  <c r="C84" i="57" s="1"/>
  <c r="B13" i="57"/>
  <c r="A70" i="57"/>
  <c r="X15" i="84"/>
  <c r="AB15" i="84"/>
  <c r="AI15" i="84" s="1"/>
  <c r="AG80" i="63"/>
  <c r="W87" i="63"/>
  <c r="W103" i="63" s="1"/>
  <c r="W30" i="63"/>
  <c r="W46" i="63" s="1"/>
  <c r="AG99" i="63"/>
  <c r="A61" i="63"/>
  <c r="W49" i="63"/>
  <c r="W65" i="63" s="1"/>
  <c r="B23" i="63"/>
  <c r="A42" i="63"/>
  <c r="A80" i="63"/>
  <c r="AG61" i="63"/>
  <c r="W68" i="63"/>
  <c r="W84" i="63" s="1"/>
  <c r="A99" i="63"/>
  <c r="W106" i="63"/>
  <c r="W122" i="63" s="1"/>
  <c r="AG42" i="63"/>
  <c r="AG118" i="63"/>
  <c r="A118" i="63"/>
  <c r="T23" i="63"/>
  <c r="AH44" i="62"/>
  <c r="AI44" i="62" s="1"/>
  <c r="AE44" i="62"/>
  <c r="AE43" i="62"/>
  <c r="AE55" i="25"/>
  <c r="AH55" i="25"/>
  <c r="AI55" i="25" s="1"/>
  <c r="AH43" i="58"/>
  <c r="AI43" i="58" s="1"/>
  <c r="AE43" i="58"/>
  <c r="X12" i="51"/>
  <c r="AB12" i="51"/>
  <c r="AI12" i="51" s="1"/>
  <c r="W20" i="18"/>
  <c r="V20" i="18"/>
  <c r="AE53" i="24"/>
  <c r="AE54" i="24"/>
  <c r="AH54" i="24"/>
  <c r="AI54" i="24" s="1"/>
  <c r="AH117" i="80"/>
  <c r="AI117" i="80" s="1"/>
  <c r="AE116" i="80"/>
  <c r="AE117" i="80"/>
  <c r="AE54" i="25"/>
  <c r="AE53" i="25"/>
  <c r="AH54" i="25"/>
  <c r="AI54" i="25" s="1"/>
  <c r="AH115" i="64"/>
  <c r="AI115" i="64" s="1"/>
  <c r="AE114" i="64"/>
  <c r="AE115" i="64"/>
  <c r="AE55" i="86"/>
  <c r="AH56" i="86"/>
  <c r="AI56" i="86" s="1"/>
  <c r="AE56" i="86"/>
  <c r="AE88" i="85"/>
  <c r="AH89" i="85"/>
  <c r="AI89" i="85" s="1"/>
  <c r="AE89" i="85"/>
  <c r="AH80" i="39"/>
  <c r="AI80" i="39" s="1"/>
  <c r="AE80" i="39"/>
  <c r="AE79" i="39"/>
  <c r="AB12" i="63"/>
  <c r="AI12" i="63" s="1"/>
  <c r="X12" i="63"/>
  <c r="AH55" i="51"/>
  <c r="AI55" i="51" s="1"/>
  <c r="AE54" i="51"/>
  <c r="AE55" i="51"/>
  <c r="AH102" i="61"/>
  <c r="AI102" i="61" s="1"/>
  <c r="AE101" i="61"/>
  <c r="AB19" i="57"/>
  <c r="AI19" i="57" s="1"/>
  <c r="X19" i="57"/>
  <c r="AE34" i="23"/>
  <c r="AE35" i="23"/>
  <c r="AH35" i="23"/>
  <c r="AI35" i="23" s="1"/>
  <c r="AH61" i="45"/>
  <c r="AI61" i="45" s="1"/>
  <c r="AE61" i="45"/>
  <c r="AE60" i="45"/>
  <c r="AE53" i="23"/>
  <c r="AE54" i="23"/>
  <c r="AH54" i="23"/>
  <c r="AI54" i="23" s="1"/>
  <c r="AE69" i="22"/>
  <c r="AH70" i="22"/>
  <c r="AI70" i="22" s="1"/>
  <c r="AE70" i="22"/>
  <c r="AE110" i="25"/>
  <c r="AE111" i="25"/>
  <c r="AH111" i="25"/>
  <c r="AI111" i="25" s="1"/>
  <c r="AH77" i="64"/>
  <c r="AI77" i="64" s="1"/>
  <c r="AE76" i="64"/>
  <c r="AE77" i="64"/>
  <c r="AH38" i="83"/>
  <c r="AI38" i="83" s="1"/>
  <c r="AE38" i="83"/>
  <c r="AH76" i="39"/>
  <c r="AI76" i="39" s="1"/>
  <c r="AE76" i="39"/>
  <c r="AE75" i="39"/>
  <c r="AH41" i="56"/>
  <c r="AI41" i="56" s="1"/>
  <c r="AE40" i="56"/>
  <c r="AE41" i="56"/>
  <c r="AE107" i="63"/>
  <c r="AH107" i="63"/>
  <c r="AI107" i="63" s="1"/>
  <c r="AH88" i="53"/>
  <c r="AI88" i="53" s="1"/>
  <c r="AE88" i="53"/>
  <c r="AG40" i="84"/>
  <c r="A59" i="84"/>
  <c r="A97" i="84"/>
  <c r="S30" i="84"/>
  <c r="S46" i="84" s="1"/>
  <c r="A40" i="84"/>
  <c r="A116" i="84"/>
  <c r="S68" i="84"/>
  <c r="S84" i="84" s="1"/>
  <c r="A78" i="84"/>
  <c r="AG59" i="84"/>
  <c r="S106" i="84"/>
  <c r="S122" i="84" s="1"/>
  <c r="B21" i="84"/>
  <c r="AG116" i="84"/>
  <c r="AG97" i="84"/>
  <c r="S49" i="84"/>
  <c r="S65" i="84" s="1"/>
  <c r="T21" i="84"/>
  <c r="S87" i="84"/>
  <c r="S103" i="84" s="1"/>
  <c r="AG78" i="84"/>
  <c r="AH69" i="87"/>
  <c r="AI69" i="87" s="1"/>
  <c r="AE69" i="87"/>
  <c r="AH70" i="85"/>
  <c r="AI70" i="85" s="1"/>
  <c r="AE69" i="85"/>
  <c r="AE70" i="85"/>
  <c r="AE111" i="51"/>
  <c r="AH112" i="51"/>
  <c r="AI112" i="51" s="1"/>
  <c r="AE112" i="51"/>
  <c r="AG107" i="72"/>
  <c r="B12" i="72"/>
  <c r="A50" i="72"/>
  <c r="A69" i="72"/>
  <c r="AG31" i="72"/>
  <c r="A107" i="72"/>
  <c r="AG88" i="72"/>
  <c r="AG69" i="72"/>
  <c r="AG50" i="72"/>
  <c r="T12" i="72"/>
  <c r="A31" i="72"/>
  <c r="A88" i="72"/>
  <c r="O49" i="63"/>
  <c r="O65" i="63" s="1"/>
  <c r="AG114" i="63"/>
  <c r="AG38" i="63"/>
  <c r="AG76" i="63"/>
  <c r="B19" i="63"/>
  <c r="A38" i="63"/>
  <c r="AG95" i="63"/>
  <c r="O68" i="63"/>
  <c r="O84" i="63" s="1"/>
  <c r="A76" i="63"/>
  <c r="A114" i="63"/>
  <c r="AG57" i="63"/>
  <c r="A57" i="63"/>
  <c r="O106" i="63"/>
  <c r="O122" i="63" s="1"/>
  <c r="T19" i="63"/>
  <c r="O30" i="63"/>
  <c r="O46" i="63" s="1"/>
  <c r="O87" i="63"/>
  <c r="O103" i="63" s="1"/>
  <c r="A95" i="63"/>
  <c r="AE41" i="58"/>
  <c r="AH42" i="58"/>
  <c r="AI42" i="58" s="1"/>
  <c r="AE42" i="58"/>
  <c r="AH53" i="84"/>
  <c r="AI53" i="84" s="1"/>
  <c r="AE53" i="84"/>
  <c r="AE52" i="84"/>
  <c r="AG81" i="63"/>
  <c r="Y87" i="63"/>
  <c r="Y103" i="63" s="1"/>
  <c r="A119" i="63"/>
  <c r="T24" i="63"/>
  <c r="AG43" i="63"/>
  <c r="Y106" i="63"/>
  <c r="Y122" i="63" s="1"/>
  <c r="Y30" i="63"/>
  <c r="Y46" i="63" s="1"/>
  <c r="AG100" i="63"/>
  <c r="AG62" i="63"/>
  <c r="Y49" i="63"/>
  <c r="Y65" i="63" s="1"/>
  <c r="Y68" i="63"/>
  <c r="Y84" i="63" s="1"/>
  <c r="A43" i="63"/>
  <c r="A62" i="63"/>
  <c r="A81" i="63"/>
  <c r="A100" i="63"/>
  <c r="AG119" i="63"/>
  <c r="B24" i="63"/>
  <c r="AH62" i="58"/>
  <c r="AI62" i="58" s="1"/>
  <c r="AE61" i="58"/>
  <c r="AE62" i="58"/>
  <c r="AH50" i="87"/>
  <c r="AI50" i="87" s="1"/>
  <c r="AE50" i="87"/>
  <c r="AH107" i="29"/>
  <c r="AI107" i="29" s="1"/>
  <c r="AE107" i="29"/>
  <c r="AE91" i="25"/>
  <c r="AE92" i="25"/>
  <c r="AH92" i="25"/>
  <c r="AI92" i="25" s="1"/>
  <c r="AE59" i="68"/>
  <c r="AH59" i="68"/>
  <c r="AI59" i="68" s="1"/>
  <c r="AE58" i="68"/>
  <c r="AB24" i="86"/>
  <c r="AI24" i="86" s="1"/>
  <c r="X24" i="86"/>
  <c r="AH88" i="55"/>
  <c r="AI88" i="55" s="1"/>
  <c r="AE88" i="55"/>
  <c r="AE35" i="86"/>
  <c r="AH35" i="86"/>
  <c r="AI35" i="86" s="1"/>
  <c r="AH96" i="63"/>
  <c r="AI96" i="63" s="1"/>
  <c r="AE96" i="63"/>
  <c r="AH69" i="63"/>
  <c r="AI69" i="63" s="1"/>
  <c r="AE69" i="63"/>
  <c r="AE69" i="53"/>
  <c r="AH69" i="53"/>
  <c r="AI69" i="53" s="1"/>
  <c r="A58" i="57"/>
  <c r="AE57" i="57" s="1"/>
  <c r="AG39" i="57"/>
  <c r="AG96" i="57"/>
  <c r="AG58" i="57"/>
  <c r="Q87" i="57"/>
  <c r="Q103" i="57" s="1"/>
  <c r="A39" i="57"/>
  <c r="A115" i="57"/>
  <c r="AG77" i="57"/>
  <c r="AG115" i="57"/>
  <c r="Q68" i="57"/>
  <c r="Q84" i="57" s="1"/>
  <c r="T20" i="57"/>
  <c r="Q106" i="57"/>
  <c r="Q122" i="57" s="1"/>
  <c r="A96" i="57"/>
  <c r="Q49" i="57"/>
  <c r="Q65" i="57" s="1"/>
  <c r="Q30" i="57"/>
  <c r="Q46" i="57" s="1"/>
  <c r="B20" i="57"/>
  <c r="A77" i="57"/>
  <c r="AE76" i="57" s="1"/>
  <c r="T14" i="43"/>
  <c r="AG109" i="43"/>
  <c r="A52" i="43"/>
  <c r="E87" i="43"/>
  <c r="E103" i="43" s="1"/>
  <c r="AG71" i="43"/>
  <c r="E68" i="43"/>
  <c r="E84" i="43" s="1"/>
  <c r="A109" i="43"/>
  <c r="A33" i="43"/>
  <c r="E49" i="43"/>
  <c r="E65" i="43" s="1"/>
  <c r="B14" i="43"/>
  <c r="AG33" i="43"/>
  <c r="AG90" i="43"/>
  <c r="E106" i="43"/>
  <c r="E122" i="43" s="1"/>
  <c r="E30" i="43"/>
  <c r="E46" i="43" s="1"/>
  <c r="AG52" i="43"/>
  <c r="A71" i="43"/>
  <c r="A90" i="43"/>
  <c r="AH58" i="26"/>
  <c r="AI58" i="26" s="1"/>
  <c r="AE57" i="26"/>
  <c r="AE58" i="26"/>
  <c r="A115" i="84"/>
  <c r="Q68" i="84"/>
  <c r="Q84" i="84" s="1"/>
  <c r="T20" i="84"/>
  <c r="Q87" i="84"/>
  <c r="Q103" i="84" s="1"/>
  <c r="AG115" i="84"/>
  <c r="A58" i="84"/>
  <c r="AG96" i="84"/>
  <c r="A96" i="84"/>
  <c r="A39" i="84"/>
  <c r="AG58" i="84"/>
  <c r="Q30" i="84"/>
  <c r="Q46" i="84" s="1"/>
  <c r="AG39" i="84"/>
  <c r="Q49" i="84"/>
  <c r="Q65" i="84" s="1"/>
  <c r="B20" i="84"/>
  <c r="AG77" i="84"/>
  <c r="A77" i="84"/>
  <c r="Q106" i="84"/>
  <c r="Q122" i="84" s="1"/>
  <c r="B18" i="57"/>
  <c r="T18" i="57"/>
  <c r="A37" i="57"/>
  <c r="A113" i="57"/>
  <c r="M87" i="57"/>
  <c r="M103" i="57" s="1"/>
  <c r="M106" i="57"/>
  <c r="M122" i="57" s="1"/>
  <c r="A56" i="57"/>
  <c r="M30" i="57"/>
  <c r="M46" i="57" s="1"/>
  <c r="A94" i="57"/>
  <c r="A75" i="57"/>
  <c r="M68" i="57"/>
  <c r="M84" i="57" s="1"/>
  <c r="AG94" i="57"/>
  <c r="AG113" i="57"/>
  <c r="AG56" i="57"/>
  <c r="AG37" i="57"/>
  <c r="M49" i="57"/>
  <c r="M65" i="57" s="1"/>
  <c r="AG75" i="57"/>
  <c r="A90" i="63"/>
  <c r="B14" i="63"/>
  <c r="E106" i="63"/>
  <c r="E122" i="63" s="1"/>
  <c r="T14" i="63"/>
  <c r="A109" i="63"/>
  <c r="A71" i="63"/>
  <c r="E68" i="63"/>
  <c r="E84" i="63" s="1"/>
  <c r="E87" i="63"/>
  <c r="E103" i="63" s="1"/>
  <c r="AG71" i="63"/>
  <c r="AG109" i="63"/>
  <c r="A52" i="63"/>
  <c r="E30" i="63"/>
  <c r="E46" i="63" s="1"/>
  <c r="AG90" i="63"/>
  <c r="AG33" i="63"/>
  <c r="A33" i="63"/>
  <c r="AG52" i="63"/>
  <c r="E49" i="63"/>
  <c r="E65" i="63" s="1"/>
  <c r="AH115" i="62"/>
  <c r="AI115" i="62" s="1"/>
  <c r="AE115" i="62"/>
  <c r="AE114" i="62"/>
  <c r="AH110" i="84"/>
  <c r="AI110" i="84" s="1"/>
  <c r="AE110" i="84"/>
  <c r="AE109" i="84"/>
  <c r="AH114" i="57"/>
  <c r="AI114" i="57" s="1"/>
  <c r="AE114" i="57"/>
  <c r="AH34" i="86"/>
  <c r="AI34" i="86" s="1"/>
  <c r="AE34" i="86"/>
  <c r="AE33" i="86"/>
  <c r="X12" i="87"/>
  <c r="AB12" i="87"/>
  <c r="AI12" i="87" s="1"/>
  <c r="AH60" i="80"/>
  <c r="AI60" i="80" s="1"/>
  <c r="AE59" i="80"/>
  <c r="AE60" i="80"/>
  <c r="AE72" i="25"/>
  <c r="AE73" i="25"/>
  <c r="AH73" i="25"/>
  <c r="AI73" i="25" s="1"/>
  <c r="AB20" i="64"/>
  <c r="AI20" i="64" s="1"/>
  <c r="X20" i="64"/>
  <c r="AH114" i="68"/>
  <c r="AI114" i="68" s="1"/>
  <c r="AE114" i="68"/>
  <c r="AE113" i="68"/>
  <c r="X13" i="85"/>
  <c r="AB13" i="85"/>
  <c r="AI13" i="85" s="1"/>
  <c r="AH95" i="83"/>
  <c r="AI95" i="83" s="1"/>
  <c r="AE95" i="83"/>
  <c r="AE94" i="83"/>
  <c r="AE50" i="55"/>
  <c r="AH50" i="55"/>
  <c r="AI50" i="55" s="1"/>
  <c r="AH95" i="39"/>
  <c r="AI95" i="39" s="1"/>
  <c r="AE95" i="39"/>
  <c r="AE94" i="39"/>
  <c r="AH111" i="86"/>
  <c r="AI111" i="86" s="1"/>
  <c r="AE110" i="86"/>
  <c r="AE111" i="86"/>
  <c r="AE37" i="83"/>
  <c r="W15" i="18"/>
  <c r="W25" i="18"/>
  <c r="I87" i="72"/>
  <c r="I103" i="72" s="1"/>
  <c r="A92" i="72"/>
  <c r="AG92" i="72"/>
  <c r="B16" i="72"/>
  <c r="AG73" i="72"/>
  <c r="T16" i="72"/>
  <c r="AG111" i="72"/>
  <c r="A111" i="72"/>
  <c r="A73" i="72"/>
  <c r="AG54" i="72"/>
  <c r="A54" i="72"/>
  <c r="I30" i="72"/>
  <c r="I46" i="72" s="1"/>
  <c r="I68" i="72"/>
  <c r="I84" i="72" s="1"/>
  <c r="I106" i="72"/>
  <c r="I122" i="72" s="1"/>
  <c r="A35" i="72"/>
  <c r="AG35" i="72"/>
  <c r="I49" i="72"/>
  <c r="I65" i="72" s="1"/>
  <c r="AH57" i="57"/>
  <c r="AI57" i="57" s="1"/>
  <c r="AE114" i="39"/>
  <c r="AH114" i="39"/>
  <c r="AI114" i="39" s="1"/>
  <c r="AE113" i="39"/>
  <c r="AH60" i="56"/>
  <c r="AI60" i="56" s="1"/>
  <c r="AE59" i="56"/>
  <c r="AE60" i="56"/>
  <c r="A89" i="84"/>
  <c r="A32" i="84"/>
  <c r="A70" i="84"/>
  <c r="C49" i="84"/>
  <c r="C65" i="84" s="1"/>
  <c r="B13" i="84"/>
  <c r="AG32" i="84"/>
  <c r="A108" i="84"/>
  <c r="A51" i="84"/>
  <c r="AG89" i="84"/>
  <c r="C30" i="84"/>
  <c r="C46" i="84" s="1"/>
  <c r="AG70" i="84"/>
  <c r="C68" i="84"/>
  <c r="C84" i="84" s="1"/>
  <c r="AG51" i="84"/>
  <c r="T13" i="84"/>
  <c r="C106" i="84"/>
  <c r="C122" i="84" s="1"/>
  <c r="C87" i="84"/>
  <c r="C103" i="84" s="1"/>
  <c r="AG108" i="84"/>
  <c r="A99" i="84"/>
  <c r="AG99" i="84"/>
  <c r="W68" i="84"/>
  <c r="W84" i="84" s="1"/>
  <c r="W106" i="84"/>
  <c r="W122" i="84" s="1"/>
  <c r="W30" i="84"/>
  <c r="W46" i="84" s="1"/>
  <c r="A118" i="84"/>
  <c r="AG118" i="84"/>
  <c r="A42" i="84"/>
  <c r="W49" i="84"/>
  <c r="W65" i="84" s="1"/>
  <c r="B23" i="84"/>
  <c r="A61" i="84"/>
  <c r="AG61" i="84"/>
  <c r="AG42" i="84"/>
  <c r="W87" i="84"/>
  <c r="W103" i="84" s="1"/>
  <c r="T23" i="84"/>
  <c r="AG80" i="84"/>
  <c r="A80" i="84"/>
  <c r="A37" i="84"/>
  <c r="AG75" i="84"/>
  <c r="M87" i="84"/>
  <c r="M103" i="84" s="1"/>
  <c r="M68" i="84"/>
  <c r="M84" i="84" s="1"/>
  <c r="AG94" i="84"/>
  <c r="M30" i="84"/>
  <c r="M46" i="84" s="1"/>
  <c r="A56" i="84"/>
  <c r="A94" i="84"/>
  <c r="T18" i="84"/>
  <c r="M106" i="84"/>
  <c r="M122" i="84" s="1"/>
  <c r="M49" i="84"/>
  <c r="M65" i="84" s="1"/>
  <c r="A75" i="84"/>
  <c r="AG113" i="84"/>
  <c r="AG37" i="84"/>
  <c r="AG56" i="84"/>
  <c r="A113" i="84"/>
  <c r="B18" i="84"/>
  <c r="W106" i="57"/>
  <c r="W122" i="57" s="1"/>
  <c r="W68" i="57"/>
  <c r="W84" i="57" s="1"/>
  <c r="A61" i="57"/>
  <c r="W87" i="57"/>
  <c r="W103" i="57" s="1"/>
  <c r="AG61" i="57"/>
  <c r="AG80" i="57"/>
  <c r="A42" i="57"/>
  <c r="A118" i="57"/>
  <c r="A80" i="57"/>
  <c r="W49" i="57"/>
  <c r="W65" i="57" s="1"/>
  <c r="B23" i="57"/>
  <c r="T23" i="57"/>
  <c r="A99" i="57"/>
  <c r="W30" i="57"/>
  <c r="W46" i="57" s="1"/>
  <c r="AG99" i="57"/>
  <c r="AG42" i="57"/>
  <c r="AG118" i="57"/>
  <c r="A114" i="84"/>
  <c r="AG95" i="84"/>
  <c r="T19" i="84"/>
  <c r="AG114" i="84"/>
  <c r="A95" i="84"/>
  <c r="A38" i="84"/>
  <c r="B19" i="84"/>
  <c r="A76" i="84"/>
  <c r="O68" i="84"/>
  <c r="O84" i="84" s="1"/>
  <c r="O49" i="84"/>
  <c r="O65" i="84" s="1"/>
  <c r="AG76" i="84"/>
  <c r="AG57" i="84"/>
  <c r="O87" i="84"/>
  <c r="O103" i="84" s="1"/>
  <c r="AG38" i="84"/>
  <c r="O106" i="84"/>
  <c r="O122" i="84" s="1"/>
  <c r="O30" i="84"/>
  <c r="O46" i="84" s="1"/>
  <c r="A57" i="84"/>
  <c r="A93" i="50"/>
  <c r="AG74" i="50"/>
  <c r="K68" i="50"/>
  <c r="K84" i="50" s="1"/>
  <c r="K49" i="50"/>
  <c r="K65" i="50" s="1"/>
  <c r="K30" i="50"/>
  <c r="K46" i="50" s="1"/>
  <c r="AG112" i="50"/>
  <c r="K87" i="50"/>
  <c r="K103" i="50" s="1"/>
  <c r="A112" i="50"/>
  <c r="B17" i="50"/>
  <c r="AG36" i="50"/>
  <c r="A74" i="50"/>
  <c r="A55" i="50"/>
  <c r="T17" i="50"/>
  <c r="A36" i="50"/>
  <c r="AG55" i="50"/>
  <c r="AG93" i="50"/>
  <c r="K106" i="50"/>
  <c r="K122" i="50" s="1"/>
  <c r="AG102" i="63"/>
  <c r="B26" i="63"/>
  <c r="A64" i="63"/>
  <c r="AC49" i="63"/>
  <c r="AC65" i="63" s="1"/>
  <c r="AC106" i="63"/>
  <c r="AC122" i="63" s="1"/>
  <c r="A45" i="63"/>
  <c r="AG45" i="63"/>
  <c r="A121" i="63"/>
  <c r="AG64" i="63"/>
  <c r="A102" i="63"/>
  <c r="AC87" i="63"/>
  <c r="AC103" i="63" s="1"/>
  <c r="AC68" i="63"/>
  <c r="AC84" i="63" s="1"/>
  <c r="AG83" i="63"/>
  <c r="AC30" i="63"/>
  <c r="AC46" i="63" s="1"/>
  <c r="T26" i="63"/>
  <c r="A83" i="63"/>
  <c r="AG121" i="63"/>
  <c r="AB20" i="62"/>
  <c r="AI20" i="62" s="1"/>
  <c r="X20" i="62"/>
  <c r="AH121" i="62"/>
  <c r="AI121" i="62" s="1"/>
  <c r="AE120" i="62"/>
  <c r="AH35" i="31"/>
  <c r="AI35" i="31" s="1"/>
  <c r="AE34" i="31"/>
  <c r="AE35" i="31"/>
  <c r="AH88" i="87"/>
  <c r="AI88" i="87" s="1"/>
  <c r="AE88" i="87"/>
  <c r="X14" i="75"/>
  <c r="AB14" i="75"/>
  <c r="AI14" i="75" s="1"/>
  <c r="AH35" i="25"/>
  <c r="AI35" i="25" s="1"/>
  <c r="AE35" i="25"/>
  <c r="AE34" i="25"/>
  <c r="AH64" i="61"/>
  <c r="AI64" i="61" s="1"/>
  <c r="AE63" i="61"/>
  <c r="AB19" i="68"/>
  <c r="AI19" i="68" s="1"/>
  <c r="X19" i="68"/>
  <c r="AH57" i="83"/>
  <c r="AI57" i="83" s="1"/>
  <c r="AE57" i="83"/>
  <c r="AE56" i="83"/>
  <c r="AE69" i="55"/>
  <c r="AH69" i="55"/>
  <c r="AI69" i="55" s="1"/>
  <c r="AH73" i="86"/>
  <c r="AI73" i="86" s="1"/>
  <c r="AE73" i="86"/>
  <c r="AE72" i="86"/>
  <c r="X20" i="63"/>
  <c r="AB20" i="63"/>
  <c r="AI20" i="63" s="1"/>
  <c r="AH31" i="63"/>
  <c r="AI31" i="63" s="1"/>
  <c r="AE31" i="63"/>
  <c r="W16" i="18"/>
  <c r="V16" i="18"/>
  <c r="AI35" i="8" l="1"/>
  <c r="AI37" i="8"/>
  <c r="U34" i="8"/>
  <c r="E46" i="8" s="1"/>
  <c r="AI32" i="8"/>
  <c r="U40" i="8"/>
  <c r="AI45" i="8"/>
  <c r="AI42" i="8"/>
  <c r="U39" i="8"/>
  <c r="U38" i="8"/>
  <c r="U35" i="8"/>
  <c r="U42" i="8"/>
  <c r="AI38" i="8"/>
  <c r="AI44" i="8"/>
  <c r="AI36" i="8"/>
  <c r="U36" i="8"/>
  <c r="U31" i="8"/>
  <c r="B46" i="8" s="1"/>
  <c r="U46" i="8" s="1"/>
  <c r="AI33" i="8"/>
  <c r="U37" i="8"/>
  <c r="U45" i="8"/>
  <c r="U32" i="8"/>
  <c r="C46" i="8" s="1"/>
  <c r="AI43" i="8"/>
  <c r="U44" i="8"/>
  <c r="U33" i="8"/>
  <c r="D46" i="8" s="1"/>
  <c r="U43" i="8"/>
  <c r="U41" i="8"/>
  <c r="T20" i="9"/>
  <c r="T19" i="9"/>
  <c r="T15" i="9"/>
  <c r="AI51" i="8"/>
  <c r="AI40" i="8"/>
  <c r="AI41" i="8"/>
  <c r="AI34" i="8"/>
  <c r="AI39" i="8"/>
  <c r="T13" i="9"/>
  <c r="T16" i="9"/>
  <c r="T24" i="9"/>
  <c r="U42" i="12"/>
  <c r="AI35" i="12"/>
  <c r="AI61" i="8"/>
  <c r="U60" i="8"/>
  <c r="U54" i="8"/>
  <c r="U55" i="8"/>
  <c r="AI33" i="12"/>
  <c r="AI40" i="12"/>
  <c r="U50" i="8"/>
  <c r="B65" i="8" s="1"/>
  <c r="U65" i="8" s="1"/>
  <c r="AI54" i="8"/>
  <c r="AI55" i="8"/>
  <c r="U39" i="12"/>
  <c r="U35" i="12"/>
  <c r="U56" i="8"/>
  <c r="U57" i="8"/>
  <c r="AI58" i="8"/>
  <c r="U63" i="8"/>
  <c r="AI38" i="12"/>
  <c r="T19" i="12" s="1"/>
  <c r="U38" i="12"/>
  <c r="AI57" i="8"/>
  <c r="AI60" i="8"/>
  <c r="U51" i="8"/>
  <c r="T17" i="9"/>
  <c r="AI53" i="8"/>
  <c r="AI34" i="12"/>
  <c r="U45" i="12"/>
  <c r="U62" i="8"/>
  <c r="AI63" i="8"/>
  <c r="U53" i="8"/>
  <c r="AI31" i="12"/>
  <c r="U32" i="12"/>
  <c r="U61" i="8"/>
  <c r="U59" i="8"/>
  <c r="AI64" i="8"/>
  <c r="U52" i="8"/>
  <c r="AI37" i="12"/>
  <c r="U64" i="8"/>
  <c r="AI56" i="8"/>
  <c r="AI62" i="8"/>
  <c r="AI41" i="12"/>
  <c r="T22" i="12" s="1"/>
  <c r="AI42" i="12"/>
  <c r="S65" i="11"/>
  <c r="U51" i="11" s="1"/>
  <c r="S103" i="11"/>
  <c r="U99" i="11" s="1"/>
  <c r="U34" i="12"/>
  <c r="AI45" i="12"/>
  <c r="AI92" i="8"/>
  <c r="AI100" i="8"/>
  <c r="U89" i="8"/>
  <c r="AI91" i="8"/>
  <c r="AI97" i="8"/>
  <c r="T21" i="8" s="1"/>
  <c r="AI90" i="8"/>
  <c r="U100" i="8"/>
  <c r="AI93" i="8"/>
  <c r="U95" i="8"/>
  <c r="AI95" i="8"/>
  <c r="U98" i="8"/>
  <c r="AI99" i="8"/>
  <c r="U99" i="8"/>
  <c r="U102" i="8"/>
  <c r="AI96" i="8"/>
  <c r="AI88" i="8"/>
  <c r="T12" i="8" s="1"/>
  <c r="AI101" i="8"/>
  <c r="U91" i="8"/>
  <c r="U88" i="8"/>
  <c r="B103" i="8" s="1"/>
  <c r="U103" i="8" s="1"/>
  <c r="AI94" i="8"/>
  <c r="AI102" i="8"/>
  <c r="U97" i="8"/>
  <c r="AI98" i="8"/>
  <c r="U93" i="8"/>
  <c r="U94" i="8"/>
  <c r="U90" i="8"/>
  <c r="AI89" i="8"/>
  <c r="U96" i="8"/>
  <c r="U92" i="8"/>
  <c r="U101" i="8"/>
  <c r="U37" i="12"/>
  <c r="U33" i="12"/>
  <c r="S84" i="11"/>
  <c r="U69" i="11" s="1"/>
  <c r="B84" i="11" s="1"/>
  <c r="U84" i="11" s="1"/>
  <c r="U31" i="12"/>
  <c r="B46" i="12" s="1"/>
  <c r="U46" i="12" s="1"/>
  <c r="U40" i="12"/>
  <c r="AI75" i="8"/>
  <c r="AI82" i="8"/>
  <c r="U80" i="8"/>
  <c r="AI74" i="8"/>
  <c r="AI80" i="8"/>
  <c r="U72" i="8"/>
  <c r="U74" i="8"/>
  <c r="U82" i="8"/>
  <c r="U75" i="8"/>
  <c r="AI71" i="8"/>
  <c r="AI83" i="8"/>
  <c r="AI70" i="8"/>
  <c r="AI77" i="8"/>
  <c r="U77" i="8"/>
  <c r="AI79" i="8"/>
  <c r="AI43" i="12"/>
  <c r="U41" i="12"/>
  <c r="U43" i="12"/>
  <c r="AI53" i="12"/>
  <c r="U59" i="12"/>
  <c r="AI60" i="12"/>
  <c r="AI52" i="12"/>
  <c r="U60" i="12"/>
  <c r="AI58" i="12"/>
  <c r="AI56" i="12"/>
  <c r="T18" i="12" s="1"/>
  <c r="U51" i="12"/>
  <c r="AI57" i="12"/>
  <c r="AI61" i="12"/>
  <c r="U63" i="12"/>
  <c r="U58" i="12"/>
  <c r="AI51" i="12"/>
  <c r="U54" i="12"/>
  <c r="U57" i="12"/>
  <c r="U55" i="12"/>
  <c r="AI62" i="12"/>
  <c r="AI64" i="12"/>
  <c r="AI55" i="12"/>
  <c r="U53" i="12"/>
  <c r="AI50" i="12"/>
  <c r="T12" i="12" s="1"/>
  <c r="AI59" i="12"/>
  <c r="U56" i="12"/>
  <c r="U64" i="12"/>
  <c r="U52" i="12"/>
  <c r="AI63" i="12"/>
  <c r="T25" i="12" s="1"/>
  <c r="U62" i="12"/>
  <c r="AI54" i="12"/>
  <c r="U50" i="12"/>
  <c r="B65" i="12" s="1"/>
  <c r="U65" i="12" s="1"/>
  <c r="U61" i="12"/>
  <c r="AI39" i="12"/>
  <c r="T20" i="12" s="1"/>
  <c r="U44" i="12"/>
  <c r="AI44" i="12"/>
  <c r="T21" i="9"/>
  <c r="T23" i="9"/>
  <c r="T22" i="9"/>
  <c r="S46" i="11"/>
  <c r="U31" i="11" s="1"/>
  <c r="B46" i="11" s="1"/>
  <c r="U46" i="11" s="1"/>
  <c r="T25" i="9"/>
  <c r="T12" i="9"/>
  <c r="S122" i="11"/>
  <c r="T26" i="10"/>
  <c r="AB12" i="22"/>
  <c r="AI12" i="22" s="1"/>
  <c r="X12" i="22"/>
  <c r="AH35" i="22"/>
  <c r="AI35" i="22" s="1"/>
  <c r="AE35" i="22"/>
  <c r="AE62" i="22"/>
  <c r="AH62" i="22"/>
  <c r="AI62" i="22" s="1"/>
  <c r="AE95" i="22"/>
  <c r="AH95" i="22"/>
  <c r="AI95" i="22" s="1"/>
  <c r="X15" i="22"/>
  <c r="AB15" i="22"/>
  <c r="AI15" i="22" s="1"/>
  <c r="AH79" i="22"/>
  <c r="AI79" i="22" s="1"/>
  <c r="AE79" i="22"/>
  <c r="AE78" i="22"/>
  <c r="AH76" i="22"/>
  <c r="AI76" i="22" s="1"/>
  <c r="AE76" i="22"/>
  <c r="AH91" i="22"/>
  <c r="AI91" i="22" s="1"/>
  <c r="AE91" i="22"/>
  <c r="AE90" i="22"/>
  <c r="AE44" i="22"/>
  <c r="AH44" i="22"/>
  <c r="AI44" i="22" s="1"/>
  <c r="AB22" i="22"/>
  <c r="AI22" i="22" s="1"/>
  <c r="X22" i="22"/>
  <c r="AE37" i="22"/>
  <c r="AH37" i="22"/>
  <c r="AI37" i="22" s="1"/>
  <c r="AE94" i="22"/>
  <c r="AH94" i="22"/>
  <c r="AI94" i="22" s="1"/>
  <c r="AH55" i="22"/>
  <c r="AI55" i="22" s="1"/>
  <c r="AE55" i="22"/>
  <c r="AH107" i="22"/>
  <c r="AI107" i="22" s="1"/>
  <c r="AE107" i="22"/>
  <c r="AH42" i="22"/>
  <c r="AI42" i="22" s="1"/>
  <c r="AE42" i="22"/>
  <c r="AH81" i="22"/>
  <c r="AI81" i="22" s="1"/>
  <c r="AE81" i="22"/>
  <c r="AH96" i="22"/>
  <c r="AI96" i="22" s="1"/>
  <c r="AE96" i="22"/>
  <c r="AE34" i="22"/>
  <c r="AH34" i="22"/>
  <c r="AI34" i="22" s="1"/>
  <c r="AH72" i="22"/>
  <c r="AI72" i="22" s="1"/>
  <c r="AE72" i="22"/>
  <c r="AE120" i="22"/>
  <c r="AH120" i="22"/>
  <c r="AI120" i="22" s="1"/>
  <c r="AE113" i="22"/>
  <c r="AH113" i="22"/>
  <c r="AI113" i="22" s="1"/>
  <c r="X17" i="22"/>
  <c r="AB17" i="22"/>
  <c r="AI17" i="22" s="1"/>
  <c r="AE73" i="22"/>
  <c r="AH73" i="22"/>
  <c r="AI73" i="22" s="1"/>
  <c r="AE100" i="22"/>
  <c r="AH100" i="22"/>
  <c r="AI100" i="22" s="1"/>
  <c r="AE101" i="22"/>
  <c r="AH101" i="22"/>
  <c r="AI101" i="22" s="1"/>
  <c r="AB26" i="22"/>
  <c r="AI26" i="22" s="1"/>
  <c r="X26" i="22"/>
  <c r="AH92" i="22"/>
  <c r="AI92" i="22" s="1"/>
  <c r="AE92" i="22"/>
  <c r="AE39" i="22"/>
  <c r="AH39" i="22"/>
  <c r="AI39" i="22" s="1"/>
  <c r="AE110" i="22"/>
  <c r="AH110" i="22"/>
  <c r="AI110" i="22" s="1"/>
  <c r="AE82" i="22"/>
  <c r="AH82" i="22"/>
  <c r="AI82" i="22" s="1"/>
  <c r="X25" i="22"/>
  <c r="AB25" i="22"/>
  <c r="AI25" i="22" s="1"/>
  <c r="AE33" i="22"/>
  <c r="AH98" i="22"/>
  <c r="AI98" i="22" s="1"/>
  <c r="AE98" i="22"/>
  <c r="AH41" i="22"/>
  <c r="AI41" i="22" s="1"/>
  <c r="AE41" i="22"/>
  <c r="AE74" i="22"/>
  <c r="AE75" i="22"/>
  <c r="AH75" i="22"/>
  <c r="AI75" i="22" s="1"/>
  <c r="AH36" i="22"/>
  <c r="AI36" i="22" s="1"/>
  <c r="AE36" i="22"/>
  <c r="AH93" i="22"/>
  <c r="AI93" i="22" s="1"/>
  <c r="AE93" i="22"/>
  <c r="AE60" i="22"/>
  <c r="AH61" i="22"/>
  <c r="AI61" i="22" s="1"/>
  <c r="AE61" i="22"/>
  <c r="AE118" i="22"/>
  <c r="AH118" i="22"/>
  <c r="AI118" i="22" s="1"/>
  <c r="AE119" i="22"/>
  <c r="AH119" i="22"/>
  <c r="AI119" i="22" s="1"/>
  <c r="AB19" i="22"/>
  <c r="AI19" i="22" s="1"/>
  <c r="X19" i="22"/>
  <c r="AH77" i="22"/>
  <c r="AI77" i="22" s="1"/>
  <c r="AE77" i="22"/>
  <c r="AE63" i="22"/>
  <c r="AH63" i="22"/>
  <c r="AI63" i="22" s="1"/>
  <c r="AH117" i="22"/>
  <c r="AI117" i="22" s="1"/>
  <c r="AE117" i="22"/>
  <c r="AE116" i="22"/>
  <c r="X18" i="22"/>
  <c r="AB18" i="22"/>
  <c r="AI18" i="22" s="1"/>
  <c r="AH80" i="22"/>
  <c r="AI80" i="22" s="1"/>
  <c r="AE80" i="22"/>
  <c r="AB23" i="22"/>
  <c r="AI23" i="22" s="1"/>
  <c r="X23" i="22"/>
  <c r="AE54" i="22"/>
  <c r="AH54" i="22"/>
  <c r="AI54" i="22" s="1"/>
  <c r="AH43" i="22"/>
  <c r="AI43" i="22" s="1"/>
  <c r="AE43" i="22"/>
  <c r="AB24" i="22"/>
  <c r="AI24" i="22" s="1"/>
  <c r="X24" i="22"/>
  <c r="AE57" i="22"/>
  <c r="AH57" i="22"/>
  <c r="AI57" i="22" s="1"/>
  <c r="AE114" i="22"/>
  <c r="AH114" i="22"/>
  <c r="AI114" i="22" s="1"/>
  <c r="AE115" i="22"/>
  <c r="AH115" i="22"/>
  <c r="AI115" i="22" s="1"/>
  <c r="AE40" i="22"/>
  <c r="AH56" i="22"/>
  <c r="AI56" i="22" s="1"/>
  <c r="AE56" i="22"/>
  <c r="AH112" i="22"/>
  <c r="AI112" i="22" s="1"/>
  <c r="AE112" i="22"/>
  <c r="AH99" i="22"/>
  <c r="AI99" i="22" s="1"/>
  <c r="AE99" i="22"/>
  <c r="AH111" i="22"/>
  <c r="AI111" i="22" s="1"/>
  <c r="AE111" i="22"/>
  <c r="AB16" i="22"/>
  <c r="AI16" i="22" s="1"/>
  <c r="X16" i="22"/>
  <c r="AH38" i="22"/>
  <c r="AI38" i="22" s="1"/>
  <c r="AE38" i="22"/>
  <c r="AH58" i="22"/>
  <c r="AI58" i="22" s="1"/>
  <c r="AE58" i="22"/>
  <c r="X20" i="22"/>
  <c r="AB20" i="22"/>
  <c r="AI20" i="22" s="1"/>
  <c r="AH53" i="22"/>
  <c r="AI53" i="22" s="1"/>
  <c r="AE53" i="22"/>
  <c r="AE52" i="22"/>
  <c r="AH101" i="84"/>
  <c r="AI101" i="84" s="1"/>
  <c r="AE100" i="84"/>
  <c r="AE101" i="84"/>
  <c r="AE43" i="84"/>
  <c r="AE44" i="84"/>
  <c r="AH44" i="84"/>
  <c r="AI44" i="84" s="1"/>
  <c r="AB25" i="84"/>
  <c r="AI25" i="84" s="1"/>
  <c r="X25" i="84"/>
  <c r="AE82" i="84"/>
  <c r="AE81" i="84"/>
  <c r="AH82" i="84"/>
  <c r="AI82" i="84" s="1"/>
  <c r="AE119" i="84"/>
  <c r="AE120" i="84"/>
  <c r="AH120" i="84"/>
  <c r="AI120" i="84" s="1"/>
  <c r="AH63" i="84"/>
  <c r="AI63" i="84" s="1"/>
  <c r="AE63" i="84"/>
  <c r="AE62" i="84"/>
  <c r="AH96" i="73"/>
  <c r="AI96" i="73" s="1"/>
  <c r="AE96" i="73"/>
  <c r="AE95" i="73"/>
  <c r="AH115" i="73"/>
  <c r="AI115" i="73" s="1"/>
  <c r="AE114" i="73"/>
  <c r="AE115" i="73"/>
  <c r="X15" i="73"/>
  <c r="AB15" i="73"/>
  <c r="AI15" i="73" s="1"/>
  <c r="AH34" i="73"/>
  <c r="AI34" i="73" s="1"/>
  <c r="AE34" i="73"/>
  <c r="AE33" i="73"/>
  <c r="AB20" i="73"/>
  <c r="AI20" i="73" s="1"/>
  <c r="X20" i="73"/>
  <c r="AE90" i="73"/>
  <c r="AH91" i="73"/>
  <c r="AI91" i="73" s="1"/>
  <c r="AE91" i="73"/>
  <c r="AH110" i="73"/>
  <c r="AI110" i="73" s="1"/>
  <c r="AE109" i="73"/>
  <c r="AE110" i="73"/>
  <c r="AH58" i="73"/>
  <c r="AI58" i="73" s="1"/>
  <c r="AE58" i="73"/>
  <c r="AE57" i="73"/>
  <c r="AH72" i="73"/>
  <c r="AI72" i="73" s="1"/>
  <c r="AE72" i="73"/>
  <c r="AE71" i="73"/>
  <c r="AH53" i="73"/>
  <c r="AI53" i="73" s="1"/>
  <c r="AE53" i="73"/>
  <c r="AE52" i="73"/>
  <c r="AH39" i="73"/>
  <c r="AI39" i="73" s="1"/>
  <c r="AE39" i="73"/>
  <c r="AE38" i="73"/>
  <c r="AH77" i="73"/>
  <c r="AI77" i="73" s="1"/>
  <c r="AE76" i="73"/>
  <c r="AE77" i="73"/>
  <c r="AE97" i="54"/>
  <c r="AH98" i="54"/>
  <c r="AI98" i="54" s="1"/>
  <c r="AE98" i="54"/>
  <c r="AH41" i="54"/>
  <c r="AI41" i="54" s="1"/>
  <c r="AE41" i="54"/>
  <c r="AE40" i="54"/>
  <c r="AB22" i="54"/>
  <c r="AI22" i="54" s="1"/>
  <c r="X22" i="54"/>
  <c r="AE117" i="54"/>
  <c r="AH117" i="54"/>
  <c r="AI117" i="54" s="1"/>
  <c r="AE116" i="54"/>
  <c r="AH60" i="54"/>
  <c r="AI60" i="54" s="1"/>
  <c r="AE60" i="54"/>
  <c r="AE59" i="54"/>
  <c r="AH79" i="54"/>
  <c r="AI79" i="54" s="1"/>
  <c r="AE78" i="54"/>
  <c r="AE79" i="54"/>
  <c r="AE63" i="43"/>
  <c r="AH64" i="43"/>
  <c r="AI64" i="43" s="1"/>
  <c r="AE82" i="43"/>
  <c r="AH83" i="43"/>
  <c r="AI83" i="43" s="1"/>
  <c r="AB26" i="43"/>
  <c r="AI26" i="43" s="1"/>
  <c r="X26" i="43"/>
  <c r="AH102" i="43"/>
  <c r="AI102" i="43" s="1"/>
  <c r="AE101" i="43"/>
  <c r="AE44" i="43"/>
  <c r="AH45" i="43"/>
  <c r="AI45" i="43" s="1"/>
  <c r="AH121" i="43"/>
  <c r="AI121" i="43" s="1"/>
  <c r="AE120" i="43"/>
  <c r="T12" i="10"/>
  <c r="T25" i="10"/>
  <c r="T15" i="12"/>
  <c r="T24" i="12"/>
  <c r="T16" i="10"/>
  <c r="T19" i="10"/>
  <c r="T22" i="10"/>
  <c r="T18" i="10"/>
  <c r="T20" i="10"/>
  <c r="T13" i="10"/>
  <c r="T15" i="10"/>
  <c r="T17" i="10"/>
  <c r="T21" i="10"/>
  <c r="T23" i="10"/>
  <c r="T14" i="10"/>
  <c r="T24" i="10"/>
  <c r="T13" i="12"/>
  <c r="T17" i="12"/>
  <c r="AI97" i="11"/>
  <c r="AI96" i="11"/>
  <c r="AI93" i="11"/>
  <c r="U98" i="11"/>
  <c r="U89" i="11"/>
  <c r="U101" i="11"/>
  <c r="U91" i="11"/>
  <c r="U55" i="11"/>
  <c r="U50" i="11"/>
  <c r="B65" i="11" s="1"/>
  <c r="U65" i="11" s="1"/>
  <c r="U54" i="11"/>
  <c r="AI51" i="11"/>
  <c r="AI63" i="11"/>
  <c r="U59" i="11"/>
  <c r="AI59" i="11"/>
  <c r="U58" i="11"/>
  <c r="AI54" i="11"/>
  <c r="AI57" i="11"/>
  <c r="AI50" i="11"/>
  <c r="AI62" i="11"/>
  <c r="AI60" i="11"/>
  <c r="AH96" i="57"/>
  <c r="AI96" i="57" s="1"/>
  <c r="AE96" i="57"/>
  <c r="AE95" i="57"/>
  <c r="AH50" i="72"/>
  <c r="AI50" i="72" s="1"/>
  <c r="AE50" i="72"/>
  <c r="AE36" i="72"/>
  <c r="AH36" i="72"/>
  <c r="AI36" i="72" s="1"/>
  <c r="AH92" i="84"/>
  <c r="AI92" i="84" s="1"/>
  <c r="AE91" i="84"/>
  <c r="AE92" i="84"/>
  <c r="AH36" i="50"/>
  <c r="AI36" i="50" s="1"/>
  <c r="AE35" i="50"/>
  <c r="AE36" i="50"/>
  <c r="AH118" i="57"/>
  <c r="AI118" i="57" s="1"/>
  <c r="AE118" i="57"/>
  <c r="AE117" i="57"/>
  <c r="X18" i="84"/>
  <c r="AB18" i="84"/>
  <c r="AI18" i="84" s="1"/>
  <c r="AH37" i="84"/>
  <c r="AI37" i="84" s="1"/>
  <c r="AE37" i="84"/>
  <c r="AH70" i="84"/>
  <c r="AI70" i="84" s="1"/>
  <c r="AE70" i="84"/>
  <c r="AE108" i="63"/>
  <c r="AH109" i="63"/>
  <c r="AI109" i="63" s="1"/>
  <c r="AE109" i="63"/>
  <c r="AH52" i="43"/>
  <c r="AI52" i="43" s="1"/>
  <c r="AE52" i="43"/>
  <c r="AE51" i="43"/>
  <c r="AH100" i="63"/>
  <c r="AI100" i="63" s="1"/>
  <c r="AE100" i="63"/>
  <c r="AB19" i="63"/>
  <c r="AI19" i="63" s="1"/>
  <c r="X19" i="63"/>
  <c r="AH38" i="63"/>
  <c r="AI38" i="63" s="1"/>
  <c r="AE37" i="63"/>
  <c r="AE38" i="63"/>
  <c r="X12" i="72"/>
  <c r="AB12" i="72"/>
  <c r="AI12" i="72" s="1"/>
  <c r="AH97" i="84"/>
  <c r="AI97" i="84" s="1"/>
  <c r="AE97" i="84"/>
  <c r="AH32" i="57"/>
  <c r="AI32" i="57" s="1"/>
  <c r="AE31" i="57"/>
  <c r="AE32" i="57"/>
  <c r="X17" i="72"/>
  <c r="AB17" i="72"/>
  <c r="AI17" i="72" s="1"/>
  <c r="AE92" i="39"/>
  <c r="AH93" i="39"/>
  <c r="AI93" i="39" s="1"/>
  <c r="AE93" i="39"/>
  <c r="AH41" i="84"/>
  <c r="AI41" i="84" s="1"/>
  <c r="AE41" i="84"/>
  <c r="AH54" i="84"/>
  <c r="AI54" i="84" s="1"/>
  <c r="AE54" i="84"/>
  <c r="AH111" i="84"/>
  <c r="AI111" i="84" s="1"/>
  <c r="AE111" i="84"/>
  <c r="AE110" i="39"/>
  <c r="AH110" i="39"/>
  <c r="AI110" i="39" s="1"/>
  <c r="AE109" i="39"/>
  <c r="AH31" i="72"/>
  <c r="AI31" i="72" s="1"/>
  <c r="AE31" i="72"/>
  <c r="AH59" i="50"/>
  <c r="AI59" i="50" s="1"/>
  <c r="AE59" i="50"/>
  <c r="AE58" i="50"/>
  <c r="AH34" i="39"/>
  <c r="AI34" i="39" s="1"/>
  <c r="AE34" i="39"/>
  <c r="AE33" i="39"/>
  <c r="X17" i="50"/>
  <c r="AB17" i="50"/>
  <c r="AI17" i="50" s="1"/>
  <c r="AH38" i="84"/>
  <c r="AI38" i="84" s="1"/>
  <c r="AE38" i="84"/>
  <c r="AH113" i="84"/>
  <c r="AI113" i="84" s="1"/>
  <c r="AE113" i="84"/>
  <c r="AE80" i="84"/>
  <c r="AH80" i="84"/>
  <c r="AI80" i="84" s="1"/>
  <c r="AH54" i="72"/>
  <c r="AI54" i="72" s="1"/>
  <c r="AE54" i="72"/>
  <c r="AE53" i="72"/>
  <c r="AB14" i="63"/>
  <c r="AI14" i="63" s="1"/>
  <c r="X14" i="63"/>
  <c r="AH58" i="84"/>
  <c r="AI58" i="84" s="1"/>
  <c r="AE58" i="84"/>
  <c r="X20" i="57"/>
  <c r="AB20" i="57"/>
  <c r="AI20" i="57" s="1"/>
  <c r="AH81" i="63"/>
  <c r="AI81" i="63" s="1"/>
  <c r="AE81" i="63"/>
  <c r="AH59" i="84"/>
  <c r="AI59" i="84" s="1"/>
  <c r="AE59" i="84"/>
  <c r="AH70" i="57"/>
  <c r="AI70" i="57" s="1"/>
  <c r="AE69" i="57"/>
  <c r="AE70" i="57"/>
  <c r="AH89" i="57"/>
  <c r="AI89" i="57" s="1"/>
  <c r="AE88" i="57"/>
  <c r="AE89" i="57"/>
  <c r="AH51" i="57"/>
  <c r="AI51" i="57" s="1"/>
  <c r="AE50" i="57"/>
  <c r="AE51" i="57"/>
  <c r="AH112" i="72"/>
  <c r="AI112" i="72" s="1"/>
  <c r="AE112" i="72"/>
  <c r="AH31" i="84"/>
  <c r="AI31" i="84" s="1"/>
  <c r="AE31" i="84"/>
  <c r="AB21" i="57"/>
  <c r="AI21" i="57" s="1"/>
  <c r="X21" i="57"/>
  <c r="AH100" i="50"/>
  <c r="AI100" i="50" s="1"/>
  <c r="AE99" i="50"/>
  <c r="AE100" i="50"/>
  <c r="AH79" i="84"/>
  <c r="AI79" i="84" s="1"/>
  <c r="AE79" i="84"/>
  <c r="AH73" i="84"/>
  <c r="AI73" i="84" s="1"/>
  <c r="AE73" i="84"/>
  <c r="AE72" i="84"/>
  <c r="AH78" i="50"/>
  <c r="AI78" i="50" s="1"/>
  <c r="AE78" i="50"/>
  <c r="AE77" i="50"/>
  <c r="X21" i="50"/>
  <c r="AB21" i="50"/>
  <c r="AI21" i="50" s="1"/>
  <c r="AH116" i="50"/>
  <c r="AI116" i="50" s="1"/>
  <c r="AE116" i="50"/>
  <c r="AE115" i="50"/>
  <c r="AH112" i="84"/>
  <c r="AI112" i="84" s="1"/>
  <c r="AE112" i="84"/>
  <c r="AB15" i="39"/>
  <c r="AI15" i="39" s="1"/>
  <c r="X15" i="39"/>
  <c r="AE55" i="57"/>
  <c r="AH56" i="57"/>
  <c r="AI56" i="57" s="1"/>
  <c r="AE56" i="57"/>
  <c r="AE41" i="63"/>
  <c r="AE42" i="63"/>
  <c r="AH42" i="63"/>
  <c r="AI42" i="63" s="1"/>
  <c r="AH42" i="57"/>
  <c r="AI42" i="57" s="1"/>
  <c r="AE41" i="57"/>
  <c r="AE42" i="57"/>
  <c r="AH94" i="84"/>
  <c r="AI94" i="84" s="1"/>
  <c r="AE94" i="84"/>
  <c r="AH99" i="84"/>
  <c r="AI99" i="84" s="1"/>
  <c r="AE99" i="84"/>
  <c r="AH32" i="84"/>
  <c r="AI32" i="84" s="1"/>
  <c r="AE32" i="84"/>
  <c r="AH64" i="63"/>
  <c r="AI64" i="63" s="1"/>
  <c r="AE63" i="63"/>
  <c r="AH55" i="50"/>
  <c r="AI55" i="50" s="1"/>
  <c r="AE54" i="50"/>
  <c r="AE55" i="50"/>
  <c r="AH95" i="84"/>
  <c r="AI95" i="84" s="1"/>
  <c r="AE95" i="84"/>
  <c r="AE56" i="84"/>
  <c r="AH56" i="84"/>
  <c r="AI56" i="84" s="1"/>
  <c r="AH42" i="84"/>
  <c r="AI42" i="84" s="1"/>
  <c r="AE42" i="84"/>
  <c r="AH89" i="84"/>
  <c r="AI89" i="84" s="1"/>
  <c r="AE89" i="84"/>
  <c r="AE92" i="72"/>
  <c r="AH92" i="72"/>
  <c r="AI92" i="72" s="1"/>
  <c r="AE91" i="72"/>
  <c r="AH52" i="63"/>
  <c r="AI52" i="63" s="1"/>
  <c r="AE52" i="63"/>
  <c r="AE51" i="63"/>
  <c r="AE113" i="57"/>
  <c r="AE112" i="57"/>
  <c r="AH113" i="57"/>
  <c r="AI113" i="57" s="1"/>
  <c r="AH90" i="43"/>
  <c r="AI90" i="43" s="1"/>
  <c r="AE90" i="43"/>
  <c r="AE89" i="43"/>
  <c r="X14" i="43"/>
  <c r="AB14" i="43"/>
  <c r="AI14" i="43" s="1"/>
  <c r="AH62" i="63"/>
  <c r="AI62" i="63" s="1"/>
  <c r="AE62" i="63"/>
  <c r="AH57" i="63"/>
  <c r="AI57" i="63" s="1"/>
  <c r="AE56" i="63"/>
  <c r="AE57" i="63"/>
  <c r="AH61" i="63"/>
  <c r="AI61" i="63" s="1"/>
  <c r="AE61" i="63"/>
  <c r="AE60" i="63"/>
  <c r="AH78" i="57"/>
  <c r="AI78" i="57" s="1"/>
  <c r="AE78" i="57"/>
  <c r="AH55" i="39"/>
  <c r="AI55" i="39" s="1"/>
  <c r="AE54" i="39"/>
  <c r="AE55" i="39"/>
  <c r="AH81" i="50"/>
  <c r="AI81" i="50" s="1"/>
  <c r="AE80" i="50"/>
  <c r="AE81" i="50"/>
  <c r="AH43" i="50"/>
  <c r="AI43" i="50" s="1"/>
  <c r="AE43" i="50"/>
  <c r="AE42" i="50"/>
  <c r="AB22" i="84"/>
  <c r="AI22" i="84" s="1"/>
  <c r="X22" i="84"/>
  <c r="AH40" i="50"/>
  <c r="AI40" i="50" s="1"/>
  <c r="AE40" i="50"/>
  <c r="AE39" i="50"/>
  <c r="AH55" i="84"/>
  <c r="AI55" i="84" s="1"/>
  <c r="AE55" i="84"/>
  <c r="AH74" i="84"/>
  <c r="AI74" i="84" s="1"/>
  <c r="AE74" i="84"/>
  <c r="AE53" i="39"/>
  <c r="AH53" i="39"/>
  <c r="AI53" i="39" s="1"/>
  <c r="AE52" i="39"/>
  <c r="AH118" i="63"/>
  <c r="AI118" i="63" s="1"/>
  <c r="AE118" i="63"/>
  <c r="AE117" i="63"/>
  <c r="AH36" i="39"/>
  <c r="AI36" i="39" s="1"/>
  <c r="AE35" i="39"/>
  <c r="AE36" i="39"/>
  <c r="AE101" i="63"/>
  <c r="AH102" i="63"/>
  <c r="AI102" i="63" s="1"/>
  <c r="AH74" i="50"/>
  <c r="AI74" i="50" s="1"/>
  <c r="AE74" i="50"/>
  <c r="AE73" i="50"/>
  <c r="AE98" i="57"/>
  <c r="AH99" i="57"/>
  <c r="AI99" i="57" s="1"/>
  <c r="AE99" i="57"/>
  <c r="X23" i="84"/>
  <c r="AB23" i="84"/>
  <c r="AI23" i="84" s="1"/>
  <c r="AH51" i="84"/>
  <c r="AI51" i="84" s="1"/>
  <c r="AE51" i="84"/>
  <c r="AH73" i="72"/>
  <c r="AI73" i="72" s="1"/>
  <c r="AE73" i="72"/>
  <c r="AE72" i="72"/>
  <c r="AH37" i="57"/>
  <c r="AI37" i="57" s="1"/>
  <c r="AE37" i="57"/>
  <c r="AE36" i="57"/>
  <c r="AH71" i="43"/>
  <c r="AI71" i="43" s="1"/>
  <c r="AE71" i="43"/>
  <c r="AE70" i="43"/>
  <c r="AH33" i="43"/>
  <c r="AI33" i="43" s="1"/>
  <c r="AE33" i="43"/>
  <c r="AE32" i="43"/>
  <c r="AH77" i="57"/>
  <c r="AI77" i="57" s="1"/>
  <c r="AE77" i="57"/>
  <c r="AH58" i="57"/>
  <c r="AI58" i="57" s="1"/>
  <c r="AE58" i="57"/>
  <c r="AH43" i="63"/>
  <c r="AI43" i="63" s="1"/>
  <c r="AE43" i="63"/>
  <c r="AB24" i="63"/>
  <c r="AI24" i="63" s="1"/>
  <c r="X24" i="63"/>
  <c r="AE78" i="84"/>
  <c r="AH78" i="84"/>
  <c r="AI78" i="84" s="1"/>
  <c r="AH99" i="63"/>
  <c r="AI99" i="63" s="1"/>
  <c r="AE99" i="63"/>
  <c r="AE98" i="63"/>
  <c r="AB13" i="57"/>
  <c r="AI13" i="57" s="1"/>
  <c r="X13" i="57"/>
  <c r="X12" i="84"/>
  <c r="AB12" i="84"/>
  <c r="AI12" i="84" s="1"/>
  <c r="AH50" i="84"/>
  <c r="AI50" i="84" s="1"/>
  <c r="AE50" i="84"/>
  <c r="AH74" i="39"/>
  <c r="AI74" i="39" s="1"/>
  <c r="AE73" i="39"/>
  <c r="AE74" i="39"/>
  <c r="AH62" i="50"/>
  <c r="AI62" i="50" s="1"/>
  <c r="AE61" i="50"/>
  <c r="AE62" i="50"/>
  <c r="AH117" i="84"/>
  <c r="AI117" i="84" s="1"/>
  <c r="AE117" i="84"/>
  <c r="AE35" i="84"/>
  <c r="AH35" i="84"/>
  <c r="AI35" i="84" s="1"/>
  <c r="AH93" i="84"/>
  <c r="AI93" i="84" s="1"/>
  <c r="AE93" i="84"/>
  <c r="AE44" i="63"/>
  <c r="AH45" i="63"/>
  <c r="AI45" i="63" s="1"/>
  <c r="AH76" i="84"/>
  <c r="AI76" i="84" s="1"/>
  <c r="AE76" i="84"/>
  <c r="AE70" i="63"/>
  <c r="AH71" i="63"/>
  <c r="AI71" i="63" s="1"/>
  <c r="AE71" i="63"/>
  <c r="AE96" i="84"/>
  <c r="AH96" i="84"/>
  <c r="AI96" i="84" s="1"/>
  <c r="AB19" i="84"/>
  <c r="AI19" i="84" s="1"/>
  <c r="X19" i="84"/>
  <c r="AB23" i="57"/>
  <c r="AI23" i="57" s="1"/>
  <c r="X23" i="57"/>
  <c r="AH118" i="84"/>
  <c r="AI118" i="84" s="1"/>
  <c r="AE118" i="84"/>
  <c r="AE108" i="84"/>
  <c r="AH108" i="84"/>
  <c r="AI108" i="84" s="1"/>
  <c r="AH111" i="72"/>
  <c r="AI111" i="72" s="1"/>
  <c r="AE111" i="72"/>
  <c r="AE110" i="72"/>
  <c r="AE89" i="63"/>
  <c r="AH90" i="63"/>
  <c r="AI90" i="63" s="1"/>
  <c r="AE90" i="63"/>
  <c r="AE75" i="57"/>
  <c r="AH75" i="57"/>
  <c r="AI75" i="57" s="1"/>
  <c r="AE74" i="57"/>
  <c r="X18" i="57"/>
  <c r="AB18" i="57"/>
  <c r="AI18" i="57" s="1"/>
  <c r="AB20" i="84"/>
  <c r="AI20" i="84" s="1"/>
  <c r="X20" i="84"/>
  <c r="AH109" i="43"/>
  <c r="AI109" i="43" s="1"/>
  <c r="AE109" i="43"/>
  <c r="AE108" i="43"/>
  <c r="AH119" i="63"/>
  <c r="AI119" i="63" s="1"/>
  <c r="AE119" i="63"/>
  <c r="AH114" i="63"/>
  <c r="AI114" i="63" s="1"/>
  <c r="AE113" i="63"/>
  <c r="AE114" i="63"/>
  <c r="AH107" i="72"/>
  <c r="AI107" i="72" s="1"/>
  <c r="AE107" i="72"/>
  <c r="AB21" i="84"/>
  <c r="AI21" i="84" s="1"/>
  <c r="X21" i="84"/>
  <c r="AI72" i="11"/>
  <c r="AI75" i="11"/>
  <c r="AI70" i="11"/>
  <c r="AI80" i="11"/>
  <c r="AH55" i="72"/>
  <c r="AI55" i="72" s="1"/>
  <c r="AE55" i="72"/>
  <c r="AH93" i="72"/>
  <c r="AI93" i="72" s="1"/>
  <c r="AE93" i="72"/>
  <c r="AH69" i="84"/>
  <c r="AI69" i="84" s="1"/>
  <c r="AE69" i="84"/>
  <c r="AH88" i="84"/>
  <c r="AI88" i="84" s="1"/>
  <c r="AE88" i="84"/>
  <c r="AH40" i="57"/>
  <c r="AI40" i="57" s="1"/>
  <c r="AE40" i="57"/>
  <c r="AH112" i="39"/>
  <c r="AI112" i="39" s="1"/>
  <c r="AE111" i="39"/>
  <c r="AE112" i="39"/>
  <c r="AH119" i="50"/>
  <c r="AI119" i="50" s="1"/>
  <c r="AE119" i="50"/>
  <c r="AE118" i="50"/>
  <c r="AH98" i="84"/>
  <c r="AI98" i="84" s="1"/>
  <c r="AE98" i="84"/>
  <c r="AH91" i="39"/>
  <c r="AI91" i="39" s="1"/>
  <c r="AE91" i="39"/>
  <c r="AE90" i="39"/>
  <c r="AE77" i="84"/>
  <c r="AH77" i="84"/>
  <c r="AI77" i="84" s="1"/>
  <c r="AH83" i="63"/>
  <c r="AI83" i="63" s="1"/>
  <c r="AE82" i="63"/>
  <c r="AE120" i="63"/>
  <c r="AH121" i="63"/>
  <c r="AI121" i="63" s="1"/>
  <c r="AH93" i="50"/>
  <c r="AI93" i="50" s="1"/>
  <c r="AE93" i="50"/>
  <c r="AE92" i="50"/>
  <c r="AE60" i="57"/>
  <c r="AH61" i="57"/>
  <c r="AI61" i="57" s="1"/>
  <c r="AE61" i="57"/>
  <c r="AH75" i="84"/>
  <c r="AI75" i="84" s="1"/>
  <c r="AE75" i="84"/>
  <c r="X13" i="84"/>
  <c r="AB13" i="84"/>
  <c r="AI13" i="84" s="1"/>
  <c r="AH35" i="72"/>
  <c r="AI35" i="72" s="1"/>
  <c r="AE35" i="72"/>
  <c r="AE34" i="72"/>
  <c r="AH94" i="57"/>
  <c r="AI94" i="57" s="1"/>
  <c r="AE94" i="57"/>
  <c r="AE93" i="57"/>
  <c r="AH115" i="57"/>
  <c r="AI115" i="57" s="1"/>
  <c r="AE115" i="57"/>
  <c r="AH95" i="63"/>
  <c r="AI95" i="63" s="1"/>
  <c r="AE94" i="63"/>
  <c r="AE95" i="63"/>
  <c r="AH76" i="63"/>
  <c r="AI76" i="63" s="1"/>
  <c r="AE75" i="63"/>
  <c r="AE76" i="63"/>
  <c r="AH116" i="84"/>
  <c r="AI116" i="84" s="1"/>
  <c r="AE116" i="84"/>
  <c r="AH108" i="57"/>
  <c r="AI108" i="57" s="1"/>
  <c r="AE107" i="57"/>
  <c r="AE108" i="57"/>
  <c r="AH107" i="84"/>
  <c r="AI107" i="84" s="1"/>
  <c r="AE107" i="84"/>
  <c r="AE59" i="57"/>
  <c r="AH59" i="57"/>
  <c r="AI59" i="57" s="1"/>
  <c r="AB24" i="50"/>
  <c r="AI24" i="50" s="1"/>
  <c r="X24" i="50"/>
  <c r="AH60" i="84"/>
  <c r="AI60" i="84" s="1"/>
  <c r="AE60" i="84"/>
  <c r="AH97" i="50"/>
  <c r="AI97" i="50" s="1"/>
  <c r="AE97" i="50"/>
  <c r="AE96" i="50"/>
  <c r="AH36" i="84"/>
  <c r="AI36" i="84" s="1"/>
  <c r="AE36" i="84"/>
  <c r="AH80" i="57"/>
  <c r="AI80" i="57" s="1"/>
  <c r="AE79" i="57"/>
  <c r="AE80" i="57"/>
  <c r="AH61" i="84"/>
  <c r="AI61" i="84" s="1"/>
  <c r="AE61" i="84"/>
  <c r="X26" i="63"/>
  <c r="AB26" i="63"/>
  <c r="AI26" i="63" s="1"/>
  <c r="AH112" i="50"/>
  <c r="AI112" i="50" s="1"/>
  <c r="AE112" i="50"/>
  <c r="AE111" i="50"/>
  <c r="AH57" i="84"/>
  <c r="AI57" i="84" s="1"/>
  <c r="AE57" i="84"/>
  <c r="AH114" i="84"/>
  <c r="AI114" i="84" s="1"/>
  <c r="AE114" i="84"/>
  <c r="AB16" i="72"/>
  <c r="AI16" i="72" s="1"/>
  <c r="X16" i="72"/>
  <c r="AE32" i="63"/>
  <c r="AH33" i="63"/>
  <c r="AI33" i="63" s="1"/>
  <c r="AE33" i="63"/>
  <c r="AE39" i="84"/>
  <c r="AH39" i="84"/>
  <c r="AI39" i="84" s="1"/>
  <c r="AE115" i="84"/>
  <c r="AH115" i="84"/>
  <c r="AI115" i="84" s="1"/>
  <c r="AE38" i="57"/>
  <c r="AH39" i="57"/>
  <c r="AI39" i="57" s="1"/>
  <c r="AE39" i="57"/>
  <c r="AH88" i="72"/>
  <c r="AI88" i="72" s="1"/>
  <c r="AE88" i="72"/>
  <c r="AH69" i="72"/>
  <c r="AI69" i="72" s="1"/>
  <c r="AE69" i="72"/>
  <c r="AH40" i="84"/>
  <c r="AI40" i="84" s="1"/>
  <c r="AE40" i="84"/>
  <c r="U80" i="11"/>
  <c r="AB23" i="63"/>
  <c r="AI23" i="63" s="1"/>
  <c r="X23" i="63"/>
  <c r="AH80" i="63"/>
  <c r="AI80" i="63" s="1"/>
  <c r="AE80" i="63"/>
  <c r="AE79" i="63"/>
  <c r="AE74" i="72"/>
  <c r="AH74" i="72"/>
  <c r="AI74" i="72" s="1"/>
  <c r="AH116" i="57"/>
  <c r="AI116" i="57" s="1"/>
  <c r="AE116" i="57"/>
  <c r="AH97" i="57"/>
  <c r="AI97" i="57" s="1"/>
  <c r="AE97" i="57"/>
  <c r="AB17" i="39"/>
  <c r="AI17" i="39" s="1"/>
  <c r="X17" i="39"/>
  <c r="X16" i="84"/>
  <c r="AB16" i="84"/>
  <c r="AI16" i="84" s="1"/>
  <c r="X17" i="84"/>
  <c r="AB17" i="84"/>
  <c r="AI17" i="84" s="1"/>
  <c r="AE72" i="39"/>
  <c r="AH72" i="39"/>
  <c r="AI72" i="39" s="1"/>
  <c r="AE71" i="39"/>
  <c r="T19" i="8" l="1"/>
  <c r="T24" i="8"/>
  <c r="T15" i="8"/>
  <c r="T18" i="8"/>
  <c r="T14" i="8"/>
  <c r="U52" i="11"/>
  <c r="U57" i="11"/>
  <c r="U63" i="11"/>
  <c r="AI52" i="11"/>
  <c r="U60" i="11"/>
  <c r="AI56" i="11"/>
  <c r="AI53" i="11"/>
  <c r="AI55" i="11"/>
  <c r="T23" i="12"/>
  <c r="X23" i="12" s="1"/>
  <c r="AB23" i="12" s="1"/>
  <c r="U56" i="11"/>
  <c r="U61" i="11"/>
  <c r="U62" i="11"/>
  <c r="U64" i="11"/>
  <c r="T26" i="8"/>
  <c r="T21" i="12"/>
  <c r="AI61" i="11"/>
  <c r="AI64" i="11"/>
  <c r="U53" i="11"/>
  <c r="AI58" i="11"/>
  <c r="T16" i="12"/>
  <c r="T14" i="12"/>
  <c r="X21" i="12" s="1"/>
  <c r="AB21" i="12" s="1"/>
  <c r="T16" i="8"/>
  <c r="AI98" i="11"/>
  <c r="AI94" i="11"/>
  <c r="U102" i="11"/>
  <c r="AI95" i="11"/>
  <c r="AI102" i="11"/>
  <c r="U94" i="11"/>
  <c r="U90" i="11"/>
  <c r="AI91" i="11"/>
  <c r="T20" i="8"/>
  <c r="T23" i="8"/>
  <c r="AI89" i="11"/>
  <c r="AI90" i="11"/>
  <c r="U100" i="11"/>
  <c r="T13" i="8"/>
  <c r="T17" i="8"/>
  <c r="U88" i="11"/>
  <c r="B103" i="11" s="1"/>
  <c r="U103" i="11" s="1"/>
  <c r="U92" i="11"/>
  <c r="AI100" i="11"/>
  <c r="AI99" i="11"/>
  <c r="AI88" i="11"/>
  <c r="U93" i="11"/>
  <c r="AI101" i="11"/>
  <c r="AI92" i="11"/>
  <c r="U96" i="11"/>
  <c r="U95" i="11"/>
  <c r="U97" i="11"/>
  <c r="T26" i="12"/>
  <c r="X12" i="12" s="1"/>
  <c r="AB12" i="12" s="1"/>
  <c r="AI33" i="11"/>
  <c r="U36" i="11"/>
  <c r="T22" i="8"/>
  <c r="AI76" i="11"/>
  <c r="AI40" i="11"/>
  <c r="AI79" i="11"/>
  <c r="U83" i="11"/>
  <c r="U34" i="11"/>
  <c r="U70" i="11"/>
  <c r="U44" i="11"/>
  <c r="AI73" i="11"/>
  <c r="U82" i="11"/>
  <c r="U78" i="11"/>
  <c r="AI71" i="11"/>
  <c r="U77" i="11"/>
  <c r="AI81" i="11"/>
  <c r="T24" i="11" s="1"/>
  <c r="U45" i="11"/>
  <c r="T25" i="8"/>
  <c r="U72" i="11"/>
  <c r="U71" i="11"/>
  <c r="AI83" i="11"/>
  <c r="AI78" i="11"/>
  <c r="U39" i="11"/>
  <c r="AI38" i="11"/>
  <c r="U74" i="11"/>
  <c r="U79" i="11"/>
  <c r="U81" i="11"/>
  <c r="U75" i="11"/>
  <c r="AI74" i="11"/>
  <c r="U76" i="11"/>
  <c r="AI44" i="11"/>
  <c r="U73" i="11"/>
  <c r="AI77" i="11"/>
  <c r="AI82" i="11"/>
  <c r="AI69" i="11"/>
  <c r="U33" i="11"/>
  <c r="AI31" i="11"/>
  <c r="U37" i="11"/>
  <c r="U38" i="11"/>
  <c r="AI42" i="11"/>
  <c r="AI35" i="11"/>
  <c r="AI39" i="11"/>
  <c r="U42" i="11"/>
  <c r="U41" i="11"/>
  <c r="U43" i="11"/>
  <c r="AI41" i="11"/>
  <c r="AI45" i="11"/>
  <c r="AI32" i="11"/>
  <c r="AI36" i="11"/>
  <c r="AI37" i="11"/>
  <c r="U40" i="11"/>
  <c r="U32" i="11"/>
  <c r="U35" i="11"/>
  <c r="AI34" i="11"/>
  <c r="AI43" i="11"/>
  <c r="X16" i="9"/>
  <c r="AB16" i="9" s="1"/>
  <c r="C15" i="18" s="1"/>
  <c r="X18" i="9"/>
  <c r="AB18" i="9" s="1"/>
  <c r="C17" i="18" s="1"/>
  <c r="X20" i="9"/>
  <c r="AB20" i="9" s="1"/>
  <c r="C19" i="18" s="1"/>
  <c r="X12" i="9"/>
  <c r="AB12" i="9" s="1"/>
  <c r="C11" i="18" s="1"/>
  <c r="X22" i="9"/>
  <c r="AB22" i="9" s="1"/>
  <c r="C21" i="18" s="1"/>
  <c r="X17" i="9"/>
  <c r="AB17" i="9" s="1"/>
  <c r="C16" i="18" s="1"/>
  <c r="X13" i="9"/>
  <c r="AB13" i="9" s="1"/>
  <c r="C12" i="18" s="1"/>
  <c r="X24" i="9"/>
  <c r="AB24" i="9" s="1"/>
  <c r="C23" i="18" s="1"/>
  <c r="X26" i="9"/>
  <c r="AB26" i="9" s="1"/>
  <c r="C25" i="18" s="1"/>
  <c r="X21" i="9"/>
  <c r="AB21" i="9" s="1"/>
  <c r="C20" i="18" s="1"/>
  <c r="X15" i="9"/>
  <c r="AB15" i="9" s="1"/>
  <c r="C14" i="18" s="1"/>
  <c r="X23" i="9"/>
  <c r="AB23" i="9" s="1"/>
  <c r="C22" i="18" s="1"/>
  <c r="X25" i="9"/>
  <c r="AB25" i="9" s="1"/>
  <c r="C24" i="18" s="1"/>
  <c r="X19" i="9"/>
  <c r="AB19" i="9" s="1"/>
  <c r="C18" i="18" s="1"/>
  <c r="X14" i="9"/>
  <c r="AB14" i="9" s="1"/>
  <c r="C13" i="18" s="1"/>
  <c r="U107" i="11"/>
  <c r="B122" i="11" s="1"/>
  <c r="U122" i="11" s="1"/>
  <c r="U119" i="11"/>
  <c r="AI120" i="11"/>
  <c r="AI119" i="11"/>
  <c r="U115" i="11"/>
  <c r="U117" i="11"/>
  <c r="U116" i="11"/>
  <c r="U121" i="11"/>
  <c r="AI117" i="11"/>
  <c r="AI112" i="11"/>
  <c r="U114" i="11"/>
  <c r="AI114" i="11"/>
  <c r="AI107" i="11"/>
  <c r="T12" i="11" s="1"/>
  <c r="U110" i="11"/>
  <c r="AI108" i="11"/>
  <c r="U118" i="11"/>
  <c r="AI115" i="11"/>
  <c r="U109" i="11"/>
  <c r="AI113" i="11"/>
  <c r="AI110" i="11"/>
  <c r="U111" i="11"/>
  <c r="U108" i="11"/>
  <c r="AI118" i="11"/>
  <c r="AI111" i="11"/>
  <c r="AI109" i="11"/>
  <c r="U112" i="11"/>
  <c r="U120" i="11"/>
  <c r="U113" i="11"/>
  <c r="AI121" i="11"/>
  <c r="AI116" i="11"/>
  <c r="X14" i="10"/>
  <c r="AB14" i="10" s="1"/>
  <c r="X16" i="10"/>
  <c r="AB16" i="10" s="1"/>
  <c r="X25" i="10"/>
  <c r="AB25" i="10" s="1"/>
  <c r="X22" i="12"/>
  <c r="AB22" i="12" s="1"/>
  <c r="X23" i="10"/>
  <c r="AB23" i="10" s="1"/>
  <c r="X12" i="10"/>
  <c r="AB12" i="10" s="1"/>
  <c r="X22" i="10"/>
  <c r="AB22" i="10" s="1"/>
  <c r="X20" i="12"/>
  <c r="AB20" i="12" s="1"/>
  <c r="X18" i="10"/>
  <c r="AB18" i="10" s="1"/>
  <c r="X26" i="10"/>
  <c r="AB26" i="10" s="1"/>
  <c r="X17" i="10"/>
  <c r="AB17" i="10" s="1"/>
  <c r="T17" i="11"/>
  <c r="X15" i="10"/>
  <c r="AB15" i="10" s="1"/>
  <c r="X21" i="10"/>
  <c r="AB21" i="10" s="1"/>
  <c r="X20" i="10"/>
  <c r="AB20" i="10" s="1"/>
  <c r="X13" i="10"/>
  <c r="AB13" i="10" s="1"/>
  <c r="X24" i="10"/>
  <c r="AB24" i="10" s="1"/>
  <c r="X19" i="10"/>
  <c r="AB19" i="10" s="1"/>
  <c r="X18" i="12"/>
  <c r="AB18" i="12" s="1"/>
  <c r="X19" i="12" l="1"/>
  <c r="AB19" i="12" s="1"/>
  <c r="T26" i="11"/>
  <c r="X17" i="12"/>
  <c r="AB17" i="12" s="1"/>
  <c r="T23" i="11"/>
  <c r="T13" i="11"/>
  <c r="X24" i="12"/>
  <c r="AB24" i="12" s="1"/>
  <c r="X14" i="12"/>
  <c r="AB14" i="12" s="1"/>
  <c r="X25" i="12"/>
  <c r="AB25" i="12" s="1"/>
  <c r="T19" i="11"/>
  <c r="X25" i="8"/>
  <c r="AB25" i="8" s="1"/>
  <c r="B24" i="18" s="1"/>
  <c r="X13" i="12"/>
  <c r="AB13" i="12" s="1"/>
  <c r="X15" i="12"/>
  <c r="AB15" i="12" s="1"/>
  <c r="X26" i="12"/>
  <c r="AB26" i="12" s="1"/>
  <c r="X16" i="12"/>
  <c r="AB16" i="12" s="1"/>
  <c r="T16" i="11"/>
  <c r="X12" i="8"/>
  <c r="AB12" i="8" s="1"/>
  <c r="X22" i="8"/>
  <c r="AB22" i="8" s="1"/>
  <c r="B21" i="18" s="1"/>
  <c r="X24" i="8"/>
  <c r="AB24" i="8" s="1"/>
  <c r="B23" i="18" s="1"/>
  <c r="T15" i="11"/>
  <c r="X13" i="8"/>
  <c r="AB13" i="8" s="1"/>
  <c r="T21" i="11"/>
  <c r="X15" i="8"/>
  <c r="AB15" i="8" s="1"/>
  <c r="X26" i="8"/>
  <c r="AB26" i="8" s="1"/>
  <c r="B25" i="18" s="1"/>
  <c r="X14" i="8"/>
  <c r="AB14" i="8" s="1"/>
  <c r="X17" i="8"/>
  <c r="AB17" i="8" s="1"/>
  <c r="B16" i="18" s="1"/>
  <c r="T18" i="11"/>
  <c r="T25" i="11"/>
  <c r="X21" i="8"/>
  <c r="AB21" i="8" s="1"/>
  <c r="B20" i="18" s="1"/>
  <c r="X18" i="8"/>
  <c r="AB18" i="8" s="1"/>
  <c r="B17" i="18" s="1"/>
  <c r="X19" i="8"/>
  <c r="AB19" i="8" s="1"/>
  <c r="B18" i="18" s="1"/>
  <c r="X23" i="8"/>
  <c r="AB23" i="8" s="1"/>
  <c r="B22" i="18" s="1"/>
  <c r="T14" i="11"/>
  <c r="T20" i="11"/>
  <c r="T22" i="11"/>
  <c r="X16" i="8"/>
  <c r="AB16" i="8" s="1"/>
  <c r="B15" i="18" s="1"/>
  <c r="X20" i="8"/>
  <c r="AB20" i="8" s="1"/>
  <c r="B19" i="18" s="1"/>
  <c r="B11" i="18" l="1"/>
  <c r="S11" i="18" s="1"/>
  <c r="V11" i="18" s="1"/>
  <c r="B12" i="18"/>
  <c r="S12" i="18" s="1"/>
  <c r="V12" i="18" s="1"/>
  <c r="B13" i="18"/>
  <c r="S13" i="18" s="1"/>
  <c r="V13" i="18" s="1"/>
  <c r="B14" i="18"/>
  <c r="S14" i="18" s="1"/>
  <c r="V14" i="18" s="1"/>
  <c r="X14" i="11"/>
  <c r="AB14" i="11" s="1"/>
  <c r="X22" i="11"/>
  <c r="AB22" i="11" s="1"/>
  <c r="X18" i="11"/>
  <c r="AB18" i="11" s="1"/>
  <c r="X21" i="11"/>
  <c r="AB21" i="11" s="1"/>
  <c r="X13" i="11"/>
  <c r="AB13" i="11" s="1"/>
  <c r="X16" i="11"/>
  <c r="AB16" i="11" s="1"/>
  <c r="X26" i="11"/>
  <c r="AB26" i="11" s="1"/>
  <c r="X25" i="11"/>
  <c r="AB25" i="11" s="1"/>
  <c r="X20" i="11"/>
  <c r="AB20" i="11" s="1"/>
  <c r="X24" i="11"/>
  <c r="AB24" i="11" s="1"/>
  <c r="X12" i="11"/>
  <c r="AB12" i="11" s="1"/>
  <c r="X15" i="11"/>
  <c r="AB15" i="11" s="1"/>
  <c r="X17" i="11"/>
  <c r="AB17" i="11" s="1"/>
  <c r="X19" i="11"/>
  <c r="AB19" i="11" s="1"/>
  <c r="X23" i="11"/>
  <c r="AB23" i="11" s="1"/>
  <c r="G11" i="18" l="1"/>
  <c r="G14" i="18"/>
  <c r="G12" i="18"/>
  <c r="G13" i="18"/>
  <c r="W11" i="18" l="1"/>
  <c r="R11" i="18"/>
  <c r="R13" i="18"/>
  <c r="W13" i="18"/>
  <c r="R12" i="18"/>
  <c r="W12" i="18"/>
  <c r="R14" i="18"/>
  <c r="W14" i="18"/>
</calcChain>
</file>

<file path=xl/sharedStrings.xml><?xml version="1.0" encoding="utf-8"?>
<sst xmlns="http://schemas.openxmlformats.org/spreadsheetml/2006/main" count="2731" uniqueCount="92">
  <si>
    <t>Coefficienti</t>
  </si>
  <si>
    <t>Somma</t>
  </si>
  <si>
    <t>Elementi di valutazione</t>
  </si>
  <si>
    <t>Peso</t>
  </si>
  <si>
    <t>Punteggi definitivi</t>
  </si>
  <si>
    <t>Punteggio finale</t>
  </si>
  <si>
    <t>Commissari</t>
  </si>
  <si>
    <t>Vedi</t>
  </si>
  <si>
    <t>Comune di Imola - Servizio Opere Pubbliche</t>
  </si>
  <si>
    <t>Ragione sociale</t>
  </si>
  <si>
    <t>Ditta</t>
  </si>
  <si>
    <r>
      <t>Ditte</t>
    </r>
    <r>
      <rPr>
        <i/>
        <sz val="10"/>
        <rFont val="Arial Narrow"/>
        <family val="2"/>
      </rPr>
      <t xml:space="preserve"> (massimo 15)</t>
    </r>
  </si>
  <si>
    <t>Cod.</t>
  </si>
  <si>
    <t>Imprese</t>
  </si>
  <si>
    <t>Totale pesi</t>
  </si>
  <si>
    <t xml:space="preserve">Peso  </t>
  </si>
  <si>
    <t>CALCOLO DELL'OFFERTA ECONOMICAMENTE PIU' VANTAGGIOSA - Metodo aggregativo - compensatore</t>
  </si>
  <si>
    <t>Impresa</t>
  </si>
  <si>
    <t>Sub-peso</t>
  </si>
  <si>
    <t>Punteggio</t>
  </si>
  <si>
    <t>Somma punteggi</t>
  </si>
  <si>
    <t>Torna alla scheda Anagrafica</t>
  </si>
  <si>
    <t>Subcriteri</t>
  </si>
  <si>
    <t>Somma coefficienti</t>
  </si>
  <si>
    <t>Normalizzazione coefficienti</t>
  </si>
  <si>
    <t>Media coefficienti</t>
  </si>
  <si>
    <t xml:space="preserve">CALCOLO DELL'OFFERTA ECONOMICAMENTE PIU' VANTAGGIOSA </t>
  </si>
  <si>
    <t>D</t>
  </si>
  <si>
    <t>A</t>
  </si>
  <si>
    <t>C</t>
  </si>
  <si>
    <t>E</t>
  </si>
  <si>
    <t>F</t>
  </si>
  <si>
    <t>G</t>
  </si>
  <si>
    <t>H</t>
  </si>
  <si>
    <t>I</t>
  </si>
  <si>
    <t>L</t>
  </si>
  <si>
    <t>M</t>
  </si>
  <si>
    <t>N</t>
  </si>
  <si>
    <t>O</t>
  </si>
  <si>
    <t>J</t>
  </si>
  <si>
    <t>N_DITTE</t>
  </si>
  <si>
    <t>Xi</t>
  </si>
  <si>
    <t>Xi_eff</t>
  </si>
  <si>
    <t>S=</t>
  </si>
  <si>
    <t>yi</t>
  </si>
  <si>
    <t>LAMDA=</t>
  </si>
  <si>
    <t>Mi</t>
  </si>
  <si>
    <t>N_COMM</t>
  </si>
  <si>
    <t>Media Ragguagliata</t>
  </si>
  <si>
    <t>K</t>
  </si>
  <si>
    <t>DATA</t>
  </si>
  <si>
    <t>ALLEGATO AL VERBALE DEL</t>
  </si>
  <si>
    <t>RIBASSO PERC.</t>
  </si>
  <si>
    <t>RIBASSO OFF.ECONOMICA</t>
  </si>
  <si>
    <t>RIBASSO MEDIO</t>
  </si>
  <si>
    <t>CDC ___/______/______ ANNO_______ (agg. P se plurien.) 
TITOLO DEL CDC______________________________</t>
  </si>
  <si>
    <t>B</t>
  </si>
  <si>
    <t>N.DITTE</t>
  </si>
  <si>
    <t xml:space="preserve">PROSPETTO DI SINTESI  ALLEGATO AL VERBALE DEL </t>
  </si>
  <si>
    <t>necessaria verifica anomalia ? (S oppure N)</t>
  </si>
  <si>
    <t>VERIFICA ANOMALIA</t>
  </si>
  <si>
    <t>Numero Identificativo</t>
  </si>
  <si>
    <t>exp</t>
  </si>
  <si>
    <t>S</t>
  </si>
  <si>
    <t>CRITERI TECNICI DI TIPO TABELLARE</t>
  </si>
  <si>
    <t>Totale elementi tecnici tabellari</t>
  </si>
  <si>
    <t>TOTALE PUNTEGGI TECNICI</t>
  </si>
  <si>
    <t>ELEMENTI QUANTITATIVI</t>
  </si>
  <si>
    <t>Formula lineare</t>
  </si>
  <si>
    <t>Esponenziale</t>
  </si>
  <si>
    <t>FORMULA LINEARE</t>
  </si>
  <si>
    <t xml:space="preserve">Totale elementi tecnici 
discrezionali + tabellari </t>
  </si>
  <si>
    <t>CRITERI TECNICI DISCREZIONALI</t>
  </si>
  <si>
    <t>Totale elementi tecnici discrezionali</t>
  </si>
  <si>
    <r>
      <rPr>
        <b/>
        <sz val="10"/>
        <rFont val="Arial Narrow"/>
        <family val="2"/>
      </rPr>
      <t>M 8.1_05_38</t>
    </r>
    <r>
      <rPr>
        <sz val="10"/>
        <rFont val="Arial Narrow"/>
        <family val="2"/>
      </rPr>
      <t xml:space="preserve">  Rev.01 del 19/01/2024</t>
    </r>
  </si>
  <si>
    <t>Criterio tecnico 1</t>
  </si>
  <si>
    <t>Criterio tecnico 2</t>
  </si>
  <si>
    <t>Commissario 1</t>
  </si>
  <si>
    <t>Commissario 2</t>
  </si>
  <si>
    <t>Commissario 3</t>
  </si>
  <si>
    <t>Ditta A</t>
  </si>
  <si>
    <t>Ditta B</t>
  </si>
  <si>
    <t>Ditta C</t>
  </si>
  <si>
    <t>Ditta D</t>
  </si>
  <si>
    <t>PUNTEGGI OFFERTA ECONOMICA</t>
  </si>
  <si>
    <t>Punteggi economica</t>
  </si>
  <si>
    <t>Punteggio criterio tecnico 2</t>
  </si>
  <si>
    <t>Punteggio criterio tecnico 1</t>
  </si>
  <si>
    <t>punti</t>
  </si>
  <si>
    <r>
      <t xml:space="preserve">Il presente foglio di calcolo è analogo a quello utilizzato dal Consorzio di Bonifica Veneto Orientale per l'attribuzione dei punteggi nell'ambito di procedimenti di gara basati sul criterio dell'offerta economicamente più vantaggiosa. 
</t>
    </r>
    <r>
      <rPr>
        <sz val="12"/>
        <rFont val="Arial"/>
        <family val="2"/>
      </rPr>
      <t xml:space="preserve">Come illustrato nel documento </t>
    </r>
    <r>
      <rPr>
        <i/>
        <sz val="12"/>
        <rFont val="Arial"/>
        <family val="2"/>
      </rPr>
      <t>METODO DI CALCOLO DEI COEFFICIENTI PER GARE BASATE SUL METODO DELL’OFFERTA ECONOMICAMENTE PIU’ VANTAGGIOSA (I_8.1_05_02)</t>
    </r>
    <r>
      <rPr>
        <sz val="12"/>
        <rFont val="Arial"/>
        <family val="2"/>
      </rPr>
      <t>:</t>
    </r>
  </si>
  <si>
    <r>
      <t xml:space="preserve">
- </t>
    </r>
    <r>
      <rPr>
        <b/>
        <sz val="12"/>
        <rFont val="Arial"/>
        <family val="2"/>
      </rPr>
      <t>per i criteri tecnici di tipo discrizionale</t>
    </r>
    <r>
      <rPr>
        <sz val="12"/>
        <rFont val="Arial"/>
        <family val="2"/>
      </rPr>
      <t xml:space="preserve"> l'attribuzione dei punteggi avviene con mediante confronto a coppie mediante calcolo dell'autovettore principale della matrice completa; 
- </t>
    </r>
    <r>
      <rPr>
        <b/>
        <sz val="12"/>
        <rFont val="Arial"/>
        <family val="2"/>
      </rPr>
      <t xml:space="preserve">per il criterio legato all'offerta economica </t>
    </r>
    <r>
      <rPr>
        <sz val="12"/>
        <rFont val="Arial"/>
        <family val="2"/>
      </rPr>
      <t>l'attribuzione dei punteggi avviene mediante formula di tipo non lineare con esponente variabile, attribuendo al ribasso medio l'80% del massimo punteggio previsto</t>
    </r>
  </si>
  <si>
    <r>
      <t xml:space="preserve">Il presente file di calcolo è riferito ad un caso esempio, con le seguenti caratteristiche: 
- </t>
    </r>
    <r>
      <rPr>
        <i/>
        <sz val="12"/>
        <rFont val="Arial"/>
        <family val="2"/>
      </rPr>
      <t>Numero di ditte in gara:</t>
    </r>
    <r>
      <rPr>
        <sz val="12"/>
        <rFont val="Arial"/>
        <family val="2"/>
      </rPr>
      <t xml:space="preserve"> 4
- </t>
    </r>
    <r>
      <rPr>
        <i/>
        <sz val="12"/>
        <rFont val="Arial"/>
        <family val="2"/>
      </rPr>
      <t>Numero di commmissari</t>
    </r>
    <r>
      <rPr>
        <sz val="12"/>
        <rFont val="Arial"/>
        <family val="2"/>
      </rPr>
      <t xml:space="preserve">: 3
- </t>
    </r>
    <r>
      <rPr>
        <i/>
        <sz val="12"/>
        <rFont val="Arial"/>
        <family val="2"/>
      </rPr>
      <t>Numero di criteri tecnici:</t>
    </r>
    <r>
      <rPr>
        <sz val="12"/>
        <rFont val="Arial"/>
        <family val="2"/>
      </rPr>
      <t xml:space="preserve"> 2
- </t>
    </r>
    <r>
      <rPr>
        <i/>
        <sz val="12"/>
        <rFont val="Arial"/>
        <family val="2"/>
      </rPr>
      <t>Punteggio CriterioTecnico1:</t>
    </r>
    <r>
      <rPr>
        <sz val="12"/>
        <rFont val="Arial"/>
        <family val="2"/>
      </rPr>
      <t xml:space="preserve"> 45 punti
- </t>
    </r>
    <r>
      <rPr>
        <i/>
        <sz val="12"/>
        <rFont val="Arial"/>
        <family val="2"/>
      </rPr>
      <t>Punteggio CriterioTecnico2:</t>
    </r>
    <r>
      <rPr>
        <sz val="12"/>
        <rFont val="Arial"/>
        <family val="2"/>
      </rPr>
      <t xml:space="preserve"> 35 punti
- </t>
    </r>
    <r>
      <rPr>
        <i/>
        <sz val="12"/>
        <rFont val="Arial"/>
        <family val="2"/>
      </rPr>
      <t>Punteggio offerta economica:</t>
    </r>
    <r>
      <rPr>
        <sz val="12"/>
        <rFont val="Arial"/>
        <family val="2"/>
      </rPr>
      <t xml:space="preserve"> 20 punti
E' possibile scaricare il file e simulare i risultati di una gara esempio. 
Il file è protetto, è possibile immettere valori solo nelle celle di colore giallo (valutazione dei singoli commissari sui 2 criteri tecnici e ribasso delle 4 ditte su offerta economica). 
Procedere come segue: 
- Scaricare il file e salvarlo in locale; 
- Aprire il foglio </t>
    </r>
    <r>
      <rPr>
        <b/>
        <i/>
        <sz val="12"/>
        <rFont val="Arial"/>
        <family val="2"/>
      </rPr>
      <t>Punteggi_CritTecnico_1</t>
    </r>
    <r>
      <rPr>
        <sz val="12"/>
        <rFont val="Arial"/>
        <family val="2"/>
      </rPr>
      <t xml:space="preserve"> e immettere nella parte superiore della matrice i punteggi relativi a confronto a coppie per ognuno dei commissari. 
                                                             Ogni commissario confronta la ditta indicata nella riga con quella in colonna e attribuisce un valore numerico al confronto sullo specifico criterio.
                                                             (1 = parità tra le due ditte sul criterio specifico,     2 = preferenza minima,     [..]   , 6=preferenza massima).
                                                             E' possibile inserire frazioni (1/2, 1/3, 1/4, 1/5, 1/6)
- La parte inferiore della matrice si compila automaticamente con il reciproco di ogni giudizio di confronto a coppie inserito;
- Ripetere per </t>
    </r>
    <r>
      <rPr>
        <b/>
        <i/>
        <sz val="12"/>
        <rFont val="Arial"/>
        <family val="2"/>
      </rPr>
      <t>Punteggi_CritTecnico2</t>
    </r>
    <r>
      <rPr>
        <sz val="12"/>
        <rFont val="Arial"/>
        <family val="2"/>
      </rPr>
      <t xml:space="preserve">
- Aprire il foglio </t>
    </r>
    <r>
      <rPr>
        <b/>
        <i/>
        <sz val="12"/>
        <rFont val="Arial"/>
        <family val="2"/>
      </rPr>
      <t xml:space="preserve">Punteggi_Economica </t>
    </r>
    <r>
      <rPr>
        <sz val="12"/>
        <rFont val="Arial"/>
        <family val="2"/>
      </rPr>
      <t xml:space="preserve">e immettere il ribasso che si ipotizza venga offerto da ogni ditta 
- Visualizzare i risultati della simulazione nel file </t>
    </r>
    <r>
      <rPr>
        <b/>
        <i/>
        <sz val="12"/>
        <rFont val="Arial"/>
        <family val="2"/>
      </rPr>
      <t xml:space="preserve">Totale_Punteggi. </t>
    </r>
    <r>
      <rPr>
        <sz val="12"/>
        <rFont val="Arial"/>
        <family val="2"/>
      </rPr>
      <t xml:space="preserve">
- Da tale scheda finale è anche possibile verificare se le offerte ipotizzate risultino anomale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</si>
</sst>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"/>
    <numFmt numFmtId="165" formatCode="0.0000"/>
    <numFmt numFmtId="166" formatCode="#,##0.000"/>
  </numFmts>
  <fonts count="74" x14ac:knownFonts="1">
    <font>
      <sz val="10"/>
      <name val="Arial"/>
    </font>
    <font>
      <u/>
      <sz val="10"/>
      <color indexed="12"/>
      <name val="Arial"/>
      <family val="2"/>
    </font>
    <font>
      <b/>
      <sz val="14"/>
      <color indexed="10"/>
      <name val="Arial Narrow"/>
      <family val="2"/>
    </font>
    <font>
      <b/>
      <sz val="10"/>
      <name val="Arial Narrow"/>
      <family val="2"/>
    </font>
    <font>
      <sz val="10"/>
      <name val="Arial Narrow"/>
      <family val="2"/>
    </font>
    <font>
      <b/>
      <sz val="16"/>
      <color indexed="10"/>
      <name val="Arial Narrow"/>
      <family val="2"/>
    </font>
    <font>
      <sz val="9"/>
      <name val="Arial Narrow"/>
      <family val="2"/>
    </font>
    <font>
      <sz val="16"/>
      <name val="Arial Narrow"/>
      <family val="2"/>
    </font>
    <font>
      <sz val="16"/>
      <color indexed="10"/>
      <name val="Arial Narrow"/>
      <family val="2"/>
    </font>
    <font>
      <b/>
      <u/>
      <sz val="12"/>
      <name val="Arial Narrow"/>
      <family val="2"/>
    </font>
    <font>
      <sz val="16"/>
      <color indexed="18"/>
      <name val="Arial Narrow"/>
      <family val="2"/>
    </font>
    <font>
      <sz val="9"/>
      <color indexed="18"/>
      <name val="Arial Narrow"/>
      <family val="2"/>
    </font>
    <font>
      <u/>
      <sz val="10"/>
      <color indexed="18"/>
      <name val="Arial Narrow"/>
      <family val="2"/>
    </font>
    <font>
      <sz val="11"/>
      <name val="Arial Narrow"/>
      <family val="2"/>
    </font>
    <font>
      <b/>
      <sz val="11"/>
      <name val="Arial Narrow"/>
      <family val="2"/>
    </font>
    <font>
      <sz val="11"/>
      <color indexed="9"/>
      <name val="Arial Narrow"/>
      <family val="2"/>
    </font>
    <font>
      <i/>
      <sz val="10"/>
      <name val="Arial Narrow"/>
      <family val="2"/>
    </font>
    <font>
      <b/>
      <i/>
      <sz val="14"/>
      <color indexed="10"/>
      <name val="Arial Narrow"/>
      <family val="2"/>
    </font>
    <font>
      <b/>
      <i/>
      <sz val="14"/>
      <name val="Arial Narrow"/>
      <family val="2"/>
    </font>
    <font>
      <sz val="10"/>
      <color indexed="55"/>
      <name val="Arial Narrow"/>
      <family val="2"/>
    </font>
    <font>
      <b/>
      <i/>
      <sz val="11"/>
      <color indexed="10"/>
      <name val="Arial Narrow"/>
      <family val="2"/>
    </font>
    <font>
      <i/>
      <sz val="11"/>
      <color indexed="10"/>
      <name val="Arial Narrow"/>
      <family val="2"/>
    </font>
    <font>
      <i/>
      <sz val="14"/>
      <name val="Arial Narrow"/>
      <family val="2"/>
    </font>
    <font>
      <i/>
      <sz val="9"/>
      <name val="Arial Narrow"/>
      <family val="2"/>
    </font>
    <font>
      <i/>
      <sz val="9"/>
      <color indexed="18"/>
      <name val="Arial Narrow"/>
      <family val="2"/>
    </font>
    <font>
      <b/>
      <i/>
      <sz val="12"/>
      <name val="Arial Narrow"/>
      <family val="2"/>
    </font>
    <font>
      <b/>
      <sz val="12"/>
      <color indexed="10"/>
      <name val="Arial Narrow"/>
      <family val="2"/>
    </font>
    <font>
      <sz val="12"/>
      <color indexed="10"/>
      <name val="Arial Narrow"/>
      <family val="2"/>
    </font>
    <font>
      <sz val="10"/>
      <color indexed="9"/>
      <name val="Arial Narrow"/>
      <family val="2"/>
    </font>
    <font>
      <sz val="10"/>
      <color indexed="12"/>
      <name val="Arial Narrow"/>
      <family val="2"/>
    </font>
    <font>
      <i/>
      <sz val="12"/>
      <name val="Arial Narrow"/>
      <family val="2"/>
    </font>
    <font>
      <i/>
      <sz val="11"/>
      <name val="Arial Narrow"/>
      <family val="2"/>
    </font>
    <font>
      <sz val="8"/>
      <name val="Arial Narrow"/>
      <family val="2"/>
    </font>
    <font>
      <i/>
      <sz val="10"/>
      <color indexed="9"/>
      <name val="Arial Narrow"/>
      <family val="2"/>
    </font>
    <font>
      <b/>
      <i/>
      <sz val="10"/>
      <name val="Arial Narrow"/>
      <family val="2"/>
    </font>
    <font>
      <sz val="12"/>
      <name val="Arial Narrow"/>
      <family val="2"/>
    </font>
    <font>
      <b/>
      <sz val="12"/>
      <name val="Arial Narrow"/>
      <family val="2"/>
    </font>
    <font>
      <u/>
      <sz val="12"/>
      <color indexed="18"/>
      <name val="Arial Narrow"/>
      <family val="2"/>
    </font>
    <font>
      <sz val="14"/>
      <name val="Arial Narrow"/>
      <family val="2"/>
    </font>
    <font>
      <sz val="16"/>
      <color theme="0"/>
      <name val="Arial Narrow"/>
      <family val="2"/>
    </font>
    <font>
      <sz val="10"/>
      <color theme="0"/>
      <name val="Arial Narrow"/>
      <family val="2"/>
    </font>
    <font>
      <i/>
      <sz val="11"/>
      <color theme="0"/>
      <name val="Arial Narrow"/>
      <family val="2"/>
    </font>
    <font>
      <b/>
      <sz val="10"/>
      <color theme="0"/>
      <name val="Arial"/>
      <family val="2"/>
    </font>
    <font>
      <sz val="9"/>
      <color theme="0"/>
      <name val="Arial Narrow"/>
      <family val="2"/>
    </font>
    <font>
      <i/>
      <sz val="10"/>
      <color theme="0"/>
      <name val="Arial Narrow"/>
      <family val="2"/>
    </font>
    <font>
      <b/>
      <i/>
      <sz val="10"/>
      <color theme="0"/>
      <name val="Arial Narrow"/>
      <family val="2"/>
    </font>
    <font>
      <sz val="10"/>
      <color theme="0" tint="-0.499984740745262"/>
      <name val="Arial Narrow"/>
      <family val="2"/>
    </font>
    <font>
      <sz val="10"/>
      <color rgb="FFFF0000"/>
      <name val="Arial Narrow"/>
      <family val="2"/>
    </font>
    <font>
      <b/>
      <sz val="12"/>
      <color theme="1"/>
      <name val="Arial Narrow"/>
      <family val="2"/>
    </font>
    <font>
      <b/>
      <sz val="10"/>
      <color theme="1"/>
      <name val="Arial Narrow"/>
      <family val="2"/>
    </font>
    <font>
      <sz val="11"/>
      <color theme="1"/>
      <name val="Arial Narrow"/>
      <family val="2"/>
    </font>
    <font>
      <i/>
      <sz val="10"/>
      <color rgb="FFFF0000"/>
      <name val="Arial Narrow"/>
      <family val="2"/>
    </font>
    <font>
      <b/>
      <sz val="14"/>
      <color rgb="FFFF0000"/>
      <name val="Arial Narrow"/>
      <family val="2"/>
    </font>
    <font>
      <sz val="11"/>
      <color rgb="FFFF0000"/>
      <name val="Arial Narrow"/>
      <family val="2"/>
    </font>
    <font>
      <b/>
      <i/>
      <sz val="14"/>
      <color rgb="FFFF0000"/>
      <name val="Arial Narrow"/>
      <family val="2"/>
    </font>
    <font>
      <b/>
      <sz val="11"/>
      <color rgb="FFFF0000"/>
      <name val="Arial Narrow"/>
      <family val="2"/>
    </font>
    <font>
      <b/>
      <sz val="11"/>
      <color rgb="FFFFFF00"/>
      <name val="Arial Narrow"/>
      <family val="2"/>
    </font>
    <font>
      <sz val="11"/>
      <color rgb="FFFFFF00"/>
      <name val="Arial Narrow"/>
      <family val="2"/>
    </font>
    <font>
      <b/>
      <i/>
      <sz val="14"/>
      <color rgb="FFFFFF00"/>
      <name val="Arial Narrow"/>
      <family val="2"/>
    </font>
    <font>
      <sz val="14"/>
      <color rgb="FFFFFF00"/>
      <name val="Arial Narrow"/>
      <family val="2"/>
    </font>
    <font>
      <i/>
      <sz val="11"/>
      <color rgb="FFFF0000"/>
      <name val="Arial Narrow"/>
      <family val="2"/>
    </font>
    <font>
      <sz val="9"/>
      <color rgb="FFFF0000"/>
      <name val="Arial Narrow"/>
      <family val="2"/>
    </font>
    <font>
      <b/>
      <sz val="14"/>
      <color theme="1"/>
      <name val="Arial Narrow"/>
      <family val="2"/>
    </font>
    <font>
      <sz val="8"/>
      <color rgb="FFFF0000"/>
      <name val="Arial Narrow"/>
      <family val="2"/>
    </font>
    <font>
      <sz val="11"/>
      <color rgb="FFFF0000"/>
      <name val="Arial"/>
      <family val="2"/>
    </font>
    <font>
      <b/>
      <sz val="12"/>
      <color rgb="FFFFFF00"/>
      <name val="Arial Narrow"/>
      <family val="2"/>
    </font>
    <font>
      <sz val="10"/>
      <color rgb="FF000000"/>
      <name val="Arial Narrow"/>
      <family val="2"/>
    </font>
    <font>
      <b/>
      <i/>
      <sz val="11"/>
      <name val="Arial Narrow"/>
      <family val="2"/>
    </font>
    <font>
      <b/>
      <i/>
      <sz val="12"/>
      <color indexed="10"/>
      <name val="Arial Narrow"/>
      <family val="2"/>
    </font>
    <font>
      <b/>
      <sz val="14"/>
      <name val="Arial"/>
      <family val="2"/>
    </font>
    <font>
      <sz val="12"/>
      <name val="Arial"/>
      <family val="2"/>
    </font>
    <font>
      <i/>
      <sz val="12"/>
      <name val="Arial"/>
      <family val="2"/>
    </font>
    <font>
      <b/>
      <i/>
      <sz val="12"/>
      <name val="Arial"/>
      <family val="2"/>
    </font>
    <font>
      <b/>
      <sz val="12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1" tint="0.499984740745262"/>
        <bgColor indexed="64"/>
      </patternFill>
    </fill>
  </fills>
  <borders count="8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/>
      <bottom style="dotted">
        <color indexed="23"/>
      </bottom>
      <diagonal/>
    </border>
    <border>
      <left/>
      <right style="thin">
        <color indexed="64"/>
      </right>
      <top/>
      <bottom style="dotted">
        <color indexed="23"/>
      </bottom>
      <diagonal/>
    </border>
    <border>
      <left/>
      <right/>
      <top style="dotted">
        <color indexed="23"/>
      </top>
      <bottom style="dotted">
        <color indexed="23"/>
      </bottom>
      <diagonal/>
    </border>
    <border>
      <left/>
      <right style="thin">
        <color indexed="64"/>
      </right>
      <top style="dotted">
        <color indexed="23"/>
      </top>
      <bottom style="dotted">
        <color indexed="23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dotted">
        <color indexed="23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55"/>
      </right>
      <top style="thin">
        <color indexed="55"/>
      </top>
      <bottom style="hair">
        <color indexed="55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thin">
        <color indexed="55"/>
      </top>
      <bottom style="hair">
        <color indexed="55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dotted">
        <color indexed="55"/>
      </bottom>
      <diagonal/>
    </border>
    <border>
      <left/>
      <right style="thin">
        <color indexed="64"/>
      </right>
      <top style="dotted">
        <color indexed="55"/>
      </top>
      <bottom style="dotted">
        <color indexed="55"/>
      </bottom>
      <diagonal/>
    </border>
    <border>
      <left/>
      <right style="thin">
        <color indexed="55"/>
      </right>
      <top/>
      <bottom style="hair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432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/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0" xfId="0" applyFont="1" applyAlignment="1">
      <alignment horizontal="right"/>
    </xf>
    <xf numFmtId="0" fontId="8" fillId="0" borderId="0" xfId="0" applyFont="1"/>
    <xf numFmtId="0" fontId="8" fillId="0" borderId="0" xfId="0" applyFont="1" applyAlignment="1">
      <alignment horizontal="center"/>
    </xf>
    <xf numFmtId="0" fontId="10" fillId="0" borderId="0" xfId="0" applyFont="1"/>
    <xf numFmtId="0" fontId="12" fillId="0" borderId="0" xfId="1" applyFont="1" applyAlignment="1" applyProtection="1"/>
    <xf numFmtId="0" fontId="12" fillId="0" borderId="0" xfId="1" applyFont="1" applyBorder="1" applyAlignment="1" applyProtection="1"/>
    <xf numFmtId="0" fontId="17" fillId="0" borderId="0" xfId="0" applyFont="1"/>
    <xf numFmtId="0" fontId="18" fillId="0" borderId="0" xfId="0" applyFont="1"/>
    <xf numFmtId="0" fontId="4" fillId="0" borderId="0" xfId="0" applyFont="1" applyProtection="1">
      <protection locked="0"/>
    </xf>
    <xf numFmtId="0" fontId="19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20" fillId="0" borderId="0" xfId="0" applyFont="1"/>
    <xf numFmtId="0" fontId="21" fillId="0" borderId="0" xfId="0" applyFont="1"/>
    <xf numFmtId="0" fontId="4" fillId="0" borderId="3" xfId="0" applyFont="1" applyBorder="1" applyAlignment="1">
      <alignment horizontal="center" vertical="center" wrapText="1"/>
    </xf>
    <xf numFmtId="0" fontId="6" fillId="2" borderId="4" xfId="0" applyFont="1" applyFill="1" applyBorder="1" applyAlignment="1" applyProtection="1">
      <alignment horizontal="center"/>
      <protection locked="0"/>
    </xf>
    <xf numFmtId="0" fontId="6" fillId="3" borderId="5" xfId="0" applyFont="1" applyFill="1" applyBorder="1" applyAlignment="1" applyProtection="1">
      <alignment horizontal="center"/>
      <protection locked="0"/>
    </xf>
    <xf numFmtId="0" fontId="6" fillId="0" borderId="6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16" fillId="3" borderId="0" xfId="0" applyFont="1" applyFill="1" applyAlignment="1">
      <alignment horizontal="center"/>
    </xf>
    <xf numFmtId="0" fontId="21" fillId="0" borderId="0" xfId="0" applyFont="1" applyAlignment="1">
      <alignment horizontal="center"/>
    </xf>
    <xf numFmtId="0" fontId="16" fillId="2" borderId="0" xfId="0" applyFont="1" applyFill="1" applyAlignment="1">
      <alignment horizontal="center"/>
    </xf>
    <xf numFmtId="0" fontId="23" fillId="0" borderId="0" xfId="0" applyFont="1"/>
    <xf numFmtId="0" fontId="6" fillId="0" borderId="0" xfId="0" applyFont="1"/>
    <xf numFmtId="0" fontId="23" fillId="0" borderId="0" xfId="0" applyFont="1" applyAlignment="1">
      <alignment horizontal="right"/>
    </xf>
    <xf numFmtId="0" fontId="25" fillId="0" borderId="0" xfId="0" applyFont="1" applyAlignment="1">
      <alignment horizontal="left" vertical="center" wrapText="1"/>
    </xf>
    <xf numFmtId="0" fontId="13" fillId="0" borderId="1" xfId="0" applyFont="1" applyBorder="1" applyAlignment="1">
      <alignment horizontal="left"/>
    </xf>
    <xf numFmtId="0" fontId="13" fillId="0" borderId="2" xfId="0" applyFont="1" applyBorder="1" applyAlignment="1">
      <alignment horizontal="left"/>
    </xf>
    <xf numFmtId="164" fontId="14" fillId="2" borderId="7" xfId="0" applyNumberFormat="1" applyFont="1" applyFill="1" applyBorder="1" applyAlignment="1">
      <alignment horizontal="center"/>
    </xf>
    <xf numFmtId="164" fontId="14" fillId="2" borderId="8" xfId="0" applyNumberFormat="1" applyFont="1" applyFill="1" applyBorder="1" applyAlignment="1">
      <alignment horizontal="center"/>
    </xf>
    <xf numFmtId="0" fontId="13" fillId="0" borderId="9" xfId="0" applyFont="1" applyBorder="1" applyAlignment="1">
      <alignment horizontal="left"/>
    </xf>
    <xf numFmtId="0" fontId="13" fillId="0" borderId="10" xfId="0" applyFont="1" applyBorder="1" applyAlignment="1">
      <alignment horizontal="left"/>
    </xf>
    <xf numFmtId="0" fontId="4" fillId="0" borderId="11" xfId="0" applyFont="1" applyBorder="1" applyAlignment="1">
      <alignment horizontal="center"/>
    </xf>
    <xf numFmtId="0" fontId="16" fillId="0" borderId="12" xfId="0" applyFont="1" applyBorder="1" applyAlignment="1">
      <alignment horizontal="center"/>
    </xf>
    <xf numFmtId="0" fontId="4" fillId="0" borderId="12" xfId="0" applyFont="1" applyBorder="1"/>
    <xf numFmtId="0" fontId="13" fillId="0" borderId="13" xfId="0" applyFont="1" applyBorder="1" applyAlignment="1">
      <alignment horizontal="left"/>
    </xf>
    <xf numFmtId="0" fontId="13" fillId="0" borderId="11" xfId="0" applyFont="1" applyBorder="1" applyAlignment="1">
      <alignment horizontal="left"/>
    </xf>
    <xf numFmtId="0" fontId="4" fillId="2" borderId="0" xfId="0" applyFont="1" applyFill="1" applyProtection="1">
      <protection locked="0"/>
    </xf>
    <xf numFmtId="0" fontId="23" fillId="2" borderId="0" xfId="0" applyFont="1" applyFill="1"/>
    <xf numFmtId="0" fontId="23" fillId="2" borderId="0" xfId="0" applyFont="1" applyFill="1" applyAlignment="1">
      <alignment horizontal="center"/>
    </xf>
    <xf numFmtId="0" fontId="24" fillId="2" borderId="0" xfId="0" applyFont="1" applyFill="1"/>
    <xf numFmtId="0" fontId="23" fillId="2" borderId="0" xfId="0" applyFont="1" applyFill="1" applyAlignment="1">
      <alignment horizontal="right"/>
    </xf>
    <xf numFmtId="0" fontId="6" fillId="2" borderId="0" xfId="0" applyFont="1" applyFill="1"/>
    <xf numFmtId="0" fontId="6" fillId="2" borderId="0" xfId="0" applyFont="1" applyFill="1" applyAlignment="1">
      <alignment horizontal="center"/>
    </xf>
    <xf numFmtId="0" fontId="8" fillId="2" borderId="0" xfId="0" applyFont="1" applyFill="1"/>
    <xf numFmtId="0" fontId="8" fillId="2" borderId="0" xfId="0" applyFont="1" applyFill="1" applyAlignment="1">
      <alignment horizontal="center"/>
    </xf>
    <xf numFmtId="0" fontId="10" fillId="2" borderId="0" xfId="0" applyFont="1" applyFill="1"/>
    <xf numFmtId="0" fontId="13" fillId="0" borderId="14" xfId="0" applyFont="1" applyBorder="1" applyAlignment="1">
      <alignment horizontal="left"/>
    </xf>
    <xf numFmtId="0" fontId="13" fillId="0" borderId="15" xfId="0" applyFont="1" applyBorder="1" applyAlignment="1">
      <alignment horizontal="left"/>
    </xf>
    <xf numFmtId="0" fontId="13" fillId="0" borderId="16" xfId="0" applyFont="1" applyBorder="1" applyAlignment="1">
      <alignment horizontal="left"/>
    </xf>
    <xf numFmtId="0" fontId="25" fillId="0" borderId="0" xfId="0" applyFont="1" applyAlignment="1">
      <alignment horizontal="center" vertical="center" wrapText="1"/>
    </xf>
    <xf numFmtId="0" fontId="4" fillId="2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4" fillId="0" borderId="14" xfId="0" applyFont="1" applyBorder="1" applyAlignment="1">
      <alignment horizontal="center"/>
    </xf>
    <xf numFmtId="0" fontId="4" fillId="0" borderId="15" xfId="0" applyFont="1" applyBorder="1" applyAlignment="1">
      <alignment horizontal="center"/>
    </xf>
    <xf numFmtId="0" fontId="4" fillId="0" borderId="16" xfId="0" applyFont="1" applyBorder="1" applyAlignment="1">
      <alignment horizontal="center"/>
    </xf>
    <xf numFmtId="0" fontId="26" fillId="0" borderId="0" xfId="0" applyFont="1" applyAlignment="1">
      <alignment wrapText="1"/>
    </xf>
    <xf numFmtId="0" fontId="14" fillId="0" borderId="0" xfId="0" applyFont="1" applyAlignment="1">
      <alignment horizontal="right"/>
    </xf>
    <xf numFmtId="0" fontId="27" fillId="0" borderId="3" xfId="0" applyFont="1" applyBorder="1" applyAlignment="1">
      <alignment horizontal="center"/>
    </xf>
    <xf numFmtId="0" fontId="27" fillId="0" borderId="0" xfId="0" applyFont="1" applyAlignment="1">
      <alignment horizontal="center"/>
    </xf>
    <xf numFmtId="164" fontId="13" fillId="0" borderId="1" xfId="0" applyNumberFormat="1" applyFont="1" applyBorder="1" applyAlignment="1" applyProtection="1">
      <alignment horizontal="center"/>
      <protection locked="0"/>
    </xf>
    <xf numFmtId="164" fontId="13" fillId="0" borderId="2" xfId="0" applyNumberFormat="1" applyFont="1" applyBorder="1" applyAlignment="1" applyProtection="1">
      <alignment horizontal="center"/>
      <protection locked="0"/>
    </xf>
    <xf numFmtId="164" fontId="13" fillId="0" borderId="2" xfId="0" applyNumberFormat="1" applyFont="1" applyBorder="1" applyAlignment="1">
      <alignment horizontal="center"/>
    </xf>
    <xf numFmtId="164" fontId="4" fillId="0" borderId="12" xfId="0" applyNumberFormat="1" applyFont="1" applyBorder="1" applyAlignment="1">
      <alignment horizontal="center"/>
    </xf>
    <xf numFmtId="0" fontId="22" fillId="0" borderId="0" xfId="0" applyFont="1"/>
    <xf numFmtId="164" fontId="28" fillId="0" borderId="12" xfId="0" applyNumberFormat="1" applyFont="1" applyBorder="1" applyAlignment="1">
      <alignment horizontal="center"/>
    </xf>
    <xf numFmtId="164" fontId="13" fillId="0" borderId="14" xfId="0" applyNumberFormat="1" applyFont="1" applyBorder="1" applyAlignment="1" applyProtection="1">
      <alignment horizontal="center"/>
      <protection locked="0"/>
    </xf>
    <xf numFmtId="164" fontId="13" fillId="0" borderId="15" xfId="0" applyNumberFormat="1" applyFont="1" applyBorder="1" applyAlignment="1" applyProtection="1">
      <alignment horizontal="center"/>
      <protection locked="0"/>
    </xf>
    <xf numFmtId="164" fontId="13" fillId="0" borderId="15" xfId="0" applyNumberFormat="1" applyFont="1" applyBorder="1" applyAlignment="1">
      <alignment horizontal="center"/>
    </xf>
    <xf numFmtId="164" fontId="19" fillId="0" borderId="1" xfId="0" applyNumberFormat="1" applyFont="1" applyBorder="1" applyAlignment="1">
      <alignment horizontal="center"/>
    </xf>
    <xf numFmtId="164" fontId="19" fillId="0" borderId="2" xfId="0" applyNumberFormat="1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26" fillId="0" borderId="3" xfId="0" applyFont="1" applyBorder="1" applyAlignment="1">
      <alignment horizontal="center"/>
    </xf>
    <xf numFmtId="0" fontId="27" fillId="0" borderId="12" xfId="0" applyFont="1" applyBorder="1" applyAlignment="1">
      <alignment horizontal="center"/>
    </xf>
    <xf numFmtId="0" fontId="31" fillId="0" borderId="0" xfId="0" applyFont="1" applyAlignment="1">
      <alignment horizontal="right"/>
    </xf>
    <xf numFmtId="0" fontId="30" fillId="0" borderId="3" xfId="0" applyFont="1" applyBorder="1" applyAlignment="1">
      <alignment horizontal="center"/>
    </xf>
    <xf numFmtId="0" fontId="26" fillId="0" borderId="17" xfId="0" applyFont="1" applyBorder="1" applyAlignment="1">
      <alignment horizontal="center"/>
    </xf>
    <xf numFmtId="164" fontId="14" fillId="3" borderId="1" xfId="0" applyNumberFormat="1" applyFont="1" applyFill="1" applyBorder="1" applyAlignment="1">
      <alignment horizontal="center"/>
    </xf>
    <xf numFmtId="164" fontId="14" fillId="3" borderId="2" xfId="0" applyNumberFormat="1" applyFont="1" applyFill="1" applyBorder="1" applyAlignment="1">
      <alignment horizontal="center"/>
    </xf>
    <xf numFmtId="164" fontId="14" fillId="3" borderId="11" xfId="0" applyNumberFormat="1" applyFont="1" applyFill="1" applyBorder="1" applyAlignment="1">
      <alignment horizontal="center"/>
    </xf>
    <xf numFmtId="0" fontId="4" fillId="0" borderId="18" xfId="0" applyFont="1" applyBorder="1"/>
    <xf numFmtId="0" fontId="16" fillId="0" borderId="18" xfId="0" applyFont="1" applyBorder="1" applyAlignment="1">
      <alignment horizontal="center"/>
    </xf>
    <xf numFmtId="0" fontId="4" fillId="0" borderId="19" xfId="0" applyFont="1" applyBorder="1"/>
    <xf numFmtId="0" fontId="16" fillId="0" borderId="19" xfId="0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33" fillId="0" borderId="12" xfId="0" applyFont="1" applyBorder="1" applyAlignment="1">
      <alignment horizontal="center"/>
    </xf>
    <xf numFmtId="0" fontId="16" fillId="0" borderId="20" xfId="0" applyFont="1" applyBorder="1" applyAlignment="1">
      <alignment horizontal="center"/>
    </xf>
    <xf numFmtId="0" fontId="4" fillId="0" borderId="21" xfId="0" applyFont="1" applyBorder="1"/>
    <xf numFmtId="0" fontId="16" fillId="0" borderId="22" xfId="0" applyFont="1" applyBorder="1" applyAlignment="1">
      <alignment horizontal="center"/>
    </xf>
    <xf numFmtId="0" fontId="4" fillId="0" borderId="23" xfId="0" applyFont="1" applyBorder="1"/>
    <xf numFmtId="164" fontId="19" fillId="0" borderId="11" xfId="0" applyNumberFormat="1" applyFont="1" applyBorder="1" applyAlignment="1">
      <alignment horizontal="center"/>
    </xf>
    <xf numFmtId="164" fontId="13" fillId="0" borderId="11" xfId="0" applyNumberFormat="1" applyFont="1" applyBorder="1" applyAlignment="1">
      <alignment horizontal="center"/>
    </xf>
    <xf numFmtId="164" fontId="13" fillId="0" borderId="16" xfId="0" applyNumberFormat="1" applyFont="1" applyBorder="1" applyAlignment="1">
      <alignment horizontal="center"/>
    </xf>
    <xf numFmtId="164" fontId="14" fillId="2" borderId="24" xfId="0" applyNumberFormat="1" applyFont="1" applyFill="1" applyBorder="1" applyAlignment="1">
      <alignment horizontal="center"/>
    </xf>
    <xf numFmtId="0" fontId="4" fillId="0" borderId="25" xfId="0" applyFont="1" applyBorder="1"/>
    <xf numFmtId="0" fontId="4" fillId="0" borderId="26" xfId="0" applyFont="1" applyBorder="1"/>
    <xf numFmtId="0" fontId="16" fillId="0" borderId="26" xfId="0" applyFont="1" applyBorder="1" applyAlignment="1">
      <alignment horizontal="center"/>
    </xf>
    <xf numFmtId="164" fontId="16" fillId="0" borderId="1" xfId="0" applyNumberFormat="1" applyFont="1" applyBorder="1" applyAlignment="1">
      <alignment horizontal="center"/>
    </xf>
    <xf numFmtId="164" fontId="16" fillId="0" borderId="2" xfId="0" applyNumberFormat="1" applyFont="1" applyBorder="1" applyAlignment="1">
      <alignment horizontal="center"/>
    </xf>
    <xf numFmtId="164" fontId="16" fillId="0" borderId="11" xfId="0" applyNumberFormat="1" applyFont="1" applyBorder="1" applyAlignment="1">
      <alignment horizontal="center"/>
    </xf>
    <xf numFmtId="12" fontId="6" fillId="4" borderId="27" xfId="0" applyNumberFormat="1" applyFont="1" applyFill="1" applyBorder="1" applyAlignment="1" applyProtection="1">
      <alignment horizontal="center"/>
      <protection locked="0"/>
    </xf>
    <xf numFmtId="0" fontId="4" fillId="5" borderId="27" xfId="0" applyFont="1" applyFill="1" applyBorder="1" applyAlignment="1">
      <alignment horizontal="center"/>
    </xf>
    <xf numFmtId="0" fontId="4" fillId="4" borderId="1" xfId="0" applyFont="1" applyFill="1" applyBorder="1" applyAlignment="1" applyProtection="1">
      <alignment horizontal="center" vertical="center"/>
      <protection locked="0"/>
    </xf>
    <xf numFmtId="0" fontId="4" fillId="4" borderId="11" xfId="0" applyFont="1" applyFill="1" applyBorder="1" applyAlignment="1" applyProtection="1">
      <alignment horizontal="center" vertical="center"/>
      <protection locked="0"/>
    </xf>
    <xf numFmtId="0" fontId="22" fillId="5" borderId="28" xfId="0" applyFont="1" applyFill="1" applyBorder="1"/>
    <xf numFmtId="0" fontId="7" fillId="5" borderId="0" xfId="0" applyFont="1" applyFill="1"/>
    <xf numFmtId="0" fontId="7" fillId="5" borderId="0" xfId="0" applyFont="1" applyFill="1" applyAlignment="1">
      <alignment horizontal="center"/>
    </xf>
    <xf numFmtId="0" fontId="7" fillId="5" borderId="29" xfId="0" applyFont="1" applyFill="1" applyBorder="1"/>
    <xf numFmtId="0" fontId="7" fillId="0" borderId="0" xfId="0" applyFont="1"/>
    <xf numFmtId="0" fontId="5" fillId="0" borderId="0" xfId="0" applyFont="1"/>
    <xf numFmtId="0" fontId="25" fillId="0" borderId="0" xfId="0" applyFont="1"/>
    <xf numFmtId="0" fontId="9" fillId="0" borderId="0" xfId="0" applyFont="1"/>
    <xf numFmtId="0" fontId="28" fillId="0" borderId="0" xfId="0" applyFont="1" applyAlignment="1">
      <alignment horizontal="center"/>
    </xf>
    <xf numFmtId="0" fontId="11" fillId="0" borderId="0" xfId="0" applyFont="1"/>
    <xf numFmtId="0" fontId="29" fillId="0" borderId="0" xfId="0" applyFont="1" applyAlignment="1">
      <alignment horizontal="center"/>
    </xf>
    <xf numFmtId="0" fontId="32" fillId="0" borderId="0" xfId="0" quotePrefix="1" applyFont="1"/>
    <xf numFmtId="0" fontId="4" fillId="2" borderId="30" xfId="0" applyFont="1" applyFill="1" applyBorder="1" applyAlignment="1">
      <alignment horizontal="left" vertical="center" wrapText="1"/>
    </xf>
    <xf numFmtId="0" fontId="4" fillId="2" borderId="30" xfId="0" applyFont="1" applyFill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4" fillId="0" borderId="12" xfId="0" applyFont="1" applyBorder="1" applyAlignment="1">
      <alignment horizontal="left"/>
    </xf>
    <xf numFmtId="0" fontId="6" fillId="5" borderId="0" xfId="0" applyFont="1" applyFill="1"/>
    <xf numFmtId="0" fontId="8" fillId="5" borderId="0" xfId="0" applyFont="1" applyFill="1"/>
    <xf numFmtId="0" fontId="25" fillId="5" borderId="0" xfId="0" applyFont="1" applyFill="1" applyAlignment="1">
      <alignment vertical="center" wrapText="1"/>
    </xf>
    <xf numFmtId="0" fontId="36" fillId="0" borderId="3" xfId="0" applyFont="1" applyBorder="1" applyAlignment="1">
      <alignment horizontal="center"/>
    </xf>
    <xf numFmtId="0" fontId="35" fillId="0" borderId="0" xfId="0" applyFont="1"/>
    <xf numFmtId="0" fontId="4" fillId="6" borderId="0" xfId="0" applyFont="1" applyFill="1"/>
    <xf numFmtId="164" fontId="14" fillId="5" borderId="1" xfId="0" applyNumberFormat="1" applyFont="1" applyFill="1" applyBorder="1" applyAlignment="1">
      <alignment horizontal="center"/>
    </xf>
    <xf numFmtId="0" fontId="40" fillId="0" borderId="0" xfId="0" applyFont="1"/>
    <xf numFmtId="0" fontId="41" fillId="0" borderId="0" xfId="0" applyFont="1"/>
    <xf numFmtId="0" fontId="4" fillId="0" borderId="27" xfId="0" applyFont="1" applyBorder="1" applyAlignment="1">
      <alignment horizontal="center" vertical="center" wrapText="1"/>
    </xf>
    <xf numFmtId="0" fontId="4" fillId="5" borderId="27" xfId="0" applyFont="1" applyFill="1" applyBorder="1" applyAlignment="1">
      <alignment horizontal="center" vertical="center"/>
    </xf>
    <xf numFmtId="2" fontId="42" fillId="0" borderId="0" xfId="0" applyNumberFormat="1" applyFont="1" applyAlignment="1">
      <alignment horizontal="center"/>
    </xf>
    <xf numFmtId="0" fontId="42" fillId="0" borderId="0" xfId="0" applyFont="1" applyAlignment="1">
      <alignment horizontal="center"/>
    </xf>
    <xf numFmtId="164" fontId="42" fillId="0" borderId="0" xfId="0" applyNumberFormat="1" applyFont="1" applyAlignment="1">
      <alignment horizontal="center"/>
    </xf>
    <xf numFmtId="12" fontId="6" fillId="0" borderId="27" xfId="0" applyNumberFormat="1" applyFont="1" applyBorder="1" applyAlignment="1">
      <alignment horizontal="center"/>
    </xf>
    <xf numFmtId="164" fontId="43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164" fontId="6" fillId="0" borderId="27" xfId="0" applyNumberFormat="1" applyFont="1" applyBorder="1" applyAlignment="1">
      <alignment horizontal="center"/>
    </xf>
    <xf numFmtId="0" fontId="44" fillId="0" borderId="0" xfId="0" applyFont="1" applyAlignment="1">
      <alignment horizontal="center"/>
    </xf>
    <xf numFmtId="164" fontId="44" fillId="0" borderId="0" xfId="0" applyNumberFormat="1" applyFont="1" applyAlignment="1">
      <alignment horizontal="center"/>
    </xf>
    <xf numFmtId="164" fontId="45" fillId="0" borderId="0" xfId="0" applyNumberFormat="1" applyFont="1" applyAlignment="1">
      <alignment horizontal="center"/>
    </xf>
    <xf numFmtId="0" fontId="23" fillId="5" borderId="0" xfId="0" applyFont="1" applyFill="1"/>
    <xf numFmtId="0" fontId="23" fillId="5" borderId="0" xfId="0" applyFont="1" applyFill="1" applyAlignment="1">
      <alignment horizontal="right"/>
    </xf>
    <xf numFmtId="0" fontId="26" fillId="0" borderId="3" xfId="0" applyFont="1" applyBorder="1" applyAlignment="1">
      <alignment wrapText="1"/>
    </xf>
    <xf numFmtId="0" fontId="35" fillId="7" borderId="0" xfId="0" applyFont="1" applyFill="1"/>
    <xf numFmtId="0" fontId="35" fillId="7" borderId="0" xfId="0" applyFont="1" applyFill="1" applyAlignment="1">
      <alignment horizontal="center"/>
    </xf>
    <xf numFmtId="0" fontId="8" fillId="7" borderId="0" xfId="0" applyFont="1" applyFill="1"/>
    <xf numFmtId="0" fontId="8" fillId="7" borderId="0" xfId="0" applyFont="1" applyFill="1" applyAlignment="1">
      <alignment horizontal="center"/>
    </xf>
    <xf numFmtId="0" fontId="14" fillId="0" borderId="0" xfId="0" applyFont="1" applyAlignment="1">
      <alignment horizontal="right" vertical="center"/>
    </xf>
    <xf numFmtId="0" fontId="36" fillId="0" borderId="3" xfId="0" applyFont="1" applyBorder="1" applyAlignment="1">
      <alignment horizontal="center" vertical="center"/>
    </xf>
    <xf numFmtId="0" fontId="3" fillId="0" borderId="0" xfId="0" applyFont="1" applyAlignment="1">
      <alignment horizontal="center" wrapText="1"/>
    </xf>
    <xf numFmtId="0" fontId="16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3" fillId="0" borderId="0" xfId="0" applyFont="1"/>
    <xf numFmtId="0" fontId="13" fillId="6" borderId="0" xfId="0" applyFont="1" applyFill="1"/>
    <xf numFmtId="0" fontId="13" fillId="5" borderId="0" xfId="0" applyFont="1" applyFill="1"/>
    <xf numFmtId="0" fontId="13" fillId="0" borderId="12" xfId="0" applyFont="1" applyBorder="1"/>
    <xf numFmtId="0" fontId="15" fillId="0" borderId="12" xfId="0" applyFont="1" applyBorder="1" applyAlignment="1">
      <alignment horizontal="center"/>
    </xf>
    <xf numFmtId="0" fontId="13" fillId="0" borderId="12" xfId="0" applyFont="1" applyBorder="1" applyAlignment="1">
      <alignment horizontal="center"/>
    </xf>
    <xf numFmtId="0" fontId="3" fillId="6" borderId="0" xfId="0" applyFont="1" applyFill="1"/>
    <xf numFmtId="164" fontId="46" fillId="0" borderId="31" xfId="0" applyNumberFormat="1" applyFont="1" applyBorder="1" applyAlignment="1">
      <alignment horizontal="center"/>
    </xf>
    <xf numFmtId="164" fontId="19" fillId="0" borderId="31" xfId="0" applyNumberFormat="1" applyFont="1" applyBorder="1" applyAlignment="1">
      <alignment horizontal="center"/>
    </xf>
    <xf numFmtId="0" fontId="3" fillId="6" borderId="14" xfId="0" applyFont="1" applyFill="1" applyBorder="1" applyAlignment="1">
      <alignment horizontal="left" vertical="center" wrapText="1"/>
    </xf>
    <xf numFmtId="12" fontId="6" fillId="0" borderId="27" xfId="0" applyNumberFormat="1" applyFont="1" applyBorder="1" applyAlignment="1">
      <alignment horizontal="center" vertical="center"/>
    </xf>
    <xf numFmtId="0" fontId="47" fillId="0" borderId="0" xfId="0" applyFont="1"/>
    <xf numFmtId="0" fontId="47" fillId="0" borderId="0" xfId="0" applyFont="1" applyAlignment="1">
      <alignment horizontal="center"/>
    </xf>
    <xf numFmtId="164" fontId="40" fillId="0" borderId="0" xfId="0" applyNumberFormat="1" applyFont="1"/>
    <xf numFmtId="0" fontId="44" fillId="0" borderId="12" xfId="0" applyFont="1" applyBorder="1" applyAlignment="1">
      <alignment horizontal="center"/>
    </xf>
    <xf numFmtId="0" fontId="48" fillId="0" borderId="0" xfId="0" applyFont="1" applyAlignment="1">
      <alignment vertical="top" wrapText="1"/>
    </xf>
    <xf numFmtId="0" fontId="49" fillId="0" borderId="0" xfId="0" applyFont="1" applyAlignment="1">
      <alignment horizontal="left" vertical="top" wrapText="1"/>
    </xf>
    <xf numFmtId="0" fontId="50" fillId="0" borderId="0" xfId="0" applyFont="1" applyAlignment="1">
      <alignment horizontal="right" vertical="center"/>
    </xf>
    <xf numFmtId="0" fontId="48" fillId="0" borderId="0" xfId="0" applyFont="1" applyAlignment="1">
      <alignment horizontal="center" vertical="center"/>
    </xf>
    <xf numFmtId="0" fontId="49" fillId="0" borderId="0" xfId="0" applyFont="1"/>
    <xf numFmtId="164" fontId="13" fillId="4" borderId="1" xfId="0" applyNumberFormat="1" applyFont="1" applyFill="1" applyBorder="1" applyAlignment="1">
      <alignment horizontal="center"/>
    </xf>
    <xf numFmtId="164" fontId="13" fillId="0" borderId="1" xfId="0" applyNumberFormat="1" applyFont="1" applyBorder="1" applyAlignment="1">
      <alignment horizontal="center"/>
    </xf>
    <xf numFmtId="164" fontId="13" fillId="7" borderId="1" xfId="0" applyNumberFormat="1" applyFont="1" applyFill="1" applyBorder="1" applyAlignment="1">
      <alignment horizontal="center"/>
    </xf>
    <xf numFmtId="12" fontId="6" fillId="5" borderId="27" xfId="0" applyNumberFormat="1" applyFont="1" applyFill="1" applyBorder="1" applyAlignment="1">
      <alignment horizontal="center"/>
    </xf>
    <xf numFmtId="12" fontId="6" fillId="5" borderId="27" xfId="0" applyNumberFormat="1" applyFont="1" applyFill="1" applyBorder="1" applyAlignment="1">
      <alignment horizontal="center" vertical="center"/>
    </xf>
    <xf numFmtId="0" fontId="47" fillId="0" borderId="18" xfId="0" applyFont="1" applyBorder="1"/>
    <xf numFmtId="0" fontId="51" fillId="0" borderId="0" xfId="0" applyFont="1" applyAlignment="1">
      <alignment horizontal="center"/>
    </xf>
    <xf numFmtId="0" fontId="31" fillId="0" borderId="0" xfId="0" applyFont="1"/>
    <xf numFmtId="14" fontId="35" fillId="4" borderId="0" xfId="0" applyNumberFormat="1" applyFont="1" applyFill="1" applyAlignment="1" applyProtection="1">
      <alignment horizontal="left"/>
      <protection locked="0"/>
    </xf>
    <xf numFmtId="0" fontId="6" fillId="7" borderId="0" xfId="0" applyFont="1" applyFill="1"/>
    <xf numFmtId="0" fontId="6" fillId="7" borderId="0" xfId="0" applyFont="1" applyFill="1" applyAlignment="1">
      <alignment horizontal="center"/>
    </xf>
    <xf numFmtId="0" fontId="10" fillId="7" borderId="0" xfId="0" applyFont="1" applyFill="1"/>
    <xf numFmtId="0" fontId="25" fillId="7" borderId="0" xfId="0" applyFont="1" applyFill="1" applyAlignment="1">
      <alignment vertical="center" wrapText="1"/>
    </xf>
    <xf numFmtId="0" fontId="52" fillId="0" borderId="0" xfId="0" applyFont="1" applyAlignment="1">
      <alignment horizontal="right"/>
    </xf>
    <xf numFmtId="0" fontId="52" fillId="0" borderId="0" xfId="0" applyFont="1" applyAlignment="1">
      <alignment horizontal="left"/>
    </xf>
    <xf numFmtId="0" fontId="3" fillId="0" borderId="27" xfId="0" applyFont="1" applyBorder="1"/>
    <xf numFmtId="0" fontId="4" fillId="4" borderId="27" xfId="0" applyFont="1" applyFill="1" applyBorder="1" applyAlignment="1">
      <alignment horizontal="center"/>
    </xf>
    <xf numFmtId="165" fontId="3" fillId="0" borderId="0" xfId="0" applyNumberFormat="1" applyFont="1"/>
    <xf numFmtId="164" fontId="14" fillId="5" borderId="32" xfId="0" applyNumberFormat="1" applyFont="1" applyFill="1" applyBorder="1" applyAlignment="1">
      <alignment horizontal="center"/>
    </xf>
    <xf numFmtId="0" fontId="4" fillId="0" borderId="27" xfId="0" applyFont="1" applyBorder="1" applyAlignment="1">
      <alignment horizontal="center"/>
    </xf>
    <xf numFmtId="0" fontId="3" fillId="4" borderId="16" xfId="0" applyFont="1" applyFill="1" applyBorder="1" applyAlignment="1" applyProtection="1">
      <alignment horizontal="left" vertical="center" wrapText="1"/>
      <protection locked="0"/>
    </xf>
    <xf numFmtId="0" fontId="36" fillId="0" borderId="0" xfId="0" applyFont="1" applyAlignment="1">
      <alignment horizontal="center"/>
    </xf>
    <xf numFmtId="2" fontId="4" fillId="4" borderId="0" xfId="0" applyNumberFormat="1" applyFont="1" applyFill="1" applyAlignment="1" applyProtection="1">
      <alignment horizontal="left"/>
      <protection locked="0"/>
    </xf>
    <xf numFmtId="164" fontId="13" fillId="5" borderId="0" xfId="0" applyNumberFormat="1" applyFont="1" applyFill="1"/>
    <xf numFmtId="0" fontId="45" fillId="0" borderId="0" xfId="0" applyFont="1" applyAlignment="1">
      <alignment horizontal="right"/>
    </xf>
    <xf numFmtId="0" fontId="4" fillId="0" borderId="2" xfId="0" applyFont="1" applyBorder="1" applyAlignment="1">
      <alignment horizontal="center" vertical="center"/>
    </xf>
    <xf numFmtId="0" fontId="3" fillId="7" borderId="33" xfId="0" applyFont="1" applyFill="1" applyBorder="1" applyAlignment="1">
      <alignment horizontal="center" vertical="center" wrapText="1"/>
    </xf>
    <xf numFmtId="164" fontId="19" fillId="0" borderId="35" xfId="0" applyNumberFormat="1" applyFont="1" applyBorder="1" applyAlignment="1">
      <alignment horizontal="center"/>
    </xf>
    <xf numFmtId="164" fontId="14" fillId="7" borderId="36" xfId="0" applyNumberFormat="1" applyFont="1" applyFill="1" applyBorder="1" applyAlignment="1">
      <alignment horizontal="center"/>
    </xf>
    <xf numFmtId="164" fontId="14" fillId="7" borderId="8" xfId="0" applyNumberFormat="1" applyFont="1" applyFill="1" applyBorder="1" applyAlignment="1">
      <alignment horizontal="center"/>
    </xf>
    <xf numFmtId="0" fontId="3" fillId="0" borderId="33" xfId="0" applyFont="1" applyBorder="1" applyAlignment="1">
      <alignment horizontal="center" vertical="center" wrapText="1"/>
    </xf>
    <xf numFmtId="164" fontId="13" fillId="0" borderId="37" xfId="0" applyNumberFormat="1" applyFont="1" applyBorder="1"/>
    <xf numFmtId="164" fontId="13" fillId="0" borderId="38" xfId="0" applyNumberFormat="1" applyFont="1" applyBorder="1"/>
    <xf numFmtId="164" fontId="13" fillId="7" borderId="7" xfId="0" applyNumberFormat="1" applyFont="1" applyFill="1" applyBorder="1" applyAlignment="1">
      <alignment horizontal="center"/>
    </xf>
    <xf numFmtId="0" fontId="3" fillId="6" borderId="0" xfId="0" applyFont="1" applyFill="1" applyAlignment="1">
      <alignment horizontal="center" vertical="center" wrapText="1"/>
    </xf>
    <xf numFmtId="0" fontId="4" fillId="0" borderId="2" xfId="0" applyFont="1" applyBorder="1" applyAlignment="1">
      <alignment horizontal="left" vertical="center" wrapText="1"/>
    </xf>
    <xf numFmtId="164" fontId="46" fillId="0" borderId="39" xfId="0" applyNumberFormat="1" applyFont="1" applyBorder="1" applyAlignment="1">
      <alignment horizontal="center"/>
    </xf>
    <xf numFmtId="164" fontId="46" fillId="0" borderId="27" xfId="0" applyNumberFormat="1" applyFont="1" applyBorder="1" applyAlignment="1">
      <alignment horizontal="center"/>
    </xf>
    <xf numFmtId="164" fontId="19" fillId="0" borderId="39" xfId="0" applyNumberFormat="1" applyFont="1" applyBorder="1" applyAlignment="1">
      <alignment horizontal="center"/>
    </xf>
    <xf numFmtId="164" fontId="19" fillId="0" borderId="40" xfId="0" applyNumberFormat="1" applyFont="1" applyBorder="1" applyAlignment="1">
      <alignment horizontal="center"/>
    </xf>
    <xf numFmtId="164" fontId="19" fillId="0" borderId="27" xfId="0" applyNumberFormat="1" applyFont="1" applyBorder="1" applyAlignment="1">
      <alignment horizontal="center"/>
    </xf>
    <xf numFmtId="164" fontId="19" fillId="0" borderId="4" xfId="0" applyNumberFormat="1" applyFont="1" applyBorder="1" applyAlignment="1">
      <alignment horizontal="center"/>
    </xf>
    <xf numFmtId="164" fontId="13" fillId="0" borderId="41" xfId="0" applyNumberFormat="1" applyFont="1" applyBorder="1" applyAlignment="1">
      <alignment horizontal="center"/>
    </xf>
    <xf numFmtId="164" fontId="13" fillId="0" borderId="19" xfId="0" applyNumberFormat="1" applyFont="1" applyBorder="1" applyAlignment="1">
      <alignment horizontal="center"/>
    </xf>
    <xf numFmtId="164" fontId="13" fillId="0" borderId="27" xfId="0" applyNumberFormat="1" applyFont="1" applyBorder="1" applyAlignment="1">
      <alignment horizontal="center"/>
    </xf>
    <xf numFmtId="164" fontId="13" fillId="0" borderId="4" xfId="0" applyNumberFormat="1" applyFont="1" applyBorder="1" applyAlignment="1">
      <alignment horizontal="center"/>
    </xf>
    <xf numFmtId="164" fontId="13" fillId="7" borderId="33" xfId="0" applyNumberFormat="1" applyFont="1" applyFill="1" applyBorder="1" applyAlignment="1">
      <alignment horizont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32" fillId="0" borderId="0" xfId="0" quotePrefix="1" applyFont="1" applyAlignment="1">
      <alignment vertical="center"/>
    </xf>
    <xf numFmtId="0" fontId="4" fillId="0" borderId="0" xfId="0" applyFont="1" applyAlignment="1">
      <alignment vertical="center"/>
    </xf>
    <xf numFmtId="0" fontId="4" fillId="2" borderId="42" xfId="0" applyFont="1" applyFill="1" applyBorder="1" applyAlignment="1">
      <alignment horizontal="left" vertical="center" wrapText="1"/>
    </xf>
    <xf numFmtId="0" fontId="4" fillId="2" borderId="42" xfId="0" applyFont="1" applyFill="1" applyBorder="1" applyAlignment="1">
      <alignment horizontal="center" vertical="center"/>
    </xf>
    <xf numFmtId="0" fontId="4" fillId="0" borderId="43" xfId="0" applyFont="1" applyBorder="1" applyAlignment="1">
      <alignment horizontal="center" vertical="center"/>
    </xf>
    <xf numFmtId="0" fontId="4" fillId="4" borderId="44" xfId="0" applyFont="1" applyFill="1" applyBorder="1" applyAlignment="1" applyProtection="1">
      <alignment horizontal="left" vertical="center" wrapText="1"/>
      <protection locked="0"/>
    </xf>
    <xf numFmtId="0" fontId="4" fillId="4" borderId="45" xfId="0" applyFont="1" applyFill="1" applyBorder="1" applyAlignment="1" applyProtection="1">
      <alignment horizontal="center" vertical="center"/>
      <protection locked="0"/>
    </xf>
    <xf numFmtId="0" fontId="4" fillId="2" borderId="46" xfId="0" applyFont="1" applyFill="1" applyBorder="1" applyAlignment="1">
      <alignment horizontal="left" vertical="center" wrapText="1"/>
    </xf>
    <xf numFmtId="0" fontId="4" fillId="2" borderId="47" xfId="0" applyFont="1" applyFill="1" applyBorder="1" applyAlignment="1">
      <alignment horizontal="center" vertical="center"/>
    </xf>
    <xf numFmtId="0" fontId="4" fillId="2" borderId="48" xfId="0" applyFont="1" applyFill="1" applyBorder="1" applyAlignment="1">
      <alignment horizontal="center" vertical="center"/>
    </xf>
    <xf numFmtId="0" fontId="4" fillId="4" borderId="49" xfId="0" applyFont="1" applyFill="1" applyBorder="1" applyAlignment="1" applyProtection="1">
      <alignment horizontal="left" vertical="center" wrapText="1"/>
      <protection locked="0"/>
    </xf>
    <xf numFmtId="0" fontId="4" fillId="4" borderId="48" xfId="0" applyFont="1" applyFill="1" applyBorder="1" applyAlignment="1" applyProtection="1">
      <alignment horizontal="center" vertical="center"/>
      <protection locked="0"/>
    </xf>
    <xf numFmtId="0" fontId="4" fillId="4" borderId="50" xfId="0" applyFont="1" applyFill="1" applyBorder="1" applyAlignment="1" applyProtection="1">
      <alignment horizontal="left" vertical="center" wrapText="1"/>
      <protection locked="0"/>
    </xf>
    <xf numFmtId="0" fontId="4" fillId="4" borderId="51" xfId="0" applyFont="1" applyFill="1" applyBorder="1" applyAlignment="1" applyProtection="1">
      <alignment horizontal="center" vertical="center"/>
      <protection locked="0"/>
    </xf>
    <xf numFmtId="0" fontId="4" fillId="0" borderId="30" xfId="0" applyFont="1" applyBorder="1" applyAlignment="1">
      <alignment horizontal="left" vertical="center" wrapText="1"/>
    </xf>
    <xf numFmtId="0" fontId="4" fillId="0" borderId="30" xfId="0" applyFont="1" applyBorder="1" applyAlignment="1">
      <alignment horizontal="center" vertical="center"/>
    </xf>
    <xf numFmtId="0" fontId="4" fillId="4" borderId="46" xfId="0" applyFont="1" applyFill="1" applyBorder="1" applyAlignment="1">
      <alignment horizontal="left" vertical="center" wrapText="1"/>
    </xf>
    <xf numFmtId="0" fontId="4" fillId="4" borderId="47" xfId="0" applyFont="1" applyFill="1" applyBorder="1" applyAlignment="1">
      <alignment horizontal="center" vertical="center"/>
    </xf>
    <xf numFmtId="0" fontId="4" fillId="4" borderId="49" xfId="0" applyFont="1" applyFill="1" applyBorder="1" applyAlignment="1">
      <alignment horizontal="left" vertical="center" wrapText="1"/>
    </xf>
    <xf numFmtId="0" fontId="4" fillId="4" borderId="48" xfId="0" applyFont="1" applyFill="1" applyBorder="1" applyAlignment="1">
      <alignment horizontal="center" vertical="center"/>
    </xf>
    <xf numFmtId="0" fontId="4" fillId="4" borderId="50" xfId="0" applyFont="1" applyFill="1" applyBorder="1" applyAlignment="1">
      <alignment horizontal="left" vertical="center" wrapText="1"/>
    </xf>
    <xf numFmtId="0" fontId="4" fillId="4" borderId="51" xfId="0" applyFont="1" applyFill="1" applyBorder="1" applyAlignment="1">
      <alignment horizontal="center" vertical="center"/>
    </xf>
    <xf numFmtId="0" fontId="36" fillId="0" borderId="52" xfId="0" applyFont="1" applyBorder="1" applyAlignment="1">
      <alignment vertical="center"/>
    </xf>
    <xf numFmtId="0" fontId="36" fillId="0" borderId="52" xfId="0" applyFont="1" applyBorder="1" applyAlignment="1">
      <alignment horizontal="left" vertical="center" wrapText="1"/>
    </xf>
    <xf numFmtId="0" fontId="36" fillId="0" borderId="17" xfId="0" applyFont="1" applyBorder="1" applyAlignment="1">
      <alignment horizontal="left" vertical="center"/>
    </xf>
    <xf numFmtId="0" fontId="4" fillId="0" borderId="17" xfId="0" applyFont="1" applyBorder="1" applyAlignment="1">
      <alignment horizontal="center" vertical="center"/>
    </xf>
    <xf numFmtId="0" fontId="38" fillId="0" borderId="0" xfId="0" applyFont="1" applyAlignment="1">
      <alignment horizontal="right" vertical="center"/>
    </xf>
    <xf numFmtId="0" fontId="62" fillId="0" borderId="0" xfId="0" applyFont="1" applyAlignment="1">
      <alignment horizontal="center" vertical="center"/>
    </xf>
    <xf numFmtId="0" fontId="4" fillId="0" borderId="0" xfId="0" applyFont="1" applyAlignment="1" applyProtection="1">
      <alignment horizontal="left"/>
      <protection locked="0"/>
    </xf>
    <xf numFmtId="0" fontId="16" fillId="0" borderId="27" xfId="0" applyFont="1" applyBorder="1" applyAlignment="1">
      <alignment horizontal="center" vertical="center" wrapText="1"/>
    </xf>
    <xf numFmtId="0" fontId="32" fillId="0" borderId="0" xfId="0" applyFont="1" applyAlignment="1">
      <alignment horizontal="center" vertical="center"/>
    </xf>
    <xf numFmtId="164" fontId="14" fillId="7" borderId="7" xfId="0" applyNumberFormat="1" applyFont="1" applyFill="1" applyBorder="1" applyAlignment="1">
      <alignment horizontal="center"/>
    </xf>
    <xf numFmtId="164" fontId="14" fillId="7" borderId="33" xfId="0" applyNumberFormat="1" applyFont="1" applyFill="1" applyBorder="1" applyAlignment="1">
      <alignment horizontal="center"/>
    </xf>
    <xf numFmtId="164" fontId="14" fillId="0" borderId="36" xfId="0" applyNumberFormat="1" applyFont="1" applyBorder="1" applyAlignment="1">
      <alignment horizontal="center"/>
    </xf>
    <xf numFmtId="164" fontId="14" fillId="0" borderId="8" xfId="0" applyNumberFormat="1" applyFont="1" applyBorder="1" applyAlignment="1">
      <alignment horizontal="center"/>
    </xf>
    <xf numFmtId="164" fontId="14" fillId="0" borderId="34" xfId="0" applyNumberFormat="1" applyFont="1" applyBorder="1" applyAlignment="1">
      <alignment horizontal="center"/>
    </xf>
    <xf numFmtId="164" fontId="14" fillId="7" borderId="34" xfId="0" applyNumberFormat="1" applyFont="1" applyFill="1" applyBorder="1" applyAlignment="1">
      <alignment horizontal="center"/>
    </xf>
    <xf numFmtId="0" fontId="3" fillId="0" borderId="61" xfId="0" applyFont="1" applyBorder="1"/>
    <xf numFmtId="0" fontId="13" fillId="0" borderId="62" xfId="0" applyFont="1" applyBorder="1" applyAlignment="1">
      <alignment horizontal="left"/>
    </xf>
    <xf numFmtId="164" fontId="46" fillId="0" borderId="63" xfId="0" applyNumberFormat="1" applyFont="1" applyBorder="1" applyAlignment="1">
      <alignment horizontal="center"/>
    </xf>
    <xf numFmtId="164" fontId="19" fillId="0" borderId="63" xfId="0" applyNumberFormat="1" applyFont="1" applyBorder="1" applyAlignment="1">
      <alignment horizontal="center"/>
    </xf>
    <xf numFmtId="164" fontId="19" fillId="0" borderId="55" xfId="0" applyNumberFormat="1" applyFont="1" applyBorder="1" applyAlignment="1">
      <alignment horizontal="center"/>
    </xf>
    <xf numFmtId="164" fontId="13" fillId="0" borderId="18" xfId="0" applyNumberFormat="1" applyFont="1" applyBorder="1" applyAlignment="1">
      <alignment horizontal="center"/>
    </xf>
    <xf numFmtId="164" fontId="13" fillId="0" borderId="63" xfId="0" applyNumberFormat="1" applyFont="1" applyBorder="1" applyAlignment="1">
      <alignment horizontal="center"/>
    </xf>
    <xf numFmtId="164" fontId="13" fillId="0" borderId="55" xfId="0" applyNumberFormat="1" applyFont="1" applyBorder="1" applyAlignment="1">
      <alignment horizontal="center"/>
    </xf>
    <xf numFmtId="164" fontId="13" fillId="7" borderId="36" xfId="0" applyNumberFormat="1" applyFont="1" applyFill="1" applyBorder="1" applyAlignment="1">
      <alignment horizontal="center"/>
    </xf>
    <xf numFmtId="0" fontId="4" fillId="0" borderId="64" xfId="0" applyFont="1" applyBorder="1" applyAlignment="1">
      <alignment horizontal="center" vertical="center" wrapText="1"/>
    </xf>
    <xf numFmtId="0" fontId="46" fillId="0" borderId="65" xfId="0" applyFont="1" applyBorder="1" applyAlignment="1">
      <alignment horizontal="center" vertical="center" wrapText="1"/>
    </xf>
    <xf numFmtId="0" fontId="19" fillId="0" borderId="65" xfId="0" applyFont="1" applyBorder="1" applyAlignment="1">
      <alignment horizontal="center" vertical="center" wrapText="1"/>
    </xf>
    <xf numFmtId="0" fontId="19" fillId="0" borderId="66" xfId="0" applyFont="1" applyBorder="1" applyAlignment="1">
      <alignment horizontal="center" vertical="center" wrapText="1"/>
    </xf>
    <xf numFmtId="0" fontId="3" fillId="0" borderId="25" xfId="0" applyFont="1" applyBorder="1" applyAlignment="1">
      <alignment horizontal="center" vertical="center" wrapText="1"/>
    </xf>
    <xf numFmtId="0" fontId="3" fillId="0" borderId="65" xfId="0" applyFont="1" applyBorder="1" applyAlignment="1">
      <alignment horizontal="center" vertical="center" wrapText="1"/>
    </xf>
    <xf numFmtId="0" fontId="3" fillId="0" borderId="66" xfId="0" applyFont="1" applyBorder="1" applyAlignment="1">
      <alignment horizontal="center" vertical="center" wrapText="1"/>
    </xf>
    <xf numFmtId="0" fontId="13" fillId="0" borderId="67" xfId="0" applyFont="1" applyBorder="1" applyAlignment="1">
      <alignment horizontal="left"/>
    </xf>
    <xf numFmtId="0" fontId="13" fillId="0" borderId="68" xfId="0" applyFont="1" applyBorder="1" applyAlignment="1">
      <alignment horizontal="left"/>
    </xf>
    <xf numFmtId="0" fontId="13" fillId="0" borderId="69" xfId="0" applyFont="1" applyBorder="1" applyAlignment="1">
      <alignment horizontal="left"/>
    </xf>
    <xf numFmtId="164" fontId="46" fillId="0" borderId="70" xfId="0" applyNumberFormat="1" applyFont="1" applyBorder="1" applyAlignment="1">
      <alignment horizontal="center"/>
    </xf>
    <xf numFmtId="164" fontId="19" fillId="0" borderId="70" xfId="0" applyNumberFormat="1" applyFont="1" applyBorder="1" applyAlignment="1">
      <alignment horizontal="center"/>
    </xf>
    <xf numFmtId="164" fontId="19" fillId="0" borderId="71" xfId="0" applyNumberFormat="1" applyFont="1" applyBorder="1" applyAlignment="1">
      <alignment horizontal="center"/>
    </xf>
    <xf numFmtId="164" fontId="13" fillId="0" borderId="72" xfId="0" applyNumberFormat="1" applyFont="1" applyBorder="1" applyAlignment="1">
      <alignment horizontal="center"/>
    </xf>
    <xf numFmtId="164" fontId="13" fillId="0" borderId="70" xfId="0" applyNumberFormat="1" applyFont="1" applyBorder="1" applyAlignment="1">
      <alignment horizontal="center"/>
    </xf>
    <xf numFmtId="164" fontId="13" fillId="0" borderId="71" xfId="0" applyNumberFormat="1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164" fontId="14" fillId="5" borderId="7" xfId="0" applyNumberFormat="1" applyFont="1" applyFill="1" applyBorder="1" applyAlignment="1">
      <alignment horizontal="center"/>
    </xf>
    <xf numFmtId="164" fontId="14" fillId="5" borderId="33" xfId="0" applyNumberFormat="1" applyFont="1" applyFill="1" applyBorder="1" applyAlignment="1">
      <alignment horizontal="center"/>
    </xf>
    <xf numFmtId="0" fontId="26" fillId="0" borderId="12" xfId="0" applyFont="1" applyBorder="1" applyAlignment="1">
      <alignment wrapText="1"/>
    </xf>
    <xf numFmtId="0" fontId="3" fillId="5" borderId="0" xfId="0" applyFont="1" applyFill="1"/>
    <xf numFmtId="0" fontId="43" fillId="7" borderId="0" xfId="0" applyFont="1" applyFill="1"/>
    <xf numFmtId="0" fontId="39" fillId="7" borderId="0" xfId="0" applyFont="1" applyFill="1"/>
    <xf numFmtId="0" fontId="7" fillId="7" borderId="0" xfId="0" applyFont="1" applyFill="1"/>
    <xf numFmtId="0" fontId="39" fillId="0" borderId="0" xfId="0" applyFont="1"/>
    <xf numFmtId="0" fontId="36" fillId="0" borderId="0" xfId="0" applyFont="1" applyAlignment="1">
      <alignment wrapText="1"/>
    </xf>
    <xf numFmtId="164" fontId="14" fillId="5" borderId="27" xfId="0" applyNumberFormat="1" applyFont="1" applyFill="1" applyBorder="1" applyAlignment="1">
      <alignment horizontal="center"/>
    </xf>
    <xf numFmtId="0" fontId="4" fillId="0" borderId="62" xfId="0" applyFont="1" applyBorder="1" applyAlignment="1">
      <alignment horizontal="center"/>
    </xf>
    <xf numFmtId="164" fontId="14" fillId="5" borderId="30" xfId="0" applyNumberFormat="1" applyFont="1" applyFill="1" applyBorder="1" applyAlignment="1">
      <alignment horizontal="center"/>
    </xf>
    <xf numFmtId="0" fontId="60" fillId="0" borderId="0" xfId="0" applyFont="1"/>
    <xf numFmtId="12" fontId="6" fillId="4" borderId="27" xfId="0" applyNumberFormat="1" applyFont="1" applyFill="1" applyBorder="1" applyAlignment="1">
      <alignment horizontal="center"/>
    </xf>
    <xf numFmtId="0" fontId="61" fillId="0" borderId="0" xfId="0" applyFont="1" applyAlignment="1">
      <alignment horizontal="center"/>
    </xf>
    <xf numFmtId="0" fontId="54" fillId="0" borderId="0" xfId="0" applyFont="1" applyAlignment="1">
      <alignment vertical="center" wrapText="1"/>
    </xf>
    <xf numFmtId="0" fontId="58" fillId="0" borderId="0" xfId="0" applyFont="1" applyAlignment="1">
      <alignment vertical="center" wrapText="1"/>
    </xf>
    <xf numFmtId="166" fontId="59" fillId="0" borderId="0" xfId="0" applyNumberFormat="1" applyFont="1" applyAlignment="1">
      <alignment horizontal="left"/>
    </xf>
    <xf numFmtId="0" fontId="56" fillId="0" borderId="0" xfId="0" applyFont="1" applyAlignment="1">
      <alignment horizontal="center" vertical="center"/>
    </xf>
    <xf numFmtId="0" fontId="55" fillId="6" borderId="0" xfId="0" applyFont="1" applyFill="1" applyAlignment="1">
      <alignment horizontal="center" vertical="center" wrapText="1"/>
    </xf>
    <xf numFmtId="0" fontId="53" fillId="6" borderId="0" xfId="0" applyFont="1" applyFill="1" applyAlignment="1">
      <alignment vertical="center" wrapText="1"/>
    </xf>
    <xf numFmtId="0" fontId="53" fillId="0" borderId="0" xfId="0" applyFont="1"/>
    <xf numFmtId="0" fontId="13" fillId="0" borderId="27" xfId="0" applyFont="1" applyBorder="1" applyAlignment="1">
      <alignment horizontal="left"/>
    </xf>
    <xf numFmtId="164" fontId="13" fillId="4" borderId="27" xfId="0" applyNumberFormat="1" applyFont="1" applyFill="1" applyBorder="1" applyAlignment="1">
      <alignment horizontal="center"/>
    </xf>
    <xf numFmtId="164" fontId="13" fillId="7" borderId="27" xfId="0" applyNumberFormat="1" applyFont="1" applyFill="1" applyBorder="1" applyAlignment="1">
      <alignment horizontal="center"/>
    </xf>
    <xf numFmtId="166" fontId="57" fillId="8" borderId="0" xfId="0" applyNumberFormat="1" applyFont="1" applyFill="1" applyAlignment="1">
      <alignment horizontal="center"/>
    </xf>
    <xf numFmtId="0" fontId="53" fillId="0" borderId="0" xfId="0" applyFont="1" applyAlignment="1">
      <alignment horizontal="center"/>
    </xf>
    <xf numFmtId="0" fontId="53" fillId="6" borderId="0" xfId="0" applyFont="1" applyFill="1"/>
    <xf numFmtId="0" fontId="53" fillId="5" borderId="0" xfId="0" applyFont="1" applyFill="1"/>
    <xf numFmtId="0" fontId="15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53" fillId="8" borderId="0" xfId="0" applyFont="1" applyFill="1"/>
    <xf numFmtId="2" fontId="52" fillId="0" borderId="0" xfId="0" applyNumberFormat="1" applyFont="1" applyAlignment="1">
      <alignment horizontal="left"/>
    </xf>
    <xf numFmtId="164" fontId="13" fillId="4" borderId="27" xfId="0" applyNumberFormat="1" applyFont="1" applyFill="1" applyBorder="1" applyAlignment="1" applyProtection="1">
      <alignment horizontal="center"/>
      <protection locked="0"/>
    </xf>
    <xf numFmtId="0" fontId="34" fillId="0" borderId="0" xfId="0" applyFont="1" applyAlignment="1">
      <alignment horizontal="center" vertical="center" wrapText="1"/>
    </xf>
    <xf numFmtId="0" fontId="67" fillId="7" borderId="3" xfId="0" applyFont="1" applyFill="1" applyBorder="1" applyAlignment="1">
      <alignment horizontal="left" vertical="center"/>
    </xf>
    <xf numFmtId="0" fontId="25" fillId="7" borderId="3" xfId="0" applyFont="1" applyFill="1" applyBorder="1" applyAlignment="1">
      <alignment horizontal="left" vertical="center"/>
    </xf>
    <xf numFmtId="0" fontId="25" fillId="7" borderId="3" xfId="0" applyFont="1" applyFill="1" applyBorder="1" applyAlignment="1">
      <alignment vertical="center"/>
    </xf>
    <xf numFmtId="0" fontId="68" fillId="7" borderId="3" xfId="0" applyFont="1" applyFill="1" applyBorder="1" applyAlignment="1">
      <alignment wrapText="1"/>
    </xf>
    <xf numFmtId="0" fontId="67" fillId="7" borderId="3" xfId="0" applyFont="1" applyFill="1" applyBorder="1" applyAlignment="1">
      <alignment horizontal="left"/>
    </xf>
    <xf numFmtId="0" fontId="25" fillId="7" borderId="3" xfId="0" applyFont="1" applyFill="1" applyBorder="1" applyAlignment="1">
      <alignment horizontal="left"/>
    </xf>
    <xf numFmtId="0" fontId="25" fillId="7" borderId="17" xfId="0" applyFont="1" applyFill="1" applyBorder="1" applyAlignment="1">
      <alignment horizontal="left" wrapText="1"/>
    </xf>
    <xf numFmtId="0" fontId="26" fillId="7" borderId="17" xfId="0" applyFont="1" applyFill="1" applyBorder="1" applyAlignment="1">
      <alignment wrapText="1"/>
    </xf>
    <xf numFmtId="0" fontId="3" fillId="5" borderId="53" xfId="0" applyFont="1" applyFill="1" applyBorder="1" applyAlignment="1">
      <alignment horizontal="center"/>
    </xf>
    <xf numFmtId="0" fontId="3" fillId="5" borderId="12" xfId="0" applyFont="1" applyFill="1" applyBorder="1" applyAlignment="1">
      <alignment horizontal="center"/>
    </xf>
    <xf numFmtId="0" fontId="3" fillId="5" borderId="54" xfId="0" applyFont="1" applyFill="1" applyBorder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1" applyFont="1" applyBorder="1" applyAlignment="1" applyProtection="1">
      <alignment horizontal="center" vertical="center" wrapText="1"/>
    </xf>
    <xf numFmtId="0" fontId="34" fillId="5" borderId="55" xfId="0" applyFont="1" applyFill="1" applyBorder="1" applyAlignment="1" applyProtection="1">
      <alignment horizontal="center" vertical="center" wrapText="1"/>
      <protection locked="0"/>
    </xf>
    <xf numFmtId="0" fontId="34" fillId="5" borderId="3" xfId="0" applyFont="1" applyFill="1" applyBorder="1" applyAlignment="1" applyProtection="1">
      <alignment horizontal="center" vertical="center" wrapText="1"/>
      <protection locked="0"/>
    </xf>
    <xf numFmtId="0" fontId="34" fillId="5" borderId="56" xfId="0" applyFont="1" applyFill="1" applyBorder="1" applyAlignment="1" applyProtection="1">
      <alignment horizontal="center" vertical="center" wrapText="1"/>
      <protection locked="0"/>
    </xf>
    <xf numFmtId="0" fontId="3" fillId="0" borderId="0" xfId="1" applyFont="1" applyBorder="1" applyAlignment="1" applyProtection="1">
      <alignment horizontal="center" vertical="center" textRotation="180" wrapText="1"/>
    </xf>
    <xf numFmtId="0" fontId="4" fillId="4" borderId="14" xfId="0" applyFont="1" applyFill="1" applyBorder="1" applyAlignment="1" applyProtection="1">
      <alignment horizontal="left"/>
      <protection locked="0"/>
    </xf>
    <xf numFmtId="0" fontId="4" fillId="4" borderId="9" xfId="0" applyFont="1" applyFill="1" applyBorder="1" applyAlignment="1" applyProtection="1">
      <alignment horizontal="left"/>
      <protection locked="0"/>
    </xf>
    <xf numFmtId="0" fontId="4" fillId="4" borderId="15" xfId="0" applyFont="1" applyFill="1" applyBorder="1" applyAlignment="1" applyProtection="1">
      <alignment horizontal="left"/>
      <protection locked="0"/>
    </xf>
    <xf numFmtId="0" fontId="4" fillId="4" borderId="10" xfId="0" applyFont="1" applyFill="1" applyBorder="1" applyAlignment="1" applyProtection="1">
      <alignment horizontal="left"/>
      <protection locked="0"/>
    </xf>
    <xf numFmtId="0" fontId="3" fillId="0" borderId="28" xfId="1" applyFont="1" applyBorder="1" applyAlignment="1" applyProtection="1">
      <alignment horizontal="center" vertical="center" textRotation="180" wrapText="1"/>
    </xf>
    <xf numFmtId="0" fontId="4" fillId="4" borderId="57" xfId="0" applyFont="1" applyFill="1" applyBorder="1" applyAlignment="1" applyProtection="1">
      <alignment horizontal="left"/>
      <protection locked="0"/>
    </xf>
    <xf numFmtId="0" fontId="4" fillId="4" borderId="58" xfId="0" applyFont="1" applyFill="1" applyBorder="1" applyAlignment="1" applyProtection="1">
      <alignment horizontal="left"/>
      <protection locked="0"/>
    </xf>
    <xf numFmtId="0" fontId="25" fillId="2" borderId="3" xfId="0" applyFont="1" applyFill="1" applyBorder="1" applyAlignment="1">
      <alignment horizontal="left" vertical="center" wrapText="1"/>
    </xf>
    <xf numFmtId="0" fontId="12" fillId="0" borderId="0" xfId="1" applyFont="1" applyAlignment="1" applyProtection="1">
      <alignment vertical="center" wrapText="1"/>
    </xf>
    <xf numFmtId="0" fontId="26" fillId="0" borderId="3" xfId="0" applyFont="1" applyBorder="1" applyAlignment="1">
      <alignment wrapText="1"/>
    </xf>
    <xf numFmtId="0" fontId="70" fillId="0" borderId="79" xfId="0" applyFont="1" applyBorder="1" applyAlignment="1">
      <alignment horizontal="left" vertical="top" wrapText="1"/>
    </xf>
    <xf numFmtId="0" fontId="70" fillId="0" borderId="0" xfId="0" applyFont="1" applyAlignment="1">
      <alignment horizontal="left" vertical="top"/>
    </xf>
    <xf numFmtId="0" fontId="70" fillId="0" borderId="80" xfId="0" applyFont="1" applyBorder="1" applyAlignment="1">
      <alignment horizontal="left" vertical="top"/>
    </xf>
    <xf numFmtId="0" fontId="70" fillId="0" borderId="79" xfId="0" applyFont="1" applyBorder="1" applyAlignment="1">
      <alignment horizontal="left" vertical="top"/>
    </xf>
    <xf numFmtId="0" fontId="70" fillId="0" borderId="83" xfId="0" applyFont="1" applyBorder="1" applyAlignment="1">
      <alignment horizontal="left" vertical="top"/>
    </xf>
    <xf numFmtId="0" fontId="70" fillId="0" borderId="84" xfId="0" applyFont="1" applyBorder="1" applyAlignment="1">
      <alignment horizontal="left" vertical="top"/>
    </xf>
    <xf numFmtId="0" fontId="70" fillId="0" borderId="85" xfId="0" applyFont="1" applyBorder="1" applyAlignment="1">
      <alignment horizontal="left" vertical="top"/>
    </xf>
    <xf numFmtId="0" fontId="69" fillId="0" borderId="77" xfId="0" applyFont="1" applyBorder="1" applyAlignment="1">
      <alignment horizontal="center" vertical="center" wrapText="1"/>
    </xf>
    <xf numFmtId="0" fontId="69" fillId="0" borderId="25" xfId="0" applyFont="1" applyBorder="1" applyAlignment="1">
      <alignment horizontal="center" vertical="center" wrapText="1"/>
    </xf>
    <xf numFmtId="0" fontId="69" fillId="0" borderId="78" xfId="0" applyFont="1" applyBorder="1" applyAlignment="1">
      <alignment horizontal="center" vertical="center" wrapText="1"/>
    </xf>
    <xf numFmtId="0" fontId="70" fillId="0" borderId="79" xfId="0" applyFont="1" applyBorder="1" applyAlignment="1">
      <alignment horizontal="left" vertical="center" wrapText="1"/>
    </xf>
    <xf numFmtId="0" fontId="70" fillId="0" borderId="0" xfId="0" applyFont="1" applyAlignment="1">
      <alignment horizontal="left" vertical="center" wrapText="1"/>
    </xf>
    <xf numFmtId="0" fontId="70" fillId="0" borderId="80" xfId="0" applyFont="1" applyBorder="1" applyAlignment="1">
      <alignment horizontal="left" vertical="center" wrapText="1"/>
    </xf>
    <xf numFmtId="0" fontId="70" fillId="9" borderId="81" xfId="0" applyFont="1" applyFill="1" applyBorder="1" applyAlignment="1">
      <alignment horizontal="center" vertical="center" wrapText="1"/>
    </xf>
    <xf numFmtId="0" fontId="70" fillId="9" borderId="27" xfId="0" applyFont="1" applyFill="1" applyBorder="1" applyAlignment="1">
      <alignment horizontal="center" vertical="center" wrapText="1"/>
    </xf>
    <xf numFmtId="0" fontId="70" fillId="9" borderId="82" xfId="0" applyFont="1" applyFill="1" applyBorder="1" applyAlignment="1">
      <alignment horizontal="center" vertical="center" wrapText="1"/>
    </xf>
    <xf numFmtId="0" fontId="0" fillId="9" borderId="25" xfId="0" applyFill="1" applyBorder="1" applyAlignment="1">
      <alignment horizontal="center"/>
    </xf>
    <xf numFmtId="164" fontId="13" fillId="0" borderId="14" xfId="0" applyNumberFormat="1" applyFont="1" applyBorder="1" applyAlignment="1">
      <alignment horizontal="center"/>
    </xf>
    <xf numFmtId="164" fontId="13" fillId="0" borderId="59" xfId="0" applyNumberFormat="1" applyFont="1" applyBorder="1" applyAlignment="1">
      <alignment horizontal="center"/>
    </xf>
    <xf numFmtId="0" fontId="4" fillId="0" borderId="41" xfId="0" applyFont="1" applyBorder="1" applyAlignment="1">
      <alignment horizontal="left"/>
    </xf>
    <xf numFmtId="0" fontId="4" fillId="5" borderId="41" xfId="0" applyFont="1" applyFill="1" applyBorder="1" applyAlignment="1">
      <alignment horizontal="left"/>
    </xf>
    <xf numFmtId="0" fontId="4" fillId="0" borderId="10" xfId="0" applyFont="1" applyBorder="1" applyAlignment="1">
      <alignment horizontal="left"/>
    </xf>
    <xf numFmtId="0" fontId="45" fillId="0" borderId="0" xfId="0" applyFont="1" applyAlignment="1">
      <alignment horizontal="right"/>
    </xf>
    <xf numFmtId="0" fontId="28" fillId="0" borderId="12" xfId="0" applyFont="1" applyBorder="1"/>
    <xf numFmtId="0" fontId="4" fillId="0" borderId="19" xfId="0" applyFont="1" applyBorder="1" applyAlignment="1">
      <alignment horizontal="left"/>
    </xf>
    <xf numFmtId="0" fontId="4" fillId="0" borderId="13" xfId="0" applyFont="1" applyBorder="1" applyAlignment="1">
      <alignment horizontal="left"/>
    </xf>
    <xf numFmtId="0" fontId="37" fillId="0" borderId="0" xfId="1" applyFont="1" applyAlignment="1" applyProtection="1">
      <alignment vertical="center" wrapText="1"/>
    </xf>
    <xf numFmtId="0" fontId="25" fillId="7" borderId="27" xfId="0" applyFont="1" applyFill="1" applyBorder="1" applyAlignment="1">
      <alignment horizontal="left" wrapText="1"/>
    </xf>
    <xf numFmtId="0" fontId="36" fillId="7" borderId="0" xfId="0" applyFont="1" applyFill="1" applyAlignment="1">
      <alignment horizontal="center"/>
    </xf>
    <xf numFmtId="0" fontId="25" fillId="7" borderId="0" xfId="0" applyFont="1" applyFill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5" borderId="3" xfId="0" applyFont="1" applyFill="1" applyBorder="1" applyAlignment="1">
      <alignment horizontal="center" vertical="center" wrapText="1"/>
    </xf>
    <xf numFmtId="164" fontId="13" fillId="0" borderId="62" xfId="0" applyNumberFormat="1" applyFont="1" applyBorder="1" applyAlignment="1">
      <alignment horizontal="center"/>
    </xf>
    <xf numFmtId="164" fontId="13" fillId="0" borderId="18" xfId="0" applyNumberFormat="1" applyFont="1" applyBorder="1" applyAlignment="1">
      <alignment horizontal="center"/>
    </xf>
    <xf numFmtId="164" fontId="13" fillId="0" borderId="73" xfId="0" applyNumberFormat="1" applyFont="1" applyBorder="1" applyAlignment="1">
      <alignment horizontal="center"/>
    </xf>
    <xf numFmtId="164" fontId="13" fillId="0" borderId="9" xfId="0" applyNumberFormat="1" applyFont="1" applyBorder="1" applyAlignment="1">
      <alignment horizontal="center"/>
    </xf>
    <xf numFmtId="0" fontId="4" fillId="0" borderId="27" xfId="0" applyFont="1" applyBorder="1" applyAlignment="1">
      <alignment horizontal="left"/>
    </xf>
    <xf numFmtId="0" fontId="4" fillId="5" borderId="27" xfId="0" applyFont="1" applyFill="1" applyBorder="1" applyAlignment="1">
      <alignment horizontal="left"/>
    </xf>
    <xf numFmtId="164" fontId="13" fillId="0" borderId="27" xfId="0" applyNumberFormat="1" applyFont="1" applyBorder="1" applyAlignment="1">
      <alignment horizontal="center"/>
    </xf>
    <xf numFmtId="0" fontId="36" fillId="0" borderId="0" xfId="0" applyFont="1" applyAlignment="1">
      <alignment horizontal="right" vertical="center" wrapText="1"/>
    </xf>
    <xf numFmtId="0" fontId="63" fillId="0" borderId="0" xfId="0" applyFont="1" applyAlignment="1">
      <alignment horizontal="center" wrapText="1"/>
    </xf>
    <xf numFmtId="14" fontId="36" fillId="0" borderId="0" xfId="0" applyNumberFormat="1" applyFont="1" applyAlignment="1">
      <alignment horizontal="left" vertical="center" wrapText="1"/>
    </xf>
    <xf numFmtId="0" fontId="4" fillId="0" borderId="18" xfId="0" applyFont="1" applyBorder="1" applyAlignment="1">
      <alignment horizontal="left"/>
    </xf>
    <xf numFmtId="0" fontId="4" fillId="5" borderId="18" xfId="0" applyFont="1" applyFill="1" applyBorder="1" applyAlignment="1">
      <alignment horizontal="left"/>
    </xf>
    <xf numFmtId="0" fontId="4" fillId="0" borderId="73" xfId="0" applyFont="1" applyBorder="1" applyAlignment="1">
      <alignment horizontal="left"/>
    </xf>
    <xf numFmtId="0" fontId="4" fillId="0" borderId="12" xfId="0" applyFont="1" applyBorder="1"/>
    <xf numFmtId="164" fontId="13" fillId="0" borderId="15" xfId="0" applyNumberFormat="1" applyFont="1" applyBorder="1" applyAlignment="1">
      <alignment horizontal="center"/>
    </xf>
    <xf numFmtId="164" fontId="13" fillId="0" borderId="41" xfId="0" applyNumberFormat="1" applyFont="1" applyBorder="1" applyAlignment="1">
      <alignment horizontal="center"/>
    </xf>
    <xf numFmtId="164" fontId="13" fillId="0" borderId="10" xfId="0" applyNumberFormat="1" applyFont="1" applyBorder="1" applyAlignment="1">
      <alignment horizontal="center"/>
    </xf>
    <xf numFmtId="164" fontId="13" fillId="0" borderId="57" xfId="0" applyNumberFormat="1" applyFont="1" applyBorder="1" applyAlignment="1">
      <alignment horizontal="center"/>
    </xf>
    <xf numFmtId="164" fontId="13" fillId="0" borderId="60" xfId="0" applyNumberFormat="1" applyFont="1" applyBorder="1" applyAlignment="1">
      <alignment horizontal="center"/>
    </xf>
    <xf numFmtId="164" fontId="13" fillId="0" borderId="58" xfId="0" applyNumberFormat="1" applyFont="1" applyBorder="1" applyAlignment="1">
      <alignment horizontal="center"/>
    </xf>
    <xf numFmtId="164" fontId="13" fillId="0" borderId="16" xfId="0" applyNumberFormat="1" applyFont="1" applyBorder="1" applyAlignment="1">
      <alignment horizontal="center"/>
    </xf>
    <xf numFmtId="164" fontId="13" fillId="0" borderId="19" xfId="0" applyNumberFormat="1" applyFont="1" applyBorder="1" applyAlignment="1">
      <alignment horizontal="center"/>
    </xf>
    <xf numFmtId="0" fontId="4" fillId="0" borderId="59" xfId="0" applyFont="1" applyBorder="1" applyAlignment="1">
      <alignment horizontal="left"/>
    </xf>
    <xf numFmtId="0" fontId="4" fillId="0" borderId="9" xfId="0" applyFont="1" applyBorder="1" applyAlignment="1">
      <alignment horizontal="left"/>
    </xf>
    <xf numFmtId="0" fontId="25" fillId="2" borderId="0" xfId="0" applyFont="1" applyFill="1" applyAlignment="1">
      <alignment horizontal="left" vertical="center" wrapText="1"/>
    </xf>
    <xf numFmtId="0" fontId="30" fillId="0" borderId="3" xfId="0" applyFont="1" applyBorder="1" applyAlignment="1">
      <alignment wrapText="1"/>
    </xf>
    <xf numFmtId="0" fontId="26" fillId="0" borderId="17" xfId="0" applyFont="1" applyBorder="1" applyAlignment="1">
      <alignment wrapText="1"/>
    </xf>
    <xf numFmtId="0" fontId="36" fillId="7" borderId="3" xfId="0" applyFont="1" applyFill="1" applyBorder="1" applyAlignment="1">
      <alignment horizontal="left" wrapText="1"/>
    </xf>
    <xf numFmtId="0" fontId="32" fillId="0" borderId="0" xfId="0" applyFont="1" applyAlignment="1">
      <alignment horizontal="center" wrapText="1"/>
    </xf>
    <xf numFmtId="0" fontId="26" fillId="0" borderId="12" xfId="0" applyFont="1" applyBorder="1" applyAlignment="1">
      <alignment wrapText="1"/>
    </xf>
    <xf numFmtId="0" fontId="26" fillId="6" borderId="12" xfId="0" applyFont="1" applyFill="1" applyBorder="1" applyAlignment="1">
      <alignment wrapText="1"/>
    </xf>
    <xf numFmtId="0" fontId="4" fillId="5" borderId="59" xfId="0" applyFont="1" applyFill="1" applyBorder="1" applyAlignment="1">
      <alignment horizontal="left"/>
    </xf>
    <xf numFmtId="0" fontId="36" fillId="0" borderId="3" xfId="0" applyFont="1" applyBorder="1" applyAlignment="1">
      <alignment horizontal="center" wrapText="1"/>
    </xf>
    <xf numFmtId="164" fontId="13" fillId="0" borderId="27" xfId="0" applyNumberFormat="1" applyFont="1" applyBorder="1" applyAlignment="1">
      <alignment horizontal="center" vertical="center"/>
    </xf>
    <xf numFmtId="0" fontId="64" fillId="5" borderId="0" xfId="0" applyFont="1" applyFill="1" applyAlignment="1">
      <alignment horizontal="left"/>
    </xf>
    <xf numFmtId="0" fontId="64" fillId="0" borderId="0" xfId="0" applyFont="1" applyAlignment="1">
      <alignment horizontal="left"/>
    </xf>
    <xf numFmtId="0" fontId="25" fillId="0" borderId="0" xfId="0" applyFont="1" applyAlignment="1">
      <alignment horizontal="center" vertical="center" wrapText="1"/>
    </xf>
    <xf numFmtId="0" fontId="65" fillId="0" borderId="0" xfId="0" applyFont="1" applyAlignment="1">
      <alignment horizontal="center" wrapText="1"/>
    </xf>
    <xf numFmtId="0" fontId="36" fillId="0" borderId="3" xfId="0" applyFont="1" applyBorder="1" applyAlignment="1">
      <alignment horizontal="center" vertical="top" wrapText="1"/>
    </xf>
    <xf numFmtId="0" fontId="25" fillId="7" borderId="3" xfId="0" applyFont="1" applyFill="1" applyBorder="1" applyAlignment="1">
      <alignment horizontal="center" vertical="center" wrapText="1"/>
    </xf>
    <xf numFmtId="0" fontId="3" fillId="0" borderId="27" xfId="0" applyFont="1" applyBorder="1" applyAlignment="1">
      <alignment horizontal="center" vertical="center"/>
    </xf>
    <xf numFmtId="0" fontId="36" fillId="7" borderId="74" xfId="0" applyFont="1" applyFill="1" applyBorder="1" applyAlignment="1">
      <alignment horizontal="center"/>
    </xf>
    <xf numFmtId="0" fontId="36" fillId="7" borderId="75" xfId="0" applyFont="1" applyFill="1" applyBorder="1" applyAlignment="1">
      <alignment horizontal="center"/>
    </xf>
    <xf numFmtId="0" fontId="36" fillId="7" borderId="76" xfId="0" applyFont="1" applyFill="1" applyBorder="1" applyAlignment="1">
      <alignment horizontal="center"/>
    </xf>
    <xf numFmtId="0" fontId="36" fillId="0" borderId="0" xfId="0" applyFont="1" applyAlignment="1">
      <alignment horizontal="center"/>
    </xf>
  </cellXfs>
  <cellStyles count="2">
    <cellStyle name="Collegamento ipertestuale" xfId="1" builtinId="8"/>
    <cellStyle name="Normale" xfId="0" builtinId="0"/>
  </cellStyles>
  <dxfs count="1360"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auto="1"/>
      </font>
    </dxf>
    <dxf>
      <fill>
        <patternFill>
          <bgColor theme="0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auto="1"/>
      </font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fill>
        <patternFill patternType="none">
          <bgColor indexed="65"/>
        </patternFill>
      </fill>
      <border>
        <left/>
        <right/>
        <top/>
        <bottom/>
      </border>
    </dxf>
    <dxf>
      <fill>
        <patternFill patternType="none">
          <bgColor indexed="65"/>
        </patternFill>
      </fill>
      <border>
        <left/>
        <right/>
        <top/>
        <bottom style="dotted">
          <color indexed="64"/>
        </bottom>
      </border>
    </dxf>
    <dxf>
      <border>
        <left/>
        <right/>
        <top/>
        <bottom/>
      </border>
    </dxf>
    <dxf>
      <border>
        <left/>
        <right/>
        <top/>
        <bottom/>
      </border>
    </dxf>
    <dxf>
      <fill>
        <patternFill patternType="none"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styles" Target="styles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theme" Target="theme/theme1.xml"/><Relationship Id="rId86" Type="http://schemas.openxmlformats.org/officeDocument/2006/relationships/customXml" Target="../customXml/item2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absolute">
        <xdr:from>
          <xdr:col>2</xdr:col>
          <xdr:colOff>95250</xdr:colOff>
          <xdr:row>3</xdr:row>
          <xdr:rowOff>38100</xdr:rowOff>
        </xdr:from>
        <xdr:to>
          <xdr:col>4</xdr:col>
          <xdr:colOff>104775</xdr:colOff>
          <xdr:row>3</xdr:row>
          <xdr:rowOff>466725</xdr:rowOff>
        </xdr:to>
        <xdr:sp macro="" textlink="">
          <xdr:nvSpPr>
            <xdr:cNvPr id="1038" name="Button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it-IT" sz="1000" b="0" i="0" u="none" strike="noStrike" baseline="0">
                  <a:solidFill>
                    <a:srgbClr val="000000"/>
                  </a:solidFill>
                  <a:latin typeface="Arial Narrow"/>
                </a:rPr>
                <a:t>Scopri tutto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1</xdr:col>
          <xdr:colOff>3009900</xdr:colOff>
          <xdr:row>3</xdr:row>
          <xdr:rowOff>38100</xdr:rowOff>
        </xdr:from>
        <xdr:to>
          <xdr:col>2</xdr:col>
          <xdr:colOff>57150</xdr:colOff>
          <xdr:row>3</xdr:row>
          <xdr:rowOff>466725</xdr:rowOff>
        </xdr:to>
        <xdr:sp macro="" textlink="">
          <xdr:nvSpPr>
            <xdr:cNvPr id="1043" name="Button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it-IT" sz="1000" b="0" i="0" u="none" strike="noStrike" baseline="0">
                  <a:solidFill>
                    <a:srgbClr val="000000"/>
                  </a:solidFill>
                  <a:latin typeface="Arial Narrow"/>
                </a:rPr>
                <a:t>Nascondi elementi non utilizzati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absolute">
        <xdr:from>
          <xdr:col>0</xdr:col>
          <xdr:colOff>95250</xdr:colOff>
          <xdr:row>3</xdr:row>
          <xdr:rowOff>38100</xdr:rowOff>
        </xdr:from>
        <xdr:to>
          <xdr:col>0</xdr:col>
          <xdr:colOff>981075</xdr:colOff>
          <xdr:row>3</xdr:row>
          <xdr:rowOff>466725</xdr:rowOff>
        </xdr:to>
        <xdr:sp macro="" textlink="">
          <xdr:nvSpPr>
            <xdr:cNvPr id="1044" name="Button 20" hidden="1">
              <a:extLst>
                <a:ext uri="{63B3BB69-23CF-44E3-9099-C40C66FF867C}">
                  <a14:compatExt spid="_x0000_s1044"/>
                </a:ext>
                <a:ext uri="{FF2B5EF4-FFF2-40B4-BE49-F238E27FC236}">
                  <a16:creationId xmlns:a16="http://schemas.microsoft.com/office/drawing/2014/main" id="{00000000-0008-0000-0000-00001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it-IT" sz="1000" b="0" i="0" u="none" strike="noStrike" baseline="0">
                  <a:solidFill>
                    <a:srgbClr val="000000"/>
                  </a:solidFill>
                  <a:latin typeface="Arial Narrow"/>
                </a:rPr>
                <a:t>Anteprima di stampa schede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840105</xdr:colOff>
      <xdr:row>29</xdr:row>
      <xdr:rowOff>112396</xdr:rowOff>
    </xdr:from>
    <xdr:to>
      <xdr:col>9</xdr:col>
      <xdr:colOff>150945</xdr:colOff>
      <xdr:row>33</xdr:row>
      <xdr:rowOff>51436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CasellaDiTesto 1">
              <a:extLst>
                <a:ext uri="{FF2B5EF4-FFF2-40B4-BE49-F238E27FC236}">
                  <a16:creationId xmlns:a16="http://schemas.microsoft.com/office/drawing/2014/main" id="{00000000-0008-0000-4E00-000002000000}"/>
                </a:ext>
              </a:extLst>
            </xdr:cNvPr>
            <xdr:cNvSpPr txBox="1"/>
          </xdr:nvSpPr>
          <xdr:spPr>
            <a:xfrm>
              <a:off x="5234940" y="6004561"/>
              <a:ext cx="3688528" cy="640080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14:m>
                <m:oMath xmlns:m="http://schemas.openxmlformats.org/officeDocument/2006/math">
                  <m:sSub>
                    <m:sSubPr>
                      <m:ctrlPr>
                        <a:rPr lang="it-IT" sz="1100" b="0" i="1">
                          <a:latin typeface="Cambria Math" panose="02040503050406030204" pitchFamily="18" charset="0"/>
                        </a:rPr>
                      </m:ctrlPr>
                    </m:sSubPr>
                    <m:e>
                      <m:r>
                        <a:rPr lang="it-IT" sz="1100" b="0" i="1">
                          <a:solidFill>
                            <a:schemeClr val="dk1"/>
                          </a:solidFill>
                          <a:effectLst/>
                          <a:latin typeface="Cambria Math"/>
                          <a:ea typeface="+mn-ea"/>
                          <a:cs typeface="+mn-cs"/>
                        </a:rPr>
                        <m:t>𝑅𝑖𝑏𝑎𝑠𝑠𝑜𝑃𝑒𝑟𝑐</m:t>
                      </m:r>
                    </m:e>
                    <m:sub>
                      <m:r>
                        <a:rPr lang="it-IT" sz="1100" b="0" i="1">
                          <a:latin typeface="Cambria Math"/>
                        </a:rPr>
                        <m:t>𝑇𝑒𝑚𝑝𝑜</m:t>
                      </m:r>
                    </m:sub>
                  </m:sSub>
                  <m:r>
                    <a:rPr lang="it-IT" sz="1100" b="0" i="1">
                      <a:latin typeface="Cambria Math"/>
                    </a:rPr>
                    <m:t>= </m:t>
                  </m:r>
                  <m:f>
                    <m:fPr>
                      <m:ctrlPr>
                        <a:rPr lang="it-IT" sz="1100" b="0" i="1">
                          <a:latin typeface="Cambria Math" panose="02040503050406030204" pitchFamily="18" charset="0"/>
                        </a:rPr>
                      </m:ctrlPr>
                    </m:fPr>
                    <m:num>
                      <m:r>
                        <a:rPr lang="it-IT" sz="1100" b="0" i="1">
                          <a:latin typeface="Cambria Math"/>
                        </a:rPr>
                        <m:t>𝑇𝑒𝑚𝑝</m:t>
                      </m:r>
                      <m:sSub>
                        <m:sSubPr>
                          <m:ctrlPr>
                            <a:rPr lang="it-IT" sz="1100" b="0" i="1">
                              <a:latin typeface="Cambria Math" panose="02040503050406030204" pitchFamily="18" charset="0"/>
                            </a:rPr>
                          </m:ctrlPr>
                        </m:sSubPr>
                        <m:e>
                          <m:r>
                            <a:rPr lang="it-IT" sz="1100" b="0" i="1">
                              <a:latin typeface="Cambria Math"/>
                            </a:rPr>
                            <m:t>𝑜</m:t>
                          </m:r>
                        </m:e>
                        <m:sub>
                          <m:r>
                            <a:rPr lang="it-IT" sz="1100" b="0" i="1">
                              <a:latin typeface="Cambria Math"/>
                            </a:rPr>
                            <m:t>𝑏𝑎𝑠𝑒𝑎𝑠𝑡𝑎</m:t>
                          </m:r>
                        </m:sub>
                      </m:sSub>
                      <m:r>
                        <a:rPr lang="it-IT" sz="1100" b="0" i="1">
                          <a:latin typeface="Cambria Math"/>
                        </a:rPr>
                        <m:t>−</m:t>
                      </m:r>
                      <m:r>
                        <a:rPr lang="it-IT" sz="1100" b="0" i="1">
                          <a:latin typeface="Cambria Math"/>
                        </a:rPr>
                        <m:t>𝑇𝑒𝑚𝑝</m:t>
                      </m:r>
                      <m:sSub>
                        <m:sSubPr>
                          <m:ctrlPr>
                            <a:rPr lang="it-IT" sz="1100" b="0" i="1">
                              <a:latin typeface="Cambria Math" panose="02040503050406030204" pitchFamily="18" charset="0"/>
                            </a:rPr>
                          </m:ctrlPr>
                        </m:sSubPr>
                        <m:e>
                          <m:r>
                            <a:rPr lang="it-IT" sz="1100" b="0" i="1">
                              <a:latin typeface="Cambria Math"/>
                            </a:rPr>
                            <m:t>𝑜</m:t>
                          </m:r>
                        </m:e>
                        <m:sub>
                          <m:r>
                            <a:rPr lang="it-IT" sz="1100" b="0" i="1">
                              <a:latin typeface="Cambria Math"/>
                            </a:rPr>
                            <m:t>𝑜𝑓𝑓𝑒𝑟𝑡𝑜</m:t>
                          </m:r>
                        </m:sub>
                      </m:sSub>
                    </m:num>
                    <m:den>
                      <m:r>
                        <a:rPr lang="it-IT" sz="1100" b="0" i="1">
                          <a:latin typeface="Cambria Math"/>
                        </a:rPr>
                        <m:t>𝑇𝑒𝑚𝑝</m:t>
                      </m:r>
                      <m:sSub>
                        <m:sSubPr>
                          <m:ctrlPr>
                            <a:rPr lang="it-IT" sz="1100" b="0" i="1">
                              <a:latin typeface="Cambria Math" panose="02040503050406030204" pitchFamily="18" charset="0"/>
                            </a:rPr>
                          </m:ctrlPr>
                        </m:sSubPr>
                        <m:e>
                          <m:r>
                            <a:rPr lang="it-IT" sz="1100" b="0" i="1">
                              <a:latin typeface="Cambria Math"/>
                            </a:rPr>
                            <m:t>𝑜</m:t>
                          </m:r>
                        </m:e>
                        <m:sub>
                          <m:r>
                            <a:rPr lang="it-IT" sz="1100" b="0" i="1">
                              <a:latin typeface="Cambria Math"/>
                            </a:rPr>
                            <m:t>𝑏𝑎𝑠𝑒𝑎𝑠𝑡𝑎</m:t>
                          </m:r>
                        </m:sub>
                      </m:sSub>
                      <m:r>
                        <a:rPr lang="it-IT" sz="1100" b="0" i="1">
                          <a:latin typeface="Cambria Math"/>
                        </a:rPr>
                        <m:t> </m:t>
                      </m:r>
                    </m:den>
                  </m:f>
                </m:oMath>
              </a14:m>
              <a:r>
                <a:rPr lang="it-IT" sz="1100"/>
                <a:t>   * 100</a:t>
              </a:r>
            </a:p>
          </xdr:txBody>
        </xdr:sp>
      </mc:Choice>
      <mc:Fallback xmlns="">
        <xdr:sp macro="" textlink="">
          <xdr:nvSpPr>
            <xdr:cNvPr id="2" name="CasellaDiTesto 1"/>
            <xdr:cNvSpPr txBox="1"/>
          </xdr:nvSpPr>
          <xdr:spPr>
            <a:xfrm xmlns:a="http://schemas.openxmlformats.org/drawingml/2006/main">
              <a:off x="5234940" y="6004561"/>
              <a:ext cx="3688528" cy="640080"/>
            </a:xfrm>
            <a:prstGeom xmlns:a="http://schemas.openxmlformats.org/drawingml/2006/main" prst="rect">
              <a:avLst/>
            </a:prstGeom>
            <a:solidFill xmlns:a="http://schemas.openxmlformats.org/drawingml/2006/main">
              <a:schemeClr val="lt1"/>
            </a:solidFill>
            <a:ln xmlns:a="http://schemas.openxmlformats.org/drawingml/2006/main" w="9525" cmpd="sng">
              <a:solidFill>
                <a:schemeClr val="lt1">
                  <a:shade val="50000"/>
                </a:schemeClr>
              </a:solidFill>
            </a:ln>
          </xdr:spPr>
          <xdr:style>
            <a:lnRef xmlns:a="http://schemas.openxmlformats.org/drawingml/2006/main" idx="0">
              <a:scrgbClr r="0" g="0" b="0"/>
            </a:lnRef>
            <a:fillRef xmlns:a="http://schemas.openxmlformats.org/drawingml/2006/main" idx="0">
              <a:scrgbClr r="0" g="0" b="0"/>
            </a:fillRef>
            <a:effectRef xmlns:a="http://schemas.openxmlformats.org/drawingml/2006/main" idx="0">
              <a:scrgbClr r="0" g="0" b="0"/>
            </a:effectRef>
            <a:fontRef xmlns:a="http://schemas.openxmlformats.org/drawingml/2006/main" idx="minor">
              <a:schemeClr val="dk1"/>
            </a:fontRef>
          </xdr:style>
          <xdr:txBody>
            <a:bodyPr xmlns:a="http://schemas.openxmlformats.org/drawingml/2006/main" vertOverflow="clip" horzOverflow="clip" wrap="square" rtlCol="0" anchor="t"/>
            <a:lstStyle xmlns:a="http://schemas.openxmlformats.org/drawingml/2006/main"/>
            <a:p xmlns:a="http://schemas.openxmlformats.org/drawingml/2006/main">
              <a:r>
                <a:rPr lang="it-IT" sz="1100" b="0" i="0">
                  <a:latin typeface="Cambria Math" panose="02040503050406030204" pitchFamily="18" charset="0"/>
                </a:rPr>
                <a:t>〖</a:t>
              </a:r>
              <a:r>
                <a:rPr lang="it-IT" sz="1100" b="0" i="0">
                  <a:solidFill>
                    <a:schemeClr val="dk1"/>
                  </a:solidFill>
                  <a:effectLst/>
                  <a:latin typeface="Cambria Math"/>
                  <a:ea typeface="+mn-ea"/>
                  <a:cs typeface="+mn-cs"/>
                </a:rPr>
                <a:t>𝑅𝑖𝑏𝑎𝑠𝑠𝑜𝑃𝑒𝑟𝑐</a:t>
              </a:r>
              <a:r>
                <a:rPr lang="it-IT" sz="1100" b="0" i="0">
                  <a:solidFill>
                    <a:schemeClr val="dk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〗_</a:t>
              </a:r>
              <a:r>
                <a:rPr lang="it-IT" sz="1100" b="0" i="0">
                  <a:latin typeface="Cambria Math"/>
                </a:rPr>
                <a:t>𝑇𝑒𝑚𝑝𝑜=  </a:t>
              </a:r>
              <a:r>
                <a:rPr lang="it-IT" sz="1100" b="0" i="0">
                  <a:latin typeface="Cambria Math" panose="02040503050406030204" pitchFamily="18" charset="0"/>
                </a:rPr>
                <a:t>(</a:t>
              </a:r>
              <a:r>
                <a:rPr lang="it-IT" sz="1100" b="0" i="0">
                  <a:latin typeface="Cambria Math"/>
                </a:rPr>
                <a:t>𝑇𝑒𝑚𝑝𝑜</a:t>
              </a:r>
              <a:r>
                <a:rPr lang="it-IT" sz="1100" b="0" i="0">
                  <a:latin typeface="Cambria Math" panose="02040503050406030204" pitchFamily="18" charset="0"/>
                </a:rPr>
                <a:t>_</a:t>
              </a:r>
              <a:r>
                <a:rPr lang="it-IT" sz="1100" b="0" i="0">
                  <a:latin typeface="Cambria Math"/>
                </a:rPr>
                <a:t>𝑏𝑎𝑠𝑒𝑎𝑠𝑡𝑎−𝑇𝑒𝑚𝑝𝑜</a:t>
              </a:r>
              <a:r>
                <a:rPr lang="it-IT" sz="1100" b="0" i="0">
                  <a:latin typeface="Cambria Math" panose="02040503050406030204" pitchFamily="18" charset="0"/>
                </a:rPr>
                <a:t>_</a:t>
              </a:r>
              <a:r>
                <a:rPr lang="it-IT" sz="1100" b="0" i="0">
                  <a:latin typeface="Cambria Math"/>
                </a:rPr>
                <a:t>𝑜𝑓𝑓𝑒𝑟𝑡𝑜</a:t>
              </a:r>
              <a:r>
                <a:rPr lang="it-IT" sz="1100" b="0" i="0">
                  <a:latin typeface="Cambria Math" panose="02040503050406030204" pitchFamily="18" charset="0"/>
                </a:rPr>
                <a:t>)/(</a:t>
              </a:r>
              <a:r>
                <a:rPr lang="it-IT" sz="1100" b="0" i="0">
                  <a:latin typeface="Cambria Math"/>
                </a:rPr>
                <a:t>𝑇𝑒𝑚𝑝𝑜</a:t>
              </a:r>
              <a:r>
                <a:rPr lang="it-IT" sz="1100" b="0" i="0">
                  <a:latin typeface="Cambria Math" panose="02040503050406030204" pitchFamily="18" charset="0"/>
                </a:rPr>
                <a:t>_</a:t>
              </a:r>
              <a:r>
                <a:rPr lang="it-IT" sz="1100" b="0" i="0">
                  <a:latin typeface="Cambria Math"/>
                </a:rPr>
                <a:t>𝑏𝑎𝑠𝑒𝑎𝑠𝑡𝑎  </a:t>
              </a:r>
              <a:r>
                <a:rPr lang="it-IT" sz="1100" b="0" i="0">
                  <a:latin typeface="Cambria Math" panose="02040503050406030204" pitchFamily="18" charset="0"/>
                </a:rPr>
                <a:t>)</a:t>
              </a:r>
              <a:r>
                <a:rPr lang="it-IT" sz="1100"/>
                <a:t>   * 100</a:t>
              </a:r>
            </a:p>
          </xdr:txBody>
        </xdr:sp>
      </mc:Fallback>
    </mc:AlternateContent>
    <xdr:clientData/>
  </xdr:twoCellAnchor>
  <xdr:twoCellAnchor>
    <xdr:from>
      <xdr:col>4</xdr:col>
      <xdr:colOff>0</xdr:colOff>
      <xdr:row>26</xdr:row>
      <xdr:rowOff>0</xdr:rowOff>
    </xdr:from>
    <xdr:to>
      <xdr:col>10</xdr:col>
      <xdr:colOff>262104</xdr:colOff>
      <xdr:row>29</xdr:row>
      <xdr:rowOff>109768</xdr:rowOff>
    </xdr:to>
    <xdr:sp macro="" textlink="">
      <xdr:nvSpPr>
        <xdr:cNvPr id="3" name="CasellaDiTesto 2">
          <a:extLst>
            <a:ext uri="{FF2B5EF4-FFF2-40B4-BE49-F238E27FC236}">
              <a16:creationId xmlns:a16="http://schemas.microsoft.com/office/drawing/2014/main" id="{00000000-0008-0000-4E00-000003000000}"/>
            </a:ext>
          </a:extLst>
        </xdr:cNvPr>
        <xdr:cNvSpPr txBox="1"/>
      </xdr:nvSpPr>
      <xdr:spPr>
        <a:xfrm>
          <a:off x="5250180" y="5311140"/>
          <a:ext cx="3944471" cy="68131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it-IT" sz="1100" b="1"/>
            <a:t>PER LE DITTE CHE NON ESPLICITANO IL RIBASSO %: </a:t>
          </a:r>
        </a:p>
        <a:p>
          <a:pPr algn="ctr"/>
          <a:r>
            <a:rPr lang="it-IT" sz="1100" b="1"/>
            <a:t>CALCOLARLO A PARTE SECONDO L'ESPRESSIONE: 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oglio18">
    <tabColor indexed="44"/>
  </sheetPr>
  <dimension ref="A1:K115"/>
  <sheetViews>
    <sheetView showGridLines="0" view="pageBreakPreview" zoomScale="70" zoomScaleNormal="100" zoomScaleSheetLayoutView="70" workbookViewId="0">
      <pane ySplit="4" topLeftCell="A5" activePane="bottomLeft" state="frozen"/>
      <selection pane="bottomLeft" activeCell="R80" sqref="R80"/>
    </sheetView>
  </sheetViews>
  <sheetFormatPr defaultColWidth="9.140625" defaultRowHeight="13.5" outlineLevelRow="1" x14ac:dyDescent="0.25"/>
  <cols>
    <col min="1" max="1" width="17.85546875" style="3" customWidth="1"/>
    <col min="2" max="2" width="64.5703125" style="3" customWidth="1"/>
    <col min="3" max="3" width="9.140625" style="5"/>
    <col min="4" max="4" width="4" style="121" bestFit="1" customWidth="1"/>
    <col min="5" max="5" width="15.140625" style="3" customWidth="1"/>
    <col min="6" max="6" width="9.140625" style="3" customWidth="1"/>
    <col min="7" max="7" width="9.140625" style="3"/>
    <col min="8" max="8" width="4" style="3" bestFit="1" customWidth="1"/>
    <col min="9" max="16384" width="9.140625" style="3"/>
  </cols>
  <sheetData>
    <row r="1" spans="1:11" s="30" customFormat="1" x14ac:dyDescent="0.25">
      <c r="A1" s="336" t="s">
        <v>26</v>
      </c>
      <c r="B1" s="337"/>
      <c r="C1" s="337"/>
      <c r="D1" s="337"/>
      <c r="E1" s="337"/>
      <c r="F1" s="337"/>
      <c r="G1" s="338"/>
    </row>
    <row r="2" spans="1:11" s="116" customFormat="1" ht="20.25" x14ac:dyDescent="0.3">
      <c r="A2" s="112"/>
      <c r="B2" s="113"/>
      <c r="C2" s="114"/>
      <c r="D2" s="113"/>
      <c r="E2" s="113"/>
      <c r="F2" s="113"/>
      <c r="G2" s="115"/>
    </row>
    <row r="3" spans="1:11" s="9" customFormat="1" ht="60" customHeight="1" x14ac:dyDescent="0.3">
      <c r="A3" s="341" t="s">
        <v>55</v>
      </c>
      <c r="B3" s="342"/>
      <c r="C3" s="342"/>
      <c r="D3" s="342"/>
      <c r="E3" s="342"/>
      <c r="F3" s="342"/>
      <c r="G3" s="343"/>
      <c r="H3" s="117"/>
      <c r="I3" s="117"/>
      <c r="J3" s="117"/>
      <c r="K3" s="117"/>
    </row>
    <row r="4" spans="1:11" s="9" customFormat="1" ht="39" customHeight="1" x14ac:dyDescent="0.3">
      <c r="C4" s="10"/>
      <c r="D4" s="11"/>
    </row>
    <row r="5" spans="1:11" s="9" customFormat="1" ht="20.25" x14ac:dyDescent="0.3">
      <c r="A5" s="118" t="s">
        <v>50</v>
      </c>
      <c r="B5" s="189"/>
      <c r="C5" s="10"/>
      <c r="D5" s="11"/>
    </row>
    <row r="7" spans="1:11" ht="15.75" x14ac:dyDescent="0.25">
      <c r="A7" s="119" t="s">
        <v>2</v>
      </c>
      <c r="C7" s="120"/>
    </row>
    <row r="8" spans="1:11" ht="6" customHeight="1" thickBot="1" x14ac:dyDescent="0.3">
      <c r="A8" s="119"/>
      <c r="C8" s="122"/>
    </row>
    <row r="9" spans="1:11" s="231" customFormat="1" ht="26.25" customHeight="1" x14ac:dyDescent="0.2">
      <c r="A9" s="228" t="s">
        <v>12</v>
      </c>
      <c r="B9" s="252" t="s">
        <v>72</v>
      </c>
      <c r="C9" s="234" t="s">
        <v>3</v>
      </c>
      <c r="D9" s="230"/>
      <c r="F9" s="229" t="s">
        <v>22</v>
      </c>
    </row>
    <row r="10" spans="1:11" x14ac:dyDescent="0.25">
      <c r="A10" s="229" t="str">
        <f>IF(B10&lt;&gt;"","CRIT1","")</f>
        <v>CRIT1</v>
      </c>
      <c r="B10" s="235" t="s">
        <v>75</v>
      </c>
      <c r="C10" s="236">
        <v>45</v>
      </c>
      <c r="F10" s="5" t="str">
        <f>IF(D11&gt;0,"Sì","No")</f>
        <v>No</v>
      </c>
      <c r="H10" s="12" t="s">
        <v>7</v>
      </c>
    </row>
    <row r="11" spans="1:11" ht="12.75" hidden="1" customHeight="1" outlineLevel="1" x14ac:dyDescent="0.2">
      <c r="A11" s="260" t="str">
        <f>IF(B11&lt;&gt;"",A10&amp;".1","")</f>
        <v/>
      </c>
      <c r="B11" s="237"/>
      <c r="C11" s="238"/>
      <c r="D11" s="344">
        <f>SUM(C11:C20)</f>
        <v>0</v>
      </c>
      <c r="E11" s="340" t="str">
        <f>"Totale sottocriteri elemento "&amp;A10</f>
        <v>Totale sottocriteri elemento CRIT1</v>
      </c>
      <c r="F11" s="340"/>
      <c r="G11" s="340"/>
      <c r="H11" s="12" t="s">
        <v>7</v>
      </c>
    </row>
    <row r="12" spans="1:11" ht="12.75" hidden="1" customHeight="1" outlineLevel="1" x14ac:dyDescent="0.2">
      <c r="A12" s="260" t="str">
        <f>IF(B12&lt;&gt;"",A10&amp;".2","")</f>
        <v/>
      </c>
      <c r="B12" s="237"/>
      <c r="C12" s="238"/>
      <c r="D12" s="344"/>
      <c r="E12" s="340"/>
      <c r="F12" s="340"/>
      <c r="G12" s="340"/>
      <c r="H12" s="12" t="s">
        <v>7</v>
      </c>
    </row>
    <row r="13" spans="1:11" ht="12.75" hidden="1" customHeight="1" outlineLevel="1" x14ac:dyDescent="0.2">
      <c r="A13" s="260" t="str">
        <f>IF(B13&lt;&gt;"",A10&amp;".3","")</f>
        <v/>
      </c>
      <c r="B13" s="237"/>
      <c r="C13" s="238"/>
      <c r="D13" s="344"/>
      <c r="E13" s="340"/>
      <c r="F13" s="340"/>
      <c r="G13" s="340"/>
      <c r="H13" s="12" t="s">
        <v>7</v>
      </c>
    </row>
    <row r="14" spans="1:11" ht="12.75" hidden="1" customHeight="1" outlineLevel="1" x14ac:dyDescent="0.2">
      <c r="A14" s="260" t="str">
        <f>IF(B14&lt;&gt;"",A10&amp;".4","")</f>
        <v/>
      </c>
      <c r="B14" s="237"/>
      <c r="C14" s="238"/>
      <c r="D14" s="344"/>
      <c r="E14" s="340"/>
      <c r="F14" s="340"/>
      <c r="G14" s="340"/>
      <c r="H14" s="12" t="s">
        <v>7</v>
      </c>
    </row>
    <row r="15" spans="1:11" ht="12.75" hidden="1" customHeight="1" outlineLevel="1" x14ac:dyDescent="0.2">
      <c r="A15" s="260" t="str">
        <f>IF(B15&lt;&gt;"",A10&amp;".5","")</f>
        <v/>
      </c>
      <c r="B15" s="237"/>
      <c r="C15" s="238"/>
      <c r="D15" s="344"/>
      <c r="E15" s="340"/>
      <c r="F15" s="340"/>
      <c r="G15" s="340"/>
      <c r="H15" s="12" t="s">
        <v>7</v>
      </c>
    </row>
    <row r="16" spans="1:11" ht="12.75" hidden="1" customHeight="1" outlineLevel="1" x14ac:dyDescent="0.2">
      <c r="A16" s="260" t="str">
        <f>IF(B16&lt;&gt;"",A10&amp;".6","")</f>
        <v/>
      </c>
      <c r="B16" s="237"/>
      <c r="C16" s="238"/>
      <c r="D16" s="344"/>
      <c r="E16" s="340"/>
      <c r="F16" s="340"/>
      <c r="G16" s="340"/>
      <c r="H16" s="12" t="s">
        <v>7</v>
      </c>
    </row>
    <row r="17" spans="1:8" ht="12.75" hidden="1" customHeight="1" outlineLevel="1" x14ac:dyDescent="0.2">
      <c r="A17" s="260" t="str">
        <f>IF(B17&lt;&gt;"",A10&amp;".7","")</f>
        <v/>
      </c>
      <c r="B17" s="237"/>
      <c r="C17" s="238"/>
      <c r="D17" s="344"/>
      <c r="E17" s="340"/>
      <c r="F17" s="340"/>
      <c r="G17" s="340"/>
      <c r="H17" s="12" t="s">
        <v>7</v>
      </c>
    </row>
    <row r="18" spans="1:8" ht="12.75" hidden="1" customHeight="1" outlineLevel="1" x14ac:dyDescent="0.2">
      <c r="A18" s="260" t="str">
        <f>IF(B18&lt;&gt;"",A10&amp;".8","")</f>
        <v/>
      </c>
      <c r="B18" s="237"/>
      <c r="C18" s="238"/>
      <c r="D18" s="344"/>
      <c r="E18" s="340"/>
      <c r="F18" s="340"/>
      <c r="G18" s="340"/>
      <c r="H18" s="12" t="s">
        <v>7</v>
      </c>
    </row>
    <row r="19" spans="1:8" ht="12.75" hidden="1" customHeight="1" outlineLevel="1" x14ac:dyDescent="0.2">
      <c r="A19" s="260" t="str">
        <f>IF(B19&lt;&gt;"",A10&amp;".9","")</f>
        <v/>
      </c>
      <c r="B19" s="237"/>
      <c r="C19" s="238"/>
      <c r="D19" s="344"/>
      <c r="E19" s="340"/>
      <c r="F19" s="340"/>
      <c r="G19" s="340"/>
      <c r="H19" s="12" t="s">
        <v>7</v>
      </c>
    </row>
    <row r="20" spans="1:8" ht="12.75" hidden="1" customHeight="1" outlineLevel="1" x14ac:dyDescent="0.2">
      <c r="A20" s="260" t="str">
        <f>IF(B20&lt;&gt;"",A10&amp;".10","")</f>
        <v/>
      </c>
      <c r="B20" s="237"/>
      <c r="C20" s="239"/>
      <c r="D20" s="344"/>
      <c r="E20" s="340"/>
      <c r="F20" s="340"/>
      <c r="G20" s="340"/>
      <c r="H20" s="12" t="s">
        <v>7</v>
      </c>
    </row>
    <row r="21" spans="1:8" collapsed="1" x14ac:dyDescent="0.25">
      <c r="A21" s="229" t="str">
        <f>IF(B21&lt;&gt;"","CRIT2","")</f>
        <v>CRIT2</v>
      </c>
      <c r="B21" s="240" t="s">
        <v>76</v>
      </c>
      <c r="C21" s="241">
        <v>35</v>
      </c>
      <c r="F21" s="5" t="str">
        <f>IF(D22&gt;0,"Sì","No")</f>
        <v>No</v>
      </c>
      <c r="H21" s="12" t="s">
        <v>7</v>
      </c>
    </row>
    <row r="22" spans="1:8" ht="12.75" hidden="1" customHeight="1" outlineLevel="1" x14ac:dyDescent="0.2">
      <c r="A22" s="260" t="str">
        <f>IF(B22&lt;&gt;"",A21&amp;".1","")</f>
        <v/>
      </c>
      <c r="B22" s="237"/>
      <c r="C22" s="238"/>
      <c r="D22" s="344">
        <f>SUM(C22:C31)</f>
        <v>0</v>
      </c>
      <c r="E22" s="340" t="str">
        <f>"Totale sottocriteri elemento "&amp;A21</f>
        <v>Totale sottocriteri elemento CRIT2</v>
      </c>
      <c r="F22" s="340"/>
      <c r="G22" s="340"/>
      <c r="H22" s="12" t="s">
        <v>7</v>
      </c>
    </row>
    <row r="23" spans="1:8" ht="12.75" hidden="1" customHeight="1" outlineLevel="1" x14ac:dyDescent="0.2">
      <c r="A23" s="260" t="str">
        <f>IF(B23&lt;&gt;"",A21&amp;".2","")</f>
        <v/>
      </c>
      <c r="B23" s="237"/>
      <c r="C23" s="238"/>
      <c r="D23" s="344"/>
      <c r="E23" s="340"/>
      <c r="F23" s="340"/>
      <c r="G23" s="340"/>
      <c r="H23" s="12" t="s">
        <v>7</v>
      </c>
    </row>
    <row r="24" spans="1:8" ht="12.75" hidden="1" customHeight="1" outlineLevel="1" x14ac:dyDescent="0.2">
      <c r="A24" s="260" t="str">
        <f>IF(B24&lt;&gt;"",A21&amp;".3","")</f>
        <v/>
      </c>
      <c r="B24" s="237"/>
      <c r="C24" s="238"/>
      <c r="D24" s="344"/>
      <c r="E24" s="340"/>
      <c r="F24" s="340"/>
      <c r="G24" s="340"/>
      <c r="H24" s="12" t="s">
        <v>7</v>
      </c>
    </row>
    <row r="25" spans="1:8" ht="12.75" hidden="1" customHeight="1" outlineLevel="1" x14ac:dyDescent="0.2">
      <c r="A25" s="260" t="str">
        <f>IF(B25&lt;&gt;"",A21&amp;".4","")</f>
        <v/>
      </c>
      <c r="B25" s="237"/>
      <c r="C25" s="238"/>
      <c r="D25" s="344"/>
      <c r="E25" s="340"/>
      <c r="F25" s="340"/>
      <c r="G25" s="340"/>
      <c r="H25" s="12" t="s">
        <v>7</v>
      </c>
    </row>
    <row r="26" spans="1:8" ht="12.75" hidden="1" customHeight="1" outlineLevel="1" x14ac:dyDescent="0.2">
      <c r="A26" s="260" t="str">
        <f>IF(B26&lt;&gt;"",A21&amp;".5","")</f>
        <v/>
      </c>
      <c r="B26" s="237"/>
      <c r="C26" s="238"/>
      <c r="D26" s="344"/>
      <c r="E26" s="340"/>
      <c r="F26" s="340"/>
      <c r="G26" s="340"/>
      <c r="H26" s="12" t="s">
        <v>7</v>
      </c>
    </row>
    <row r="27" spans="1:8" ht="12.75" hidden="1" customHeight="1" outlineLevel="1" x14ac:dyDescent="0.2">
      <c r="A27" s="260" t="str">
        <f>IF(B27&lt;&gt;"",A21&amp;".6","")</f>
        <v/>
      </c>
      <c r="B27" s="237"/>
      <c r="C27" s="238"/>
      <c r="D27" s="344"/>
      <c r="E27" s="340"/>
      <c r="F27" s="340"/>
      <c r="G27" s="340"/>
      <c r="H27" s="12" t="s">
        <v>7</v>
      </c>
    </row>
    <row r="28" spans="1:8" ht="12.75" hidden="1" customHeight="1" outlineLevel="1" x14ac:dyDescent="0.2">
      <c r="A28" s="260" t="str">
        <f>IF(B28&lt;&gt;"",A21&amp;".7","")</f>
        <v/>
      </c>
      <c r="B28" s="237"/>
      <c r="C28" s="238"/>
      <c r="D28" s="344"/>
      <c r="E28" s="340"/>
      <c r="F28" s="340"/>
      <c r="G28" s="340"/>
      <c r="H28" s="12" t="s">
        <v>7</v>
      </c>
    </row>
    <row r="29" spans="1:8" ht="12.75" hidden="1" customHeight="1" outlineLevel="1" x14ac:dyDescent="0.2">
      <c r="A29" s="260" t="str">
        <f>IF(B29&lt;&gt;"",A21&amp;".8","")</f>
        <v/>
      </c>
      <c r="B29" s="237"/>
      <c r="C29" s="238"/>
      <c r="D29" s="344"/>
      <c r="E29" s="340"/>
      <c r="F29" s="340"/>
      <c r="G29" s="340"/>
      <c r="H29" s="12" t="s">
        <v>7</v>
      </c>
    </row>
    <row r="30" spans="1:8" ht="12.75" hidden="1" customHeight="1" outlineLevel="1" x14ac:dyDescent="0.2">
      <c r="A30" s="260" t="str">
        <f>IF(B30&lt;&gt;"",A21&amp;".9","")</f>
        <v/>
      </c>
      <c r="B30" s="237"/>
      <c r="C30" s="238"/>
      <c r="D30" s="344"/>
      <c r="E30" s="340"/>
      <c r="F30" s="340"/>
      <c r="G30" s="340"/>
      <c r="H30" s="12" t="s">
        <v>7</v>
      </c>
    </row>
    <row r="31" spans="1:8" ht="12.75" hidden="1" customHeight="1" outlineLevel="1" x14ac:dyDescent="0.2">
      <c r="A31" s="260" t="str">
        <f>IF(B31&lt;&gt;"",A21&amp;".10","")</f>
        <v/>
      </c>
      <c r="B31" s="237"/>
      <c r="C31" s="239"/>
      <c r="D31" s="344"/>
      <c r="E31" s="340"/>
      <c r="F31" s="340"/>
      <c r="G31" s="340"/>
      <c r="H31" s="12" t="s">
        <v>7</v>
      </c>
    </row>
    <row r="32" spans="1:8" hidden="1" collapsed="1" x14ac:dyDescent="0.25">
      <c r="A32" s="229" t="str">
        <f>IF(B32&lt;&gt;"","CRIT3","")</f>
        <v/>
      </c>
      <c r="B32" s="240"/>
      <c r="C32" s="241"/>
      <c r="F32" s="5" t="str">
        <f>IF(D33&gt;0,"Sì","No")</f>
        <v>No</v>
      </c>
      <c r="H32" s="12" t="s">
        <v>7</v>
      </c>
    </row>
    <row r="33" spans="1:8" ht="12.75" hidden="1" customHeight="1" outlineLevel="1" x14ac:dyDescent="0.2">
      <c r="A33" s="260" t="str">
        <f>IF(B33&lt;&gt;"",A32&amp;".1","")</f>
        <v/>
      </c>
      <c r="B33" s="237"/>
      <c r="C33" s="238"/>
      <c r="D33" s="344">
        <f>SUM(C33:C42)</f>
        <v>0</v>
      </c>
      <c r="E33" s="340" t="str">
        <f>"Totale sottocriteri elemento "&amp;A32</f>
        <v xml:space="preserve">Totale sottocriteri elemento </v>
      </c>
      <c r="F33" s="340"/>
      <c r="G33" s="340"/>
      <c r="H33" s="12" t="s">
        <v>7</v>
      </c>
    </row>
    <row r="34" spans="1:8" ht="12.75" hidden="1" customHeight="1" outlineLevel="1" x14ac:dyDescent="0.2">
      <c r="A34" s="260" t="str">
        <f>IF(B34&lt;&gt;"",A32&amp;".2","")</f>
        <v/>
      </c>
      <c r="B34" s="237"/>
      <c r="C34" s="238"/>
      <c r="D34" s="344"/>
      <c r="E34" s="340"/>
      <c r="F34" s="340"/>
      <c r="G34" s="340"/>
      <c r="H34" s="12" t="s">
        <v>7</v>
      </c>
    </row>
    <row r="35" spans="1:8" ht="12.75" hidden="1" customHeight="1" outlineLevel="1" x14ac:dyDescent="0.2">
      <c r="A35" s="260" t="str">
        <f>IF(B35&lt;&gt;"",A32&amp;".3","")</f>
        <v/>
      </c>
      <c r="B35" s="237"/>
      <c r="C35" s="238"/>
      <c r="D35" s="344"/>
      <c r="E35" s="340"/>
      <c r="F35" s="340"/>
      <c r="G35" s="340"/>
      <c r="H35" s="12" t="s">
        <v>7</v>
      </c>
    </row>
    <row r="36" spans="1:8" ht="12.75" hidden="1" customHeight="1" outlineLevel="1" x14ac:dyDescent="0.2">
      <c r="A36" s="260" t="str">
        <f>IF(B36&lt;&gt;"",A32&amp;".4","")</f>
        <v/>
      </c>
      <c r="B36" s="237"/>
      <c r="C36" s="238"/>
      <c r="D36" s="344"/>
      <c r="E36" s="340"/>
      <c r="F36" s="340"/>
      <c r="G36" s="340"/>
      <c r="H36" s="12" t="s">
        <v>7</v>
      </c>
    </row>
    <row r="37" spans="1:8" ht="12.75" hidden="1" customHeight="1" outlineLevel="1" x14ac:dyDescent="0.2">
      <c r="A37" s="260" t="str">
        <f>IF(B37&lt;&gt;"",A32&amp;".5","")</f>
        <v/>
      </c>
      <c r="B37" s="237"/>
      <c r="C37" s="238"/>
      <c r="D37" s="344"/>
      <c r="E37" s="340"/>
      <c r="F37" s="340"/>
      <c r="G37" s="340"/>
      <c r="H37" s="12" t="s">
        <v>7</v>
      </c>
    </row>
    <row r="38" spans="1:8" ht="12.75" hidden="1" customHeight="1" outlineLevel="1" x14ac:dyDescent="0.2">
      <c r="A38" s="260" t="str">
        <f>IF(B38&lt;&gt;"",A32&amp;".6","")</f>
        <v/>
      </c>
      <c r="B38" s="237"/>
      <c r="C38" s="238"/>
      <c r="D38" s="344"/>
      <c r="E38" s="340"/>
      <c r="F38" s="340"/>
      <c r="G38" s="340"/>
      <c r="H38" s="12" t="s">
        <v>7</v>
      </c>
    </row>
    <row r="39" spans="1:8" ht="12.75" hidden="1" customHeight="1" outlineLevel="1" x14ac:dyDescent="0.2">
      <c r="A39" s="260" t="str">
        <f>IF(B39&lt;&gt;"",A32&amp;".7","")</f>
        <v/>
      </c>
      <c r="B39" s="237"/>
      <c r="C39" s="238"/>
      <c r="D39" s="344"/>
      <c r="E39" s="340"/>
      <c r="F39" s="340"/>
      <c r="G39" s="340"/>
      <c r="H39" s="12" t="s">
        <v>7</v>
      </c>
    </row>
    <row r="40" spans="1:8" ht="12.75" hidden="1" customHeight="1" outlineLevel="1" x14ac:dyDescent="0.2">
      <c r="A40" s="260" t="str">
        <f>IF(B40&lt;&gt;"",A32&amp;".8","")</f>
        <v/>
      </c>
      <c r="B40" s="237"/>
      <c r="C40" s="238"/>
      <c r="D40" s="344"/>
      <c r="E40" s="340"/>
      <c r="F40" s="340"/>
      <c r="G40" s="340"/>
      <c r="H40" s="12" t="s">
        <v>7</v>
      </c>
    </row>
    <row r="41" spans="1:8" ht="12.75" hidden="1" customHeight="1" outlineLevel="1" x14ac:dyDescent="0.2">
      <c r="A41" s="260" t="str">
        <f>IF(B41&lt;&gt;"",A32&amp;".9","")</f>
        <v/>
      </c>
      <c r="B41" s="237"/>
      <c r="C41" s="238"/>
      <c r="D41" s="344"/>
      <c r="E41" s="340"/>
      <c r="F41" s="340"/>
      <c r="G41" s="340"/>
      <c r="H41" s="12" t="s">
        <v>7</v>
      </c>
    </row>
    <row r="42" spans="1:8" ht="12.75" hidden="1" customHeight="1" outlineLevel="1" x14ac:dyDescent="0.2">
      <c r="A42" s="260" t="str">
        <f>IF(B42&lt;&gt;"",A32&amp;".10","")</f>
        <v/>
      </c>
      <c r="B42" s="237"/>
      <c r="C42" s="238"/>
      <c r="D42" s="344"/>
      <c r="E42" s="340"/>
      <c r="F42" s="340"/>
      <c r="G42" s="340"/>
      <c r="H42" s="12" t="s">
        <v>7</v>
      </c>
    </row>
    <row r="43" spans="1:8" hidden="1" collapsed="1" x14ac:dyDescent="0.25">
      <c r="A43" s="229" t="str">
        <f>IF(B43&lt;&gt;"","CRIT4","")</f>
        <v/>
      </c>
      <c r="B43" s="240"/>
      <c r="C43" s="241"/>
      <c r="F43" s="5" t="str">
        <f>IF(D44&gt;0,"Sì","No")</f>
        <v>No</v>
      </c>
      <c r="H43" s="12" t="s">
        <v>7</v>
      </c>
    </row>
    <row r="44" spans="1:8" ht="12.75" hidden="1" customHeight="1" outlineLevel="1" x14ac:dyDescent="0.2">
      <c r="A44" s="260" t="str">
        <f>IF(B44&lt;&gt;"",A43&amp;".1","")</f>
        <v/>
      </c>
      <c r="B44" s="237"/>
      <c r="C44" s="238"/>
      <c r="D44" s="344">
        <f>SUM(C44:C53)</f>
        <v>0</v>
      </c>
      <c r="E44" s="340" t="str">
        <f>"Totale sottocriteri elemento "&amp;A43</f>
        <v xml:space="preserve">Totale sottocriteri elemento </v>
      </c>
      <c r="F44" s="340"/>
      <c r="G44" s="340"/>
      <c r="H44" s="12" t="s">
        <v>7</v>
      </c>
    </row>
    <row r="45" spans="1:8" ht="12.75" hidden="1" customHeight="1" outlineLevel="1" x14ac:dyDescent="0.2">
      <c r="A45" s="260" t="str">
        <f>IF(B45&lt;&gt;"",A43&amp;".2","")</f>
        <v/>
      </c>
      <c r="B45" s="237"/>
      <c r="C45" s="238"/>
      <c r="D45" s="344"/>
      <c r="E45" s="340"/>
      <c r="F45" s="340"/>
      <c r="G45" s="340"/>
      <c r="H45" s="12" t="s">
        <v>7</v>
      </c>
    </row>
    <row r="46" spans="1:8" ht="12.75" hidden="1" customHeight="1" outlineLevel="1" x14ac:dyDescent="0.2">
      <c r="A46" s="260" t="str">
        <f>IF(B46&lt;&gt;"",A43&amp;".3","")</f>
        <v/>
      </c>
      <c r="B46" s="237"/>
      <c r="C46" s="238"/>
      <c r="D46" s="344"/>
      <c r="E46" s="340"/>
      <c r="F46" s="340"/>
      <c r="G46" s="340"/>
      <c r="H46" s="12" t="s">
        <v>7</v>
      </c>
    </row>
    <row r="47" spans="1:8" ht="12.75" hidden="1" customHeight="1" outlineLevel="1" x14ac:dyDescent="0.2">
      <c r="A47" s="260" t="str">
        <f>IF(B47&lt;&gt;"",A43&amp;".4","")</f>
        <v/>
      </c>
      <c r="B47" s="237"/>
      <c r="C47" s="238"/>
      <c r="D47" s="344"/>
      <c r="E47" s="340"/>
      <c r="F47" s="340"/>
      <c r="G47" s="340"/>
      <c r="H47" s="12" t="s">
        <v>7</v>
      </c>
    </row>
    <row r="48" spans="1:8" ht="12.75" hidden="1" customHeight="1" outlineLevel="1" x14ac:dyDescent="0.2">
      <c r="A48" s="260" t="str">
        <f>IF(B48&lt;&gt;"",A43&amp;".5","")</f>
        <v/>
      </c>
      <c r="B48" s="237"/>
      <c r="C48" s="238"/>
      <c r="D48" s="344"/>
      <c r="E48" s="340"/>
      <c r="F48" s="340"/>
      <c r="G48" s="340"/>
      <c r="H48" s="12" t="s">
        <v>7</v>
      </c>
    </row>
    <row r="49" spans="1:8" ht="12.75" hidden="1" customHeight="1" outlineLevel="1" x14ac:dyDescent="0.2">
      <c r="A49" s="260" t="str">
        <f>IF(B49&lt;&gt;"",A43&amp;".6","")</f>
        <v/>
      </c>
      <c r="B49" s="237"/>
      <c r="C49" s="238"/>
      <c r="D49" s="344"/>
      <c r="E49" s="340"/>
      <c r="F49" s="340"/>
      <c r="G49" s="340"/>
      <c r="H49" s="12" t="s">
        <v>7</v>
      </c>
    </row>
    <row r="50" spans="1:8" ht="12.75" hidden="1" customHeight="1" outlineLevel="1" x14ac:dyDescent="0.2">
      <c r="A50" s="260" t="str">
        <f>IF(B50&lt;&gt;"",A43&amp;".7","")</f>
        <v/>
      </c>
      <c r="B50" s="237"/>
      <c r="C50" s="238"/>
      <c r="D50" s="344"/>
      <c r="E50" s="340"/>
      <c r="F50" s="340"/>
      <c r="G50" s="340"/>
      <c r="H50" s="12" t="s">
        <v>7</v>
      </c>
    </row>
    <row r="51" spans="1:8" ht="12.75" hidden="1" customHeight="1" outlineLevel="1" x14ac:dyDescent="0.2">
      <c r="A51" s="260" t="str">
        <f>IF(B51&lt;&gt;"",A43&amp;".8","")</f>
        <v/>
      </c>
      <c r="B51" s="237"/>
      <c r="C51" s="238"/>
      <c r="D51" s="344"/>
      <c r="E51" s="340"/>
      <c r="F51" s="340"/>
      <c r="G51" s="340"/>
      <c r="H51" s="12" t="s">
        <v>7</v>
      </c>
    </row>
    <row r="52" spans="1:8" ht="12.75" hidden="1" customHeight="1" outlineLevel="1" x14ac:dyDescent="0.2">
      <c r="A52" s="260" t="str">
        <f>IF(B52&lt;&gt;"",A43&amp;".9","")</f>
        <v/>
      </c>
      <c r="B52" s="237"/>
      <c r="C52" s="238"/>
      <c r="D52" s="344"/>
      <c r="E52" s="340"/>
      <c r="F52" s="340"/>
      <c r="G52" s="340"/>
      <c r="H52" s="12" t="s">
        <v>7</v>
      </c>
    </row>
    <row r="53" spans="1:8" ht="12.75" hidden="1" customHeight="1" outlineLevel="1" x14ac:dyDescent="0.2">
      <c r="A53" s="260" t="str">
        <f>IF(B53&lt;&gt;"",A43&amp;".10","")</f>
        <v/>
      </c>
      <c r="B53" s="237"/>
      <c r="C53" s="238"/>
      <c r="D53" s="344"/>
      <c r="E53" s="340"/>
      <c r="F53" s="340"/>
      <c r="G53" s="340"/>
      <c r="H53" s="12" t="s">
        <v>7</v>
      </c>
    </row>
    <row r="54" spans="1:8" ht="14.25" hidden="1" collapsed="1" thickBot="1" x14ac:dyDescent="0.3">
      <c r="A54" s="229" t="str">
        <f>IF(B54&lt;&gt;"","CRIT5","")</f>
        <v/>
      </c>
      <c r="B54" s="242"/>
      <c r="C54" s="243"/>
      <c r="F54" s="5" t="str">
        <f>IF(D55&gt;0,"Sì","No")</f>
        <v>No</v>
      </c>
      <c r="H54" s="12" t="s">
        <v>7</v>
      </c>
    </row>
    <row r="55" spans="1:8" ht="12.75" hidden="1" customHeight="1" outlineLevel="1" x14ac:dyDescent="0.2">
      <c r="A55" s="260" t="str">
        <f>IF(B55&lt;&gt;"",A54&amp;".1","")</f>
        <v/>
      </c>
      <c r="B55" s="124"/>
      <c r="C55" s="125"/>
      <c r="D55" s="349"/>
      <c r="E55" s="340"/>
      <c r="F55" s="340"/>
      <c r="G55" s="340"/>
      <c r="H55" s="12" t="s">
        <v>7</v>
      </c>
    </row>
    <row r="56" spans="1:8" ht="12.75" hidden="1" customHeight="1" outlineLevel="1" x14ac:dyDescent="0.2">
      <c r="A56" s="260" t="str">
        <f>IF(B56&lt;&gt;"",A54&amp;".2","")</f>
        <v/>
      </c>
      <c r="B56" s="124"/>
      <c r="C56" s="125"/>
      <c r="D56" s="349"/>
      <c r="E56" s="340"/>
      <c r="F56" s="340"/>
      <c r="G56" s="340"/>
      <c r="H56" s="12" t="s">
        <v>7</v>
      </c>
    </row>
    <row r="57" spans="1:8" ht="12.75" hidden="1" customHeight="1" outlineLevel="1" x14ac:dyDescent="0.2">
      <c r="A57" s="260" t="str">
        <f>IF(B57&lt;&gt;"",A54&amp;".3","")</f>
        <v/>
      </c>
      <c r="B57" s="124"/>
      <c r="C57" s="125"/>
      <c r="D57" s="349"/>
      <c r="E57" s="340"/>
      <c r="F57" s="340"/>
      <c r="G57" s="340"/>
      <c r="H57" s="12" t="s">
        <v>7</v>
      </c>
    </row>
    <row r="58" spans="1:8" ht="12.75" hidden="1" customHeight="1" outlineLevel="1" x14ac:dyDescent="0.2">
      <c r="A58" s="260" t="str">
        <f>IF(B58&lt;&gt;"",A54&amp;".4","")</f>
        <v/>
      </c>
      <c r="B58" s="124"/>
      <c r="C58" s="125"/>
      <c r="D58" s="349"/>
      <c r="E58" s="340"/>
      <c r="F58" s="340"/>
      <c r="G58" s="340"/>
      <c r="H58" s="12" t="s">
        <v>7</v>
      </c>
    </row>
    <row r="59" spans="1:8" ht="12.75" hidden="1" customHeight="1" outlineLevel="1" x14ac:dyDescent="0.2">
      <c r="A59" s="260" t="str">
        <f>IF(B59&lt;&gt;"",A54&amp;".5","")</f>
        <v/>
      </c>
      <c r="B59" s="124"/>
      <c r="C59" s="125"/>
      <c r="D59" s="349"/>
      <c r="E59" s="340"/>
      <c r="F59" s="340"/>
      <c r="G59" s="340"/>
      <c r="H59" s="12" t="s">
        <v>7</v>
      </c>
    </row>
    <row r="60" spans="1:8" ht="12.75" hidden="1" customHeight="1" outlineLevel="1" x14ac:dyDescent="0.2">
      <c r="A60" s="260" t="str">
        <f>IF(B60&lt;&gt;"",A54&amp;".6","")</f>
        <v/>
      </c>
      <c r="B60" s="124"/>
      <c r="C60" s="125"/>
      <c r="D60" s="349"/>
      <c r="E60" s="340"/>
      <c r="F60" s="340"/>
      <c r="G60" s="340"/>
      <c r="H60" s="12" t="s">
        <v>7</v>
      </c>
    </row>
    <row r="61" spans="1:8" ht="12.75" hidden="1" customHeight="1" outlineLevel="1" x14ac:dyDescent="0.2">
      <c r="A61" s="260" t="str">
        <f>IF(B61&lt;&gt;"",A54&amp;".7","")</f>
        <v/>
      </c>
      <c r="B61" s="124"/>
      <c r="C61" s="125"/>
      <c r="D61" s="349"/>
      <c r="E61" s="340"/>
      <c r="F61" s="340"/>
      <c r="G61" s="340"/>
      <c r="H61" s="12" t="s">
        <v>7</v>
      </c>
    </row>
    <row r="62" spans="1:8" ht="12.75" hidden="1" customHeight="1" outlineLevel="1" x14ac:dyDescent="0.2">
      <c r="A62" s="260" t="str">
        <f>IF(B62&lt;&gt;"",A54&amp;".8","")</f>
        <v/>
      </c>
      <c r="B62" s="124"/>
      <c r="C62" s="125"/>
      <c r="D62" s="349"/>
      <c r="E62" s="340"/>
      <c r="F62" s="340"/>
      <c r="G62" s="340"/>
      <c r="H62" s="12" t="s">
        <v>7</v>
      </c>
    </row>
    <row r="63" spans="1:8" ht="12.75" hidden="1" customHeight="1" outlineLevel="1" x14ac:dyDescent="0.2">
      <c r="A63" s="260" t="str">
        <f>IF(B63&lt;&gt;"",A54&amp;".9","")</f>
        <v/>
      </c>
      <c r="B63" s="124"/>
      <c r="C63" s="125"/>
      <c r="D63" s="349"/>
      <c r="E63" s="340"/>
      <c r="F63" s="340"/>
      <c r="G63" s="340"/>
      <c r="H63" s="12" t="s">
        <v>7</v>
      </c>
    </row>
    <row r="64" spans="1:8" ht="12.75" hidden="1" customHeight="1" outlineLevel="1" thickBot="1" x14ac:dyDescent="0.25">
      <c r="A64" s="260" t="str">
        <f>IF(B64&lt;&gt;"",A54&amp;".10","")</f>
        <v/>
      </c>
      <c r="B64" s="232"/>
      <c r="C64" s="233"/>
      <c r="D64" s="349"/>
      <c r="E64" s="340"/>
      <c r="F64" s="340"/>
      <c r="G64" s="340"/>
      <c r="H64" s="12" t="s">
        <v>7</v>
      </c>
    </row>
    <row r="65" spans="1:8" ht="30.75" hidden="1" customHeight="1" collapsed="1" x14ac:dyDescent="0.25">
      <c r="A65" s="228" t="str">
        <f>+IF((C66+C67+C68+C69+C70+C71+C72+C73+C74+C75+C76+C77+C78+C79)&gt;0,"Tab.","")</f>
        <v/>
      </c>
      <c r="B65" s="253" t="s">
        <v>64</v>
      </c>
      <c r="C65" s="234"/>
      <c r="H65" s="12" t="s">
        <v>7</v>
      </c>
    </row>
    <row r="66" spans="1:8" hidden="1" x14ac:dyDescent="0.25">
      <c r="A66" s="229" t="str">
        <f>IF(B66&lt;&gt;"","TABELLARE 1","")</f>
        <v/>
      </c>
      <c r="B66" s="246"/>
      <c r="C66" s="247"/>
      <c r="H66" s="12" t="s">
        <v>7</v>
      </c>
    </row>
    <row r="67" spans="1:8" hidden="1" x14ac:dyDescent="0.25">
      <c r="A67" s="229" t="str">
        <f>IF(B67&lt;&gt;"","TABELLARE  2","")</f>
        <v/>
      </c>
      <c r="B67" s="248"/>
      <c r="C67" s="249"/>
      <c r="H67" s="12" t="s">
        <v>7</v>
      </c>
    </row>
    <row r="68" spans="1:8" hidden="1" x14ac:dyDescent="0.25">
      <c r="A68" s="229" t="str">
        <f>IF(B68&lt;&gt;"","TABELLARE 3","")</f>
        <v/>
      </c>
      <c r="B68" s="248"/>
      <c r="C68" s="249"/>
      <c r="H68" s="12" t="s">
        <v>7</v>
      </c>
    </row>
    <row r="69" spans="1:8" hidden="1" x14ac:dyDescent="0.25">
      <c r="A69" s="229" t="str">
        <f>IF(B69&lt;&gt;"","TABELLARE 4","")</f>
        <v/>
      </c>
      <c r="B69" s="248"/>
      <c r="C69" s="249"/>
      <c r="H69" s="12" t="s">
        <v>7</v>
      </c>
    </row>
    <row r="70" spans="1:8" hidden="1" x14ac:dyDescent="0.25">
      <c r="A70" s="229" t="str">
        <f>IF(B70&lt;&gt;"","TABELLARE 5","")</f>
        <v/>
      </c>
      <c r="B70" s="248"/>
      <c r="C70" s="249"/>
      <c r="E70" s="12"/>
      <c r="H70" s="12" t="s">
        <v>7</v>
      </c>
    </row>
    <row r="71" spans="1:8" hidden="1" x14ac:dyDescent="0.25">
      <c r="A71" s="229" t="str">
        <f>IF(B71&lt;&gt;"","TABELLARE 6","")</f>
        <v/>
      </c>
      <c r="B71" s="248"/>
      <c r="C71" s="249"/>
      <c r="E71" s="12"/>
      <c r="H71" s="12" t="s">
        <v>7</v>
      </c>
    </row>
    <row r="72" spans="1:8" hidden="1" x14ac:dyDescent="0.25">
      <c r="A72" s="229" t="str">
        <f>IF(B72&lt;&gt;"","TABELLARE 7","")</f>
        <v/>
      </c>
      <c r="B72" s="248"/>
      <c r="C72" s="249"/>
      <c r="E72" s="12"/>
      <c r="H72" s="12" t="s">
        <v>7</v>
      </c>
    </row>
    <row r="73" spans="1:8" ht="14.25" hidden="1" thickBot="1" x14ac:dyDescent="0.3">
      <c r="A73" s="229" t="str">
        <f>IF(B73&lt;&gt;"","TABELLARE 8","")</f>
        <v/>
      </c>
      <c r="B73" s="250"/>
      <c r="C73" s="251"/>
      <c r="E73" s="12"/>
      <c r="H73" s="12" t="s">
        <v>7</v>
      </c>
    </row>
    <row r="74" spans="1:8" hidden="1" x14ac:dyDescent="0.25">
      <c r="A74" s="5" t="str">
        <f>IF(B74&lt;&gt;"","TAB 9","")</f>
        <v/>
      </c>
      <c r="B74" s="244"/>
      <c r="C74" s="245"/>
      <c r="E74" s="12"/>
      <c r="H74" s="12" t="s">
        <v>7</v>
      </c>
    </row>
    <row r="75" spans="1:8" hidden="1" x14ac:dyDescent="0.25">
      <c r="A75" s="5" t="str">
        <f>IF(B75&lt;&gt;"","TAB 10","")</f>
        <v/>
      </c>
      <c r="B75" s="216"/>
      <c r="C75" s="206"/>
      <c r="E75" s="12"/>
      <c r="H75" s="12" t="s">
        <v>7</v>
      </c>
    </row>
    <row r="76" spans="1:8" hidden="1" x14ac:dyDescent="0.25">
      <c r="A76" s="5" t="str">
        <f>IF(B76&lt;&gt;"","TAB 11","")</f>
        <v/>
      </c>
      <c r="B76" s="216"/>
      <c r="C76" s="206"/>
      <c r="E76" s="12"/>
      <c r="H76" s="12" t="s">
        <v>7</v>
      </c>
    </row>
    <row r="77" spans="1:8" hidden="1" x14ac:dyDescent="0.25">
      <c r="A77" s="5" t="str">
        <f>IF(B77&lt;&gt;"","TAB 12","")</f>
        <v/>
      </c>
      <c r="B77" s="216"/>
      <c r="C77" s="206"/>
      <c r="E77" s="12"/>
      <c r="H77" s="12" t="s">
        <v>7</v>
      </c>
    </row>
    <row r="78" spans="1:8" hidden="1" x14ac:dyDescent="0.25">
      <c r="A78" s="5" t="str">
        <f>IF(B78&lt;&gt;"","TAB 13","")</f>
        <v/>
      </c>
      <c r="B78" s="216"/>
      <c r="C78" s="206"/>
      <c r="E78" s="12"/>
      <c r="H78" s="12" t="s">
        <v>7</v>
      </c>
    </row>
    <row r="79" spans="1:8" hidden="1" x14ac:dyDescent="0.25">
      <c r="A79" s="5" t="str">
        <f>IF(B79&lt;&gt;"","TAB 14","")</f>
        <v/>
      </c>
      <c r="B79" s="216"/>
      <c r="C79" s="206"/>
      <c r="E79" s="12"/>
      <c r="H79" s="12" t="s">
        <v>7</v>
      </c>
    </row>
    <row r="80" spans="1:8" ht="36" customHeight="1" x14ac:dyDescent="0.25">
      <c r="A80" s="126"/>
      <c r="B80" s="254" t="s">
        <v>67</v>
      </c>
      <c r="C80" s="255" t="s">
        <v>3</v>
      </c>
      <c r="H80" s="121"/>
    </row>
    <row r="81" spans="1:8" ht="26.25" customHeight="1" x14ac:dyDescent="0.25">
      <c r="A81" s="5" t="str">
        <f>IF(B81&lt;&gt;"","PREZZO","")</f>
        <v>PREZZO</v>
      </c>
      <c r="B81" s="170" t="s">
        <v>53</v>
      </c>
      <c r="C81" s="110">
        <v>20</v>
      </c>
      <c r="E81" s="3" t="s">
        <v>69</v>
      </c>
      <c r="F81" s="203" t="e">
        <f>LN(0.8)/(LN(Punteggi_Economica!D10)-LN(MAX(Punteggi_Economica!C10:C24)))</f>
        <v>#NUM!</v>
      </c>
      <c r="G81" s="339"/>
      <c r="H81" s="12" t="s">
        <v>7</v>
      </c>
    </row>
    <row r="82" spans="1:8" ht="21" hidden="1" customHeight="1" x14ac:dyDescent="0.25">
      <c r="A82" s="5" t="str">
        <f>IF(B82&lt;&gt;"",+B82,"")</f>
        <v/>
      </c>
      <c r="B82" s="201"/>
      <c r="C82" s="111"/>
      <c r="E82" s="3" t="s">
        <v>68</v>
      </c>
      <c r="F82" s="258"/>
      <c r="G82" s="339"/>
      <c r="H82" s="12" t="s">
        <v>7</v>
      </c>
    </row>
    <row r="83" spans="1:8" ht="6" customHeight="1" x14ac:dyDescent="0.2">
      <c r="A83" s="8"/>
      <c r="B83" s="42"/>
      <c r="C83" s="92"/>
      <c r="D83" s="13"/>
    </row>
    <row r="84" spans="1:8" ht="38.25" customHeight="1" x14ac:dyDescent="0.25">
      <c r="B84" s="256" t="s">
        <v>14</v>
      </c>
      <c r="C84" s="257">
        <f>C10+C21+C32+C43+C54+SUM(C66:C79)+SUM(C81:C82)</f>
        <v>100</v>
      </c>
      <c r="D84" s="123"/>
    </row>
    <row r="85" spans="1:8" x14ac:dyDescent="0.25">
      <c r="B85" s="196" t="s">
        <v>59</v>
      </c>
      <c r="C85" s="197" t="s">
        <v>63</v>
      </c>
    </row>
    <row r="86" spans="1:8" ht="15.75" x14ac:dyDescent="0.25">
      <c r="A86" s="119" t="s">
        <v>6</v>
      </c>
      <c r="C86" s="120">
        <f>COUNTA(B89:B93)</f>
        <v>3</v>
      </c>
    </row>
    <row r="87" spans="1:8" ht="6" customHeight="1" x14ac:dyDescent="0.25">
      <c r="A87" s="2"/>
    </row>
    <row r="88" spans="1:8" x14ac:dyDescent="0.25">
      <c r="A88" s="5" t="s">
        <v>12</v>
      </c>
      <c r="B88" s="3" t="s">
        <v>61</v>
      </c>
    </row>
    <row r="89" spans="1:8" x14ac:dyDescent="0.25">
      <c r="A89" s="5">
        <f>IF(B89&lt;&gt;"",1,"")</f>
        <v>1</v>
      </c>
      <c r="B89" s="345" t="s">
        <v>77</v>
      </c>
      <c r="C89" s="346"/>
    </row>
    <row r="90" spans="1:8" x14ac:dyDescent="0.25">
      <c r="A90" s="5">
        <f>IF(B90&lt;&gt;"",2,"")</f>
        <v>2</v>
      </c>
      <c r="B90" s="347" t="s">
        <v>78</v>
      </c>
      <c r="C90" s="348"/>
    </row>
    <row r="91" spans="1:8" x14ac:dyDescent="0.25">
      <c r="A91" s="5">
        <f>IF(B91&lt;&gt;"",3,"")</f>
        <v>3</v>
      </c>
      <c r="B91" s="347" t="s">
        <v>79</v>
      </c>
      <c r="C91" s="348"/>
    </row>
    <row r="92" spans="1:8" hidden="1" x14ac:dyDescent="0.25">
      <c r="A92" s="5" t="str">
        <f>IF(B92&lt;&gt;"",4,"")</f>
        <v/>
      </c>
      <c r="B92" s="347"/>
      <c r="C92" s="348"/>
    </row>
    <row r="93" spans="1:8" hidden="1" x14ac:dyDescent="0.25">
      <c r="A93" s="5" t="str">
        <f>IF(B93&lt;&gt;"",5,"")</f>
        <v/>
      </c>
      <c r="B93" s="350"/>
      <c r="C93" s="351"/>
    </row>
    <row r="94" spans="1:8" x14ac:dyDescent="0.25">
      <c r="B94" s="127"/>
      <c r="C94" s="42"/>
    </row>
    <row r="96" spans="1:8" ht="15.75" x14ac:dyDescent="0.25">
      <c r="A96" s="119" t="s">
        <v>11</v>
      </c>
      <c r="C96" s="120"/>
    </row>
    <row r="97" spans="1:3" ht="6" customHeight="1" x14ac:dyDescent="0.25">
      <c r="A97" s="2"/>
    </row>
    <row r="98" spans="1:3" x14ac:dyDescent="0.25">
      <c r="A98" s="5" t="s">
        <v>12</v>
      </c>
      <c r="B98" s="3" t="s">
        <v>9</v>
      </c>
    </row>
    <row r="99" spans="1:3" x14ac:dyDescent="0.25">
      <c r="A99" s="5" t="str">
        <f>IF(B99&lt;&gt;"","A","")</f>
        <v>A</v>
      </c>
      <c r="B99" s="345" t="s">
        <v>80</v>
      </c>
      <c r="C99" s="346"/>
    </row>
    <row r="100" spans="1:3" x14ac:dyDescent="0.25">
      <c r="A100" s="5" t="str">
        <f>IF(B100&lt;&gt;"","B","")</f>
        <v>B</v>
      </c>
      <c r="B100" s="347" t="s">
        <v>81</v>
      </c>
      <c r="C100" s="348"/>
    </row>
    <row r="101" spans="1:3" x14ac:dyDescent="0.25">
      <c r="A101" s="5" t="str">
        <f>IF(B101&lt;&gt;"","C","")</f>
        <v>C</v>
      </c>
      <c r="B101" s="347" t="s">
        <v>82</v>
      </c>
      <c r="C101" s="348"/>
    </row>
    <row r="102" spans="1:3" x14ac:dyDescent="0.25">
      <c r="A102" s="5" t="str">
        <f>IF(B102&lt;&gt;"","D","")</f>
        <v>D</v>
      </c>
      <c r="B102" s="347" t="s">
        <v>83</v>
      </c>
      <c r="C102" s="348"/>
    </row>
    <row r="103" spans="1:3" hidden="1" x14ac:dyDescent="0.25">
      <c r="A103" s="5" t="str">
        <f>IF(B103&lt;&gt;"","E","")</f>
        <v/>
      </c>
      <c r="B103" s="347"/>
      <c r="C103" s="348"/>
    </row>
    <row r="104" spans="1:3" hidden="1" x14ac:dyDescent="0.25">
      <c r="A104" s="5" t="str">
        <f>IF(B104&lt;&gt;"","F","")</f>
        <v/>
      </c>
      <c r="B104" s="347"/>
      <c r="C104" s="348"/>
    </row>
    <row r="105" spans="1:3" hidden="1" x14ac:dyDescent="0.25">
      <c r="A105" s="5" t="str">
        <f>IF(B105&lt;&gt;"","G","")</f>
        <v/>
      </c>
      <c r="B105" s="347"/>
      <c r="C105" s="348"/>
    </row>
    <row r="106" spans="1:3" hidden="1" x14ac:dyDescent="0.25">
      <c r="A106" s="5" t="str">
        <f>IF(B106&lt;&gt;"","H","")</f>
        <v/>
      </c>
      <c r="B106" s="347"/>
      <c r="C106" s="348"/>
    </row>
    <row r="107" spans="1:3" hidden="1" x14ac:dyDescent="0.25">
      <c r="A107" s="5" t="str">
        <f>IF(B107&lt;&gt;"","I","")</f>
        <v/>
      </c>
      <c r="B107" s="347"/>
      <c r="C107" s="348"/>
    </row>
    <row r="108" spans="1:3" hidden="1" x14ac:dyDescent="0.25">
      <c r="A108" s="5" t="str">
        <f>IF(B108&lt;&gt;"","J","")</f>
        <v/>
      </c>
      <c r="B108" s="347"/>
      <c r="C108" s="348"/>
    </row>
    <row r="109" spans="1:3" hidden="1" x14ac:dyDescent="0.25">
      <c r="A109" s="5" t="str">
        <f>IF(B109&lt;&gt;"","K","")</f>
        <v/>
      </c>
      <c r="B109" s="347"/>
      <c r="C109" s="348"/>
    </row>
    <row r="110" spans="1:3" hidden="1" x14ac:dyDescent="0.25">
      <c r="A110" s="5" t="str">
        <f>IF(B110&lt;&gt;"","L","")</f>
        <v/>
      </c>
      <c r="B110" s="347"/>
      <c r="C110" s="348"/>
    </row>
    <row r="111" spans="1:3" hidden="1" x14ac:dyDescent="0.25">
      <c r="A111" s="5" t="str">
        <f>IF(B111&lt;&gt;"","M","")</f>
        <v/>
      </c>
      <c r="B111" s="347"/>
      <c r="C111" s="348"/>
    </row>
    <row r="112" spans="1:3" hidden="1" x14ac:dyDescent="0.25">
      <c r="A112" s="5" t="str">
        <f>IF(B112&lt;&gt;"","N","")</f>
        <v/>
      </c>
      <c r="B112" s="347"/>
      <c r="C112" s="348"/>
    </row>
    <row r="113" spans="1:4" hidden="1" x14ac:dyDescent="0.25">
      <c r="A113" s="5" t="str">
        <f>IF(B113&lt;&gt;"","O","")</f>
        <v/>
      </c>
      <c r="B113" s="350"/>
      <c r="C113" s="351"/>
    </row>
    <row r="114" spans="1:4" x14ac:dyDescent="0.25">
      <c r="B114" s="42"/>
      <c r="C114" s="92"/>
    </row>
    <row r="115" spans="1:4" ht="12.75" x14ac:dyDescent="0.2">
      <c r="D115" s="3" t="s">
        <v>74</v>
      </c>
    </row>
  </sheetData>
  <mergeCells count="33">
    <mergeCell ref="B110:C110"/>
    <mergeCell ref="B111:C111"/>
    <mergeCell ref="B112:C112"/>
    <mergeCell ref="B113:C113"/>
    <mergeCell ref="B106:C106"/>
    <mergeCell ref="B107:C107"/>
    <mergeCell ref="B108:C108"/>
    <mergeCell ref="B109:C109"/>
    <mergeCell ref="B102:C102"/>
    <mergeCell ref="B103:C103"/>
    <mergeCell ref="B104:C104"/>
    <mergeCell ref="B105:C105"/>
    <mergeCell ref="B93:C93"/>
    <mergeCell ref="B99:C99"/>
    <mergeCell ref="B100:C100"/>
    <mergeCell ref="B101:C101"/>
    <mergeCell ref="B89:C89"/>
    <mergeCell ref="B90:C90"/>
    <mergeCell ref="B91:C91"/>
    <mergeCell ref="B92:C92"/>
    <mergeCell ref="D55:D64"/>
    <mergeCell ref="A1:G1"/>
    <mergeCell ref="G81:G82"/>
    <mergeCell ref="E33:G42"/>
    <mergeCell ref="E44:G53"/>
    <mergeCell ref="E55:G64"/>
    <mergeCell ref="A3:G3"/>
    <mergeCell ref="D11:D20"/>
    <mergeCell ref="D22:D31"/>
    <mergeCell ref="E11:G20"/>
    <mergeCell ref="E22:G31"/>
    <mergeCell ref="D33:D42"/>
    <mergeCell ref="D44:D53"/>
  </mergeCells>
  <phoneticPr fontId="0" type="noConversion"/>
  <conditionalFormatting sqref="B5 B10:C54 C81 B82:C82 B89:C93 B99:C113">
    <cfRule type="notContainsBlanks" dxfId="344" priority="4" stopIfTrue="1">
      <formula>LEN(TRIM(B5))&gt;0</formula>
    </cfRule>
  </conditionalFormatting>
  <conditionalFormatting sqref="B66:C79">
    <cfRule type="notContainsBlanks" dxfId="343" priority="1" stopIfTrue="1">
      <formula>LEN(TRIM(B66))&gt;0</formula>
    </cfRule>
  </conditionalFormatting>
  <conditionalFormatting sqref="C84">
    <cfRule type="cellIs" dxfId="342" priority="6" stopIfTrue="1" operator="notEqual">
      <formula>100</formula>
    </cfRule>
  </conditionalFormatting>
  <conditionalFormatting sqref="D11:D20 D22:D31 D33:D42 D44:D53 D55:D64">
    <cfRule type="cellIs" dxfId="341" priority="5" stopIfTrue="1" operator="notEqual">
      <formula>$C10</formula>
    </cfRule>
  </conditionalFormatting>
  <conditionalFormatting sqref="F81:F82">
    <cfRule type="notContainsBlanks" dxfId="340" priority="3" stopIfTrue="1">
      <formula>LEN(TRIM(F81))&gt;0</formula>
    </cfRule>
  </conditionalFormatting>
  <hyperlinks>
    <hyperlink ref="H79" location="EVT20!Area_stampa" display="Vedi" xr:uid="{00000000-0004-0000-0000-000000000000}"/>
    <hyperlink ref="H78" location="EVT19!Area_stampa" display="Vedi" xr:uid="{00000000-0004-0000-0000-000001000000}"/>
    <hyperlink ref="H77" location="EVT18!Area_stampa" display="Vedi" xr:uid="{00000000-0004-0000-0000-000002000000}"/>
    <hyperlink ref="H76" location="EVT17!Area_stampa" display="Vedi" xr:uid="{00000000-0004-0000-0000-000003000000}"/>
    <hyperlink ref="H75" location="EVT16!Area_stampa" display="Vedi" xr:uid="{00000000-0004-0000-0000-000004000000}"/>
    <hyperlink ref="H74" location="EVT15!Area_stampa" display="Vedi" xr:uid="{00000000-0004-0000-0000-000005000000}"/>
    <hyperlink ref="H73" location="EVT14!A1" display="Vedi" xr:uid="{00000000-0004-0000-0000-000006000000}"/>
    <hyperlink ref="H72" location="EVT13!Area_stampa" display="Vedi" xr:uid="{00000000-0004-0000-0000-000007000000}"/>
    <hyperlink ref="H71" location="EVT12!Area_stampa" display="Vedi" xr:uid="{00000000-0004-0000-0000-000008000000}"/>
    <hyperlink ref="H70" location="EVT11!Area_stampa" display="Vedi" xr:uid="{00000000-0004-0000-0000-000009000000}"/>
    <hyperlink ref="H69" location="EVT10!A1" display="Vedi" xr:uid="{00000000-0004-0000-0000-00000A000000}"/>
    <hyperlink ref="H68" location="EVT9!A1" display="Vedi" xr:uid="{00000000-0004-0000-0000-00000B000000}"/>
    <hyperlink ref="H67" location="EVT8!A1" display="Vedi" xr:uid="{00000000-0004-0000-0000-00000C000000}"/>
    <hyperlink ref="H66" location="EVT7!A1" display="Vedi" xr:uid="{00000000-0004-0000-0000-00000D000000}"/>
    <hyperlink ref="H65" location="EVT6!A1" display="Vedi" xr:uid="{00000000-0004-0000-0000-00000E000000}"/>
    <hyperlink ref="H54" location="EVT5!A1" display="Vedi" xr:uid="{00000000-0004-0000-0000-00000F000000}"/>
    <hyperlink ref="H43" location="EVT4!A1" display="Vedi" xr:uid="{00000000-0004-0000-0000-000010000000}"/>
    <hyperlink ref="H32" location="EVT3!A1" display="Vedi" xr:uid="{00000000-0004-0000-0000-000011000000}"/>
    <hyperlink ref="H21" location="EVT2!A1" display="Vedi" xr:uid="{00000000-0004-0000-0000-000012000000}"/>
    <hyperlink ref="H10" location="EVT1!A1" display="Vedi" xr:uid="{00000000-0004-0000-0000-000013000000}"/>
    <hyperlink ref="H82" location="EVQ2!A1" display="Vedi" xr:uid="{00000000-0004-0000-0000-000014000000}"/>
    <hyperlink ref="H81" location="EVQ1!A1" display="Vedi" xr:uid="{00000000-0004-0000-0000-000015000000}"/>
    <hyperlink ref="H11" location="EVT1.1!A1" display="Vedi" xr:uid="{00000000-0004-0000-0000-000016000000}"/>
    <hyperlink ref="H12" location="EVT1.2!A1" display="Vedi" xr:uid="{00000000-0004-0000-0000-000017000000}"/>
    <hyperlink ref="H13" location="EVT1.3!A1" display="Vedi" xr:uid="{00000000-0004-0000-0000-000018000000}"/>
    <hyperlink ref="H14" location="EVT1.4!A1" display="Vedi" xr:uid="{00000000-0004-0000-0000-000019000000}"/>
    <hyperlink ref="H15" location="EVT1.5!A1" display="Vedi" xr:uid="{00000000-0004-0000-0000-00001A000000}"/>
    <hyperlink ref="H16" location="EVT1.6!A1" display="Vedi" xr:uid="{00000000-0004-0000-0000-00001B000000}"/>
    <hyperlink ref="H17" location="EVT1.7!A1" display="Vedi" xr:uid="{00000000-0004-0000-0000-00001C000000}"/>
    <hyperlink ref="H18" location="EVT1.8!A1" display="Vedi" xr:uid="{00000000-0004-0000-0000-00001D000000}"/>
    <hyperlink ref="H19" location="EVT1.9!A1" display="Vedi" xr:uid="{00000000-0004-0000-0000-00001E000000}"/>
    <hyperlink ref="H20" location="EVT1.10!A1" display="Vedi" xr:uid="{00000000-0004-0000-0000-00001F000000}"/>
    <hyperlink ref="H22" location="EVT2.1!A1" display="Vedi" xr:uid="{00000000-0004-0000-0000-000020000000}"/>
    <hyperlink ref="H23" location="EVT2.2!A1" display="Vedi" xr:uid="{00000000-0004-0000-0000-000021000000}"/>
    <hyperlink ref="H24" location="EVT2.3!A1" display="Vedi" xr:uid="{00000000-0004-0000-0000-000022000000}"/>
    <hyperlink ref="H25" location="EVT2.4!A1" display="Vedi" xr:uid="{00000000-0004-0000-0000-000023000000}"/>
    <hyperlink ref="H26" location="EVT2.5!A1" display="Vedi" xr:uid="{00000000-0004-0000-0000-000024000000}"/>
    <hyperlink ref="H27" location="EVT2.6!A1" display="Vedi" xr:uid="{00000000-0004-0000-0000-000025000000}"/>
    <hyperlink ref="H28" location="EVT2.7!A1" display="Vedi" xr:uid="{00000000-0004-0000-0000-000026000000}"/>
    <hyperlink ref="H29" location="EVT2.8!A1" display="Vedi" xr:uid="{00000000-0004-0000-0000-000027000000}"/>
    <hyperlink ref="H30" location="EVT2.9!A1" display="Vedi" xr:uid="{00000000-0004-0000-0000-000028000000}"/>
    <hyperlink ref="H31" location="EVT2.10!A1" display="Vedi" xr:uid="{00000000-0004-0000-0000-000029000000}"/>
    <hyperlink ref="H33" location="EVT3.1!A1" display="Vedi" xr:uid="{00000000-0004-0000-0000-00002A000000}"/>
    <hyperlink ref="H34" location="EVT3.2!A1" display="Vedi" xr:uid="{00000000-0004-0000-0000-00002B000000}"/>
    <hyperlink ref="H35" location="EVT3.3!A1" display="Vedi" xr:uid="{00000000-0004-0000-0000-00002C000000}"/>
    <hyperlink ref="H36" location="EVT3.4!A1" display="Vedi" xr:uid="{00000000-0004-0000-0000-00002D000000}"/>
    <hyperlink ref="H37" location="EVT3.5!A1" display="Vedi" xr:uid="{00000000-0004-0000-0000-00002E000000}"/>
    <hyperlink ref="H38" location="EVT3.6!A1" display="Vedi" xr:uid="{00000000-0004-0000-0000-00002F000000}"/>
    <hyperlink ref="H39" location="EVT3.7!A1" display="Vedi" xr:uid="{00000000-0004-0000-0000-000030000000}"/>
    <hyperlink ref="H40" location="EVT3.8!A1" display="Vedi" xr:uid="{00000000-0004-0000-0000-000031000000}"/>
    <hyperlink ref="H41" location="EVT3.9!A1" display="Vedi" xr:uid="{00000000-0004-0000-0000-000032000000}"/>
    <hyperlink ref="H42" location="EVT3.10!A1" display="Vedi" xr:uid="{00000000-0004-0000-0000-000033000000}"/>
    <hyperlink ref="H44" location="EVT4.1!A1" display="Vedi" xr:uid="{00000000-0004-0000-0000-000034000000}"/>
    <hyperlink ref="H45" location="EVT4.2!A1" display="Vedi" xr:uid="{00000000-0004-0000-0000-000035000000}"/>
    <hyperlink ref="H46" location="EVT4.3!A1" display="Vedi" xr:uid="{00000000-0004-0000-0000-000036000000}"/>
    <hyperlink ref="H47" location="EVT4.4!A1" display="Vedi" xr:uid="{00000000-0004-0000-0000-000037000000}"/>
    <hyperlink ref="H48" location="EVT4.5!A1" display="Vedi" xr:uid="{00000000-0004-0000-0000-000038000000}"/>
    <hyperlink ref="H49" location="EVT4.6!A1" display="Vedi" xr:uid="{00000000-0004-0000-0000-000039000000}"/>
    <hyperlink ref="H50" location="EVT4.7!A1" display="Vedi" xr:uid="{00000000-0004-0000-0000-00003A000000}"/>
    <hyperlink ref="H51" location="EVT4.8!A1" display="Vedi" xr:uid="{00000000-0004-0000-0000-00003B000000}"/>
    <hyperlink ref="H52" location="EVT4.9!A1" display="Vedi" xr:uid="{00000000-0004-0000-0000-00003C000000}"/>
    <hyperlink ref="H53" location="EVT4.10!A1" display="Vedi" xr:uid="{00000000-0004-0000-0000-00003D000000}"/>
    <hyperlink ref="H55" location="EVT5.1!A1" display="Vedi" xr:uid="{00000000-0004-0000-0000-00003E000000}"/>
    <hyperlink ref="H56" location="EVT5.2!A1" display="Vedi" xr:uid="{00000000-0004-0000-0000-00003F000000}"/>
    <hyperlink ref="H57" location="EVT5.3!A1" display="Vedi" xr:uid="{00000000-0004-0000-0000-000040000000}"/>
    <hyperlink ref="H58" location="EVT5.4!A1" display="Vedi" xr:uid="{00000000-0004-0000-0000-000041000000}"/>
    <hyperlink ref="H59" location="EVT5.5!A1" display="Vedi" xr:uid="{00000000-0004-0000-0000-000042000000}"/>
    <hyperlink ref="H60" location="EVT5.6!A1" display="Vedi" xr:uid="{00000000-0004-0000-0000-000043000000}"/>
    <hyperlink ref="H61" location="EVT5.7!A1" display="Vedi" xr:uid="{00000000-0004-0000-0000-000044000000}"/>
    <hyperlink ref="H62" location="EVT5.8!A1" display="Vedi" xr:uid="{00000000-0004-0000-0000-000045000000}"/>
    <hyperlink ref="H63" location="EVT5.9!A1" display="Vedi" xr:uid="{00000000-0004-0000-0000-000046000000}"/>
    <hyperlink ref="H64" location="EVT5.10!A1" display="Vedi" xr:uid="{00000000-0004-0000-0000-000047000000}"/>
  </hyperlinks>
  <printOptions horizontalCentered="1"/>
  <pageMargins left="0.39370078740157483" right="0.39370078740157483" top="0.39370078740157483" bottom="0.98425196850393704" header="0.51181102362204722" footer="0.51181102362204722"/>
  <pageSetup paperSize="9" scale="75" fitToHeight="2" orientation="portrait" r:id="rId1"/>
  <headerFooter alignWithMargins="0">
    <oddFooter>&amp;L&amp;"Arial Narrow,Normale"&amp;8&amp;D&amp;R&amp;"Arial Narrow,Normale"&amp;A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38" r:id="rId4" name="Button 14">
              <controlPr defaultSize="0" print="0" autoFill="0" autoPict="0" macro="[0]!ThisWorkbook.ScopriTutto">
                <anchor>
                  <from>
                    <xdr:col>2</xdr:col>
                    <xdr:colOff>95250</xdr:colOff>
                    <xdr:row>3</xdr:row>
                    <xdr:rowOff>38100</xdr:rowOff>
                  </from>
                  <to>
                    <xdr:col>4</xdr:col>
                    <xdr:colOff>104775</xdr:colOff>
                    <xdr:row>3</xdr:row>
                    <xdr:rowOff>466725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5" name="Button 19">
              <controlPr defaultSize="0" print="0" autoFill="0" autoPict="0" macro="[0]!ThisWorkbook.Riordina">
                <anchor>
                  <from>
                    <xdr:col>1</xdr:col>
                    <xdr:colOff>3009900</xdr:colOff>
                    <xdr:row>3</xdr:row>
                    <xdr:rowOff>38100</xdr:rowOff>
                  </from>
                  <to>
                    <xdr:col>2</xdr:col>
                    <xdr:colOff>57150</xdr:colOff>
                    <xdr:row>3</xdr:row>
                    <xdr:rowOff>466725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4" r:id="rId6" name="Button 20">
              <controlPr defaultSize="0" print="0" autoFill="0" autoPict="0" macro="[0]!ThisWorkbook.Stampa">
                <anchor>
                  <from>
                    <xdr:col>0</xdr:col>
                    <xdr:colOff>95250</xdr:colOff>
                    <xdr:row>3</xdr:row>
                    <xdr:rowOff>38100</xdr:rowOff>
                  </from>
                  <to>
                    <xdr:col>0</xdr:col>
                    <xdr:colOff>981075</xdr:colOff>
                    <xdr:row>3</xdr:row>
                    <xdr:rowOff>466725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oglio32">
    <tabColor indexed="42"/>
    <pageSetUpPr fitToPage="1"/>
  </sheetPr>
  <dimension ref="A1:AI123"/>
  <sheetViews>
    <sheetView showGridLines="0" view="pageBreakPreview" zoomScaleNormal="100" workbookViewId="0">
      <selection activeCell="G7" sqref="G1:Q65536"/>
    </sheetView>
  </sheetViews>
  <sheetFormatPr defaultColWidth="9.140625" defaultRowHeight="12.75" x14ac:dyDescent="0.2"/>
  <cols>
    <col min="1" max="2" width="3.85546875" style="3" customWidth="1"/>
    <col min="3" max="3" width="3.85546875" style="5" bestFit="1" customWidth="1"/>
    <col min="4" max="4" width="3.140625" style="3" customWidth="1"/>
    <col min="5" max="31" width="3" style="3" customWidth="1"/>
    <col min="32" max="32" width="2.42578125" style="3" customWidth="1"/>
    <col min="33" max="33" width="3.5703125" style="26" customWidth="1"/>
    <col min="34" max="35" width="10.85546875" style="3" customWidth="1"/>
    <col min="36" max="43" width="3" style="3" customWidth="1"/>
    <col min="44" max="44" width="3.140625" style="3" customWidth="1"/>
    <col min="45" max="16384" width="9.140625" style="3"/>
  </cols>
  <sheetData>
    <row r="1" spans="1:35" ht="26.25" customHeight="1" x14ac:dyDescent="0.2">
      <c r="A1" s="353" t="s">
        <v>21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</row>
    <row r="2" spans="1:35" s="30" customFormat="1" ht="13.5" x14ac:dyDescent="0.25">
      <c r="A2" s="45" t="s">
        <v>16</v>
      </c>
      <c r="B2" s="46"/>
      <c r="C2" s="47"/>
      <c r="D2" s="48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9"/>
      <c r="AH2" s="49"/>
      <c r="AI2" s="49"/>
    </row>
    <row r="3" spans="1:35" s="31" customFormat="1" ht="13.5" x14ac:dyDescent="0.25">
      <c r="A3" s="50"/>
      <c r="B3" s="50"/>
      <c r="C3" s="51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</row>
    <row r="4" spans="1:35" s="9" customFormat="1" ht="6" customHeight="1" x14ac:dyDescent="0.3">
      <c r="A4" s="52"/>
      <c r="B4" s="52"/>
      <c r="C4" s="53"/>
      <c r="D4" s="54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</row>
    <row r="5" spans="1:35" s="9" customFormat="1" ht="39.75" customHeight="1" x14ac:dyDescent="0.3">
      <c r="A5" s="411" t="str">
        <f>IF(Anagrafica!A3&lt;&gt;"",Anagrafica!A3,"")</f>
        <v>CDC ___/______/______ ANNO_______ (agg. P se plurien.) 
TITOLO DEL CDC______________________________</v>
      </c>
      <c r="B5" s="411"/>
      <c r="C5" s="411"/>
      <c r="D5" s="411"/>
      <c r="E5" s="411"/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  <c r="Q5" s="411"/>
      <c r="R5" s="411"/>
      <c r="S5" s="411"/>
      <c r="T5" s="411"/>
      <c r="U5" s="411"/>
      <c r="V5" s="411"/>
      <c r="W5" s="411"/>
      <c r="X5" s="411"/>
      <c r="Y5" s="411"/>
      <c r="Z5" s="411"/>
      <c r="AA5" s="411"/>
      <c r="AB5" s="411"/>
      <c r="AC5" s="411"/>
      <c r="AD5" s="411"/>
      <c r="AE5" s="411"/>
      <c r="AF5" s="411"/>
      <c r="AG5" s="411"/>
      <c r="AH5" s="411"/>
      <c r="AI5" s="411"/>
    </row>
    <row r="6" spans="1:35" s="9" customFormat="1" ht="20.25" x14ac:dyDescent="0.3">
      <c r="A6" s="33"/>
      <c r="B6" s="33"/>
      <c r="C6" s="58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</row>
    <row r="7" spans="1:35" s="9" customFormat="1" ht="20.25" x14ac:dyDescent="0.3">
      <c r="C7" s="10"/>
      <c r="D7" s="11"/>
    </row>
    <row r="8" spans="1:35" s="72" customFormat="1" ht="18.75" customHeight="1" x14ac:dyDescent="0.3">
      <c r="A8" s="412" t="str">
        <f>"Criterio: "&amp; Anagrafica!A10&amp;" - "&amp;Anagrafica!B10</f>
        <v>Criterio: CRIT1 - Criterio tecnico 1</v>
      </c>
      <c r="B8" s="412"/>
      <c r="C8" s="412"/>
      <c r="D8" s="412"/>
      <c r="E8" s="412"/>
      <c r="F8" s="412"/>
      <c r="G8" s="412"/>
      <c r="H8" s="412"/>
      <c r="I8" s="412"/>
      <c r="J8" s="412"/>
      <c r="K8" s="412"/>
      <c r="L8" s="412"/>
      <c r="M8" s="412"/>
      <c r="N8" s="412"/>
      <c r="O8" s="412"/>
      <c r="P8" s="412"/>
      <c r="Q8" s="412"/>
      <c r="R8" s="412"/>
      <c r="S8" s="412"/>
      <c r="T8" s="412"/>
      <c r="U8" s="412"/>
      <c r="V8" s="412"/>
      <c r="W8" s="412"/>
      <c r="X8" s="412"/>
      <c r="Y8" s="412"/>
      <c r="Z8" s="412"/>
      <c r="AA8" s="412"/>
      <c r="AB8" s="412"/>
      <c r="AC8" s="412"/>
      <c r="AD8" s="412"/>
      <c r="AE8" s="412"/>
      <c r="AF8" s="412"/>
      <c r="AG8" s="412"/>
      <c r="AH8" s="82" t="s">
        <v>15</v>
      </c>
      <c r="AI8" s="83">
        <f>IF(+Anagrafica!C10&lt;&gt;"",Anagrafica!C10,"")</f>
        <v>45</v>
      </c>
    </row>
    <row r="9" spans="1:35" s="1" customFormat="1" ht="24" customHeight="1" x14ac:dyDescent="0.3">
      <c r="A9" s="413" t="str">
        <f>"Sottocriterio: " &amp; Anagrafica!A12&amp;" - "&amp;Anagrafica!B12</f>
        <v xml:space="preserve">Sottocriterio:  - </v>
      </c>
      <c r="B9" s="413"/>
      <c r="C9" s="413"/>
      <c r="D9" s="413"/>
      <c r="E9" s="413"/>
      <c r="F9" s="413"/>
      <c r="G9" s="413"/>
      <c r="H9" s="413"/>
      <c r="I9" s="413"/>
      <c r="J9" s="413"/>
      <c r="K9" s="413"/>
      <c r="L9" s="413"/>
      <c r="M9" s="413"/>
      <c r="N9" s="413"/>
      <c r="O9" s="413"/>
      <c r="P9" s="413"/>
      <c r="Q9" s="413"/>
      <c r="R9" s="413"/>
      <c r="S9" s="413"/>
      <c r="T9" s="413"/>
      <c r="U9" s="413"/>
      <c r="V9" s="413"/>
      <c r="W9" s="413"/>
      <c r="X9" s="413"/>
      <c r="Y9" s="413"/>
      <c r="Z9" s="413"/>
      <c r="AA9" s="413"/>
      <c r="AB9" s="413"/>
      <c r="AC9" s="413"/>
      <c r="AD9" s="413"/>
      <c r="AE9" s="413"/>
      <c r="AF9" s="413"/>
      <c r="AG9" s="413"/>
      <c r="AH9" s="65" t="s">
        <v>18</v>
      </c>
      <c r="AI9" s="84" t="str">
        <f>IF(+Anagrafica!C12&lt;&gt;"",Anagrafica!C12,"")</f>
        <v/>
      </c>
    </row>
    <row r="10" spans="1:35" ht="18" x14ac:dyDescent="0.25">
      <c r="B10" s="1"/>
      <c r="D10" s="1"/>
      <c r="AB10" s="4"/>
      <c r="AC10" s="4"/>
      <c r="AD10" s="4"/>
      <c r="AE10" s="4"/>
    </row>
    <row r="11" spans="1:35" ht="29.25" customHeight="1" x14ac:dyDescent="0.2">
      <c r="A11" s="385" t="s">
        <v>17</v>
      </c>
      <c r="B11" s="385"/>
      <c r="C11" s="385"/>
      <c r="D11" s="385"/>
      <c r="E11" s="385"/>
      <c r="F11" s="385"/>
      <c r="G11" s="385"/>
      <c r="H11" s="385"/>
      <c r="I11" s="385"/>
      <c r="J11" s="385"/>
      <c r="K11" s="385"/>
      <c r="L11" s="385"/>
      <c r="M11" s="385"/>
      <c r="N11" s="385"/>
      <c r="O11" s="385"/>
      <c r="P11" s="385"/>
      <c r="Q11" s="385"/>
      <c r="R11" s="385"/>
      <c r="S11" s="385"/>
      <c r="T11" s="385" t="s">
        <v>23</v>
      </c>
      <c r="U11" s="385"/>
      <c r="V11" s="385"/>
      <c r="W11" s="385"/>
      <c r="X11" s="385" t="s">
        <v>25</v>
      </c>
      <c r="Y11" s="385"/>
      <c r="Z11" s="385"/>
      <c r="AA11" s="385"/>
      <c r="AB11" s="385" t="s">
        <v>24</v>
      </c>
      <c r="AC11" s="385"/>
      <c r="AD11" s="385"/>
      <c r="AE11" s="385"/>
      <c r="AF11" s="26"/>
      <c r="AI11" s="21" t="s">
        <v>19</v>
      </c>
    </row>
    <row r="12" spans="1:35" ht="16.5" x14ac:dyDescent="0.3">
      <c r="A12" s="61" t="str">
        <f>IF($AI$9&lt;&gt;"",IF(Anagrafica!A99&lt;&gt;"",Anagrafica!A99,""),"")</f>
        <v/>
      </c>
      <c r="B12" s="409" t="str">
        <f>IF(A12&lt;&gt;"",IF(Anagrafica!B99&lt;&gt;"",Anagrafica!B99,""),"")</f>
        <v/>
      </c>
      <c r="C12" s="409"/>
      <c r="D12" s="409"/>
      <c r="E12" s="409"/>
      <c r="F12" s="409"/>
      <c r="G12" s="409"/>
      <c r="H12" s="409"/>
      <c r="I12" s="409"/>
      <c r="J12" s="409"/>
      <c r="K12" s="409"/>
      <c r="L12" s="409"/>
      <c r="M12" s="409"/>
      <c r="N12" s="409"/>
      <c r="O12" s="409"/>
      <c r="P12" s="409"/>
      <c r="Q12" s="409"/>
      <c r="R12" s="409"/>
      <c r="S12" s="410"/>
      <c r="T12" s="372" t="str">
        <f>IF(A12&lt;&gt;"",IF(AI31&lt;&gt;"",AI31,0)+IF(AI50&lt;&gt;"",AI50,0)+IF(AI69&lt;&gt;"",AI69,0)+IF(AI88&lt;&gt;"",AI88,0)+IF(AI107&lt;&gt;"",AI107,0),"")</f>
        <v/>
      </c>
      <c r="U12" s="373"/>
      <c r="V12" s="373"/>
      <c r="W12" s="373"/>
      <c r="X12" s="372" t="str">
        <f>IF(T12&lt;&gt;"",ROUND(T12/COUNTA(Anagrafica!$B$89:$C$93),3),"")</f>
        <v/>
      </c>
      <c r="Y12" s="373"/>
      <c r="Z12" s="373"/>
      <c r="AA12" s="390"/>
      <c r="AB12" s="372" t="str">
        <f>IF(T12="","",IF(T12&gt;0,ROUND(X12/LARGE($X$12:$AA$26,1),3),0))</f>
        <v/>
      </c>
      <c r="AC12" s="373"/>
      <c r="AD12" s="373"/>
      <c r="AE12" s="390"/>
      <c r="AF12" s="94"/>
      <c r="AG12" s="94"/>
      <c r="AH12" s="95"/>
      <c r="AI12" s="85" t="str">
        <f t="shared" ref="AI12:AI26" si="0">IF(AB12&lt;&gt;"",IF(AB12&gt;0,ROUND(AB12*IF($AI$9&lt;&gt;"",$AI$9,$AI$8),3),0),"")</f>
        <v/>
      </c>
    </row>
    <row r="13" spans="1:35" ht="16.5" x14ac:dyDescent="0.3">
      <c r="A13" s="62" t="str">
        <f>IF($AI$9&lt;&gt;"",IF(Anagrafica!A100&lt;&gt;"",Anagrafica!A100,""),"")</f>
        <v/>
      </c>
      <c r="B13" s="374" t="str">
        <f>IF(A13&lt;&gt;"",IF(Anagrafica!B100&lt;&gt;"",Anagrafica!B100,""),"")</f>
        <v/>
      </c>
      <c r="C13" s="374"/>
      <c r="D13" s="374"/>
      <c r="E13" s="374"/>
      <c r="F13" s="374"/>
      <c r="G13" s="374"/>
      <c r="H13" s="374"/>
      <c r="I13" s="374"/>
      <c r="J13" s="374"/>
      <c r="K13" s="374"/>
      <c r="L13" s="374"/>
      <c r="M13" s="374"/>
      <c r="N13" s="374"/>
      <c r="O13" s="374"/>
      <c r="P13" s="374"/>
      <c r="Q13" s="374"/>
      <c r="R13" s="374"/>
      <c r="S13" s="376"/>
      <c r="T13" s="401" t="str">
        <f t="shared" ref="T13:T26" si="1">IF(A13&lt;&gt;"",IF(AI32&lt;&gt;"",AI32,0)+IF(AI51&lt;&gt;"",AI51,0)+IF(AI70&lt;&gt;"",AI70,0)+IF(AI89&lt;&gt;"",AI89,0)+IF(AI108&lt;&gt;"",AI108,0),"")</f>
        <v/>
      </c>
      <c r="U13" s="402"/>
      <c r="V13" s="402"/>
      <c r="W13" s="402"/>
      <c r="X13" s="401" t="str">
        <f>IF(T13&lt;&gt;"",ROUND(T13/COUNTA(Anagrafica!$B$89:$C$93),3),"")</f>
        <v/>
      </c>
      <c r="Y13" s="402"/>
      <c r="Z13" s="402"/>
      <c r="AA13" s="403"/>
      <c r="AB13" s="401" t="str">
        <f t="shared" ref="AB13:AB26" si="2">IF(T13="","",IF(T13&gt;0,ROUND(X13/LARGE($X$12:$AA$26,1),3),0))</f>
        <v/>
      </c>
      <c r="AC13" s="402"/>
      <c r="AD13" s="402"/>
      <c r="AE13" s="403"/>
      <c r="AF13" s="96"/>
      <c r="AG13" s="96"/>
      <c r="AH13" s="97"/>
      <c r="AI13" s="86" t="str">
        <f t="shared" si="0"/>
        <v/>
      </c>
    </row>
    <row r="14" spans="1:35" ht="16.5" x14ac:dyDescent="0.3">
      <c r="A14" s="62" t="str">
        <f>IF($AI$9&lt;&gt;"",IF(Anagrafica!A101&lt;&gt;"",Anagrafica!A101,""),"")</f>
        <v/>
      </c>
      <c r="B14" s="374" t="str">
        <f>IF(A14&lt;&gt;"",IF(Anagrafica!B101&lt;&gt;"",Anagrafica!B101,""),"")</f>
        <v/>
      </c>
      <c r="C14" s="374"/>
      <c r="D14" s="374"/>
      <c r="E14" s="374"/>
      <c r="F14" s="374"/>
      <c r="G14" s="374"/>
      <c r="H14" s="374"/>
      <c r="I14" s="374"/>
      <c r="J14" s="374"/>
      <c r="K14" s="374"/>
      <c r="L14" s="374"/>
      <c r="M14" s="374"/>
      <c r="N14" s="374"/>
      <c r="O14" s="374"/>
      <c r="P14" s="374"/>
      <c r="Q14" s="374"/>
      <c r="R14" s="374"/>
      <c r="S14" s="376"/>
      <c r="T14" s="401" t="str">
        <f t="shared" si="1"/>
        <v/>
      </c>
      <c r="U14" s="402"/>
      <c r="V14" s="402"/>
      <c r="W14" s="402"/>
      <c r="X14" s="401" t="str">
        <f>IF(T14&lt;&gt;"",ROUND(T14/COUNTA(Anagrafica!$B$89:$C$93),3),"")</f>
        <v/>
      </c>
      <c r="Y14" s="402"/>
      <c r="Z14" s="402"/>
      <c r="AA14" s="403"/>
      <c r="AB14" s="401" t="str">
        <f t="shared" si="2"/>
        <v/>
      </c>
      <c r="AC14" s="402"/>
      <c r="AD14" s="402"/>
      <c r="AE14" s="403"/>
      <c r="AF14" s="96"/>
      <c r="AG14" s="96"/>
      <c r="AH14" s="97"/>
      <c r="AI14" s="86" t="str">
        <f t="shared" si="0"/>
        <v/>
      </c>
    </row>
    <row r="15" spans="1:35" ht="16.5" x14ac:dyDescent="0.3">
      <c r="A15" s="62" t="str">
        <f>IF($AI$9&lt;&gt;"",IF(Anagrafica!A102&lt;&gt;"",Anagrafica!A102,""),"")</f>
        <v/>
      </c>
      <c r="B15" s="374" t="str">
        <f>IF(A15&lt;&gt;"",IF(Anagrafica!B102&lt;&gt;"",Anagrafica!B102,""),"")</f>
        <v/>
      </c>
      <c r="C15" s="374"/>
      <c r="D15" s="374"/>
      <c r="E15" s="374"/>
      <c r="F15" s="374"/>
      <c r="G15" s="374"/>
      <c r="H15" s="374"/>
      <c r="I15" s="374"/>
      <c r="J15" s="374"/>
      <c r="K15" s="374"/>
      <c r="L15" s="374"/>
      <c r="M15" s="374"/>
      <c r="N15" s="374"/>
      <c r="O15" s="374"/>
      <c r="P15" s="374"/>
      <c r="Q15" s="374"/>
      <c r="R15" s="374"/>
      <c r="S15" s="376"/>
      <c r="T15" s="401" t="str">
        <f t="shared" si="1"/>
        <v/>
      </c>
      <c r="U15" s="402"/>
      <c r="V15" s="402"/>
      <c r="W15" s="402"/>
      <c r="X15" s="401" t="str">
        <f>IF(T15&lt;&gt;"",ROUND(T15/COUNTA(Anagrafica!$B$89:$C$93),3),"")</f>
        <v/>
      </c>
      <c r="Y15" s="402"/>
      <c r="Z15" s="402"/>
      <c r="AA15" s="403"/>
      <c r="AB15" s="401" t="str">
        <f t="shared" si="2"/>
        <v/>
      </c>
      <c r="AC15" s="402"/>
      <c r="AD15" s="402"/>
      <c r="AE15" s="403"/>
      <c r="AF15" s="96"/>
      <c r="AG15" s="96"/>
      <c r="AH15" s="97"/>
      <c r="AI15" s="86" t="str">
        <f t="shared" si="0"/>
        <v/>
      </c>
    </row>
    <row r="16" spans="1:35" ht="16.5" x14ac:dyDescent="0.3">
      <c r="A16" s="62" t="str">
        <f>IF($AI$9&lt;&gt;"",IF(Anagrafica!A103&lt;&gt;"",Anagrafica!A103,""),"")</f>
        <v/>
      </c>
      <c r="B16" s="374" t="str">
        <f>IF(A16&lt;&gt;"",IF(Anagrafica!B103&lt;&gt;"",Anagrafica!B103,""),"")</f>
        <v/>
      </c>
      <c r="C16" s="374"/>
      <c r="D16" s="374"/>
      <c r="E16" s="374"/>
      <c r="F16" s="374"/>
      <c r="G16" s="374"/>
      <c r="H16" s="374"/>
      <c r="I16" s="374"/>
      <c r="J16" s="374"/>
      <c r="K16" s="374"/>
      <c r="L16" s="374"/>
      <c r="M16" s="374"/>
      <c r="N16" s="374"/>
      <c r="O16" s="374"/>
      <c r="P16" s="374"/>
      <c r="Q16" s="374"/>
      <c r="R16" s="374"/>
      <c r="S16" s="376"/>
      <c r="T16" s="401" t="str">
        <f t="shared" si="1"/>
        <v/>
      </c>
      <c r="U16" s="402"/>
      <c r="V16" s="402"/>
      <c r="W16" s="402"/>
      <c r="X16" s="401" t="str">
        <f>IF(T16&lt;&gt;"",ROUND(T16/COUNTA(Anagrafica!$B$89:$C$93),3),"")</f>
        <v/>
      </c>
      <c r="Y16" s="402"/>
      <c r="Z16" s="402"/>
      <c r="AA16" s="403"/>
      <c r="AB16" s="401" t="str">
        <f t="shared" si="2"/>
        <v/>
      </c>
      <c r="AC16" s="402"/>
      <c r="AD16" s="402"/>
      <c r="AE16" s="403"/>
      <c r="AF16" s="96"/>
      <c r="AG16" s="96"/>
      <c r="AH16" s="97"/>
      <c r="AI16" s="86" t="str">
        <f t="shared" si="0"/>
        <v/>
      </c>
    </row>
    <row r="17" spans="1:35" ht="16.5" x14ac:dyDescent="0.3">
      <c r="A17" s="62" t="str">
        <f>IF($AI$9&lt;&gt;"",IF(Anagrafica!A104&lt;&gt;"",Anagrafica!A104,""),"")</f>
        <v/>
      </c>
      <c r="B17" s="374" t="str">
        <f>IF(A17&lt;&gt;"",IF(Anagrafica!B104&lt;&gt;"",Anagrafica!B104,""),"")</f>
        <v/>
      </c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4"/>
      <c r="N17" s="374"/>
      <c r="O17" s="374"/>
      <c r="P17" s="374"/>
      <c r="Q17" s="374"/>
      <c r="R17" s="374"/>
      <c r="S17" s="376"/>
      <c r="T17" s="401" t="str">
        <f t="shared" si="1"/>
        <v/>
      </c>
      <c r="U17" s="402"/>
      <c r="V17" s="402"/>
      <c r="W17" s="402"/>
      <c r="X17" s="401" t="str">
        <f>IF(T17&lt;&gt;"",ROUND(T17/COUNTA(Anagrafica!$B$89:$C$93),3),"")</f>
        <v/>
      </c>
      <c r="Y17" s="402"/>
      <c r="Z17" s="402"/>
      <c r="AA17" s="403"/>
      <c r="AB17" s="401" t="str">
        <f t="shared" si="2"/>
        <v/>
      </c>
      <c r="AC17" s="402"/>
      <c r="AD17" s="402"/>
      <c r="AE17" s="403"/>
      <c r="AF17" s="96"/>
      <c r="AG17" s="96"/>
      <c r="AH17" s="97"/>
      <c r="AI17" s="86" t="str">
        <f t="shared" si="0"/>
        <v/>
      </c>
    </row>
    <row r="18" spans="1:35" ht="16.5" x14ac:dyDescent="0.3">
      <c r="A18" s="62" t="str">
        <f>IF($AI$9&lt;&gt;"",IF(Anagrafica!A105&lt;&gt;"",Anagrafica!A105,""),"")</f>
        <v/>
      </c>
      <c r="B18" s="374" t="str">
        <f>IF(A18&lt;&gt;"",IF(Anagrafica!B105&lt;&gt;"",Anagrafica!B105,""),"")</f>
        <v/>
      </c>
      <c r="C18" s="374"/>
      <c r="D18" s="374"/>
      <c r="E18" s="374"/>
      <c r="F18" s="374"/>
      <c r="G18" s="374"/>
      <c r="H18" s="374"/>
      <c r="I18" s="374"/>
      <c r="J18" s="374"/>
      <c r="K18" s="374"/>
      <c r="L18" s="374"/>
      <c r="M18" s="374"/>
      <c r="N18" s="374"/>
      <c r="O18" s="374"/>
      <c r="P18" s="374"/>
      <c r="Q18" s="374"/>
      <c r="R18" s="374"/>
      <c r="S18" s="376"/>
      <c r="T18" s="401" t="str">
        <f t="shared" si="1"/>
        <v/>
      </c>
      <c r="U18" s="402"/>
      <c r="V18" s="402"/>
      <c r="W18" s="402"/>
      <c r="X18" s="401" t="str">
        <f>IF(T18&lt;&gt;"",ROUND(T18/COUNTA(Anagrafica!$B$89:$C$93),3),"")</f>
        <v/>
      </c>
      <c r="Y18" s="402"/>
      <c r="Z18" s="402"/>
      <c r="AA18" s="403"/>
      <c r="AB18" s="401" t="str">
        <f t="shared" si="2"/>
        <v/>
      </c>
      <c r="AC18" s="402"/>
      <c r="AD18" s="402"/>
      <c r="AE18" s="403"/>
      <c r="AF18" s="96"/>
      <c r="AG18" s="96"/>
      <c r="AH18" s="97"/>
      <c r="AI18" s="86" t="str">
        <f t="shared" si="0"/>
        <v/>
      </c>
    </row>
    <row r="19" spans="1:35" ht="16.5" x14ac:dyDescent="0.3">
      <c r="A19" s="62" t="str">
        <f>IF($AI$9&lt;&gt;"",IF(Anagrafica!A106&lt;&gt;"",Anagrafica!A106,""),"")</f>
        <v/>
      </c>
      <c r="B19" s="374" t="str">
        <f>IF(A19&lt;&gt;"",IF(Anagrafica!B106&lt;&gt;"",Anagrafica!B106,""),"")</f>
        <v/>
      </c>
      <c r="C19" s="374"/>
      <c r="D19" s="374"/>
      <c r="E19" s="374"/>
      <c r="F19" s="374"/>
      <c r="G19" s="374"/>
      <c r="H19" s="374"/>
      <c r="I19" s="374"/>
      <c r="J19" s="374"/>
      <c r="K19" s="374"/>
      <c r="L19" s="374"/>
      <c r="M19" s="374"/>
      <c r="N19" s="374"/>
      <c r="O19" s="374"/>
      <c r="P19" s="374"/>
      <c r="Q19" s="374"/>
      <c r="R19" s="374"/>
      <c r="S19" s="376"/>
      <c r="T19" s="401" t="str">
        <f t="shared" si="1"/>
        <v/>
      </c>
      <c r="U19" s="402"/>
      <c r="V19" s="402"/>
      <c r="W19" s="402"/>
      <c r="X19" s="401" t="str">
        <f>IF(T19&lt;&gt;"",ROUND(T19/COUNTA(Anagrafica!$B$89:$C$93),3),"")</f>
        <v/>
      </c>
      <c r="Y19" s="402"/>
      <c r="Z19" s="402"/>
      <c r="AA19" s="403"/>
      <c r="AB19" s="401" t="str">
        <f t="shared" si="2"/>
        <v/>
      </c>
      <c r="AC19" s="402"/>
      <c r="AD19" s="402"/>
      <c r="AE19" s="403"/>
      <c r="AF19" s="96"/>
      <c r="AG19" s="96"/>
      <c r="AH19" s="97"/>
      <c r="AI19" s="86" t="str">
        <f t="shared" si="0"/>
        <v/>
      </c>
    </row>
    <row r="20" spans="1:35" ht="16.5" x14ac:dyDescent="0.3">
      <c r="A20" s="62" t="str">
        <f>IF($AI$9&lt;&gt;"",IF(Anagrafica!A107&lt;&gt;"",Anagrafica!A107,""),"")</f>
        <v/>
      </c>
      <c r="B20" s="374" t="str">
        <f>IF(A20&lt;&gt;"",IF(Anagrafica!B107&lt;&gt;"",Anagrafica!B107,""),"")</f>
        <v/>
      </c>
      <c r="C20" s="374"/>
      <c r="D20" s="374"/>
      <c r="E20" s="374"/>
      <c r="F20" s="374"/>
      <c r="G20" s="374"/>
      <c r="H20" s="374"/>
      <c r="I20" s="374"/>
      <c r="J20" s="374"/>
      <c r="K20" s="374"/>
      <c r="L20" s="374"/>
      <c r="M20" s="374"/>
      <c r="N20" s="374"/>
      <c r="O20" s="374"/>
      <c r="P20" s="374"/>
      <c r="Q20" s="374"/>
      <c r="R20" s="374"/>
      <c r="S20" s="376"/>
      <c r="T20" s="401" t="str">
        <f t="shared" si="1"/>
        <v/>
      </c>
      <c r="U20" s="402"/>
      <c r="V20" s="402"/>
      <c r="W20" s="402"/>
      <c r="X20" s="401" t="str">
        <f>IF(T20&lt;&gt;"",ROUND(T20/COUNTA(Anagrafica!$B$89:$C$93),3),"")</f>
        <v/>
      </c>
      <c r="Y20" s="402"/>
      <c r="Z20" s="402"/>
      <c r="AA20" s="403"/>
      <c r="AB20" s="401" t="str">
        <f t="shared" si="2"/>
        <v/>
      </c>
      <c r="AC20" s="402"/>
      <c r="AD20" s="402"/>
      <c r="AE20" s="403"/>
      <c r="AF20" s="96"/>
      <c r="AG20" s="96"/>
      <c r="AH20" s="97"/>
      <c r="AI20" s="86" t="str">
        <f t="shared" si="0"/>
        <v/>
      </c>
    </row>
    <row r="21" spans="1:35" ht="16.5" x14ac:dyDescent="0.3">
      <c r="A21" s="62" t="str">
        <f>IF($AI$9&lt;&gt;"",IF(Anagrafica!A108&lt;&gt;"",Anagrafica!A108,""),"")</f>
        <v/>
      </c>
      <c r="B21" s="374" t="str">
        <f>IF(A21&lt;&gt;"",IF(Anagrafica!B108&lt;&gt;"",Anagrafica!B108,""),"")</f>
        <v/>
      </c>
      <c r="C21" s="374"/>
      <c r="D21" s="374"/>
      <c r="E21" s="374"/>
      <c r="F21" s="374"/>
      <c r="G21" s="374"/>
      <c r="H21" s="374"/>
      <c r="I21" s="374"/>
      <c r="J21" s="374"/>
      <c r="K21" s="374"/>
      <c r="L21" s="374"/>
      <c r="M21" s="374"/>
      <c r="N21" s="374"/>
      <c r="O21" s="374"/>
      <c r="P21" s="374"/>
      <c r="Q21" s="374"/>
      <c r="R21" s="374"/>
      <c r="S21" s="376"/>
      <c r="T21" s="401" t="str">
        <f t="shared" si="1"/>
        <v/>
      </c>
      <c r="U21" s="402"/>
      <c r="V21" s="402"/>
      <c r="W21" s="402"/>
      <c r="X21" s="401" t="str">
        <f>IF(T21&lt;&gt;"",ROUND(T21/COUNTA(Anagrafica!$B$89:$C$93),3),"")</f>
        <v/>
      </c>
      <c r="Y21" s="402"/>
      <c r="Z21" s="402"/>
      <c r="AA21" s="403"/>
      <c r="AB21" s="401" t="str">
        <f t="shared" si="2"/>
        <v/>
      </c>
      <c r="AC21" s="402"/>
      <c r="AD21" s="402"/>
      <c r="AE21" s="403"/>
      <c r="AF21" s="96"/>
      <c r="AG21" s="96"/>
      <c r="AH21" s="97"/>
      <c r="AI21" s="86" t="str">
        <f t="shared" si="0"/>
        <v/>
      </c>
    </row>
    <row r="22" spans="1:35" ht="16.5" x14ac:dyDescent="0.3">
      <c r="A22" s="62" t="str">
        <f>IF($AI$9&lt;&gt;"",IF(Anagrafica!A109&lt;&gt;"",Anagrafica!A109,""),"")</f>
        <v/>
      </c>
      <c r="B22" s="374" t="str">
        <f>IF(A22&lt;&gt;"",IF(Anagrafica!B109&lt;&gt;"",Anagrafica!B109,""),"")</f>
        <v/>
      </c>
      <c r="C22" s="374"/>
      <c r="D22" s="374"/>
      <c r="E22" s="374"/>
      <c r="F22" s="374"/>
      <c r="G22" s="374"/>
      <c r="H22" s="374"/>
      <c r="I22" s="374"/>
      <c r="J22" s="374"/>
      <c r="K22" s="374"/>
      <c r="L22" s="374"/>
      <c r="M22" s="374"/>
      <c r="N22" s="374"/>
      <c r="O22" s="374"/>
      <c r="P22" s="374"/>
      <c r="Q22" s="374"/>
      <c r="R22" s="374"/>
      <c r="S22" s="376"/>
      <c r="T22" s="401" t="str">
        <f t="shared" si="1"/>
        <v/>
      </c>
      <c r="U22" s="402"/>
      <c r="V22" s="402"/>
      <c r="W22" s="402"/>
      <c r="X22" s="401" t="str">
        <f>IF(T22&lt;&gt;"",ROUND(T22/COUNTA(Anagrafica!$B$89:$C$93),3),"")</f>
        <v/>
      </c>
      <c r="Y22" s="402"/>
      <c r="Z22" s="402"/>
      <c r="AA22" s="403"/>
      <c r="AB22" s="401" t="str">
        <f t="shared" si="2"/>
        <v/>
      </c>
      <c r="AC22" s="402"/>
      <c r="AD22" s="402"/>
      <c r="AE22" s="403"/>
      <c r="AF22" s="96"/>
      <c r="AG22" s="96"/>
      <c r="AH22" s="97"/>
      <c r="AI22" s="86" t="str">
        <f t="shared" si="0"/>
        <v/>
      </c>
    </row>
    <row r="23" spans="1:35" ht="16.5" x14ac:dyDescent="0.3">
      <c r="A23" s="62" t="str">
        <f>IF($AI$9&lt;&gt;"",IF(Anagrafica!A110&lt;&gt;"",Anagrafica!A110,""),"")</f>
        <v/>
      </c>
      <c r="B23" s="374" t="str">
        <f>IF(A23&lt;&gt;"",IF(Anagrafica!B110&lt;&gt;"",Anagrafica!B110,""),"")</f>
        <v/>
      </c>
      <c r="C23" s="374"/>
      <c r="D23" s="374"/>
      <c r="E23" s="374"/>
      <c r="F23" s="374"/>
      <c r="G23" s="374"/>
      <c r="H23" s="374"/>
      <c r="I23" s="374"/>
      <c r="J23" s="374"/>
      <c r="K23" s="374"/>
      <c r="L23" s="374"/>
      <c r="M23" s="374"/>
      <c r="N23" s="374"/>
      <c r="O23" s="374"/>
      <c r="P23" s="374"/>
      <c r="Q23" s="374"/>
      <c r="R23" s="374"/>
      <c r="S23" s="376"/>
      <c r="T23" s="401" t="str">
        <f t="shared" si="1"/>
        <v/>
      </c>
      <c r="U23" s="402"/>
      <c r="V23" s="402"/>
      <c r="W23" s="402"/>
      <c r="X23" s="401" t="str">
        <f>IF(T23&lt;&gt;"",ROUND(T23/COUNTA(Anagrafica!$B$89:$C$93),3),"")</f>
        <v/>
      </c>
      <c r="Y23" s="402"/>
      <c r="Z23" s="402"/>
      <c r="AA23" s="403"/>
      <c r="AB23" s="401" t="str">
        <f t="shared" si="2"/>
        <v/>
      </c>
      <c r="AC23" s="402"/>
      <c r="AD23" s="402"/>
      <c r="AE23" s="403"/>
      <c r="AF23" s="96"/>
      <c r="AG23" s="96"/>
      <c r="AH23" s="97"/>
      <c r="AI23" s="86" t="str">
        <f t="shared" si="0"/>
        <v/>
      </c>
    </row>
    <row r="24" spans="1:35" ht="16.5" x14ac:dyDescent="0.3">
      <c r="A24" s="62" t="str">
        <f>IF($AI$9&lt;&gt;"",IF(Anagrafica!A111&lt;&gt;"",Anagrafica!A111,""),"")</f>
        <v/>
      </c>
      <c r="B24" s="374" t="str">
        <f>IF(A24&lt;&gt;"",IF(Anagrafica!B111&lt;&gt;"",Anagrafica!B111,""),"")</f>
        <v/>
      </c>
      <c r="C24" s="374"/>
      <c r="D24" s="374"/>
      <c r="E24" s="374"/>
      <c r="F24" s="374"/>
      <c r="G24" s="374"/>
      <c r="H24" s="374"/>
      <c r="I24" s="374"/>
      <c r="J24" s="374"/>
      <c r="K24" s="374"/>
      <c r="L24" s="374"/>
      <c r="M24" s="374"/>
      <c r="N24" s="374"/>
      <c r="O24" s="374"/>
      <c r="P24" s="374"/>
      <c r="Q24" s="374"/>
      <c r="R24" s="374"/>
      <c r="S24" s="376"/>
      <c r="T24" s="401" t="str">
        <f t="shared" si="1"/>
        <v/>
      </c>
      <c r="U24" s="402"/>
      <c r="V24" s="402"/>
      <c r="W24" s="402"/>
      <c r="X24" s="401" t="str">
        <f>IF(T24&lt;&gt;"",ROUND(T24/COUNTA(Anagrafica!$B$89:$C$93),3),"")</f>
        <v/>
      </c>
      <c r="Y24" s="402"/>
      <c r="Z24" s="402"/>
      <c r="AA24" s="403"/>
      <c r="AB24" s="401" t="str">
        <f t="shared" si="2"/>
        <v/>
      </c>
      <c r="AC24" s="402"/>
      <c r="AD24" s="402"/>
      <c r="AE24" s="403"/>
      <c r="AF24" s="96"/>
      <c r="AG24" s="96"/>
      <c r="AH24" s="97"/>
      <c r="AI24" s="86" t="str">
        <f t="shared" si="0"/>
        <v/>
      </c>
    </row>
    <row r="25" spans="1:35" ht="16.5" x14ac:dyDescent="0.3">
      <c r="A25" s="62" t="str">
        <f>IF($AI$9&lt;&gt;"",IF(Anagrafica!A112&lt;&gt;"",Anagrafica!A112,""),"")</f>
        <v/>
      </c>
      <c r="B25" s="374" t="str">
        <f>IF(A25&lt;&gt;"",IF(Anagrafica!B112&lt;&gt;"",Anagrafica!B112,""),"")</f>
        <v/>
      </c>
      <c r="C25" s="374"/>
      <c r="D25" s="374"/>
      <c r="E25" s="374"/>
      <c r="F25" s="374"/>
      <c r="G25" s="374"/>
      <c r="H25" s="374"/>
      <c r="I25" s="374"/>
      <c r="J25" s="374"/>
      <c r="K25" s="374"/>
      <c r="L25" s="374"/>
      <c r="M25" s="374"/>
      <c r="N25" s="374"/>
      <c r="O25" s="374"/>
      <c r="P25" s="374"/>
      <c r="Q25" s="374"/>
      <c r="R25" s="374"/>
      <c r="S25" s="376"/>
      <c r="T25" s="401" t="str">
        <f t="shared" si="1"/>
        <v/>
      </c>
      <c r="U25" s="402"/>
      <c r="V25" s="402"/>
      <c r="W25" s="402"/>
      <c r="X25" s="401" t="str">
        <f>IF(T25&lt;&gt;"",ROUND(T25/COUNTA(Anagrafica!$B$89:$C$93),3),"")</f>
        <v/>
      </c>
      <c r="Y25" s="402"/>
      <c r="Z25" s="402"/>
      <c r="AA25" s="403"/>
      <c r="AB25" s="401" t="str">
        <f t="shared" si="2"/>
        <v/>
      </c>
      <c r="AC25" s="402"/>
      <c r="AD25" s="402"/>
      <c r="AE25" s="403"/>
      <c r="AF25" s="96"/>
      <c r="AG25" s="96"/>
      <c r="AH25" s="97"/>
      <c r="AI25" s="86" t="str">
        <f t="shared" si="0"/>
        <v/>
      </c>
    </row>
    <row r="26" spans="1:35" ht="16.5" x14ac:dyDescent="0.3">
      <c r="A26" s="63" t="str">
        <f>IF($AI$9&lt;&gt;"",IF(Anagrafica!A113&lt;&gt;"",Anagrafica!A113,""),"")</f>
        <v/>
      </c>
      <c r="B26" s="379" t="str">
        <f>IF(A26&lt;&gt;"",IF(Anagrafica!B113&lt;&gt;"",Anagrafica!B113,""),"")</f>
        <v/>
      </c>
      <c r="C26" s="379"/>
      <c r="D26" s="379"/>
      <c r="E26" s="379"/>
      <c r="F26" s="379"/>
      <c r="G26" s="379"/>
      <c r="H26" s="379"/>
      <c r="I26" s="379"/>
      <c r="J26" s="379"/>
      <c r="K26" s="379"/>
      <c r="L26" s="379"/>
      <c r="M26" s="379"/>
      <c r="N26" s="379"/>
      <c r="O26" s="379"/>
      <c r="P26" s="379"/>
      <c r="Q26" s="379"/>
      <c r="R26" s="379"/>
      <c r="S26" s="380"/>
      <c r="T26" s="407" t="str">
        <f t="shared" si="1"/>
        <v/>
      </c>
      <c r="U26" s="408"/>
      <c r="V26" s="408"/>
      <c r="W26" s="408"/>
      <c r="X26" s="404" t="str">
        <f>IF(T26&lt;&gt;"",ROUND(T26/COUNTA(Anagrafica!$B$89:$C$93),3),"")</f>
        <v/>
      </c>
      <c r="Y26" s="405"/>
      <c r="Z26" s="405"/>
      <c r="AA26" s="406"/>
      <c r="AB26" s="404" t="str">
        <f t="shared" si="2"/>
        <v/>
      </c>
      <c r="AC26" s="405"/>
      <c r="AD26" s="405"/>
      <c r="AE26" s="406"/>
      <c r="AF26" s="96"/>
      <c r="AG26" s="96"/>
      <c r="AH26" s="97"/>
      <c r="AI26" s="87" t="str">
        <f t="shared" si="0"/>
        <v/>
      </c>
    </row>
    <row r="27" spans="1:35" x14ac:dyDescent="0.2">
      <c r="A27" s="42"/>
      <c r="B27" s="42"/>
      <c r="C27" s="9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378"/>
      <c r="Q27" s="378"/>
      <c r="R27" s="378"/>
      <c r="S27" s="378"/>
      <c r="T27" s="400"/>
      <c r="U27" s="400"/>
      <c r="V27" s="400"/>
      <c r="W27" s="400"/>
      <c r="X27" s="42"/>
      <c r="Y27" s="42"/>
      <c r="Z27" s="42"/>
      <c r="AA27" s="42"/>
      <c r="AB27" s="26"/>
      <c r="AC27" s="26"/>
      <c r="AD27" s="26"/>
      <c r="AE27" s="26"/>
      <c r="AF27" s="104"/>
      <c r="AG27" s="104"/>
      <c r="AH27" s="103"/>
      <c r="AI27" s="42"/>
    </row>
    <row r="29" spans="1:35" s="20" customFormat="1" ht="16.5" x14ac:dyDescent="0.3">
      <c r="A29" s="19" t="str">
        <f>IF(Anagrafica!A89&lt;&gt;"",Anagrafica!A89&amp;" - "&amp;Anagrafica!B89,"")</f>
        <v>1 - Commissario 1</v>
      </c>
      <c r="C29" s="28"/>
      <c r="AG29" s="28"/>
    </row>
    <row r="30" spans="1:35" s="5" customFormat="1" ht="13.5" customHeight="1" x14ac:dyDescent="0.2">
      <c r="A30" s="4" t="s">
        <v>10</v>
      </c>
      <c r="C30" s="60" t="str">
        <f>$A$13</f>
        <v/>
      </c>
      <c r="E30" s="60" t="str">
        <f>+$A$14</f>
        <v/>
      </c>
      <c r="G30" s="60" t="str">
        <f>+$A$15</f>
        <v/>
      </c>
      <c r="I30" s="60" t="str">
        <f>+$A$16</f>
        <v/>
      </c>
      <c r="K30" s="60" t="str">
        <f>+$A$17</f>
        <v/>
      </c>
      <c r="M30" s="60" t="str">
        <f>+$A$18</f>
        <v/>
      </c>
      <c r="O30" s="60" t="str">
        <f>+$A$19</f>
        <v/>
      </c>
      <c r="Q30" s="60" t="str">
        <f>+$A$20</f>
        <v/>
      </c>
      <c r="S30" s="60" t="str">
        <f>+$A$21</f>
        <v/>
      </c>
      <c r="U30" s="60" t="str">
        <f>+$A$22</f>
        <v/>
      </c>
      <c r="W30" s="60" t="str">
        <f>+$A$23</f>
        <v/>
      </c>
      <c r="Y30" s="60" t="str">
        <f>+$A$24</f>
        <v/>
      </c>
      <c r="AA30" s="60" t="str">
        <f>+$A$25</f>
        <v/>
      </c>
      <c r="AC30" s="60" t="str">
        <f>+$A$26</f>
        <v/>
      </c>
      <c r="AE30" s="26"/>
      <c r="AG30" s="4" t="s">
        <v>10</v>
      </c>
      <c r="AH30" s="5" t="s">
        <v>1</v>
      </c>
      <c r="AI30" s="5" t="s">
        <v>0</v>
      </c>
    </row>
    <row r="31" spans="1:35" ht="13.5" x14ac:dyDescent="0.25">
      <c r="A31" s="59" t="str">
        <f>+$A$12</f>
        <v/>
      </c>
      <c r="B31" s="22"/>
      <c r="C31" s="23"/>
      <c r="D31" s="22"/>
      <c r="E31" s="23"/>
      <c r="F31" s="22"/>
      <c r="G31" s="23"/>
      <c r="H31" s="22"/>
      <c r="I31" s="23"/>
      <c r="J31" s="22"/>
      <c r="K31" s="23"/>
      <c r="L31" s="22"/>
      <c r="M31" s="23"/>
      <c r="N31" s="22"/>
      <c r="O31" s="23"/>
      <c r="P31" s="22"/>
      <c r="Q31" s="23"/>
      <c r="R31" s="22"/>
      <c r="S31" s="23"/>
      <c r="T31" s="22"/>
      <c r="U31" s="23"/>
      <c r="V31" s="22"/>
      <c r="W31" s="23"/>
      <c r="X31" s="22"/>
      <c r="Y31" s="23"/>
      <c r="Z31" s="22"/>
      <c r="AA31" s="23"/>
      <c r="AB31" s="22"/>
      <c r="AC31" s="23"/>
      <c r="AE31" s="29" t="str">
        <f t="shared" ref="AE31:AE44" si="3">IF(OR(A31="",AND(A31&lt;&gt;"",A32="")),"",SUM(B31,D31,F31,H31,J31,L31,N31,P31,R31,T31,V31,X31,Z31,AB31))</f>
        <v/>
      </c>
      <c r="AG31" s="6" t="str">
        <f>+$A$12</f>
        <v/>
      </c>
      <c r="AH31" s="6" t="str">
        <f>IF(A31&lt;&gt;"",AE31,"")</f>
        <v/>
      </c>
      <c r="AI31" s="105" t="str">
        <f>IF(AH31="","",IF(AH31&gt;0,ROUND(AH31/LARGE(AH31:AH45,1),3),0))</f>
        <v/>
      </c>
    </row>
    <row r="32" spans="1:35" ht="13.5" x14ac:dyDescent="0.25">
      <c r="A32" s="59" t="str">
        <f>+$A$13</f>
        <v/>
      </c>
      <c r="B32" s="24"/>
      <c r="C32" s="24"/>
      <c r="D32" s="22"/>
      <c r="E32" s="23"/>
      <c r="F32" s="22"/>
      <c r="G32" s="23"/>
      <c r="H32" s="22"/>
      <c r="I32" s="23"/>
      <c r="J32" s="22"/>
      <c r="K32" s="23"/>
      <c r="L32" s="22"/>
      <c r="M32" s="23"/>
      <c r="N32" s="22"/>
      <c r="O32" s="23"/>
      <c r="P32" s="22"/>
      <c r="Q32" s="23"/>
      <c r="R32" s="22"/>
      <c r="S32" s="23"/>
      <c r="T32" s="22"/>
      <c r="U32" s="23"/>
      <c r="V32" s="22"/>
      <c r="W32" s="23"/>
      <c r="X32" s="22"/>
      <c r="Y32" s="23"/>
      <c r="Z32" s="22"/>
      <c r="AA32" s="23"/>
      <c r="AB32" s="22"/>
      <c r="AC32" s="23"/>
      <c r="AE32" s="29" t="str">
        <f t="shared" si="3"/>
        <v/>
      </c>
      <c r="AG32" s="7" t="str">
        <f>+$A$13</f>
        <v/>
      </c>
      <c r="AH32" s="7" t="str">
        <f>IF(A32&lt;&gt;"",IF(AE32&lt;&gt;"",AE32,0)+IF(C46&lt;&gt;"",C46,0),"")</f>
        <v/>
      </c>
      <c r="AI32" s="106" t="str">
        <f>IF(AH32="","",IF(AH32&gt;0,ROUND(AH32/LARGE(AH31:AH45,1),3),0))</f>
        <v/>
      </c>
    </row>
    <row r="33" spans="1:35" ht="13.5" x14ac:dyDescent="0.25">
      <c r="A33" s="59" t="str">
        <f>+$A$14</f>
        <v/>
      </c>
      <c r="B33" s="24"/>
      <c r="C33" s="24"/>
      <c r="D33" s="24"/>
      <c r="E33" s="24"/>
      <c r="F33" s="22"/>
      <c r="G33" s="23"/>
      <c r="H33" s="22"/>
      <c r="I33" s="23"/>
      <c r="J33" s="22"/>
      <c r="K33" s="23"/>
      <c r="L33" s="22"/>
      <c r="M33" s="23"/>
      <c r="N33" s="22"/>
      <c r="O33" s="23"/>
      <c r="P33" s="22"/>
      <c r="Q33" s="23"/>
      <c r="R33" s="22"/>
      <c r="S33" s="23"/>
      <c r="T33" s="22"/>
      <c r="U33" s="23"/>
      <c r="V33" s="22"/>
      <c r="W33" s="23"/>
      <c r="X33" s="22"/>
      <c r="Y33" s="23"/>
      <c r="Z33" s="22"/>
      <c r="AA33" s="23"/>
      <c r="AB33" s="22"/>
      <c r="AC33" s="23"/>
      <c r="AE33" s="29" t="str">
        <f t="shared" si="3"/>
        <v/>
      </c>
      <c r="AG33" s="7" t="str">
        <f>+$A$14</f>
        <v/>
      </c>
      <c r="AH33" s="7" t="str">
        <f>IF(A33&lt;&gt;"",IF(AE33&lt;&gt;"",AE33,0)+IF(E46&lt;&gt;"",E46,0),"")</f>
        <v/>
      </c>
      <c r="AI33" s="106" t="str">
        <f>IF(AH33="","",IF(AH33&gt;0,ROUND(AH33/LARGE(AH31:AH45,1),3),0))</f>
        <v/>
      </c>
    </row>
    <row r="34" spans="1:35" ht="13.5" x14ac:dyDescent="0.25">
      <c r="A34" s="59" t="str">
        <f>+$A$15</f>
        <v/>
      </c>
      <c r="B34" s="24"/>
      <c r="C34" s="24"/>
      <c r="D34" s="24"/>
      <c r="E34" s="24"/>
      <c r="F34" s="24"/>
      <c r="G34" s="24"/>
      <c r="H34" s="22"/>
      <c r="I34" s="23"/>
      <c r="J34" s="22"/>
      <c r="K34" s="23"/>
      <c r="L34" s="22"/>
      <c r="M34" s="23"/>
      <c r="N34" s="22"/>
      <c r="O34" s="23"/>
      <c r="P34" s="22"/>
      <c r="Q34" s="23"/>
      <c r="R34" s="22"/>
      <c r="S34" s="23"/>
      <c r="T34" s="22"/>
      <c r="U34" s="23"/>
      <c r="V34" s="22"/>
      <c r="W34" s="23"/>
      <c r="X34" s="22"/>
      <c r="Y34" s="23"/>
      <c r="Z34" s="22"/>
      <c r="AA34" s="23"/>
      <c r="AB34" s="22"/>
      <c r="AC34" s="23"/>
      <c r="AE34" s="29" t="str">
        <f t="shared" si="3"/>
        <v/>
      </c>
      <c r="AG34" s="7" t="str">
        <f>+$A$15</f>
        <v/>
      </c>
      <c r="AH34" s="7" t="str">
        <f>IF(A34&lt;&gt;"",IF(AE34&lt;&gt;"",AE34,0)+IF(G46&lt;&gt;"",G46,0),"")</f>
        <v/>
      </c>
      <c r="AI34" s="106" t="str">
        <f>IF(AH34="","",IF(AH34&gt;0,ROUND(AH34/LARGE(AH31:AH45,1),3),0))</f>
        <v/>
      </c>
    </row>
    <row r="35" spans="1:35" ht="13.5" x14ac:dyDescent="0.25">
      <c r="A35" s="59" t="str">
        <f>+$A$16</f>
        <v/>
      </c>
      <c r="B35" s="24"/>
      <c r="C35" s="24"/>
      <c r="D35" s="24"/>
      <c r="E35" s="24"/>
      <c r="F35" s="24"/>
      <c r="G35" s="24"/>
      <c r="H35" s="24"/>
      <c r="I35" s="24"/>
      <c r="J35" s="22"/>
      <c r="K35" s="23"/>
      <c r="L35" s="22"/>
      <c r="M35" s="23"/>
      <c r="N35" s="22"/>
      <c r="O35" s="23"/>
      <c r="P35" s="22"/>
      <c r="Q35" s="23"/>
      <c r="R35" s="22"/>
      <c r="S35" s="23"/>
      <c r="T35" s="22"/>
      <c r="U35" s="23"/>
      <c r="V35" s="22"/>
      <c r="W35" s="23"/>
      <c r="X35" s="22"/>
      <c r="Y35" s="23"/>
      <c r="Z35" s="22"/>
      <c r="AA35" s="23"/>
      <c r="AB35" s="22"/>
      <c r="AC35" s="23"/>
      <c r="AE35" s="29" t="str">
        <f t="shared" si="3"/>
        <v/>
      </c>
      <c r="AG35" s="7" t="str">
        <f>+$A$16</f>
        <v/>
      </c>
      <c r="AH35" s="7" t="str">
        <f>IF(A35&lt;&gt;"",IF(AE35&lt;&gt;"",AE35,0)+IF(I46&lt;&gt;"",I46,0),"")</f>
        <v/>
      </c>
      <c r="AI35" s="106" t="str">
        <f>IF(AH35="","",IF(AH35&gt;0,ROUND(AH35/LARGE(AH31:AH45,1),3),0))</f>
        <v/>
      </c>
    </row>
    <row r="36" spans="1:35" ht="13.5" x14ac:dyDescent="0.25">
      <c r="A36" s="59" t="str">
        <f>+$A$17</f>
        <v/>
      </c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2"/>
      <c r="M36" s="23"/>
      <c r="N36" s="22"/>
      <c r="O36" s="23"/>
      <c r="P36" s="22"/>
      <c r="Q36" s="23"/>
      <c r="R36" s="22"/>
      <c r="S36" s="23"/>
      <c r="T36" s="22"/>
      <c r="U36" s="23"/>
      <c r="V36" s="22"/>
      <c r="W36" s="23"/>
      <c r="X36" s="22"/>
      <c r="Y36" s="23"/>
      <c r="Z36" s="22"/>
      <c r="AA36" s="23"/>
      <c r="AB36" s="22"/>
      <c r="AC36" s="23"/>
      <c r="AE36" s="29" t="str">
        <f t="shared" si="3"/>
        <v/>
      </c>
      <c r="AG36" s="7" t="str">
        <f>+$A$17</f>
        <v/>
      </c>
      <c r="AH36" s="7" t="str">
        <f>IF(A36&lt;&gt;"",IF(AE36&lt;&gt;"",AE36,0)+IF(K46&lt;&gt;"",K46,0),"")</f>
        <v/>
      </c>
      <c r="AI36" s="106" t="str">
        <f>IF(AH36="","",IF(AH36&gt;0,ROUND(AH36/LARGE(AH31:AH45,1),3),0))</f>
        <v/>
      </c>
    </row>
    <row r="37" spans="1:35" ht="13.5" x14ac:dyDescent="0.25">
      <c r="A37" s="59" t="str">
        <f>+$A$18</f>
        <v/>
      </c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2"/>
      <c r="O37" s="23"/>
      <c r="P37" s="22"/>
      <c r="Q37" s="23"/>
      <c r="R37" s="22"/>
      <c r="S37" s="23"/>
      <c r="T37" s="22"/>
      <c r="U37" s="23"/>
      <c r="V37" s="22"/>
      <c r="W37" s="23"/>
      <c r="X37" s="22"/>
      <c r="Y37" s="23"/>
      <c r="Z37" s="22"/>
      <c r="AA37" s="23"/>
      <c r="AB37" s="22"/>
      <c r="AC37" s="23"/>
      <c r="AE37" s="29" t="str">
        <f t="shared" si="3"/>
        <v/>
      </c>
      <c r="AG37" s="7" t="str">
        <f>+$A$18</f>
        <v/>
      </c>
      <c r="AH37" s="7" t="str">
        <f>IF(A37&lt;&gt;"",IF(AE37&lt;&gt;"",AE37,0)+IF(M46&lt;&gt;"",M46,0),"")</f>
        <v/>
      </c>
      <c r="AI37" s="106" t="str">
        <f>IF(AH37="","",IF(AH37&gt;0,ROUND(AH37/LARGE(AH31:AH45,1),3),0))</f>
        <v/>
      </c>
    </row>
    <row r="38" spans="1:35" ht="13.5" x14ac:dyDescent="0.25">
      <c r="A38" s="59" t="str">
        <f>+$A$19</f>
        <v/>
      </c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2"/>
      <c r="Q38" s="23"/>
      <c r="R38" s="22"/>
      <c r="S38" s="23"/>
      <c r="T38" s="22"/>
      <c r="U38" s="23"/>
      <c r="V38" s="22"/>
      <c r="W38" s="23"/>
      <c r="X38" s="22"/>
      <c r="Y38" s="23"/>
      <c r="Z38" s="22"/>
      <c r="AA38" s="23"/>
      <c r="AB38" s="22"/>
      <c r="AC38" s="23"/>
      <c r="AE38" s="29" t="str">
        <f t="shared" si="3"/>
        <v/>
      </c>
      <c r="AG38" s="7" t="str">
        <f>+$A$19</f>
        <v/>
      </c>
      <c r="AH38" s="7" t="str">
        <f>IF(A38&lt;&gt;"",IF(AE38&lt;&gt;"",AE38,0)+IF(O46&lt;&gt;"",O46,0),"")</f>
        <v/>
      </c>
      <c r="AI38" s="106" t="str">
        <f>IF(AH38="","",IF(AH38&gt;0,ROUND(AH38/LARGE(AH31:AH45,1),3),0))</f>
        <v/>
      </c>
    </row>
    <row r="39" spans="1:35" ht="13.5" x14ac:dyDescent="0.25">
      <c r="A39" s="59" t="str">
        <f>+$A$20</f>
        <v/>
      </c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2"/>
      <c r="S39" s="23"/>
      <c r="T39" s="22"/>
      <c r="U39" s="23"/>
      <c r="V39" s="22"/>
      <c r="W39" s="23"/>
      <c r="X39" s="22"/>
      <c r="Y39" s="23"/>
      <c r="Z39" s="22"/>
      <c r="AA39" s="23"/>
      <c r="AB39" s="22"/>
      <c r="AC39" s="23"/>
      <c r="AE39" s="29" t="str">
        <f t="shared" si="3"/>
        <v/>
      </c>
      <c r="AG39" s="7" t="str">
        <f>+$A$20</f>
        <v/>
      </c>
      <c r="AH39" s="7" t="str">
        <f>IF(A39&lt;&gt;"",IF(AE39&lt;&gt;"",AE39,0)+IF(Q46&lt;&gt;"",Q46,0),"")</f>
        <v/>
      </c>
      <c r="AI39" s="106" t="str">
        <f>IF(AH39="","",IF(AH39&gt;0,ROUND(AH39/LARGE(AH31:AH45,1),3),0))</f>
        <v/>
      </c>
    </row>
    <row r="40" spans="1:35" ht="13.5" x14ac:dyDescent="0.25">
      <c r="A40" s="59" t="str">
        <f>+$A$21</f>
        <v/>
      </c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2"/>
      <c r="U40" s="23"/>
      <c r="V40" s="22"/>
      <c r="W40" s="23"/>
      <c r="X40" s="22"/>
      <c r="Y40" s="23"/>
      <c r="Z40" s="22"/>
      <c r="AA40" s="23"/>
      <c r="AB40" s="22"/>
      <c r="AC40" s="23"/>
      <c r="AE40" s="29" t="str">
        <f t="shared" si="3"/>
        <v/>
      </c>
      <c r="AG40" s="7" t="str">
        <f>+$A$21</f>
        <v/>
      </c>
      <c r="AH40" s="7" t="str">
        <f>IF(A40&lt;&gt;"",IF(AE40&lt;&gt;"",AE40,0)+IF(S46&lt;&gt;"",S46,0),"")</f>
        <v/>
      </c>
      <c r="AI40" s="106" t="str">
        <f>IF(AH40="","",IF(AH40&gt;0,ROUND(AH40/LARGE(AH31:AH45,1),3),0))</f>
        <v/>
      </c>
    </row>
    <row r="41" spans="1:35" ht="13.5" x14ac:dyDescent="0.25">
      <c r="A41" s="59" t="str">
        <f>+$A$22</f>
        <v/>
      </c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2"/>
      <c r="W41" s="23"/>
      <c r="X41" s="22"/>
      <c r="Y41" s="23"/>
      <c r="Z41" s="22"/>
      <c r="AA41" s="23"/>
      <c r="AB41" s="22"/>
      <c r="AC41" s="23"/>
      <c r="AE41" s="29" t="str">
        <f t="shared" si="3"/>
        <v/>
      </c>
      <c r="AG41" s="7" t="str">
        <f>+$A$22</f>
        <v/>
      </c>
      <c r="AH41" s="7" t="str">
        <f>IF(A41&lt;&gt;"",IF(AE41&lt;&gt;"",AE41,0)+IF(U46&lt;&gt;"",U46,0),"")</f>
        <v/>
      </c>
      <c r="AI41" s="106" t="str">
        <f>IF(AH41="","",IF(AH41&gt;0,ROUND(AH41/LARGE(AH31:AH45,1),3),0))</f>
        <v/>
      </c>
    </row>
    <row r="42" spans="1:35" ht="13.5" x14ac:dyDescent="0.25">
      <c r="A42" s="59" t="str">
        <f>+$A$23</f>
        <v/>
      </c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2"/>
      <c r="Y42" s="23"/>
      <c r="Z42" s="22"/>
      <c r="AA42" s="23"/>
      <c r="AB42" s="22"/>
      <c r="AC42" s="23"/>
      <c r="AE42" s="29" t="str">
        <f t="shared" si="3"/>
        <v/>
      </c>
      <c r="AG42" s="7" t="str">
        <f>+$A$23</f>
        <v/>
      </c>
      <c r="AH42" s="7" t="str">
        <f>IF(A42&lt;&gt;"",IF(AE42&lt;&gt;"",AE42,0)+IF(W46&lt;&gt;"",W46,0),"")</f>
        <v/>
      </c>
      <c r="AI42" s="106" t="str">
        <f>IF(AH42="","",IF(AH42&gt;0,ROUND(AH42/LARGE(AH31:AH45,1),3),0))</f>
        <v/>
      </c>
    </row>
    <row r="43" spans="1:35" ht="13.5" x14ac:dyDescent="0.25">
      <c r="A43" s="59" t="str">
        <f>+$A$24</f>
        <v/>
      </c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2"/>
      <c r="AA43" s="23"/>
      <c r="AB43" s="22"/>
      <c r="AC43" s="23"/>
      <c r="AE43" s="29" t="str">
        <f t="shared" si="3"/>
        <v/>
      </c>
      <c r="AG43" s="7" t="str">
        <f>+$A$24</f>
        <v/>
      </c>
      <c r="AH43" s="7" t="str">
        <f>IF(A43&lt;&gt;"",IF(AE43&lt;&gt;"",AE43,0)+IF(Y46&lt;&gt;"",Y46,0),"")</f>
        <v/>
      </c>
      <c r="AI43" s="106" t="str">
        <f>IF(AH43="","",IF(AH43&gt;0,ROUND(AH43/LARGE(AH31:AH45,1),3),0))</f>
        <v/>
      </c>
    </row>
    <row r="44" spans="1:35" ht="13.5" x14ac:dyDescent="0.25">
      <c r="A44" s="59" t="str">
        <f>+$A$25</f>
        <v/>
      </c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2"/>
      <c r="AC44" s="23"/>
      <c r="AE44" s="29" t="str">
        <f t="shared" si="3"/>
        <v/>
      </c>
      <c r="AG44" s="7" t="str">
        <f>+$A$25</f>
        <v/>
      </c>
      <c r="AH44" s="7" t="str">
        <f>IF(A44&lt;&gt;"",IF(AE44&lt;&gt;"",AE44,0)+IF(AA46&lt;&gt;"",AA46,0),"")</f>
        <v/>
      </c>
      <c r="AI44" s="106" t="str">
        <f>IF(AH44="","",IF(AH44&gt;0,ROUND(AH44/LARGE(AH31:AH45,1),3),0))</f>
        <v/>
      </c>
    </row>
    <row r="45" spans="1:35" x14ac:dyDescent="0.2">
      <c r="A45" s="59" t="str">
        <f>+$A$26</f>
        <v/>
      </c>
      <c r="C45" s="3"/>
      <c r="AE45" s="26"/>
      <c r="AG45" s="40" t="str">
        <f>+$A$26</f>
        <v/>
      </c>
      <c r="AH45" s="40" t="str">
        <f>IF(A45&lt;&gt;"",IF(AE45&lt;&gt;"",AE45,0)+IF(AC46&lt;&gt;"",AC46,0),"")</f>
        <v/>
      </c>
      <c r="AI45" s="107" t="str">
        <f>IF(AH45="","",IF(AH45&gt;0,ROUND(AH45/LARGE(AH31:AH45,1),3),0))</f>
        <v/>
      </c>
    </row>
    <row r="46" spans="1:35" s="26" customFormat="1" x14ac:dyDescent="0.2">
      <c r="C46" s="27" t="str">
        <f>IF(C30="","",SUM(C31:C44))</f>
        <v/>
      </c>
      <c r="E46" s="27" t="str">
        <f>IF(E30="","",SUM(E31:E44))</f>
        <v/>
      </c>
      <c r="G46" s="27" t="str">
        <f>IF(G30="","",SUM(G31:G44))</f>
        <v/>
      </c>
      <c r="I46" s="27" t="str">
        <f>IF(I30="","",SUM(I31:I44))</f>
        <v/>
      </c>
      <c r="K46" s="27" t="str">
        <f>IF(K30="","",SUM(K31:K44))</f>
        <v/>
      </c>
      <c r="M46" s="27" t="str">
        <f>IF(M30="","",SUM(M31:M44))</f>
        <v/>
      </c>
      <c r="O46" s="27" t="str">
        <f>IF(O30="","",SUM(O31:O44))</f>
        <v/>
      </c>
      <c r="Q46" s="27" t="str">
        <f>IF(Q30="","",SUM(Q31:Q44))</f>
        <v/>
      </c>
      <c r="S46" s="27" t="str">
        <f>IF(S30="","",SUM(S31:S44))</f>
        <v/>
      </c>
      <c r="U46" s="27" t="str">
        <f>IF(U30="","",SUM(U31:U44))</f>
        <v/>
      </c>
      <c r="W46" s="27" t="str">
        <f>IF(W30="","",SUM(W31:W44))</f>
        <v/>
      </c>
      <c r="X46" s="27"/>
      <c r="Y46" s="27" t="str">
        <f>IF(Y30="","",SUM(Y31:Y44))</f>
        <v/>
      </c>
      <c r="AA46" s="27" t="str">
        <f>IF(AA30="","",SUM(AA31:AA44))</f>
        <v/>
      </c>
      <c r="AC46" s="27" t="str">
        <f>IF(AC30="","",SUM(AC31:AC44))</f>
        <v/>
      </c>
      <c r="AG46" s="41"/>
      <c r="AH46" s="93"/>
      <c r="AI46" s="41"/>
    </row>
    <row r="47" spans="1:35" ht="24" customHeight="1" x14ac:dyDescent="0.2">
      <c r="AC47" s="8" t="str">
        <f>"Firma ("&amp;Anagrafica!B89&amp;")"</f>
        <v>Firma (Commissario 1)</v>
      </c>
      <c r="AE47" s="88"/>
      <c r="AF47" s="88"/>
      <c r="AG47" s="89"/>
      <c r="AH47" s="88"/>
      <c r="AI47" s="88"/>
    </row>
    <row r="48" spans="1:35" ht="18.75" x14ac:dyDescent="0.3">
      <c r="A48" s="19" t="str">
        <f>IF(Anagrafica!A90&lt;&gt;"",Anagrafica!A90&amp;" - "&amp;Anagrafica!B90,"")</f>
        <v>2 - Commissario 2</v>
      </c>
      <c r="B48" s="20"/>
      <c r="D48" s="1"/>
      <c r="AE48" s="90"/>
      <c r="AF48" s="90"/>
      <c r="AG48" s="91"/>
      <c r="AH48" s="90"/>
      <c r="AI48" s="90"/>
    </row>
    <row r="49" spans="1:35" s="5" customFormat="1" ht="13.5" customHeight="1" x14ac:dyDescent="0.2">
      <c r="A49" s="4" t="s">
        <v>10</v>
      </c>
      <c r="C49" s="60" t="str">
        <f>$A$13</f>
        <v/>
      </c>
      <c r="E49" s="60" t="str">
        <f>+$A$14</f>
        <v/>
      </c>
      <c r="G49" s="60" t="str">
        <f>+$A$15</f>
        <v/>
      </c>
      <c r="I49" s="60" t="str">
        <f>+$A$16</f>
        <v/>
      </c>
      <c r="K49" s="60" t="str">
        <f>+$A$17</f>
        <v/>
      </c>
      <c r="M49" s="60" t="str">
        <f>+$A$18</f>
        <v/>
      </c>
      <c r="O49" s="60" t="str">
        <f>+$A$19</f>
        <v/>
      </c>
      <c r="Q49" s="60" t="str">
        <f>+$A$20</f>
        <v/>
      </c>
      <c r="S49" s="60" t="str">
        <f>+$A$21</f>
        <v/>
      </c>
      <c r="U49" s="60" t="str">
        <f>+$A$22</f>
        <v/>
      </c>
      <c r="W49" s="60" t="str">
        <f>+$A$23</f>
        <v/>
      </c>
      <c r="Y49" s="60" t="str">
        <f>+$A$24</f>
        <v/>
      </c>
      <c r="AA49" s="60" t="str">
        <f>+$A$25</f>
        <v/>
      </c>
      <c r="AC49" s="60" t="str">
        <f>+$A$26</f>
        <v/>
      </c>
      <c r="AE49" s="26"/>
      <c r="AG49" s="4" t="s">
        <v>10</v>
      </c>
      <c r="AH49" s="5" t="s">
        <v>1</v>
      </c>
      <c r="AI49" s="5" t="s">
        <v>0</v>
      </c>
    </row>
    <row r="50" spans="1:35" ht="13.5" x14ac:dyDescent="0.25">
      <c r="A50" s="59" t="str">
        <f>+$A$12</f>
        <v/>
      </c>
      <c r="B50" s="22"/>
      <c r="C50" s="23"/>
      <c r="D50" s="22"/>
      <c r="E50" s="23"/>
      <c r="F50" s="22"/>
      <c r="G50" s="23"/>
      <c r="H50" s="22"/>
      <c r="I50" s="23"/>
      <c r="J50" s="22"/>
      <c r="K50" s="23"/>
      <c r="L50" s="22"/>
      <c r="M50" s="23"/>
      <c r="N50" s="22"/>
      <c r="O50" s="23"/>
      <c r="P50" s="22"/>
      <c r="Q50" s="23"/>
      <c r="R50" s="22"/>
      <c r="S50" s="23"/>
      <c r="T50" s="22"/>
      <c r="U50" s="23"/>
      <c r="V50" s="22"/>
      <c r="W50" s="23"/>
      <c r="X50" s="22"/>
      <c r="Y50" s="23"/>
      <c r="Z50" s="22"/>
      <c r="AA50" s="23"/>
      <c r="AB50" s="22"/>
      <c r="AC50" s="23"/>
      <c r="AE50" s="29" t="str">
        <f t="shared" ref="AE50:AE63" si="4">IF(OR(A50="",AND(A50&lt;&gt;"",A51="")),"",SUM(B50,D50,F50,H50,J50,L50,N50,P50,R50,T50,V50,X50,Z50,AB50))</f>
        <v/>
      </c>
      <c r="AG50" s="6" t="str">
        <f>+$A$12</f>
        <v/>
      </c>
      <c r="AH50" s="6" t="str">
        <f>IF(A50&lt;&gt;"",AE50,"")</f>
        <v/>
      </c>
      <c r="AI50" s="105" t="str">
        <f>IF(AH50="","",IF(AH50&gt;0,ROUND(AH50/LARGE(AH50:AH64,1),3),0))</f>
        <v/>
      </c>
    </row>
    <row r="51" spans="1:35" ht="13.5" x14ac:dyDescent="0.25">
      <c r="A51" s="59" t="str">
        <f>+$A$13</f>
        <v/>
      </c>
      <c r="B51" s="24"/>
      <c r="C51" s="24"/>
      <c r="D51" s="22"/>
      <c r="E51" s="23"/>
      <c r="F51" s="22"/>
      <c r="G51" s="23"/>
      <c r="H51" s="22"/>
      <c r="I51" s="23"/>
      <c r="J51" s="22"/>
      <c r="K51" s="23"/>
      <c r="L51" s="22"/>
      <c r="M51" s="23"/>
      <c r="N51" s="22"/>
      <c r="O51" s="23"/>
      <c r="P51" s="22"/>
      <c r="Q51" s="23"/>
      <c r="R51" s="22"/>
      <c r="S51" s="23"/>
      <c r="T51" s="22"/>
      <c r="U51" s="23"/>
      <c r="V51" s="22"/>
      <c r="W51" s="23"/>
      <c r="X51" s="22"/>
      <c r="Y51" s="23"/>
      <c r="Z51" s="22"/>
      <c r="AA51" s="23"/>
      <c r="AB51" s="22"/>
      <c r="AC51" s="23"/>
      <c r="AE51" s="29" t="str">
        <f t="shared" si="4"/>
        <v/>
      </c>
      <c r="AG51" s="7" t="str">
        <f>+$A$13</f>
        <v/>
      </c>
      <c r="AH51" s="7" t="str">
        <f>IF(A51&lt;&gt;"",IF(AE51&lt;&gt;"",AE51,0)+IF(C65&lt;&gt;"",C65,0),"")</f>
        <v/>
      </c>
      <c r="AI51" s="106" t="str">
        <f>IF(AH51="","",IF(AH51&gt;0,ROUND(AH51/LARGE(AH50:AH64,1),3),0))</f>
        <v/>
      </c>
    </row>
    <row r="52" spans="1:35" ht="13.5" x14ac:dyDescent="0.25">
      <c r="A52" s="59" t="str">
        <f>+$A$14</f>
        <v/>
      </c>
      <c r="B52" s="24"/>
      <c r="C52" s="24"/>
      <c r="D52" s="24"/>
      <c r="E52" s="24"/>
      <c r="F52" s="22"/>
      <c r="G52" s="23"/>
      <c r="H52" s="22"/>
      <c r="I52" s="23"/>
      <c r="J52" s="22"/>
      <c r="K52" s="23"/>
      <c r="L52" s="22"/>
      <c r="M52" s="23"/>
      <c r="N52" s="22"/>
      <c r="O52" s="23"/>
      <c r="P52" s="22"/>
      <c r="Q52" s="23"/>
      <c r="R52" s="22"/>
      <c r="S52" s="23"/>
      <c r="T52" s="22"/>
      <c r="U52" s="23"/>
      <c r="V52" s="22"/>
      <c r="W52" s="23"/>
      <c r="X52" s="22"/>
      <c r="Y52" s="23"/>
      <c r="Z52" s="22"/>
      <c r="AA52" s="23"/>
      <c r="AB52" s="22"/>
      <c r="AC52" s="23"/>
      <c r="AE52" s="29" t="str">
        <f t="shared" si="4"/>
        <v/>
      </c>
      <c r="AG52" s="7" t="str">
        <f>+$A$14</f>
        <v/>
      </c>
      <c r="AH52" s="7" t="str">
        <f>IF(A52&lt;&gt;"",IF(AE52&lt;&gt;"",AE52,0)+IF(E65&lt;&gt;"",E65,0),"")</f>
        <v/>
      </c>
      <c r="AI52" s="106" t="str">
        <f>IF(AH52="","",IF(AH52&gt;0,ROUND(AH52/LARGE(AH50:AH64,1),3),0))</f>
        <v/>
      </c>
    </row>
    <row r="53" spans="1:35" ht="13.5" x14ac:dyDescent="0.25">
      <c r="A53" s="59" t="str">
        <f>+$A$15</f>
        <v/>
      </c>
      <c r="B53" s="24"/>
      <c r="C53" s="24"/>
      <c r="D53" s="24"/>
      <c r="E53" s="24"/>
      <c r="F53" s="24"/>
      <c r="G53" s="24"/>
      <c r="H53" s="22"/>
      <c r="I53" s="23"/>
      <c r="J53" s="22"/>
      <c r="K53" s="23"/>
      <c r="L53" s="22"/>
      <c r="M53" s="23"/>
      <c r="N53" s="22"/>
      <c r="O53" s="23"/>
      <c r="P53" s="22"/>
      <c r="Q53" s="23"/>
      <c r="R53" s="22"/>
      <c r="S53" s="23"/>
      <c r="T53" s="22"/>
      <c r="U53" s="23"/>
      <c r="V53" s="22"/>
      <c r="W53" s="23"/>
      <c r="X53" s="22"/>
      <c r="Y53" s="23"/>
      <c r="Z53" s="22"/>
      <c r="AA53" s="23"/>
      <c r="AB53" s="22"/>
      <c r="AC53" s="23"/>
      <c r="AE53" s="29" t="str">
        <f t="shared" si="4"/>
        <v/>
      </c>
      <c r="AG53" s="7" t="str">
        <f>+$A$15</f>
        <v/>
      </c>
      <c r="AH53" s="7" t="str">
        <f>IF(A53&lt;&gt;"",IF(AE53&lt;&gt;"",AE53,0)+IF(G65&lt;&gt;"",G65,0),"")</f>
        <v/>
      </c>
      <c r="AI53" s="106" t="str">
        <f>IF(AH53="","",IF(AH53&gt;0,ROUND(AH53/LARGE(AH50:AH64,1),3),0))</f>
        <v/>
      </c>
    </row>
    <row r="54" spans="1:35" ht="13.5" x14ac:dyDescent="0.25">
      <c r="A54" s="59" t="str">
        <f>+$A$16</f>
        <v/>
      </c>
      <c r="B54" s="24"/>
      <c r="C54" s="24"/>
      <c r="D54" s="24"/>
      <c r="E54" s="24"/>
      <c r="F54" s="24"/>
      <c r="G54" s="24"/>
      <c r="H54" s="24"/>
      <c r="I54" s="24"/>
      <c r="J54" s="22"/>
      <c r="K54" s="23"/>
      <c r="L54" s="22"/>
      <c r="M54" s="23"/>
      <c r="N54" s="22"/>
      <c r="O54" s="23"/>
      <c r="P54" s="22"/>
      <c r="Q54" s="23"/>
      <c r="R54" s="22"/>
      <c r="S54" s="23"/>
      <c r="T54" s="22"/>
      <c r="U54" s="23"/>
      <c r="V54" s="22"/>
      <c r="W54" s="23"/>
      <c r="X54" s="22"/>
      <c r="Y54" s="23"/>
      <c r="Z54" s="22"/>
      <c r="AA54" s="23"/>
      <c r="AB54" s="22"/>
      <c r="AC54" s="23"/>
      <c r="AE54" s="29" t="str">
        <f t="shared" si="4"/>
        <v/>
      </c>
      <c r="AG54" s="7" t="str">
        <f>+$A$16</f>
        <v/>
      </c>
      <c r="AH54" s="7" t="str">
        <f>IF(A54&lt;&gt;"",IF(AE54&lt;&gt;"",AE54,0)+IF(I65&lt;&gt;"",I65,0),"")</f>
        <v/>
      </c>
      <c r="AI54" s="106" t="str">
        <f>IF(AH54="","",IF(AH54&gt;0,ROUND(AH54/LARGE(AH50:AH64,1),3),0))</f>
        <v/>
      </c>
    </row>
    <row r="55" spans="1:35" ht="13.5" x14ac:dyDescent="0.25">
      <c r="A55" s="59" t="str">
        <f>+$A$17</f>
        <v/>
      </c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2"/>
      <c r="M55" s="23"/>
      <c r="N55" s="22"/>
      <c r="O55" s="23"/>
      <c r="P55" s="22"/>
      <c r="Q55" s="23"/>
      <c r="R55" s="22"/>
      <c r="S55" s="23"/>
      <c r="T55" s="22"/>
      <c r="U55" s="23"/>
      <c r="V55" s="22"/>
      <c r="W55" s="23"/>
      <c r="X55" s="22"/>
      <c r="Y55" s="23"/>
      <c r="Z55" s="22"/>
      <c r="AA55" s="23"/>
      <c r="AB55" s="22"/>
      <c r="AC55" s="23"/>
      <c r="AE55" s="29" t="str">
        <f t="shared" si="4"/>
        <v/>
      </c>
      <c r="AG55" s="7" t="str">
        <f>+$A$17</f>
        <v/>
      </c>
      <c r="AH55" s="7" t="str">
        <f>IF(A55&lt;&gt;"",IF(AE55&lt;&gt;"",AE55,0)+IF(K65&lt;&gt;"",K65,0),"")</f>
        <v/>
      </c>
      <c r="AI55" s="106" t="str">
        <f>IF(AH55="","",IF(AH55&gt;0,ROUND(AH55/LARGE(AH50:AH64,1),3),0))</f>
        <v/>
      </c>
    </row>
    <row r="56" spans="1:35" ht="13.5" x14ac:dyDescent="0.25">
      <c r="A56" s="59" t="str">
        <f>+$A$18</f>
        <v/>
      </c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2"/>
      <c r="O56" s="23"/>
      <c r="P56" s="22"/>
      <c r="Q56" s="23"/>
      <c r="R56" s="22"/>
      <c r="S56" s="23"/>
      <c r="T56" s="22"/>
      <c r="U56" s="23"/>
      <c r="V56" s="22"/>
      <c r="W56" s="23"/>
      <c r="X56" s="22"/>
      <c r="Y56" s="23"/>
      <c r="Z56" s="22"/>
      <c r="AA56" s="23"/>
      <c r="AB56" s="22"/>
      <c r="AC56" s="23"/>
      <c r="AE56" s="29" t="str">
        <f t="shared" si="4"/>
        <v/>
      </c>
      <c r="AG56" s="7" t="str">
        <f>+$A$18</f>
        <v/>
      </c>
      <c r="AH56" s="7" t="str">
        <f>IF(A56&lt;&gt;"",IF(AE56&lt;&gt;"",AE56,0)+IF(M65&lt;&gt;"",M65,0),"")</f>
        <v/>
      </c>
      <c r="AI56" s="106" t="str">
        <f>IF(AH56="","",IF(AH56&gt;0,ROUND(AH56/LARGE(AH50:AH64,1),3),0))</f>
        <v/>
      </c>
    </row>
    <row r="57" spans="1:35" ht="13.5" x14ac:dyDescent="0.25">
      <c r="A57" s="59" t="str">
        <f>+$A$19</f>
        <v/>
      </c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2"/>
      <c r="Q57" s="23"/>
      <c r="R57" s="22"/>
      <c r="S57" s="23"/>
      <c r="T57" s="22"/>
      <c r="U57" s="23"/>
      <c r="V57" s="22"/>
      <c r="W57" s="23"/>
      <c r="X57" s="22"/>
      <c r="Y57" s="23"/>
      <c r="Z57" s="22"/>
      <c r="AA57" s="23"/>
      <c r="AB57" s="22"/>
      <c r="AC57" s="23"/>
      <c r="AE57" s="29" t="str">
        <f t="shared" si="4"/>
        <v/>
      </c>
      <c r="AG57" s="7" t="str">
        <f>+$A$19</f>
        <v/>
      </c>
      <c r="AH57" s="7" t="str">
        <f>IF(A57&lt;&gt;"",IF(AE57&lt;&gt;"",AE57,0)+IF(O65&lt;&gt;"",O65,0),"")</f>
        <v/>
      </c>
      <c r="AI57" s="106" t="str">
        <f>IF(AH57="","",IF(AH57&gt;0,ROUND(AH57/LARGE(AH50:AH64,1),3),0))</f>
        <v/>
      </c>
    </row>
    <row r="58" spans="1:35" ht="13.5" x14ac:dyDescent="0.25">
      <c r="A58" s="59" t="str">
        <f>+$A$20</f>
        <v/>
      </c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2"/>
      <c r="S58" s="23"/>
      <c r="T58" s="22"/>
      <c r="U58" s="23"/>
      <c r="V58" s="22"/>
      <c r="W58" s="23"/>
      <c r="X58" s="22"/>
      <c r="Y58" s="23"/>
      <c r="Z58" s="22"/>
      <c r="AA58" s="23"/>
      <c r="AB58" s="22"/>
      <c r="AC58" s="23"/>
      <c r="AE58" s="29" t="str">
        <f t="shared" si="4"/>
        <v/>
      </c>
      <c r="AG58" s="7" t="str">
        <f>+$A$20</f>
        <v/>
      </c>
      <c r="AH58" s="7" t="str">
        <f>IF(A58&lt;&gt;"",IF(AE58&lt;&gt;"",AE58,0)+IF(Q65&lt;&gt;"",Q65,0),"")</f>
        <v/>
      </c>
      <c r="AI58" s="106" t="str">
        <f>IF(AH58="","",IF(AH58&gt;0,ROUND(AH58/LARGE(AH50:AH64,1),3),0))</f>
        <v/>
      </c>
    </row>
    <row r="59" spans="1:35" ht="13.5" x14ac:dyDescent="0.25">
      <c r="A59" s="59" t="str">
        <f>+$A$21</f>
        <v/>
      </c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2"/>
      <c r="U59" s="23"/>
      <c r="V59" s="22"/>
      <c r="W59" s="23"/>
      <c r="X59" s="22"/>
      <c r="Y59" s="23"/>
      <c r="Z59" s="22"/>
      <c r="AA59" s="23"/>
      <c r="AB59" s="22"/>
      <c r="AC59" s="23"/>
      <c r="AE59" s="29" t="str">
        <f t="shared" si="4"/>
        <v/>
      </c>
      <c r="AG59" s="7" t="str">
        <f>+$A$21</f>
        <v/>
      </c>
      <c r="AH59" s="7" t="str">
        <f>IF(A59&lt;&gt;"",IF(AE59&lt;&gt;"",AE59,0)+IF(S65&lt;&gt;"",S65,0),"")</f>
        <v/>
      </c>
      <c r="AI59" s="106" t="str">
        <f>IF(AH59="","",IF(AH59&gt;0,ROUND(AH59/LARGE(AH50:AH64,1),3),0))</f>
        <v/>
      </c>
    </row>
    <row r="60" spans="1:35" ht="13.5" x14ac:dyDescent="0.25">
      <c r="A60" s="59" t="str">
        <f>+$A$22</f>
        <v/>
      </c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2"/>
      <c r="W60" s="23"/>
      <c r="X60" s="22"/>
      <c r="Y60" s="23"/>
      <c r="Z60" s="22"/>
      <c r="AA60" s="23"/>
      <c r="AB60" s="22"/>
      <c r="AC60" s="23"/>
      <c r="AE60" s="29" t="str">
        <f t="shared" si="4"/>
        <v/>
      </c>
      <c r="AG60" s="7" t="str">
        <f>+$A$22</f>
        <v/>
      </c>
      <c r="AH60" s="7" t="str">
        <f>IF(A60&lt;&gt;"",IF(AE60&lt;&gt;"",AE60,0)+IF(U65&lt;&gt;"",U65,0),"")</f>
        <v/>
      </c>
      <c r="AI60" s="106" t="str">
        <f>IF(AH60="","",IF(AH60&gt;0,ROUND(AH60/LARGE(AH50:AH64,1),3),0))</f>
        <v/>
      </c>
    </row>
    <row r="61" spans="1:35" ht="13.5" x14ac:dyDescent="0.25">
      <c r="A61" s="59" t="str">
        <f>+$A$23</f>
        <v/>
      </c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2"/>
      <c r="Y61" s="23"/>
      <c r="Z61" s="22"/>
      <c r="AA61" s="23"/>
      <c r="AB61" s="22"/>
      <c r="AC61" s="23"/>
      <c r="AE61" s="29" t="str">
        <f t="shared" si="4"/>
        <v/>
      </c>
      <c r="AG61" s="7" t="str">
        <f>+$A$23</f>
        <v/>
      </c>
      <c r="AH61" s="7" t="str">
        <f>IF(A61&lt;&gt;"",IF(AE61&lt;&gt;"",AE61,0)+IF(W65&lt;&gt;"",W65,0),"")</f>
        <v/>
      </c>
      <c r="AI61" s="106" t="str">
        <f>IF(AH61="","",IF(AH61&gt;0,ROUND(AH61/LARGE(AH50:AH64,1),3),0))</f>
        <v/>
      </c>
    </row>
    <row r="62" spans="1:35" ht="13.5" x14ac:dyDescent="0.25">
      <c r="A62" s="59" t="str">
        <f>+$A$24</f>
        <v/>
      </c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2"/>
      <c r="AA62" s="23"/>
      <c r="AB62" s="22"/>
      <c r="AC62" s="23"/>
      <c r="AE62" s="29" t="str">
        <f t="shared" si="4"/>
        <v/>
      </c>
      <c r="AG62" s="7" t="str">
        <f>+$A$24</f>
        <v/>
      </c>
      <c r="AH62" s="7" t="str">
        <f>IF(A62&lt;&gt;"",IF(AE62&lt;&gt;"",AE62,0)+IF(Y65&lt;&gt;"",Y65,0),"")</f>
        <v/>
      </c>
      <c r="AI62" s="106" t="str">
        <f>IF(AH62="","",IF(AH62&gt;0,ROUND(AH62/LARGE(AH50:AH64,1),3),0))</f>
        <v/>
      </c>
    </row>
    <row r="63" spans="1:35" ht="13.5" x14ac:dyDescent="0.25">
      <c r="A63" s="59" t="str">
        <f>+$A$25</f>
        <v/>
      </c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2"/>
      <c r="AC63" s="23"/>
      <c r="AE63" s="29" t="str">
        <f t="shared" si="4"/>
        <v/>
      </c>
      <c r="AG63" s="7" t="str">
        <f>+$A$25</f>
        <v/>
      </c>
      <c r="AH63" s="7" t="str">
        <f>IF(A63&lt;&gt;"",IF(AE63&lt;&gt;"",AE63,0)+IF(AA65&lt;&gt;"",AA65,0),"")</f>
        <v/>
      </c>
      <c r="AI63" s="106" t="str">
        <f>IF(AH63="","",IF(AH63&gt;0,ROUND(AH63/LARGE(AH50:AH64,1),3),0))</f>
        <v/>
      </c>
    </row>
    <row r="64" spans="1:35" x14ac:dyDescent="0.2">
      <c r="A64" s="59" t="str">
        <f>+$A$26</f>
        <v/>
      </c>
      <c r="C64" s="3"/>
      <c r="AE64" s="26"/>
      <c r="AG64" s="40" t="str">
        <f>+$A$26</f>
        <v/>
      </c>
      <c r="AH64" s="40" t="str">
        <f>IF(A64&lt;&gt;"",IF(AE64&lt;&gt;"",AE64,0)+IF(AC65&lt;&gt;"",AC65,0),"")</f>
        <v/>
      </c>
      <c r="AI64" s="107" t="str">
        <f>IF(AH64="","",IF(AH64&gt;0,ROUND(AH64/LARGE(AH50:AH64,1),3),0))</f>
        <v/>
      </c>
    </row>
    <row r="65" spans="1:35" s="26" customFormat="1" x14ac:dyDescent="0.2">
      <c r="C65" s="27" t="str">
        <f>IF(C49="","",SUM(C50:C63))</f>
        <v/>
      </c>
      <c r="E65" s="27" t="str">
        <f>IF(E49="","",SUM(E50:E63))</f>
        <v/>
      </c>
      <c r="G65" s="27" t="str">
        <f>IF(G49="","",SUM(G50:G63))</f>
        <v/>
      </c>
      <c r="I65" s="27" t="str">
        <f>IF(I49="","",SUM(I50:I63))</f>
        <v/>
      </c>
      <c r="K65" s="27" t="str">
        <f>IF(K49="","",SUM(K50:K63))</f>
        <v/>
      </c>
      <c r="M65" s="27" t="str">
        <f>IF(M49="","",SUM(M50:M63))</f>
        <v/>
      </c>
      <c r="O65" s="27" t="str">
        <f>IF(O49="","",SUM(O50:O63))</f>
        <v/>
      </c>
      <c r="Q65" s="27" t="str">
        <f>IF(Q49="","",SUM(Q50:Q63))</f>
        <v/>
      </c>
      <c r="S65" s="27" t="str">
        <f>IF(S49="","",SUM(S50:S63))</f>
        <v/>
      </c>
      <c r="U65" s="27" t="str">
        <f>IF(U49="","",SUM(U50:U63))</f>
        <v/>
      </c>
      <c r="W65" s="27" t="str">
        <f>IF(W49="","",SUM(W50:W63))</f>
        <v/>
      </c>
      <c r="X65" s="27"/>
      <c r="Y65" s="27" t="str">
        <f>IF(Y49="","",SUM(Y50:Y63))</f>
        <v/>
      </c>
      <c r="AA65" s="27" t="str">
        <f>IF(AA49="","",SUM(AA50:AA63))</f>
        <v/>
      </c>
      <c r="AC65" s="27" t="str">
        <f>IF(AC49="","",SUM(AC50:AC63))</f>
        <v/>
      </c>
      <c r="AG65" s="41"/>
      <c r="AH65" s="93"/>
      <c r="AI65" s="41"/>
    </row>
    <row r="66" spans="1:35" ht="24" customHeight="1" x14ac:dyDescent="0.2">
      <c r="AC66" s="8" t="str">
        <f>"Firma ("&amp;Anagrafica!B90&amp;")"</f>
        <v>Firma (Commissario 2)</v>
      </c>
      <c r="AE66" s="88"/>
      <c r="AF66" s="88"/>
      <c r="AG66" s="89"/>
      <c r="AH66" s="88"/>
      <c r="AI66" s="88"/>
    </row>
    <row r="67" spans="1:35" ht="18.75" x14ac:dyDescent="0.3">
      <c r="A67" s="19" t="str">
        <f>IF(Anagrafica!A91&lt;&gt;"",Anagrafica!A91&amp;" - "&amp;Anagrafica!B91,"")</f>
        <v>3 - Commissario 3</v>
      </c>
      <c r="B67" s="20"/>
      <c r="D67" s="1"/>
    </row>
    <row r="68" spans="1:35" s="5" customFormat="1" ht="13.5" customHeight="1" x14ac:dyDescent="0.2">
      <c r="A68" s="4" t="s">
        <v>10</v>
      </c>
      <c r="C68" s="60" t="str">
        <f>$A$13</f>
        <v/>
      </c>
      <c r="E68" s="60" t="str">
        <f>+$A$14</f>
        <v/>
      </c>
      <c r="G68" s="60" t="str">
        <f>+$A$15</f>
        <v/>
      </c>
      <c r="I68" s="60" t="str">
        <f>+$A$16</f>
        <v/>
      </c>
      <c r="K68" s="60" t="str">
        <f>+$A$17</f>
        <v/>
      </c>
      <c r="M68" s="60" t="str">
        <f>+$A$18</f>
        <v/>
      </c>
      <c r="O68" s="60" t="str">
        <f>+$A$19</f>
        <v/>
      </c>
      <c r="Q68" s="60" t="str">
        <f>+$A$20</f>
        <v/>
      </c>
      <c r="S68" s="60" t="str">
        <f>+$A$21</f>
        <v/>
      </c>
      <c r="U68" s="60" t="str">
        <f>+$A$22</f>
        <v/>
      </c>
      <c r="W68" s="60" t="str">
        <f>+$A$23</f>
        <v/>
      </c>
      <c r="Y68" s="60" t="str">
        <f>+$A$24</f>
        <v/>
      </c>
      <c r="AA68" s="60" t="str">
        <f>+$A$25</f>
        <v/>
      </c>
      <c r="AC68" s="60" t="str">
        <f>+$A$26</f>
        <v/>
      </c>
      <c r="AE68" s="26"/>
      <c r="AG68" s="4" t="s">
        <v>10</v>
      </c>
      <c r="AH68" s="5" t="s">
        <v>1</v>
      </c>
      <c r="AI68" s="5" t="s">
        <v>0</v>
      </c>
    </row>
    <row r="69" spans="1:35" ht="13.5" x14ac:dyDescent="0.25">
      <c r="A69" s="59" t="str">
        <f>+$A$12</f>
        <v/>
      </c>
      <c r="B69" s="22"/>
      <c r="C69" s="23"/>
      <c r="D69" s="22"/>
      <c r="E69" s="23"/>
      <c r="F69" s="22"/>
      <c r="G69" s="23"/>
      <c r="H69" s="22"/>
      <c r="I69" s="23"/>
      <c r="J69" s="22"/>
      <c r="K69" s="23"/>
      <c r="L69" s="22"/>
      <c r="M69" s="23"/>
      <c r="N69" s="22"/>
      <c r="O69" s="23"/>
      <c r="P69" s="22"/>
      <c r="Q69" s="23"/>
      <c r="R69" s="22"/>
      <c r="S69" s="23"/>
      <c r="T69" s="22"/>
      <c r="U69" s="23"/>
      <c r="V69" s="22"/>
      <c r="W69" s="23"/>
      <c r="X69" s="22"/>
      <c r="Y69" s="23"/>
      <c r="Z69" s="22"/>
      <c r="AA69" s="23"/>
      <c r="AB69" s="22"/>
      <c r="AC69" s="23"/>
      <c r="AE69" s="29" t="str">
        <f t="shared" ref="AE69:AE82" si="5">IF(OR(A69="",AND(A69&lt;&gt;"",A70="")),"",SUM(B69,D69,F69,H69,J69,L69,N69,P69,R69,T69,V69,X69,Z69,AB69))</f>
        <v/>
      </c>
      <c r="AG69" s="6" t="str">
        <f>+$A$12</f>
        <v/>
      </c>
      <c r="AH69" s="6" t="str">
        <f>IF(A69&lt;&gt;"",AE69,"")</f>
        <v/>
      </c>
      <c r="AI69" s="105" t="str">
        <f>IF(AH69="","",IF(AH69&gt;0,ROUND(AH69/LARGE(AH69:AH83,1),3),0))</f>
        <v/>
      </c>
    </row>
    <row r="70" spans="1:35" ht="13.5" x14ac:dyDescent="0.25">
      <c r="A70" s="59" t="str">
        <f>+$A$13</f>
        <v/>
      </c>
      <c r="B70" s="24"/>
      <c r="C70" s="24"/>
      <c r="D70" s="22"/>
      <c r="E70" s="23"/>
      <c r="F70" s="22"/>
      <c r="G70" s="23"/>
      <c r="H70" s="22"/>
      <c r="I70" s="23"/>
      <c r="J70" s="22"/>
      <c r="K70" s="23"/>
      <c r="L70" s="22"/>
      <c r="M70" s="23"/>
      <c r="N70" s="22"/>
      <c r="O70" s="23"/>
      <c r="P70" s="22"/>
      <c r="Q70" s="23"/>
      <c r="R70" s="22"/>
      <c r="S70" s="23"/>
      <c r="T70" s="22"/>
      <c r="U70" s="23"/>
      <c r="V70" s="22"/>
      <c r="W70" s="23"/>
      <c r="X70" s="22"/>
      <c r="Y70" s="23"/>
      <c r="Z70" s="22"/>
      <c r="AA70" s="23"/>
      <c r="AB70" s="22"/>
      <c r="AC70" s="23"/>
      <c r="AE70" s="29" t="str">
        <f t="shared" si="5"/>
        <v/>
      </c>
      <c r="AG70" s="7" t="str">
        <f>+$A$13</f>
        <v/>
      </c>
      <c r="AH70" s="7" t="str">
        <f>IF(A70&lt;&gt;"",IF(AE70&lt;&gt;"",AE70,0)+IF(C84&lt;&gt;"",C84,0),"")</f>
        <v/>
      </c>
      <c r="AI70" s="106" t="str">
        <f>IF(AH70="","",IF(AH70&gt;0,ROUND(AH70/LARGE(AH69:AH83,1),3),0))</f>
        <v/>
      </c>
    </row>
    <row r="71" spans="1:35" ht="13.5" x14ac:dyDescent="0.25">
      <c r="A71" s="59" t="str">
        <f>+$A$14</f>
        <v/>
      </c>
      <c r="B71" s="24"/>
      <c r="C71" s="24"/>
      <c r="D71" s="24"/>
      <c r="E71" s="24"/>
      <c r="F71" s="22"/>
      <c r="G71" s="23"/>
      <c r="H71" s="22"/>
      <c r="I71" s="23"/>
      <c r="J71" s="22"/>
      <c r="K71" s="23"/>
      <c r="L71" s="22"/>
      <c r="M71" s="23"/>
      <c r="N71" s="22"/>
      <c r="O71" s="23"/>
      <c r="P71" s="22"/>
      <c r="Q71" s="23"/>
      <c r="R71" s="22"/>
      <c r="S71" s="23"/>
      <c r="T71" s="22"/>
      <c r="U71" s="23"/>
      <c r="V71" s="22"/>
      <c r="W71" s="23"/>
      <c r="X71" s="22"/>
      <c r="Y71" s="23"/>
      <c r="Z71" s="22"/>
      <c r="AA71" s="23"/>
      <c r="AB71" s="22"/>
      <c r="AC71" s="23"/>
      <c r="AE71" s="29" t="str">
        <f t="shared" si="5"/>
        <v/>
      </c>
      <c r="AG71" s="7" t="str">
        <f>+$A$14</f>
        <v/>
      </c>
      <c r="AH71" s="7" t="str">
        <f>IF(A71&lt;&gt;"",IF(AE71&lt;&gt;"",AE71,0)+IF(E84&lt;&gt;"",E84,0),"")</f>
        <v/>
      </c>
      <c r="AI71" s="106" t="str">
        <f>IF(AH71="","",IF(AH71&gt;0,ROUND(AH71/LARGE(AH69:AH83,1),3),0))</f>
        <v/>
      </c>
    </row>
    <row r="72" spans="1:35" ht="13.5" x14ac:dyDescent="0.25">
      <c r="A72" s="59" t="str">
        <f>+$A$15</f>
        <v/>
      </c>
      <c r="B72" s="24"/>
      <c r="C72" s="24"/>
      <c r="D72" s="24"/>
      <c r="E72" s="24"/>
      <c r="F72" s="24"/>
      <c r="G72" s="24"/>
      <c r="H72" s="22"/>
      <c r="I72" s="23"/>
      <c r="J72" s="22"/>
      <c r="K72" s="23"/>
      <c r="L72" s="22"/>
      <c r="M72" s="23"/>
      <c r="N72" s="22"/>
      <c r="O72" s="23"/>
      <c r="P72" s="22"/>
      <c r="Q72" s="23"/>
      <c r="R72" s="22"/>
      <c r="S72" s="23"/>
      <c r="T72" s="22"/>
      <c r="U72" s="23"/>
      <c r="V72" s="22"/>
      <c r="W72" s="23"/>
      <c r="X72" s="22"/>
      <c r="Y72" s="23"/>
      <c r="Z72" s="22"/>
      <c r="AA72" s="23"/>
      <c r="AB72" s="22"/>
      <c r="AC72" s="23"/>
      <c r="AE72" s="29" t="str">
        <f t="shared" si="5"/>
        <v/>
      </c>
      <c r="AG72" s="7" t="str">
        <f>+$A$15</f>
        <v/>
      </c>
      <c r="AH72" s="7" t="str">
        <f>IF(A72&lt;&gt;"",IF(AE72&lt;&gt;"",AE72,0)+IF(G84&lt;&gt;"",G84,0),"")</f>
        <v/>
      </c>
      <c r="AI72" s="106" t="str">
        <f>IF(AH72="","",IF(AH72&gt;0,ROUND(AH72/LARGE(AH69:AH83,1),3),0))</f>
        <v/>
      </c>
    </row>
    <row r="73" spans="1:35" ht="13.5" x14ac:dyDescent="0.25">
      <c r="A73" s="59" t="str">
        <f>+$A$16</f>
        <v/>
      </c>
      <c r="B73" s="24"/>
      <c r="C73" s="24"/>
      <c r="D73" s="24"/>
      <c r="E73" s="24"/>
      <c r="F73" s="24"/>
      <c r="G73" s="24"/>
      <c r="H73" s="24"/>
      <c r="I73" s="24"/>
      <c r="J73" s="22"/>
      <c r="K73" s="23"/>
      <c r="L73" s="22"/>
      <c r="M73" s="23"/>
      <c r="N73" s="22"/>
      <c r="O73" s="23"/>
      <c r="P73" s="22"/>
      <c r="Q73" s="23"/>
      <c r="R73" s="22"/>
      <c r="S73" s="23"/>
      <c r="T73" s="22"/>
      <c r="U73" s="23"/>
      <c r="V73" s="22"/>
      <c r="W73" s="23"/>
      <c r="X73" s="22"/>
      <c r="Y73" s="23"/>
      <c r="Z73" s="22"/>
      <c r="AA73" s="23"/>
      <c r="AB73" s="22"/>
      <c r="AC73" s="23"/>
      <c r="AE73" s="29" t="str">
        <f t="shared" si="5"/>
        <v/>
      </c>
      <c r="AG73" s="7" t="str">
        <f>+$A$16</f>
        <v/>
      </c>
      <c r="AH73" s="7" t="str">
        <f>IF(A73&lt;&gt;"",IF(AE73&lt;&gt;"",AE73,0)+IF(I84&lt;&gt;"",I84,0),"")</f>
        <v/>
      </c>
      <c r="AI73" s="106" t="str">
        <f>IF(AH73="","",IF(AH73&gt;0,ROUND(AH73/LARGE(AH69:AH83,1),3),0))</f>
        <v/>
      </c>
    </row>
    <row r="74" spans="1:35" ht="13.5" x14ac:dyDescent="0.25">
      <c r="A74" s="59" t="str">
        <f>+$A$17</f>
        <v/>
      </c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2"/>
      <c r="M74" s="23"/>
      <c r="N74" s="22"/>
      <c r="O74" s="23"/>
      <c r="P74" s="22"/>
      <c r="Q74" s="23"/>
      <c r="R74" s="22"/>
      <c r="S74" s="23"/>
      <c r="T74" s="22"/>
      <c r="U74" s="23"/>
      <c r="V74" s="22"/>
      <c r="W74" s="23"/>
      <c r="X74" s="22"/>
      <c r="Y74" s="23"/>
      <c r="Z74" s="22"/>
      <c r="AA74" s="23"/>
      <c r="AB74" s="22"/>
      <c r="AC74" s="23"/>
      <c r="AE74" s="29" t="str">
        <f t="shared" si="5"/>
        <v/>
      </c>
      <c r="AG74" s="7" t="str">
        <f>+$A$17</f>
        <v/>
      </c>
      <c r="AH74" s="7" t="str">
        <f>IF(A74&lt;&gt;"",IF(AE74&lt;&gt;"",AE74,0)+IF(K84&lt;&gt;"",K84,0),"")</f>
        <v/>
      </c>
      <c r="AI74" s="106" t="str">
        <f>IF(AH74="","",IF(AH74&gt;0,ROUND(AH74/LARGE(AH69:AH83,1),3),0))</f>
        <v/>
      </c>
    </row>
    <row r="75" spans="1:35" ht="13.5" x14ac:dyDescent="0.25">
      <c r="A75" s="59" t="str">
        <f>+$A$18</f>
        <v/>
      </c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2"/>
      <c r="O75" s="23"/>
      <c r="P75" s="22"/>
      <c r="Q75" s="23"/>
      <c r="R75" s="22"/>
      <c r="S75" s="23"/>
      <c r="T75" s="22"/>
      <c r="U75" s="23"/>
      <c r="V75" s="22"/>
      <c r="W75" s="23"/>
      <c r="X75" s="22"/>
      <c r="Y75" s="23"/>
      <c r="Z75" s="22"/>
      <c r="AA75" s="23"/>
      <c r="AB75" s="22"/>
      <c r="AC75" s="23"/>
      <c r="AE75" s="29" t="str">
        <f t="shared" si="5"/>
        <v/>
      </c>
      <c r="AG75" s="7" t="str">
        <f>+$A$18</f>
        <v/>
      </c>
      <c r="AH75" s="7" t="str">
        <f>IF(A75&lt;&gt;"",IF(AE75&lt;&gt;"",AE75,0)+IF(M84&lt;&gt;"",M84,0),"")</f>
        <v/>
      </c>
      <c r="AI75" s="106" t="str">
        <f>IF(AH75="","",IF(AH75&gt;0,ROUND(AH75/LARGE(AH69:AH83,1),3),0))</f>
        <v/>
      </c>
    </row>
    <row r="76" spans="1:35" ht="13.5" x14ac:dyDescent="0.25">
      <c r="A76" s="59" t="str">
        <f>+$A$19</f>
        <v/>
      </c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2"/>
      <c r="Q76" s="23"/>
      <c r="R76" s="22"/>
      <c r="S76" s="23"/>
      <c r="T76" s="22"/>
      <c r="U76" s="23"/>
      <c r="V76" s="22"/>
      <c r="W76" s="23"/>
      <c r="X76" s="22"/>
      <c r="Y76" s="23"/>
      <c r="Z76" s="22"/>
      <c r="AA76" s="23"/>
      <c r="AB76" s="22"/>
      <c r="AC76" s="23"/>
      <c r="AE76" s="29" t="str">
        <f t="shared" si="5"/>
        <v/>
      </c>
      <c r="AG76" s="7" t="str">
        <f>+$A$19</f>
        <v/>
      </c>
      <c r="AH76" s="7" t="str">
        <f>IF(A76&lt;&gt;"",IF(AE76&lt;&gt;"",AE76,0)+IF(O84&lt;&gt;"",O84,0),"")</f>
        <v/>
      </c>
      <c r="AI76" s="106" t="str">
        <f>IF(AH76="","",IF(AH76&gt;0,ROUND(AH76/LARGE(AH69:AH83,1),3),0))</f>
        <v/>
      </c>
    </row>
    <row r="77" spans="1:35" ht="13.5" x14ac:dyDescent="0.25">
      <c r="A77" s="59" t="str">
        <f>+$A$20</f>
        <v/>
      </c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2"/>
      <c r="S77" s="23"/>
      <c r="T77" s="22"/>
      <c r="U77" s="23"/>
      <c r="V77" s="22"/>
      <c r="W77" s="23"/>
      <c r="X77" s="22"/>
      <c r="Y77" s="23"/>
      <c r="Z77" s="22"/>
      <c r="AA77" s="23"/>
      <c r="AB77" s="22"/>
      <c r="AC77" s="23"/>
      <c r="AE77" s="29" t="str">
        <f t="shared" si="5"/>
        <v/>
      </c>
      <c r="AG77" s="7" t="str">
        <f>+$A$20</f>
        <v/>
      </c>
      <c r="AH77" s="7" t="str">
        <f>IF(A77&lt;&gt;"",IF(AE77&lt;&gt;"",AE77,0)+IF(Q84&lt;&gt;"",Q84,0),"")</f>
        <v/>
      </c>
      <c r="AI77" s="106" t="str">
        <f>IF(AH77="","",IF(AH77&gt;0,ROUND(AH77/LARGE(AH69:AH83,1),3),0))</f>
        <v/>
      </c>
    </row>
    <row r="78" spans="1:35" ht="13.5" x14ac:dyDescent="0.25">
      <c r="A78" s="59" t="str">
        <f>+$A$21</f>
        <v/>
      </c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2"/>
      <c r="U78" s="23"/>
      <c r="V78" s="22"/>
      <c r="W78" s="23"/>
      <c r="X78" s="22"/>
      <c r="Y78" s="23"/>
      <c r="Z78" s="22"/>
      <c r="AA78" s="23"/>
      <c r="AB78" s="22"/>
      <c r="AC78" s="23"/>
      <c r="AE78" s="29" t="str">
        <f t="shared" si="5"/>
        <v/>
      </c>
      <c r="AG78" s="7" t="str">
        <f>+$A$21</f>
        <v/>
      </c>
      <c r="AH78" s="7" t="str">
        <f>IF(A78&lt;&gt;"",IF(AE78&lt;&gt;"",AE78,0)+IF(S84&lt;&gt;"",S84,0),"")</f>
        <v/>
      </c>
      <c r="AI78" s="106" t="str">
        <f>IF(AH78="","",IF(AH78&gt;0,ROUND(AH78/LARGE(AH69:AH83,1),3),0))</f>
        <v/>
      </c>
    </row>
    <row r="79" spans="1:35" ht="13.5" x14ac:dyDescent="0.25">
      <c r="A79" s="59" t="str">
        <f>+$A$22</f>
        <v/>
      </c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2"/>
      <c r="W79" s="23"/>
      <c r="X79" s="22"/>
      <c r="Y79" s="23"/>
      <c r="Z79" s="22"/>
      <c r="AA79" s="23"/>
      <c r="AB79" s="22"/>
      <c r="AC79" s="23"/>
      <c r="AE79" s="29" t="str">
        <f t="shared" si="5"/>
        <v/>
      </c>
      <c r="AG79" s="7" t="str">
        <f>+$A$22</f>
        <v/>
      </c>
      <c r="AH79" s="7" t="str">
        <f>IF(A79&lt;&gt;"",IF(AE79&lt;&gt;"",AE79,0)+IF(U84&lt;&gt;"",U84,0),"")</f>
        <v/>
      </c>
      <c r="AI79" s="106" t="str">
        <f>IF(AH79="","",IF(AH79&gt;0,ROUND(AH79/LARGE(AH69:AH83,1),3),0))</f>
        <v/>
      </c>
    </row>
    <row r="80" spans="1:35" ht="13.5" x14ac:dyDescent="0.25">
      <c r="A80" s="59" t="str">
        <f>+$A$23</f>
        <v/>
      </c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2"/>
      <c r="Y80" s="23"/>
      <c r="Z80" s="22"/>
      <c r="AA80" s="23"/>
      <c r="AB80" s="22"/>
      <c r="AC80" s="23"/>
      <c r="AE80" s="29" t="str">
        <f t="shared" si="5"/>
        <v/>
      </c>
      <c r="AG80" s="7" t="str">
        <f>+$A$23</f>
        <v/>
      </c>
      <c r="AH80" s="7" t="str">
        <f>IF(A80&lt;&gt;"",IF(AE80&lt;&gt;"",AE80,0)+IF(W84&lt;&gt;"",W84,0),"")</f>
        <v/>
      </c>
      <c r="AI80" s="106" t="str">
        <f>IF(AH80="","",IF(AH80&gt;0,ROUND(AH80/LARGE(AH69:AH83,1),3),0))</f>
        <v/>
      </c>
    </row>
    <row r="81" spans="1:35" ht="13.5" x14ac:dyDescent="0.25">
      <c r="A81" s="59" t="str">
        <f>+$A$24</f>
        <v/>
      </c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2"/>
      <c r="AA81" s="23"/>
      <c r="AB81" s="22"/>
      <c r="AC81" s="23"/>
      <c r="AE81" s="29" t="str">
        <f t="shared" si="5"/>
        <v/>
      </c>
      <c r="AG81" s="7" t="str">
        <f>+$A$24</f>
        <v/>
      </c>
      <c r="AH81" s="7" t="str">
        <f>IF(A81&lt;&gt;"",IF(AE81&lt;&gt;"",AE81,0)+IF(Y84&lt;&gt;"",Y84,0),"")</f>
        <v/>
      </c>
      <c r="AI81" s="106" t="str">
        <f>IF(AH81="","",IF(AH81&gt;0,ROUND(AH81/LARGE(AH69:AH83,1),3),0))</f>
        <v/>
      </c>
    </row>
    <row r="82" spans="1:35" ht="13.5" x14ac:dyDescent="0.25">
      <c r="A82" s="59" t="str">
        <f>+$A$25</f>
        <v/>
      </c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2"/>
      <c r="AC82" s="23"/>
      <c r="AE82" s="29" t="str">
        <f t="shared" si="5"/>
        <v/>
      </c>
      <c r="AG82" s="7" t="str">
        <f>+$A$25</f>
        <v/>
      </c>
      <c r="AH82" s="7" t="str">
        <f>IF(A82&lt;&gt;"",IF(AE82&lt;&gt;"",AE82,0)+IF(AA84&lt;&gt;"",AA84,0),"")</f>
        <v/>
      </c>
      <c r="AI82" s="106" t="str">
        <f>IF(AH82="","",IF(AH82&gt;0,ROUND(AH82/LARGE(AH69:AH83,1),3),0))</f>
        <v/>
      </c>
    </row>
    <row r="83" spans="1:35" x14ac:dyDescent="0.2">
      <c r="A83" s="59" t="str">
        <f>+$A$26</f>
        <v/>
      </c>
      <c r="C83" s="3"/>
      <c r="AE83" s="26"/>
      <c r="AG83" s="40" t="str">
        <f>+$A$26</f>
        <v/>
      </c>
      <c r="AH83" s="40" t="str">
        <f>IF(A83&lt;&gt;"",IF(AE83&lt;&gt;"",AE83,0)+IF(AC84&lt;&gt;"",AC84,0),"")</f>
        <v/>
      </c>
      <c r="AI83" s="107" t="str">
        <f>IF(AH83="","",IF(AH83&gt;0,ROUND(AH83/LARGE(AH69:AH83,1),3),0))</f>
        <v/>
      </c>
    </row>
    <row r="84" spans="1:35" s="26" customFormat="1" x14ac:dyDescent="0.2">
      <c r="C84" s="27" t="str">
        <f>IF(C68="","",SUM(C69:C82))</f>
        <v/>
      </c>
      <c r="E84" s="27" t="str">
        <f>IF(E68="","",SUM(E69:E82))</f>
        <v/>
      </c>
      <c r="G84" s="27" t="str">
        <f>IF(G68="","",SUM(G69:G82))</f>
        <v/>
      </c>
      <c r="I84" s="27" t="str">
        <f>IF(I68="","",SUM(I69:I82))</f>
        <v/>
      </c>
      <c r="K84" s="27" t="str">
        <f>IF(K68="","",SUM(K69:K82))</f>
        <v/>
      </c>
      <c r="M84" s="27" t="str">
        <f>IF(M68="","",SUM(M69:M82))</f>
        <v/>
      </c>
      <c r="O84" s="27" t="str">
        <f>IF(O68="","",SUM(O69:O82))</f>
        <v/>
      </c>
      <c r="Q84" s="27" t="str">
        <f>IF(Q68="","",SUM(Q69:Q82))</f>
        <v/>
      </c>
      <c r="S84" s="27" t="str">
        <f>IF(S68="","",SUM(S69:S82))</f>
        <v/>
      </c>
      <c r="U84" s="27" t="str">
        <f>IF(U68="","",SUM(U69:U82))</f>
        <v/>
      </c>
      <c r="W84" s="27" t="str">
        <f>IF(W68="","",SUM(W69:W82))</f>
        <v/>
      </c>
      <c r="X84" s="27"/>
      <c r="Y84" s="27" t="str">
        <f>IF(Y68="","",SUM(Y69:Y82))</f>
        <v/>
      </c>
      <c r="AA84" s="27" t="str">
        <f>IF(AA68="","",SUM(AA69:AA82))</f>
        <v/>
      </c>
      <c r="AC84" s="27" t="str">
        <f>IF(AC68="","",SUM(AC69:AC82))</f>
        <v/>
      </c>
      <c r="AG84" s="41"/>
      <c r="AH84" s="93"/>
      <c r="AI84" s="41"/>
    </row>
    <row r="85" spans="1:35" ht="24" customHeight="1" x14ac:dyDescent="0.2">
      <c r="AC85" s="8" t="str">
        <f>"Firma ("&amp;Anagrafica!B91&amp;")"</f>
        <v>Firma (Commissario 3)</v>
      </c>
      <c r="AE85" s="88"/>
      <c r="AF85" s="88"/>
      <c r="AG85" s="89"/>
      <c r="AH85" s="88"/>
      <c r="AI85" s="88"/>
    </row>
    <row r="86" spans="1:35" ht="18.75" x14ac:dyDescent="0.3">
      <c r="A86" s="19" t="str">
        <f>IF(Anagrafica!A92&lt;&gt;"",Anagrafica!A92&amp;" - "&amp;Anagrafica!B92,"")</f>
        <v/>
      </c>
      <c r="B86" s="20"/>
      <c r="D86" s="1"/>
      <c r="AE86" s="90"/>
      <c r="AF86" s="90"/>
      <c r="AG86" s="91"/>
      <c r="AH86" s="90"/>
      <c r="AI86" s="90"/>
    </row>
    <row r="87" spans="1:35" s="5" customFormat="1" ht="13.5" customHeight="1" x14ac:dyDescent="0.2">
      <c r="A87" s="4" t="s">
        <v>10</v>
      </c>
      <c r="C87" s="60" t="str">
        <f>$A$13</f>
        <v/>
      </c>
      <c r="E87" s="60" t="str">
        <f>+$A$14</f>
        <v/>
      </c>
      <c r="G87" s="60" t="str">
        <f>+$A$15</f>
        <v/>
      </c>
      <c r="I87" s="60" t="str">
        <f>+$A$16</f>
        <v/>
      </c>
      <c r="K87" s="60" t="str">
        <f>+$A$17</f>
        <v/>
      </c>
      <c r="M87" s="60" t="str">
        <f>+$A$18</f>
        <v/>
      </c>
      <c r="O87" s="60" t="str">
        <f>+$A$19</f>
        <v/>
      </c>
      <c r="Q87" s="60" t="str">
        <f>+$A$20</f>
        <v/>
      </c>
      <c r="S87" s="60" t="str">
        <f>+$A$21</f>
        <v/>
      </c>
      <c r="U87" s="60" t="str">
        <f>+$A$22</f>
        <v/>
      </c>
      <c r="W87" s="60" t="str">
        <f>+$A$23</f>
        <v/>
      </c>
      <c r="Y87" s="60" t="str">
        <f>+$A$24</f>
        <v/>
      </c>
      <c r="AA87" s="60" t="str">
        <f>+$A$25</f>
        <v/>
      </c>
      <c r="AC87" s="60" t="str">
        <f>+$A$26</f>
        <v/>
      </c>
      <c r="AE87" s="26"/>
      <c r="AG87" s="4" t="s">
        <v>10</v>
      </c>
      <c r="AH87" s="5" t="s">
        <v>1</v>
      </c>
      <c r="AI87" s="5" t="s">
        <v>0</v>
      </c>
    </row>
    <row r="88" spans="1:35" ht="13.5" x14ac:dyDescent="0.25">
      <c r="A88" s="59" t="str">
        <f>+$A$12</f>
        <v/>
      </c>
      <c r="B88" s="22"/>
      <c r="C88" s="23"/>
      <c r="D88" s="22"/>
      <c r="E88" s="23"/>
      <c r="F88" s="22"/>
      <c r="G88" s="23"/>
      <c r="H88" s="22"/>
      <c r="I88" s="23"/>
      <c r="J88" s="22"/>
      <c r="K88" s="23"/>
      <c r="L88" s="22"/>
      <c r="M88" s="23"/>
      <c r="N88" s="22"/>
      <c r="O88" s="23"/>
      <c r="P88" s="22"/>
      <c r="Q88" s="23"/>
      <c r="R88" s="22"/>
      <c r="S88" s="23"/>
      <c r="T88" s="22"/>
      <c r="U88" s="23"/>
      <c r="V88" s="22"/>
      <c r="W88" s="23"/>
      <c r="X88" s="22"/>
      <c r="Y88" s="23"/>
      <c r="Z88" s="22"/>
      <c r="AA88" s="23"/>
      <c r="AB88" s="22"/>
      <c r="AC88" s="23"/>
      <c r="AE88" s="29" t="str">
        <f t="shared" ref="AE88:AE101" si="6">IF(OR(A88="",AND(A88&lt;&gt;"",A89="")),"",SUM(B88,D88,F88,H88,J88,L88,N88,P88,R88,T88,V88,X88,Z88,AB88))</f>
        <v/>
      </c>
      <c r="AG88" s="6" t="str">
        <f>+$A$12</f>
        <v/>
      </c>
      <c r="AH88" s="6" t="str">
        <f>IF(A88&lt;&gt;"",AE88,"")</f>
        <v/>
      </c>
      <c r="AI88" s="105" t="str">
        <f>IF(AH88="","",IF(AH88&gt;0,ROUND(AH88/LARGE(AH88:AH102,1),3),0))</f>
        <v/>
      </c>
    </row>
    <row r="89" spans="1:35" ht="13.5" x14ac:dyDescent="0.25">
      <c r="A89" s="59" t="str">
        <f>+$A$13</f>
        <v/>
      </c>
      <c r="B89" s="24"/>
      <c r="C89" s="24"/>
      <c r="D89" s="22"/>
      <c r="E89" s="23"/>
      <c r="F89" s="22"/>
      <c r="G89" s="23"/>
      <c r="H89" s="22"/>
      <c r="I89" s="23"/>
      <c r="J89" s="22"/>
      <c r="K89" s="23"/>
      <c r="L89" s="22"/>
      <c r="M89" s="23"/>
      <c r="N89" s="22"/>
      <c r="O89" s="23"/>
      <c r="P89" s="22"/>
      <c r="Q89" s="23"/>
      <c r="R89" s="22"/>
      <c r="S89" s="23"/>
      <c r="T89" s="22"/>
      <c r="U89" s="23"/>
      <c r="V89" s="22"/>
      <c r="W89" s="23"/>
      <c r="X89" s="22"/>
      <c r="Y89" s="23"/>
      <c r="Z89" s="22"/>
      <c r="AA89" s="23"/>
      <c r="AB89" s="22"/>
      <c r="AC89" s="23"/>
      <c r="AE89" s="29" t="str">
        <f t="shared" si="6"/>
        <v/>
      </c>
      <c r="AG89" s="7" t="str">
        <f>+$A$13</f>
        <v/>
      </c>
      <c r="AH89" s="7" t="str">
        <f>IF(A89&lt;&gt;"",IF(AE89&lt;&gt;"",AE89,0)+IF(C103&lt;&gt;"",C103,0),"")</f>
        <v/>
      </c>
      <c r="AI89" s="106" t="str">
        <f>IF(AH89="","",IF(AH89&gt;0,ROUND(AH89/LARGE(AH88:AH102,1),3),0))</f>
        <v/>
      </c>
    </row>
    <row r="90" spans="1:35" ht="13.5" x14ac:dyDescent="0.25">
      <c r="A90" s="59" t="str">
        <f>+$A$14</f>
        <v/>
      </c>
      <c r="B90" s="24"/>
      <c r="C90" s="24"/>
      <c r="D90" s="24"/>
      <c r="E90" s="24"/>
      <c r="F90" s="22"/>
      <c r="G90" s="23"/>
      <c r="H90" s="22"/>
      <c r="I90" s="23"/>
      <c r="J90" s="22"/>
      <c r="K90" s="23"/>
      <c r="L90" s="22"/>
      <c r="M90" s="23"/>
      <c r="N90" s="22"/>
      <c r="O90" s="23"/>
      <c r="P90" s="22"/>
      <c r="Q90" s="23"/>
      <c r="R90" s="22"/>
      <c r="S90" s="23"/>
      <c r="T90" s="22"/>
      <c r="U90" s="23"/>
      <c r="V90" s="22"/>
      <c r="W90" s="23"/>
      <c r="X90" s="22"/>
      <c r="Y90" s="23"/>
      <c r="Z90" s="22"/>
      <c r="AA90" s="23"/>
      <c r="AB90" s="22"/>
      <c r="AC90" s="23"/>
      <c r="AE90" s="29" t="str">
        <f t="shared" si="6"/>
        <v/>
      </c>
      <c r="AG90" s="7" t="str">
        <f>+$A$14</f>
        <v/>
      </c>
      <c r="AH90" s="7" t="str">
        <f>IF(A90&lt;&gt;"",IF(AE90&lt;&gt;"",AE90,0)+IF(E103&lt;&gt;"",E103,0),"")</f>
        <v/>
      </c>
      <c r="AI90" s="106" t="str">
        <f>IF(AH90="","",IF(AH90&gt;0,ROUND(AH90/LARGE(AH88:AH102,1),3),0))</f>
        <v/>
      </c>
    </row>
    <row r="91" spans="1:35" ht="13.5" x14ac:dyDescent="0.25">
      <c r="A91" s="59" t="str">
        <f>+$A$15</f>
        <v/>
      </c>
      <c r="B91" s="24"/>
      <c r="C91" s="24"/>
      <c r="D91" s="24"/>
      <c r="E91" s="24"/>
      <c r="F91" s="24"/>
      <c r="G91" s="24"/>
      <c r="H91" s="22"/>
      <c r="I91" s="23"/>
      <c r="J91" s="22"/>
      <c r="K91" s="23"/>
      <c r="L91" s="22"/>
      <c r="M91" s="23"/>
      <c r="N91" s="22"/>
      <c r="O91" s="23"/>
      <c r="P91" s="22"/>
      <c r="Q91" s="23"/>
      <c r="R91" s="22"/>
      <c r="S91" s="23"/>
      <c r="T91" s="22"/>
      <c r="U91" s="23"/>
      <c r="V91" s="22"/>
      <c r="W91" s="23"/>
      <c r="X91" s="22"/>
      <c r="Y91" s="23"/>
      <c r="Z91" s="22"/>
      <c r="AA91" s="23"/>
      <c r="AB91" s="22"/>
      <c r="AC91" s="23"/>
      <c r="AE91" s="29" t="str">
        <f t="shared" si="6"/>
        <v/>
      </c>
      <c r="AG91" s="7" t="str">
        <f>+$A$15</f>
        <v/>
      </c>
      <c r="AH91" s="7" t="str">
        <f>IF(A91&lt;&gt;"",IF(AE91&lt;&gt;"",AE91,0)+IF(G103&lt;&gt;"",G103,0),"")</f>
        <v/>
      </c>
      <c r="AI91" s="106" t="str">
        <f>IF(AH91="","",IF(AH91&gt;0,ROUND(AH91/LARGE(AH88:AH102,1),3),0))</f>
        <v/>
      </c>
    </row>
    <row r="92" spans="1:35" ht="13.5" x14ac:dyDescent="0.25">
      <c r="A92" s="59" t="str">
        <f>+$A$16</f>
        <v/>
      </c>
      <c r="B92" s="24"/>
      <c r="C92" s="24"/>
      <c r="D92" s="24"/>
      <c r="E92" s="24"/>
      <c r="F92" s="24"/>
      <c r="G92" s="24"/>
      <c r="H92" s="24"/>
      <c r="I92" s="24"/>
      <c r="J92" s="22"/>
      <c r="K92" s="23"/>
      <c r="L92" s="22"/>
      <c r="M92" s="23"/>
      <c r="N92" s="22"/>
      <c r="O92" s="23"/>
      <c r="P92" s="22"/>
      <c r="Q92" s="23"/>
      <c r="R92" s="22"/>
      <c r="S92" s="23"/>
      <c r="T92" s="22"/>
      <c r="U92" s="23"/>
      <c r="V92" s="22"/>
      <c r="W92" s="23"/>
      <c r="X92" s="22"/>
      <c r="Y92" s="23"/>
      <c r="Z92" s="22"/>
      <c r="AA92" s="23"/>
      <c r="AB92" s="22"/>
      <c r="AC92" s="23"/>
      <c r="AE92" s="29" t="str">
        <f t="shared" si="6"/>
        <v/>
      </c>
      <c r="AG92" s="7" t="str">
        <f>+$A$16</f>
        <v/>
      </c>
      <c r="AH92" s="7" t="str">
        <f>IF(A92&lt;&gt;"",IF(AE92&lt;&gt;"",AE92,0)+IF(I103&lt;&gt;"",I103,0),"")</f>
        <v/>
      </c>
      <c r="AI92" s="106" t="str">
        <f>IF(AH92="","",IF(AH92&gt;0,ROUND(AH92/LARGE(AH88:AH102,1),3),0))</f>
        <v/>
      </c>
    </row>
    <row r="93" spans="1:35" ht="13.5" x14ac:dyDescent="0.25">
      <c r="A93" s="59" t="str">
        <f>+$A$17</f>
        <v/>
      </c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2"/>
      <c r="M93" s="23"/>
      <c r="N93" s="22"/>
      <c r="O93" s="23"/>
      <c r="P93" s="22"/>
      <c r="Q93" s="23"/>
      <c r="R93" s="22"/>
      <c r="S93" s="23"/>
      <c r="T93" s="22"/>
      <c r="U93" s="23"/>
      <c r="V93" s="22"/>
      <c r="W93" s="23"/>
      <c r="X93" s="22"/>
      <c r="Y93" s="23"/>
      <c r="Z93" s="22"/>
      <c r="AA93" s="23"/>
      <c r="AB93" s="22"/>
      <c r="AC93" s="23"/>
      <c r="AE93" s="29" t="str">
        <f t="shared" si="6"/>
        <v/>
      </c>
      <c r="AG93" s="7" t="str">
        <f>+$A$17</f>
        <v/>
      </c>
      <c r="AH93" s="7" t="str">
        <f>IF(A93&lt;&gt;"",IF(AE93&lt;&gt;"",AE93,0)+IF(K103&lt;&gt;"",K103,0),"")</f>
        <v/>
      </c>
      <c r="AI93" s="106" t="str">
        <f>IF(AH93="","",IF(AH93&gt;0,ROUND(AH93/LARGE(AH88:AH102,1),3),0))</f>
        <v/>
      </c>
    </row>
    <row r="94" spans="1:35" ht="13.5" x14ac:dyDescent="0.25">
      <c r="A94" s="59" t="str">
        <f>+$A$18</f>
        <v/>
      </c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2"/>
      <c r="O94" s="23"/>
      <c r="P94" s="22"/>
      <c r="Q94" s="23"/>
      <c r="R94" s="22"/>
      <c r="S94" s="23"/>
      <c r="T94" s="22"/>
      <c r="U94" s="23"/>
      <c r="V94" s="22"/>
      <c r="W94" s="23"/>
      <c r="X94" s="22"/>
      <c r="Y94" s="23"/>
      <c r="Z94" s="22"/>
      <c r="AA94" s="23"/>
      <c r="AB94" s="22"/>
      <c r="AC94" s="23"/>
      <c r="AE94" s="29" t="str">
        <f t="shared" si="6"/>
        <v/>
      </c>
      <c r="AG94" s="7" t="str">
        <f>+$A$18</f>
        <v/>
      </c>
      <c r="AH94" s="7" t="str">
        <f>IF(A94&lt;&gt;"",IF(AE94&lt;&gt;"",AE94,0)+IF(M103&lt;&gt;"",M103,0),"")</f>
        <v/>
      </c>
      <c r="AI94" s="106" t="str">
        <f>IF(AH94="","",IF(AH94&gt;0,ROUND(AH94/LARGE(AH88:AH102,1),3),0))</f>
        <v/>
      </c>
    </row>
    <row r="95" spans="1:35" ht="13.5" x14ac:dyDescent="0.25">
      <c r="A95" s="59" t="str">
        <f>+$A$19</f>
        <v/>
      </c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2"/>
      <c r="Q95" s="23"/>
      <c r="R95" s="22"/>
      <c r="S95" s="23"/>
      <c r="T95" s="22"/>
      <c r="U95" s="23"/>
      <c r="V95" s="22"/>
      <c r="W95" s="23"/>
      <c r="X95" s="22"/>
      <c r="Y95" s="23"/>
      <c r="Z95" s="22"/>
      <c r="AA95" s="23"/>
      <c r="AB95" s="22"/>
      <c r="AC95" s="23"/>
      <c r="AE95" s="29" t="str">
        <f t="shared" si="6"/>
        <v/>
      </c>
      <c r="AG95" s="7" t="str">
        <f>+$A$19</f>
        <v/>
      </c>
      <c r="AH95" s="7" t="str">
        <f>IF(A95&lt;&gt;"",IF(AE95&lt;&gt;"",AE95,0)+IF(O103&lt;&gt;"",O103,0),"")</f>
        <v/>
      </c>
      <c r="AI95" s="106" t="str">
        <f>IF(AH95="","",IF(AH95&gt;0,ROUND(AH95/LARGE(AH88:AH102,1),3),0))</f>
        <v/>
      </c>
    </row>
    <row r="96" spans="1:35" ht="13.5" x14ac:dyDescent="0.25">
      <c r="A96" s="59" t="str">
        <f>+$A$20</f>
        <v/>
      </c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2"/>
      <c r="S96" s="23"/>
      <c r="T96" s="22"/>
      <c r="U96" s="23"/>
      <c r="V96" s="22"/>
      <c r="W96" s="23"/>
      <c r="X96" s="22"/>
      <c r="Y96" s="23"/>
      <c r="Z96" s="22"/>
      <c r="AA96" s="23"/>
      <c r="AB96" s="22"/>
      <c r="AC96" s="23"/>
      <c r="AE96" s="29" t="str">
        <f t="shared" si="6"/>
        <v/>
      </c>
      <c r="AG96" s="7" t="str">
        <f>+$A$20</f>
        <v/>
      </c>
      <c r="AH96" s="7" t="str">
        <f>IF(A96&lt;&gt;"",IF(AE96&lt;&gt;"",AE96,0)+IF(Q103&lt;&gt;"",Q103,0),"")</f>
        <v/>
      </c>
      <c r="AI96" s="106" t="str">
        <f>IF(AH96="","",IF(AH96&gt;0,ROUND(AH96/LARGE(AH88:AH102,1),3),0))</f>
        <v/>
      </c>
    </row>
    <row r="97" spans="1:35" ht="13.5" x14ac:dyDescent="0.25">
      <c r="A97" s="59" t="str">
        <f>+$A$21</f>
        <v/>
      </c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2"/>
      <c r="U97" s="23"/>
      <c r="V97" s="22"/>
      <c r="W97" s="23"/>
      <c r="X97" s="22"/>
      <c r="Y97" s="23"/>
      <c r="Z97" s="22"/>
      <c r="AA97" s="23"/>
      <c r="AB97" s="22"/>
      <c r="AC97" s="23"/>
      <c r="AE97" s="29" t="str">
        <f t="shared" si="6"/>
        <v/>
      </c>
      <c r="AG97" s="7" t="str">
        <f>+$A$21</f>
        <v/>
      </c>
      <c r="AH97" s="7" t="str">
        <f>IF(A97&lt;&gt;"",IF(AE97&lt;&gt;"",AE97,0)+IF(S103&lt;&gt;"",S103,0),"")</f>
        <v/>
      </c>
      <c r="AI97" s="106" t="str">
        <f>IF(AH97="","",IF(AH97&gt;0,ROUND(AH97/LARGE(AH88:AH102,1),3),0))</f>
        <v/>
      </c>
    </row>
    <row r="98" spans="1:35" ht="13.5" x14ac:dyDescent="0.25">
      <c r="A98" s="59" t="str">
        <f>+$A$22</f>
        <v/>
      </c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2"/>
      <c r="W98" s="23"/>
      <c r="X98" s="22"/>
      <c r="Y98" s="23"/>
      <c r="Z98" s="22"/>
      <c r="AA98" s="23"/>
      <c r="AB98" s="22"/>
      <c r="AC98" s="23"/>
      <c r="AE98" s="29" t="str">
        <f t="shared" si="6"/>
        <v/>
      </c>
      <c r="AG98" s="7" t="str">
        <f>+$A$22</f>
        <v/>
      </c>
      <c r="AH98" s="7" t="str">
        <f>IF(A98&lt;&gt;"",IF(AE98&lt;&gt;"",AE98,0)+IF(U103&lt;&gt;"",U103,0),"")</f>
        <v/>
      </c>
      <c r="AI98" s="106" t="str">
        <f>IF(AH98="","",IF(AH98&gt;0,ROUND(AH98/LARGE(AH88:AH102,1),3),0))</f>
        <v/>
      </c>
    </row>
    <row r="99" spans="1:35" ht="13.5" x14ac:dyDescent="0.25">
      <c r="A99" s="59" t="str">
        <f>+$A$23</f>
        <v/>
      </c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2"/>
      <c r="Y99" s="23"/>
      <c r="Z99" s="22"/>
      <c r="AA99" s="23"/>
      <c r="AB99" s="22"/>
      <c r="AC99" s="23"/>
      <c r="AE99" s="29" t="str">
        <f t="shared" si="6"/>
        <v/>
      </c>
      <c r="AG99" s="7" t="str">
        <f>+$A$23</f>
        <v/>
      </c>
      <c r="AH99" s="7" t="str">
        <f>IF(A99&lt;&gt;"",IF(AE99&lt;&gt;"",AE99,0)+IF(W103&lt;&gt;"",W103,0),"")</f>
        <v/>
      </c>
      <c r="AI99" s="106" t="str">
        <f>IF(AH99="","",IF(AH99&gt;0,ROUND(AH99/LARGE(AH88:AH102,1),3),0))</f>
        <v/>
      </c>
    </row>
    <row r="100" spans="1:35" ht="13.5" x14ac:dyDescent="0.25">
      <c r="A100" s="59" t="str">
        <f>+$A$24</f>
        <v/>
      </c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2"/>
      <c r="AA100" s="23"/>
      <c r="AB100" s="22"/>
      <c r="AC100" s="23"/>
      <c r="AE100" s="29" t="str">
        <f t="shared" si="6"/>
        <v/>
      </c>
      <c r="AG100" s="7" t="str">
        <f>+$A$24</f>
        <v/>
      </c>
      <c r="AH100" s="7" t="str">
        <f>IF(A100&lt;&gt;"",IF(AE100&lt;&gt;"",AE100,0)+IF(Y103&lt;&gt;"",Y103,0),"")</f>
        <v/>
      </c>
      <c r="AI100" s="106" t="str">
        <f>IF(AH100="","",IF(AH100&gt;0,ROUND(AH100/LARGE(AH88:AH102,1),3),0))</f>
        <v/>
      </c>
    </row>
    <row r="101" spans="1:35" ht="13.5" x14ac:dyDescent="0.25">
      <c r="A101" s="59" t="str">
        <f>+$A$25</f>
        <v/>
      </c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2"/>
      <c r="AC101" s="23"/>
      <c r="AE101" s="29" t="str">
        <f t="shared" si="6"/>
        <v/>
      </c>
      <c r="AG101" s="7" t="str">
        <f>+$A$25</f>
        <v/>
      </c>
      <c r="AH101" s="7" t="str">
        <f>IF(A101&lt;&gt;"",IF(AE101&lt;&gt;"",AE101,0)+IF(AA103&lt;&gt;"",AA103,0),"")</f>
        <v/>
      </c>
      <c r="AI101" s="106" t="str">
        <f>IF(AH101="","",IF(AH101&gt;0,ROUND(AH101/LARGE(AH88:AH102,1),3),0))</f>
        <v/>
      </c>
    </row>
    <row r="102" spans="1:35" x14ac:dyDescent="0.2">
      <c r="A102" s="59" t="str">
        <f>+$A$26</f>
        <v/>
      </c>
      <c r="C102" s="3"/>
      <c r="AE102" s="26"/>
      <c r="AG102" s="40" t="str">
        <f>+$A$26</f>
        <v/>
      </c>
      <c r="AH102" s="40" t="str">
        <f>IF(A102&lt;&gt;"",IF(AE102&lt;&gt;"",AE102,0)+IF(AC103&lt;&gt;"",AC103,0),"")</f>
        <v/>
      </c>
      <c r="AI102" s="107" t="str">
        <f>IF(AH102="","",IF(AH102&gt;0,ROUND(AH102/LARGE(AH88:AH102,1),3),0))</f>
        <v/>
      </c>
    </row>
    <row r="103" spans="1:35" s="26" customFormat="1" x14ac:dyDescent="0.2">
      <c r="C103" s="27" t="str">
        <f>IF(C87="","",SUM(C88:C101))</f>
        <v/>
      </c>
      <c r="E103" s="27" t="str">
        <f>IF(E87="","",SUM(E88:E101))</f>
        <v/>
      </c>
      <c r="G103" s="27" t="str">
        <f>IF(G87="","",SUM(G88:G101))</f>
        <v/>
      </c>
      <c r="I103" s="27" t="str">
        <f>IF(I87="","",SUM(I88:I101))</f>
        <v/>
      </c>
      <c r="K103" s="27" t="str">
        <f>IF(K87="","",SUM(K88:K101))</f>
        <v/>
      </c>
      <c r="M103" s="27" t="str">
        <f>IF(M87="","",SUM(M88:M101))</f>
        <v/>
      </c>
      <c r="O103" s="27" t="str">
        <f>IF(O87="","",SUM(O88:O101))</f>
        <v/>
      </c>
      <c r="Q103" s="27" t="str">
        <f>IF(Q87="","",SUM(Q88:Q101))</f>
        <v/>
      </c>
      <c r="S103" s="27" t="str">
        <f>IF(S87="","",SUM(S88:S101))</f>
        <v/>
      </c>
      <c r="U103" s="27" t="str">
        <f>IF(U87="","",SUM(U88:U101))</f>
        <v/>
      </c>
      <c r="W103" s="27" t="str">
        <f>IF(W87="","",SUM(W88:W101))</f>
        <v/>
      </c>
      <c r="X103" s="27"/>
      <c r="Y103" s="27" t="str">
        <f>IF(Y87="","",SUM(Y88:Y101))</f>
        <v/>
      </c>
      <c r="AA103" s="27" t="str">
        <f>IF(AA87="","",SUM(AA88:AA101))</f>
        <v/>
      </c>
      <c r="AC103" s="27" t="str">
        <f>IF(AC87="","",SUM(AC88:AC101))</f>
        <v/>
      </c>
      <c r="AG103" s="41"/>
      <c r="AH103" s="93"/>
      <c r="AI103" s="41"/>
    </row>
    <row r="104" spans="1:35" ht="24" customHeight="1" x14ac:dyDescent="0.2">
      <c r="AC104" s="8" t="str">
        <f>"Firma ("&amp;Anagrafica!B92&amp;")"</f>
        <v>Firma ()</v>
      </c>
      <c r="AE104" s="88"/>
      <c r="AF104" s="88"/>
      <c r="AG104" s="89"/>
      <c r="AH104" s="88"/>
      <c r="AI104" s="88"/>
    </row>
    <row r="105" spans="1:35" ht="18.75" x14ac:dyDescent="0.3">
      <c r="A105" s="19" t="str">
        <f>IF(Anagrafica!A93&lt;&gt;"",Anagrafica!A93&amp;" - "&amp;Anagrafica!B93,"")</f>
        <v/>
      </c>
      <c r="B105" s="20"/>
      <c r="D105" s="1"/>
    </row>
    <row r="106" spans="1:35" s="5" customFormat="1" ht="13.5" customHeight="1" x14ac:dyDescent="0.2">
      <c r="A106" s="4" t="s">
        <v>10</v>
      </c>
      <c r="C106" s="60" t="str">
        <f>$A$13</f>
        <v/>
      </c>
      <c r="E106" s="60" t="str">
        <f>+$A$14</f>
        <v/>
      </c>
      <c r="G106" s="60" t="str">
        <f>+$A$15</f>
        <v/>
      </c>
      <c r="I106" s="60" t="str">
        <f>+$A$16</f>
        <v/>
      </c>
      <c r="K106" s="60" t="str">
        <f>+$A$17</f>
        <v/>
      </c>
      <c r="M106" s="60" t="str">
        <f>+$A$18</f>
        <v/>
      </c>
      <c r="O106" s="60" t="str">
        <f>+$A$19</f>
        <v/>
      </c>
      <c r="Q106" s="60" t="str">
        <f>+$A$20</f>
        <v/>
      </c>
      <c r="S106" s="60" t="str">
        <f>+$A$21</f>
        <v/>
      </c>
      <c r="U106" s="60" t="str">
        <f>+$A$22</f>
        <v/>
      </c>
      <c r="W106" s="60" t="str">
        <f>+$A$23</f>
        <v/>
      </c>
      <c r="Y106" s="60" t="str">
        <f>+$A$24</f>
        <v/>
      </c>
      <c r="AA106" s="60" t="str">
        <f>+$A$25</f>
        <v/>
      </c>
      <c r="AC106" s="60" t="str">
        <f>+$A$26</f>
        <v/>
      </c>
      <c r="AE106" s="26"/>
      <c r="AG106" s="4" t="s">
        <v>10</v>
      </c>
      <c r="AH106" s="5" t="s">
        <v>1</v>
      </c>
      <c r="AI106" s="5" t="s">
        <v>0</v>
      </c>
    </row>
    <row r="107" spans="1:35" ht="13.5" x14ac:dyDescent="0.25">
      <c r="A107" s="59" t="str">
        <f>+$A$12</f>
        <v/>
      </c>
      <c r="B107" s="22"/>
      <c r="C107" s="23"/>
      <c r="D107" s="22"/>
      <c r="E107" s="23"/>
      <c r="F107" s="22"/>
      <c r="G107" s="23"/>
      <c r="H107" s="22"/>
      <c r="I107" s="23"/>
      <c r="J107" s="22"/>
      <c r="K107" s="23"/>
      <c r="L107" s="22"/>
      <c r="M107" s="23"/>
      <c r="N107" s="22"/>
      <c r="O107" s="23"/>
      <c r="P107" s="22"/>
      <c r="Q107" s="23"/>
      <c r="R107" s="22"/>
      <c r="S107" s="23"/>
      <c r="T107" s="22"/>
      <c r="U107" s="23"/>
      <c r="V107" s="22"/>
      <c r="W107" s="23"/>
      <c r="X107" s="22"/>
      <c r="Y107" s="23"/>
      <c r="Z107" s="22"/>
      <c r="AA107" s="23"/>
      <c r="AB107" s="22"/>
      <c r="AC107" s="23"/>
      <c r="AE107" s="29" t="str">
        <f t="shared" ref="AE107:AE120" si="7">IF(OR(A107="",AND(A107&lt;&gt;"",A108="")),"",SUM(B107,D107,F107,H107,J107,L107,N107,P107,R107,T107,V107,X107,Z107,AB107))</f>
        <v/>
      </c>
      <c r="AG107" s="6" t="str">
        <f>+$A$12</f>
        <v/>
      </c>
      <c r="AH107" s="6" t="str">
        <f>IF(A107&lt;&gt;"",AE107,"")</f>
        <v/>
      </c>
      <c r="AI107" s="105" t="str">
        <f>IF(AH107="","",IF(AH107&gt;0,ROUND(AH107/LARGE(AH107:AH121,1),3),0))</f>
        <v/>
      </c>
    </row>
    <row r="108" spans="1:35" ht="13.5" x14ac:dyDescent="0.25">
      <c r="A108" s="59" t="str">
        <f>+$A$13</f>
        <v/>
      </c>
      <c r="B108" s="24"/>
      <c r="C108" s="24"/>
      <c r="D108" s="22"/>
      <c r="E108" s="23"/>
      <c r="F108" s="22"/>
      <c r="G108" s="23"/>
      <c r="H108" s="22"/>
      <c r="I108" s="23"/>
      <c r="J108" s="22"/>
      <c r="K108" s="23"/>
      <c r="L108" s="22"/>
      <c r="M108" s="23"/>
      <c r="N108" s="22"/>
      <c r="O108" s="23"/>
      <c r="P108" s="22"/>
      <c r="Q108" s="23"/>
      <c r="R108" s="22"/>
      <c r="S108" s="23"/>
      <c r="T108" s="22"/>
      <c r="U108" s="23"/>
      <c r="V108" s="22"/>
      <c r="W108" s="23"/>
      <c r="X108" s="22"/>
      <c r="Y108" s="23"/>
      <c r="Z108" s="22"/>
      <c r="AA108" s="23"/>
      <c r="AB108" s="22"/>
      <c r="AC108" s="23"/>
      <c r="AE108" s="29" t="str">
        <f t="shared" si="7"/>
        <v/>
      </c>
      <c r="AG108" s="7" t="str">
        <f>+$A$13</f>
        <v/>
      </c>
      <c r="AH108" s="7" t="str">
        <f>IF(A108&lt;&gt;"",IF(AE108&lt;&gt;"",AE108,0)+IF(C122&lt;&gt;"",C122,0),"")</f>
        <v/>
      </c>
      <c r="AI108" s="106" t="str">
        <f>IF(AH108="","",IF(AH108&gt;0,ROUND(AH108/LARGE(AH107:AH121,1),3),0))</f>
        <v/>
      </c>
    </row>
    <row r="109" spans="1:35" ht="13.5" x14ac:dyDescent="0.25">
      <c r="A109" s="59" t="str">
        <f>+$A$14</f>
        <v/>
      </c>
      <c r="B109" s="24"/>
      <c r="C109" s="24"/>
      <c r="D109" s="24"/>
      <c r="E109" s="24"/>
      <c r="F109" s="22"/>
      <c r="G109" s="23"/>
      <c r="H109" s="22"/>
      <c r="I109" s="23"/>
      <c r="J109" s="22"/>
      <c r="K109" s="23"/>
      <c r="L109" s="22"/>
      <c r="M109" s="23"/>
      <c r="N109" s="22"/>
      <c r="O109" s="23"/>
      <c r="P109" s="22"/>
      <c r="Q109" s="23"/>
      <c r="R109" s="22"/>
      <c r="S109" s="23"/>
      <c r="T109" s="22"/>
      <c r="U109" s="23"/>
      <c r="V109" s="22"/>
      <c r="W109" s="23"/>
      <c r="X109" s="22"/>
      <c r="Y109" s="23"/>
      <c r="Z109" s="22"/>
      <c r="AA109" s="23"/>
      <c r="AB109" s="22"/>
      <c r="AC109" s="23"/>
      <c r="AE109" s="29" t="str">
        <f t="shared" si="7"/>
        <v/>
      </c>
      <c r="AG109" s="7" t="str">
        <f>+$A$14</f>
        <v/>
      </c>
      <c r="AH109" s="7" t="str">
        <f>IF(A109&lt;&gt;"",IF(AE109&lt;&gt;"",AE109,0)+IF(E122&lt;&gt;"",E122,0),"")</f>
        <v/>
      </c>
      <c r="AI109" s="106" t="str">
        <f>IF(AH109="","",IF(AH109&gt;0,ROUND(AH109/LARGE(AH107:AH121,1),3),0))</f>
        <v/>
      </c>
    </row>
    <row r="110" spans="1:35" ht="13.5" x14ac:dyDescent="0.25">
      <c r="A110" s="59" t="str">
        <f>+$A$15</f>
        <v/>
      </c>
      <c r="B110" s="24"/>
      <c r="C110" s="24"/>
      <c r="D110" s="24"/>
      <c r="E110" s="24"/>
      <c r="F110" s="24"/>
      <c r="G110" s="24"/>
      <c r="H110" s="22"/>
      <c r="I110" s="23"/>
      <c r="J110" s="22"/>
      <c r="K110" s="23"/>
      <c r="L110" s="22"/>
      <c r="M110" s="23"/>
      <c r="N110" s="22"/>
      <c r="O110" s="23"/>
      <c r="P110" s="22"/>
      <c r="Q110" s="23"/>
      <c r="R110" s="22"/>
      <c r="S110" s="23"/>
      <c r="T110" s="22"/>
      <c r="U110" s="23"/>
      <c r="V110" s="22"/>
      <c r="W110" s="23"/>
      <c r="X110" s="22"/>
      <c r="Y110" s="23"/>
      <c r="Z110" s="22"/>
      <c r="AA110" s="23"/>
      <c r="AB110" s="22"/>
      <c r="AC110" s="23"/>
      <c r="AE110" s="29" t="str">
        <f t="shared" si="7"/>
        <v/>
      </c>
      <c r="AG110" s="7" t="str">
        <f>+$A$15</f>
        <v/>
      </c>
      <c r="AH110" s="7" t="str">
        <f>IF(A110&lt;&gt;"",IF(AE110&lt;&gt;"",AE110,0)+IF(G122&lt;&gt;"",G122,0),"")</f>
        <v/>
      </c>
      <c r="AI110" s="106" t="str">
        <f>IF(AH110="","",IF(AH110&gt;0,ROUND(AH110/LARGE(AH107:AH121,1),3),0))</f>
        <v/>
      </c>
    </row>
    <row r="111" spans="1:35" ht="13.5" x14ac:dyDescent="0.25">
      <c r="A111" s="59" t="str">
        <f>+$A$16</f>
        <v/>
      </c>
      <c r="B111" s="24"/>
      <c r="C111" s="24"/>
      <c r="D111" s="24"/>
      <c r="E111" s="24"/>
      <c r="F111" s="24"/>
      <c r="G111" s="24"/>
      <c r="H111" s="24"/>
      <c r="I111" s="24"/>
      <c r="J111" s="22"/>
      <c r="K111" s="23"/>
      <c r="L111" s="22"/>
      <c r="M111" s="23"/>
      <c r="N111" s="22"/>
      <c r="O111" s="23"/>
      <c r="P111" s="22"/>
      <c r="Q111" s="23"/>
      <c r="R111" s="22"/>
      <c r="S111" s="23"/>
      <c r="T111" s="22"/>
      <c r="U111" s="23"/>
      <c r="V111" s="22"/>
      <c r="W111" s="23"/>
      <c r="X111" s="22"/>
      <c r="Y111" s="23"/>
      <c r="Z111" s="22"/>
      <c r="AA111" s="23"/>
      <c r="AB111" s="22"/>
      <c r="AC111" s="23"/>
      <c r="AE111" s="29" t="str">
        <f t="shared" si="7"/>
        <v/>
      </c>
      <c r="AG111" s="7" t="str">
        <f>+$A$16</f>
        <v/>
      </c>
      <c r="AH111" s="7" t="str">
        <f>IF(A111&lt;&gt;"",IF(AE111&lt;&gt;"",AE111,0)+IF(I122&lt;&gt;"",I122,0),"")</f>
        <v/>
      </c>
      <c r="AI111" s="106" t="str">
        <f>IF(AH111="","",IF(AH111&gt;0,ROUND(AH111/LARGE(AH107:AH121,1),3),0))</f>
        <v/>
      </c>
    </row>
    <row r="112" spans="1:35" ht="13.5" x14ac:dyDescent="0.25">
      <c r="A112" s="59" t="str">
        <f>+$A$17</f>
        <v/>
      </c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2"/>
      <c r="M112" s="23"/>
      <c r="N112" s="22"/>
      <c r="O112" s="23"/>
      <c r="P112" s="22"/>
      <c r="Q112" s="23"/>
      <c r="R112" s="22"/>
      <c r="S112" s="23"/>
      <c r="T112" s="22"/>
      <c r="U112" s="23"/>
      <c r="V112" s="22"/>
      <c r="W112" s="23"/>
      <c r="X112" s="22"/>
      <c r="Y112" s="23"/>
      <c r="Z112" s="22"/>
      <c r="AA112" s="23"/>
      <c r="AB112" s="22"/>
      <c r="AC112" s="23"/>
      <c r="AE112" s="29" t="str">
        <f t="shared" si="7"/>
        <v/>
      </c>
      <c r="AG112" s="7" t="str">
        <f>+$A$17</f>
        <v/>
      </c>
      <c r="AH112" s="7" t="str">
        <f>IF(A112&lt;&gt;"",IF(AE112&lt;&gt;"",AE112,0)+IF(K122&lt;&gt;"",K122,0),"")</f>
        <v/>
      </c>
      <c r="AI112" s="106" t="str">
        <f>IF(AH112="","",IF(AH112&gt;0,ROUND(AH112/LARGE(AH107:AH121,1),3),0))</f>
        <v/>
      </c>
    </row>
    <row r="113" spans="1:35" ht="13.5" x14ac:dyDescent="0.25">
      <c r="A113" s="59" t="str">
        <f>+$A$18</f>
        <v/>
      </c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2"/>
      <c r="O113" s="23"/>
      <c r="P113" s="22"/>
      <c r="Q113" s="23"/>
      <c r="R113" s="22"/>
      <c r="S113" s="23"/>
      <c r="T113" s="22"/>
      <c r="U113" s="23"/>
      <c r="V113" s="22"/>
      <c r="W113" s="23"/>
      <c r="X113" s="22"/>
      <c r="Y113" s="23"/>
      <c r="Z113" s="22"/>
      <c r="AA113" s="23"/>
      <c r="AB113" s="22"/>
      <c r="AC113" s="23"/>
      <c r="AE113" s="29" t="str">
        <f t="shared" si="7"/>
        <v/>
      </c>
      <c r="AG113" s="7" t="str">
        <f>+$A$18</f>
        <v/>
      </c>
      <c r="AH113" s="7" t="str">
        <f>IF(A113&lt;&gt;"",IF(AE113&lt;&gt;"",AE113,0)+IF(M122&lt;&gt;"",M122,0),"")</f>
        <v/>
      </c>
      <c r="AI113" s="106" t="str">
        <f>IF(AH113="","",IF(AH113&gt;0,ROUND(AH113/LARGE(AH107:AH121,1),3),0))</f>
        <v/>
      </c>
    </row>
    <row r="114" spans="1:35" ht="13.5" x14ac:dyDescent="0.25">
      <c r="A114" s="59" t="str">
        <f>+$A$19</f>
        <v/>
      </c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2"/>
      <c r="Q114" s="23"/>
      <c r="R114" s="22"/>
      <c r="S114" s="23"/>
      <c r="T114" s="22"/>
      <c r="U114" s="23"/>
      <c r="V114" s="22"/>
      <c r="W114" s="23"/>
      <c r="X114" s="22"/>
      <c r="Y114" s="23"/>
      <c r="Z114" s="22"/>
      <c r="AA114" s="23"/>
      <c r="AB114" s="22"/>
      <c r="AC114" s="23"/>
      <c r="AE114" s="29" t="str">
        <f t="shared" si="7"/>
        <v/>
      </c>
      <c r="AG114" s="7" t="str">
        <f>+$A$19</f>
        <v/>
      </c>
      <c r="AH114" s="7" t="str">
        <f>IF(A114&lt;&gt;"",IF(AE114&lt;&gt;"",AE114,0)+IF(O122&lt;&gt;"",O122,0),"")</f>
        <v/>
      </c>
      <c r="AI114" s="106" t="str">
        <f>IF(AH114="","",IF(AH114&gt;0,ROUND(AH114/LARGE(AH107:AH121,1),3),0))</f>
        <v/>
      </c>
    </row>
    <row r="115" spans="1:35" ht="13.5" x14ac:dyDescent="0.25">
      <c r="A115" s="59" t="str">
        <f>+$A$20</f>
        <v/>
      </c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79"/>
      <c r="P115" s="24"/>
      <c r="Q115" s="24"/>
      <c r="R115" s="22"/>
      <c r="S115" s="23"/>
      <c r="T115" s="22"/>
      <c r="U115" s="23"/>
      <c r="V115" s="22"/>
      <c r="W115" s="23"/>
      <c r="X115" s="22"/>
      <c r="Y115" s="23"/>
      <c r="Z115" s="22"/>
      <c r="AA115" s="23"/>
      <c r="AB115" s="22"/>
      <c r="AC115" s="23"/>
      <c r="AE115" s="29" t="str">
        <f t="shared" si="7"/>
        <v/>
      </c>
      <c r="AG115" s="7" t="str">
        <f>+$A$20</f>
        <v/>
      </c>
      <c r="AH115" s="7" t="str">
        <f>IF(A115&lt;&gt;"",IF(AE115&lt;&gt;"",AE115,0)+IF(Q122&lt;&gt;"",Q122,0),"")</f>
        <v/>
      </c>
      <c r="AI115" s="106" t="str">
        <f>IF(AH115="","",IF(AH115&gt;0,ROUND(AH115/LARGE(AH107:AH121,1),3),0))</f>
        <v/>
      </c>
    </row>
    <row r="116" spans="1:35" ht="13.5" x14ac:dyDescent="0.25">
      <c r="A116" s="59" t="str">
        <f>+$A$21</f>
        <v/>
      </c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2"/>
      <c r="U116" s="23"/>
      <c r="V116" s="22"/>
      <c r="W116" s="23"/>
      <c r="X116" s="22"/>
      <c r="Y116" s="23"/>
      <c r="Z116" s="22"/>
      <c r="AA116" s="23"/>
      <c r="AB116" s="22"/>
      <c r="AC116" s="23"/>
      <c r="AE116" s="29" t="str">
        <f t="shared" si="7"/>
        <v/>
      </c>
      <c r="AG116" s="7" t="str">
        <f>+$A$21</f>
        <v/>
      </c>
      <c r="AH116" s="7" t="str">
        <f>IF(A116&lt;&gt;"",IF(AE116&lt;&gt;"",AE116,0)+IF(S122&lt;&gt;"",S122,0),"")</f>
        <v/>
      </c>
      <c r="AI116" s="106" t="str">
        <f>IF(AH116="","",IF(AH116&gt;0,ROUND(AH116/LARGE(AH107:AH121,1),3),0))</f>
        <v/>
      </c>
    </row>
    <row r="117" spans="1:35" ht="13.5" x14ac:dyDescent="0.25">
      <c r="A117" s="59" t="str">
        <f>+$A$22</f>
        <v/>
      </c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2"/>
      <c r="W117" s="23"/>
      <c r="X117" s="22"/>
      <c r="Y117" s="23"/>
      <c r="Z117" s="22"/>
      <c r="AA117" s="23"/>
      <c r="AB117" s="22"/>
      <c r="AC117" s="23"/>
      <c r="AE117" s="29" t="str">
        <f t="shared" si="7"/>
        <v/>
      </c>
      <c r="AG117" s="7" t="str">
        <f>+$A$22</f>
        <v/>
      </c>
      <c r="AH117" s="7" t="str">
        <f>IF(A117&lt;&gt;"",IF(AE117&lt;&gt;"",AE117,0)+IF(U122&lt;&gt;"",U122,0),"")</f>
        <v/>
      </c>
      <c r="AI117" s="106" t="str">
        <f>IF(AH117="","",IF(AH117&gt;0,ROUND(AH117/LARGE(AH107:AH121,1),3),0))</f>
        <v/>
      </c>
    </row>
    <row r="118" spans="1:35" ht="13.5" x14ac:dyDescent="0.25">
      <c r="A118" s="59" t="str">
        <f>+$A$23</f>
        <v/>
      </c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2"/>
      <c r="Y118" s="23"/>
      <c r="Z118" s="22"/>
      <c r="AA118" s="23"/>
      <c r="AB118" s="22"/>
      <c r="AC118" s="23"/>
      <c r="AE118" s="29" t="str">
        <f t="shared" si="7"/>
        <v/>
      </c>
      <c r="AG118" s="7" t="str">
        <f>+$A$23</f>
        <v/>
      </c>
      <c r="AH118" s="7" t="str">
        <f>IF(A118&lt;&gt;"",IF(AE118&lt;&gt;"",AE118,0)+IF(W122&lt;&gt;"",W122,0),"")</f>
        <v/>
      </c>
      <c r="AI118" s="106" t="str">
        <f>IF(AH118="","",IF(AH118&gt;0,ROUND(AH118/LARGE(AH107:AH121,1),3),0))</f>
        <v/>
      </c>
    </row>
    <row r="119" spans="1:35" ht="13.5" x14ac:dyDescent="0.25">
      <c r="A119" s="59" t="str">
        <f>+$A$24</f>
        <v/>
      </c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2"/>
      <c r="AA119" s="23"/>
      <c r="AB119" s="22"/>
      <c r="AC119" s="23"/>
      <c r="AE119" s="29" t="str">
        <f t="shared" si="7"/>
        <v/>
      </c>
      <c r="AG119" s="7" t="str">
        <f>+$A$24</f>
        <v/>
      </c>
      <c r="AH119" s="7" t="str">
        <f>IF(A119&lt;&gt;"",IF(AE119&lt;&gt;"",AE119,0)+IF(Y122&lt;&gt;"",Y122,0),"")</f>
        <v/>
      </c>
      <c r="AI119" s="106" t="str">
        <f>IF(AH119="","",IF(AH119&gt;0,ROUND(AH119/LARGE(AH107:AH121,1),3),0))</f>
        <v/>
      </c>
    </row>
    <row r="120" spans="1:35" ht="13.5" x14ac:dyDescent="0.25">
      <c r="A120" s="59" t="str">
        <f>+$A$25</f>
        <v/>
      </c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2"/>
      <c r="AC120" s="23"/>
      <c r="AE120" s="29" t="str">
        <f t="shared" si="7"/>
        <v/>
      </c>
      <c r="AG120" s="7" t="str">
        <f>+$A$25</f>
        <v/>
      </c>
      <c r="AH120" s="7" t="str">
        <f>IF(A120&lt;&gt;"",IF(AE120&lt;&gt;"",AE120,0)+IF(AA122&lt;&gt;"",AA122,0),"")</f>
        <v/>
      </c>
      <c r="AI120" s="106" t="str">
        <f>IF(AH120="","",IF(AH120&gt;0,ROUND(AH120/LARGE(AH107:AH121,1),3),0))</f>
        <v/>
      </c>
    </row>
    <row r="121" spans="1:35" x14ac:dyDescent="0.2">
      <c r="A121" s="59" t="str">
        <f>+$A$26</f>
        <v/>
      </c>
      <c r="C121" s="3"/>
      <c r="AE121" s="26"/>
      <c r="AG121" s="40" t="str">
        <f>+$A$26</f>
        <v/>
      </c>
      <c r="AH121" s="40" t="str">
        <f>IF(A121&lt;&gt;"",IF(AE121&lt;&gt;"",AE121,0)+IF(AC122&lt;&gt;"",AC122,0),"")</f>
        <v/>
      </c>
      <c r="AI121" s="107" t="str">
        <f>IF(AH121="","",IF(AH121&gt;0,ROUND(AH121/LARGE(AH107:AH121,1),3),0))</f>
        <v/>
      </c>
    </row>
    <row r="122" spans="1:35" s="26" customFormat="1" x14ac:dyDescent="0.2">
      <c r="C122" s="27" t="str">
        <f>IF(C106="","",SUM(C107:C120))</f>
        <v/>
      </c>
      <c r="E122" s="27" t="str">
        <f>IF(E106="","",SUM(E107:E120))</f>
        <v/>
      </c>
      <c r="G122" s="27" t="str">
        <f>IF(G106="","",SUM(G107:G120))</f>
        <v/>
      </c>
      <c r="I122" s="27" t="str">
        <f>IF(I106="","",SUM(I107:I120))</f>
        <v/>
      </c>
      <c r="K122" s="27" t="str">
        <f>IF(K106="","",SUM(K107:K120))</f>
        <v/>
      </c>
      <c r="M122" s="27" t="str">
        <f>IF(M106="","",SUM(M107:M120))</f>
        <v/>
      </c>
      <c r="O122" s="27" t="str">
        <f>IF(O106="","",SUM(O107:O120))</f>
        <v/>
      </c>
      <c r="Q122" s="27" t="str">
        <f>IF(Q106="","",SUM(Q107:Q120))</f>
        <v/>
      </c>
      <c r="S122" s="27" t="str">
        <f>IF(S106="","",SUM(S107:S120))</f>
        <v/>
      </c>
      <c r="U122" s="27" t="str">
        <f>IF(U106="","",SUM(U107:U120))</f>
        <v/>
      </c>
      <c r="W122" s="27" t="str">
        <f>IF(W106="","",SUM(W107:W120))</f>
        <v/>
      </c>
      <c r="X122" s="27"/>
      <c r="Y122" s="27" t="str">
        <f>IF(Y106="","",SUM(Y107:Y120))</f>
        <v/>
      </c>
      <c r="AA122" s="27" t="str">
        <f>IF(AA106="","",SUM(AA107:AA120))</f>
        <v/>
      </c>
      <c r="AC122" s="27" t="str">
        <f>IF(AC106="","",SUM(AC107:AC120))</f>
        <v/>
      </c>
      <c r="AG122" s="41"/>
      <c r="AH122" s="93"/>
      <c r="AI122" s="41"/>
    </row>
    <row r="123" spans="1:35" ht="24" customHeight="1" x14ac:dyDescent="0.2">
      <c r="AC123" s="8" t="str">
        <f>"Firma ("&amp;Anagrafica!B93&amp;")"</f>
        <v>Firma ()</v>
      </c>
      <c r="AE123" s="88"/>
      <c r="AF123" s="88"/>
      <c r="AG123" s="89"/>
      <c r="AH123" s="88"/>
      <c r="AI123" s="88"/>
    </row>
  </sheetData>
  <mergeCells count="70">
    <mergeCell ref="AB19:AE19"/>
    <mergeCell ref="AB20:AE20"/>
    <mergeCell ref="AB21:AE21"/>
    <mergeCell ref="AB26:AE26"/>
    <mergeCell ref="AB22:AE22"/>
    <mergeCell ref="AB23:AE23"/>
    <mergeCell ref="AB24:AE24"/>
    <mergeCell ref="AB25:AE25"/>
    <mergeCell ref="AB16:AE16"/>
    <mergeCell ref="AB17:AE17"/>
    <mergeCell ref="AB18:AE18"/>
    <mergeCell ref="AB12:AE12"/>
    <mergeCell ref="AB13:AE13"/>
    <mergeCell ref="AB14:AE14"/>
    <mergeCell ref="A11:S11"/>
    <mergeCell ref="T11:W11"/>
    <mergeCell ref="X11:AA11"/>
    <mergeCell ref="AB11:AE11"/>
    <mergeCell ref="AB15:AE15"/>
    <mergeCell ref="T12:W12"/>
    <mergeCell ref="T13:W13"/>
    <mergeCell ref="B13:S13"/>
    <mergeCell ref="T15:W15"/>
    <mergeCell ref="P27:S27"/>
    <mergeCell ref="A1:AG1"/>
    <mergeCell ref="T27:W27"/>
    <mergeCell ref="T26:W26"/>
    <mergeCell ref="B17:S17"/>
    <mergeCell ref="B19:S19"/>
    <mergeCell ref="T17:W17"/>
    <mergeCell ref="B18:S18"/>
    <mergeCell ref="B26:S26"/>
    <mergeCell ref="B12:S12"/>
    <mergeCell ref="X12:AA12"/>
    <mergeCell ref="X13:AA13"/>
    <mergeCell ref="X14:AA14"/>
    <mergeCell ref="A5:AI5"/>
    <mergeCell ref="A8:AG8"/>
    <mergeCell ref="A9:AG9"/>
    <mergeCell ref="T18:W18"/>
    <mergeCell ref="B21:S21"/>
    <mergeCell ref="T23:W23"/>
    <mergeCell ref="B22:S22"/>
    <mergeCell ref="T22:W22"/>
    <mergeCell ref="T19:W19"/>
    <mergeCell ref="T20:W20"/>
    <mergeCell ref="T21:W21"/>
    <mergeCell ref="B20:S20"/>
    <mergeCell ref="T16:W16"/>
    <mergeCell ref="T14:W14"/>
    <mergeCell ref="B15:S15"/>
    <mergeCell ref="B16:S16"/>
    <mergeCell ref="B14:S14"/>
    <mergeCell ref="T25:W25"/>
    <mergeCell ref="B23:S23"/>
    <mergeCell ref="B24:S24"/>
    <mergeCell ref="B25:S25"/>
    <mergeCell ref="T24:W24"/>
    <mergeCell ref="X26:AA26"/>
    <mergeCell ref="X15:AA15"/>
    <mergeCell ref="X16:AA16"/>
    <mergeCell ref="X17:AA17"/>
    <mergeCell ref="X18:AA18"/>
    <mergeCell ref="X19:AA19"/>
    <mergeCell ref="X20:AA20"/>
    <mergeCell ref="X21:AA21"/>
    <mergeCell ref="X22:AA22"/>
    <mergeCell ref="X23:AA23"/>
    <mergeCell ref="X24:AA24"/>
    <mergeCell ref="X25:AA25"/>
  </mergeCells>
  <phoneticPr fontId="0" type="noConversion"/>
  <conditionalFormatting sqref="B31 D31:D32 F31:F33 H31:H34 J31:J35 L31:L36 N31:N37 P31:P38 R31:R39 T31:T40 V31:V41 X31:X42 Z31:Z43 AB31:AB44">
    <cfRule type="expression" dxfId="304" priority="16" stopIfTrue="1">
      <formula>AND(OR($A31="",C$30=""),$AE31&lt;&gt;"")</formula>
    </cfRule>
    <cfRule type="expression" dxfId="303" priority="17" stopIfTrue="1">
      <formula>OR($A31="",C$30="")</formula>
    </cfRule>
  </conditionalFormatting>
  <conditionalFormatting sqref="B50 D50:D51 F50:F52 H50:H53 J50:J54 L50:L55 N50:N56 P50:P57 R50:R58 T50:T59 V50:V60 X50:X61 Z50:Z62 AB50:AB63">
    <cfRule type="expression" dxfId="302" priority="4" stopIfTrue="1">
      <formula>AND(OR($A50="",C$49=""),$AE50&lt;&gt;"")</formula>
    </cfRule>
    <cfRule type="expression" dxfId="301" priority="5" stopIfTrue="1">
      <formula>OR($A50="",C$49="")</formula>
    </cfRule>
  </conditionalFormatting>
  <conditionalFormatting sqref="B69 D69:D70 F69:F71 H69:H72 J69:J73 L69:L74 N69:N75 P69:P76 R69:R77 T69:T78 V69:V79 X69:X80 Z69:Z81 AB69:AB82 X118">
    <cfRule type="expression" dxfId="300" priority="8" stopIfTrue="1">
      <formula>AND(OR($A69="",C$68=""),$AE69&lt;&gt;"")</formula>
    </cfRule>
    <cfRule type="expression" dxfId="299" priority="9" stopIfTrue="1">
      <formula>OR($A69="",C$68="")</formula>
    </cfRule>
  </conditionalFormatting>
  <conditionalFormatting sqref="B88 D88:D89 F88:F90 H88:H91 J88:J92 L88:L93 N88:N94 P88:P95 R88:R96 T88:T97 V88:V98 X88:X99 Z88:Z100 AB88:AB101">
    <cfRule type="expression" dxfId="298" priority="12" stopIfTrue="1">
      <formula>AND(OR($A88="",C$87=""),$AE88&lt;&gt;"")</formula>
    </cfRule>
    <cfRule type="expression" dxfId="297" priority="13" stopIfTrue="1">
      <formula>OR($A88="",C$87="")</formula>
    </cfRule>
  </conditionalFormatting>
  <conditionalFormatting sqref="B107 D107:D108 F107:F109 H107:H110 J107:J111 L107:L112 N107:N113 P107:P114 R107:R115 T107:T116 V107:V117 X107:X117 Z107:Z119 AB107:AB120">
    <cfRule type="expression" dxfId="296" priority="14" stopIfTrue="1">
      <formula>AND(OR($A107="",C$106=""),$AE107&lt;&gt;"")</formula>
    </cfRule>
    <cfRule type="expression" dxfId="295" priority="15" stopIfTrue="1">
      <formula>OR($A107="",C$106="")</formula>
    </cfRule>
  </conditionalFormatting>
  <conditionalFormatting sqref="B32:C32 B33:E44 F34:G44 H35:I44 J36:K44 L37:M44 N38:O44 P39:Q44 R40:S44 T41:U44 V42:W44 X43:Y44 Z44:AA44 B51:C51 B52:E63 F53:G63 H54:I63 J55:K63 L56:M63 N57:O63 P58:Q63 R59:S63 T60:U63 V61:W63 X62:Y63 Z63:AA63 B70:C70 B71:E82 F72:G82 H73:I82 J74:K82 L75:M82 N76:O82 P77:Q82 R78:S82 T79:U82 V80:W82 X81:Y82 Z82:AA82 B89:C89 B90:E101 F91:G101 H92:I101 J93:K101 L94:M101 N95:O101 P96:Q101 R97:S101 T98:U101 V99:W101 X100:Y101 Z101:AA101 B108:C108 B109:E120 F110:G120 H111:I120 J112:K120 L113:M120 N114:O120 P115:Q120 R116:S120 T117:U120 V118:W120 X119:Y120 Z120:AA120">
    <cfRule type="expression" dxfId="294" priority="2" stopIfTrue="1">
      <formula>AND($A32&lt;&gt;"",$A33="")</formula>
    </cfRule>
    <cfRule type="expression" dxfId="293" priority="3" stopIfTrue="1">
      <formula>$A32=""</formula>
    </cfRule>
  </conditionalFormatting>
  <conditionalFormatting sqref="B30:AC30 AE31:AE44 A31:A45 B49:AC49 AE50:AE63 A50:A64 B68:AC68 AE69:AE82 A69:A83 B87:AC87 AE88:AE101 A88:A102 B106:AC106 AE107:AE120 A107:A121">
    <cfRule type="cellIs" dxfId="292" priority="20" stopIfTrue="1" operator="equal">
      <formula>""</formula>
    </cfRule>
  </conditionalFormatting>
  <conditionalFormatting sqref="C31 E31:E32 G31:G33 I31:I34 K31:K35 M31:M36 O31:O37 Q31:Q38 S31:S39 U31:U40 W31:W41 Y31:Y42 AA31:AA43 AC31:AC44">
    <cfRule type="expression" dxfId="291" priority="18" stopIfTrue="1">
      <formula>AND(OR($A31="",C$30=""),$AE31&lt;&gt;"")</formula>
    </cfRule>
    <cfRule type="expression" dxfId="290" priority="19" stopIfTrue="1">
      <formula>C$30=""</formula>
    </cfRule>
  </conditionalFormatting>
  <conditionalFormatting sqref="C46 E46 G46 I46 K46 M46 O46 Q46 S46 U46 W46:Y46 AA46 AC46 C65 E65 G65 I65 K65 M65 O65 Q65 S65 U65 W65:Y65 AA65 AC65 C84 E84 G84 I84 K84 M84 O84 Q84 S84 U84 W84:Y84 AA84 AC84 C103 E103 G103 I103 K103 M103 O103 Q103 S103 U103 W103:Y103 AA103 AC103 C122 E122 G122 I122 K122 M122 O122 Q122 S122 U122 W122:Y122 AA122 AC122">
    <cfRule type="expression" dxfId="289" priority="1" stopIfTrue="1">
      <formula>C30=""</formula>
    </cfRule>
  </conditionalFormatting>
  <conditionalFormatting sqref="C50 E50:E51 G50:G52 I50:I53 K50:K54 M50:M55 O50:O56 Q50:Q57 S50:S58 U50:U59 W50:W60 Y50:Y61 AA50:AA62 AC50:AC63 C88 E88:E89 G88:G90 I88:I91 K88:K92 M88:M93 O88:O94 Q88:Q95 S88:S96 U88:U97 W88:W98 Y88:Y99 AA88:AA100 AC88:AC101">
    <cfRule type="expression" dxfId="288" priority="6" stopIfTrue="1">
      <formula>AND(OR($A50="",C$49=""),$AE50&lt;&gt;"")</formula>
    </cfRule>
    <cfRule type="expression" dxfId="287" priority="7" stopIfTrue="1">
      <formula>C$49=""</formula>
    </cfRule>
  </conditionalFormatting>
  <conditionalFormatting sqref="C69 E69:E70 G69:G71 I69:I72 K69:K73 M69:M74 O69:O75 Q69:Q76 S69:S77 U69:U78 W69:W79 Y69:Y80 AA69:AA81 AC69:AC82 C107 E107:E108 G107:G109 I107:I110 K107:K111 M107:M112 O107:O113 Q107:Q114 S107:S115 U107:U116 W107:W117 Y107:Y118 AA107:AA119 AC107:AC120">
    <cfRule type="expression" dxfId="286" priority="10" stopIfTrue="1">
      <formula>AND(OR($A69="",C$68=""),$AE69&lt;&gt;"")</formula>
    </cfRule>
    <cfRule type="expression" dxfId="285" priority="11" stopIfTrue="1">
      <formula>C$68=""</formula>
    </cfRule>
  </conditionalFormatting>
  <hyperlinks>
    <hyperlink ref="A1" location="Anagrafica!A1" display="Torna alla scheda Anagrafica" xr:uid="{00000000-0004-0000-0800-000000000000}"/>
  </hyperlinks>
  <pageMargins left="0.39370078740157483" right="0.39370078740157483" top="0.39370078740157483" bottom="0.78740157480314965" header="0.51181102362204722" footer="0.39370078740157483"/>
  <pageSetup paperSize="9" scale="42" orientation="portrait" r:id="rId1"/>
  <headerFooter alignWithMargins="0">
    <oddFooter>&amp;L&amp;"Arial Narrow,Normale"&amp;8&amp;D&amp;R&amp;"Arial Narrow,Normale"&amp;A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oglio33">
    <tabColor indexed="42"/>
    <pageSetUpPr fitToPage="1"/>
  </sheetPr>
  <dimension ref="A1:AI123"/>
  <sheetViews>
    <sheetView showGridLines="0" view="pageBreakPreview" zoomScaleNormal="100" workbookViewId="0">
      <selection activeCell="G7" sqref="G1:Q65536"/>
    </sheetView>
  </sheetViews>
  <sheetFormatPr defaultColWidth="9.140625" defaultRowHeight="12.75" x14ac:dyDescent="0.2"/>
  <cols>
    <col min="1" max="2" width="3.85546875" style="3" customWidth="1"/>
    <col min="3" max="3" width="3.85546875" style="5" bestFit="1" customWidth="1"/>
    <col min="4" max="4" width="3.140625" style="3" customWidth="1"/>
    <col min="5" max="31" width="3" style="3" customWidth="1"/>
    <col min="32" max="32" width="2.42578125" style="3" customWidth="1"/>
    <col min="33" max="33" width="3.5703125" style="26" customWidth="1"/>
    <col min="34" max="35" width="10.85546875" style="3" customWidth="1"/>
    <col min="36" max="43" width="3" style="3" customWidth="1"/>
    <col min="44" max="44" width="3.140625" style="3" customWidth="1"/>
    <col min="45" max="16384" width="9.140625" style="3"/>
  </cols>
  <sheetData>
    <row r="1" spans="1:35" ht="26.25" customHeight="1" x14ac:dyDescent="0.2">
      <c r="A1" s="353" t="s">
        <v>21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</row>
    <row r="2" spans="1:35" s="30" customFormat="1" ht="13.5" x14ac:dyDescent="0.25">
      <c r="A2" s="45" t="s">
        <v>16</v>
      </c>
      <c r="B2" s="46"/>
      <c r="C2" s="47"/>
      <c r="D2" s="48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9"/>
      <c r="AH2" s="49"/>
      <c r="AI2" s="49"/>
    </row>
    <row r="3" spans="1:35" s="31" customFormat="1" ht="13.5" x14ac:dyDescent="0.25">
      <c r="A3" s="50"/>
      <c r="B3" s="50"/>
      <c r="C3" s="51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</row>
    <row r="4" spans="1:35" s="9" customFormat="1" ht="6" customHeight="1" x14ac:dyDescent="0.3">
      <c r="A4" s="52"/>
      <c r="B4" s="52"/>
      <c r="C4" s="53"/>
      <c r="D4" s="54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</row>
    <row r="5" spans="1:35" s="9" customFormat="1" ht="39.75" customHeight="1" x14ac:dyDescent="0.3">
      <c r="A5" s="411" t="str">
        <f>IF(Anagrafica!A3&lt;&gt;"",Anagrafica!A3,"")</f>
        <v>CDC ___/______/______ ANNO_______ (agg. P se plurien.) 
TITOLO DEL CDC______________________________</v>
      </c>
      <c r="B5" s="411"/>
      <c r="C5" s="411"/>
      <c r="D5" s="411"/>
      <c r="E5" s="411"/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  <c r="Q5" s="411"/>
      <c r="R5" s="411"/>
      <c r="S5" s="411"/>
      <c r="T5" s="411"/>
      <c r="U5" s="411"/>
      <c r="V5" s="411"/>
      <c r="W5" s="411"/>
      <c r="X5" s="411"/>
      <c r="Y5" s="411"/>
      <c r="Z5" s="411"/>
      <c r="AA5" s="411"/>
      <c r="AB5" s="411"/>
      <c r="AC5" s="411"/>
      <c r="AD5" s="411"/>
      <c r="AE5" s="411"/>
      <c r="AF5" s="411"/>
      <c r="AG5" s="411"/>
      <c r="AH5" s="411"/>
      <c r="AI5" s="411"/>
    </row>
    <row r="6" spans="1:35" s="9" customFormat="1" ht="20.25" x14ac:dyDescent="0.3">
      <c r="A6" s="33"/>
      <c r="B6" s="33"/>
      <c r="C6" s="58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</row>
    <row r="7" spans="1:35" s="9" customFormat="1" ht="20.25" x14ac:dyDescent="0.3">
      <c r="C7" s="10"/>
      <c r="D7" s="11"/>
    </row>
    <row r="8" spans="1:35" s="72" customFormat="1" ht="18.75" x14ac:dyDescent="0.3">
      <c r="A8" s="412" t="str">
        <f>"Criterio: "&amp; Anagrafica!A10&amp;" - "&amp;Anagrafica!B10</f>
        <v>Criterio: CRIT1 - Criterio tecnico 1</v>
      </c>
      <c r="B8" s="412"/>
      <c r="C8" s="412"/>
      <c r="D8" s="412"/>
      <c r="E8" s="412"/>
      <c r="F8" s="412"/>
      <c r="G8" s="412"/>
      <c r="H8" s="412"/>
      <c r="I8" s="412"/>
      <c r="J8" s="412"/>
      <c r="K8" s="412"/>
      <c r="L8" s="412"/>
      <c r="M8" s="412"/>
      <c r="N8" s="412"/>
      <c r="O8" s="412"/>
      <c r="P8" s="412"/>
      <c r="Q8" s="412"/>
      <c r="R8" s="412"/>
      <c r="S8" s="412"/>
      <c r="T8" s="412"/>
      <c r="U8" s="412"/>
      <c r="V8" s="412"/>
      <c r="W8" s="412"/>
      <c r="X8" s="412"/>
      <c r="Y8" s="412"/>
      <c r="Z8" s="412"/>
      <c r="AA8" s="412"/>
      <c r="AB8" s="412"/>
      <c r="AC8" s="412"/>
      <c r="AD8" s="412"/>
      <c r="AE8" s="412"/>
      <c r="AF8" s="412"/>
      <c r="AG8" s="412"/>
      <c r="AH8" s="82" t="s">
        <v>15</v>
      </c>
      <c r="AI8" s="83">
        <f>IF(+Anagrafica!C10&lt;&gt;"",Anagrafica!C10,"")</f>
        <v>45</v>
      </c>
    </row>
    <row r="9" spans="1:35" s="1" customFormat="1" ht="24" customHeight="1" x14ac:dyDescent="0.3">
      <c r="A9" s="413" t="str">
        <f>"Sottocriterio: " &amp; Anagrafica!A13&amp;" - "&amp;Anagrafica!B13</f>
        <v xml:space="preserve">Sottocriterio:  - </v>
      </c>
      <c r="B9" s="413"/>
      <c r="C9" s="413"/>
      <c r="D9" s="413"/>
      <c r="E9" s="413"/>
      <c r="F9" s="413"/>
      <c r="G9" s="413"/>
      <c r="H9" s="413"/>
      <c r="I9" s="413"/>
      <c r="J9" s="413"/>
      <c r="K9" s="413"/>
      <c r="L9" s="413"/>
      <c r="M9" s="413"/>
      <c r="N9" s="413"/>
      <c r="O9" s="413"/>
      <c r="P9" s="413"/>
      <c r="Q9" s="413"/>
      <c r="R9" s="413"/>
      <c r="S9" s="413"/>
      <c r="T9" s="413"/>
      <c r="U9" s="413"/>
      <c r="V9" s="413"/>
      <c r="W9" s="413"/>
      <c r="X9" s="413"/>
      <c r="Y9" s="413"/>
      <c r="Z9" s="413"/>
      <c r="AA9" s="413"/>
      <c r="AB9" s="413"/>
      <c r="AC9" s="413"/>
      <c r="AD9" s="413"/>
      <c r="AE9" s="413"/>
      <c r="AF9" s="413"/>
      <c r="AG9" s="413"/>
      <c r="AH9" s="65" t="s">
        <v>18</v>
      </c>
      <c r="AI9" s="84" t="str">
        <f>IF(+Anagrafica!C13&lt;&gt;"",Anagrafica!C13,"")</f>
        <v/>
      </c>
    </row>
    <row r="10" spans="1:35" ht="18" x14ac:dyDescent="0.25">
      <c r="B10" s="1"/>
      <c r="D10" s="1"/>
      <c r="AB10" s="4"/>
      <c r="AC10" s="4"/>
      <c r="AD10" s="4"/>
      <c r="AE10" s="4"/>
    </row>
    <row r="11" spans="1:35" ht="29.25" customHeight="1" x14ac:dyDescent="0.2">
      <c r="A11" s="385" t="s">
        <v>17</v>
      </c>
      <c r="B11" s="385"/>
      <c r="C11" s="385"/>
      <c r="D11" s="385"/>
      <c r="E11" s="385"/>
      <c r="F11" s="385"/>
      <c r="G11" s="385"/>
      <c r="H11" s="385"/>
      <c r="I11" s="385"/>
      <c r="J11" s="385"/>
      <c r="K11" s="385"/>
      <c r="L11" s="385"/>
      <c r="M11" s="385"/>
      <c r="N11" s="385"/>
      <c r="O11" s="385"/>
      <c r="P11" s="385"/>
      <c r="Q11" s="385"/>
      <c r="R11" s="385"/>
      <c r="S11" s="385"/>
      <c r="T11" s="385" t="s">
        <v>23</v>
      </c>
      <c r="U11" s="385"/>
      <c r="V11" s="385"/>
      <c r="W11" s="385"/>
      <c r="X11" s="385" t="s">
        <v>25</v>
      </c>
      <c r="Y11" s="385"/>
      <c r="Z11" s="385"/>
      <c r="AA11" s="385"/>
      <c r="AB11" s="385" t="s">
        <v>24</v>
      </c>
      <c r="AC11" s="385"/>
      <c r="AD11" s="385"/>
      <c r="AE11" s="385"/>
      <c r="AF11" s="26"/>
      <c r="AI11" s="21" t="s">
        <v>19</v>
      </c>
    </row>
    <row r="12" spans="1:35" ht="16.5" x14ac:dyDescent="0.3">
      <c r="A12" s="61" t="str">
        <f>IF($AI$9&lt;&gt;"",IF(Anagrafica!A99&lt;&gt;"",Anagrafica!A99,""),"")</f>
        <v/>
      </c>
      <c r="B12" s="409" t="str">
        <f>IF(A12&lt;&gt;"",IF(Anagrafica!B99&lt;&gt;"",Anagrafica!B99,""),"")</f>
        <v/>
      </c>
      <c r="C12" s="409"/>
      <c r="D12" s="409"/>
      <c r="E12" s="409"/>
      <c r="F12" s="409"/>
      <c r="G12" s="409"/>
      <c r="H12" s="409"/>
      <c r="I12" s="409"/>
      <c r="J12" s="409"/>
      <c r="K12" s="409"/>
      <c r="L12" s="409"/>
      <c r="M12" s="409"/>
      <c r="N12" s="409"/>
      <c r="O12" s="409"/>
      <c r="P12" s="409"/>
      <c r="Q12" s="409"/>
      <c r="R12" s="409"/>
      <c r="S12" s="410"/>
      <c r="T12" s="372" t="str">
        <f>IF(A12&lt;&gt;"",IF(AI31&lt;&gt;"",AI31,0)+IF(AI50&lt;&gt;"",AI50,0)+IF(AI69&lt;&gt;"",AI69,0)+IF(AI88&lt;&gt;"",AI88,0)+IF(AI107&lt;&gt;"",AI107,0),"")</f>
        <v/>
      </c>
      <c r="U12" s="373"/>
      <c r="V12" s="373"/>
      <c r="W12" s="373"/>
      <c r="X12" s="372" t="str">
        <f>IF(T12&lt;&gt;"",ROUND(T12/COUNTA(Anagrafica!$B$89:$C$93),3),"")</f>
        <v/>
      </c>
      <c r="Y12" s="373"/>
      <c r="Z12" s="373"/>
      <c r="AA12" s="390"/>
      <c r="AB12" s="372" t="str">
        <f>IF(T12="","",IF(T12&gt;0,ROUND(X12/LARGE($X$12:$AA$26,1),3),0))</f>
        <v/>
      </c>
      <c r="AC12" s="373"/>
      <c r="AD12" s="373"/>
      <c r="AE12" s="390"/>
      <c r="AF12" s="94"/>
      <c r="AG12" s="94"/>
      <c r="AH12" s="95"/>
      <c r="AI12" s="85" t="str">
        <f t="shared" ref="AI12:AI26" si="0">IF(AB12&lt;&gt;"",IF(AB12&gt;0,ROUND(AB12*IF($AI$9&lt;&gt;"",$AI$9,$AI$8),3),0),"")</f>
        <v/>
      </c>
    </row>
    <row r="13" spans="1:35" ht="16.5" x14ac:dyDescent="0.3">
      <c r="A13" s="62" t="str">
        <f>IF($AI$9&lt;&gt;"",IF(Anagrafica!A100&lt;&gt;"",Anagrafica!A100,""),"")</f>
        <v/>
      </c>
      <c r="B13" s="374" t="str">
        <f>IF(A13&lt;&gt;"",IF(Anagrafica!B100&lt;&gt;"",Anagrafica!B100,""),"")</f>
        <v/>
      </c>
      <c r="C13" s="374"/>
      <c r="D13" s="374"/>
      <c r="E13" s="374"/>
      <c r="F13" s="374"/>
      <c r="G13" s="374"/>
      <c r="H13" s="374"/>
      <c r="I13" s="374"/>
      <c r="J13" s="374"/>
      <c r="K13" s="374"/>
      <c r="L13" s="374"/>
      <c r="M13" s="374"/>
      <c r="N13" s="374"/>
      <c r="O13" s="374"/>
      <c r="P13" s="374"/>
      <c r="Q13" s="374"/>
      <c r="R13" s="374"/>
      <c r="S13" s="376"/>
      <c r="T13" s="401" t="str">
        <f t="shared" ref="T13:T26" si="1">IF(A13&lt;&gt;"",IF(AI32&lt;&gt;"",AI32,0)+IF(AI51&lt;&gt;"",AI51,0)+IF(AI70&lt;&gt;"",AI70,0)+IF(AI89&lt;&gt;"",AI89,0)+IF(AI108&lt;&gt;"",AI108,0),"")</f>
        <v/>
      </c>
      <c r="U13" s="402"/>
      <c r="V13" s="402"/>
      <c r="W13" s="402"/>
      <c r="X13" s="401" t="str">
        <f>IF(T13&lt;&gt;"",ROUND(T13/COUNTA(Anagrafica!$B$89:$C$93),3),"")</f>
        <v/>
      </c>
      <c r="Y13" s="402"/>
      <c r="Z13" s="402"/>
      <c r="AA13" s="403"/>
      <c r="AB13" s="401" t="str">
        <f t="shared" ref="AB13:AB26" si="2">IF(T13="","",IF(T13&gt;0,ROUND(X13/LARGE($X$12:$AA$26,1),3),0))</f>
        <v/>
      </c>
      <c r="AC13" s="402"/>
      <c r="AD13" s="402"/>
      <c r="AE13" s="403"/>
      <c r="AF13" s="96"/>
      <c r="AG13" s="96"/>
      <c r="AH13" s="97"/>
      <c r="AI13" s="86" t="str">
        <f t="shared" si="0"/>
        <v/>
      </c>
    </row>
    <row r="14" spans="1:35" ht="16.5" x14ac:dyDescent="0.3">
      <c r="A14" s="62" t="str">
        <f>IF($AI$9&lt;&gt;"",IF(Anagrafica!A101&lt;&gt;"",Anagrafica!A101,""),"")</f>
        <v/>
      </c>
      <c r="B14" s="374" t="str">
        <f>IF(A14&lt;&gt;"",IF(Anagrafica!B101&lt;&gt;"",Anagrafica!B101,""),"")</f>
        <v/>
      </c>
      <c r="C14" s="374"/>
      <c r="D14" s="374"/>
      <c r="E14" s="374"/>
      <c r="F14" s="374"/>
      <c r="G14" s="374"/>
      <c r="H14" s="374"/>
      <c r="I14" s="374"/>
      <c r="J14" s="374"/>
      <c r="K14" s="374"/>
      <c r="L14" s="374"/>
      <c r="M14" s="374"/>
      <c r="N14" s="374"/>
      <c r="O14" s="374"/>
      <c r="P14" s="374"/>
      <c r="Q14" s="374"/>
      <c r="R14" s="374"/>
      <c r="S14" s="376"/>
      <c r="T14" s="401" t="str">
        <f t="shared" si="1"/>
        <v/>
      </c>
      <c r="U14" s="402"/>
      <c r="V14" s="402"/>
      <c r="W14" s="402"/>
      <c r="X14" s="401" t="str">
        <f>IF(T14&lt;&gt;"",ROUND(T14/COUNTA(Anagrafica!$B$89:$C$93),3),"")</f>
        <v/>
      </c>
      <c r="Y14" s="402"/>
      <c r="Z14" s="402"/>
      <c r="AA14" s="403"/>
      <c r="AB14" s="401" t="str">
        <f t="shared" si="2"/>
        <v/>
      </c>
      <c r="AC14" s="402"/>
      <c r="AD14" s="402"/>
      <c r="AE14" s="403"/>
      <c r="AF14" s="96"/>
      <c r="AG14" s="96"/>
      <c r="AH14" s="97"/>
      <c r="AI14" s="86" t="str">
        <f t="shared" si="0"/>
        <v/>
      </c>
    </row>
    <row r="15" spans="1:35" ht="16.5" x14ac:dyDescent="0.3">
      <c r="A15" s="62" t="str">
        <f>IF($AI$9&lt;&gt;"",IF(Anagrafica!A102&lt;&gt;"",Anagrafica!A102,""),"")</f>
        <v/>
      </c>
      <c r="B15" s="374" t="str">
        <f>IF(A15&lt;&gt;"",IF(Anagrafica!B102&lt;&gt;"",Anagrafica!B102,""),"")</f>
        <v/>
      </c>
      <c r="C15" s="374"/>
      <c r="D15" s="374"/>
      <c r="E15" s="374"/>
      <c r="F15" s="374"/>
      <c r="G15" s="374"/>
      <c r="H15" s="374"/>
      <c r="I15" s="374"/>
      <c r="J15" s="374"/>
      <c r="K15" s="374"/>
      <c r="L15" s="374"/>
      <c r="M15" s="374"/>
      <c r="N15" s="374"/>
      <c r="O15" s="374"/>
      <c r="P15" s="374"/>
      <c r="Q15" s="374"/>
      <c r="R15" s="374"/>
      <c r="S15" s="376"/>
      <c r="T15" s="401" t="str">
        <f t="shared" si="1"/>
        <v/>
      </c>
      <c r="U15" s="402"/>
      <c r="V15" s="402"/>
      <c r="W15" s="402"/>
      <c r="X15" s="401" t="str">
        <f>IF(T15&lt;&gt;"",ROUND(T15/COUNTA(Anagrafica!$B$89:$C$93),3),"")</f>
        <v/>
      </c>
      <c r="Y15" s="402"/>
      <c r="Z15" s="402"/>
      <c r="AA15" s="403"/>
      <c r="AB15" s="401" t="str">
        <f t="shared" si="2"/>
        <v/>
      </c>
      <c r="AC15" s="402"/>
      <c r="AD15" s="402"/>
      <c r="AE15" s="403"/>
      <c r="AF15" s="96"/>
      <c r="AG15" s="96"/>
      <c r="AH15" s="97"/>
      <c r="AI15" s="86" t="str">
        <f t="shared" si="0"/>
        <v/>
      </c>
    </row>
    <row r="16" spans="1:35" ht="16.5" x14ac:dyDescent="0.3">
      <c r="A16" s="62" t="str">
        <f>IF($AI$9&lt;&gt;"",IF(Anagrafica!A103&lt;&gt;"",Anagrafica!A103,""),"")</f>
        <v/>
      </c>
      <c r="B16" s="374" t="str">
        <f>IF(A16&lt;&gt;"",IF(Anagrafica!B103&lt;&gt;"",Anagrafica!B103,""),"")</f>
        <v/>
      </c>
      <c r="C16" s="374"/>
      <c r="D16" s="374"/>
      <c r="E16" s="374"/>
      <c r="F16" s="374"/>
      <c r="G16" s="374"/>
      <c r="H16" s="374"/>
      <c r="I16" s="374"/>
      <c r="J16" s="374"/>
      <c r="K16" s="374"/>
      <c r="L16" s="374"/>
      <c r="M16" s="374"/>
      <c r="N16" s="374"/>
      <c r="O16" s="374"/>
      <c r="P16" s="374"/>
      <c r="Q16" s="374"/>
      <c r="R16" s="374"/>
      <c r="S16" s="376"/>
      <c r="T16" s="401" t="str">
        <f t="shared" si="1"/>
        <v/>
      </c>
      <c r="U16" s="402"/>
      <c r="V16" s="402"/>
      <c r="W16" s="402"/>
      <c r="X16" s="401" t="str">
        <f>IF(T16&lt;&gt;"",ROUND(T16/COUNTA(Anagrafica!$B$89:$C$93),3),"")</f>
        <v/>
      </c>
      <c r="Y16" s="402"/>
      <c r="Z16" s="402"/>
      <c r="AA16" s="403"/>
      <c r="AB16" s="401" t="str">
        <f t="shared" si="2"/>
        <v/>
      </c>
      <c r="AC16" s="402"/>
      <c r="AD16" s="402"/>
      <c r="AE16" s="403"/>
      <c r="AF16" s="96"/>
      <c r="AG16" s="96"/>
      <c r="AH16" s="97"/>
      <c r="AI16" s="86" t="str">
        <f t="shared" si="0"/>
        <v/>
      </c>
    </row>
    <row r="17" spans="1:35" ht="16.5" x14ac:dyDescent="0.3">
      <c r="A17" s="62" t="str">
        <f>IF($AI$9&lt;&gt;"",IF(Anagrafica!A104&lt;&gt;"",Anagrafica!A104,""),"")</f>
        <v/>
      </c>
      <c r="B17" s="374" t="str">
        <f>IF(A17&lt;&gt;"",IF(Anagrafica!B104&lt;&gt;"",Anagrafica!B104,""),"")</f>
        <v/>
      </c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4"/>
      <c r="N17" s="374"/>
      <c r="O17" s="374"/>
      <c r="P17" s="374"/>
      <c r="Q17" s="374"/>
      <c r="R17" s="374"/>
      <c r="S17" s="376"/>
      <c r="T17" s="401" t="str">
        <f t="shared" si="1"/>
        <v/>
      </c>
      <c r="U17" s="402"/>
      <c r="V17" s="402"/>
      <c r="W17" s="402"/>
      <c r="X17" s="401" t="str">
        <f>IF(T17&lt;&gt;"",ROUND(T17/COUNTA(Anagrafica!$B$89:$C$93),3),"")</f>
        <v/>
      </c>
      <c r="Y17" s="402"/>
      <c r="Z17" s="402"/>
      <c r="AA17" s="403"/>
      <c r="AB17" s="401" t="str">
        <f t="shared" si="2"/>
        <v/>
      </c>
      <c r="AC17" s="402"/>
      <c r="AD17" s="402"/>
      <c r="AE17" s="403"/>
      <c r="AF17" s="96"/>
      <c r="AG17" s="96"/>
      <c r="AH17" s="97"/>
      <c r="AI17" s="86" t="str">
        <f t="shared" si="0"/>
        <v/>
      </c>
    </row>
    <row r="18" spans="1:35" ht="16.5" x14ac:dyDescent="0.3">
      <c r="A18" s="62" t="str">
        <f>IF($AI$9&lt;&gt;"",IF(Anagrafica!A105&lt;&gt;"",Anagrafica!A105,""),"")</f>
        <v/>
      </c>
      <c r="B18" s="374" t="str">
        <f>IF(A18&lt;&gt;"",IF(Anagrafica!B105&lt;&gt;"",Anagrafica!B105,""),"")</f>
        <v/>
      </c>
      <c r="C18" s="374"/>
      <c r="D18" s="374"/>
      <c r="E18" s="374"/>
      <c r="F18" s="374"/>
      <c r="G18" s="374"/>
      <c r="H18" s="374"/>
      <c r="I18" s="374"/>
      <c r="J18" s="374"/>
      <c r="K18" s="374"/>
      <c r="L18" s="374"/>
      <c r="M18" s="374"/>
      <c r="N18" s="374"/>
      <c r="O18" s="374"/>
      <c r="P18" s="374"/>
      <c r="Q18" s="374"/>
      <c r="R18" s="374"/>
      <c r="S18" s="376"/>
      <c r="T18" s="401" t="str">
        <f t="shared" si="1"/>
        <v/>
      </c>
      <c r="U18" s="402"/>
      <c r="V18" s="402"/>
      <c r="W18" s="402"/>
      <c r="X18" s="401" t="str">
        <f>IF(T18&lt;&gt;"",ROUND(T18/COUNTA(Anagrafica!$B$89:$C$93),3),"")</f>
        <v/>
      </c>
      <c r="Y18" s="402"/>
      <c r="Z18" s="402"/>
      <c r="AA18" s="403"/>
      <c r="AB18" s="401" t="str">
        <f t="shared" si="2"/>
        <v/>
      </c>
      <c r="AC18" s="402"/>
      <c r="AD18" s="402"/>
      <c r="AE18" s="403"/>
      <c r="AF18" s="96"/>
      <c r="AG18" s="96"/>
      <c r="AH18" s="97"/>
      <c r="AI18" s="86" t="str">
        <f t="shared" si="0"/>
        <v/>
      </c>
    </row>
    <row r="19" spans="1:35" ht="16.5" x14ac:dyDescent="0.3">
      <c r="A19" s="62" t="str">
        <f>IF($AI$9&lt;&gt;"",IF(Anagrafica!A106&lt;&gt;"",Anagrafica!A106,""),"")</f>
        <v/>
      </c>
      <c r="B19" s="374" t="str">
        <f>IF(A19&lt;&gt;"",IF(Anagrafica!B106&lt;&gt;"",Anagrafica!B106,""),"")</f>
        <v/>
      </c>
      <c r="C19" s="374"/>
      <c r="D19" s="374"/>
      <c r="E19" s="374"/>
      <c r="F19" s="374"/>
      <c r="G19" s="374"/>
      <c r="H19" s="374"/>
      <c r="I19" s="374"/>
      <c r="J19" s="374"/>
      <c r="K19" s="374"/>
      <c r="L19" s="374"/>
      <c r="M19" s="374"/>
      <c r="N19" s="374"/>
      <c r="O19" s="374"/>
      <c r="P19" s="374"/>
      <c r="Q19" s="374"/>
      <c r="R19" s="374"/>
      <c r="S19" s="376"/>
      <c r="T19" s="401" t="str">
        <f t="shared" si="1"/>
        <v/>
      </c>
      <c r="U19" s="402"/>
      <c r="V19" s="402"/>
      <c r="W19" s="402"/>
      <c r="X19" s="401" t="str">
        <f>IF(T19&lt;&gt;"",ROUND(T19/COUNTA(Anagrafica!$B$89:$C$93),3),"")</f>
        <v/>
      </c>
      <c r="Y19" s="402"/>
      <c r="Z19" s="402"/>
      <c r="AA19" s="403"/>
      <c r="AB19" s="401" t="str">
        <f t="shared" si="2"/>
        <v/>
      </c>
      <c r="AC19" s="402"/>
      <c r="AD19" s="402"/>
      <c r="AE19" s="403"/>
      <c r="AF19" s="96"/>
      <c r="AG19" s="96"/>
      <c r="AH19" s="97"/>
      <c r="AI19" s="86" t="str">
        <f t="shared" si="0"/>
        <v/>
      </c>
    </row>
    <row r="20" spans="1:35" ht="16.5" x14ac:dyDescent="0.3">
      <c r="A20" s="62" t="str">
        <f>IF($AI$9&lt;&gt;"",IF(Anagrafica!A107&lt;&gt;"",Anagrafica!A107,""),"")</f>
        <v/>
      </c>
      <c r="B20" s="374" t="str">
        <f>IF(A20&lt;&gt;"",IF(Anagrafica!B107&lt;&gt;"",Anagrafica!B107,""),"")</f>
        <v/>
      </c>
      <c r="C20" s="374"/>
      <c r="D20" s="374"/>
      <c r="E20" s="374"/>
      <c r="F20" s="374"/>
      <c r="G20" s="374"/>
      <c r="H20" s="374"/>
      <c r="I20" s="374"/>
      <c r="J20" s="374"/>
      <c r="K20" s="374"/>
      <c r="L20" s="374"/>
      <c r="M20" s="374"/>
      <c r="N20" s="374"/>
      <c r="O20" s="374"/>
      <c r="P20" s="374"/>
      <c r="Q20" s="374"/>
      <c r="R20" s="374"/>
      <c r="S20" s="376"/>
      <c r="T20" s="401" t="str">
        <f t="shared" si="1"/>
        <v/>
      </c>
      <c r="U20" s="402"/>
      <c r="V20" s="402"/>
      <c r="W20" s="402"/>
      <c r="X20" s="401" t="str">
        <f>IF(T20&lt;&gt;"",ROUND(T20/COUNTA(Anagrafica!$B$89:$C$93),3),"")</f>
        <v/>
      </c>
      <c r="Y20" s="402"/>
      <c r="Z20" s="402"/>
      <c r="AA20" s="403"/>
      <c r="AB20" s="401" t="str">
        <f t="shared" si="2"/>
        <v/>
      </c>
      <c r="AC20" s="402"/>
      <c r="AD20" s="402"/>
      <c r="AE20" s="403"/>
      <c r="AF20" s="96"/>
      <c r="AG20" s="96"/>
      <c r="AH20" s="97"/>
      <c r="AI20" s="86" t="str">
        <f t="shared" si="0"/>
        <v/>
      </c>
    </row>
    <row r="21" spans="1:35" ht="16.5" x14ac:dyDescent="0.3">
      <c r="A21" s="62" t="str">
        <f>IF($AI$9&lt;&gt;"",IF(Anagrafica!A108&lt;&gt;"",Anagrafica!A108,""),"")</f>
        <v/>
      </c>
      <c r="B21" s="374" t="str">
        <f>IF(A21&lt;&gt;"",IF(Anagrafica!B108&lt;&gt;"",Anagrafica!B108,""),"")</f>
        <v/>
      </c>
      <c r="C21" s="374"/>
      <c r="D21" s="374"/>
      <c r="E21" s="374"/>
      <c r="F21" s="374"/>
      <c r="G21" s="374"/>
      <c r="H21" s="374"/>
      <c r="I21" s="374"/>
      <c r="J21" s="374"/>
      <c r="K21" s="374"/>
      <c r="L21" s="374"/>
      <c r="M21" s="374"/>
      <c r="N21" s="374"/>
      <c r="O21" s="374"/>
      <c r="P21" s="374"/>
      <c r="Q21" s="374"/>
      <c r="R21" s="374"/>
      <c r="S21" s="376"/>
      <c r="T21" s="401" t="str">
        <f t="shared" si="1"/>
        <v/>
      </c>
      <c r="U21" s="402"/>
      <c r="V21" s="402"/>
      <c r="W21" s="402"/>
      <c r="X21" s="401" t="str">
        <f>IF(T21&lt;&gt;"",ROUND(T21/COUNTA(Anagrafica!$B$89:$C$93),3),"")</f>
        <v/>
      </c>
      <c r="Y21" s="402"/>
      <c r="Z21" s="402"/>
      <c r="AA21" s="403"/>
      <c r="AB21" s="401" t="str">
        <f t="shared" si="2"/>
        <v/>
      </c>
      <c r="AC21" s="402"/>
      <c r="AD21" s="402"/>
      <c r="AE21" s="403"/>
      <c r="AF21" s="96"/>
      <c r="AG21" s="96"/>
      <c r="AH21" s="97"/>
      <c r="AI21" s="86" t="str">
        <f t="shared" si="0"/>
        <v/>
      </c>
    </row>
    <row r="22" spans="1:35" ht="16.5" x14ac:dyDescent="0.3">
      <c r="A22" s="62" t="str">
        <f>IF($AI$9&lt;&gt;"",IF(Anagrafica!A109&lt;&gt;"",Anagrafica!A109,""),"")</f>
        <v/>
      </c>
      <c r="B22" s="374" t="str">
        <f>IF(A22&lt;&gt;"",IF(Anagrafica!B109&lt;&gt;"",Anagrafica!B109,""),"")</f>
        <v/>
      </c>
      <c r="C22" s="374"/>
      <c r="D22" s="374"/>
      <c r="E22" s="374"/>
      <c r="F22" s="374"/>
      <c r="G22" s="374"/>
      <c r="H22" s="374"/>
      <c r="I22" s="374"/>
      <c r="J22" s="374"/>
      <c r="K22" s="374"/>
      <c r="L22" s="374"/>
      <c r="M22" s="374"/>
      <c r="N22" s="374"/>
      <c r="O22" s="374"/>
      <c r="P22" s="374"/>
      <c r="Q22" s="374"/>
      <c r="R22" s="374"/>
      <c r="S22" s="376"/>
      <c r="T22" s="401" t="str">
        <f t="shared" si="1"/>
        <v/>
      </c>
      <c r="U22" s="402"/>
      <c r="V22" s="402"/>
      <c r="W22" s="402"/>
      <c r="X22" s="401" t="str">
        <f>IF(T22&lt;&gt;"",ROUND(T22/COUNTA(Anagrafica!$B$89:$C$93),3),"")</f>
        <v/>
      </c>
      <c r="Y22" s="402"/>
      <c r="Z22" s="402"/>
      <c r="AA22" s="403"/>
      <c r="AB22" s="401" t="str">
        <f t="shared" si="2"/>
        <v/>
      </c>
      <c r="AC22" s="402"/>
      <c r="AD22" s="402"/>
      <c r="AE22" s="403"/>
      <c r="AF22" s="96"/>
      <c r="AG22" s="96"/>
      <c r="AH22" s="97"/>
      <c r="AI22" s="86" t="str">
        <f t="shared" si="0"/>
        <v/>
      </c>
    </row>
    <row r="23" spans="1:35" ht="16.5" x14ac:dyDescent="0.3">
      <c r="A23" s="62" t="str">
        <f>IF($AI$9&lt;&gt;"",IF(Anagrafica!A110&lt;&gt;"",Anagrafica!A110,""),"")</f>
        <v/>
      </c>
      <c r="B23" s="374" t="str">
        <f>IF(A23&lt;&gt;"",IF(Anagrafica!B110&lt;&gt;"",Anagrafica!B110,""),"")</f>
        <v/>
      </c>
      <c r="C23" s="374"/>
      <c r="D23" s="374"/>
      <c r="E23" s="374"/>
      <c r="F23" s="374"/>
      <c r="G23" s="374"/>
      <c r="H23" s="374"/>
      <c r="I23" s="374"/>
      <c r="J23" s="374"/>
      <c r="K23" s="374"/>
      <c r="L23" s="374"/>
      <c r="M23" s="374"/>
      <c r="N23" s="374"/>
      <c r="O23" s="374"/>
      <c r="P23" s="374"/>
      <c r="Q23" s="374"/>
      <c r="R23" s="374"/>
      <c r="S23" s="376"/>
      <c r="T23" s="401" t="str">
        <f t="shared" si="1"/>
        <v/>
      </c>
      <c r="U23" s="402"/>
      <c r="V23" s="402"/>
      <c r="W23" s="402"/>
      <c r="X23" s="401" t="str">
        <f>IF(T23&lt;&gt;"",ROUND(T23/COUNTA(Anagrafica!$B$89:$C$93),3),"")</f>
        <v/>
      </c>
      <c r="Y23" s="402"/>
      <c r="Z23" s="402"/>
      <c r="AA23" s="403"/>
      <c r="AB23" s="401" t="str">
        <f t="shared" si="2"/>
        <v/>
      </c>
      <c r="AC23" s="402"/>
      <c r="AD23" s="402"/>
      <c r="AE23" s="403"/>
      <c r="AF23" s="96"/>
      <c r="AG23" s="96"/>
      <c r="AH23" s="97"/>
      <c r="AI23" s="86" t="str">
        <f t="shared" si="0"/>
        <v/>
      </c>
    </row>
    <row r="24" spans="1:35" ht="16.5" x14ac:dyDescent="0.3">
      <c r="A24" s="62" t="str">
        <f>IF($AI$9&lt;&gt;"",IF(Anagrafica!A111&lt;&gt;"",Anagrafica!A111,""),"")</f>
        <v/>
      </c>
      <c r="B24" s="374" t="str">
        <f>IF(A24&lt;&gt;"",IF(Anagrafica!B111&lt;&gt;"",Anagrafica!B111,""),"")</f>
        <v/>
      </c>
      <c r="C24" s="374"/>
      <c r="D24" s="374"/>
      <c r="E24" s="374"/>
      <c r="F24" s="374"/>
      <c r="G24" s="374"/>
      <c r="H24" s="374"/>
      <c r="I24" s="374"/>
      <c r="J24" s="374"/>
      <c r="K24" s="374"/>
      <c r="L24" s="374"/>
      <c r="M24" s="374"/>
      <c r="N24" s="374"/>
      <c r="O24" s="374"/>
      <c r="P24" s="374"/>
      <c r="Q24" s="374"/>
      <c r="R24" s="374"/>
      <c r="S24" s="376"/>
      <c r="T24" s="401" t="str">
        <f t="shared" si="1"/>
        <v/>
      </c>
      <c r="U24" s="402"/>
      <c r="V24" s="402"/>
      <c r="W24" s="402"/>
      <c r="X24" s="401" t="str">
        <f>IF(T24&lt;&gt;"",ROUND(T24/COUNTA(Anagrafica!$B$89:$C$93),3),"")</f>
        <v/>
      </c>
      <c r="Y24" s="402"/>
      <c r="Z24" s="402"/>
      <c r="AA24" s="403"/>
      <c r="AB24" s="401" t="str">
        <f t="shared" si="2"/>
        <v/>
      </c>
      <c r="AC24" s="402"/>
      <c r="AD24" s="402"/>
      <c r="AE24" s="403"/>
      <c r="AF24" s="96"/>
      <c r="AG24" s="96"/>
      <c r="AH24" s="97"/>
      <c r="AI24" s="86" t="str">
        <f t="shared" si="0"/>
        <v/>
      </c>
    </row>
    <row r="25" spans="1:35" ht="16.5" x14ac:dyDescent="0.3">
      <c r="A25" s="62" t="str">
        <f>IF($AI$9&lt;&gt;"",IF(Anagrafica!A112&lt;&gt;"",Anagrafica!A112,""),"")</f>
        <v/>
      </c>
      <c r="B25" s="374" t="str">
        <f>IF(A25&lt;&gt;"",IF(Anagrafica!B112&lt;&gt;"",Anagrafica!B112,""),"")</f>
        <v/>
      </c>
      <c r="C25" s="374"/>
      <c r="D25" s="374"/>
      <c r="E25" s="374"/>
      <c r="F25" s="374"/>
      <c r="G25" s="374"/>
      <c r="H25" s="374"/>
      <c r="I25" s="374"/>
      <c r="J25" s="374"/>
      <c r="K25" s="374"/>
      <c r="L25" s="374"/>
      <c r="M25" s="374"/>
      <c r="N25" s="374"/>
      <c r="O25" s="374"/>
      <c r="P25" s="374"/>
      <c r="Q25" s="374"/>
      <c r="R25" s="374"/>
      <c r="S25" s="376"/>
      <c r="T25" s="401" t="str">
        <f t="shared" si="1"/>
        <v/>
      </c>
      <c r="U25" s="402"/>
      <c r="V25" s="402"/>
      <c r="W25" s="402"/>
      <c r="X25" s="401" t="str">
        <f>IF(T25&lt;&gt;"",ROUND(T25/COUNTA(Anagrafica!$B$89:$C$93),3),"")</f>
        <v/>
      </c>
      <c r="Y25" s="402"/>
      <c r="Z25" s="402"/>
      <c r="AA25" s="403"/>
      <c r="AB25" s="401" t="str">
        <f t="shared" si="2"/>
        <v/>
      </c>
      <c r="AC25" s="402"/>
      <c r="AD25" s="402"/>
      <c r="AE25" s="403"/>
      <c r="AF25" s="96"/>
      <c r="AG25" s="96"/>
      <c r="AH25" s="97"/>
      <c r="AI25" s="86" t="str">
        <f t="shared" si="0"/>
        <v/>
      </c>
    </row>
    <row r="26" spans="1:35" ht="16.5" x14ac:dyDescent="0.3">
      <c r="A26" s="63" t="str">
        <f>IF($AI$9&lt;&gt;"",IF(Anagrafica!A113&lt;&gt;"",Anagrafica!A113,""),"")</f>
        <v/>
      </c>
      <c r="B26" s="379" t="str">
        <f>IF(A26&lt;&gt;"",IF(Anagrafica!B113&lt;&gt;"",Anagrafica!B113,""),"")</f>
        <v/>
      </c>
      <c r="C26" s="379"/>
      <c r="D26" s="379"/>
      <c r="E26" s="379"/>
      <c r="F26" s="379"/>
      <c r="G26" s="379"/>
      <c r="H26" s="379"/>
      <c r="I26" s="379"/>
      <c r="J26" s="379"/>
      <c r="K26" s="379"/>
      <c r="L26" s="379"/>
      <c r="M26" s="379"/>
      <c r="N26" s="379"/>
      <c r="O26" s="379"/>
      <c r="P26" s="379"/>
      <c r="Q26" s="379"/>
      <c r="R26" s="379"/>
      <c r="S26" s="380"/>
      <c r="T26" s="407" t="str">
        <f t="shared" si="1"/>
        <v/>
      </c>
      <c r="U26" s="408"/>
      <c r="V26" s="408"/>
      <c r="W26" s="408"/>
      <c r="X26" s="404" t="str">
        <f>IF(T26&lt;&gt;"",ROUND(T26/COUNTA(Anagrafica!$B$89:$C$93),3),"")</f>
        <v/>
      </c>
      <c r="Y26" s="405"/>
      <c r="Z26" s="405"/>
      <c r="AA26" s="406"/>
      <c r="AB26" s="404" t="str">
        <f t="shared" si="2"/>
        <v/>
      </c>
      <c r="AC26" s="405"/>
      <c r="AD26" s="405"/>
      <c r="AE26" s="406"/>
      <c r="AF26" s="96"/>
      <c r="AG26" s="96"/>
      <c r="AH26" s="97"/>
      <c r="AI26" s="87" t="str">
        <f t="shared" si="0"/>
        <v/>
      </c>
    </row>
    <row r="27" spans="1:35" x14ac:dyDescent="0.2">
      <c r="A27" s="42"/>
      <c r="B27" s="42"/>
      <c r="C27" s="9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378"/>
      <c r="Q27" s="378"/>
      <c r="R27" s="378"/>
      <c r="S27" s="378"/>
      <c r="T27" s="400"/>
      <c r="U27" s="400"/>
      <c r="V27" s="400"/>
      <c r="W27" s="400"/>
      <c r="X27" s="42"/>
      <c r="Y27" s="42"/>
      <c r="Z27" s="42"/>
      <c r="AA27" s="42"/>
      <c r="AB27" s="26"/>
      <c r="AC27" s="26"/>
      <c r="AD27" s="26"/>
      <c r="AE27" s="26"/>
      <c r="AF27" s="104"/>
      <c r="AG27" s="104"/>
      <c r="AH27" s="103"/>
      <c r="AI27" s="42"/>
    </row>
    <row r="29" spans="1:35" s="20" customFormat="1" ht="16.5" x14ac:dyDescent="0.3">
      <c r="A29" s="19" t="str">
        <f>IF(Anagrafica!A89&lt;&gt;"",Anagrafica!A89&amp;" - "&amp;Anagrafica!B89,"")</f>
        <v>1 - Commissario 1</v>
      </c>
      <c r="C29" s="28"/>
      <c r="AG29" s="28"/>
    </row>
    <row r="30" spans="1:35" s="5" customFormat="1" ht="13.5" customHeight="1" x14ac:dyDescent="0.2">
      <c r="A30" s="4" t="s">
        <v>10</v>
      </c>
      <c r="C30" s="60" t="str">
        <f>$A$13</f>
        <v/>
      </c>
      <c r="E30" s="60" t="str">
        <f>+$A$14</f>
        <v/>
      </c>
      <c r="G30" s="60" t="str">
        <f>+$A$15</f>
        <v/>
      </c>
      <c r="I30" s="60" t="str">
        <f>+$A$16</f>
        <v/>
      </c>
      <c r="K30" s="60" t="str">
        <f>+$A$17</f>
        <v/>
      </c>
      <c r="M30" s="60" t="str">
        <f>+$A$18</f>
        <v/>
      </c>
      <c r="O30" s="60" t="str">
        <f>+$A$19</f>
        <v/>
      </c>
      <c r="Q30" s="60" t="str">
        <f>+$A$20</f>
        <v/>
      </c>
      <c r="S30" s="60" t="str">
        <f>+$A$21</f>
        <v/>
      </c>
      <c r="U30" s="60" t="str">
        <f>+$A$22</f>
        <v/>
      </c>
      <c r="W30" s="60" t="str">
        <f>+$A$23</f>
        <v/>
      </c>
      <c r="Y30" s="60" t="str">
        <f>+$A$24</f>
        <v/>
      </c>
      <c r="AA30" s="60" t="str">
        <f>+$A$25</f>
        <v/>
      </c>
      <c r="AC30" s="60" t="str">
        <f>+$A$26</f>
        <v/>
      </c>
      <c r="AE30" s="26"/>
      <c r="AG30" s="4" t="s">
        <v>10</v>
      </c>
      <c r="AH30" s="5" t="s">
        <v>1</v>
      </c>
      <c r="AI30" s="5" t="s">
        <v>0</v>
      </c>
    </row>
    <row r="31" spans="1:35" ht="13.5" x14ac:dyDescent="0.25">
      <c r="A31" s="59" t="str">
        <f>+$A$12</f>
        <v/>
      </c>
      <c r="B31" s="22"/>
      <c r="C31" s="23"/>
      <c r="D31" s="22"/>
      <c r="E31" s="23"/>
      <c r="F31" s="22"/>
      <c r="G31" s="23"/>
      <c r="H31" s="22"/>
      <c r="I31" s="23"/>
      <c r="J31" s="22"/>
      <c r="K31" s="23"/>
      <c r="L31" s="22"/>
      <c r="M31" s="23"/>
      <c r="N31" s="22"/>
      <c r="O31" s="23"/>
      <c r="P31" s="22"/>
      <c r="Q31" s="23"/>
      <c r="R31" s="22"/>
      <c r="S31" s="23"/>
      <c r="T31" s="22"/>
      <c r="U31" s="23"/>
      <c r="V31" s="22"/>
      <c r="W31" s="23"/>
      <c r="X31" s="22"/>
      <c r="Y31" s="23"/>
      <c r="Z31" s="22"/>
      <c r="AA31" s="23"/>
      <c r="AB31" s="22"/>
      <c r="AC31" s="23"/>
      <c r="AE31" s="29" t="str">
        <f t="shared" ref="AE31:AE44" si="3">IF(OR(A31="",AND(A31&lt;&gt;"",A32="")),"",SUM(B31,D31,F31,H31,J31,L31,N31,P31,R31,T31,V31,X31,Z31,AB31))</f>
        <v/>
      </c>
      <c r="AG31" s="6" t="str">
        <f>+$A$12</f>
        <v/>
      </c>
      <c r="AH31" s="6" t="str">
        <f>IF(A31&lt;&gt;"",AE31,"")</f>
        <v/>
      </c>
      <c r="AI31" s="105" t="str">
        <f>IF(AH31="","",IF(AH31&gt;0,ROUND(AH31/LARGE(AH31:AH45,1),3),0))</f>
        <v/>
      </c>
    </row>
    <row r="32" spans="1:35" ht="13.5" x14ac:dyDescent="0.25">
      <c r="A32" s="59" t="str">
        <f>+$A$13</f>
        <v/>
      </c>
      <c r="B32" s="24"/>
      <c r="C32" s="24"/>
      <c r="D32" s="22"/>
      <c r="E32" s="23"/>
      <c r="F32" s="22"/>
      <c r="G32" s="23"/>
      <c r="H32" s="22"/>
      <c r="I32" s="23"/>
      <c r="J32" s="22"/>
      <c r="K32" s="23"/>
      <c r="L32" s="22"/>
      <c r="M32" s="23"/>
      <c r="N32" s="22"/>
      <c r="O32" s="23"/>
      <c r="P32" s="22"/>
      <c r="Q32" s="23"/>
      <c r="R32" s="22"/>
      <c r="S32" s="23"/>
      <c r="T32" s="22"/>
      <c r="U32" s="23"/>
      <c r="V32" s="22"/>
      <c r="W32" s="23"/>
      <c r="X32" s="22"/>
      <c r="Y32" s="23"/>
      <c r="Z32" s="22"/>
      <c r="AA32" s="23"/>
      <c r="AB32" s="22"/>
      <c r="AC32" s="23"/>
      <c r="AE32" s="29" t="str">
        <f t="shared" si="3"/>
        <v/>
      </c>
      <c r="AG32" s="7" t="str">
        <f>+$A$13</f>
        <v/>
      </c>
      <c r="AH32" s="7" t="str">
        <f>IF(A32&lt;&gt;"",IF(AE32&lt;&gt;"",AE32,0)+IF(C46&lt;&gt;"",C46,0),"")</f>
        <v/>
      </c>
      <c r="AI32" s="106" t="str">
        <f>IF(AH32="","",IF(AH32&gt;0,ROUND(AH32/LARGE(AH31:AH45,1),3),0))</f>
        <v/>
      </c>
    </row>
    <row r="33" spans="1:35" ht="13.5" x14ac:dyDescent="0.25">
      <c r="A33" s="59" t="str">
        <f>+$A$14</f>
        <v/>
      </c>
      <c r="B33" s="24"/>
      <c r="C33" s="24"/>
      <c r="D33" s="24"/>
      <c r="E33" s="24"/>
      <c r="F33" s="22"/>
      <c r="G33" s="23"/>
      <c r="H33" s="22"/>
      <c r="I33" s="23"/>
      <c r="J33" s="22"/>
      <c r="K33" s="23"/>
      <c r="L33" s="22"/>
      <c r="M33" s="23"/>
      <c r="N33" s="22"/>
      <c r="O33" s="23"/>
      <c r="P33" s="22"/>
      <c r="Q33" s="23"/>
      <c r="R33" s="22"/>
      <c r="S33" s="23"/>
      <c r="T33" s="22"/>
      <c r="U33" s="23"/>
      <c r="V33" s="22"/>
      <c r="W33" s="23"/>
      <c r="X33" s="22"/>
      <c r="Y33" s="23"/>
      <c r="Z33" s="22"/>
      <c r="AA33" s="23"/>
      <c r="AB33" s="22"/>
      <c r="AC33" s="23"/>
      <c r="AE33" s="29" t="str">
        <f t="shared" si="3"/>
        <v/>
      </c>
      <c r="AG33" s="7" t="str">
        <f>+$A$14</f>
        <v/>
      </c>
      <c r="AH33" s="7" t="str">
        <f>IF(A33&lt;&gt;"",IF(AE33&lt;&gt;"",AE33,0)+IF(E46&lt;&gt;"",E46,0),"")</f>
        <v/>
      </c>
      <c r="AI33" s="106" t="str">
        <f>IF(AH33="","",IF(AH33&gt;0,ROUND(AH33/LARGE(AH31:AH45,1),3),0))</f>
        <v/>
      </c>
    </row>
    <row r="34" spans="1:35" ht="13.5" x14ac:dyDescent="0.25">
      <c r="A34" s="59" t="str">
        <f>+$A$15</f>
        <v/>
      </c>
      <c r="B34" s="24"/>
      <c r="C34" s="24"/>
      <c r="D34" s="24"/>
      <c r="E34" s="24"/>
      <c r="F34" s="24"/>
      <c r="G34" s="24"/>
      <c r="H34" s="22"/>
      <c r="I34" s="23"/>
      <c r="J34" s="22"/>
      <c r="K34" s="23"/>
      <c r="L34" s="22"/>
      <c r="M34" s="23"/>
      <c r="N34" s="22"/>
      <c r="O34" s="23"/>
      <c r="P34" s="22"/>
      <c r="Q34" s="23"/>
      <c r="R34" s="22"/>
      <c r="S34" s="23"/>
      <c r="T34" s="22"/>
      <c r="U34" s="23"/>
      <c r="V34" s="22"/>
      <c r="W34" s="23"/>
      <c r="X34" s="22"/>
      <c r="Y34" s="23"/>
      <c r="Z34" s="22"/>
      <c r="AA34" s="23"/>
      <c r="AB34" s="22"/>
      <c r="AC34" s="23"/>
      <c r="AE34" s="29" t="str">
        <f t="shared" si="3"/>
        <v/>
      </c>
      <c r="AG34" s="7" t="str">
        <f>+$A$15</f>
        <v/>
      </c>
      <c r="AH34" s="7" t="str">
        <f>IF(A34&lt;&gt;"",IF(AE34&lt;&gt;"",AE34,0)+IF(G46&lt;&gt;"",G46,0),"")</f>
        <v/>
      </c>
      <c r="AI34" s="106" t="str">
        <f>IF(AH34="","",IF(AH34&gt;0,ROUND(AH34/LARGE(AH31:AH45,1),3),0))</f>
        <v/>
      </c>
    </row>
    <row r="35" spans="1:35" ht="13.5" x14ac:dyDescent="0.25">
      <c r="A35" s="59" t="str">
        <f>+$A$16</f>
        <v/>
      </c>
      <c r="B35" s="24"/>
      <c r="C35" s="24"/>
      <c r="D35" s="24"/>
      <c r="E35" s="24"/>
      <c r="F35" s="24"/>
      <c r="G35" s="24"/>
      <c r="H35" s="24"/>
      <c r="I35" s="24"/>
      <c r="J35" s="22"/>
      <c r="K35" s="23"/>
      <c r="L35" s="22"/>
      <c r="M35" s="23"/>
      <c r="N35" s="22"/>
      <c r="O35" s="23"/>
      <c r="P35" s="22"/>
      <c r="Q35" s="23"/>
      <c r="R35" s="22"/>
      <c r="S35" s="23"/>
      <c r="T35" s="22"/>
      <c r="U35" s="23"/>
      <c r="V35" s="22"/>
      <c r="W35" s="23"/>
      <c r="X35" s="22"/>
      <c r="Y35" s="23"/>
      <c r="Z35" s="22"/>
      <c r="AA35" s="23"/>
      <c r="AB35" s="22"/>
      <c r="AC35" s="23"/>
      <c r="AE35" s="29" t="str">
        <f t="shared" si="3"/>
        <v/>
      </c>
      <c r="AG35" s="7" t="str">
        <f>+$A$16</f>
        <v/>
      </c>
      <c r="AH35" s="7" t="str">
        <f>IF(A35&lt;&gt;"",IF(AE35&lt;&gt;"",AE35,0)+IF(I46&lt;&gt;"",I46,0),"")</f>
        <v/>
      </c>
      <c r="AI35" s="106" t="str">
        <f>IF(AH35="","",IF(AH35&gt;0,ROUND(AH35/LARGE(AH31:AH45,1),3),0))</f>
        <v/>
      </c>
    </row>
    <row r="36" spans="1:35" ht="13.5" x14ac:dyDescent="0.25">
      <c r="A36" s="59" t="str">
        <f>+$A$17</f>
        <v/>
      </c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2"/>
      <c r="M36" s="23"/>
      <c r="N36" s="22"/>
      <c r="O36" s="23"/>
      <c r="P36" s="22"/>
      <c r="Q36" s="23"/>
      <c r="R36" s="22"/>
      <c r="S36" s="23"/>
      <c r="T36" s="22"/>
      <c r="U36" s="23"/>
      <c r="V36" s="22"/>
      <c r="W36" s="23"/>
      <c r="X36" s="22"/>
      <c r="Y36" s="23"/>
      <c r="Z36" s="22"/>
      <c r="AA36" s="23"/>
      <c r="AB36" s="22"/>
      <c r="AC36" s="23"/>
      <c r="AE36" s="29" t="str">
        <f t="shared" si="3"/>
        <v/>
      </c>
      <c r="AG36" s="7" t="str">
        <f>+$A$17</f>
        <v/>
      </c>
      <c r="AH36" s="7" t="str">
        <f>IF(A36&lt;&gt;"",IF(AE36&lt;&gt;"",AE36,0)+IF(K46&lt;&gt;"",K46,0),"")</f>
        <v/>
      </c>
      <c r="AI36" s="106" t="str">
        <f>IF(AH36="","",IF(AH36&gt;0,ROUND(AH36/LARGE(AH31:AH45,1),3),0))</f>
        <v/>
      </c>
    </row>
    <row r="37" spans="1:35" ht="13.5" x14ac:dyDescent="0.25">
      <c r="A37" s="59" t="str">
        <f>+$A$18</f>
        <v/>
      </c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2"/>
      <c r="O37" s="23"/>
      <c r="P37" s="22"/>
      <c r="Q37" s="23"/>
      <c r="R37" s="22"/>
      <c r="S37" s="23"/>
      <c r="T37" s="22"/>
      <c r="U37" s="23"/>
      <c r="V37" s="22"/>
      <c r="W37" s="23"/>
      <c r="X37" s="22"/>
      <c r="Y37" s="23"/>
      <c r="Z37" s="22"/>
      <c r="AA37" s="23"/>
      <c r="AB37" s="22"/>
      <c r="AC37" s="23"/>
      <c r="AE37" s="29" t="str">
        <f t="shared" si="3"/>
        <v/>
      </c>
      <c r="AG37" s="7" t="str">
        <f>+$A$18</f>
        <v/>
      </c>
      <c r="AH37" s="7" t="str">
        <f>IF(A37&lt;&gt;"",IF(AE37&lt;&gt;"",AE37,0)+IF(M46&lt;&gt;"",M46,0),"")</f>
        <v/>
      </c>
      <c r="AI37" s="106" t="str">
        <f>IF(AH37="","",IF(AH37&gt;0,ROUND(AH37/LARGE(AH31:AH45,1),3),0))</f>
        <v/>
      </c>
    </row>
    <row r="38" spans="1:35" ht="13.5" x14ac:dyDescent="0.25">
      <c r="A38" s="59" t="str">
        <f>+$A$19</f>
        <v/>
      </c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2"/>
      <c r="Q38" s="23"/>
      <c r="R38" s="22"/>
      <c r="S38" s="23"/>
      <c r="T38" s="22"/>
      <c r="U38" s="23"/>
      <c r="V38" s="22"/>
      <c r="W38" s="23"/>
      <c r="X38" s="22"/>
      <c r="Y38" s="23"/>
      <c r="Z38" s="22"/>
      <c r="AA38" s="23"/>
      <c r="AB38" s="22"/>
      <c r="AC38" s="23"/>
      <c r="AE38" s="29" t="str">
        <f t="shared" si="3"/>
        <v/>
      </c>
      <c r="AG38" s="7" t="str">
        <f>+$A$19</f>
        <v/>
      </c>
      <c r="AH38" s="7" t="str">
        <f>IF(A38&lt;&gt;"",IF(AE38&lt;&gt;"",AE38,0)+IF(O46&lt;&gt;"",O46,0),"")</f>
        <v/>
      </c>
      <c r="AI38" s="106" t="str">
        <f>IF(AH38="","",IF(AH38&gt;0,ROUND(AH38/LARGE(AH31:AH45,1),3),0))</f>
        <v/>
      </c>
    </row>
    <row r="39" spans="1:35" ht="13.5" x14ac:dyDescent="0.25">
      <c r="A39" s="59" t="str">
        <f>+$A$20</f>
        <v/>
      </c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2"/>
      <c r="S39" s="23"/>
      <c r="T39" s="22"/>
      <c r="U39" s="23"/>
      <c r="V39" s="22"/>
      <c r="W39" s="23"/>
      <c r="X39" s="22"/>
      <c r="Y39" s="23"/>
      <c r="Z39" s="22"/>
      <c r="AA39" s="23"/>
      <c r="AB39" s="22"/>
      <c r="AC39" s="23"/>
      <c r="AE39" s="29" t="str">
        <f t="shared" si="3"/>
        <v/>
      </c>
      <c r="AG39" s="7" t="str">
        <f>+$A$20</f>
        <v/>
      </c>
      <c r="AH39" s="7" t="str">
        <f>IF(A39&lt;&gt;"",IF(AE39&lt;&gt;"",AE39,0)+IF(Q46&lt;&gt;"",Q46,0),"")</f>
        <v/>
      </c>
      <c r="AI39" s="106" t="str">
        <f>IF(AH39="","",IF(AH39&gt;0,ROUND(AH39/LARGE(AH31:AH45,1),3),0))</f>
        <v/>
      </c>
    </row>
    <row r="40" spans="1:35" ht="13.5" x14ac:dyDescent="0.25">
      <c r="A40" s="59" t="str">
        <f>+$A$21</f>
        <v/>
      </c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2"/>
      <c r="U40" s="23"/>
      <c r="V40" s="22"/>
      <c r="W40" s="23"/>
      <c r="X40" s="22"/>
      <c r="Y40" s="23"/>
      <c r="Z40" s="22"/>
      <c r="AA40" s="23"/>
      <c r="AB40" s="22"/>
      <c r="AC40" s="23"/>
      <c r="AE40" s="29" t="str">
        <f t="shared" si="3"/>
        <v/>
      </c>
      <c r="AG40" s="7" t="str">
        <f>+$A$21</f>
        <v/>
      </c>
      <c r="AH40" s="7" t="str">
        <f>IF(A40&lt;&gt;"",IF(AE40&lt;&gt;"",AE40,0)+IF(S46&lt;&gt;"",S46,0),"")</f>
        <v/>
      </c>
      <c r="AI40" s="106" t="str">
        <f>IF(AH40="","",IF(AH40&gt;0,ROUND(AH40/LARGE(AH31:AH45,1),3),0))</f>
        <v/>
      </c>
    </row>
    <row r="41" spans="1:35" ht="13.5" x14ac:dyDescent="0.25">
      <c r="A41" s="59" t="str">
        <f>+$A$22</f>
        <v/>
      </c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2"/>
      <c r="W41" s="23"/>
      <c r="X41" s="22"/>
      <c r="Y41" s="23"/>
      <c r="Z41" s="22"/>
      <c r="AA41" s="23"/>
      <c r="AB41" s="22"/>
      <c r="AC41" s="23"/>
      <c r="AE41" s="29" t="str">
        <f t="shared" si="3"/>
        <v/>
      </c>
      <c r="AG41" s="7" t="str">
        <f>+$A$22</f>
        <v/>
      </c>
      <c r="AH41" s="7" t="str">
        <f>IF(A41&lt;&gt;"",IF(AE41&lt;&gt;"",AE41,0)+IF(U46&lt;&gt;"",U46,0),"")</f>
        <v/>
      </c>
      <c r="AI41" s="106" t="str">
        <f>IF(AH41="","",IF(AH41&gt;0,ROUND(AH41/LARGE(AH31:AH45,1),3),0))</f>
        <v/>
      </c>
    </row>
    <row r="42" spans="1:35" ht="13.5" x14ac:dyDescent="0.25">
      <c r="A42" s="59" t="str">
        <f>+$A$23</f>
        <v/>
      </c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2"/>
      <c r="Y42" s="23"/>
      <c r="Z42" s="22"/>
      <c r="AA42" s="23"/>
      <c r="AB42" s="22"/>
      <c r="AC42" s="23"/>
      <c r="AE42" s="29" t="str">
        <f t="shared" si="3"/>
        <v/>
      </c>
      <c r="AG42" s="7" t="str">
        <f>+$A$23</f>
        <v/>
      </c>
      <c r="AH42" s="7" t="str">
        <f>IF(A42&lt;&gt;"",IF(AE42&lt;&gt;"",AE42,0)+IF(W46&lt;&gt;"",W46,0),"")</f>
        <v/>
      </c>
      <c r="AI42" s="106" t="str">
        <f>IF(AH42="","",IF(AH42&gt;0,ROUND(AH42/LARGE(AH31:AH45,1),3),0))</f>
        <v/>
      </c>
    </row>
    <row r="43" spans="1:35" ht="13.5" x14ac:dyDescent="0.25">
      <c r="A43" s="59" t="str">
        <f>+$A$24</f>
        <v/>
      </c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2"/>
      <c r="AA43" s="23"/>
      <c r="AB43" s="22"/>
      <c r="AC43" s="23"/>
      <c r="AE43" s="29" t="str">
        <f t="shared" si="3"/>
        <v/>
      </c>
      <c r="AG43" s="7" t="str">
        <f>+$A$24</f>
        <v/>
      </c>
      <c r="AH43" s="7" t="str">
        <f>IF(A43&lt;&gt;"",IF(AE43&lt;&gt;"",AE43,0)+IF(Y46&lt;&gt;"",Y46,0),"")</f>
        <v/>
      </c>
      <c r="AI43" s="106" t="str">
        <f>IF(AH43="","",IF(AH43&gt;0,ROUND(AH43/LARGE(AH31:AH45,1),3),0))</f>
        <v/>
      </c>
    </row>
    <row r="44" spans="1:35" ht="13.5" x14ac:dyDescent="0.25">
      <c r="A44" s="59" t="str">
        <f>+$A$25</f>
        <v/>
      </c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2"/>
      <c r="AC44" s="23"/>
      <c r="AE44" s="29" t="str">
        <f t="shared" si="3"/>
        <v/>
      </c>
      <c r="AG44" s="7" t="str">
        <f>+$A$25</f>
        <v/>
      </c>
      <c r="AH44" s="7" t="str">
        <f>IF(A44&lt;&gt;"",IF(AE44&lt;&gt;"",AE44,0)+IF(AA46&lt;&gt;"",AA46,0),"")</f>
        <v/>
      </c>
      <c r="AI44" s="106" t="str">
        <f>IF(AH44="","",IF(AH44&gt;0,ROUND(AH44/LARGE(AH31:AH45,1),3),0))</f>
        <v/>
      </c>
    </row>
    <row r="45" spans="1:35" x14ac:dyDescent="0.2">
      <c r="A45" s="59" t="str">
        <f>+$A$26</f>
        <v/>
      </c>
      <c r="C45" s="3"/>
      <c r="AE45" s="26"/>
      <c r="AG45" s="40" t="str">
        <f>+$A$26</f>
        <v/>
      </c>
      <c r="AH45" s="40" t="str">
        <f>IF(A45&lt;&gt;"",IF(AE45&lt;&gt;"",AE45,0)+IF(AC46&lt;&gt;"",AC46,0),"")</f>
        <v/>
      </c>
      <c r="AI45" s="107" t="str">
        <f>IF(AH45="","",IF(AH45&gt;0,ROUND(AH45/LARGE(AH31:AH45,1),3),0))</f>
        <v/>
      </c>
    </row>
    <row r="46" spans="1:35" s="26" customFormat="1" x14ac:dyDescent="0.2">
      <c r="C46" s="27" t="str">
        <f>IF(C30="","",SUM(C31:C44))</f>
        <v/>
      </c>
      <c r="E46" s="27" t="str">
        <f>IF(E30="","",SUM(E31:E44))</f>
        <v/>
      </c>
      <c r="G46" s="27" t="str">
        <f>IF(G30="","",SUM(G31:G44))</f>
        <v/>
      </c>
      <c r="I46" s="27" t="str">
        <f>IF(I30="","",SUM(I31:I44))</f>
        <v/>
      </c>
      <c r="K46" s="27" t="str">
        <f>IF(K30="","",SUM(K31:K44))</f>
        <v/>
      </c>
      <c r="M46" s="27" t="str">
        <f>IF(M30="","",SUM(M31:M44))</f>
        <v/>
      </c>
      <c r="O46" s="27" t="str">
        <f>IF(O30="","",SUM(O31:O44))</f>
        <v/>
      </c>
      <c r="Q46" s="27" t="str">
        <f>IF(Q30="","",SUM(Q31:Q44))</f>
        <v/>
      </c>
      <c r="S46" s="27" t="str">
        <f>IF(S30="","",SUM(S31:S44))</f>
        <v/>
      </c>
      <c r="U46" s="27" t="str">
        <f>IF(U30="","",SUM(U31:U44))</f>
        <v/>
      </c>
      <c r="W46" s="27" t="str">
        <f>IF(W30="","",SUM(W31:W44))</f>
        <v/>
      </c>
      <c r="X46" s="27"/>
      <c r="Y46" s="27" t="str">
        <f>IF(Y30="","",SUM(Y31:Y44))</f>
        <v/>
      </c>
      <c r="AA46" s="27" t="str">
        <f>IF(AA30="","",SUM(AA31:AA44))</f>
        <v/>
      </c>
      <c r="AC46" s="27" t="str">
        <f>IF(AC30="","",SUM(AC31:AC44))</f>
        <v/>
      </c>
      <c r="AG46" s="41"/>
      <c r="AH46" s="93"/>
      <c r="AI46" s="41"/>
    </row>
    <row r="47" spans="1:35" ht="24" customHeight="1" x14ac:dyDescent="0.2">
      <c r="AC47" s="8" t="str">
        <f>"Firma ("&amp;Anagrafica!B89&amp;")"</f>
        <v>Firma (Commissario 1)</v>
      </c>
      <c r="AE47" s="88"/>
      <c r="AF47" s="88"/>
      <c r="AG47" s="89"/>
      <c r="AH47" s="88"/>
      <c r="AI47" s="88"/>
    </row>
    <row r="48" spans="1:35" ht="18.75" x14ac:dyDescent="0.3">
      <c r="A48" s="19" t="str">
        <f>IF(Anagrafica!A90&lt;&gt;"",Anagrafica!A90&amp;" - "&amp;Anagrafica!B90,"")</f>
        <v>2 - Commissario 2</v>
      </c>
      <c r="B48" s="20"/>
      <c r="D48" s="1"/>
      <c r="AE48" s="90"/>
      <c r="AF48" s="90"/>
      <c r="AG48" s="91"/>
      <c r="AH48" s="90"/>
      <c r="AI48" s="90"/>
    </row>
    <row r="49" spans="1:35" s="5" customFormat="1" ht="13.5" customHeight="1" x14ac:dyDescent="0.2">
      <c r="A49" s="4" t="s">
        <v>10</v>
      </c>
      <c r="C49" s="60" t="str">
        <f>$A$13</f>
        <v/>
      </c>
      <c r="E49" s="60" t="str">
        <f>+$A$14</f>
        <v/>
      </c>
      <c r="G49" s="60" t="str">
        <f>+$A$15</f>
        <v/>
      </c>
      <c r="I49" s="60" t="str">
        <f>+$A$16</f>
        <v/>
      </c>
      <c r="K49" s="60" t="str">
        <f>+$A$17</f>
        <v/>
      </c>
      <c r="M49" s="60" t="str">
        <f>+$A$18</f>
        <v/>
      </c>
      <c r="O49" s="60" t="str">
        <f>+$A$19</f>
        <v/>
      </c>
      <c r="Q49" s="60" t="str">
        <f>+$A$20</f>
        <v/>
      </c>
      <c r="S49" s="60" t="str">
        <f>+$A$21</f>
        <v/>
      </c>
      <c r="U49" s="60" t="str">
        <f>+$A$22</f>
        <v/>
      </c>
      <c r="W49" s="60" t="str">
        <f>+$A$23</f>
        <v/>
      </c>
      <c r="Y49" s="60" t="str">
        <f>+$A$24</f>
        <v/>
      </c>
      <c r="AA49" s="60" t="str">
        <f>+$A$25</f>
        <v/>
      </c>
      <c r="AC49" s="60" t="str">
        <f>+$A$26</f>
        <v/>
      </c>
      <c r="AE49" s="26"/>
      <c r="AG49" s="4" t="s">
        <v>10</v>
      </c>
      <c r="AH49" s="5" t="s">
        <v>1</v>
      </c>
      <c r="AI49" s="5" t="s">
        <v>0</v>
      </c>
    </row>
    <row r="50" spans="1:35" ht="13.5" x14ac:dyDescent="0.25">
      <c r="A50" s="59" t="str">
        <f>+$A$12</f>
        <v/>
      </c>
      <c r="B50" s="22"/>
      <c r="C50" s="23"/>
      <c r="D50" s="22"/>
      <c r="E50" s="23"/>
      <c r="F50" s="22"/>
      <c r="G50" s="23"/>
      <c r="H50" s="22"/>
      <c r="I50" s="23"/>
      <c r="J50" s="22"/>
      <c r="K50" s="23"/>
      <c r="L50" s="22"/>
      <c r="M50" s="23"/>
      <c r="N50" s="22"/>
      <c r="O50" s="23"/>
      <c r="P50" s="22"/>
      <c r="Q50" s="23"/>
      <c r="R50" s="22"/>
      <c r="S50" s="23"/>
      <c r="T50" s="22"/>
      <c r="U50" s="23"/>
      <c r="V50" s="22"/>
      <c r="W50" s="23"/>
      <c r="X50" s="22"/>
      <c r="Y50" s="23"/>
      <c r="Z50" s="22"/>
      <c r="AA50" s="23"/>
      <c r="AB50" s="22"/>
      <c r="AC50" s="23"/>
      <c r="AE50" s="29" t="str">
        <f t="shared" ref="AE50:AE63" si="4">IF(OR(A50="",AND(A50&lt;&gt;"",A51="")),"",SUM(B50,D50,F50,H50,J50,L50,N50,P50,R50,T50,V50,X50,Z50,AB50))</f>
        <v/>
      </c>
      <c r="AG50" s="6" t="str">
        <f>+$A$12</f>
        <v/>
      </c>
      <c r="AH50" s="6" t="str">
        <f>IF(A50&lt;&gt;"",AE50,"")</f>
        <v/>
      </c>
      <c r="AI50" s="105" t="str">
        <f>IF(AH50="","",IF(AH50&gt;0,ROUND(AH50/LARGE(AH50:AH64,1),3),0))</f>
        <v/>
      </c>
    </row>
    <row r="51" spans="1:35" ht="13.5" x14ac:dyDescent="0.25">
      <c r="A51" s="59" t="str">
        <f>+$A$13</f>
        <v/>
      </c>
      <c r="B51" s="24"/>
      <c r="C51" s="24"/>
      <c r="D51" s="22"/>
      <c r="E51" s="23"/>
      <c r="F51" s="22"/>
      <c r="G51" s="23"/>
      <c r="H51" s="22"/>
      <c r="I51" s="23"/>
      <c r="J51" s="22"/>
      <c r="K51" s="23"/>
      <c r="L51" s="22"/>
      <c r="M51" s="23"/>
      <c r="N51" s="22"/>
      <c r="O51" s="23"/>
      <c r="P51" s="22"/>
      <c r="Q51" s="23"/>
      <c r="R51" s="22"/>
      <c r="S51" s="23"/>
      <c r="T51" s="22"/>
      <c r="U51" s="23"/>
      <c r="V51" s="22"/>
      <c r="W51" s="23"/>
      <c r="X51" s="22"/>
      <c r="Y51" s="23"/>
      <c r="Z51" s="22"/>
      <c r="AA51" s="23"/>
      <c r="AB51" s="22"/>
      <c r="AC51" s="23"/>
      <c r="AE51" s="29" t="str">
        <f t="shared" si="4"/>
        <v/>
      </c>
      <c r="AG51" s="7" t="str">
        <f>+$A$13</f>
        <v/>
      </c>
      <c r="AH51" s="7" t="str">
        <f>IF(A51&lt;&gt;"",IF(AE51&lt;&gt;"",AE51,0)+IF(C65&lt;&gt;"",C65,0),"")</f>
        <v/>
      </c>
      <c r="AI51" s="106" t="str">
        <f>IF(AH51="","",IF(AH51&gt;0,ROUND(AH51/LARGE(AH50:AH64,1),3),0))</f>
        <v/>
      </c>
    </row>
    <row r="52" spans="1:35" ht="13.5" x14ac:dyDescent="0.25">
      <c r="A52" s="59" t="str">
        <f>+$A$14</f>
        <v/>
      </c>
      <c r="B52" s="24"/>
      <c r="C52" s="24"/>
      <c r="D52" s="24"/>
      <c r="E52" s="24"/>
      <c r="F52" s="22"/>
      <c r="G52" s="23"/>
      <c r="H52" s="22"/>
      <c r="I52" s="23"/>
      <c r="J52" s="22"/>
      <c r="K52" s="23"/>
      <c r="L52" s="22"/>
      <c r="M52" s="23"/>
      <c r="N52" s="22"/>
      <c r="O52" s="23"/>
      <c r="P52" s="22"/>
      <c r="Q52" s="23"/>
      <c r="R52" s="22"/>
      <c r="S52" s="23"/>
      <c r="T52" s="22"/>
      <c r="U52" s="23"/>
      <c r="V52" s="22"/>
      <c r="W52" s="23"/>
      <c r="X52" s="22"/>
      <c r="Y52" s="23"/>
      <c r="Z52" s="22"/>
      <c r="AA52" s="23"/>
      <c r="AB52" s="22"/>
      <c r="AC52" s="23"/>
      <c r="AE52" s="29" t="str">
        <f t="shared" si="4"/>
        <v/>
      </c>
      <c r="AG52" s="7" t="str">
        <f>+$A$14</f>
        <v/>
      </c>
      <c r="AH52" s="7" t="str">
        <f>IF(A52&lt;&gt;"",IF(AE52&lt;&gt;"",AE52,0)+IF(E65&lt;&gt;"",E65,0),"")</f>
        <v/>
      </c>
      <c r="AI52" s="106" t="str">
        <f>IF(AH52="","",IF(AH52&gt;0,ROUND(AH52/LARGE(AH50:AH64,1),3),0))</f>
        <v/>
      </c>
    </row>
    <row r="53" spans="1:35" ht="13.5" x14ac:dyDescent="0.25">
      <c r="A53" s="59" t="str">
        <f>+$A$15</f>
        <v/>
      </c>
      <c r="B53" s="24"/>
      <c r="C53" s="24"/>
      <c r="D53" s="24"/>
      <c r="E53" s="24"/>
      <c r="F53" s="24"/>
      <c r="G53" s="24"/>
      <c r="H53" s="22"/>
      <c r="I53" s="23"/>
      <c r="J53" s="22"/>
      <c r="K53" s="23"/>
      <c r="L53" s="22"/>
      <c r="M53" s="23"/>
      <c r="N53" s="22"/>
      <c r="O53" s="23"/>
      <c r="P53" s="22"/>
      <c r="Q53" s="23"/>
      <c r="R53" s="22"/>
      <c r="S53" s="23"/>
      <c r="T53" s="22"/>
      <c r="U53" s="23"/>
      <c r="V53" s="22"/>
      <c r="W53" s="23"/>
      <c r="X53" s="22"/>
      <c r="Y53" s="23"/>
      <c r="Z53" s="22"/>
      <c r="AA53" s="23"/>
      <c r="AB53" s="22"/>
      <c r="AC53" s="23"/>
      <c r="AE53" s="29" t="str">
        <f t="shared" si="4"/>
        <v/>
      </c>
      <c r="AG53" s="7" t="str">
        <f>+$A$15</f>
        <v/>
      </c>
      <c r="AH53" s="7" t="str">
        <f>IF(A53&lt;&gt;"",IF(AE53&lt;&gt;"",AE53,0)+IF(G65&lt;&gt;"",G65,0),"")</f>
        <v/>
      </c>
      <c r="AI53" s="106" t="str">
        <f>IF(AH53="","",IF(AH53&gt;0,ROUND(AH53/LARGE(AH50:AH64,1),3),0))</f>
        <v/>
      </c>
    </row>
    <row r="54" spans="1:35" ht="13.5" x14ac:dyDescent="0.25">
      <c r="A54" s="59" t="str">
        <f>+$A$16</f>
        <v/>
      </c>
      <c r="B54" s="24"/>
      <c r="C54" s="24"/>
      <c r="D54" s="24"/>
      <c r="E54" s="24"/>
      <c r="F54" s="24"/>
      <c r="G54" s="24"/>
      <c r="H54" s="24"/>
      <c r="I54" s="24"/>
      <c r="J54" s="22"/>
      <c r="K54" s="23"/>
      <c r="L54" s="22"/>
      <c r="M54" s="23"/>
      <c r="N54" s="22"/>
      <c r="O54" s="23"/>
      <c r="P54" s="22"/>
      <c r="Q54" s="23"/>
      <c r="R54" s="22"/>
      <c r="S54" s="23"/>
      <c r="T54" s="22"/>
      <c r="U54" s="23"/>
      <c r="V54" s="22"/>
      <c r="W54" s="23"/>
      <c r="X54" s="22"/>
      <c r="Y54" s="23"/>
      <c r="Z54" s="22"/>
      <c r="AA54" s="23"/>
      <c r="AB54" s="22"/>
      <c r="AC54" s="23"/>
      <c r="AE54" s="29" t="str">
        <f t="shared" si="4"/>
        <v/>
      </c>
      <c r="AG54" s="7" t="str">
        <f>+$A$16</f>
        <v/>
      </c>
      <c r="AH54" s="7" t="str">
        <f>IF(A54&lt;&gt;"",IF(AE54&lt;&gt;"",AE54,0)+IF(I65&lt;&gt;"",I65,0),"")</f>
        <v/>
      </c>
      <c r="AI54" s="106" t="str">
        <f>IF(AH54="","",IF(AH54&gt;0,ROUND(AH54/LARGE(AH50:AH64,1),3),0))</f>
        <v/>
      </c>
    </row>
    <row r="55" spans="1:35" ht="13.5" x14ac:dyDescent="0.25">
      <c r="A55" s="59" t="str">
        <f>+$A$17</f>
        <v/>
      </c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2"/>
      <c r="M55" s="23"/>
      <c r="N55" s="22"/>
      <c r="O55" s="23"/>
      <c r="P55" s="22"/>
      <c r="Q55" s="23"/>
      <c r="R55" s="22"/>
      <c r="S55" s="23"/>
      <c r="T55" s="22"/>
      <c r="U55" s="23"/>
      <c r="V55" s="22"/>
      <c r="W55" s="23"/>
      <c r="X55" s="22"/>
      <c r="Y55" s="23"/>
      <c r="Z55" s="22"/>
      <c r="AA55" s="23"/>
      <c r="AB55" s="22"/>
      <c r="AC55" s="23"/>
      <c r="AE55" s="29" t="str">
        <f t="shared" si="4"/>
        <v/>
      </c>
      <c r="AG55" s="7" t="str">
        <f>+$A$17</f>
        <v/>
      </c>
      <c r="AH55" s="7" t="str">
        <f>IF(A55&lt;&gt;"",IF(AE55&lt;&gt;"",AE55,0)+IF(K65&lt;&gt;"",K65,0),"")</f>
        <v/>
      </c>
      <c r="AI55" s="106" t="str">
        <f>IF(AH55="","",IF(AH55&gt;0,ROUND(AH55/LARGE(AH50:AH64,1),3),0))</f>
        <v/>
      </c>
    </row>
    <row r="56" spans="1:35" ht="13.5" x14ac:dyDescent="0.25">
      <c r="A56" s="59" t="str">
        <f>+$A$18</f>
        <v/>
      </c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2"/>
      <c r="O56" s="23"/>
      <c r="P56" s="22"/>
      <c r="Q56" s="23"/>
      <c r="R56" s="22"/>
      <c r="S56" s="23"/>
      <c r="T56" s="22"/>
      <c r="U56" s="23"/>
      <c r="V56" s="22"/>
      <c r="W56" s="23"/>
      <c r="X56" s="22"/>
      <c r="Y56" s="23"/>
      <c r="Z56" s="22"/>
      <c r="AA56" s="23"/>
      <c r="AB56" s="22"/>
      <c r="AC56" s="23"/>
      <c r="AE56" s="29" t="str">
        <f t="shared" si="4"/>
        <v/>
      </c>
      <c r="AG56" s="7" t="str">
        <f>+$A$18</f>
        <v/>
      </c>
      <c r="AH56" s="7" t="str">
        <f>IF(A56&lt;&gt;"",IF(AE56&lt;&gt;"",AE56,0)+IF(M65&lt;&gt;"",M65,0),"")</f>
        <v/>
      </c>
      <c r="AI56" s="106" t="str">
        <f>IF(AH56="","",IF(AH56&gt;0,ROUND(AH56/LARGE(AH50:AH64,1),3),0))</f>
        <v/>
      </c>
    </row>
    <row r="57" spans="1:35" ht="13.5" x14ac:dyDescent="0.25">
      <c r="A57" s="59" t="str">
        <f>+$A$19</f>
        <v/>
      </c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2"/>
      <c r="Q57" s="23"/>
      <c r="R57" s="22"/>
      <c r="S57" s="23"/>
      <c r="T57" s="22"/>
      <c r="U57" s="23"/>
      <c r="V57" s="22"/>
      <c r="W57" s="23"/>
      <c r="X57" s="22"/>
      <c r="Y57" s="23"/>
      <c r="Z57" s="22"/>
      <c r="AA57" s="23"/>
      <c r="AB57" s="22"/>
      <c r="AC57" s="23"/>
      <c r="AE57" s="29" t="str">
        <f t="shared" si="4"/>
        <v/>
      </c>
      <c r="AG57" s="7" t="str">
        <f>+$A$19</f>
        <v/>
      </c>
      <c r="AH57" s="7" t="str">
        <f>IF(A57&lt;&gt;"",IF(AE57&lt;&gt;"",AE57,0)+IF(O65&lt;&gt;"",O65,0),"")</f>
        <v/>
      </c>
      <c r="AI57" s="106" t="str">
        <f>IF(AH57="","",IF(AH57&gt;0,ROUND(AH57/LARGE(AH50:AH64,1),3),0))</f>
        <v/>
      </c>
    </row>
    <row r="58" spans="1:35" ht="13.5" x14ac:dyDescent="0.25">
      <c r="A58" s="59" t="str">
        <f>+$A$20</f>
        <v/>
      </c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2"/>
      <c r="S58" s="23"/>
      <c r="T58" s="22"/>
      <c r="U58" s="23"/>
      <c r="V58" s="22"/>
      <c r="W58" s="23"/>
      <c r="X58" s="22"/>
      <c r="Y58" s="23"/>
      <c r="Z58" s="22"/>
      <c r="AA58" s="23"/>
      <c r="AB58" s="22"/>
      <c r="AC58" s="23"/>
      <c r="AE58" s="29" t="str">
        <f t="shared" si="4"/>
        <v/>
      </c>
      <c r="AG58" s="7" t="str">
        <f>+$A$20</f>
        <v/>
      </c>
      <c r="AH58" s="7" t="str">
        <f>IF(A58&lt;&gt;"",IF(AE58&lt;&gt;"",AE58,0)+IF(Q65&lt;&gt;"",Q65,0),"")</f>
        <v/>
      </c>
      <c r="AI58" s="106" t="str">
        <f>IF(AH58="","",IF(AH58&gt;0,ROUND(AH58/LARGE(AH50:AH64,1),3),0))</f>
        <v/>
      </c>
    </row>
    <row r="59" spans="1:35" ht="13.5" x14ac:dyDescent="0.25">
      <c r="A59" s="59" t="str">
        <f>+$A$21</f>
        <v/>
      </c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2"/>
      <c r="U59" s="23"/>
      <c r="V59" s="22"/>
      <c r="W59" s="23"/>
      <c r="X59" s="22"/>
      <c r="Y59" s="23"/>
      <c r="Z59" s="22"/>
      <c r="AA59" s="23"/>
      <c r="AB59" s="22"/>
      <c r="AC59" s="23"/>
      <c r="AE59" s="29" t="str">
        <f t="shared" si="4"/>
        <v/>
      </c>
      <c r="AG59" s="7" t="str">
        <f>+$A$21</f>
        <v/>
      </c>
      <c r="AH59" s="7" t="str">
        <f>IF(A59&lt;&gt;"",IF(AE59&lt;&gt;"",AE59,0)+IF(S65&lt;&gt;"",S65,0),"")</f>
        <v/>
      </c>
      <c r="AI59" s="106" t="str">
        <f>IF(AH59="","",IF(AH59&gt;0,ROUND(AH59/LARGE(AH50:AH64,1),3),0))</f>
        <v/>
      </c>
    </row>
    <row r="60" spans="1:35" ht="13.5" x14ac:dyDescent="0.25">
      <c r="A60" s="59" t="str">
        <f>+$A$22</f>
        <v/>
      </c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2"/>
      <c r="W60" s="23"/>
      <c r="X60" s="22"/>
      <c r="Y60" s="23"/>
      <c r="Z60" s="22"/>
      <c r="AA60" s="23"/>
      <c r="AB60" s="22"/>
      <c r="AC60" s="23"/>
      <c r="AE60" s="29" t="str">
        <f t="shared" si="4"/>
        <v/>
      </c>
      <c r="AG60" s="7" t="str">
        <f>+$A$22</f>
        <v/>
      </c>
      <c r="AH60" s="7" t="str">
        <f>IF(A60&lt;&gt;"",IF(AE60&lt;&gt;"",AE60,0)+IF(U65&lt;&gt;"",U65,0),"")</f>
        <v/>
      </c>
      <c r="AI60" s="106" t="str">
        <f>IF(AH60="","",IF(AH60&gt;0,ROUND(AH60/LARGE(AH50:AH64,1),3),0))</f>
        <v/>
      </c>
    </row>
    <row r="61" spans="1:35" ht="13.5" x14ac:dyDescent="0.25">
      <c r="A61" s="59" t="str">
        <f>+$A$23</f>
        <v/>
      </c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2"/>
      <c r="Y61" s="23"/>
      <c r="Z61" s="22"/>
      <c r="AA61" s="23"/>
      <c r="AB61" s="22"/>
      <c r="AC61" s="23"/>
      <c r="AE61" s="29" t="str">
        <f t="shared" si="4"/>
        <v/>
      </c>
      <c r="AG61" s="7" t="str">
        <f>+$A$23</f>
        <v/>
      </c>
      <c r="AH61" s="7" t="str">
        <f>IF(A61&lt;&gt;"",IF(AE61&lt;&gt;"",AE61,0)+IF(W65&lt;&gt;"",W65,0),"")</f>
        <v/>
      </c>
      <c r="AI61" s="106" t="str">
        <f>IF(AH61="","",IF(AH61&gt;0,ROUND(AH61/LARGE(AH50:AH64,1),3),0))</f>
        <v/>
      </c>
    </row>
    <row r="62" spans="1:35" ht="13.5" x14ac:dyDescent="0.25">
      <c r="A62" s="59" t="str">
        <f>+$A$24</f>
        <v/>
      </c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2"/>
      <c r="AA62" s="23"/>
      <c r="AB62" s="22"/>
      <c r="AC62" s="23"/>
      <c r="AE62" s="29" t="str">
        <f t="shared" si="4"/>
        <v/>
      </c>
      <c r="AG62" s="7" t="str">
        <f>+$A$24</f>
        <v/>
      </c>
      <c r="AH62" s="7" t="str">
        <f>IF(A62&lt;&gt;"",IF(AE62&lt;&gt;"",AE62,0)+IF(Y65&lt;&gt;"",Y65,0),"")</f>
        <v/>
      </c>
      <c r="AI62" s="106" t="str">
        <f>IF(AH62="","",IF(AH62&gt;0,ROUND(AH62/LARGE(AH50:AH64,1),3),0))</f>
        <v/>
      </c>
    </row>
    <row r="63" spans="1:35" ht="13.5" x14ac:dyDescent="0.25">
      <c r="A63" s="59" t="str">
        <f>+$A$25</f>
        <v/>
      </c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2"/>
      <c r="AC63" s="23"/>
      <c r="AE63" s="29" t="str">
        <f t="shared" si="4"/>
        <v/>
      </c>
      <c r="AG63" s="7" t="str">
        <f>+$A$25</f>
        <v/>
      </c>
      <c r="AH63" s="7" t="str">
        <f>IF(A63&lt;&gt;"",IF(AE63&lt;&gt;"",AE63,0)+IF(AA65&lt;&gt;"",AA65,0),"")</f>
        <v/>
      </c>
      <c r="AI63" s="106" t="str">
        <f>IF(AH63="","",IF(AH63&gt;0,ROUND(AH63/LARGE(AH50:AH64,1),3),0))</f>
        <v/>
      </c>
    </row>
    <row r="64" spans="1:35" x14ac:dyDescent="0.2">
      <c r="A64" s="59" t="str">
        <f>+$A$26</f>
        <v/>
      </c>
      <c r="C64" s="3"/>
      <c r="AE64" s="26"/>
      <c r="AG64" s="40" t="str">
        <f>+$A$26</f>
        <v/>
      </c>
      <c r="AH64" s="40" t="str">
        <f>IF(A64&lt;&gt;"",IF(AE64&lt;&gt;"",AE64,0)+IF(AC65&lt;&gt;"",AC65,0),"")</f>
        <v/>
      </c>
      <c r="AI64" s="107" t="str">
        <f>IF(AH64="","",IF(AH64&gt;0,ROUND(AH64/LARGE(AH50:AH64,1),3),0))</f>
        <v/>
      </c>
    </row>
    <row r="65" spans="1:35" s="26" customFormat="1" x14ac:dyDescent="0.2">
      <c r="C65" s="27" t="str">
        <f>IF(C49="","",SUM(C50:C63))</f>
        <v/>
      </c>
      <c r="E65" s="27" t="str">
        <f>IF(E49="","",SUM(E50:E63))</f>
        <v/>
      </c>
      <c r="G65" s="27" t="str">
        <f>IF(G49="","",SUM(G50:G63))</f>
        <v/>
      </c>
      <c r="I65" s="27" t="str">
        <f>IF(I49="","",SUM(I50:I63))</f>
        <v/>
      </c>
      <c r="K65" s="27" t="str">
        <f>IF(K49="","",SUM(K50:K63))</f>
        <v/>
      </c>
      <c r="M65" s="27" t="str">
        <f>IF(M49="","",SUM(M50:M63))</f>
        <v/>
      </c>
      <c r="O65" s="27" t="str">
        <f>IF(O49="","",SUM(O50:O63))</f>
        <v/>
      </c>
      <c r="Q65" s="27" t="str">
        <f>IF(Q49="","",SUM(Q50:Q63))</f>
        <v/>
      </c>
      <c r="S65" s="27" t="str">
        <f>IF(S49="","",SUM(S50:S63))</f>
        <v/>
      </c>
      <c r="U65" s="27" t="str">
        <f>IF(U49="","",SUM(U50:U63))</f>
        <v/>
      </c>
      <c r="W65" s="27" t="str">
        <f>IF(W49="","",SUM(W50:W63))</f>
        <v/>
      </c>
      <c r="X65" s="27"/>
      <c r="Y65" s="27" t="str">
        <f>IF(Y49="","",SUM(Y50:Y63))</f>
        <v/>
      </c>
      <c r="AA65" s="27" t="str">
        <f>IF(AA49="","",SUM(AA50:AA63))</f>
        <v/>
      </c>
      <c r="AC65" s="27" t="str">
        <f>IF(AC49="","",SUM(AC50:AC63))</f>
        <v/>
      </c>
      <c r="AG65" s="41"/>
      <c r="AH65" s="93"/>
      <c r="AI65" s="41"/>
    </row>
    <row r="66" spans="1:35" ht="24" customHeight="1" x14ac:dyDescent="0.2">
      <c r="AC66" s="8" t="str">
        <f>"Firma ("&amp;Anagrafica!B90&amp;")"</f>
        <v>Firma (Commissario 2)</v>
      </c>
      <c r="AE66" s="88"/>
      <c r="AF66" s="88"/>
      <c r="AG66" s="89"/>
      <c r="AH66" s="88"/>
      <c r="AI66" s="88"/>
    </row>
    <row r="67" spans="1:35" ht="18.75" x14ac:dyDescent="0.3">
      <c r="A67" s="19" t="str">
        <f>IF(Anagrafica!A91&lt;&gt;"",Anagrafica!A91&amp;" - "&amp;Anagrafica!B91,"")</f>
        <v>3 - Commissario 3</v>
      </c>
      <c r="B67" s="20"/>
      <c r="D67" s="1"/>
    </row>
    <row r="68" spans="1:35" s="5" customFormat="1" ht="13.5" customHeight="1" x14ac:dyDescent="0.2">
      <c r="A68" s="4" t="s">
        <v>10</v>
      </c>
      <c r="C68" s="60" t="str">
        <f>$A$13</f>
        <v/>
      </c>
      <c r="E68" s="60" t="str">
        <f>+$A$14</f>
        <v/>
      </c>
      <c r="G68" s="60" t="str">
        <f>+$A$15</f>
        <v/>
      </c>
      <c r="I68" s="60" t="str">
        <f>+$A$16</f>
        <v/>
      </c>
      <c r="K68" s="60" t="str">
        <f>+$A$17</f>
        <v/>
      </c>
      <c r="M68" s="60" t="str">
        <f>+$A$18</f>
        <v/>
      </c>
      <c r="O68" s="60" t="str">
        <f>+$A$19</f>
        <v/>
      </c>
      <c r="Q68" s="60" t="str">
        <f>+$A$20</f>
        <v/>
      </c>
      <c r="S68" s="60" t="str">
        <f>+$A$21</f>
        <v/>
      </c>
      <c r="U68" s="60" t="str">
        <f>+$A$22</f>
        <v/>
      </c>
      <c r="W68" s="60" t="str">
        <f>+$A$23</f>
        <v/>
      </c>
      <c r="Y68" s="60" t="str">
        <f>+$A$24</f>
        <v/>
      </c>
      <c r="AA68" s="60" t="str">
        <f>+$A$25</f>
        <v/>
      </c>
      <c r="AC68" s="60" t="str">
        <f>+$A$26</f>
        <v/>
      </c>
      <c r="AE68" s="26"/>
      <c r="AG68" s="4" t="s">
        <v>10</v>
      </c>
      <c r="AH68" s="5" t="s">
        <v>1</v>
      </c>
      <c r="AI68" s="5" t="s">
        <v>0</v>
      </c>
    </row>
    <row r="69" spans="1:35" ht="13.5" x14ac:dyDescent="0.25">
      <c r="A69" s="59" t="str">
        <f>+$A$12</f>
        <v/>
      </c>
      <c r="B69" s="22"/>
      <c r="C69" s="23"/>
      <c r="D69" s="22"/>
      <c r="E69" s="23"/>
      <c r="F69" s="22"/>
      <c r="G69" s="23"/>
      <c r="H69" s="22"/>
      <c r="I69" s="23"/>
      <c r="J69" s="22"/>
      <c r="K69" s="23"/>
      <c r="L69" s="22"/>
      <c r="M69" s="23"/>
      <c r="N69" s="22"/>
      <c r="O69" s="23"/>
      <c r="P69" s="22"/>
      <c r="Q69" s="23"/>
      <c r="R69" s="22"/>
      <c r="S69" s="23"/>
      <c r="T69" s="22"/>
      <c r="U69" s="23"/>
      <c r="V69" s="22"/>
      <c r="W69" s="23"/>
      <c r="X69" s="22"/>
      <c r="Y69" s="23"/>
      <c r="Z69" s="22"/>
      <c r="AA69" s="23"/>
      <c r="AB69" s="22"/>
      <c r="AC69" s="23"/>
      <c r="AE69" s="29" t="str">
        <f t="shared" ref="AE69:AE82" si="5">IF(OR(A69="",AND(A69&lt;&gt;"",A70="")),"",SUM(B69,D69,F69,H69,J69,L69,N69,P69,R69,T69,V69,X69,Z69,AB69))</f>
        <v/>
      </c>
      <c r="AG69" s="6" t="str">
        <f>+$A$12</f>
        <v/>
      </c>
      <c r="AH69" s="6" t="str">
        <f>IF(A69&lt;&gt;"",AE69,"")</f>
        <v/>
      </c>
      <c r="AI69" s="105" t="str">
        <f>IF(AH69="","",IF(AH69&gt;0,ROUND(AH69/LARGE(AH69:AH83,1),3),0))</f>
        <v/>
      </c>
    </row>
    <row r="70" spans="1:35" ht="13.5" x14ac:dyDescent="0.25">
      <c r="A70" s="59" t="str">
        <f>+$A$13</f>
        <v/>
      </c>
      <c r="B70" s="24"/>
      <c r="C70" s="24"/>
      <c r="D70" s="22"/>
      <c r="E70" s="23"/>
      <c r="F70" s="22"/>
      <c r="G70" s="23"/>
      <c r="H70" s="22"/>
      <c r="I70" s="23"/>
      <c r="J70" s="22"/>
      <c r="K70" s="23"/>
      <c r="L70" s="22"/>
      <c r="M70" s="23"/>
      <c r="N70" s="22"/>
      <c r="O70" s="23"/>
      <c r="P70" s="22"/>
      <c r="Q70" s="23"/>
      <c r="R70" s="22"/>
      <c r="S70" s="23"/>
      <c r="T70" s="22"/>
      <c r="U70" s="23"/>
      <c r="V70" s="22"/>
      <c r="W70" s="23"/>
      <c r="X70" s="22"/>
      <c r="Y70" s="23"/>
      <c r="Z70" s="22"/>
      <c r="AA70" s="23"/>
      <c r="AB70" s="22"/>
      <c r="AC70" s="23"/>
      <c r="AE70" s="29" t="str">
        <f t="shared" si="5"/>
        <v/>
      </c>
      <c r="AG70" s="7" t="str">
        <f>+$A$13</f>
        <v/>
      </c>
      <c r="AH70" s="7" t="str">
        <f>IF(A70&lt;&gt;"",IF(AE70&lt;&gt;"",AE70,0)+IF(C84&lt;&gt;"",C84,0),"")</f>
        <v/>
      </c>
      <c r="AI70" s="106" t="str">
        <f>IF(AH70="","",IF(AH70&gt;0,ROUND(AH70/LARGE(AH69:AH83,1),3),0))</f>
        <v/>
      </c>
    </row>
    <row r="71" spans="1:35" ht="13.5" x14ac:dyDescent="0.25">
      <c r="A71" s="59" t="str">
        <f>+$A$14</f>
        <v/>
      </c>
      <c r="B71" s="24"/>
      <c r="C71" s="24"/>
      <c r="D71" s="24"/>
      <c r="E71" s="24"/>
      <c r="F71" s="22"/>
      <c r="G71" s="23"/>
      <c r="H71" s="22"/>
      <c r="I71" s="23"/>
      <c r="J71" s="22"/>
      <c r="K71" s="23"/>
      <c r="L71" s="22"/>
      <c r="M71" s="23"/>
      <c r="N71" s="22"/>
      <c r="O71" s="23"/>
      <c r="P71" s="22"/>
      <c r="Q71" s="23"/>
      <c r="R71" s="22"/>
      <c r="S71" s="23"/>
      <c r="T71" s="22"/>
      <c r="U71" s="23"/>
      <c r="V71" s="22"/>
      <c r="W71" s="23"/>
      <c r="X71" s="22"/>
      <c r="Y71" s="23"/>
      <c r="Z71" s="22"/>
      <c r="AA71" s="23"/>
      <c r="AB71" s="22"/>
      <c r="AC71" s="23"/>
      <c r="AE71" s="29" t="str">
        <f t="shared" si="5"/>
        <v/>
      </c>
      <c r="AG71" s="7" t="str">
        <f>+$A$14</f>
        <v/>
      </c>
      <c r="AH71" s="7" t="str">
        <f>IF(A71&lt;&gt;"",IF(AE71&lt;&gt;"",AE71,0)+IF(E84&lt;&gt;"",E84,0),"")</f>
        <v/>
      </c>
      <c r="AI71" s="106" t="str">
        <f>IF(AH71="","",IF(AH71&gt;0,ROUND(AH71/LARGE(AH69:AH83,1),3),0))</f>
        <v/>
      </c>
    </row>
    <row r="72" spans="1:35" ht="13.5" x14ac:dyDescent="0.25">
      <c r="A72" s="59" t="str">
        <f>+$A$15</f>
        <v/>
      </c>
      <c r="B72" s="24"/>
      <c r="C72" s="24"/>
      <c r="D72" s="24"/>
      <c r="E72" s="24"/>
      <c r="F72" s="24"/>
      <c r="G72" s="24"/>
      <c r="H72" s="22"/>
      <c r="I72" s="23"/>
      <c r="J72" s="22"/>
      <c r="K72" s="23"/>
      <c r="L72" s="22"/>
      <c r="M72" s="23"/>
      <c r="N72" s="22"/>
      <c r="O72" s="23"/>
      <c r="P72" s="22"/>
      <c r="Q72" s="23"/>
      <c r="R72" s="22"/>
      <c r="S72" s="23"/>
      <c r="T72" s="22"/>
      <c r="U72" s="23"/>
      <c r="V72" s="22"/>
      <c r="W72" s="23"/>
      <c r="X72" s="22"/>
      <c r="Y72" s="23"/>
      <c r="Z72" s="22"/>
      <c r="AA72" s="23"/>
      <c r="AB72" s="22"/>
      <c r="AC72" s="23"/>
      <c r="AE72" s="29" t="str">
        <f t="shared" si="5"/>
        <v/>
      </c>
      <c r="AG72" s="7" t="str">
        <f>+$A$15</f>
        <v/>
      </c>
      <c r="AH72" s="7" t="str">
        <f>IF(A72&lt;&gt;"",IF(AE72&lt;&gt;"",AE72,0)+IF(G84&lt;&gt;"",G84,0),"")</f>
        <v/>
      </c>
      <c r="AI72" s="106" t="str">
        <f>IF(AH72="","",IF(AH72&gt;0,ROUND(AH72/LARGE(AH69:AH83,1),3),0))</f>
        <v/>
      </c>
    </row>
    <row r="73" spans="1:35" ht="13.5" x14ac:dyDescent="0.25">
      <c r="A73" s="59" t="str">
        <f>+$A$16</f>
        <v/>
      </c>
      <c r="B73" s="24"/>
      <c r="C73" s="24"/>
      <c r="D73" s="24"/>
      <c r="E73" s="24"/>
      <c r="F73" s="24"/>
      <c r="G73" s="24"/>
      <c r="H73" s="24"/>
      <c r="I73" s="24"/>
      <c r="J73" s="22"/>
      <c r="K73" s="23"/>
      <c r="L73" s="22"/>
      <c r="M73" s="23"/>
      <c r="N73" s="22"/>
      <c r="O73" s="23"/>
      <c r="P73" s="22"/>
      <c r="Q73" s="23"/>
      <c r="R73" s="22"/>
      <c r="S73" s="23"/>
      <c r="T73" s="22"/>
      <c r="U73" s="23"/>
      <c r="V73" s="22"/>
      <c r="W73" s="23"/>
      <c r="X73" s="22"/>
      <c r="Y73" s="23"/>
      <c r="Z73" s="22"/>
      <c r="AA73" s="23"/>
      <c r="AB73" s="22"/>
      <c r="AC73" s="23"/>
      <c r="AE73" s="29" t="str">
        <f t="shared" si="5"/>
        <v/>
      </c>
      <c r="AG73" s="7" t="str">
        <f>+$A$16</f>
        <v/>
      </c>
      <c r="AH73" s="7" t="str">
        <f>IF(A73&lt;&gt;"",IF(AE73&lt;&gt;"",AE73,0)+IF(I84&lt;&gt;"",I84,0),"")</f>
        <v/>
      </c>
      <c r="AI73" s="106" t="str">
        <f>IF(AH73="","",IF(AH73&gt;0,ROUND(AH73/LARGE(AH69:AH83,1),3),0))</f>
        <v/>
      </c>
    </row>
    <row r="74" spans="1:35" ht="13.5" x14ac:dyDescent="0.25">
      <c r="A74" s="59" t="str">
        <f>+$A$17</f>
        <v/>
      </c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2"/>
      <c r="M74" s="23"/>
      <c r="N74" s="22"/>
      <c r="O74" s="23"/>
      <c r="P74" s="22"/>
      <c r="Q74" s="23"/>
      <c r="R74" s="22"/>
      <c r="S74" s="23"/>
      <c r="T74" s="22"/>
      <c r="U74" s="23"/>
      <c r="V74" s="22"/>
      <c r="W74" s="23"/>
      <c r="X74" s="22"/>
      <c r="Y74" s="23"/>
      <c r="Z74" s="22"/>
      <c r="AA74" s="23"/>
      <c r="AB74" s="22"/>
      <c r="AC74" s="23"/>
      <c r="AE74" s="29" t="str">
        <f t="shared" si="5"/>
        <v/>
      </c>
      <c r="AG74" s="7" t="str">
        <f>+$A$17</f>
        <v/>
      </c>
      <c r="AH74" s="7" t="str">
        <f>IF(A74&lt;&gt;"",IF(AE74&lt;&gt;"",AE74,0)+IF(K84&lt;&gt;"",K84,0),"")</f>
        <v/>
      </c>
      <c r="AI74" s="106" t="str">
        <f>IF(AH74="","",IF(AH74&gt;0,ROUND(AH74/LARGE(AH69:AH83,1),3),0))</f>
        <v/>
      </c>
    </row>
    <row r="75" spans="1:35" ht="13.5" x14ac:dyDescent="0.25">
      <c r="A75" s="59" t="str">
        <f>+$A$18</f>
        <v/>
      </c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2"/>
      <c r="O75" s="23"/>
      <c r="P75" s="22"/>
      <c r="Q75" s="23"/>
      <c r="R75" s="22"/>
      <c r="S75" s="23"/>
      <c r="T75" s="22"/>
      <c r="U75" s="23"/>
      <c r="V75" s="22"/>
      <c r="W75" s="23"/>
      <c r="X75" s="22"/>
      <c r="Y75" s="23"/>
      <c r="Z75" s="22"/>
      <c r="AA75" s="23"/>
      <c r="AB75" s="22"/>
      <c r="AC75" s="23"/>
      <c r="AE75" s="29" t="str">
        <f t="shared" si="5"/>
        <v/>
      </c>
      <c r="AG75" s="7" t="str">
        <f>+$A$18</f>
        <v/>
      </c>
      <c r="AH75" s="7" t="str">
        <f>IF(A75&lt;&gt;"",IF(AE75&lt;&gt;"",AE75,0)+IF(M84&lt;&gt;"",M84,0),"")</f>
        <v/>
      </c>
      <c r="AI75" s="106" t="str">
        <f>IF(AH75="","",IF(AH75&gt;0,ROUND(AH75/LARGE(AH69:AH83,1),3),0))</f>
        <v/>
      </c>
    </row>
    <row r="76" spans="1:35" ht="13.5" x14ac:dyDescent="0.25">
      <c r="A76" s="59" t="str">
        <f>+$A$19</f>
        <v/>
      </c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2"/>
      <c r="Q76" s="23"/>
      <c r="R76" s="22"/>
      <c r="S76" s="23"/>
      <c r="T76" s="22"/>
      <c r="U76" s="23"/>
      <c r="V76" s="22"/>
      <c r="W76" s="23"/>
      <c r="X76" s="22"/>
      <c r="Y76" s="23"/>
      <c r="Z76" s="22"/>
      <c r="AA76" s="23"/>
      <c r="AB76" s="22"/>
      <c r="AC76" s="23"/>
      <c r="AE76" s="29" t="str">
        <f t="shared" si="5"/>
        <v/>
      </c>
      <c r="AG76" s="7" t="str">
        <f>+$A$19</f>
        <v/>
      </c>
      <c r="AH76" s="7" t="str">
        <f>IF(A76&lt;&gt;"",IF(AE76&lt;&gt;"",AE76,0)+IF(O84&lt;&gt;"",O84,0),"")</f>
        <v/>
      </c>
      <c r="AI76" s="106" t="str">
        <f>IF(AH76="","",IF(AH76&gt;0,ROUND(AH76/LARGE(AH69:AH83,1),3),0))</f>
        <v/>
      </c>
    </row>
    <row r="77" spans="1:35" ht="13.5" x14ac:dyDescent="0.25">
      <c r="A77" s="59" t="str">
        <f>+$A$20</f>
        <v/>
      </c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2"/>
      <c r="S77" s="23"/>
      <c r="T77" s="22"/>
      <c r="U77" s="23"/>
      <c r="V77" s="22"/>
      <c r="W77" s="23"/>
      <c r="X77" s="22"/>
      <c r="Y77" s="23"/>
      <c r="Z77" s="22"/>
      <c r="AA77" s="23"/>
      <c r="AB77" s="22"/>
      <c r="AC77" s="23"/>
      <c r="AE77" s="29" t="str">
        <f t="shared" si="5"/>
        <v/>
      </c>
      <c r="AG77" s="7" t="str">
        <f>+$A$20</f>
        <v/>
      </c>
      <c r="AH77" s="7" t="str">
        <f>IF(A77&lt;&gt;"",IF(AE77&lt;&gt;"",AE77,0)+IF(Q84&lt;&gt;"",Q84,0),"")</f>
        <v/>
      </c>
      <c r="AI77" s="106" t="str">
        <f>IF(AH77="","",IF(AH77&gt;0,ROUND(AH77/LARGE(AH69:AH83,1),3),0))</f>
        <v/>
      </c>
    </row>
    <row r="78" spans="1:35" ht="13.5" x14ac:dyDescent="0.25">
      <c r="A78" s="59" t="str">
        <f>+$A$21</f>
        <v/>
      </c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2"/>
      <c r="U78" s="23"/>
      <c r="V78" s="22"/>
      <c r="W78" s="23"/>
      <c r="X78" s="22"/>
      <c r="Y78" s="23"/>
      <c r="Z78" s="22"/>
      <c r="AA78" s="23"/>
      <c r="AB78" s="22"/>
      <c r="AC78" s="23"/>
      <c r="AE78" s="29" t="str">
        <f t="shared" si="5"/>
        <v/>
      </c>
      <c r="AG78" s="7" t="str">
        <f>+$A$21</f>
        <v/>
      </c>
      <c r="AH78" s="7" t="str">
        <f>IF(A78&lt;&gt;"",IF(AE78&lt;&gt;"",AE78,0)+IF(S84&lt;&gt;"",S84,0),"")</f>
        <v/>
      </c>
      <c r="AI78" s="106" t="str">
        <f>IF(AH78="","",IF(AH78&gt;0,ROUND(AH78/LARGE(AH69:AH83,1),3),0))</f>
        <v/>
      </c>
    </row>
    <row r="79" spans="1:35" ht="13.5" x14ac:dyDescent="0.25">
      <c r="A79" s="59" t="str">
        <f>+$A$22</f>
        <v/>
      </c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2"/>
      <c r="W79" s="23"/>
      <c r="X79" s="22"/>
      <c r="Y79" s="23"/>
      <c r="Z79" s="22"/>
      <c r="AA79" s="23"/>
      <c r="AB79" s="22"/>
      <c r="AC79" s="23"/>
      <c r="AE79" s="29" t="str">
        <f t="shared" si="5"/>
        <v/>
      </c>
      <c r="AG79" s="7" t="str">
        <f>+$A$22</f>
        <v/>
      </c>
      <c r="AH79" s="7" t="str">
        <f>IF(A79&lt;&gt;"",IF(AE79&lt;&gt;"",AE79,0)+IF(U84&lt;&gt;"",U84,0),"")</f>
        <v/>
      </c>
      <c r="AI79" s="106" t="str">
        <f>IF(AH79="","",IF(AH79&gt;0,ROUND(AH79/LARGE(AH69:AH83,1),3),0))</f>
        <v/>
      </c>
    </row>
    <row r="80" spans="1:35" ht="13.5" x14ac:dyDescent="0.25">
      <c r="A80" s="59" t="str">
        <f>+$A$23</f>
        <v/>
      </c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2"/>
      <c r="Y80" s="23"/>
      <c r="Z80" s="22"/>
      <c r="AA80" s="23"/>
      <c r="AB80" s="22"/>
      <c r="AC80" s="23"/>
      <c r="AE80" s="29" t="str">
        <f t="shared" si="5"/>
        <v/>
      </c>
      <c r="AG80" s="7" t="str">
        <f>+$A$23</f>
        <v/>
      </c>
      <c r="AH80" s="7" t="str">
        <f>IF(A80&lt;&gt;"",IF(AE80&lt;&gt;"",AE80,0)+IF(W84&lt;&gt;"",W84,0),"")</f>
        <v/>
      </c>
      <c r="AI80" s="106" t="str">
        <f>IF(AH80="","",IF(AH80&gt;0,ROUND(AH80/LARGE(AH69:AH83,1),3),0))</f>
        <v/>
      </c>
    </row>
    <row r="81" spans="1:35" ht="13.5" x14ac:dyDescent="0.25">
      <c r="A81" s="59" t="str">
        <f>+$A$24</f>
        <v/>
      </c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2"/>
      <c r="AA81" s="23"/>
      <c r="AB81" s="22"/>
      <c r="AC81" s="23"/>
      <c r="AE81" s="29" t="str">
        <f t="shared" si="5"/>
        <v/>
      </c>
      <c r="AG81" s="7" t="str">
        <f>+$A$24</f>
        <v/>
      </c>
      <c r="AH81" s="7" t="str">
        <f>IF(A81&lt;&gt;"",IF(AE81&lt;&gt;"",AE81,0)+IF(Y84&lt;&gt;"",Y84,0),"")</f>
        <v/>
      </c>
      <c r="AI81" s="106" t="str">
        <f>IF(AH81="","",IF(AH81&gt;0,ROUND(AH81/LARGE(AH69:AH83,1),3),0))</f>
        <v/>
      </c>
    </row>
    <row r="82" spans="1:35" ht="13.5" x14ac:dyDescent="0.25">
      <c r="A82" s="59" t="str">
        <f>+$A$25</f>
        <v/>
      </c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2"/>
      <c r="AC82" s="23"/>
      <c r="AE82" s="29" t="str">
        <f t="shared" si="5"/>
        <v/>
      </c>
      <c r="AG82" s="7" t="str">
        <f>+$A$25</f>
        <v/>
      </c>
      <c r="AH82" s="7" t="str">
        <f>IF(A82&lt;&gt;"",IF(AE82&lt;&gt;"",AE82,0)+IF(AA84&lt;&gt;"",AA84,0),"")</f>
        <v/>
      </c>
      <c r="AI82" s="106" t="str">
        <f>IF(AH82="","",IF(AH82&gt;0,ROUND(AH82/LARGE(AH69:AH83,1),3),0))</f>
        <v/>
      </c>
    </row>
    <row r="83" spans="1:35" x14ac:dyDescent="0.2">
      <c r="A83" s="59" t="str">
        <f>+$A$26</f>
        <v/>
      </c>
      <c r="C83" s="3"/>
      <c r="AE83" s="26"/>
      <c r="AG83" s="40" t="str">
        <f>+$A$26</f>
        <v/>
      </c>
      <c r="AH83" s="40" t="str">
        <f>IF(A83&lt;&gt;"",IF(AE83&lt;&gt;"",AE83,0)+IF(AC84&lt;&gt;"",AC84,0),"")</f>
        <v/>
      </c>
      <c r="AI83" s="107" t="str">
        <f>IF(AH83="","",IF(AH83&gt;0,ROUND(AH83/LARGE(AH69:AH83,1),3),0))</f>
        <v/>
      </c>
    </row>
    <row r="84" spans="1:35" s="26" customFormat="1" x14ac:dyDescent="0.2">
      <c r="C84" s="27" t="str">
        <f>IF(C68="","",SUM(C69:C82))</f>
        <v/>
      </c>
      <c r="E84" s="27" t="str">
        <f>IF(E68="","",SUM(E69:E82))</f>
        <v/>
      </c>
      <c r="G84" s="27" t="str">
        <f>IF(G68="","",SUM(G69:G82))</f>
        <v/>
      </c>
      <c r="I84" s="27" t="str">
        <f>IF(I68="","",SUM(I69:I82))</f>
        <v/>
      </c>
      <c r="K84" s="27" t="str">
        <f>IF(K68="","",SUM(K69:K82))</f>
        <v/>
      </c>
      <c r="M84" s="27" t="str">
        <f>IF(M68="","",SUM(M69:M82))</f>
        <v/>
      </c>
      <c r="O84" s="27" t="str">
        <f>IF(O68="","",SUM(O69:O82))</f>
        <v/>
      </c>
      <c r="Q84" s="27" t="str">
        <f>IF(Q68="","",SUM(Q69:Q82))</f>
        <v/>
      </c>
      <c r="S84" s="27" t="str">
        <f>IF(S68="","",SUM(S69:S82))</f>
        <v/>
      </c>
      <c r="U84" s="27" t="str">
        <f>IF(U68="","",SUM(U69:U82))</f>
        <v/>
      </c>
      <c r="W84" s="27" t="str">
        <f>IF(W68="","",SUM(W69:W82))</f>
        <v/>
      </c>
      <c r="X84" s="27"/>
      <c r="Y84" s="27" t="str">
        <f>IF(Y68="","",SUM(Y69:Y82))</f>
        <v/>
      </c>
      <c r="AA84" s="27" t="str">
        <f>IF(AA68="","",SUM(AA69:AA82))</f>
        <v/>
      </c>
      <c r="AC84" s="27" t="str">
        <f>IF(AC68="","",SUM(AC69:AC82))</f>
        <v/>
      </c>
      <c r="AG84" s="41"/>
      <c r="AH84" s="93"/>
      <c r="AI84" s="41"/>
    </row>
    <row r="85" spans="1:35" ht="24" customHeight="1" x14ac:dyDescent="0.2">
      <c r="AC85" s="8" t="str">
        <f>"Firma ("&amp;Anagrafica!B91&amp;")"</f>
        <v>Firma (Commissario 3)</v>
      </c>
      <c r="AE85" s="88"/>
      <c r="AF85" s="88"/>
      <c r="AG85" s="89"/>
      <c r="AH85" s="88"/>
      <c r="AI85" s="88"/>
    </row>
    <row r="86" spans="1:35" ht="18.75" x14ac:dyDescent="0.3">
      <c r="A86" s="19" t="str">
        <f>IF(Anagrafica!A92&lt;&gt;"",Anagrafica!A92&amp;" - "&amp;Anagrafica!B92,"")</f>
        <v/>
      </c>
      <c r="B86" s="20"/>
      <c r="D86" s="1"/>
      <c r="AE86" s="90"/>
      <c r="AF86" s="90"/>
      <c r="AG86" s="91"/>
      <c r="AH86" s="90"/>
      <c r="AI86" s="90"/>
    </row>
    <row r="87" spans="1:35" s="5" customFormat="1" ht="13.5" customHeight="1" x14ac:dyDescent="0.2">
      <c r="A87" s="4" t="s">
        <v>10</v>
      </c>
      <c r="C87" s="60" t="str">
        <f>$A$13</f>
        <v/>
      </c>
      <c r="E87" s="60" t="str">
        <f>+$A$14</f>
        <v/>
      </c>
      <c r="G87" s="60" t="str">
        <f>+$A$15</f>
        <v/>
      </c>
      <c r="I87" s="60" t="str">
        <f>+$A$16</f>
        <v/>
      </c>
      <c r="K87" s="60" t="str">
        <f>+$A$17</f>
        <v/>
      </c>
      <c r="M87" s="60" t="str">
        <f>+$A$18</f>
        <v/>
      </c>
      <c r="O87" s="60" t="str">
        <f>+$A$19</f>
        <v/>
      </c>
      <c r="Q87" s="60" t="str">
        <f>+$A$20</f>
        <v/>
      </c>
      <c r="S87" s="60" t="str">
        <f>+$A$21</f>
        <v/>
      </c>
      <c r="U87" s="60" t="str">
        <f>+$A$22</f>
        <v/>
      </c>
      <c r="W87" s="60" t="str">
        <f>+$A$23</f>
        <v/>
      </c>
      <c r="Y87" s="60" t="str">
        <f>+$A$24</f>
        <v/>
      </c>
      <c r="AA87" s="60" t="str">
        <f>+$A$25</f>
        <v/>
      </c>
      <c r="AC87" s="60" t="str">
        <f>+$A$26</f>
        <v/>
      </c>
      <c r="AE87" s="26"/>
      <c r="AG87" s="4" t="s">
        <v>10</v>
      </c>
      <c r="AH87" s="5" t="s">
        <v>1</v>
      </c>
      <c r="AI87" s="5" t="s">
        <v>0</v>
      </c>
    </row>
    <row r="88" spans="1:35" ht="13.5" x14ac:dyDescent="0.25">
      <c r="A88" s="59" t="str">
        <f>+$A$12</f>
        <v/>
      </c>
      <c r="B88" s="22"/>
      <c r="C88" s="23"/>
      <c r="D88" s="22"/>
      <c r="E88" s="23"/>
      <c r="F88" s="22"/>
      <c r="G88" s="23"/>
      <c r="H88" s="22"/>
      <c r="I88" s="23"/>
      <c r="J88" s="22"/>
      <c r="K88" s="23"/>
      <c r="L88" s="22"/>
      <c r="M88" s="23"/>
      <c r="N88" s="22"/>
      <c r="O88" s="23"/>
      <c r="P88" s="22"/>
      <c r="Q88" s="23"/>
      <c r="R88" s="22"/>
      <c r="S88" s="23"/>
      <c r="T88" s="22"/>
      <c r="U88" s="23"/>
      <c r="V88" s="22"/>
      <c r="W88" s="23"/>
      <c r="X88" s="22"/>
      <c r="Y88" s="23"/>
      <c r="Z88" s="22"/>
      <c r="AA88" s="23"/>
      <c r="AB88" s="22"/>
      <c r="AC88" s="23"/>
      <c r="AE88" s="29" t="str">
        <f t="shared" ref="AE88:AE101" si="6">IF(OR(A88="",AND(A88&lt;&gt;"",A89="")),"",SUM(B88,D88,F88,H88,J88,L88,N88,P88,R88,T88,V88,X88,Z88,AB88))</f>
        <v/>
      </c>
      <c r="AG88" s="6" t="str">
        <f>+$A$12</f>
        <v/>
      </c>
      <c r="AH88" s="6" t="str">
        <f>IF(A88&lt;&gt;"",AE88,"")</f>
        <v/>
      </c>
      <c r="AI88" s="105" t="str">
        <f>IF(AH88="","",IF(AH88&gt;0,ROUND(AH88/LARGE(AH88:AH102,1),3),0))</f>
        <v/>
      </c>
    </row>
    <row r="89" spans="1:35" ht="13.5" x14ac:dyDescent="0.25">
      <c r="A89" s="59" t="str">
        <f>+$A$13</f>
        <v/>
      </c>
      <c r="B89" s="24"/>
      <c r="C89" s="24"/>
      <c r="D89" s="22"/>
      <c r="E89" s="23"/>
      <c r="F89" s="22"/>
      <c r="G89" s="23"/>
      <c r="H89" s="22"/>
      <c r="I89" s="23"/>
      <c r="J89" s="22"/>
      <c r="K89" s="23"/>
      <c r="L89" s="22"/>
      <c r="M89" s="23"/>
      <c r="N89" s="22"/>
      <c r="O89" s="23"/>
      <c r="P89" s="22"/>
      <c r="Q89" s="23"/>
      <c r="R89" s="22"/>
      <c r="S89" s="23"/>
      <c r="T89" s="22"/>
      <c r="U89" s="23"/>
      <c r="V89" s="22"/>
      <c r="W89" s="23"/>
      <c r="X89" s="22"/>
      <c r="Y89" s="23"/>
      <c r="Z89" s="22"/>
      <c r="AA89" s="23"/>
      <c r="AB89" s="22"/>
      <c r="AC89" s="23"/>
      <c r="AE89" s="29" t="str">
        <f t="shared" si="6"/>
        <v/>
      </c>
      <c r="AG89" s="7" t="str">
        <f>+$A$13</f>
        <v/>
      </c>
      <c r="AH89" s="7" t="str">
        <f>IF(A89&lt;&gt;"",IF(AE89&lt;&gt;"",AE89,0)+IF(C103&lt;&gt;"",C103,0),"")</f>
        <v/>
      </c>
      <c r="AI89" s="106" t="str">
        <f>IF(AH89="","",IF(AH89&gt;0,ROUND(AH89/LARGE(AH88:AH102,1),3),0))</f>
        <v/>
      </c>
    </row>
    <row r="90" spans="1:35" ht="13.5" x14ac:dyDescent="0.25">
      <c r="A90" s="59" t="str">
        <f>+$A$14</f>
        <v/>
      </c>
      <c r="B90" s="24"/>
      <c r="C90" s="24"/>
      <c r="D90" s="24"/>
      <c r="E90" s="24"/>
      <c r="F90" s="22"/>
      <c r="G90" s="23"/>
      <c r="H90" s="22"/>
      <c r="I90" s="23"/>
      <c r="J90" s="22"/>
      <c r="K90" s="23"/>
      <c r="L90" s="22"/>
      <c r="M90" s="23"/>
      <c r="N90" s="22"/>
      <c r="O90" s="23"/>
      <c r="P90" s="22"/>
      <c r="Q90" s="23"/>
      <c r="R90" s="22"/>
      <c r="S90" s="23"/>
      <c r="T90" s="22"/>
      <c r="U90" s="23"/>
      <c r="V90" s="22"/>
      <c r="W90" s="23"/>
      <c r="X90" s="22"/>
      <c r="Y90" s="23"/>
      <c r="Z90" s="22"/>
      <c r="AA90" s="23"/>
      <c r="AB90" s="22"/>
      <c r="AC90" s="23"/>
      <c r="AE90" s="29" t="str">
        <f t="shared" si="6"/>
        <v/>
      </c>
      <c r="AG90" s="7" t="str">
        <f>+$A$14</f>
        <v/>
      </c>
      <c r="AH90" s="7" t="str">
        <f>IF(A90&lt;&gt;"",IF(AE90&lt;&gt;"",AE90,0)+IF(E103&lt;&gt;"",E103,0),"")</f>
        <v/>
      </c>
      <c r="AI90" s="106" t="str">
        <f>IF(AH90="","",IF(AH90&gt;0,ROUND(AH90/LARGE(AH88:AH102,1),3),0))</f>
        <v/>
      </c>
    </row>
    <row r="91" spans="1:35" ht="13.5" x14ac:dyDescent="0.25">
      <c r="A91" s="59" t="str">
        <f>+$A$15</f>
        <v/>
      </c>
      <c r="B91" s="24"/>
      <c r="C91" s="24"/>
      <c r="D91" s="24"/>
      <c r="E91" s="24"/>
      <c r="F91" s="24"/>
      <c r="G91" s="24"/>
      <c r="H91" s="22"/>
      <c r="I91" s="23"/>
      <c r="J91" s="22"/>
      <c r="K91" s="23"/>
      <c r="L91" s="22"/>
      <c r="M91" s="23"/>
      <c r="N91" s="22"/>
      <c r="O91" s="23"/>
      <c r="P91" s="22"/>
      <c r="Q91" s="23"/>
      <c r="R91" s="22"/>
      <c r="S91" s="23"/>
      <c r="T91" s="22"/>
      <c r="U91" s="23"/>
      <c r="V91" s="22"/>
      <c r="W91" s="23"/>
      <c r="X91" s="22"/>
      <c r="Y91" s="23"/>
      <c r="Z91" s="22"/>
      <c r="AA91" s="23"/>
      <c r="AB91" s="22"/>
      <c r="AC91" s="23"/>
      <c r="AE91" s="29" t="str">
        <f t="shared" si="6"/>
        <v/>
      </c>
      <c r="AG91" s="7" t="str">
        <f>+$A$15</f>
        <v/>
      </c>
      <c r="AH91" s="7" t="str">
        <f>IF(A91&lt;&gt;"",IF(AE91&lt;&gt;"",AE91,0)+IF(G103&lt;&gt;"",G103,0),"")</f>
        <v/>
      </c>
      <c r="AI91" s="106" t="str">
        <f>IF(AH91="","",IF(AH91&gt;0,ROUND(AH91/LARGE(AH88:AH102,1),3),0))</f>
        <v/>
      </c>
    </row>
    <row r="92" spans="1:35" ht="13.5" x14ac:dyDescent="0.25">
      <c r="A92" s="59" t="str">
        <f>+$A$16</f>
        <v/>
      </c>
      <c r="B92" s="24"/>
      <c r="C92" s="24"/>
      <c r="D92" s="24"/>
      <c r="E92" s="24"/>
      <c r="F92" s="24"/>
      <c r="G92" s="24"/>
      <c r="H92" s="24"/>
      <c r="I92" s="24"/>
      <c r="J92" s="22"/>
      <c r="K92" s="23"/>
      <c r="L92" s="22"/>
      <c r="M92" s="23"/>
      <c r="N92" s="22"/>
      <c r="O92" s="23"/>
      <c r="P92" s="22"/>
      <c r="Q92" s="23"/>
      <c r="R92" s="22"/>
      <c r="S92" s="23"/>
      <c r="T92" s="22"/>
      <c r="U92" s="23"/>
      <c r="V92" s="22"/>
      <c r="W92" s="23"/>
      <c r="X92" s="22"/>
      <c r="Y92" s="23"/>
      <c r="Z92" s="22"/>
      <c r="AA92" s="23"/>
      <c r="AB92" s="22"/>
      <c r="AC92" s="23"/>
      <c r="AE92" s="29" t="str">
        <f t="shared" si="6"/>
        <v/>
      </c>
      <c r="AG92" s="7" t="str">
        <f>+$A$16</f>
        <v/>
      </c>
      <c r="AH92" s="7" t="str">
        <f>IF(A92&lt;&gt;"",IF(AE92&lt;&gt;"",AE92,0)+IF(I103&lt;&gt;"",I103,0),"")</f>
        <v/>
      </c>
      <c r="AI92" s="106" t="str">
        <f>IF(AH92="","",IF(AH92&gt;0,ROUND(AH92/LARGE(AH88:AH102,1),3),0))</f>
        <v/>
      </c>
    </row>
    <row r="93" spans="1:35" ht="13.5" x14ac:dyDescent="0.25">
      <c r="A93" s="59" t="str">
        <f>+$A$17</f>
        <v/>
      </c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2"/>
      <c r="M93" s="23"/>
      <c r="N93" s="22"/>
      <c r="O93" s="23"/>
      <c r="P93" s="22"/>
      <c r="Q93" s="23"/>
      <c r="R93" s="22"/>
      <c r="S93" s="23"/>
      <c r="T93" s="22"/>
      <c r="U93" s="23"/>
      <c r="V93" s="22"/>
      <c r="W93" s="23"/>
      <c r="X93" s="22"/>
      <c r="Y93" s="23"/>
      <c r="Z93" s="22"/>
      <c r="AA93" s="23"/>
      <c r="AB93" s="22"/>
      <c r="AC93" s="23"/>
      <c r="AE93" s="29" t="str">
        <f t="shared" si="6"/>
        <v/>
      </c>
      <c r="AG93" s="7" t="str">
        <f>+$A$17</f>
        <v/>
      </c>
      <c r="AH93" s="7" t="str">
        <f>IF(A93&lt;&gt;"",IF(AE93&lt;&gt;"",AE93,0)+IF(K103&lt;&gt;"",K103,0),"")</f>
        <v/>
      </c>
      <c r="AI93" s="106" t="str">
        <f>IF(AH93="","",IF(AH93&gt;0,ROUND(AH93/LARGE(AH88:AH102,1),3),0))</f>
        <v/>
      </c>
    </row>
    <row r="94" spans="1:35" ht="13.5" x14ac:dyDescent="0.25">
      <c r="A94" s="59" t="str">
        <f>+$A$18</f>
        <v/>
      </c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2"/>
      <c r="O94" s="23"/>
      <c r="P94" s="22"/>
      <c r="Q94" s="23"/>
      <c r="R94" s="22"/>
      <c r="S94" s="23"/>
      <c r="T94" s="22"/>
      <c r="U94" s="23"/>
      <c r="V94" s="22"/>
      <c r="W94" s="23"/>
      <c r="X94" s="22"/>
      <c r="Y94" s="23"/>
      <c r="Z94" s="22"/>
      <c r="AA94" s="23"/>
      <c r="AB94" s="22"/>
      <c r="AC94" s="23"/>
      <c r="AE94" s="29" t="str">
        <f t="shared" si="6"/>
        <v/>
      </c>
      <c r="AG94" s="7" t="str">
        <f>+$A$18</f>
        <v/>
      </c>
      <c r="AH94" s="7" t="str">
        <f>IF(A94&lt;&gt;"",IF(AE94&lt;&gt;"",AE94,0)+IF(M103&lt;&gt;"",M103,0),"")</f>
        <v/>
      </c>
      <c r="AI94" s="106" t="str">
        <f>IF(AH94="","",IF(AH94&gt;0,ROUND(AH94/LARGE(AH88:AH102,1),3),0))</f>
        <v/>
      </c>
    </row>
    <row r="95" spans="1:35" ht="13.5" x14ac:dyDescent="0.25">
      <c r="A95" s="59" t="str">
        <f>+$A$19</f>
        <v/>
      </c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2"/>
      <c r="Q95" s="23"/>
      <c r="R95" s="22"/>
      <c r="S95" s="23"/>
      <c r="T95" s="22"/>
      <c r="U95" s="23"/>
      <c r="V95" s="22"/>
      <c r="W95" s="23"/>
      <c r="X95" s="22"/>
      <c r="Y95" s="23"/>
      <c r="Z95" s="22"/>
      <c r="AA95" s="23"/>
      <c r="AB95" s="22"/>
      <c r="AC95" s="23"/>
      <c r="AE95" s="29" t="str">
        <f t="shared" si="6"/>
        <v/>
      </c>
      <c r="AG95" s="7" t="str">
        <f>+$A$19</f>
        <v/>
      </c>
      <c r="AH95" s="7" t="str">
        <f>IF(A95&lt;&gt;"",IF(AE95&lt;&gt;"",AE95,0)+IF(O103&lt;&gt;"",O103,0),"")</f>
        <v/>
      </c>
      <c r="AI95" s="106" t="str">
        <f>IF(AH95="","",IF(AH95&gt;0,ROUND(AH95/LARGE(AH88:AH102,1),3),0))</f>
        <v/>
      </c>
    </row>
    <row r="96" spans="1:35" ht="13.5" x14ac:dyDescent="0.25">
      <c r="A96" s="59" t="str">
        <f>+$A$20</f>
        <v/>
      </c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2"/>
      <c r="S96" s="23"/>
      <c r="T96" s="22"/>
      <c r="U96" s="23"/>
      <c r="V96" s="22"/>
      <c r="W96" s="23"/>
      <c r="X96" s="22"/>
      <c r="Y96" s="23"/>
      <c r="Z96" s="22"/>
      <c r="AA96" s="23"/>
      <c r="AB96" s="22"/>
      <c r="AC96" s="23"/>
      <c r="AE96" s="29" t="str">
        <f t="shared" si="6"/>
        <v/>
      </c>
      <c r="AG96" s="7" t="str">
        <f>+$A$20</f>
        <v/>
      </c>
      <c r="AH96" s="7" t="str">
        <f>IF(A96&lt;&gt;"",IF(AE96&lt;&gt;"",AE96,0)+IF(Q103&lt;&gt;"",Q103,0),"")</f>
        <v/>
      </c>
      <c r="AI96" s="106" t="str">
        <f>IF(AH96="","",IF(AH96&gt;0,ROUND(AH96/LARGE(AH88:AH102,1),3),0))</f>
        <v/>
      </c>
    </row>
    <row r="97" spans="1:35" ht="13.5" x14ac:dyDescent="0.25">
      <c r="A97" s="59" t="str">
        <f>+$A$21</f>
        <v/>
      </c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2"/>
      <c r="U97" s="23"/>
      <c r="V97" s="22"/>
      <c r="W97" s="23"/>
      <c r="X97" s="22"/>
      <c r="Y97" s="23"/>
      <c r="Z97" s="22"/>
      <c r="AA97" s="23"/>
      <c r="AB97" s="22"/>
      <c r="AC97" s="23"/>
      <c r="AE97" s="29" t="str">
        <f t="shared" si="6"/>
        <v/>
      </c>
      <c r="AG97" s="7" t="str">
        <f>+$A$21</f>
        <v/>
      </c>
      <c r="AH97" s="7" t="str">
        <f>IF(A97&lt;&gt;"",IF(AE97&lt;&gt;"",AE97,0)+IF(S103&lt;&gt;"",S103,0),"")</f>
        <v/>
      </c>
      <c r="AI97" s="106" t="str">
        <f>IF(AH97="","",IF(AH97&gt;0,ROUND(AH97/LARGE(AH88:AH102,1),3),0))</f>
        <v/>
      </c>
    </row>
    <row r="98" spans="1:35" ht="13.5" x14ac:dyDescent="0.25">
      <c r="A98" s="59" t="str">
        <f>+$A$22</f>
        <v/>
      </c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2"/>
      <c r="W98" s="23"/>
      <c r="X98" s="22"/>
      <c r="Y98" s="23"/>
      <c r="Z98" s="22"/>
      <c r="AA98" s="23"/>
      <c r="AB98" s="22"/>
      <c r="AC98" s="23"/>
      <c r="AE98" s="29" t="str">
        <f t="shared" si="6"/>
        <v/>
      </c>
      <c r="AG98" s="7" t="str">
        <f>+$A$22</f>
        <v/>
      </c>
      <c r="AH98" s="7" t="str">
        <f>IF(A98&lt;&gt;"",IF(AE98&lt;&gt;"",AE98,0)+IF(U103&lt;&gt;"",U103,0),"")</f>
        <v/>
      </c>
      <c r="AI98" s="106" t="str">
        <f>IF(AH98="","",IF(AH98&gt;0,ROUND(AH98/LARGE(AH88:AH102,1),3),0))</f>
        <v/>
      </c>
    </row>
    <row r="99" spans="1:35" ht="13.5" x14ac:dyDescent="0.25">
      <c r="A99" s="59" t="str">
        <f>+$A$23</f>
        <v/>
      </c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2"/>
      <c r="Y99" s="23"/>
      <c r="Z99" s="22"/>
      <c r="AA99" s="23"/>
      <c r="AB99" s="22"/>
      <c r="AC99" s="23"/>
      <c r="AE99" s="29" t="str">
        <f t="shared" si="6"/>
        <v/>
      </c>
      <c r="AG99" s="7" t="str">
        <f>+$A$23</f>
        <v/>
      </c>
      <c r="AH99" s="7" t="str">
        <f>IF(A99&lt;&gt;"",IF(AE99&lt;&gt;"",AE99,0)+IF(W103&lt;&gt;"",W103,0),"")</f>
        <v/>
      </c>
      <c r="AI99" s="106" t="str">
        <f>IF(AH99="","",IF(AH99&gt;0,ROUND(AH99/LARGE(AH88:AH102,1),3),0))</f>
        <v/>
      </c>
    </row>
    <row r="100" spans="1:35" ht="13.5" x14ac:dyDescent="0.25">
      <c r="A100" s="59" t="str">
        <f>+$A$24</f>
        <v/>
      </c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2"/>
      <c r="AA100" s="23"/>
      <c r="AB100" s="22"/>
      <c r="AC100" s="23"/>
      <c r="AE100" s="29" t="str">
        <f t="shared" si="6"/>
        <v/>
      </c>
      <c r="AG100" s="7" t="str">
        <f>+$A$24</f>
        <v/>
      </c>
      <c r="AH100" s="7" t="str">
        <f>IF(A100&lt;&gt;"",IF(AE100&lt;&gt;"",AE100,0)+IF(Y103&lt;&gt;"",Y103,0),"")</f>
        <v/>
      </c>
      <c r="AI100" s="106" t="str">
        <f>IF(AH100="","",IF(AH100&gt;0,ROUND(AH100/LARGE(AH88:AH102,1),3),0))</f>
        <v/>
      </c>
    </row>
    <row r="101" spans="1:35" ht="13.5" x14ac:dyDescent="0.25">
      <c r="A101" s="59" t="str">
        <f>+$A$25</f>
        <v/>
      </c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2"/>
      <c r="AC101" s="23"/>
      <c r="AE101" s="29" t="str">
        <f t="shared" si="6"/>
        <v/>
      </c>
      <c r="AG101" s="7" t="str">
        <f>+$A$25</f>
        <v/>
      </c>
      <c r="AH101" s="7" t="str">
        <f>IF(A101&lt;&gt;"",IF(AE101&lt;&gt;"",AE101,0)+IF(AA103&lt;&gt;"",AA103,0),"")</f>
        <v/>
      </c>
      <c r="AI101" s="106" t="str">
        <f>IF(AH101="","",IF(AH101&gt;0,ROUND(AH101/LARGE(AH88:AH102,1),3),0))</f>
        <v/>
      </c>
    </row>
    <row r="102" spans="1:35" x14ac:dyDescent="0.2">
      <c r="A102" s="59" t="str">
        <f>+$A$26</f>
        <v/>
      </c>
      <c r="C102" s="3"/>
      <c r="AE102" s="26"/>
      <c r="AG102" s="40" t="str">
        <f>+$A$26</f>
        <v/>
      </c>
      <c r="AH102" s="40" t="str">
        <f>IF(A102&lt;&gt;"",IF(AE102&lt;&gt;"",AE102,0)+IF(AC103&lt;&gt;"",AC103,0),"")</f>
        <v/>
      </c>
      <c r="AI102" s="107" t="str">
        <f>IF(AH102="","",IF(AH102&gt;0,ROUND(AH102/LARGE(AH88:AH102,1),3),0))</f>
        <v/>
      </c>
    </row>
    <row r="103" spans="1:35" s="26" customFormat="1" x14ac:dyDescent="0.2">
      <c r="C103" s="27" t="str">
        <f>IF(C87="","",SUM(C88:C101))</f>
        <v/>
      </c>
      <c r="E103" s="27" t="str">
        <f>IF(E87="","",SUM(E88:E101))</f>
        <v/>
      </c>
      <c r="G103" s="27" t="str">
        <f>IF(G87="","",SUM(G88:G101))</f>
        <v/>
      </c>
      <c r="I103" s="27" t="str">
        <f>IF(I87="","",SUM(I88:I101))</f>
        <v/>
      </c>
      <c r="K103" s="27" t="str">
        <f>IF(K87="","",SUM(K88:K101))</f>
        <v/>
      </c>
      <c r="M103" s="27" t="str">
        <f>IF(M87="","",SUM(M88:M101))</f>
        <v/>
      </c>
      <c r="O103" s="27" t="str">
        <f>IF(O87="","",SUM(O88:O101))</f>
        <v/>
      </c>
      <c r="Q103" s="27" t="str">
        <f>IF(Q87="","",SUM(Q88:Q101))</f>
        <v/>
      </c>
      <c r="S103" s="27" t="str">
        <f>IF(S87="","",SUM(S88:S101))</f>
        <v/>
      </c>
      <c r="U103" s="27" t="str">
        <f>IF(U87="","",SUM(U88:U101))</f>
        <v/>
      </c>
      <c r="W103" s="27" t="str">
        <f>IF(W87="","",SUM(W88:W101))</f>
        <v/>
      </c>
      <c r="X103" s="27"/>
      <c r="Y103" s="27" t="str">
        <f>IF(Y87="","",SUM(Y88:Y101))</f>
        <v/>
      </c>
      <c r="AA103" s="27" t="str">
        <f>IF(AA87="","",SUM(AA88:AA101))</f>
        <v/>
      </c>
      <c r="AC103" s="27" t="str">
        <f>IF(AC87="","",SUM(AC88:AC101))</f>
        <v/>
      </c>
      <c r="AG103" s="41"/>
      <c r="AH103" s="93"/>
      <c r="AI103" s="41"/>
    </row>
    <row r="104" spans="1:35" ht="24" customHeight="1" x14ac:dyDescent="0.2">
      <c r="AC104" s="8" t="str">
        <f>"Firma ("&amp;Anagrafica!B92&amp;")"</f>
        <v>Firma ()</v>
      </c>
      <c r="AE104" s="88"/>
      <c r="AF104" s="88"/>
      <c r="AG104" s="89"/>
      <c r="AH104" s="88"/>
      <c r="AI104" s="88"/>
    </row>
    <row r="105" spans="1:35" ht="18.75" x14ac:dyDescent="0.3">
      <c r="A105" s="19" t="str">
        <f>IF(Anagrafica!A93&lt;&gt;"",Anagrafica!A93&amp;" - "&amp;Anagrafica!B93,"")</f>
        <v/>
      </c>
      <c r="B105" s="20"/>
      <c r="D105" s="1"/>
    </row>
    <row r="106" spans="1:35" s="5" customFormat="1" ht="13.5" customHeight="1" x14ac:dyDescent="0.2">
      <c r="A106" s="4" t="s">
        <v>10</v>
      </c>
      <c r="C106" s="60" t="str">
        <f>$A$13</f>
        <v/>
      </c>
      <c r="E106" s="60" t="str">
        <f>+$A$14</f>
        <v/>
      </c>
      <c r="G106" s="60" t="str">
        <f>+$A$15</f>
        <v/>
      </c>
      <c r="I106" s="60" t="str">
        <f>+$A$16</f>
        <v/>
      </c>
      <c r="K106" s="60" t="str">
        <f>+$A$17</f>
        <v/>
      </c>
      <c r="M106" s="60" t="str">
        <f>+$A$18</f>
        <v/>
      </c>
      <c r="O106" s="60" t="str">
        <f>+$A$19</f>
        <v/>
      </c>
      <c r="Q106" s="60" t="str">
        <f>+$A$20</f>
        <v/>
      </c>
      <c r="S106" s="60" t="str">
        <f>+$A$21</f>
        <v/>
      </c>
      <c r="U106" s="60" t="str">
        <f>+$A$22</f>
        <v/>
      </c>
      <c r="W106" s="60" t="str">
        <f>+$A$23</f>
        <v/>
      </c>
      <c r="Y106" s="60" t="str">
        <f>+$A$24</f>
        <v/>
      </c>
      <c r="AA106" s="60" t="str">
        <f>+$A$25</f>
        <v/>
      </c>
      <c r="AC106" s="60" t="str">
        <f>+$A$26</f>
        <v/>
      </c>
      <c r="AE106" s="26"/>
      <c r="AG106" s="4" t="s">
        <v>10</v>
      </c>
      <c r="AH106" s="5" t="s">
        <v>1</v>
      </c>
      <c r="AI106" s="5" t="s">
        <v>0</v>
      </c>
    </row>
    <row r="107" spans="1:35" ht="13.5" x14ac:dyDescent="0.25">
      <c r="A107" s="59" t="str">
        <f>+$A$12</f>
        <v/>
      </c>
      <c r="B107" s="22"/>
      <c r="C107" s="23"/>
      <c r="D107" s="22"/>
      <c r="E107" s="23"/>
      <c r="F107" s="22"/>
      <c r="G107" s="23"/>
      <c r="H107" s="22"/>
      <c r="I107" s="23"/>
      <c r="J107" s="22"/>
      <c r="K107" s="23"/>
      <c r="L107" s="22"/>
      <c r="M107" s="23"/>
      <c r="N107" s="22"/>
      <c r="O107" s="23"/>
      <c r="P107" s="22"/>
      <c r="Q107" s="23"/>
      <c r="R107" s="22"/>
      <c r="S107" s="23"/>
      <c r="T107" s="22"/>
      <c r="U107" s="23"/>
      <c r="V107" s="22"/>
      <c r="W107" s="23"/>
      <c r="X107" s="22"/>
      <c r="Y107" s="23"/>
      <c r="Z107" s="22"/>
      <c r="AA107" s="23"/>
      <c r="AB107" s="22"/>
      <c r="AC107" s="23"/>
      <c r="AE107" s="29" t="str">
        <f t="shared" ref="AE107:AE120" si="7">IF(OR(A107="",AND(A107&lt;&gt;"",A108="")),"",SUM(B107,D107,F107,H107,J107,L107,N107,P107,R107,T107,V107,X107,Z107,AB107))</f>
        <v/>
      </c>
      <c r="AG107" s="6" t="str">
        <f>+$A$12</f>
        <v/>
      </c>
      <c r="AH107" s="6" t="str">
        <f>IF(A107&lt;&gt;"",AE107,"")</f>
        <v/>
      </c>
      <c r="AI107" s="105" t="str">
        <f>IF(AH107="","",IF(AH107&gt;0,ROUND(AH107/LARGE(AH107:AH121,1),3),0))</f>
        <v/>
      </c>
    </row>
    <row r="108" spans="1:35" ht="13.5" x14ac:dyDescent="0.25">
      <c r="A108" s="59" t="str">
        <f>+$A$13</f>
        <v/>
      </c>
      <c r="B108" s="24"/>
      <c r="C108" s="24"/>
      <c r="D108" s="22"/>
      <c r="E108" s="23"/>
      <c r="F108" s="22"/>
      <c r="G108" s="23"/>
      <c r="H108" s="22"/>
      <c r="I108" s="23"/>
      <c r="J108" s="22"/>
      <c r="K108" s="23"/>
      <c r="L108" s="22"/>
      <c r="M108" s="23"/>
      <c r="N108" s="22"/>
      <c r="O108" s="23"/>
      <c r="P108" s="22"/>
      <c r="Q108" s="23"/>
      <c r="R108" s="22"/>
      <c r="S108" s="23"/>
      <c r="T108" s="22"/>
      <c r="U108" s="23"/>
      <c r="V108" s="22"/>
      <c r="W108" s="23"/>
      <c r="X108" s="22"/>
      <c r="Y108" s="23"/>
      <c r="Z108" s="22"/>
      <c r="AA108" s="23"/>
      <c r="AB108" s="22"/>
      <c r="AC108" s="23"/>
      <c r="AE108" s="29" t="str">
        <f t="shared" si="7"/>
        <v/>
      </c>
      <c r="AG108" s="7" t="str">
        <f>+$A$13</f>
        <v/>
      </c>
      <c r="AH108" s="7" t="str">
        <f>IF(A108&lt;&gt;"",IF(AE108&lt;&gt;"",AE108,0)+IF(C122&lt;&gt;"",C122,0),"")</f>
        <v/>
      </c>
      <c r="AI108" s="106" t="str">
        <f>IF(AH108="","",IF(AH108&gt;0,ROUND(AH108/LARGE(AH107:AH121,1),3),0))</f>
        <v/>
      </c>
    </row>
    <row r="109" spans="1:35" ht="13.5" x14ac:dyDescent="0.25">
      <c r="A109" s="59" t="str">
        <f>+$A$14</f>
        <v/>
      </c>
      <c r="B109" s="24"/>
      <c r="C109" s="24"/>
      <c r="D109" s="24"/>
      <c r="E109" s="24"/>
      <c r="F109" s="22"/>
      <c r="G109" s="23"/>
      <c r="H109" s="22"/>
      <c r="I109" s="23"/>
      <c r="J109" s="22"/>
      <c r="K109" s="23"/>
      <c r="L109" s="22"/>
      <c r="M109" s="23"/>
      <c r="N109" s="22"/>
      <c r="O109" s="23"/>
      <c r="P109" s="22"/>
      <c r="Q109" s="23"/>
      <c r="R109" s="22"/>
      <c r="S109" s="23"/>
      <c r="T109" s="22"/>
      <c r="U109" s="23"/>
      <c r="V109" s="22"/>
      <c r="W109" s="23"/>
      <c r="X109" s="22"/>
      <c r="Y109" s="23"/>
      <c r="Z109" s="22"/>
      <c r="AA109" s="23"/>
      <c r="AB109" s="22"/>
      <c r="AC109" s="23"/>
      <c r="AE109" s="29" t="str">
        <f t="shared" si="7"/>
        <v/>
      </c>
      <c r="AG109" s="7" t="str">
        <f>+$A$14</f>
        <v/>
      </c>
      <c r="AH109" s="7" t="str">
        <f>IF(A109&lt;&gt;"",IF(AE109&lt;&gt;"",AE109,0)+IF(E122&lt;&gt;"",E122,0),"")</f>
        <v/>
      </c>
      <c r="AI109" s="106" t="str">
        <f>IF(AH109="","",IF(AH109&gt;0,ROUND(AH109/LARGE(AH107:AH121,1),3),0))</f>
        <v/>
      </c>
    </row>
    <row r="110" spans="1:35" ht="13.5" x14ac:dyDescent="0.25">
      <c r="A110" s="59" t="str">
        <f>+$A$15</f>
        <v/>
      </c>
      <c r="B110" s="24"/>
      <c r="C110" s="24"/>
      <c r="D110" s="24"/>
      <c r="E110" s="24"/>
      <c r="F110" s="24"/>
      <c r="G110" s="24"/>
      <c r="H110" s="22"/>
      <c r="I110" s="23"/>
      <c r="J110" s="22"/>
      <c r="K110" s="23"/>
      <c r="L110" s="22"/>
      <c r="M110" s="23"/>
      <c r="N110" s="22"/>
      <c r="O110" s="23"/>
      <c r="P110" s="22"/>
      <c r="Q110" s="23"/>
      <c r="R110" s="22"/>
      <c r="S110" s="23"/>
      <c r="T110" s="22"/>
      <c r="U110" s="23"/>
      <c r="V110" s="22"/>
      <c r="W110" s="23"/>
      <c r="X110" s="22"/>
      <c r="Y110" s="23"/>
      <c r="Z110" s="22"/>
      <c r="AA110" s="23"/>
      <c r="AB110" s="22"/>
      <c r="AC110" s="23"/>
      <c r="AE110" s="29" t="str">
        <f t="shared" si="7"/>
        <v/>
      </c>
      <c r="AG110" s="7" t="str">
        <f>+$A$15</f>
        <v/>
      </c>
      <c r="AH110" s="7" t="str">
        <f>IF(A110&lt;&gt;"",IF(AE110&lt;&gt;"",AE110,0)+IF(G122&lt;&gt;"",G122,0),"")</f>
        <v/>
      </c>
      <c r="AI110" s="106" t="str">
        <f>IF(AH110="","",IF(AH110&gt;0,ROUND(AH110/LARGE(AH107:AH121,1),3),0))</f>
        <v/>
      </c>
    </row>
    <row r="111" spans="1:35" ht="13.5" x14ac:dyDescent="0.25">
      <c r="A111" s="59" t="str">
        <f>+$A$16</f>
        <v/>
      </c>
      <c r="B111" s="24"/>
      <c r="C111" s="24"/>
      <c r="D111" s="24"/>
      <c r="E111" s="24"/>
      <c r="F111" s="24"/>
      <c r="G111" s="24"/>
      <c r="H111" s="24"/>
      <c r="I111" s="24"/>
      <c r="J111" s="22"/>
      <c r="K111" s="23"/>
      <c r="L111" s="22"/>
      <c r="M111" s="23"/>
      <c r="N111" s="22"/>
      <c r="O111" s="23"/>
      <c r="P111" s="22"/>
      <c r="Q111" s="23"/>
      <c r="R111" s="22"/>
      <c r="S111" s="23"/>
      <c r="T111" s="22"/>
      <c r="U111" s="23"/>
      <c r="V111" s="22"/>
      <c r="W111" s="23"/>
      <c r="X111" s="22"/>
      <c r="Y111" s="23"/>
      <c r="Z111" s="22"/>
      <c r="AA111" s="23"/>
      <c r="AB111" s="22"/>
      <c r="AC111" s="23"/>
      <c r="AE111" s="29" t="str">
        <f t="shared" si="7"/>
        <v/>
      </c>
      <c r="AG111" s="7" t="str">
        <f>+$A$16</f>
        <v/>
      </c>
      <c r="AH111" s="7" t="str">
        <f>IF(A111&lt;&gt;"",IF(AE111&lt;&gt;"",AE111,0)+IF(I122&lt;&gt;"",I122,0),"")</f>
        <v/>
      </c>
      <c r="AI111" s="106" t="str">
        <f>IF(AH111="","",IF(AH111&gt;0,ROUND(AH111/LARGE(AH107:AH121,1),3),0))</f>
        <v/>
      </c>
    </row>
    <row r="112" spans="1:35" ht="13.5" x14ac:dyDescent="0.25">
      <c r="A112" s="59" t="str">
        <f>+$A$17</f>
        <v/>
      </c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2"/>
      <c r="M112" s="23"/>
      <c r="N112" s="22"/>
      <c r="O112" s="23"/>
      <c r="P112" s="22"/>
      <c r="Q112" s="23"/>
      <c r="R112" s="22"/>
      <c r="S112" s="23"/>
      <c r="T112" s="22"/>
      <c r="U112" s="23"/>
      <c r="V112" s="22"/>
      <c r="W112" s="23"/>
      <c r="X112" s="22"/>
      <c r="Y112" s="23"/>
      <c r="Z112" s="22"/>
      <c r="AA112" s="23"/>
      <c r="AB112" s="22"/>
      <c r="AC112" s="23"/>
      <c r="AE112" s="29" t="str">
        <f t="shared" si="7"/>
        <v/>
      </c>
      <c r="AG112" s="7" t="str">
        <f>+$A$17</f>
        <v/>
      </c>
      <c r="AH112" s="7" t="str">
        <f>IF(A112&lt;&gt;"",IF(AE112&lt;&gt;"",AE112,0)+IF(K122&lt;&gt;"",K122,0),"")</f>
        <v/>
      </c>
      <c r="AI112" s="106" t="str">
        <f>IF(AH112="","",IF(AH112&gt;0,ROUND(AH112/LARGE(AH107:AH121,1),3),0))</f>
        <v/>
      </c>
    </row>
    <row r="113" spans="1:35" ht="13.5" x14ac:dyDescent="0.25">
      <c r="A113" s="59" t="str">
        <f>+$A$18</f>
        <v/>
      </c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2"/>
      <c r="O113" s="23"/>
      <c r="P113" s="22"/>
      <c r="Q113" s="23"/>
      <c r="R113" s="22"/>
      <c r="S113" s="23"/>
      <c r="T113" s="22"/>
      <c r="U113" s="23"/>
      <c r="V113" s="22"/>
      <c r="W113" s="23"/>
      <c r="X113" s="22"/>
      <c r="Y113" s="23"/>
      <c r="Z113" s="22"/>
      <c r="AA113" s="23"/>
      <c r="AB113" s="22"/>
      <c r="AC113" s="23"/>
      <c r="AE113" s="29" t="str">
        <f t="shared" si="7"/>
        <v/>
      </c>
      <c r="AG113" s="7" t="str">
        <f>+$A$18</f>
        <v/>
      </c>
      <c r="AH113" s="7" t="str">
        <f>IF(A113&lt;&gt;"",IF(AE113&lt;&gt;"",AE113,0)+IF(M122&lt;&gt;"",M122,0),"")</f>
        <v/>
      </c>
      <c r="AI113" s="106" t="str">
        <f>IF(AH113="","",IF(AH113&gt;0,ROUND(AH113/LARGE(AH107:AH121,1),3),0))</f>
        <v/>
      </c>
    </row>
    <row r="114" spans="1:35" ht="13.5" x14ac:dyDescent="0.25">
      <c r="A114" s="59" t="str">
        <f>+$A$19</f>
        <v/>
      </c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2"/>
      <c r="Q114" s="23"/>
      <c r="R114" s="22"/>
      <c r="S114" s="23"/>
      <c r="T114" s="22"/>
      <c r="U114" s="23"/>
      <c r="V114" s="22"/>
      <c r="W114" s="23"/>
      <c r="X114" s="22"/>
      <c r="Y114" s="23"/>
      <c r="Z114" s="22"/>
      <c r="AA114" s="23"/>
      <c r="AB114" s="22"/>
      <c r="AC114" s="23"/>
      <c r="AE114" s="29" t="str">
        <f t="shared" si="7"/>
        <v/>
      </c>
      <c r="AG114" s="7" t="str">
        <f>+$A$19</f>
        <v/>
      </c>
      <c r="AH114" s="7" t="str">
        <f>IF(A114&lt;&gt;"",IF(AE114&lt;&gt;"",AE114,0)+IF(O122&lt;&gt;"",O122,0),"")</f>
        <v/>
      </c>
      <c r="AI114" s="106" t="str">
        <f>IF(AH114="","",IF(AH114&gt;0,ROUND(AH114/LARGE(AH107:AH121,1),3),0))</f>
        <v/>
      </c>
    </row>
    <row r="115" spans="1:35" ht="13.5" x14ac:dyDescent="0.25">
      <c r="A115" s="59" t="str">
        <f>+$A$20</f>
        <v/>
      </c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79"/>
      <c r="P115" s="24"/>
      <c r="Q115" s="24"/>
      <c r="R115" s="22"/>
      <c r="S115" s="23"/>
      <c r="T115" s="22"/>
      <c r="U115" s="23"/>
      <c r="V115" s="22"/>
      <c r="W115" s="23"/>
      <c r="X115" s="22"/>
      <c r="Y115" s="23"/>
      <c r="Z115" s="22"/>
      <c r="AA115" s="23"/>
      <c r="AB115" s="22"/>
      <c r="AC115" s="23"/>
      <c r="AE115" s="29" t="str">
        <f t="shared" si="7"/>
        <v/>
      </c>
      <c r="AG115" s="7" t="str">
        <f>+$A$20</f>
        <v/>
      </c>
      <c r="AH115" s="7" t="str">
        <f>IF(A115&lt;&gt;"",IF(AE115&lt;&gt;"",AE115,0)+IF(Q122&lt;&gt;"",Q122,0),"")</f>
        <v/>
      </c>
      <c r="AI115" s="106" t="str">
        <f>IF(AH115="","",IF(AH115&gt;0,ROUND(AH115/LARGE(AH107:AH121,1),3),0))</f>
        <v/>
      </c>
    </row>
    <row r="116" spans="1:35" ht="13.5" x14ac:dyDescent="0.25">
      <c r="A116" s="59" t="str">
        <f>+$A$21</f>
        <v/>
      </c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2"/>
      <c r="U116" s="23"/>
      <c r="V116" s="22"/>
      <c r="W116" s="23"/>
      <c r="X116" s="22"/>
      <c r="Y116" s="23"/>
      <c r="Z116" s="22"/>
      <c r="AA116" s="23"/>
      <c r="AB116" s="22"/>
      <c r="AC116" s="23"/>
      <c r="AE116" s="29" t="str">
        <f t="shared" si="7"/>
        <v/>
      </c>
      <c r="AG116" s="7" t="str">
        <f>+$A$21</f>
        <v/>
      </c>
      <c r="AH116" s="7" t="str">
        <f>IF(A116&lt;&gt;"",IF(AE116&lt;&gt;"",AE116,0)+IF(S122&lt;&gt;"",S122,0),"")</f>
        <v/>
      </c>
      <c r="AI116" s="106" t="str">
        <f>IF(AH116="","",IF(AH116&gt;0,ROUND(AH116/LARGE(AH107:AH121,1),3),0))</f>
        <v/>
      </c>
    </row>
    <row r="117" spans="1:35" ht="13.5" x14ac:dyDescent="0.25">
      <c r="A117" s="59" t="str">
        <f>+$A$22</f>
        <v/>
      </c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2"/>
      <c r="W117" s="23"/>
      <c r="X117" s="22"/>
      <c r="Y117" s="23"/>
      <c r="Z117" s="22"/>
      <c r="AA117" s="23"/>
      <c r="AB117" s="22"/>
      <c r="AC117" s="23"/>
      <c r="AE117" s="29" t="str">
        <f t="shared" si="7"/>
        <v/>
      </c>
      <c r="AG117" s="7" t="str">
        <f>+$A$22</f>
        <v/>
      </c>
      <c r="AH117" s="7" t="str">
        <f>IF(A117&lt;&gt;"",IF(AE117&lt;&gt;"",AE117,0)+IF(U122&lt;&gt;"",U122,0),"")</f>
        <v/>
      </c>
      <c r="AI117" s="106" t="str">
        <f>IF(AH117="","",IF(AH117&gt;0,ROUND(AH117/LARGE(AH107:AH121,1),3),0))</f>
        <v/>
      </c>
    </row>
    <row r="118" spans="1:35" ht="13.5" x14ac:dyDescent="0.25">
      <c r="A118" s="59" t="str">
        <f>+$A$23</f>
        <v/>
      </c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2"/>
      <c r="Y118" s="23"/>
      <c r="Z118" s="22"/>
      <c r="AA118" s="23"/>
      <c r="AB118" s="22"/>
      <c r="AC118" s="23"/>
      <c r="AE118" s="29" t="str">
        <f t="shared" si="7"/>
        <v/>
      </c>
      <c r="AG118" s="7" t="str">
        <f>+$A$23</f>
        <v/>
      </c>
      <c r="AH118" s="7" t="str">
        <f>IF(A118&lt;&gt;"",IF(AE118&lt;&gt;"",AE118,0)+IF(W122&lt;&gt;"",W122,0),"")</f>
        <v/>
      </c>
      <c r="AI118" s="106" t="str">
        <f>IF(AH118="","",IF(AH118&gt;0,ROUND(AH118/LARGE(AH107:AH121,1),3),0))</f>
        <v/>
      </c>
    </row>
    <row r="119" spans="1:35" ht="13.5" x14ac:dyDescent="0.25">
      <c r="A119" s="59" t="str">
        <f>+$A$24</f>
        <v/>
      </c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2"/>
      <c r="AA119" s="23"/>
      <c r="AB119" s="22"/>
      <c r="AC119" s="23"/>
      <c r="AE119" s="29" t="str">
        <f t="shared" si="7"/>
        <v/>
      </c>
      <c r="AG119" s="7" t="str">
        <f>+$A$24</f>
        <v/>
      </c>
      <c r="AH119" s="7" t="str">
        <f>IF(A119&lt;&gt;"",IF(AE119&lt;&gt;"",AE119,0)+IF(Y122&lt;&gt;"",Y122,0),"")</f>
        <v/>
      </c>
      <c r="AI119" s="106" t="str">
        <f>IF(AH119="","",IF(AH119&gt;0,ROUND(AH119/LARGE(AH107:AH121,1),3),0))</f>
        <v/>
      </c>
    </row>
    <row r="120" spans="1:35" ht="13.5" x14ac:dyDescent="0.25">
      <c r="A120" s="59" t="str">
        <f>+$A$25</f>
        <v/>
      </c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2"/>
      <c r="AC120" s="23"/>
      <c r="AE120" s="29" t="str">
        <f t="shared" si="7"/>
        <v/>
      </c>
      <c r="AG120" s="7" t="str">
        <f>+$A$25</f>
        <v/>
      </c>
      <c r="AH120" s="7" t="str">
        <f>IF(A120&lt;&gt;"",IF(AE120&lt;&gt;"",AE120,0)+IF(AA122&lt;&gt;"",AA122,0),"")</f>
        <v/>
      </c>
      <c r="AI120" s="106" t="str">
        <f>IF(AH120="","",IF(AH120&gt;0,ROUND(AH120/LARGE(AH107:AH121,1),3),0))</f>
        <v/>
      </c>
    </row>
    <row r="121" spans="1:35" x14ac:dyDescent="0.2">
      <c r="A121" s="59" t="str">
        <f>+$A$26</f>
        <v/>
      </c>
      <c r="C121" s="3"/>
      <c r="AE121" s="26"/>
      <c r="AG121" s="40" t="str">
        <f>+$A$26</f>
        <v/>
      </c>
      <c r="AH121" s="40" t="str">
        <f>IF(A121&lt;&gt;"",IF(AE121&lt;&gt;"",AE121,0)+IF(AC122&lt;&gt;"",AC122,0),"")</f>
        <v/>
      </c>
      <c r="AI121" s="107" t="str">
        <f>IF(AH121="","",IF(AH121&gt;0,ROUND(AH121/LARGE(AH107:AH121,1),3),0))</f>
        <v/>
      </c>
    </row>
    <row r="122" spans="1:35" s="26" customFormat="1" x14ac:dyDescent="0.2">
      <c r="C122" s="27" t="str">
        <f>IF(C106="","",SUM(C107:C120))</f>
        <v/>
      </c>
      <c r="E122" s="27" t="str">
        <f>IF(E106="","",SUM(E107:E120))</f>
        <v/>
      </c>
      <c r="G122" s="27" t="str">
        <f>IF(G106="","",SUM(G107:G120))</f>
        <v/>
      </c>
      <c r="I122" s="27" t="str">
        <f>IF(I106="","",SUM(I107:I120))</f>
        <v/>
      </c>
      <c r="K122" s="27" t="str">
        <f>IF(K106="","",SUM(K107:K120))</f>
        <v/>
      </c>
      <c r="M122" s="27" t="str">
        <f>IF(M106="","",SUM(M107:M120))</f>
        <v/>
      </c>
      <c r="O122" s="27" t="str">
        <f>IF(O106="","",SUM(O107:O120))</f>
        <v/>
      </c>
      <c r="Q122" s="27" t="str">
        <f>IF(Q106="","",SUM(Q107:Q120))</f>
        <v/>
      </c>
      <c r="S122" s="27" t="str">
        <f>IF(S106="","",SUM(S107:S120))</f>
        <v/>
      </c>
      <c r="U122" s="27" t="str">
        <f>IF(U106="","",SUM(U107:U120))</f>
        <v/>
      </c>
      <c r="W122" s="27" t="str">
        <f>IF(W106="","",SUM(W107:W120))</f>
        <v/>
      </c>
      <c r="X122" s="27"/>
      <c r="Y122" s="27" t="str">
        <f>IF(Y106="","",SUM(Y107:Y120))</f>
        <v/>
      </c>
      <c r="AA122" s="27" t="str">
        <f>IF(AA106="","",SUM(AA107:AA120))</f>
        <v/>
      </c>
      <c r="AC122" s="27" t="str">
        <f>IF(AC106="","",SUM(AC107:AC120))</f>
        <v/>
      </c>
      <c r="AG122" s="41"/>
      <c r="AH122" s="93"/>
      <c r="AI122" s="41"/>
    </row>
    <row r="123" spans="1:35" ht="24" customHeight="1" x14ac:dyDescent="0.2">
      <c r="AC123" s="8" t="str">
        <f>"Firma ("&amp;Anagrafica!B93&amp;")"</f>
        <v>Firma ()</v>
      </c>
      <c r="AE123" s="88"/>
      <c r="AF123" s="88"/>
      <c r="AG123" s="89"/>
      <c r="AH123" s="88"/>
      <c r="AI123" s="88"/>
    </row>
  </sheetData>
  <mergeCells count="70">
    <mergeCell ref="AB24:AE24"/>
    <mergeCell ref="AB25:AE25"/>
    <mergeCell ref="AB26:AE26"/>
    <mergeCell ref="B25:S25"/>
    <mergeCell ref="AB15:AE15"/>
    <mergeCell ref="AB16:AE16"/>
    <mergeCell ref="AB17:AE17"/>
    <mergeCell ref="AB18:AE18"/>
    <mergeCell ref="AB19:AE19"/>
    <mergeCell ref="AB20:AE20"/>
    <mergeCell ref="AB21:AE21"/>
    <mergeCell ref="AB22:AE22"/>
    <mergeCell ref="AB23:AE23"/>
    <mergeCell ref="X16:AA16"/>
    <mergeCell ref="X23:AA23"/>
    <mergeCell ref="X24:AA24"/>
    <mergeCell ref="A11:S11"/>
    <mergeCell ref="B20:S20"/>
    <mergeCell ref="B21:S21"/>
    <mergeCell ref="B22:S22"/>
    <mergeCell ref="B19:S19"/>
    <mergeCell ref="B16:S16"/>
    <mergeCell ref="B17:S17"/>
    <mergeCell ref="A1:AG1"/>
    <mergeCell ref="B24:S24"/>
    <mergeCell ref="A5:AI5"/>
    <mergeCell ref="A8:AG8"/>
    <mergeCell ref="A9:AG9"/>
    <mergeCell ref="AB11:AE11"/>
    <mergeCell ref="AB12:AE12"/>
    <mergeCell ref="AB13:AE13"/>
    <mergeCell ref="AB14:AE14"/>
    <mergeCell ref="T23:W23"/>
    <mergeCell ref="B18:S18"/>
    <mergeCell ref="T13:W13"/>
    <mergeCell ref="B12:S12"/>
    <mergeCell ref="B13:S13"/>
    <mergeCell ref="B14:S14"/>
    <mergeCell ref="B15:S15"/>
    <mergeCell ref="T11:W11"/>
    <mergeCell ref="T12:W12"/>
    <mergeCell ref="T20:W20"/>
    <mergeCell ref="T18:W18"/>
    <mergeCell ref="T15:W15"/>
    <mergeCell ref="T16:W16"/>
    <mergeCell ref="T17:W17"/>
    <mergeCell ref="T14:W14"/>
    <mergeCell ref="P27:S27"/>
    <mergeCell ref="T27:W27"/>
    <mergeCell ref="T26:W26"/>
    <mergeCell ref="T19:W19"/>
    <mergeCell ref="T21:W21"/>
    <mergeCell ref="T24:W24"/>
    <mergeCell ref="T25:W25"/>
    <mergeCell ref="T22:W22"/>
    <mergeCell ref="B26:S26"/>
    <mergeCell ref="B23:S23"/>
    <mergeCell ref="X11:AA11"/>
    <mergeCell ref="X12:AA12"/>
    <mergeCell ref="X13:AA13"/>
    <mergeCell ref="X14:AA14"/>
    <mergeCell ref="X15:AA15"/>
    <mergeCell ref="X25:AA25"/>
    <mergeCell ref="X26:AA26"/>
    <mergeCell ref="X17:AA17"/>
    <mergeCell ref="X18:AA18"/>
    <mergeCell ref="X19:AA19"/>
    <mergeCell ref="X20:AA20"/>
    <mergeCell ref="X21:AA21"/>
    <mergeCell ref="X22:AA22"/>
  </mergeCells>
  <phoneticPr fontId="0" type="noConversion"/>
  <conditionalFormatting sqref="B31 D31:D32 F31:F33 H31:H34 J31:J35 L31:L36 N31:N37 P31:P38 R31:R39 T31:T40 V31:V41 X31:X42 Z31:Z43 AB31:AB44">
    <cfRule type="expression" dxfId="284" priority="16" stopIfTrue="1">
      <formula>AND(OR($A31="",C$30=""),$AE31&lt;&gt;"")</formula>
    </cfRule>
    <cfRule type="expression" dxfId="283" priority="17" stopIfTrue="1">
      <formula>OR($A31="",C$30="")</formula>
    </cfRule>
  </conditionalFormatting>
  <conditionalFormatting sqref="B50 D50:D51 F50:F52 H50:H53 J50:J54 L50:L55 N50:N56 P50:P57 R50:R58 T50:T59 V50:V60 X50:X61 Z50:Z62 AB50:AB63">
    <cfRule type="expression" dxfId="282" priority="4" stopIfTrue="1">
      <formula>AND(OR($A50="",C$49=""),$AE50&lt;&gt;"")</formula>
    </cfRule>
    <cfRule type="expression" dxfId="281" priority="5" stopIfTrue="1">
      <formula>OR($A50="",C$49="")</formula>
    </cfRule>
  </conditionalFormatting>
  <conditionalFormatting sqref="B69 D69:D70 F69:F71 H69:H72 J69:J73 L69:L74 N69:N75 P69:P76 R69:R77 T69:T78 V69:V79 X69:X80 Z69:Z81 AB69:AB82 X118">
    <cfRule type="expression" dxfId="280" priority="8" stopIfTrue="1">
      <formula>AND(OR($A69="",C$68=""),$AE69&lt;&gt;"")</formula>
    </cfRule>
    <cfRule type="expression" dxfId="279" priority="9" stopIfTrue="1">
      <formula>OR($A69="",C$68="")</formula>
    </cfRule>
  </conditionalFormatting>
  <conditionalFormatting sqref="B88 D88:D89 F88:F90 H88:H91 J88:J92 L88:L93 N88:N94 P88:P95 R88:R96 T88:T97 V88:V98 X88:X99 Z88:Z100 AB88:AB101">
    <cfRule type="expression" dxfId="278" priority="12" stopIfTrue="1">
      <formula>AND(OR($A88="",C$87=""),$AE88&lt;&gt;"")</formula>
    </cfRule>
    <cfRule type="expression" dxfId="277" priority="13" stopIfTrue="1">
      <formula>OR($A88="",C$87="")</formula>
    </cfRule>
  </conditionalFormatting>
  <conditionalFormatting sqref="B107 D107:D108 F107:F109 H107:H110 J107:J111 L107:L112 N107:N113 P107:P114 R107:R115 T107:T116 V107:V117 X107:X117 Z107:Z119 AB107:AB120">
    <cfRule type="expression" dxfId="276" priority="14" stopIfTrue="1">
      <formula>AND(OR($A107="",C$106=""),$AE107&lt;&gt;"")</formula>
    </cfRule>
    <cfRule type="expression" dxfId="275" priority="15" stopIfTrue="1">
      <formula>OR($A107="",C$106="")</formula>
    </cfRule>
  </conditionalFormatting>
  <conditionalFormatting sqref="B32:C32 B33:E44 F34:G44 H35:I44 J36:K44 L37:M44 N38:O44 P39:Q44 R40:S44 T41:U44 V42:W44 X43:Y44 Z44:AA44 B51:C51 B52:E63 F53:G63 H54:I63 J55:K63 L56:M63 N57:O63 P58:Q63 R59:S63 T60:U63 V61:W63 X62:Y63 Z63:AA63 B70:C70 B71:E82 F72:G82 H73:I82 J74:K82 L75:M82 N76:O82 P77:Q82 R78:S82 T79:U82 V80:W82 X81:Y82 Z82:AA82 B89:C89 B90:E101 F91:G101 H92:I101 J93:K101 L94:M101 N95:O101 P96:Q101 R97:S101 T98:U101 V99:W101 X100:Y101 Z101:AA101 B108:C108 B109:E120 F110:G120 H111:I120 J112:K120 L113:M120 N114:O120 P115:Q120 R116:S120 T117:U120 V118:W120 X119:Y120 Z120:AA120">
    <cfRule type="expression" dxfId="274" priority="2" stopIfTrue="1">
      <formula>AND($A32&lt;&gt;"",$A33="")</formula>
    </cfRule>
    <cfRule type="expression" dxfId="273" priority="3" stopIfTrue="1">
      <formula>$A32=""</formula>
    </cfRule>
  </conditionalFormatting>
  <conditionalFormatting sqref="B30:AC30 AE31:AE44 A31:A45 B49:AC49 AE50:AE63 A50:A64 B68:AC68 AE69:AE82 A69:A83 B87:AC87 AE88:AE101 A88:A102 B106:AC106 AE107:AE120 A107:A121">
    <cfRule type="cellIs" dxfId="272" priority="20" stopIfTrue="1" operator="equal">
      <formula>""</formula>
    </cfRule>
  </conditionalFormatting>
  <conditionalFormatting sqref="C31 E31:E32 G31:G33 I31:I34 K31:K35 M31:M36 O31:O37 Q31:Q38 S31:S39 U31:U40 W31:W41 Y31:Y42 AA31:AA43 AC31:AC44">
    <cfRule type="expression" dxfId="271" priority="18" stopIfTrue="1">
      <formula>AND(OR($A31="",C$30=""),$AE31&lt;&gt;"")</formula>
    </cfRule>
    <cfRule type="expression" dxfId="270" priority="19" stopIfTrue="1">
      <formula>C$30=""</formula>
    </cfRule>
  </conditionalFormatting>
  <conditionalFormatting sqref="C46 E46 G46 I46 K46 M46 O46 Q46 S46 U46 W46:Y46 AA46 AC46 C65 E65 G65 I65 K65 M65 O65 Q65 S65 U65 W65:Y65 AA65 AC65 C84 E84 G84 I84 K84 M84 O84 Q84 S84 U84 W84:Y84 AA84 AC84 C103 E103 G103 I103 K103 M103 O103 Q103 S103 U103 W103:Y103 AA103 AC103 C122 E122 G122 I122 K122 M122 O122 Q122 S122 U122 W122:Y122 AA122 AC122">
    <cfRule type="expression" dxfId="269" priority="1" stopIfTrue="1">
      <formula>C30=""</formula>
    </cfRule>
  </conditionalFormatting>
  <conditionalFormatting sqref="C50 E50:E51 G50:G52 I50:I53 K50:K54 M50:M55 O50:O56 Q50:Q57 S50:S58 U50:U59 W50:W60 Y50:Y61 AA50:AA62 AC50:AC63 C88 E88:E89 G88:G90 I88:I91 K88:K92 M88:M93 O88:O94 Q88:Q95 S88:S96 U88:U97 W88:W98 Y88:Y99 AA88:AA100 AC88:AC101">
    <cfRule type="expression" dxfId="268" priority="6" stopIfTrue="1">
      <formula>AND(OR($A50="",C$49=""),$AE50&lt;&gt;"")</formula>
    </cfRule>
    <cfRule type="expression" dxfId="267" priority="7" stopIfTrue="1">
      <formula>C$49=""</formula>
    </cfRule>
  </conditionalFormatting>
  <conditionalFormatting sqref="C69 E69:E70 G69:G71 I69:I72 K69:K73 M69:M74 O69:O75 Q69:Q76 S69:S77 U69:U78 W69:W79 Y69:Y80 AA69:AA81 AC69:AC82 C107 E107:E108 G107:G109 I107:I110 K107:K111 M107:M112 O107:O113 Q107:Q114 S107:S115 U107:U116 W107:W117 Y107:Y118 AA107:AA119 AC107:AC120">
    <cfRule type="expression" dxfId="266" priority="10" stopIfTrue="1">
      <formula>AND(OR($A69="",C$68=""),$AE69&lt;&gt;"")</formula>
    </cfRule>
    <cfRule type="expression" dxfId="265" priority="11" stopIfTrue="1">
      <formula>C$68=""</formula>
    </cfRule>
  </conditionalFormatting>
  <hyperlinks>
    <hyperlink ref="A1" location="Anagrafica!A1" display="Torna alla scheda Anagrafica" xr:uid="{00000000-0004-0000-0900-000000000000}"/>
  </hyperlinks>
  <pageMargins left="0.39370078740157483" right="0.39370078740157483" top="0.39370078740157483" bottom="0.78740157480314965" header="0.51181102362204722" footer="0.39370078740157483"/>
  <pageSetup paperSize="9" scale="42" orientation="portrait" r:id="rId1"/>
  <headerFooter alignWithMargins="0">
    <oddFooter>&amp;L&amp;"Arial Narrow,Normale"&amp;8&amp;D&amp;R&amp;"Arial Narrow,Normale"&amp;A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oglio34">
    <tabColor indexed="42"/>
    <pageSetUpPr fitToPage="1"/>
  </sheetPr>
  <dimension ref="A1:AI123"/>
  <sheetViews>
    <sheetView showGridLines="0" view="pageBreakPreview" topLeftCell="A5" zoomScaleNormal="100" workbookViewId="0">
      <selection activeCell="G7" sqref="G1:Q65536"/>
    </sheetView>
  </sheetViews>
  <sheetFormatPr defaultColWidth="9.140625" defaultRowHeight="12.75" x14ac:dyDescent="0.2"/>
  <cols>
    <col min="1" max="2" width="3.85546875" style="3" customWidth="1"/>
    <col min="3" max="3" width="3.85546875" style="5" bestFit="1" customWidth="1"/>
    <col min="4" max="4" width="3.140625" style="3" customWidth="1"/>
    <col min="5" max="31" width="3" style="3" customWidth="1"/>
    <col min="32" max="32" width="2.42578125" style="3" customWidth="1"/>
    <col min="33" max="33" width="3.5703125" style="26" customWidth="1"/>
    <col min="34" max="35" width="10.85546875" style="3" customWidth="1"/>
    <col min="36" max="43" width="3" style="3" customWidth="1"/>
    <col min="44" max="44" width="3.140625" style="3" customWidth="1"/>
    <col min="45" max="16384" width="9.140625" style="3"/>
  </cols>
  <sheetData>
    <row r="1" spans="1:35" ht="26.25" customHeight="1" x14ac:dyDescent="0.2">
      <c r="A1" s="353" t="s">
        <v>21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</row>
    <row r="2" spans="1:35" s="30" customFormat="1" ht="13.5" x14ac:dyDescent="0.25">
      <c r="A2" s="45" t="s">
        <v>16</v>
      </c>
      <c r="B2" s="46"/>
      <c r="C2" s="47"/>
      <c r="D2" s="48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9"/>
      <c r="AH2" s="49"/>
      <c r="AI2" s="49"/>
    </row>
    <row r="3" spans="1:35" s="31" customFormat="1" ht="13.5" x14ac:dyDescent="0.25">
      <c r="A3" s="50"/>
      <c r="B3" s="50"/>
      <c r="C3" s="51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</row>
    <row r="4" spans="1:35" s="9" customFormat="1" ht="6" customHeight="1" x14ac:dyDescent="0.3">
      <c r="A4" s="52"/>
      <c r="B4" s="52"/>
      <c r="C4" s="53"/>
      <c r="D4" s="54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</row>
    <row r="5" spans="1:35" s="9" customFormat="1" ht="39.75" customHeight="1" x14ac:dyDescent="0.3">
      <c r="A5" s="411" t="str">
        <f>IF(Anagrafica!A3&lt;&gt;"",Anagrafica!A3,"")</f>
        <v>CDC ___/______/______ ANNO_______ (agg. P se plurien.) 
TITOLO DEL CDC______________________________</v>
      </c>
      <c r="B5" s="411"/>
      <c r="C5" s="411"/>
      <c r="D5" s="411"/>
      <c r="E5" s="411"/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  <c r="Q5" s="411"/>
      <c r="R5" s="411"/>
      <c r="S5" s="411"/>
      <c r="T5" s="411"/>
      <c r="U5" s="411"/>
      <c r="V5" s="411"/>
      <c r="W5" s="411"/>
      <c r="X5" s="411"/>
      <c r="Y5" s="411"/>
      <c r="Z5" s="411"/>
      <c r="AA5" s="411"/>
      <c r="AB5" s="411"/>
      <c r="AC5" s="411"/>
      <c r="AD5" s="411"/>
      <c r="AE5" s="411"/>
      <c r="AF5" s="411"/>
      <c r="AG5" s="411"/>
      <c r="AH5" s="411"/>
      <c r="AI5" s="411"/>
    </row>
    <row r="6" spans="1:35" s="9" customFormat="1" ht="20.25" x14ac:dyDescent="0.3">
      <c r="A6" s="33"/>
      <c r="B6" s="33"/>
      <c r="C6" s="58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</row>
    <row r="7" spans="1:35" s="9" customFormat="1" ht="20.25" x14ac:dyDescent="0.3">
      <c r="C7" s="10"/>
      <c r="D7" s="11"/>
    </row>
    <row r="8" spans="1:35" s="72" customFormat="1" ht="18.75" x14ac:dyDescent="0.3">
      <c r="A8" s="412" t="str">
        <f>"Criterio: "&amp; Anagrafica!A10&amp;" - "&amp;Anagrafica!B10</f>
        <v>Criterio: CRIT1 - Criterio tecnico 1</v>
      </c>
      <c r="B8" s="412"/>
      <c r="C8" s="412"/>
      <c r="D8" s="412"/>
      <c r="E8" s="412"/>
      <c r="F8" s="412"/>
      <c r="G8" s="412"/>
      <c r="H8" s="412"/>
      <c r="I8" s="412"/>
      <c r="J8" s="412"/>
      <c r="K8" s="412"/>
      <c r="L8" s="412"/>
      <c r="M8" s="412"/>
      <c r="N8" s="412"/>
      <c r="O8" s="412"/>
      <c r="P8" s="412"/>
      <c r="Q8" s="412"/>
      <c r="R8" s="412"/>
      <c r="S8" s="412"/>
      <c r="T8" s="412"/>
      <c r="U8" s="412"/>
      <c r="V8" s="412"/>
      <c r="W8" s="412"/>
      <c r="X8" s="412"/>
      <c r="Y8" s="412"/>
      <c r="Z8" s="412"/>
      <c r="AA8" s="412"/>
      <c r="AB8" s="412"/>
      <c r="AC8" s="412"/>
      <c r="AD8" s="412"/>
      <c r="AE8" s="412"/>
      <c r="AF8" s="412"/>
      <c r="AG8" s="412"/>
      <c r="AH8" s="82" t="s">
        <v>15</v>
      </c>
      <c r="AI8" s="83">
        <f>IF(+Anagrafica!C10&lt;&gt;"",Anagrafica!C10,"")</f>
        <v>45</v>
      </c>
    </row>
    <row r="9" spans="1:35" s="1" customFormat="1" ht="24" customHeight="1" x14ac:dyDescent="0.3">
      <c r="A9" s="413" t="str">
        <f>"Sottocriterio: " &amp; Anagrafica!A14&amp;" - "&amp;Anagrafica!B14</f>
        <v xml:space="preserve">Sottocriterio:  - </v>
      </c>
      <c r="B9" s="413"/>
      <c r="C9" s="413"/>
      <c r="D9" s="413"/>
      <c r="E9" s="413"/>
      <c r="F9" s="413"/>
      <c r="G9" s="413"/>
      <c r="H9" s="413"/>
      <c r="I9" s="413"/>
      <c r="J9" s="413"/>
      <c r="K9" s="413"/>
      <c r="L9" s="413"/>
      <c r="M9" s="413"/>
      <c r="N9" s="413"/>
      <c r="O9" s="413"/>
      <c r="P9" s="413"/>
      <c r="Q9" s="413"/>
      <c r="R9" s="413"/>
      <c r="S9" s="413"/>
      <c r="T9" s="413"/>
      <c r="U9" s="413"/>
      <c r="V9" s="413"/>
      <c r="W9" s="413"/>
      <c r="X9" s="413"/>
      <c r="Y9" s="413"/>
      <c r="Z9" s="413"/>
      <c r="AA9" s="413"/>
      <c r="AB9" s="413"/>
      <c r="AC9" s="413"/>
      <c r="AD9" s="413"/>
      <c r="AE9" s="413"/>
      <c r="AF9" s="413"/>
      <c r="AG9" s="413"/>
      <c r="AH9" s="65" t="s">
        <v>18</v>
      </c>
      <c r="AI9" s="84" t="str">
        <f>IF(+Anagrafica!C14&lt;&gt;"",Anagrafica!C14,"")</f>
        <v/>
      </c>
    </row>
    <row r="10" spans="1:35" ht="18" x14ac:dyDescent="0.25">
      <c r="B10" s="1"/>
      <c r="D10" s="1"/>
      <c r="AB10" s="4"/>
      <c r="AC10" s="4"/>
      <c r="AD10" s="4"/>
      <c r="AE10" s="4"/>
    </row>
    <row r="11" spans="1:35" ht="29.25" customHeight="1" x14ac:dyDescent="0.2">
      <c r="A11" s="385" t="s">
        <v>17</v>
      </c>
      <c r="B11" s="385"/>
      <c r="C11" s="385"/>
      <c r="D11" s="385"/>
      <c r="E11" s="385"/>
      <c r="F11" s="385"/>
      <c r="G11" s="385"/>
      <c r="H11" s="385"/>
      <c r="I11" s="385"/>
      <c r="J11" s="385"/>
      <c r="K11" s="385"/>
      <c r="L11" s="385"/>
      <c r="M11" s="385"/>
      <c r="N11" s="385"/>
      <c r="O11" s="385"/>
      <c r="P11" s="385"/>
      <c r="Q11" s="385"/>
      <c r="R11" s="385"/>
      <c r="S11" s="385"/>
      <c r="T11" s="385" t="s">
        <v>23</v>
      </c>
      <c r="U11" s="385"/>
      <c r="V11" s="385"/>
      <c r="W11" s="385"/>
      <c r="X11" s="385" t="s">
        <v>25</v>
      </c>
      <c r="Y11" s="385"/>
      <c r="Z11" s="385"/>
      <c r="AA11" s="385"/>
      <c r="AB11" s="385" t="s">
        <v>24</v>
      </c>
      <c r="AC11" s="385"/>
      <c r="AD11" s="385"/>
      <c r="AE11" s="385"/>
      <c r="AF11" s="26"/>
      <c r="AI11" s="21" t="s">
        <v>19</v>
      </c>
    </row>
    <row r="12" spans="1:35" ht="16.5" x14ac:dyDescent="0.3">
      <c r="A12" s="61" t="str">
        <f>IF($AI$9&lt;&gt;"",IF(Anagrafica!A99&lt;&gt;"",Anagrafica!A99,""),"")</f>
        <v/>
      </c>
      <c r="B12" s="409" t="str">
        <f>IF(A12&lt;&gt;"",IF(Anagrafica!B99&lt;&gt;"",Anagrafica!B99,""),"")</f>
        <v/>
      </c>
      <c r="C12" s="409"/>
      <c r="D12" s="409"/>
      <c r="E12" s="409"/>
      <c r="F12" s="409"/>
      <c r="G12" s="409"/>
      <c r="H12" s="409"/>
      <c r="I12" s="409"/>
      <c r="J12" s="409"/>
      <c r="K12" s="409"/>
      <c r="L12" s="409"/>
      <c r="M12" s="409"/>
      <c r="N12" s="409"/>
      <c r="O12" s="409"/>
      <c r="P12" s="409"/>
      <c r="Q12" s="409"/>
      <c r="R12" s="409"/>
      <c r="S12" s="410"/>
      <c r="T12" s="372" t="str">
        <f>IF(A12&lt;&gt;"",IF(AI31&lt;&gt;"",AI31,0)+IF(AI50&lt;&gt;"",AI50,0)+IF(AI69&lt;&gt;"",AI69,0)+IF(AI88&lt;&gt;"",AI88,0)+IF(AI107&lt;&gt;"",AI107,0),"")</f>
        <v/>
      </c>
      <c r="U12" s="373"/>
      <c r="V12" s="373"/>
      <c r="W12" s="373"/>
      <c r="X12" s="372" t="str">
        <f>IF(T12&lt;&gt;"",ROUND(T12/COUNTA(Anagrafica!$B$89:$C$93),3),"")</f>
        <v/>
      </c>
      <c r="Y12" s="373"/>
      <c r="Z12" s="373"/>
      <c r="AA12" s="390"/>
      <c r="AB12" s="372" t="str">
        <f>IF(T12="","",IF(T12&gt;0,ROUND(X12/LARGE($X$12:$AA$26,1),3),0))</f>
        <v/>
      </c>
      <c r="AC12" s="373"/>
      <c r="AD12" s="373"/>
      <c r="AE12" s="390"/>
      <c r="AF12" s="94"/>
      <c r="AG12" s="94"/>
      <c r="AH12" s="95"/>
      <c r="AI12" s="85" t="str">
        <f t="shared" ref="AI12:AI26" si="0">IF(AB12&lt;&gt;"",IF(AB12&gt;0,ROUND(AB12*IF($AI$9&lt;&gt;"",$AI$9,$AI$8),3),0),"")</f>
        <v/>
      </c>
    </row>
    <row r="13" spans="1:35" ht="16.5" x14ac:dyDescent="0.3">
      <c r="A13" s="62" t="str">
        <f>IF($AI$9&lt;&gt;"",IF(Anagrafica!A100&lt;&gt;"",Anagrafica!A100,""),"")</f>
        <v/>
      </c>
      <c r="B13" s="374" t="str">
        <f>IF(A13&lt;&gt;"",IF(Anagrafica!B100&lt;&gt;"",Anagrafica!B100,""),"")</f>
        <v/>
      </c>
      <c r="C13" s="374"/>
      <c r="D13" s="374"/>
      <c r="E13" s="374"/>
      <c r="F13" s="374"/>
      <c r="G13" s="374"/>
      <c r="H13" s="374"/>
      <c r="I13" s="374"/>
      <c r="J13" s="374"/>
      <c r="K13" s="374"/>
      <c r="L13" s="374"/>
      <c r="M13" s="374"/>
      <c r="N13" s="374"/>
      <c r="O13" s="374"/>
      <c r="P13" s="374"/>
      <c r="Q13" s="374"/>
      <c r="R13" s="374"/>
      <c r="S13" s="376"/>
      <c r="T13" s="401" t="str">
        <f t="shared" ref="T13:T26" si="1">IF(A13&lt;&gt;"",IF(AI32&lt;&gt;"",AI32,0)+IF(AI51&lt;&gt;"",AI51,0)+IF(AI70&lt;&gt;"",AI70,0)+IF(AI89&lt;&gt;"",AI89,0)+IF(AI108&lt;&gt;"",AI108,0),"")</f>
        <v/>
      </c>
      <c r="U13" s="402"/>
      <c r="V13" s="402"/>
      <c r="W13" s="402"/>
      <c r="X13" s="401" t="str">
        <f>IF(T13&lt;&gt;"",ROUND(T13/COUNTA(Anagrafica!$B$89:$C$93),3),"")</f>
        <v/>
      </c>
      <c r="Y13" s="402"/>
      <c r="Z13" s="402"/>
      <c r="AA13" s="403"/>
      <c r="AB13" s="401" t="str">
        <f t="shared" ref="AB13:AB26" si="2">IF(T13="","",IF(T13&gt;0,ROUND(X13/LARGE($X$12:$AA$26,1),3),0))</f>
        <v/>
      </c>
      <c r="AC13" s="402"/>
      <c r="AD13" s="402"/>
      <c r="AE13" s="403"/>
      <c r="AF13" s="96"/>
      <c r="AG13" s="96"/>
      <c r="AH13" s="97"/>
      <c r="AI13" s="86" t="str">
        <f t="shared" si="0"/>
        <v/>
      </c>
    </row>
    <row r="14" spans="1:35" ht="16.5" x14ac:dyDescent="0.3">
      <c r="A14" s="62" t="str">
        <f>IF($AI$9&lt;&gt;"",IF(Anagrafica!A101&lt;&gt;"",Anagrafica!A101,""),"")</f>
        <v/>
      </c>
      <c r="B14" s="374" t="str">
        <f>IF(A14&lt;&gt;"",IF(Anagrafica!B101&lt;&gt;"",Anagrafica!B101,""),"")</f>
        <v/>
      </c>
      <c r="C14" s="374"/>
      <c r="D14" s="374"/>
      <c r="E14" s="374"/>
      <c r="F14" s="374"/>
      <c r="G14" s="374"/>
      <c r="H14" s="374"/>
      <c r="I14" s="374"/>
      <c r="J14" s="374"/>
      <c r="K14" s="374"/>
      <c r="L14" s="374"/>
      <c r="M14" s="374"/>
      <c r="N14" s="374"/>
      <c r="O14" s="374"/>
      <c r="P14" s="374"/>
      <c r="Q14" s="374"/>
      <c r="R14" s="374"/>
      <c r="S14" s="376"/>
      <c r="T14" s="401" t="str">
        <f t="shared" si="1"/>
        <v/>
      </c>
      <c r="U14" s="402"/>
      <c r="V14" s="402"/>
      <c r="W14" s="402"/>
      <c r="X14" s="401" t="str">
        <f>IF(T14&lt;&gt;"",ROUND(T14/COUNTA(Anagrafica!$B$89:$C$93),3),"")</f>
        <v/>
      </c>
      <c r="Y14" s="402"/>
      <c r="Z14" s="402"/>
      <c r="AA14" s="403"/>
      <c r="AB14" s="401" t="str">
        <f t="shared" si="2"/>
        <v/>
      </c>
      <c r="AC14" s="402"/>
      <c r="AD14" s="402"/>
      <c r="AE14" s="403"/>
      <c r="AF14" s="96"/>
      <c r="AG14" s="96"/>
      <c r="AH14" s="97"/>
      <c r="AI14" s="86" t="str">
        <f t="shared" si="0"/>
        <v/>
      </c>
    </row>
    <row r="15" spans="1:35" ht="16.5" x14ac:dyDescent="0.3">
      <c r="A15" s="62" t="str">
        <f>IF($AI$9&lt;&gt;"",IF(Anagrafica!A102&lt;&gt;"",Anagrafica!A102,""),"")</f>
        <v/>
      </c>
      <c r="B15" s="374" t="str">
        <f>IF(A15&lt;&gt;"",IF(Anagrafica!B102&lt;&gt;"",Anagrafica!B102,""),"")</f>
        <v/>
      </c>
      <c r="C15" s="374"/>
      <c r="D15" s="374"/>
      <c r="E15" s="374"/>
      <c r="F15" s="374"/>
      <c r="G15" s="374"/>
      <c r="H15" s="374"/>
      <c r="I15" s="374"/>
      <c r="J15" s="374"/>
      <c r="K15" s="374"/>
      <c r="L15" s="374"/>
      <c r="M15" s="374"/>
      <c r="N15" s="374"/>
      <c r="O15" s="374"/>
      <c r="P15" s="374"/>
      <c r="Q15" s="374"/>
      <c r="R15" s="374"/>
      <c r="S15" s="376"/>
      <c r="T15" s="401" t="str">
        <f t="shared" si="1"/>
        <v/>
      </c>
      <c r="U15" s="402"/>
      <c r="V15" s="402"/>
      <c r="W15" s="402"/>
      <c r="X15" s="401" t="str">
        <f>IF(T15&lt;&gt;"",ROUND(T15/COUNTA(Anagrafica!$B$89:$C$93),3),"")</f>
        <v/>
      </c>
      <c r="Y15" s="402"/>
      <c r="Z15" s="402"/>
      <c r="AA15" s="403"/>
      <c r="AB15" s="401" t="str">
        <f t="shared" si="2"/>
        <v/>
      </c>
      <c r="AC15" s="402"/>
      <c r="AD15" s="402"/>
      <c r="AE15" s="403"/>
      <c r="AF15" s="96"/>
      <c r="AG15" s="96"/>
      <c r="AH15" s="97"/>
      <c r="AI15" s="86" t="str">
        <f t="shared" si="0"/>
        <v/>
      </c>
    </row>
    <row r="16" spans="1:35" ht="16.5" x14ac:dyDescent="0.3">
      <c r="A16" s="62" t="str">
        <f>IF($AI$9&lt;&gt;"",IF(Anagrafica!A103&lt;&gt;"",Anagrafica!A103,""),"")</f>
        <v/>
      </c>
      <c r="B16" s="374" t="str">
        <f>IF(A16&lt;&gt;"",IF(Anagrafica!B103&lt;&gt;"",Anagrafica!B103,""),"")</f>
        <v/>
      </c>
      <c r="C16" s="374"/>
      <c r="D16" s="374"/>
      <c r="E16" s="374"/>
      <c r="F16" s="374"/>
      <c r="G16" s="374"/>
      <c r="H16" s="374"/>
      <c r="I16" s="374"/>
      <c r="J16" s="374"/>
      <c r="K16" s="374"/>
      <c r="L16" s="374"/>
      <c r="M16" s="374"/>
      <c r="N16" s="374"/>
      <c r="O16" s="374"/>
      <c r="P16" s="374"/>
      <c r="Q16" s="374"/>
      <c r="R16" s="374"/>
      <c r="S16" s="376"/>
      <c r="T16" s="401" t="str">
        <f t="shared" si="1"/>
        <v/>
      </c>
      <c r="U16" s="402"/>
      <c r="V16" s="402"/>
      <c r="W16" s="402"/>
      <c r="X16" s="401" t="str">
        <f>IF(T16&lt;&gt;"",ROUND(T16/COUNTA(Anagrafica!$B$89:$C$93),3),"")</f>
        <v/>
      </c>
      <c r="Y16" s="402"/>
      <c r="Z16" s="402"/>
      <c r="AA16" s="403"/>
      <c r="AB16" s="401" t="str">
        <f t="shared" si="2"/>
        <v/>
      </c>
      <c r="AC16" s="402"/>
      <c r="AD16" s="402"/>
      <c r="AE16" s="403"/>
      <c r="AF16" s="96"/>
      <c r="AG16" s="96"/>
      <c r="AH16" s="97"/>
      <c r="AI16" s="86" t="str">
        <f t="shared" si="0"/>
        <v/>
      </c>
    </row>
    <row r="17" spans="1:35" ht="16.5" x14ac:dyDescent="0.3">
      <c r="A17" s="62" t="str">
        <f>IF($AI$9&lt;&gt;"",IF(Anagrafica!A104&lt;&gt;"",Anagrafica!A104,""),"")</f>
        <v/>
      </c>
      <c r="B17" s="374" t="str">
        <f>IF(A17&lt;&gt;"",IF(Anagrafica!B104&lt;&gt;"",Anagrafica!B104,""),"")</f>
        <v/>
      </c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4"/>
      <c r="N17" s="374"/>
      <c r="O17" s="374"/>
      <c r="P17" s="374"/>
      <c r="Q17" s="374"/>
      <c r="R17" s="374"/>
      <c r="S17" s="376"/>
      <c r="T17" s="401" t="str">
        <f t="shared" si="1"/>
        <v/>
      </c>
      <c r="U17" s="402"/>
      <c r="V17" s="402"/>
      <c r="W17" s="402"/>
      <c r="X17" s="401" t="str">
        <f>IF(T17&lt;&gt;"",ROUND(T17/COUNTA(Anagrafica!$B$89:$C$93),3),"")</f>
        <v/>
      </c>
      <c r="Y17" s="402"/>
      <c r="Z17" s="402"/>
      <c r="AA17" s="403"/>
      <c r="AB17" s="401" t="str">
        <f t="shared" si="2"/>
        <v/>
      </c>
      <c r="AC17" s="402"/>
      <c r="AD17" s="402"/>
      <c r="AE17" s="403"/>
      <c r="AF17" s="96"/>
      <c r="AG17" s="96"/>
      <c r="AH17" s="97"/>
      <c r="AI17" s="86" t="str">
        <f t="shared" si="0"/>
        <v/>
      </c>
    </row>
    <row r="18" spans="1:35" ht="16.5" x14ac:dyDescent="0.3">
      <c r="A18" s="62" t="str">
        <f>IF($AI$9&lt;&gt;"",IF(Anagrafica!A105&lt;&gt;"",Anagrafica!A105,""),"")</f>
        <v/>
      </c>
      <c r="B18" s="374" t="str">
        <f>IF(A18&lt;&gt;"",IF(Anagrafica!B105&lt;&gt;"",Anagrafica!B105,""),"")</f>
        <v/>
      </c>
      <c r="C18" s="374"/>
      <c r="D18" s="374"/>
      <c r="E18" s="374"/>
      <c r="F18" s="374"/>
      <c r="G18" s="374"/>
      <c r="H18" s="374"/>
      <c r="I18" s="374"/>
      <c r="J18" s="374"/>
      <c r="K18" s="374"/>
      <c r="L18" s="374"/>
      <c r="M18" s="374"/>
      <c r="N18" s="374"/>
      <c r="O18" s="374"/>
      <c r="P18" s="374"/>
      <c r="Q18" s="374"/>
      <c r="R18" s="374"/>
      <c r="S18" s="376"/>
      <c r="T18" s="401" t="str">
        <f t="shared" si="1"/>
        <v/>
      </c>
      <c r="U18" s="402"/>
      <c r="V18" s="402"/>
      <c r="W18" s="402"/>
      <c r="X18" s="401" t="str">
        <f>IF(T18&lt;&gt;"",ROUND(T18/COUNTA(Anagrafica!$B$89:$C$93),3),"")</f>
        <v/>
      </c>
      <c r="Y18" s="402"/>
      <c r="Z18" s="402"/>
      <c r="AA18" s="403"/>
      <c r="AB18" s="401" t="str">
        <f t="shared" si="2"/>
        <v/>
      </c>
      <c r="AC18" s="402"/>
      <c r="AD18" s="402"/>
      <c r="AE18" s="403"/>
      <c r="AF18" s="96"/>
      <c r="AG18" s="96"/>
      <c r="AH18" s="97"/>
      <c r="AI18" s="86" t="str">
        <f t="shared" si="0"/>
        <v/>
      </c>
    </row>
    <row r="19" spans="1:35" ht="16.5" x14ac:dyDescent="0.3">
      <c r="A19" s="62" t="str">
        <f>IF($AI$9&lt;&gt;"",IF(Anagrafica!A106&lt;&gt;"",Anagrafica!A106,""),"")</f>
        <v/>
      </c>
      <c r="B19" s="374" t="str">
        <f>IF(A19&lt;&gt;"",IF(Anagrafica!B106&lt;&gt;"",Anagrafica!B106,""),"")</f>
        <v/>
      </c>
      <c r="C19" s="374"/>
      <c r="D19" s="374"/>
      <c r="E19" s="374"/>
      <c r="F19" s="374"/>
      <c r="G19" s="374"/>
      <c r="H19" s="374"/>
      <c r="I19" s="374"/>
      <c r="J19" s="374"/>
      <c r="K19" s="374"/>
      <c r="L19" s="374"/>
      <c r="M19" s="374"/>
      <c r="N19" s="374"/>
      <c r="O19" s="374"/>
      <c r="P19" s="374"/>
      <c r="Q19" s="374"/>
      <c r="R19" s="374"/>
      <c r="S19" s="376"/>
      <c r="T19" s="401" t="str">
        <f t="shared" si="1"/>
        <v/>
      </c>
      <c r="U19" s="402"/>
      <c r="V19" s="402"/>
      <c r="W19" s="402"/>
      <c r="X19" s="401" t="str">
        <f>IF(T19&lt;&gt;"",ROUND(T19/COUNTA(Anagrafica!$B$89:$C$93),3),"")</f>
        <v/>
      </c>
      <c r="Y19" s="402"/>
      <c r="Z19" s="402"/>
      <c r="AA19" s="403"/>
      <c r="AB19" s="401" t="str">
        <f t="shared" si="2"/>
        <v/>
      </c>
      <c r="AC19" s="402"/>
      <c r="AD19" s="402"/>
      <c r="AE19" s="403"/>
      <c r="AF19" s="96"/>
      <c r="AG19" s="96"/>
      <c r="AH19" s="97"/>
      <c r="AI19" s="86" t="str">
        <f t="shared" si="0"/>
        <v/>
      </c>
    </row>
    <row r="20" spans="1:35" ht="16.5" x14ac:dyDescent="0.3">
      <c r="A20" s="62" t="str">
        <f>IF($AI$9&lt;&gt;"",IF(Anagrafica!A107&lt;&gt;"",Anagrafica!A107,""),"")</f>
        <v/>
      </c>
      <c r="B20" s="374" t="str">
        <f>IF(A20&lt;&gt;"",IF(Anagrafica!B107&lt;&gt;"",Anagrafica!B107,""),"")</f>
        <v/>
      </c>
      <c r="C20" s="374"/>
      <c r="D20" s="374"/>
      <c r="E20" s="374"/>
      <c r="F20" s="374"/>
      <c r="G20" s="374"/>
      <c r="H20" s="374"/>
      <c r="I20" s="374"/>
      <c r="J20" s="374"/>
      <c r="K20" s="374"/>
      <c r="L20" s="374"/>
      <c r="M20" s="374"/>
      <c r="N20" s="374"/>
      <c r="O20" s="374"/>
      <c r="P20" s="374"/>
      <c r="Q20" s="374"/>
      <c r="R20" s="374"/>
      <c r="S20" s="376"/>
      <c r="T20" s="401" t="str">
        <f t="shared" si="1"/>
        <v/>
      </c>
      <c r="U20" s="402"/>
      <c r="V20" s="402"/>
      <c r="W20" s="402"/>
      <c r="X20" s="401" t="str">
        <f>IF(T20&lt;&gt;"",ROUND(T20/COUNTA(Anagrafica!$B$89:$C$93),3),"")</f>
        <v/>
      </c>
      <c r="Y20" s="402"/>
      <c r="Z20" s="402"/>
      <c r="AA20" s="403"/>
      <c r="AB20" s="401" t="str">
        <f t="shared" si="2"/>
        <v/>
      </c>
      <c r="AC20" s="402"/>
      <c r="AD20" s="402"/>
      <c r="AE20" s="403"/>
      <c r="AF20" s="96"/>
      <c r="AG20" s="96"/>
      <c r="AH20" s="97"/>
      <c r="AI20" s="86" t="str">
        <f t="shared" si="0"/>
        <v/>
      </c>
    </row>
    <row r="21" spans="1:35" ht="16.5" x14ac:dyDescent="0.3">
      <c r="A21" s="62" t="str">
        <f>IF($AI$9&lt;&gt;"",IF(Anagrafica!A108&lt;&gt;"",Anagrafica!A108,""),"")</f>
        <v/>
      </c>
      <c r="B21" s="374" t="str">
        <f>IF(A21&lt;&gt;"",IF(Anagrafica!B108&lt;&gt;"",Anagrafica!B108,""),"")</f>
        <v/>
      </c>
      <c r="C21" s="374"/>
      <c r="D21" s="374"/>
      <c r="E21" s="374"/>
      <c r="F21" s="374"/>
      <c r="G21" s="374"/>
      <c r="H21" s="374"/>
      <c r="I21" s="374"/>
      <c r="J21" s="374"/>
      <c r="K21" s="374"/>
      <c r="L21" s="374"/>
      <c r="M21" s="374"/>
      <c r="N21" s="374"/>
      <c r="O21" s="374"/>
      <c r="P21" s="374"/>
      <c r="Q21" s="374"/>
      <c r="R21" s="374"/>
      <c r="S21" s="376"/>
      <c r="T21" s="401" t="str">
        <f t="shared" si="1"/>
        <v/>
      </c>
      <c r="U21" s="402"/>
      <c r="V21" s="402"/>
      <c r="W21" s="402"/>
      <c r="X21" s="401" t="str">
        <f>IF(T21&lt;&gt;"",ROUND(T21/COUNTA(Anagrafica!$B$89:$C$93),3),"")</f>
        <v/>
      </c>
      <c r="Y21" s="402"/>
      <c r="Z21" s="402"/>
      <c r="AA21" s="403"/>
      <c r="AB21" s="401" t="str">
        <f t="shared" si="2"/>
        <v/>
      </c>
      <c r="AC21" s="402"/>
      <c r="AD21" s="402"/>
      <c r="AE21" s="403"/>
      <c r="AF21" s="96"/>
      <c r="AG21" s="96"/>
      <c r="AH21" s="97"/>
      <c r="AI21" s="86" t="str">
        <f t="shared" si="0"/>
        <v/>
      </c>
    </row>
    <row r="22" spans="1:35" ht="16.5" x14ac:dyDescent="0.3">
      <c r="A22" s="62" t="str">
        <f>IF($AI$9&lt;&gt;"",IF(Anagrafica!A109&lt;&gt;"",Anagrafica!A109,""),"")</f>
        <v/>
      </c>
      <c r="B22" s="374" t="str">
        <f>IF(A22&lt;&gt;"",IF(Anagrafica!B109&lt;&gt;"",Anagrafica!B109,""),"")</f>
        <v/>
      </c>
      <c r="C22" s="374"/>
      <c r="D22" s="374"/>
      <c r="E22" s="374"/>
      <c r="F22" s="374"/>
      <c r="G22" s="374"/>
      <c r="H22" s="374"/>
      <c r="I22" s="374"/>
      <c r="J22" s="374"/>
      <c r="K22" s="374"/>
      <c r="L22" s="374"/>
      <c r="M22" s="374"/>
      <c r="N22" s="374"/>
      <c r="O22" s="374"/>
      <c r="P22" s="374"/>
      <c r="Q22" s="374"/>
      <c r="R22" s="374"/>
      <c r="S22" s="376"/>
      <c r="T22" s="401" t="str">
        <f t="shared" si="1"/>
        <v/>
      </c>
      <c r="U22" s="402"/>
      <c r="V22" s="402"/>
      <c r="W22" s="402"/>
      <c r="X22" s="401" t="str">
        <f>IF(T22&lt;&gt;"",ROUND(T22/COUNTA(Anagrafica!$B$89:$C$93),3),"")</f>
        <v/>
      </c>
      <c r="Y22" s="402"/>
      <c r="Z22" s="402"/>
      <c r="AA22" s="403"/>
      <c r="AB22" s="401" t="str">
        <f t="shared" si="2"/>
        <v/>
      </c>
      <c r="AC22" s="402"/>
      <c r="AD22" s="402"/>
      <c r="AE22" s="403"/>
      <c r="AF22" s="96"/>
      <c r="AG22" s="96"/>
      <c r="AH22" s="97"/>
      <c r="AI22" s="86" t="str">
        <f t="shared" si="0"/>
        <v/>
      </c>
    </row>
    <row r="23" spans="1:35" ht="16.5" x14ac:dyDescent="0.3">
      <c r="A23" s="62" t="str">
        <f>IF($AI$9&lt;&gt;"",IF(Anagrafica!A110&lt;&gt;"",Anagrafica!A110,""),"")</f>
        <v/>
      </c>
      <c r="B23" s="374" t="str">
        <f>IF(A23&lt;&gt;"",IF(Anagrafica!B110&lt;&gt;"",Anagrafica!B110,""),"")</f>
        <v/>
      </c>
      <c r="C23" s="374"/>
      <c r="D23" s="374"/>
      <c r="E23" s="374"/>
      <c r="F23" s="374"/>
      <c r="G23" s="374"/>
      <c r="H23" s="374"/>
      <c r="I23" s="374"/>
      <c r="J23" s="374"/>
      <c r="K23" s="374"/>
      <c r="L23" s="374"/>
      <c r="M23" s="374"/>
      <c r="N23" s="374"/>
      <c r="O23" s="374"/>
      <c r="P23" s="374"/>
      <c r="Q23" s="374"/>
      <c r="R23" s="374"/>
      <c r="S23" s="376"/>
      <c r="T23" s="401" t="str">
        <f t="shared" si="1"/>
        <v/>
      </c>
      <c r="U23" s="402"/>
      <c r="V23" s="402"/>
      <c r="W23" s="402"/>
      <c r="X23" s="401" t="str">
        <f>IF(T23&lt;&gt;"",ROUND(T23/COUNTA(Anagrafica!$B$89:$C$93),3),"")</f>
        <v/>
      </c>
      <c r="Y23" s="402"/>
      <c r="Z23" s="402"/>
      <c r="AA23" s="403"/>
      <c r="AB23" s="401" t="str">
        <f t="shared" si="2"/>
        <v/>
      </c>
      <c r="AC23" s="402"/>
      <c r="AD23" s="402"/>
      <c r="AE23" s="403"/>
      <c r="AF23" s="96"/>
      <c r="AG23" s="96"/>
      <c r="AH23" s="97"/>
      <c r="AI23" s="86" t="str">
        <f t="shared" si="0"/>
        <v/>
      </c>
    </row>
    <row r="24" spans="1:35" ht="16.5" x14ac:dyDescent="0.3">
      <c r="A24" s="62" t="str">
        <f>IF($AI$9&lt;&gt;"",IF(Anagrafica!A111&lt;&gt;"",Anagrafica!A111,""),"")</f>
        <v/>
      </c>
      <c r="B24" s="374" t="str">
        <f>IF(A24&lt;&gt;"",IF(Anagrafica!B111&lt;&gt;"",Anagrafica!B111,""),"")</f>
        <v/>
      </c>
      <c r="C24" s="374"/>
      <c r="D24" s="374"/>
      <c r="E24" s="374"/>
      <c r="F24" s="374"/>
      <c r="G24" s="374"/>
      <c r="H24" s="374"/>
      <c r="I24" s="374"/>
      <c r="J24" s="374"/>
      <c r="K24" s="374"/>
      <c r="L24" s="374"/>
      <c r="M24" s="374"/>
      <c r="N24" s="374"/>
      <c r="O24" s="374"/>
      <c r="P24" s="374"/>
      <c r="Q24" s="374"/>
      <c r="R24" s="374"/>
      <c r="S24" s="376"/>
      <c r="T24" s="401" t="str">
        <f t="shared" si="1"/>
        <v/>
      </c>
      <c r="U24" s="402"/>
      <c r="V24" s="402"/>
      <c r="W24" s="402"/>
      <c r="X24" s="401" t="str">
        <f>IF(T24&lt;&gt;"",ROUND(T24/COUNTA(Anagrafica!$B$89:$C$93),3),"")</f>
        <v/>
      </c>
      <c r="Y24" s="402"/>
      <c r="Z24" s="402"/>
      <c r="AA24" s="403"/>
      <c r="AB24" s="401" t="str">
        <f t="shared" si="2"/>
        <v/>
      </c>
      <c r="AC24" s="402"/>
      <c r="AD24" s="402"/>
      <c r="AE24" s="403"/>
      <c r="AF24" s="96"/>
      <c r="AG24" s="96"/>
      <c r="AH24" s="97"/>
      <c r="AI24" s="86" t="str">
        <f t="shared" si="0"/>
        <v/>
      </c>
    </row>
    <row r="25" spans="1:35" ht="16.5" x14ac:dyDescent="0.3">
      <c r="A25" s="62" t="str">
        <f>IF($AI$9&lt;&gt;"",IF(Anagrafica!A112&lt;&gt;"",Anagrafica!A112,""),"")</f>
        <v/>
      </c>
      <c r="B25" s="374" t="str">
        <f>IF(A25&lt;&gt;"",IF(Anagrafica!B112&lt;&gt;"",Anagrafica!B112,""),"")</f>
        <v/>
      </c>
      <c r="C25" s="374"/>
      <c r="D25" s="374"/>
      <c r="E25" s="374"/>
      <c r="F25" s="374"/>
      <c r="G25" s="374"/>
      <c r="H25" s="374"/>
      <c r="I25" s="374"/>
      <c r="J25" s="374"/>
      <c r="K25" s="374"/>
      <c r="L25" s="374"/>
      <c r="M25" s="374"/>
      <c r="N25" s="374"/>
      <c r="O25" s="374"/>
      <c r="P25" s="374"/>
      <c r="Q25" s="374"/>
      <c r="R25" s="374"/>
      <c r="S25" s="376"/>
      <c r="T25" s="401" t="str">
        <f t="shared" si="1"/>
        <v/>
      </c>
      <c r="U25" s="402"/>
      <c r="V25" s="402"/>
      <c r="W25" s="402"/>
      <c r="X25" s="401" t="str">
        <f>IF(T25&lt;&gt;"",ROUND(T25/COUNTA(Anagrafica!$B$89:$C$93),3),"")</f>
        <v/>
      </c>
      <c r="Y25" s="402"/>
      <c r="Z25" s="402"/>
      <c r="AA25" s="403"/>
      <c r="AB25" s="401" t="str">
        <f t="shared" si="2"/>
        <v/>
      </c>
      <c r="AC25" s="402"/>
      <c r="AD25" s="402"/>
      <c r="AE25" s="403"/>
      <c r="AF25" s="96"/>
      <c r="AG25" s="96"/>
      <c r="AH25" s="97"/>
      <c r="AI25" s="86" t="str">
        <f t="shared" si="0"/>
        <v/>
      </c>
    </row>
    <row r="26" spans="1:35" ht="16.5" x14ac:dyDescent="0.3">
      <c r="A26" s="63" t="str">
        <f>IF($AI$9&lt;&gt;"",IF(Anagrafica!A113&lt;&gt;"",Anagrafica!A113,""),"")</f>
        <v/>
      </c>
      <c r="B26" s="379" t="str">
        <f>IF(A26&lt;&gt;"",IF(Anagrafica!B113&lt;&gt;"",Anagrafica!B113,""),"")</f>
        <v/>
      </c>
      <c r="C26" s="379"/>
      <c r="D26" s="379"/>
      <c r="E26" s="379"/>
      <c r="F26" s="379"/>
      <c r="G26" s="379"/>
      <c r="H26" s="379"/>
      <c r="I26" s="379"/>
      <c r="J26" s="379"/>
      <c r="K26" s="379"/>
      <c r="L26" s="379"/>
      <c r="M26" s="379"/>
      <c r="N26" s="379"/>
      <c r="O26" s="379"/>
      <c r="P26" s="379"/>
      <c r="Q26" s="379"/>
      <c r="R26" s="379"/>
      <c r="S26" s="380"/>
      <c r="T26" s="407" t="str">
        <f t="shared" si="1"/>
        <v/>
      </c>
      <c r="U26" s="408"/>
      <c r="V26" s="408"/>
      <c r="W26" s="408"/>
      <c r="X26" s="404" t="str">
        <f>IF(T26&lt;&gt;"",ROUND(T26/COUNTA(Anagrafica!$B$89:$C$93),3),"")</f>
        <v/>
      </c>
      <c r="Y26" s="405"/>
      <c r="Z26" s="405"/>
      <c r="AA26" s="406"/>
      <c r="AB26" s="404" t="str">
        <f t="shared" si="2"/>
        <v/>
      </c>
      <c r="AC26" s="405"/>
      <c r="AD26" s="405"/>
      <c r="AE26" s="406"/>
      <c r="AF26" s="96"/>
      <c r="AG26" s="96"/>
      <c r="AH26" s="97"/>
      <c r="AI26" s="87" t="str">
        <f t="shared" si="0"/>
        <v/>
      </c>
    </row>
    <row r="27" spans="1:35" x14ac:dyDescent="0.2">
      <c r="A27" s="42"/>
      <c r="B27" s="42"/>
      <c r="C27" s="9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378"/>
      <c r="Q27" s="378"/>
      <c r="R27" s="378"/>
      <c r="S27" s="378"/>
      <c r="T27" s="400"/>
      <c r="U27" s="400"/>
      <c r="V27" s="400"/>
      <c r="W27" s="400"/>
      <c r="X27" s="42"/>
      <c r="Y27" s="42"/>
      <c r="Z27" s="42"/>
      <c r="AA27" s="42"/>
      <c r="AB27" s="26"/>
      <c r="AC27" s="26"/>
      <c r="AD27" s="26"/>
      <c r="AE27" s="26"/>
      <c r="AF27" s="104"/>
      <c r="AG27" s="104"/>
      <c r="AH27" s="103"/>
      <c r="AI27" s="42"/>
    </row>
    <row r="29" spans="1:35" s="20" customFormat="1" ht="16.5" x14ac:dyDescent="0.3">
      <c r="A29" s="19" t="str">
        <f>IF(Anagrafica!A89&lt;&gt;"",Anagrafica!A89&amp;" - "&amp;Anagrafica!B89,"")</f>
        <v>1 - Commissario 1</v>
      </c>
      <c r="C29" s="28"/>
      <c r="AG29" s="28"/>
    </row>
    <row r="30" spans="1:35" s="5" customFormat="1" ht="13.5" customHeight="1" x14ac:dyDescent="0.2">
      <c r="A30" s="4" t="s">
        <v>10</v>
      </c>
      <c r="C30" s="60" t="str">
        <f>$A$13</f>
        <v/>
      </c>
      <c r="E30" s="60" t="str">
        <f>+$A$14</f>
        <v/>
      </c>
      <c r="G30" s="60" t="str">
        <f>+$A$15</f>
        <v/>
      </c>
      <c r="I30" s="60" t="str">
        <f>+$A$16</f>
        <v/>
      </c>
      <c r="K30" s="60" t="str">
        <f>+$A$17</f>
        <v/>
      </c>
      <c r="M30" s="60" t="str">
        <f>+$A$18</f>
        <v/>
      </c>
      <c r="O30" s="60" t="str">
        <f>+$A$19</f>
        <v/>
      </c>
      <c r="Q30" s="60" t="str">
        <f>+$A$20</f>
        <v/>
      </c>
      <c r="S30" s="60" t="str">
        <f>+$A$21</f>
        <v/>
      </c>
      <c r="U30" s="60" t="str">
        <f>+$A$22</f>
        <v/>
      </c>
      <c r="W30" s="60" t="str">
        <f>+$A$23</f>
        <v/>
      </c>
      <c r="Y30" s="60" t="str">
        <f>+$A$24</f>
        <v/>
      </c>
      <c r="AA30" s="60" t="str">
        <f>+$A$25</f>
        <v/>
      </c>
      <c r="AC30" s="60" t="str">
        <f>+$A$26</f>
        <v/>
      </c>
      <c r="AE30" s="26"/>
      <c r="AG30" s="4" t="s">
        <v>10</v>
      </c>
      <c r="AH30" s="5" t="s">
        <v>1</v>
      </c>
      <c r="AI30" s="5" t="s">
        <v>0</v>
      </c>
    </row>
    <row r="31" spans="1:35" ht="13.5" x14ac:dyDescent="0.25">
      <c r="A31" s="59" t="str">
        <f>+$A$12</f>
        <v/>
      </c>
      <c r="B31" s="22"/>
      <c r="C31" s="23"/>
      <c r="D31" s="22"/>
      <c r="E31" s="23"/>
      <c r="F31" s="22"/>
      <c r="G31" s="23"/>
      <c r="H31" s="22"/>
      <c r="I31" s="23"/>
      <c r="J31" s="22"/>
      <c r="K31" s="23"/>
      <c r="L31" s="22"/>
      <c r="M31" s="23"/>
      <c r="N31" s="22"/>
      <c r="O31" s="23"/>
      <c r="P31" s="22"/>
      <c r="Q31" s="23"/>
      <c r="R31" s="22"/>
      <c r="S31" s="23"/>
      <c r="T31" s="22"/>
      <c r="U31" s="23"/>
      <c r="V31" s="22"/>
      <c r="W31" s="23"/>
      <c r="X31" s="22"/>
      <c r="Y31" s="23"/>
      <c r="Z31" s="22"/>
      <c r="AA31" s="23"/>
      <c r="AB31" s="22"/>
      <c r="AC31" s="23"/>
      <c r="AE31" s="29" t="str">
        <f t="shared" ref="AE31:AE44" si="3">IF(OR(A31="",AND(A31&lt;&gt;"",A32="")),"",SUM(B31,D31,F31,H31,J31,L31,N31,P31,R31,T31,V31,X31,Z31,AB31))</f>
        <v/>
      </c>
      <c r="AG31" s="6" t="str">
        <f>+$A$12</f>
        <v/>
      </c>
      <c r="AH31" s="6" t="str">
        <f>IF(A31&lt;&gt;"",AE31,"")</f>
        <v/>
      </c>
      <c r="AI31" s="105" t="str">
        <f>IF(AH31="","",IF(AH31&gt;0,ROUND(AH31/LARGE(AH31:AH45,1),3),0))</f>
        <v/>
      </c>
    </row>
    <row r="32" spans="1:35" ht="13.5" x14ac:dyDescent="0.25">
      <c r="A32" s="59" t="str">
        <f>+$A$13</f>
        <v/>
      </c>
      <c r="B32" s="24"/>
      <c r="C32" s="24"/>
      <c r="D32" s="22"/>
      <c r="E32" s="23"/>
      <c r="F32" s="22"/>
      <c r="G32" s="23"/>
      <c r="H32" s="22"/>
      <c r="I32" s="23"/>
      <c r="J32" s="22"/>
      <c r="K32" s="23"/>
      <c r="L32" s="22"/>
      <c r="M32" s="23"/>
      <c r="N32" s="22"/>
      <c r="O32" s="23"/>
      <c r="P32" s="22"/>
      <c r="Q32" s="23"/>
      <c r="R32" s="22"/>
      <c r="S32" s="23"/>
      <c r="T32" s="22"/>
      <c r="U32" s="23"/>
      <c r="V32" s="22"/>
      <c r="W32" s="23"/>
      <c r="X32" s="22"/>
      <c r="Y32" s="23"/>
      <c r="Z32" s="22"/>
      <c r="AA32" s="23"/>
      <c r="AB32" s="22"/>
      <c r="AC32" s="23"/>
      <c r="AE32" s="29" t="str">
        <f t="shared" si="3"/>
        <v/>
      </c>
      <c r="AG32" s="7" t="str">
        <f>+$A$13</f>
        <v/>
      </c>
      <c r="AH32" s="7" t="str">
        <f>IF(A32&lt;&gt;"",IF(AE32&lt;&gt;"",AE32,0)+IF(C46&lt;&gt;"",C46,0),"")</f>
        <v/>
      </c>
      <c r="AI32" s="106" t="str">
        <f>IF(AH32="","",IF(AH32&gt;0,ROUND(AH32/LARGE(AH31:AH45,1),3),0))</f>
        <v/>
      </c>
    </row>
    <row r="33" spans="1:35" ht="13.5" x14ac:dyDescent="0.25">
      <c r="A33" s="59" t="str">
        <f>+$A$14</f>
        <v/>
      </c>
      <c r="B33" s="24"/>
      <c r="C33" s="24"/>
      <c r="D33" s="24"/>
      <c r="E33" s="24"/>
      <c r="F33" s="22"/>
      <c r="G33" s="23"/>
      <c r="H33" s="22"/>
      <c r="I33" s="23"/>
      <c r="J33" s="22"/>
      <c r="K33" s="23"/>
      <c r="L33" s="22"/>
      <c r="M33" s="23"/>
      <c r="N33" s="22"/>
      <c r="O33" s="23"/>
      <c r="P33" s="22"/>
      <c r="Q33" s="23"/>
      <c r="R33" s="22"/>
      <c r="S33" s="23"/>
      <c r="T33" s="22"/>
      <c r="U33" s="23"/>
      <c r="V33" s="22"/>
      <c r="W33" s="23"/>
      <c r="X33" s="22"/>
      <c r="Y33" s="23"/>
      <c r="Z33" s="22"/>
      <c r="AA33" s="23"/>
      <c r="AB33" s="22"/>
      <c r="AC33" s="23"/>
      <c r="AE33" s="29" t="str">
        <f t="shared" si="3"/>
        <v/>
      </c>
      <c r="AG33" s="7" t="str">
        <f>+$A$14</f>
        <v/>
      </c>
      <c r="AH33" s="7" t="str">
        <f>IF(A33&lt;&gt;"",IF(AE33&lt;&gt;"",AE33,0)+IF(E46&lt;&gt;"",E46,0),"")</f>
        <v/>
      </c>
      <c r="AI33" s="106" t="str">
        <f>IF(AH33="","",IF(AH33&gt;0,ROUND(AH33/LARGE(AH31:AH45,1),3),0))</f>
        <v/>
      </c>
    </row>
    <row r="34" spans="1:35" ht="13.5" x14ac:dyDescent="0.25">
      <c r="A34" s="59" t="str">
        <f>+$A$15</f>
        <v/>
      </c>
      <c r="B34" s="24"/>
      <c r="C34" s="24"/>
      <c r="D34" s="24"/>
      <c r="E34" s="24"/>
      <c r="F34" s="24"/>
      <c r="G34" s="24"/>
      <c r="H34" s="22"/>
      <c r="I34" s="23"/>
      <c r="J34" s="22"/>
      <c r="K34" s="23"/>
      <c r="L34" s="22"/>
      <c r="M34" s="23"/>
      <c r="N34" s="22"/>
      <c r="O34" s="23"/>
      <c r="P34" s="22"/>
      <c r="Q34" s="23"/>
      <c r="R34" s="22"/>
      <c r="S34" s="23"/>
      <c r="T34" s="22"/>
      <c r="U34" s="23"/>
      <c r="V34" s="22"/>
      <c r="W34" s="23"/>
      <c r="X34" s="22"/>
      <c r="Y34" s="23"/>
      <c r="Z34" s="22"/>
      <c r="AA34" s="23"/>
      <c r="AB34" s="22"/>
      <c r="AC34" s="23"/>
      <c r="AE34" s="29" t="str">
        <f t="shared" si="3"/>
        <v/>
      </c>
      <c r="AG34" s="7" t="str">
        <f>+$A$15</f>
        <v/>
      </c>
      <c r="AH34" s="7" t="str">
        <f>IF(A34&lt;&gt;"",IF(AE34&lt;&gt;"",AE34,0)+IF(G46&lt;&gt;"",G46,0),"")</f>
        <v/>
      </c>
      <c r="AI34" s="106" t="str">
        <f>IF(AH34="","",IF(AH34&gt;0,ROUND(AH34/LARGE(AH31:AH45,1),3),0))</f>
        <v/>
      </c>
    </row>
    <row r="35" spans="1:35" ht="13.5" x14ac:dyDescent="0.25">
      <c r="A35" s="59" t="str">
        <f>+$A$16</f>
        <v/>
      </c>
      <c r="B35" s="24"/>
      <c r="C35" s="24"/>
      <c r="D35" s="24"/>
      <c r="E35" s="24"/>
      <c r="F35" s="24"/>
      <c r="G35" s="24"/>
      <c r="H35" s="24"/>
      <c r="I35" s="24"/>
      <c r="J35" s="22"/>
      <c r="K35" s="23"/>
      <c r="L35" s="22"/>
      <c r="M35" s="23"/>
      <c r="N35" s="22"/>
      <c r="O35" s="23"/>
      <c r="P35" s="22"/>
      <c r="Q35" s="23"/>
      <c r="R35" s="22"/>
      <c r="S35" s="23"/>
      <c r="T35" s="22"/>
      <c r="U35" s="23"/>
      <c r="V35" s="22"/>
      <c r="W35" s="23"/>
      <c r="X35" s="22"/>
      <c r="Y35" s="23"/>
      <c r="Z35" s="22"/>
      <c r="AA35" s="23"/>
      <c r="AB35" s="22"/>
      <c r="AC35" s="23"/>
      <c r="AE35" s="29" t="str">
        <f t="shared" si="3"/>
        <v/>
      </c>
      <c r="AG35" s="7" t="str">
        <f>+$A$16</f>
        <v/>
      </c>
      <c r="AH35" s="7" t="str">
        <f>IF(A35&lt;&gt;"",IF(AE35&lt;&gt;"",AE35,0)+IF(I46&lt;&gt;"",I46,0),"")</f>
        <v/>
      </c>
      <c r="AI35" s="106" t="str">
        <f>IF(AH35="","",IF(AH35&gt;0,ROUND(AH35/LARGE(AH31:AH45,1),3),0))</f>
        <v/>
      </c>
    </row>
    <row r="36" spans="1:35" ht="13.5" x14ac:dyDescent="0.25">
      <c r="A36" s="59" t="str">
        <f>+$A$17</f>
        <v/>
      </c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2"/>
      <c r="M36" s="23"/>
      <c r="N36" s="22"/>
      <c r="O36" s="23"/>
      <c r="P36" s="22"/>
      <c r="Q36" s="23"/>
      <c r="R36" s="22"/>
      <c r="S36" s="23"/>
      <c r="T36" s="22"/>
      <c r="U36" s="23"/>
      <c r="V36" s="22"/>
      <c r="W36" s="23"/>
      <c r="X36" s="22"/>
      <c r="Y36" s="23"/>
      <c r="Z36" s="22"/>
      <c r="AA36" s="23"/>
      <c r="AB36" s="22"/>
      <c r="AC36" s="23"/>
      <c r="AE36" s="29" t="str">
        <f t="shared" si="3"/>
        <v/>
      </c>
      <c r="AG36" s="7" t="str">
        <f>+$A$17</f>
        <v/>
      </c>
      <c r="AH36" s="7" t="str">
        <f>IF(A36&lt;&gt;"",IF(AE36&lt;&gt;"",AE36,0)+IF(K46&lt;&gt;"",K46,0),"")</f>
        <v/>
      </c>
      <c r="AI36" s="106" t="str">
        <f>IF(AH36="","",IF(AH36&gt;0,ROUND(AH36/LARGE(AH31:AH45,1),3),0))</f>
        <v/>
      </c>
    </row>
    <row r="37" spans="1:35" ht="13.5" x14ac:dyDescent="0.25">
      <c r="A37" s="59" t="str">
        <f>+$A$18</f>
        <v/>
      </c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2"/>
      <c r="O37" s="23"/>
      <c r="P37" s="22"/>
      <c r="Q37" s="23"/>
      <c r="R37" s="22"/>
      <c r="S37" s="23"/>
      <c r="T37" s="22"/>
      <c r="U37" s="23"/>
      <c r="V37" s="22"/>
      <c r="W37" s="23"/>
      <c r="X37" s="22"/>
      <c r="Y37" s="23"/>
      <c r="Z37" s="22"/>
      <c r="AA37" s="23"/>
      <c r="AB37" s="22"/>
      <c r="AC37" s="23"/>
      <c r="AE37" s="29" t="str">
        <f t="shared" si="3"/>
        <v/>
      </c>
      <c r="AG37" s="7" t="str">
        <f>+$A$18</f>
        <v/>
      </c>
      <c r="AH37" s="7" t="str">
        <f>IF(A37&lt;&gt;"",IF(AE37&lt;&gt;"",AE37,0)+IF(M46&lt;&gt;"",M46,0),"")</f>
        <v/>
      </c>
      <c r="AI37" s="106" t="str">
        <f>IF(AH37="","",IF(AH37&gt;0,ROUND(AH37/LARGE(AH31:AH45,1),3),0))</f>
        <v/>
      </c>
    </row>
    <row r="38" spans="1:35" ht="13.5" x14ac:dyDescent="0.25">
      <c r="A38" s="59" t="str">
        <f>+$A$19</f>
        <v/>
      </c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2"/>
      <c r="Q38" s="23"/>
      <c r="R38" s="22"/>
      <c r="S38" s="23"/>
      <c r="T38" s="22"/>
      <c r="U38" s="23"/>
      <c r="V38" s="22"/>
      <c r="W38" s="23"/>
      <c r="X38" s="22"/>
      <c r="Y38" s="23"/>
      <c r="Z38" s="22"/>
      <c r="AA38" s="23"/>
      <c r="AB38" s="22"/>
      <c r="AC38" s="23"/>
      <c r="AE38" s="29" t="str">
        <f t="shared" si="3"/>
        <v/>
      </c>
      <c r="AG38" s="7" t="str">
        <f>+$A$19</f>
        <v/>
      </c>
      <c r="AH38" s="7" t="str">
        <f>IF(A38&lt;&gt;"",IF(AE38&lt;&gt;"",AE38,0)+IF(O46&lt;&gt;"",O46,0),"")</f>
        <v/>
      </c>
      <c r="AI38" s="106" t="str">
        <f>IF(AH38="","",IF(AH38&gt;0,ROUND(AH38/LARGE(AH31:AH45,1),3),0))</f>
        <v/>
      </c>
    </row>
    <row r="39" spans="1:35" ht="13.5" x14ac:dyDescent="0.25">
      <c r="A39" s="59" t="str">
        <f>+$A$20</f>
        <v/>
      </c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2"/>
      <c r="S39" s="23"/>
      <c r="T39" s="22"/>
      <c r="U39" s="23"/>
      <c r="V39" s="22"/>
      <c r="W39" s="23"/>
      <c r="X39" s="22"/>
      <c r="Y39" s="23"/>
      <c r="Z39" s="22"/>
      <c r="AA39" s="23"/>
      <c r="AB39" s="22"/>
      <c r="AC39" s="23"/>
      <c r="AE39" s="29" t="str">
        <f t="shared" si="3"/>
        <v/>
      </c>
      <c r="AG39" s="7" t="str">
        <f>+$A$20</f>
        <v/>
      </c>
      <c r="AH39" s="7" t="str">
        <f>IF(A39&lt;&gt;"",IF(AE39&lt;&gt;"",AE39,0)+IF(Q46&lt;&gt;"",Q46,0),"")</f>
        <v/>
      </c>
      <c r="AI39" s="106" t="str">
        <f>IF(AH39="","",IF(AH39&gt;0,ROUND(AH39/LARGE(AH31:AH45,1),3),0))</f>
        <v/>
      </c>
    </row>
    <row r="40" spans="1:35" ht="13.5" x14ac:dyDescent="0.25">
      <c r="A40" s="59" t="str">
        <f>+$A$21</f>
        <v/>
      </c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2"/>
      <c r="U40" s="23"/>
      <c r="V40" s="22"/>
      <c r="W40" s="23"/>
      <c r="X40" s="22"/>
      <c r="Y40" s="23"/>
      <c r="Z40" s="22"/>
      <c r="AA40" s="23"/>
      <c r="AB40" s="22"/>
      <c r="AC40" s="23"/>
      <c r="AE40" s="29" t="str">
        <f t="shared" si="3"/>
        <v/>
      </c>
      <c r="AG40" s="7" t="str">
        <f>+$A$21</f>
        <v/>
      </c>
      <c r="AH40" s="7" t="str">
        <f>IF(A40&lt;&gt;"",IF(AE40&lt;&gt;"",AE40,0)+IF(S46&lt;&gt;"",S46,0),"")</f>
        <v/>
      </c>
      <c r="AI40" s="106" t="str">
        <f>IF(AH40="","",IF(AH40&gt;0,ROUND(AH40/LARGE(AH31:AH45,1),3),0))</f>
        <v/>
      </c>
    </row>
    <row r="41" spans="1:35" ht="13.5" x14ac:dyDescent="0.25">
      <c r="A41" s="59" t="str">
        <f>+$A$22</f>
        <v/>
      </c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2"/>
      <c r="W41" s="23"/>
      <c r="X41" s="22"/>
      <c r="Y41" s="23"/>
      <c r="Z41" s="22"/>
      <c r="AA41" s="23"/>
      <c r="AB41" s="22"/>
      <c r="AC41" s="23"/>
      <c r="AE41" s="29" t="str">
        <f t="shared" si="3"/>
        <v/>
      </c>
      <c r="AG41" s="7" t="str">
        <f>+$A$22</f>
        <v/>
      </c>
      <c r="AH41" s="7" t="str">
        <f>IF(A41&lt;&gt;"",IF(AE41&lt;&gt;"",AE41,0)+IF(U46&lt;&gt;"",U46,0),"")</f>
        <v/>
      </c>
      <c r="AI41" s="106" t="str">
        <f>IF(AH41="","",IF(AH41&gt;0,ROUND(AH41/LARGE(AH31:AH45,1),3),0))</f>
        <v/>
      </c>
    </row>
    <row r="42" spans="1:35" ht="13.5" x14ac:dyDescent="0.25">
      <c r="A42" s="59" t="str">
        <f>+$A$23</f>
        <v/>
      </c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2"/>
      <c r="Y42" s="23"/>
      <c r="Z42" s="22"/>
      <c r="AA42" s="23"/>
      <c r="AB42" s="22"/>
      <c r="AC42" s="23"/>
      <c r="AE42" s="29" t="str">
        <f t="shared" si="3"/>
        <v/>
      </c>
      <c r="AG42" s="7" t="str">
        <f>+$A$23</f>
        <v/>
      </c>
      <c r="AH42" s="7" t="str">
        <f>IF(A42&lt;&gt;"",IF(AE42&lt;&gt;"",AE42,0)+IF(W46&lt;&gt;"",W46,0),"")</f>
        <v/>
      </c>
      <c r="AI42" s="106" t="str">
        <f>IF(AH42="","",IF(AH42&gt;0,ROUND(AH42/LARGE(AH31:AH45,1),3),0))</f>
        <v/>
      </c>
    </row>
    <row r="43" spans="1:35" ht="13.5" x14ac:dyDescent="0.25">
      <c r="A43" s="59" t="str">
        <f>+$A$24</f>
        <v/>
      </c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2"/>
      <c r="AA43" s="23"/>
      <c r="AB43" s="22"/>
      <c r="AC43" s="23"/>
      <c r="AE43" s="29" t="str">
        <f t="shared" si="3"/>
        <v/>
      </c>
      <c r="AG43" s="7" t="str">
        <f>+$A$24</f>
        <v/>
      </c>
      <c r="AH43" s="7" t="str">
        <f>IF(A43&lt;&gt;"",IF(AE43&lt;&gt;"",AE43,0)+IF(Y46&lt;&gt;"",Y46,0),"")</f>
        <v/>
      </c>
      <c r="AI43" s="106" t="str">
        <f>IF(AH43="","",IF(AH43&gt;0,ROUND(AH43/LARGE(AH31:AH45,1),3),0))</f>
        <v/>
      </c>
    </row>
    <row r="44" spans="1:35" ht="13.5" x14ac:dyDescent="0.25">
      <c r="A44" s="59" t="str">
        <f>+$A$25</f>
        <v/>
      </c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2"/>
      <c r="AC44" s="23"/>
      <c r="AE44" s="29" t="str">
        <f t="shared" si="3"/>
        <v/>
      </c>
      <c r="AG44" s="7" t="str">
        <f>+$A$25</f>
        <v/>
      </c>
      <c r="AH44" s="7" t="str">
        <f>IF(A44&lt;&gt;"",IF(AE44&lt;&gt;"",AE44,0)+IF(AA46&lt;&gt;"",AA46,0),"")</f>
        <v/>
      </c>
      <c r="AI44" s="106" t="str">
        <f>IF(AH44="","",IF(AH44&gt;0,ROUND(AH44/LARGE(AH31:AH45,1),3),0))</f>
        <v/>
      </c>
    </row>
    <row r="45" spans="1:35" x14ac:dyDescent="0.2">
      <c r="A45" s="59" t="str">
        <f>+$A$26</f>
        <v/>
      </c>
      <c r="C45" s="3"/>
      <c r="AE45" s="26"/>
      <c r="AG45" s="40" t="str">
        <f>+$A$26</f>
        <v/>
      </c>
      <c r="AH45" s="40" t="str">
        <f>IF(A45&lt;&gt;"",IF(AE45&lt;&gt;"",AE45,0)+IF(AC46&lt;&gt;"",AC46,0),"")</f>
        <v/>
      </c>
      <c r="AI45" s="107" t="str">
        <f>IF(AH45="","",IF(AH45&gt;0,ROUND(AH45/LARGE(AH31:AH45,1),3),0))</f>
        <v/>
      </c>
    </row>
    <row r="46" spans="1:35" s="26" customFormat="1" x14ac:dyDescent="0.2">
      <c r="C46" s="27" t="str">
        <f>IF(C30="","",SUM(C31:C44))</f>
        <v/>
      </c>
      <c r="E46" s="27" t="str">
        <f>IF(E30="","",SUM(E31:E44))</f>
        <v/>
      </c>
      <c r="G46" s="27" t="str">
        <f>IF(G30="","",SUM(G31:G44))</f>
        <v/>
      </c>
      <c r="I46" s="27" t="str">
        <f>IF(I30="","",SUM(I31:I44))</f>
        <v/>
      </c>
      <c r="K46" s="27" t="str">
        <f>IF(K30="","",SUM(K31:K44))</f>
        <v/>
      </c>
      <c r="M46" s="27" t="str">
        <f>IF(M30="","",SUM(M31:M44))</f>
        <v/>
      </c>
      <c r="O46" s="27" t="str">
        <f>IF(O30="","",SUM(O31:O44))</f>
        <v/>
      </c>
      <c r="Q46" s="27" t="str">
        <f>IF(Q30="","",SUM(Q31:Q44))</f>
        <v/>
      </c>
      <c r="S46" s="27" t="str">
        <f>IF(S30="","",SUM(S31:S44))</f>
        <v/>
      </c>
      <c r="U46" s="27" t="str">
        <f>IF(U30="","",SUM(U31:U44))</f>
        <v/>
      </c>
      <c r="W46" s="27" t="str">
        <f>IF(W30="","",SUM(W31:W44))</f>
        <v/>
      </c>
      <c r="X46" s="27"/>
      <c r="Y46" s="27" t="str">
        <f>IF(Y30="","",SUM(Y31:Y44))</f>
        <v/>
      </c>
      <c r="AA46" s="27" t="str">
        <f>IF(AA30="","",SUM(AA31:AA44))</f>
        <v/>
      </c>
      <c r="AC46" s="27" t="str">
        <f>IF(AC30="","",SUM(AC31:AC44))</f>
        <v/>
      </c>
      <c r="AG46" s="41"/>
      <c r="AH46" s="93"/>
      <c r="AI46" s="41"/>
    </row>
    <row r="47" spans="1:35" ht="24" customHeight="1" x14ac:dyDescent="0.2">
      <c r="AC47" s="8" t="str">
        <f>"Firma ("&amp;Anagrafica!B89&amp;")"</f>
        <v>Firma (Commissario 1)</v>
      </c>
      <c r="AE47" s="88"/>
      <c r="AF47" s="88"/>
      <c r="AG47" s="89"/>
      <c r="AH47" s="88"/>
      <c r="AI47" s="88"/>
    </row>
    <row r="48" spans="1:35" ht="18.75" x14ac:dyDescent="0.3">
      <c r="A48" s="19" t="str">
        <f>IF(Anagrafica!A90&lt;&gt;"",Anagrafica!A90&amp;" - "&amp;Anagrafica!B90,"")</f>
        <v>2 - Commissario 2</v>
      </c>
      <c r="B48" s="20"/>
      <c r="D48" s="1"/>
      <c r="AE48" s="90"/>
      <c r="AF48" s="90"/>
      <c r="AG48" s="91"/>
      <c r="AH48" s="90"/>
      <c r="AI48" s="90"/>
    </row>
    <row r="49" spans="1:35" s="5" customFormat="1" ht="13.5" customHeight="1" x14ac:dyDescent="0.2">
      <c r="A49" s="4" t="s">
        <v>10</v>
      </c>
      <c r="C49" s="60" t="str">
        <f>$A$13</f>
        <v/>
      </c>
      <c r="E49" s="60" t="str">
        <f>+$A$14</f>
        <v/>
      </c>
      <c r="G49" s="60" t="str">
        <f>+$A$15</f>
        <v/>
      </c>
      <c r="I49" s="60" t="str">
        <f>+$A$16</f>
        <v/>
      </c>
      <c r="K49" s="60" t="str">
        <f>+$A$17</f>
        <v/>
      </c>
      <c r="M49" s="60" t="str">
        <f>+$A$18</f>
        <v/>
      </c>
      <c r="O49" s="60" t="str">
        <f>+$A$19</f>
        <v/>
      </c>
      <c r="Q49" s="60" t="str">
        <f>+$A$20</f>
        <v/>
      </c>
      <c r="S49" s="60" t="str">
        <f>+$A$21</f>
        <v/>
      </c>
      <c r="U49" s="60" t="str">
        <f>+$A$22</f>
        <v/>
      </c>
      <c r="W49" s="60" t="str">
        <f>+$A$23</f>
        <v/>
      </c>
      <c r="Y49" s="60" t="str">
        <f>+$A$24</f>
        <v/>
      </c>
      <c r="AA49" s="60" t="str">
        <f>+$A$25</f>
        <v/>
      </c>
      <c r="AC49" s="60" t="str">
        <f>+$A$26</f>
        <v/>
      </c>
      <c r="AE49" s="26"/>
      <c r="AG49" s="4" t="s">
        <v>10</v>
      </c>
      <c r="AH49" s="5" t="s">
        <v>1</v>
      </c>
      <c r="AI49" s="5" t="s">
        <v>0</v>
      </c>
    </row>
    <row r="50" spans="1:35" ht="13.5" x14ac:dyDescent="0.25">
      <c r="A50" s="59" t="str">
        <f>+$A$12</f>
        <v/>
      </c>
      <c r="B50" s="22"/>
      <c r="C50" s="23"/>
      <c r="D50" s="22"/>
      <c r="E50" s="23"/>
      <c r="F50" s="22"/>
      <c r="G50" s="23"/>
      <c r="H50" s="22"/>
      <c r="I50" s="23"/>
      <c r="J50" s="22"/>
      <c r="K50" s="23"/>
      <c r="L50" s="22"/>
      <c r="M50" s="23"/>
      <c r="N50" s="22"/>
      <c r="O50" s="23"/>
      <c r="P50" s="22"/>
      <c r="Q50" s="23"/>
      <c r="R50" s="22"/>
      <c r="S50" s="23"/>
      <c r="T50" s="22"/>
      <c r="U50" s="23"/>
      <c r="V50" s="22"/>
      <c r="W50" s="23"/>
      <c r="X50" s="22"/>
      <c r="Y50" s="23"/>
      <c r="Z50" s="22"/>
      <c r="AA50" s="23"/>
      <c r="AB50" s="22"/>
      <c r="AC50" s="23"/>
      <c r="AE50" s="29" t="str">
        <f t="shared" ref="AE50:AE63" si="4">IF(OR(A50="",AND(A50&lt;&gt;"",A51="")),"",SUM(B50,D50,F50,H50,J50,L50,N50,P50,R50,T50,V50,X50,Z50,AB50))</f>
        <v/>
      </c>
      <c r="AG50" s="6" t="str">
        <f>+$A$12</f>
        <v/>
      </c>
      <c r="AH50" s="6" t="str">
        <f>IF(A50&lt;&gt;"",AE50,"")</f>
        <v/>
      </c>
      <c r="AI50" s="105" t="str">
        <f>IF(AH50="","",IF(AH50&gt;0,ROUND(AH50/LARGE(AH50:AH64,1),3),0))</f>
        <v/>
      </c>
    </row>
    <row r="51" spans="1:35" ht="13.5" x14ac:dyDescent="0.25">
      <c r="A51" s="59" t="str">
        <f>+$A$13</f>
        <v/>
      </c>
      <c r="B51" s="24"/>
      <c r="C51" s="24"/>
      <c r="D51" s="22"/>
      <c r="E51" s="23"/>
      <c r="F51" s="22"/>
      <c r="G51" s="23"/>
      <c r="H51" s="22"/>
      <c r="I51" s="23"/>
      <c r="J51" s="22"/>
      <c r="K51" s="23"/>
      <c r="L51" s="22"/>
      <c r="M51" s="23"/>
      <c r="N51" s="22"/>
      <c r="O51" s="23"/>
      <c r="P51" s="22"/>
      <c r="Q51" s="23"/>
      <c r="R51" s="22"/>
      <c r="S51" s="23"/>
      <c r="T51" s="22"/>
      <c r="U51" s="23"/>
      <c r="V51" s="22"/>
      <c r="W51" s="23"/>
      <c r="X51" s="22"/>
      <c r="Y51" s="23"/>
      <c r="Z51" s="22"/>
      <c r="AA51" s="23"/>
      <c r="AB51" s="22"/>
      <c r="AC51" s="23"/>
      <c r="AE51" s="29" t="str">
        <f t="shared" si="4"/>
        <v/>
      </c>
      <c r="AG51" s="7" t="str">
        <f>+$A$13</f>
        <v/>
      </c>
      <c r="AH51" s="7" t="str">
        <f>IF(A51&lt;&gt;"",IF(AE51&lt;&gt;"",AE51,0)+IF(C65&lt;&gt;"",C65,0),"")</f>
        <v/>
      </c>
      <c r="AI51" s="106" t="str">
        <f>IF(AH51="","",IF(AH51&gt;0,ROUND(AH51/LARGE(AH50:AH64,1),3),0))</f>
        <v/>
      </c>
    </row>
    <row r="52" spans="1:35" ht="13.5" x14ac:dyDescent="0.25">
      <c r="A52" s="59" t="str">
        <f>+$A$14</f>
        <v/>
      </c>
      <c r="B52" s="24"/>
      <c r="C52" s="24"/>
      <c r="D52" s="24"/>
      <c r="E52" s="24"/>
      <c r="F52" s="22"/>
      <c r="G52" s="23"/>
      <c r="H52" s="22"/>
      <c r="I52" s="23"/>
      <c r="J52" s="22"/>
      <c r="K52" s="23"/>
      <c r="L52" s="22"/>
      <c r="M52" s="23"/>
      <c r="N52" s="22"/>
      <c r="O52" s="23"/>
      <c r="P52" s="22"/>
      <c r="Q52" s="23"/>
      <c r="R52" s="22"/>
      <c r="S52" s="23"/>
      <c r="T52" s="22"/>
      <c r="U52" s="23"/>
      <c r="V52" s="22"/>
      <c r="W52" s="23"/>
      <c r="X52" s="22"/>
      <c r="Y52" s="23"/>
      <c r="Z52" s="22"/>
      <c r="AA52" s="23"/>
      <c r="AB52" s="22"/>
      <c r="AC52" s="23"/>
      <c r="AE52" s="29" t="str">
        <f t="shared" si="4"/>
        <v/>
      </c>
      <c r="AG52" s="7" t="str">
        <f>+$A$14</f>
        <v/>
      </c>
      <c r="AH52" s="7" t="str">
        <f>IF(A52&lt;&gt;"",IF(AE52&lt;&gt;"",AE52,0)+IF(E65&lt;&gt;"",E65,0),"")</f>
        <v/>
      </c>
      <c r="AI52" s="106" t="str">
        <f>IF(AH52="","",IF(AH52&gt;0,ROUND(AH52/LARGE(AH50:AH64,1),3),0))</f>
        <v/>
      </c>
    </row>
    <row r="53" spans="1:35" ht="13.5" x14ac:dyDescent="0.25">
      <c r="A53" s="59" t="str">
        <f>+$A$15</f>
        <v/>
      </c>
      <c r="B53" s="24"/>
      <c r="C53" s="24"/>
      <c r="D53" s="24"/>
      <c r="E53" s="24"/>
      <c r="F53" s="24"/>
      <c r="G53" s="24"/>
      <c r="H53" s="22"/>
      <c r="I53" s="23"/>
      <c r="J53" s="22"/>
      <c r="K53" s="23"/>
      <c r="L53" s="22"/>
      <c r="M53" s="23"/>
      <c r="N53" s="22"/>
      <c r="O53" s="23"/>
      <c r="P53" s="22"/>
      <c r="Q53" s="23"/>
      <c r="R53" s="22"/>
      <c r="S53" s="23"/>
      <c r="T53" s="22"/>
      <c r="U53" s="23"/>
      <c r="V53" s="22"/>
      <c r="W53" s="23"/>
      <c r="X53" s="22"/>
      <c r="Y53" s="23"/>
      <c r="Z53" s="22"/>
      <c r="AA53" s="23"/>
      <c r="AB53" s="22"/>
      <c r="AC53" s="23"/>
      <c r="AE53" s="29" t="str">
        <f t="shared" si="4"/>
        <v/>
      </c>
      <c r="AG53" s="7" t="str">
        <f>+$A$15</f>
        <v/>
      </c>
      <c r="AH53" s="7" t="str">
        <f>IF(A53&lt;&gt;"",IF(AE53&lt;&gt;"",AE53,0)+IF(G65&lt;&gt;"",G65,0),"")</f>
        <v/>
      </c>
      <c r="AI53" s="106" t="str">
        <f>IF(AH53="","",IF(AH53&gt;0,ROUND(AH53/LARGE(AH50:AH64,1),3),0))</f>
        <v/>
      </c>
    </row>
    <row r="54" spans="1:35" ht="13.5" x14ac:dyDescent="0.25">
      <c r="A54" s="59" t="str">
        <f>+$A$16</f>
        <v/>
      </c>
      <c r="B54" s="24"/>
      <c r="C54" s="24"/>
      <c r="D54" s="24"/>
      <c r="E54" s="24"/>
      <c r="F54" s="24"/>
      <c r="G54" s="24"/>
      <c r="H54" s="24"/>
      <c r="I54" s="24"/>
      <c r="J54" s="22"/>
      <c r="K54" s="23"/>
      <c r="L54" s="22"/>
      <c r="M54" s="23"/>
      <c r="N54" s="22"/>
      <c r="O54" s="23"/>
      <c r="P54" s="22"/>
      <c r="Q54" s="23"/>
      <c r="R54" s="22"/>
      <c r="S54" s="23"/>
      <c r="T54" s="22"/>
      <c r="U54" s="23"/>
      <c r="V54" s="22"/>
      <c r="W54" s="23"/>
      <c r="X54" s="22"/>
      <c r="Y54" s="23"/>
      <c r="Z54" s="22"/>
      <c r="AA54" s="23"/>
      <c r="AB54" s="22"/>
      <c r="AC54" s="23"/>
      <c r="AE54" s="29" t="str">
        <f t="shared" si="4"/>
        <v/>
      </c>
      <c r="AG54" s="7" t="str">
        <f>+$A$16</f>
        <v/>
      </c>
      <c r="AH54" s="7" t="str">
        <f>IF(A54&lt;&gt;"",IF(AE54&lt;&gt;"",AE54,0)+IF(I65&lt;&gt;"",I65,0),"")</f>
        <v/>
      </c>
      <c r="AI54" s="106" t="str">
        <f>IF(AH54="","",IF(AH54&gt;0,ROUND(AH54/LARGE(AH50:AH64,1),3),0))</f>
        <v/>
      </c>
    </row>
    <row r="55" spans="1:35" ht="13.5" x14ac:dyDescent="0.25">
      <c r="A55" s="59" t="str">
        <f>+$A$17</f>
        <v/>
      </c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2"/>
      <c r="M55" s="23"/>
      <c r="N55" s="22"/>
      <c r="O55" s="23"/>
      <c r="P55" s="22"/>
      <c r="Q55" s="23"/>
      <c r="R55" s="22"/>
      <c r="S55" s="23"/>
      <c r="T55" s="22"/>
      <c r="U55" s="23"/>
      <c r="V55" s="22"/>
      <c r="W55" s="23"/>
      <c r="X55" s="22"/>
      <c r="Y55" s="23"/>
      <c r="Z55" s="22"/>
      <c r="AA55" s="23"/>
      <c r="AB55" s="22"/>
      <c r="AC55" s="23"/>
      <c r="AE55" s="29" t="str">
        <f t="shared" si="4"/>
        <v/>
      </c>
      <c r="AG55" s="7" t="str">
        <f>+$A$17</f>
        <v/>
      </c>
      <c r="AH55" s="7" t="str">
        <f>IF(A55&lt;&gt;"",IF(AE55&lt;&gt;"",AE55,0)+IF(K65&lt;&gt;"",K65,0),"")</f>
        <v/>
      </c>
      <c r="AI55" s="106" t="str">
        <f>IF(AH55="","",IF(AH55&gt;0,ROUND(AH55/LARGE(AH50:AH64,1),3),0))</f>
        <v/>
      </c>
    </row>
    <row r="56" spans="1:35" ht="13.5" x14ac:dyDescent="0.25">
      <c r="A56" s="59" t="str">
        <f>+$A$18</f>
        <v/>
      </c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2"/>
      <c r="O56" s="23"/>
      <c r="P56" s="22"/>
      <c r="Q56" s="23"/>
      <c r="R56" s="22"/>
      <c r="S56" s="23"/>
      <c r="T56" s="22"/>
      <c r="U56" s="23"/>
      <c r="V56" s="22"/>
      <c r="W56" s="23"/>
      <c r="X56" s="22"/>
      <c r="Y56" s="23"/>
      <c r="Z56" s="22"/>
      <c r="AA56" s="23"/>
      <c r="AB56" s="22"/>
      <c r="AC56" s="23"/>
      <c r="AE56" s="29" t="str">
        <f t="shared" si="4"/>
        <v/>
      </c>
      <c r="AG56" s="7" t="str">
        <f>+$A$18</f>
        <v/>
      </c>
      <c r="AH56" s="7" t="str">
        <f>IF(A56&lt;&gt;"",IF(AE56&lt;&gt;"",AE56,0)+IF(M65&lt;&gt;"",M65,0),"")</f>
        <v/>
      </c>
      <c r="AI56" s="106" t="str">
        <f>IF(AH56="","",IF(AH56&gt;0,ROUND(AH56/LARGE(AH50:AH64,1),3),0))</f>
        <v/>
      </c>
    </row>
    <row r="57" spans="1:35" ht="13.5" x14ac:dyDescent="0.25">
      <c r="A57" s="59" t="str">
        <f>+$A$19</f>
        <v/>
      </c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2"/>
      <c r="Q57" s="23"/>
      <c r="R57" s="22"/>
      <c r="S57" s="23"/>
      <c r="T57" s="22"/>
      <c r="U57" s="23"/>
      <c r="V57" s="22"/>
      <c r="W57" s="23"/>
      <c r="X57" s="22"/>
      <c r="Y57" s="23"/>
      <c r="Z57" s="22"/>
      <c r="AA57" s="23"/>
      <c r="AB57" s="22"/>
      <c r="AC57" s="23"/>
      <c r="AE57" s="29" t="str">
        <f t="shared" si="4"/>
        <v/>
      </c>
      <c r="AG57" s="7" t="str">
        <f>+$A$19</f>
        <v/>
      </c>
      <c r="AH57" s="7" t="str">
        <f>IF(A57&lt;&gt;"",IF(AE57&lt;&gt;"",AE57,0)+IF(O65&lt;&gt;"",O65,0),"")</f>
        <v/>
      </c>
      <c r="AI57" s="106" t="str">
        <f>IF(AH57="","",IF(AH57&gt;0,ROUND(AH57/LARGE(AH50:AH64,1),3),0))</f>
        <v/>
      </c>
    </row>
    <row r="58" spans="1:35" ht="13.5" x14ac:dyDescent="0.25">
      <c r="A58" s="59" t="str">
        <f>+$A$20</f>
        <v/>
      </c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2"/>
      <c r="S58" s="23"/>
      <c r="T58" s="22"/>
      <c r="U58" s="23"/>
      <c r="V58" s="22"/>
      <c r="W58" s="23"/>
      <c r="X58" s="22"/>
      <c r="Y58" s="23"/>
      <c r="Z58" s="22"/>
      <c r="AA58" s="23"/>
      <c r="AB58" s="22"/>
      <c r="AC58" s="23"/>
      <c r="AE58" s="29" t="str">
        <f t="shared" si="4"/>
        <v/>
      </c>
      <c r="AG58" s="7" t="str">
        <f>+$A$20</f>
        <v/>
      </c>
      <c r="AH58" s="7" t="str">
        <f>IF(A58&lt;&gt;"",IF(AE58&lt;&gt;"",AE58,0)+IF(Q65&lt;&gt;"",Q65,0),"")</f>
        <v/>
      </c>
      <c r="AI58" s="106" t="str">
        <f>IF(AH58="","",IF(AH58&gt;0,ROUND(AH58/LARGE(AH50:AH64,1),3),0))</f>
        <v/>
      </c>
    </row>
    <row r="59" spans="1:35" ht="13.5" x14ac:dyDescent="0.25">
      <c r="A59" s="59" t="str">
        <f>+$A$21</f>
        <v/>
      </c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2"/>
      <c r="U59" s="23"/>
      <c r="V59" s="22"/>
      <c r="W59" s="23"/>
      <c r="X59" s="22"/>
      <c r="Y59" s="23"/>
      <c r="Z59" s="22"/>
      <c r="AA59" s="23"/>
      <c r="AB59" s="22"/>
      <c r="AC59" s="23"/>
      <c r="AE59" s="29" t="str">
        <f t="shared" si="4"/>
        <v/>
      </c>
      <c r="AG59" s="7" t="str">
        <f>+$A$21</f>
        <v/>
      </c>
      <c r="AH59" s="7" t="str">
        <f>IF(A59&lt;&gt;"",IF(AE59&lt;&gt;"",AE59,0)+IF(S65&lt;&gt;"",S65,0),"")</f>
        <v/>
      </c>
      <c r="AI59" s="106" t="str">
        <f>IF(AH59="","",IF(AH59&gt;0,ROUND(AH59/LARGE(AH50:AH64,1),3),0))</f>
        <v/>
      </c>
    </row>
    <row r="60" spans="1:35" ht="13.5" x14ac:dyDescent="0.25">
      <c r="A60" s="59" t="str">
        <f>+$A$22</f>
        <v/>
      </c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2"/>
      <c r="W60" s="23"/>
      <c r="X60" s="22"/>
      <c r="Y60" s="23"/>
      <c r="Z60" s="22"/>
      <c r="AA60" s="23"/>
      <c r="AB60" s="22"/>
      <c r="AC60" s="23"/>
      <c r="AE60" s="29" t="str">
        <f t="shared" si="4"/>
        <v/>
      </c>
      <c r="AG60" s="7" t="str">
        <f>+$A$22</f>
        <v/>
      </c>
      <c r="AH60" s="7" t="str">
        <f>IF(A60&lt;&gt;"",IF(AE60&lt;&gt;"",AE60,0)+IF(U65&lt;&gt;"",U65,0),"")</f>
        <v/>
      </c>
      <c r="AI60" s="106" t="str">
        <f>IF(AH60="","",IF(AH60&gt;0,ROUND(AH60/LARGE(AH50:AH64,1),3),0))</f>
        <v/>
      </c>
    </row>
    <row r="61" spans="1:35" ht="13.5" x14ac:dyDescent="0.25">
      <c r="A61" s="59" t="str">
        <f>+$A$23</f>
        <v/>
      </c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2"/>
      <c r="Y61" s="23"/>
      <c r="Z61" s="22"/>
      <c r="AA61" s="23"/>
      <c r="AB61" s="22"/>
      <c r="AC61" s="23"/>
      <c r="AE61" s="29" t="str">
        <f t="shared" si="4"/>
        <v/>
      </c>
      <c r="AG61" s="7" t="str">
        <f>+$A$23</f>
        <v/>
      </c>
      <c r="AH61" s="7" t="str">
        <f>IF(A61&lt;&gt;"",IF(AE61&lt;&gt;"",AE61,0)+IF(W65&lt;&gt;"",W65,0),"")</f>
        <v/>
      </c>
      <c r="AI61" s="106" t="str">
        <f>IF(AH61="","",IF(AH61&gt;0,ROUND(AH61/LARGE(AH50:AH64,1),3),0))</f>
        <v/>
      </c>
    </row>
    <row r="62" spans="1:35" ht="13.5" x14ac:dyDescent="0.25">
      <c r="A62" s="59" t="str">
        <f>+$A$24</f>
        <v/>
      </c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2"/>
      <c r="AA62" s="23"/>
      <c r="AB62" s="22"/>
      <c r="AC62" s="23"/>
      <c r="AE62" s="29" t="str">
        <f t="shared" si="4"/>
        <v/>
      </c>
      <c r="AG62" s="7" t="str">
        <f>+$A$24</f>
        <v/>
      </c>
      <c r="AH62" s="7" t="str">
        <f>IF(A62&lt;&gt;"",IF(AE62&lt;&gt;"",AE62,0)+IF(Y65&lt;&gt;"",Y65,0),"")</f>
        <v/>
      </c>
      <c r="AI62" s="106" t="str">
        <f>IF(AH62="","",IF(AH62&gt;0,ROUND(AH62/LARGE(AH50:AH64,1),3),0))</f>
        <v/>
      </c>
    </row>
    <row r="63" spans="1:35" ht="13.5" x14ac:dyDescent="0.25">
      <c r="A63" s="59" t="str">
        <f>+$A$25</f>
        <v/>
      </c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2"/>
      <c r="AC63" s="23"/>
      <c r="AE63" s="29" t="str">
        <f t="shared" si="4"/>
        <v/>
      </c>
      <c r="AG63" s="7" t="str">
        <f>+$A$25</f>
        <v/>
      </c>
      <c r="AH63" s="7" t="str">
        <f>IF(A63&lt;&gt;"",IF(AE63&lt;&gt;"",AE63,0)+IF(AA65&lt;&gt;"",AA65,0),"")</f>
        <v/>
      </c>
      <c r="AI63" s="106" t="str">
        <f>IF(AH63="","",IF(AH63&gt;0,ROUND(AH63/LARGE(AH50:AH64,1),3),0))</f>
        <v/>
      </c>
    </row>
    <row r="64" spans="1:35" x14ac:dyDescent="0.2">
      <c r="A64" s="59" t="str">
        <f>+$A$26</f>
        <v/>
      </c>
      <c r="C64" s="3"/>
      <c r="AE64" s="26"/>
      <c r="AG64" s="40" t="str">
        <f>+$A$26</f>
        <v/>
      </c>
      <c r="AH64" s="40" t="str">
        <f>IF(A64&lt;&gt;"",IF(AE64&lt;&gt;"",AE64,0)+IF(AC65&lt;&gt;"",AC65,0),"")</f>
        <v/>
      </c>
      <c r="AI64" s="107" t="str">
        <f>IF(AH64="","",IF(AH64&gt;0,ROUND(AH64/LARGE(AH50:AH64,1),3),0))</f>
        <v/>
      </c>
    </row>
    <row r="65" spans="1:35" s="26" customFormat="1" x14ac:dyDescent="0.2">
      <c r="C65" s="27" t="str">
        <f>IF(C49="","",SUM(C50:C63))</f>
        <v/>
      </c>
      <c r="E65" s="27" t="str">
        <f>IF(E49="","",SUM(E50:E63))</f>
        <v/>
      </c>
      <c r="G65" s="27" t="str">
        <f>IF(G49="","",SUM(G50:G63))</f>
        <v/>
      </c>
      <c r="I65" s="27" t="str">
        <f>IF(I49="","",SUM(I50:I63))</f>
        <v/>
      </c>
      <c r="K65" s="27" t="str">
        <f>IF(K49="","",SUM(K50:K63))</f>
        <v/>
      </c>
      <c r="M65" s="27" t="str">
        <f>IF(M49="","",SUM(M50:M63))</f>
        <v/>
      </c>
      <c r="O65" s="27" t="str">
        <f>IF(O49="","",SUM(O50:O63))</f>
        <v/>
      </c>
      <c r="Q65" s="27" t="str">
        <f>IF(Q49="","",SUM(Q50:Q63))</f>
        <v/>
      </c>
      <c r="S65" s="27" t="str">
        <f>IF(S49="","",SUM(S50:S63))</f>
        <v/>
      </c>
      <c r="U65" s="27" t="str">
        <f>IF(U49="","",SUM(U50:U63))</f>
        <v/>
      </c>
      <c r="W65" s="27" t="str">
        <f>IF(W49="","",SUM(W50:W63))</f>
        <v/>
      </c>
      <c r="X65" s="27"/>
      <c r="Y65" s="27" t="str">
        <f>IF(Y49="","",SUM(Y50:Y63))</f>
        <v/>
      </c>
      <c r="AA65" s="27" t="str">
        <f>IF(AA49="","",SUM(AA50:AA63))</f>
        <v/>
      </c>
      <c r="AC65" s="27" t="str">
        <f>IF(AC49="","",SUM(AC50:AC63))</f>
        <v/>
      </c>
      <c r="AG65" s="41"/>
      <c r="AH65" s="93"/>
      <c r="AI65" s="41"/>
    </row>
    <row r="66" spans="1:35" ht="24" customHeight="1" x14ac:dyDescent="0.2">
      <c r="AC66" s="8" t="str">
        <f>"Firma ("&amp;Anagrafica!B90&amp;")"</f>
        <v>Firma (Commissario 2)</v>
      </c>
      <c r="AE66" s="88"/>
      <c r="AF66" s="88"/>
      <c r="AG66" s="89"/>
      <c r="AH66" s="88"/>
      <c r="AI66" s="88"/>
    </row>
    <row r="67" spans="1:35" ht="18.75" x14ac:dyDescent="0.3">
      <c r="A67" s="19" t="str">
        <f>IF(Anagrafica!A91&lt;&gt;"",Anagrafica!A91&amp;" - "&amp;Anagrafica!B91,"")</f>
        <v>3 - Commissario 3</v>
      </c>
      <c r="B67" s="20"/>
      <c r="D67" s="1"/>
    </row>
    <row r="68" spans="1:35" s="5" customFormat="1" ht="13.5" customHeight="1" x14ac:dyDescent="0.2">
      <c r="A68" s="4" t="s">
        <v>10</v>
      </c>
      <c r="C68" s="60" t="str">
        <f>$A$13</f>
        <v/>
      </c>
      <c r="E68" s="60" t="str">
        <f>+$A$14</f>
        <v/>
      </c>
      <c r="G68" s="60" t="str">
        <f>+$A$15</f>
        <v/>
      </c>
      <c r="I68" s="60" t="str">
        <f>+$A$16</f>
        <v/>
      </c>
      <c r="K68" s="60" t="str">
        <f>+$A$17</f>
        <v/>
      </c>
      <c r="M68" s="60" t="str">
        <f>+$A$18</f>
        <v/>
      </c>
      <c r="O68" s="60" t="str">
        <f>+$A$19</f>
        <v/>
      </c>
      <c r="Q68" s="60" t="str">
        <f>+$A$20</f>
        <v/>
      </c>
      <c r="S68" s="60" t="str">
        <f>+$A$21</f>
        <v/>
      </c>
      <c r="U68" s="60" t="str">
        <f>+$A$22</f>
        <v/>
      </c>
      <c r="W68" s="60" t="str">
        <f>+$A$23</f>
        <v/>
      </c>
      <c r="Y68" s="60" t="str">
        <f>+$A$24</f>
        <v/>
      </c>
      <c r="AA68" s="60" t="str">
        <f>+$A$25</f>
        <v/>
      </c>
      <c r="AC68" s="60" t="str">
        <f>+$A$26</f>
        <v/>
      </c>
      <c r="AE68" s="26"/>
      <c r="AG68" s="4" t="s">
        <v>10</v>
      </c>
      <c r="AH68" s="5" t="s">
        <v>1</v>
      </c>
      <c r="AI68" s="5" t="s">
        <v>0</v>
      </c>
    </row>
    <row r="69" spans="1:35" ht="13.5" x14ac:dyDescent="0.25">
      <c r="A69" s="59" t="str">
        <f>+$A$12</f>
        <v/>
      </c>
      <c r="B69" s="22"/>
      <c r="C69" s="23"/>
      <c r="D69" s="22"/>
      <c r="E69" s="23"/>
      <c r="F69" s="22"/>
      <c r="G69" s="23"/>
      <c r="H69" s="22"/>
      <c r="I69" s="23"/>
      <c r="J69" s="22"/>
      <c r="K69" s="23"/>
      <c r="L69" s="22"/>
      <c r="M69" s="23"/>
      <c r="N69" s="22"/>
      <c r="O69" s="23"/>
      <c r="P69" s="22"/>
      <c r="Q69" s="23"/>
      <c r="R69" s="22"/>
      <c r="S69" s="23"/>
      <c r="T69" s="22"/>
      <c r="U69" s="23"/>
      <c r="V69" s="22"/>
      <c r="W69" s="23"/>
      <c r="X69" s="22"/>
      <c r="Y69" s="23"/>
      <c r="Z69" s="22"/>
      <c r="AA69" s="23"/>
      <c r="AB69" s="22"/>
      <c r="AC69" s="23"/>
      <c r="AE69" s="29" t="str">
        <f t="shared" ref="AE69:AE82" si="5">IF(OR(A69="",AND(A69&lt;&gt;"",A70="")),"",SUM(B69,D69,F69,H69,J69,L69,N69,P69,R69,T69,V69,X69,Z69,AB69))</f>
        <v/>
      </c>
      <c r="AG69" s="6" t="str">
        <f>+$A$12</f>
        <v/>
      </c>
      <c r="AH69" s="6" t="str">
        <f>IF(A69&lt;&gt;"",AE69,"")</f>
        <v/>
      </c>
      <c r="AI69" s="105" t="str">
        <f>IF(AH69="","",IF(AH69&gt;0,ROUND(AH69/LARGE(AH69:AH83,1),3),0))</f>
        <v/>
      </c>
    </row>
    <row r="70" spans="1:35" ht="13.5" x14ac:dyDescent="0.25">
      <c r="A70" s="59" t="str">
        <f>+$A$13</f>
        <v/>
      </c>
      <c r="B70" s="24"/>
      <c r="C70" s="24"/>
      <c r="D70" s="22"/>
      <c r="E70" s="23"/>
      <c r="F70" s="22"/>
      <c r="G70" s="23"/>
      <c r="H70" s="22"/>
      <c r="I70" s="23"/>
      <c r="J70" s="22"/>
      <c r="K70" s="23"/>
      <c r="L70" s="22"/>
      <c r="M70" s="23"/>
      <c r="N70" s="22"/>
      <c r="O70" s="23"/>
      <c r="P70" s="22"/>
      <c r="Q70" s="23"/>
      <c r="R70" s="22"/>
      <c r="S70" s="23"/>
      <c r="T70" s="22"/>
      <c r="U70" s="23"/>
      <c r="V70" s="22"/>
      <c r="W70" s="23"/>
      <c r="X70" s="22"/>
      <c r="Y70" s="23"/>
      <c r="Z70" s="22"/>
      <c r="AA70" s="23"/>
      <c r="AB70" s="22"/>
      <c r="AC70" s="23"/>
      <c r="AE70" s="29" t="str">
        <f t="shared" si="5"/>
        <v/>
      </c>
      <c r="AG70" s="7" t="str">
        <f>+$A$13</f>
        <v/>
      </c>
      <c r="AH70" s="7" t="str">
        <f>IF(A70&lt;&gt;"",IF(AE70&lt;&gt;"",AE70,0)+IF(C84&lt;&gt;"",C84,0),"")</f>
        <v/>
      </c>
      <c r="AI70" s="106" t="str">
        <f>IF(AH70="","",IF(AH70&gt;0,ROUND(AH70/LARGE(AH69:AH83,1),3),0))</f>
        <v/>
      </c>
    </row>
    <row r="71" spans="1:35" ht="13.5" x14ac:dyDescent="0.25">
      <c r="A71" s="59" t="str">
        <f>+$A$14</f>
        <v/>
      </c>
      <c r="B71" s="24"/>
      <c r="C71" s="24"/>
      <c r="D71" s="24"/>
      <c r="E71" s="24"/>
      <c r="F71" s="22"/>
      <c r="G71" s="23"/>
      <c r="H71" s="22"/>
      <c r="I71" s="23"/>
      <c r="J71" s="22"/>
      <c r="K71" s="23"/>
      <c r="L71" s="22"/>
      <c r="M71" s="23"/>
      <c r="N71" s="22"/>
      <c r="O71" s="23"/>
      <c r="P71" s="22"/>
      <c r="Q71" s="23"/>
      <c r="R71" s="22"/>
      <c r="S71" s="23"/>
      <c r="T71" s="22"/>
      <c r="U71" s="23"/>
      <c r="V71" s="22"/>
      <c r="W71" s="23"/>
      <c r="X71" s="22"/>
      <c r="Y71" s="23"/>
      <c r="Z71" s="22"/>
      <c r="AA71" s="23"/>
      <c r="AB71" s="22"/>
      <c r="AC71" s="23"/>
      <c r="AE71" s="29" t="str">
        <f t="shared" si="5"/>
        <v/>
      </c>
      <c r="AG71" s="7" t="str">
        <f>+$A$14</f>
        <v/>
      </c>
      <c r="AH71" s="7" t="str">
        <f>IF(A71&lt;&gt;"",IF(AE71&lt;&gt;"",AE71,0)+IF(E84&lt;&gt;"",E84,0),"")</f>
        <v/>
      </c>
      <c r="AI71" s="106" t="str">
        <f>IF(AH71="","",IF(AH71&gt;0,ROUND(AH71/LARGE(AH69:AH83,1),3),0))</f>
        <v/>
      </c>
    </row>
    <row r="72" spans="1:35" ht="13.5" x14ac:dyDescent="0.25">
      <c r="A72" s="59" t="str">
        <f>+$A$15</f>
        <v/>
      </c>
      <c r="B72" s="24"/>
      <c r="C72" s="24"/>
      <c r="D72" s="24"/>
      <c r="E72" s="24"/>
      <c r="F72" s="24"/>
      <c r="G72" s="24"/>
      <c r="H72" s="22"/>
      <c r="I72" s="23"/>
      <c r="J72" s="22"/>
      <c r="K72" s="23"/>
      <c r="L72" s="22"/>
      <c r="M72" s="23"/>
      <c r="N72" s="22"/>
      <c r="O72" s="23"/>
      <c r="P72" s="22"/>
      <c r="Q72" s="23"/>
      <c r="R72" s="22"/>
      <c r="S72" s="23"/>
      <c r="T72" s="22"/>
      <c r="U72" s="23"/>
      <c r="V72" s="22"/>
      <c r="W72" s="23"/>
      <c r="X72" s="22"/>
      <c r="Y72" s="23"/>
      <c r="Z72" s="22"/>
      <c r="AA72" s="23"/>
      <c r="AB72" s="22"/>
      <c r="AC72" s="23"/>
      <c r="AE72" s="29" t="str">
        <f t="shared" si="5"/>
        <v/>
      </c>
      <c r="AG72" s="7" t="str">
        <f>+$A$15</f>
        <v/>
      </c>
      <c r="AH72" s="7" t="str">
        <f>IF(A72&lt;&gt;"",IF(AE72&lt;&gt;"",AE72,0)+IF(G84&lt;&gt;"",G84,0),"")</f>
        <v/>
      </c>
      <c r="AI72" s="106" t="str">
        <f>IF(AH72="","",IF(AH72&gt;0,ROUND(AH72/LARGE(AH69:AH83,1),3),0))</f>
        <v/>
      </c>
    </row>
    <row r="73" spans="1:35" ht="13.5" x14ac:dyDescent="0.25">
      <c r="A73" s="59" t="str">
        <f>+$A$16</f>
        <v/>
      </c>
      <c r="B73" s="24"/>
      <c r="C73" s="24"/>
      <c r="D73" s="24"/>
      <c r="E73" s="24"/>
      <c r="F73" s="24"/>
      <c r="G73" s="24"/>
      <c r="H73" s="24"/>
      <c r="I73" s="24"/>
      <c r="J73" s="22"/>
      <c r="K73" s="23"/>
      <c r="L73" s="22"/>
      <c r="M73" s="23"/>
      <c r="N73" s="22"/>
      <c r="O73" s="23"/>
      <c r="P73" s="22"/>
      <c r="Q73" s="23"/>
      <c r="R73" s="22"/>
      <c r="S73" s="23"/>
      <c r="T73" s="22"/>
      <c r="U73" s="23"/>
      <c r="V73" s="22"/>
      <c r="W73" s="23"/>
      <c r="X73" s="22"/>
      <c r="Y73" s="23"/>
      <c r="Z73" s="22"/>
      <c r="AA73" s="23"/>
      <c r="AB73" s="22"/>
      <c r="AC73" s="23"/>
      <c r="AE73" s="29" t="str">
        <f t="shared" si="5"/>
        <v/>
      </c>
      <c r="AG73" s="7" t="str">
        <f>+$A$16</f>
        <v/>
      </c>
      <c r="AH73" s="7" t="str">
        <f>IF(A73&lt;&gt;"",IF(AE73&lt;&gt;"",AE73,0)+IF(I84&lt;&gt;"",I84,0),"")</f>
        <v/>
      </c>
      <c r="AI73" s="106" t="str">
        <f>IF(AH73="","",IF(AH73&gt;0,ROUND(AH73/LARGE(AH69:AH83,1),3),0))</f>
        <v/>
      </c>
    </row>
    <row r="74" spans="1:35" ht="13.5" x14ac:dyDescent="0.25">
      <c r="A74" s="59" t="str">
        <f>+$A$17</f>
        <v/>
      </c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2"/>
      <c r="M74" s="23"/>
      <c r="N74" s="22"/>
      <c r="O74" s="23"/>
      <c r="P74" s="22"/>
      <c r="Q74" s="23"/>
      <c r="R74" s="22"/>
      <c r="S74" s="23"/>
      <c r="T74" s="22"/>
      <c r="U74" s="23"/>
      <c r="V74" s="22"/>
      <c r="W74" s="23"/>
      <c r="X74" s="22"/>
      <c r="Y74" s="23"/>
      <c r="Z74" s="22"/>
      <c r="AA74" s="23"/>
      <c r="AB74" s="22"/>
      <c r="AC74" s="23"/>
      <c r="AE74" s="29" t="str">
        <f t="shared" si="5"/>
        <v/>
      </c>
      <c r="AG74" s="7" t="str">
        <f>+$A$17</f>
        <v/>
      </c>
      <c r="AH74" s="7" t="str">
        <f>IF(A74&lt;&gt;"",IF(AE74&lt;&gt;"",AE74,0)+IF(K84&lt;&gt;"",K84,0),"")</f>
        <v/>
      </c>
      <c r="AI74" s="106" t="str">
        <f>IF(AH74="","",IF(AH74&gt;0,ROUND(AH74/LARGE(AH69:AH83,1),3),0))</f>
        <v/>
      </c>
    </row>
    <row r="75" spans="1:35" ht="13.5" x14ac:dyDescent="0.25">
      <c r="A75" s="59" t="str">
        <f>+$A$18</f>
        <v/>
      </c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2"/>
      <c r="O75" s="23"/>
      <c r="P75" s="22"/>
      <c r="Q75" s="23"/>
      <c r="R75" s="22"/>
      <c r="S75" s="23"/>
      <c r="T75" s="22"/>
      <c r="U75" s="23"/>
      <c r="V75" s="22"/>
      <c r="W75" s="23"/>
      <c r="X75" s="22"/>
      <c r="Y75" s="23"/>
      <c r="Z75" s="22"/>
      <c r="AA75" s="23"/>
      <c r="AB75" s="22"/>
      <c r="AC75" s="23"/>
      <c r="AE75" s="29" t="str">
        <f t="shared" si="5"/>
        <v/>
      </c>
      <c r="AG75" s="7" t="str">
        <f>+$A$18</f>
        <v/>
      </c>
      <c r="AH75" s="7" t="str">
        <f>IF(A75&lt;&gt;"",IF(AE75&lt;&gt;"",AE75,0)+IF(M84&lt;&gt;"",M84,0),"")</f>
        <v/>
      </c>
      <c r="AI75" s="106" t="str">
        <f>IF(AH75="","",IF(AH75&gt;0,ROUND(AH75/LARGE(AH69:AH83,1),3),0))</f>
        <v/>
      </c>
    </row>
    <row r="76" spans="1:35" ht="13.5" x14ac:dyDescent="0.25">
      <c r="A76" s="59" t="str">
        <f>+$A$19</f>
        <v/>
      </c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2"/>
      <c r="Q76" s="23"/>
      <c r="R76" s="22"/>
      <c r="S76" s="23"/>
      <c r="T76" s="22"/>
      <c r="U76" s="23"/>
      <c r="V76" s="22"/>
      <c r="W76" s="23"/>
      <c r="X76" s="22"/>
      <c r="Y76" s="23"/>
      <c r="Z76" s="22"/>
      <c r="AA76" s="23"/>
      <c r="AB76" s="22"/>
      <c r="AC76" s="23"/>
      <c r="AE76" s="29" t="str">
        <f t="shared" si="5"/>
        <v/>
      </c>
      <c r="AG76" s="7" t="str">
        <f>+$A$19</f>
        <v/>
      </c>
      <c r="AH76" s="7" t="str">
        <f>IF(A76&lt;&gt;"",IF(AE76&lt;&gt;"",AE76,0)+IF(O84&lt;&gt;"",O84,0),"")</f>
        <v/>
      </c>
      <c r="AI76" s="106" t="str">
        <f>IF(AH76="","",IF(AH76&gt;0,ROUND(AH76/LARGE(AH69:AH83,1),3),0))</f>
        <v/>
      </c>
    </row>
    <row r="77" spans="1:35" ht="13.5" x14ac:dyDescent="0.25">
      <c r="A77" s="59" t="str">
        <f>+$A$20</f>
        <v/>
      </c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2"/>
      <c r="S77" s="23"/>
      <c r="T77" s="22"/>
      <c r="U77" s="23"/>
      <c r="V77" s="22"/>
      <c r="W77" s="23"/>
      <c r="X77" s="22"/>
      <c r="Y77" s="23"/>
      <c r="Z77" s="22"/>
      <c r="AA77" s="23"/>
      <c r="AB77" s="22"/>
      <c r="AC77" s="23"/>
      <c r="AE77" s="29" t="str">
        <f t="shared" si="5"/>
        <v/>
      </c>
      <c r="AG77" s="7" t="str">
        <f>+$A$20</f>
        <v/>
      </c>
      <c r="AH77" s="7" t="str">
        <f>IF(A77&lt;&gt;"",IF(AE77&lt;&gt;"",AE77,0)+IF(Q84&lt;&gt;"",Q84,0),"")</f>
        <v/>
      </c>
      <c r="AI77" s="106" t="str">
        <f>IF(AH77="","",IF(AH77&gt;0,ROUND(AH77/LARGE(AH69:AH83,1),3),0))</f>
        <v/>
      </c>
    </row>
    <row r="78" spans="1:35" ht="13.5" x14ac:dyDescent="0.25">
      <c r="A78" s="59" t="str">
        <f>+$A$21</f>
        <v/>
      </c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2"/>
      <c r="U78" s="23"/>
      <c r="V78" s="22"/>
      <c r="W78" s="23"/>
      <c r="X78" s="22"/>
      <c r="Y78" s="23"/>
      <c r="Z78" s="22"/>
      <c r="AA78" s="23"/>
      <c r="AB78" s="22"/>
      <c r="AC78" s="23"/>
      <c r="AE78" s="29" t="str">
        <f t="shared" si="5"/>
        <v/>
      </c>
      <c r="AG78" s="7" t="str">
        <f>+$A$21</f>
        <v/>
      </c>
      <c r="AH78" s="7" t="str">
        <f>IF(A78&lt;&gt;"",IF(AE78&lt;&gt;"",AE78,0)+IF(S84&lt;&gt;"",S84,0),"")</f>
        <v/>
      </c>
      <c r="AI78" s="106" t="str">
        <f>IF(AH78="","",IF(AH78&gt;0,ROUND(AH78/LARGE(AH69:AH83,1),3),0))</f>
        <v/>
      </c>
    </row>
    <row r="79" spans="1:35" ht="13.5" x14ac:dyDescent="0.25">
      <c r="A79" s="59" t="str">
        <f>+$A$22</f>
        <v/>
      </c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2"/>
      <c r="W79" s="23"/>
      <c r="X79" s="22"/>
      <c r="Y79" s="23"/>
      <c r="Z79" s="22"/>
      <c r="AA79" s="23"/>
      <c r="AB79" s="22"/>
      <c r="AC79" s="23"/>
      <c r="AE79" s="29" t="str">
        <f t="shared" si="5"/>
        <v/>
      </c>
      <c r="AG79" s="7" t="str">
        <f>+$A$22</f>
        <v/>
      </c>
      <c r="AH79" s="7" t="str">
        <f>IF(A79&lt;&gt;"",IF(AE79&lt;&gt;"",AE79,0)+IF(U84&lt;&gt;"",U84,0),"")</f>
        <v/>
      </c>
      <c r="AI79" s="106" t="str">
        <f>IF(AH79="","",IF(AH79&gt;0,ROUND(AH79/LARGE(AH69:AH83,1),3),0))</f>
        <v/>
      </c>
    </row>
    <row r="80" spans="1:35" ht="13.5" x14ac:dyDescent="0.25">
      <c r="A80" s="59" t="str">
        <f>+$A$23</f>
        <v/>
      </c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2"/>
      <c r="Y80" s="23"/>
      <c r="Z80" s="22"/>
      <c r="AA80" s="23"/>
      <c r="AB80" s="22"/>
      <c r="AC80" s="23"/>
      <c r="AE80" s="29" t="str">
        <f t="shared" si="5"/>
        <v/>
      </c>
      <c r="AG80" s="7" t="str">
        <f>+$A$23</f>
        <v/>
      </c>
      <c r="AH80" s="7" t="str">
        <f>IF(A80&lt;&gt;"",IF(AE80&lt;&gt;"",AE80,0)+IF(W84&lt;&gt;"",W84,0),"")</f>
        <v/>
      </c>
      <c r="AI80" s="106" t="str">
        <f>IF(AH80="","",IF(AH80&gt;0,ROUND(AH80/LARGE(AH69:AH83,1),3),0))</f>
        <v/>
      </c>
    </row>
    <row r="81" spans="1:35" ht="13.5" x14ac:dyDescent="0.25">
      <c r="A81" s="59" t="str">
        <f>+$A$24</f>
        <v/>
      </c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2"/>
      <c r="AA81" s="23"/>
      <c r="AB81" s="22"/>
      <c r="AC81" s="23"/>
      <c r="AE81" s="29" t="str">
        <f t="shared" si="5"/>
        <v/>
      </c>
      <c r="AG81" s="7" t="str">
        <f>+$A$24</f>
        <v/>
      </c>
      <c r="AH81" s="7" t="str">
        <f>IF(A81&lt;&gt;"",IF(AE81&lt;&gt;"",AE81,0)+IF(Y84&lt;&gt;"",Y84,0),"")</f>
        <v/>
      </c>
      <c r="AI81" s="106" t="str">
        <f>IF(AH81="","",IF(AH81&gt;0,ROUND(AH81/LARGE(AH69:AH83,1),3),0))</f>
        <v/>
      </c>
    </row>
    <row r="82" spans="1:35" ht="13.5" x14ac:dyDescent="0.25">
      <c r="A82" s="59" t="str">
        <f>+$A$25</f>
        <v/>
      </c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2"/>
      <c r="AC82" s="23"/>
      <c r="AE82" s="29" t="str">
        <f t="shared" si="5"/>
        <v/>
      </c>
      <c r="AG82" s="7" t="str">
        <f>+$A$25</f>
        <v/>
      </c>
      <c r="AH82" s="7" t="str">
        <f>IF(A82&lt;&gt;"",IF(AE82&lt;&gt;"",AE82,0)+IF(AA84&lt;&gt;"",AA84,0),"")</f>
        <v/>
      </c>
      <c r="AI82" s="106" t="str">
        <f>IF(AH82="","",IF(AH82&gt;0,ROUND(AH82/LARGE(AH69:AH83,1),3),0))</f>
        <v/>
      </c>
    </row>
    <row r="83" spans="1:35" x14ac:dyDescent="0.2">
      <c r="A83" s="59" t="str">
        <f>+$A$26</f>
        <v/>
      </c>
      <c r="C83" s="3"/>
      <c r="AE83" s="26"/>
      <c r="AG83" s="40" t="str">
        <f>+$A$26</f>
        <v/>
      </c>
      <c r="AH83" s="40" t="str">
        <f>IF(A83&lt;&gt;"",IF(AE83&lt;&gt;"",AE83,0)+IF(AC84&lt;&gt;"",AC84,0),"")</f>
        <v/>
      </c>
      <c r="AI83" s="107" t="str">
        <f>IF(AH83="","",IF(AH83&gt;0,ROUND(AH83/LARGE(AH69:AH83,1),3),0))</f>
        <v/>
      </c>
    </row>
    <row r="84" spans="1:35" s="26" customFormat="1" x14ac:dyDescent="0.2">
      <c r="C84" s="27" t="str">
        <f>IF(C68="","",SUM(C69:C82))</f>
        <v/>
      </c>
      <c r="E84" s="27" t="str">
        <f>IF(E68="","",SUM(E69:E82))</f>
        <v/>
      </c>
      <c r="G84" s="27" t="str">
        <f>IF(G68="","",SUM(G69:G82))</f>
        <v/>
      </c>
      <c r="I84" s="27" t="str">
        <f>IF(I68="","",SUM(I69:I82))</f>
        <v/>
      </c>
      <c r="K84" s="27" t="str">
        <f>IF(K68="","",SUM(K69:K82))</f>
        <v/>
      </c>
      <c r="M84" s="27" t="str">
        <f>IF(M68="","",SUM(M69:M82))</f>
        <v/>
      </c>
      <c r="O84" s="27" t="str">
        <f>IF(O68="","",SUM(O69:O82))</f>
        <v/>
      </c>
      <c r="Q84" s="27" t="str">
        <f>IF(Q68="","",SUM(Q69:Q82))</f>
        <v/>
      </c>
      <c r="S84" s="27" t="str">
        <f>IF(S68="","",SUM(S69:S82))</f>
        <v/>
      </c>
      <c r="U84" s="27" t="str">
        <f>IF(U68="","",SUM(U69:U82))</f>
        <v/>
      </c>
      <c r="W84" s="27" t="str">
        <f>IF(W68="","",SUM(W69:W82))</f>
        <v/>
      </c>
      <c r="X84" s="27"/>
      <c r="Y84" s="27" t="str">
        <f>IF(Y68="","",SUM(Y69:Y82))</f>
        <v/>
      </c>
      <c r="AA84" s="27" t="str">
        <f>IF(AA68="","",SUM(AA69:AA82))</f>
        <v/>
      </c>
      <c r="AC84" s="27" t="str">
        <f>IF(AC68="","",SUM(AC69:AC82))</f>
        <v/>
      </c>
      <c r="AG84" s="41"/>
      <c r="AH84" s="93"/>
      <c r="AI84" s="41"/>
    </row>
    <row r="85" spans="1:35" ht="24" customHeight="1" x14ac:dyDescent="0.2">
      <c r="AC85" s="8" t="str">
        <f>"Firma ("&amp;Anagrafica!B91&amp;")"</f>
        <v>Firma (Commissario 3)</v>
      </c>
      <c r="AE85" s="88"/>
      <c r="AF85" s="88"/>
      <c r="AG85" s="89"/>
      <c r="AH85" s="88"/>
      <c r="AI85" s="88"/>
    </row>
    <row r="86" spans="1:35" ht="18.75" x14ac:dyDescent="0.3">
      <c r="A86" s="19" t="str">
        <f>IF(Anagrafica!A92&lt;&gt;"",Anagrafica!A92&amp;" - "&amp;Anagrafica!B92,"")</f>
        <v/>
      </c>
      <c r="B86" s="20"/>
      <c r="D86" s="1"/>
      <c r="AE86" s="90"/>
      <c r="AF86" s="90"/>
      <c r="AG86" s="91"/>
      <c r="AH86" s="90"/>
      <c r="AI86" s="90"/>
    </row>
    <row r="87" spans="1:35" s="5" customFormat="1" ht="13.5" customHeight="1" x14ac:dyDescent="0.2">
      <c r="A87" s="4" t="s">
        <v>10</v>
      </c>
      <c r="C87" s="60" t="str">
        <f>$A$13</f>
        <v/>
      </c>
      <c r="E87" s="60" t="str">
        <f>+$A$14</f>
        <v/>
      </c>
      <c r="G87" s="60" t="str">
        <f>+$A$15</f>
        <v/>
      </c>
      <c r="I87" s="60" t="str">
        <f>+$A$16</f>
        <v/>
      </c>
      <c r="K87" s="60" t="str">
        <f>+$A$17</f>
        <v/>
      </c>
      <c r="M87" s="60" t="str">
        <f>+$A$18</f>
        <v/>
      </c>
      <c r="O87" s="60" t="str">
        <f>+$A$19</f>
        <v/>
      </c>
      <c r="Q87" s="60" t="str">
        <f>+$A$20</f>
        <v/>
      </c>
      <c r="S87" s="60" t="str">
        <f>+$A$21</f>
        <v/>
      </c>
      <c r="U87" s="60" t="str">
        <f>+$A$22</f>
        <v/>
      </c>
      <c r="W87" s="60" t="str">
        <f>+$A$23</f>
        <v/>
      </c>
      <c r="Y87" s="60" t="str">
        <f>+$A$24</f>
        <v/>
      </c>
      <c r="AA87" s="60" t="str">
        <f>+$A$25</f>
        <v/>
      </c>
      <c r="AC87" s="60" t="str">
        <f>+$A$26</f>
        <v/>
      </c>
      <c r="AE87" s="26"/>
      <c r="AG87" s="4" t="s">
        <v>10</v>
      </c>
      <c r="AH87" s="5" t="s">
        <v>1</v>
      </c>
      <c r="AI87" s="5" t="s">
        <v>0</v>
      </c>
    </row>
    <row r="88" spans="1:35" ht="13.5" x14ac:dyDescent="0.25">
      <c r="A88" s="59" t="str">
        <f>+$A$12</f>
        <v/>
      </c>
      <c r="B88" s="22"/>
      <c r="C88" s="23"/>
      <c r="D88" s="22"/>
      <c r="E88" s="23"/>
      <c r="F88" s="22"/>
      <c r="G88" s="23"/>
      <c r="H88" s="22"/>
      <c r="I88" s="23"/>
      <c r="J88" s="22"/>
      <c r="K88" s="23"/>
      <c r="L88" s="22"/>
      <c r="M88" s="23"/>
      <c r="N88" s="22"/>
      <c r="O88" s="23"/>
      <c r="P88" s="22"/>
      <c r="Q88" s="23"/>
      <c r="R88" s="22"/>
      <c r="S88" s="23"/>
      <c r="T88" s="22"/>
      <c r="U88" s="23"/>
      <c r="V88" s="22"/>
      <c r="W88" s="23"/>
      <c r="X88" s="22"/>
      <c r="Y88" s="23"/>
      <c r="Z88" s="22"/>
      <c r="AA88" s="23"/>
      <c r="AB88" s="22"/>
      <c r="AC88" s="23"/>
      <c r="AE88" s="29" t="str">
        <f t="shared" ref="AE88:AE101" si="6">IF(OR(A88="",AND(A88&lt;&gt;"",A89="")),"",SUM(B88,D88,F88,H88,J88,L88,N88,P88,R88,T88,V88,X88,Z88,AB88))</f>
        <v/>
      </c>
      <c r="AG88" s="6" t="str">
        <f>+$A$12</f>
        <v/>
      </c>
      <c r="AH88" s="6" t="str">
        <f>IF(A88&lt;&gt;"",AE88,"")</f>
        <v/>
      </c>
      <c r="AI88" s="105" t="str">
        <f>IF(AH88="","",IF(AH88&gt;0,ROUND(AH88/LARGE(AH88:AH102,1),3),0))</f>
        <v/>
      </c>
    </row>
    <row r="89" spans="1:35" ht="13.5" x14ac:dyDescent="0.25">
      <c r="A89" s="59" t="str">
        <f>+$A$13</f>
        <v/>
      </c>
      <c r="B89" s="24"/>
      <c r="C89" s="24"/>
      <c r="D89" s="22"/>
      <c r="E89" s="23"/>
      <c r="F89" s="22"/>
      <c r="G89" s="23"/>
      <c r="H89" s="22"/>
      <c r="I89" s="23"/>
      <c r="J89" s="22"/>
      <c r="K89" s="23"/>
      <c r="L89" s="22"/>
      <c r="M89" s="23"/>
      <c r="N89" s="22"/>
      <c r="O89" s="23"/>
      <c r="P89" s="22"/>
      <c r="Q89" s="23"/>
      <c r="R89" s="22"/>
      <c r="S89" s="23"/>
      <c r="T89" s="22"/>
      <c r="U89" s="23"/>
      <c r="V89" s="22"/>
      <c r="W89" s="23"/>
      <c r="X89" s="22"/>
      <c r="Y89" s="23"/>
      <c r="Z89" s="22"/>
      <c r="AA89" s="23"/>
      <c r="AB89" s="22"/>
      <c r="AC89" s="23"/>
      <c r="AE89" s="29" t="str">
        <f t="shared" si="6"/>
        <v/>
      </c>
      <c r="AG89" s="7" t="str">
        <f>+$A$13</f>
        <v/>
      </c>
      <c r="AH89" s="7" t="str">
        <f>IF(A89&lt;&gt;"",IF(AE89&lt;&gt;"",AE89,0)+IF(C103&lt;&gt;"",C103,0),"")</f>
        <v/>
      </c>
      <c r="AI89" s="106" t="str">
        <f>IF(AH89="","",IF(AH89&gt;0,ROUND(AH89/LARGE(AH88:AH102,1),3),0))</f>
        <v/>
      </c>
    </row>
    <row r="90" spans="1:35" ht="13.5" x14ac:dyDescent="0.25">
      <c r="A90" s="59" t="str">
        <f>+$A$14</f>
        <v/>
      </c>
      <c r="B90" s="24"/>
      <c r="C90" s="24"/>
      <c r="D90" s="24"/>
      <c r="E90" s="24"/>
      <c r="F90" s="22"/>
      <c r="G90" s="23"/>
      <c r="H90" s="22"/>
      <c r="I90" s="23"/>
      <c r="J90" s="22"/>
      <c r="K90" s="23"/>
      <c r="L90" s="22"/>
      <c r="M90" s="23"/>
      <c r="N90" s="22"/>
      <c r="O90" s="23"/>
      <c r="P90" s="22"/>
      <c r="Q90" s="23"/>
      <c r="R90" s="22"/>
      <c r="S90" s="23"/>
      <c r="T90" s="22"/>
      <c r="U90" s="23"/>
      <c r="V90" s="22"/>
      <c r="W90" s="23"/>
      <c r="X90" s="22"/>
      <c r="Y90" s="23"/>
      <c r="Z90" s="22"/>
      <c r="AA90" s="23"/>
      <c r="AB90" s="22"/>
      <c r="AC90" s="23"/>
      <c r="AE90" s="29" t="str">
        <f t="shared" si="6"/>
        <v/>
      </c>
      <c r="AG90" s="7" t="str">
        <f>+$A$14</f>
        <v/>
      </c>
      <c r="AH90" s="7" t="str">
        <f>IF(A90&lt;&gt;"",IF(AE90&lt;&gt;"",AE90,0)+IF(E103&lt;&gt;"",E103,0),"")</f>
        <v/>
      </c>
      <c r="AI90" s="106" t="str">
        <f>IF(AH90="","",IF(AH90&gt;0,ROUND(AH90/LARGE(AH88:AH102,1),3),0))</f>
        <v/>
      </c>
    </row>
    <row r="91" spans="1:35" ht="13.5" x14ac:dyDescent="0.25">
      <c r="A91" s="59" t="str">
        <f>+$A$15</f>
        <v/>
      </c>
      <c r="B91" s="24"/>
      <c r="C91" s="24"/>
      <c r="D91" s="24"/>
      <c r="E91" s="24"/>
      <c r="F91" s="24"/>
      <c r="G91" s="24"/>
      <c r="H91" s="22"/>
      <c r="I91" s="23"/>
      <c r="J91" s="22"/>
      <c r="K91" s="23"/>
      <c r="L91" s="22"/>
      <c r="M91" s="23"/>
      <c r="N91" s="22"/>
      <c r="O91" s="23"/>
      <c r="P91" s="22"/>
      <c r="Q91" s="23"/>
      <c r="R91" s="22"/>
      <c r="S91" s="23"/>
      <c r="T91" s="22"/>
      <c r="U91" s="23"/>
      <c r="V91" s="22"/>
      <c r="W91" s="23"/>
      <c r="X91" s="22"/>
      <c r="Y91" s="23"/>
      <c r="Z91" s="22"/>
      <c r="AA91" s="23"/>
      <c r="AB91" s="22"/>
      <c r="AC91" s="23"/>
      <c r="AE91" s="29" t="str">
        <f t="shared" si="6"/>
        <v/>
      </c>
      <c r="AG91" s="7" t="str">
        <f>+$A$15</f>
        <v/>
      </c>
      <c r="AH91" s="7" t="str">
        <f>IF(A91&lt;&gt;"",IF(AE91&lt;&gt;"",AE91,0)+IF(G103&lt;&gt;"",G103,0),"")</f>
        <v/>
      </c>
      <c r="AI91" s="106" t="str">
        <f>IF(AH91="","",IF(AH91&gt;0,ROUND(AH91/LARGE(AH88:AH102,1),3),0))</f>
        <v/>
      </c>
    </row>
    <row r="92" spans="1:35" ht="13.5" x14ac:dyDescent="0.25">
      <c r="A92" s="59" t="str">
        <f>+$A$16</f>
        <v/>
      </c>
      <c r="B92" s="24"/>
      <c r="C92" s="24"/>
      <c r="D92" s="24"/>
      <c r="E92" s="24"/>
      <c r="F92" s="24"/>
      <c r="G92" s="24"/>
      <c r="H92" s="24"/>
      <c r="I92" s="24"/>
      <c r="J92" s="22"/>
      <c r="K92" s="23"/>
      <c r="L92" s="22"/>
      <c r="M92" s="23"/>
      <c r="N92" s="22"/>
      <c r="O92" s="23"/>
      <c r="P92" s="22"/>
      <c r="Q92" s="23"/>
      <c r="R92" s="22"/>
      <c r="S92" s="23"/>
      <c r="T92" s="22"/>
      <c r="U92" s="23"/>
      <c r="V92" s="22"/>
      <c r="W92" s="23"/>
      <c r="X92" s="22"/>
      <c r="Y92" s="23"/>
      <c r="Z92" s="22"/>
      <c r="AA92" s="23"/>
      <c r="AB92" s="22"/>
      <c r="AC92" s="23"/>
      <c r="AE92" s="29" t="str">
        <f t="shared" si="6"/>
        <v/>
      </c>
      <c r="AG92" s="7" t="str">
        <f>+$A$16</f>
        <v/>
      </c>
      <c r="AH92" s="7" t="str">
        <f>IF(A92&lt;&gt;"",IF(AE92&lt;&gt;"",AE92,0)+IF(I103&lt;&gt;"",I103,0),"")</f>
        <v/>
      </c>
      <c r="AI92" s="106" t="str">
        <f>IF(AH92="","",IF(AH92&gt;0,ROUND(AH92/LARGE(AH88:AH102,1),3),0))</f>
        <v/>
      </c>
    </row>
    <row r="93" spans="1:35" ht="13.5" x14ac:dyDescent="0.25">
      <c r="A93" s="59" t="str">
        <f>+$A$17</f>
        <v/>
      </c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2"/>
      <c r="M93" s="23"/>
      <c r="N93" s="22"/>
      <c r="O93" s="23"/>
      <c r="P93" s="22"/>
      <c r="Q93" s="23"/>
      <c r="R93" s="22"/>
      <c r="S93" s="23"/>
      <c r="T93" s="22"/>
      <c r="U93" s="23"/>
      <c r="V93" s="22"/>
      <c r="W93" s="23"/>
      <c r="X93" s="22"/>
      <c r="Y93" s="23"/>
      <c r="Z93" s="22"/>
      <c r="AA93" s="23"/>
      <c r="AB93" s="22"/>
      <c r="AC93" s="23"/>
      <c r="AE93" s="29" t="str">
        <f t="shared" si="6"/>
        <v/>
      </c>
      <c r="AG93" s="7" t="str">
        <f>+$A$17</f>
        <v/>
      </c>
      <c r="AH93" s="7" t="str">
        <f>IF(A93&lt;&gt;"",IF(AE93&lt;&gt;"",AE93,0)+IF(K103&lt;&gt;"",K103,0),"")</f>
        <v/>
      </c>
      <c r="AI93" s="106" t="str">
        <f>IF(AH93="","",IF(AH93&gt;0,ROUND(AH93/LARGE(AH88:AH102,1),3),0))</f>
        <v/>
      </c>
    </row>
    <row r="94" spans="1:35" ht="13.5" x14ac:dyDescent="0.25">
      <c r="A94" s="59" t="str">
        <f>+$A$18</f>
        <v/>
      </c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2"/>
      <c r="O94" s="23"/>
      <c r="P94" s="22"/>
      <c r="Q94" s="23"/>
      <c r="R94" s="22"/>
      <c r="S94" s="23"/>
      <c r="T94" s="22"/>
      <c r="U94" s="23"/>
      <c r="V94" s="22"/>
      <c r="W94" s="23"/>
      <c r="X94" s="22"/>
      <c r="Y94" s="23"/>
      <c r="Z94" s="22"/>
      <c r="AA94" s="23"/>
      <c r="AB94" s="22"/>
      <c r="AC94" s="23"/>
      <c r="AE94" s="29" t="str">
        <f t="shared" si="6"/>
        <v/>
      </c>
      <c r="AG94" s="7" t="str">
        <f>+$A$18</f>
        <v/>
      </c>
      <c r="AH94" s="7" t="str">
        <f>IF(A94&lt;&gt;"",IF(AE94&lt;&gt;"",AE94,0)+IF(M103&lt;&gt;"",M103,0),"")</f>
        <v/>
      </c>
      <c r="AI94" s="106" t="str">
        <f>IF(AH94="","",IF(AH94&gt;0,ROUND(AH94/LARGE(AH88:AH102,1),3),0))</f>
        <v/>
      </c>
    </row>
    <row r="95" spans="1:35" ht="13.5" x14ac:dyDescent="0.25">
      <c r="A95" s="59" t="str">
        <f>+$A$19</f>
        <v/>
      </c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2"/>
      <c r="Q95" s="23"/>
      <c r="R95" s="22"/>
      <c r="S95" s="23"/>
      <c r="T95" s="22"/>
      <c r="U95" s="23"/>
      <c r="V95" s="22"/>
      <c r="W95" s="23"/>
      <c r="X95" s="22"/>
      <c r="Y95" s="23"/>
      <c r="Z95" s="22"/>
      <c r="AA95" s="23"/>
      <c r="AB95" s="22"/>
      <c r="AC95" s="23"/>
      <c r="AE95" s="29" t="str">
        <f t="shared" si="6"/>
        <v/>
      </c>
      <c r="AG95" s="7" t="str">
        <f>+$A$19</f>
        <v/>
      </c>
      <c r="AH95" s="7" t="str">
        <f>IF(A95&lt;&gt;"",IF(AE95&lt;&gt;"",AE95,0)+IF(O103&lt;&gt;"",O103,0),"")</f>
        <v/>
      </c>
      <c r="AI95" s="106" t="str">
        <f>IF(AH95="","",IF(AH95&gt;0,ROUND(AH95/LARGE(AH88:AH102,1),3),0))</f>
        <v/>
      </c>
    </row>
    <row r="96" spans="1:35" ht="13.5" x14ac:dyDescent="0.25">
      <c r="A96" s="59" t="str">
        <f>+$A$20</f>
        <v/>
      </c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2"/>
      <c r="S96" s="23"/>
      <c r="T96" s="22"/>
      <c r="U96" s="23"/>
      <c r="V96" s="22"/>
      <c r="W96" s="23"/>
      <c r="X96" s="22"/>
      <c r="Y96" s="23"/>
      <c r="Z96" s="22"/>
      <c r="AA96" s="23"/>
      <c r="AB96" s="22"/>
      <c r="AC96" s="23"/>
      <c r="AE96" s="29" t="str">
        <f t="shared" si="6"/>
        <v/>
      </c>
      <c r="AG96" s="7" t="str">
        <f>+$A$20</f>
        <v/>
      </c>
      <c r="AH96" s="7" t="str">
        <f>IF(A96&lt;&gt;"",IF(AE96&lt;&gt;"",AE96,0)+IF(Q103&lt;&gt;"",Q103,0),"")</f>
        <v/>
      </c>
      <c r="AI96" s="106" t="str">
        <f>IF(AH96="","",IF(AH96&gt;0,ROUND(AH96/LARGE(AH88:AH102,1),3),0))</f>
        <v/>
      </c>
    </row>
    <row r="97" spans="1:35" ht="13.5" x14ac:dyDescent="0.25">
      <c r="A97" s="59" t="str">
        <f>+$A$21</f>
        <v/>
      </c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2"/>
      <c r="U97" s="23"/>
      <c r="V97" s="22"/>
      <c r="W97" s="23"/>
      <c r="X97" s="22"/>
      <c r="Y97" s="23"/>
      <c r="Z97" s="22"/>
      <c r="AA97" s="23"/>
      <c r="AB97" s="22"/>
      <c r="AC97" s="23"/>
      <c r="AE97" s="29" t="str">
        <f t="shared" si="6"/>
        <v/>
      </c>
      <c r="AG97" s="7" t="str">
        <f>+$A$21</f>
        <v/>
      </c>
      <c r="AH97" s="7" t="str">
        <f>IF(A97&lt;&gt;"",IF(AE97&lt;&gt;"",AE97,0)+IF(S103&lt;&gt;"",S103,0),"")</f>
        <v/>
      </c>
      <c r="AI97" s="106" t="str">
        <f>IF(AH97="","",IF(AH97&gt;0,ROUND(AH97/LARGE(AH88:AH102,1),3),0))</f>
        <v/>
      </c>
    </row>
    <row r="98" spans="1:35" ht="13.5" x14ac:dyDescent="0.25">
      <c r="A98" s="59" t="str">
        <f>+$A$22</f>
        <v/>
      </c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2"/>
      <c r="W98" s="23"/>
      <c r="X98" s="22"/>
      <c r="Y98" s="23"/>
      <c r="Z98" s="22"/>
      <c r="AA98" s="23"/>
      <c r="AB98" s="22"/>
      <c r="AC98" s="23"/>
      <c r="AE98" s="29" t="str">
        <f t="shared" si="6"/>
        <v/>
      </c>
      <c r="AG98" s="7" t="str">
        <f>+$A$22</f>
        <v/>
      </c>
      <c r="AH98" s="7" t="str">
        <f>IF(A98&lt;&gt;"",IF(AE98&lt;&gt;"",AE98,0)+IF(U103&lt;&gt;"",U103,0),"")</f>
        <v/>
      </c>
      <c r="AI98" s="106" t="str">
        <f>IF(AH98="","",IF(AH98&gt;0,ROUND(AH98/LARGE(AH88:AH102,1),3),0))</f>
        <v/>
      </c>
    </row>
    <row r="99" spans="1:35" ht="13.5" x14ac:dyDescent="0.25">
      <c r="A99" s="59" t="str">
        <f>+$A$23</f>
        <v/>
      </c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2"/>
      <c r="Y99" s="23"/>
      <c r="Z99" s="22"/>
      <c r="AA99" s="23"/>
      <c r="AB99" s="22"/>
      <c r="AC99" s="23"/>
      <c r="AE99" s="29" t="str">
        <f t="shared" si="6"/>
        <v/>
      </c>
      <c r="AG99" s="7" t="str">
        <f>+$A$23</f>
        <v/>
      </c>
      <c r="AH99" s="7" t="str">
        <f>IF(A99&lt;&gt;"",IF(AE99&lt;&gt;"",AE99,0)+IF(W103&lt;&gt;"",W103,0),"")</f>
        <v/>
      </c>
      <c r="AI99" s="106" t="str">
        <f>IF(AH99="","",IF(AH99&gt;0,ROUND(AH99/LARGE(AH88:AH102,1),3),0))</f>
        <v/>
      </c>
    </row>
    <row r="100" spans="1:35" ht="13.5" x14ac:dyDescent="0.25">
      <c r="A100" s="59" t="str">
        <f>+$A$24</f>
        <v/>
      </c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2"/>
      <c r="AA100" s="23"/>
      <c r="AB100" s="22"/>
      <c r="AC100" s="23"/>
      <c r="AE100" s="29" t="str">
        <f t="shared" si="6"/>
        <v/>
      </c>
      <c r="AG100" s="7" t="str">
        <f>+$A$24</f>
        <v/>
      </c>
      <c r="AH100" s="7" t="str">
        <f>IF(A100&lt;&gt;"",IF(AE100&lt;&gt;"",AE100,0)+IF(Y103&lt;&gt;"",Y103,0),"")</f>
        <v/>
      </c>
      <c r="AI100" s="106" t="str">
        <f>IF(AH100="","",IF(AH100&gt;0,ROUND(AH100/LARGE(AH88:AH102,1),3),0))</f>
        <v/>
      </c>
    </row>
    <row r="101" spans="1:35" ht="13.5" x14ac:dyDescent="0.25">
      <c r="A101" s="59" t="str">
        <f>+$A$25</f>
        <v/>
      </c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2"/>
      <c r="AC101" s="23"/>
      <c r="AE101" s="29" t="str">
        <f t="shared" si="6"/>
        <v/>
      </c>
      <c r="AG101" s="7" t="str">
        <f>+$A$25</f>
        <v/>
      </c>
      <c r="AH101" s="7" t="str">
        <f>IF(A101&lt;&gt;"",IF(AE101&lt;&gt;"",AE101,0)+IF(AA103&lt;&gt;"",AA103,0),"")</f>
        <v/>
      </c>
      <c r="AI101" s="106" t="str">
        <f>IF(AH101="","",IF(AH101&gt;0,ROUND(AH101/LARGE(AH88:AH102,1),3),0))</f>
        <v/>
      </c>
    </row>
    <row r="102" spans="1:35" x14ac:dyDescent="0.2">
      <c r="A102" s="59" t="str">
        <f>+$A$26</f>
        <v/>
      </c>
      <c r="C102" s="3"/>
      <c r="AE102" s="26"/>
      <c r="AG102" s="40" t="str">
        <f>+$A$26</f>
        <v/>
      </c>
      <c r="AH102" s="40" t="str">
        <f>IF(A102&lt;&gt;"",IF(AE102&lt;&gt;"",AE102,0)+IF(AC103&lt;&gt;"",AC103,0),"")</f>
        <v/>
      </c>
      <c r="AI102" s="107" t="str">
        <f>IF(AH102="","",IF(AH102&gt;0,ROUND(AH102/LARGE(AH88:AH102,1),3),0))</f>
        <v/>
      </c>
    </row>
    <row r="103" spans="1:35" s="26" customFormat="1" x14ac:dyDescent="0.2">
      <c r="C103" s="27" t="str">
        <f>IF(C87="","",SUM(C88:C101))</f>
        <v/>
      </c>
      <c r="E103" s="27" t="str">
        <f>IF(E87="","",SUM(E88:E101))</f>
        <v/>
      </c>
      <c r="G103" s="27" t="str">
        <f>IF(G87="","",SUM(G88:G101))</f>
        <v/>
      </c>
      <c r="I103" s="27" t="str">
        <f>IF(I87="","",SUM(I88:I101))</f>
        <v/>
      </c>
      <c r="K103" s="27" t="str">
        <f>IF(K87="","",SUM(K88:K101))</f>
        <v/>
      </c>
      <c r="M103" s="27" t="str">
        <f>IF(M87="","",SUM(M88:M101))</f>
        <v/>
      </c>
      <c r="O103" s="27" t="str">
        <f>IF(O87="","",SUM(O88:O101))</f>
        <v/>
      </c>
      <c r="Q103" s="27" t="str">
        <f>IF(Q87="","",SUM(Q88:Q101))</f>
        <v/>
      </c>
      <c r="S103" s="27" t="str">
        <f>IF(S87="","",SUM(S88:S101))</f>
        <v/>
      </c>
      <c r="U103" s="27" t="str">
        <f>IF(U87="","",SUM(U88:U101))</f>
        <v/>
      </c>
      <c r="W103" s="27" t="str">
        <f>IF(W87="","",SUM(W88:W101))</f>
        <v/>
      </c>
      <c r="X103" s="27"/>
      <c r="Y103" s="27" t="str">
        <f>IF(Y87="","",SUM(Y88:Y101))</f>
        <v/>
      </c>
      <c r="AA103" s="27" t="str">
        <f>IF(AA87="","",SUM(AA88:AA101))</f>
        <v/>
      </c>
      <c r="AC103" s="27" t="str">
        <f>IF(AC87="","",SUM(AC88:AC101))</f>
        <v/>
      </c>
      <c r="AG103" s="41"/>
      <c r="AH103" s="93"/>
      <c r="AI103" s="41"/>
    </row>
    <row r="104" spans="1:35" ht="24" customHeight="1" x14ac:dyDescent="0.2">
      <c r="AC104" s="8" t="str">
        <f>"Firma ("&amp;Anagrafica!B92&amp;")"</f>
        <v>Firma ()</v>
      </c>
      <c r="AE104" s="88"/>
      <c r="AF104" s="88"/>
      <c r="AG104" s="89"/>
      <c r="AH104" s="88"/>
      <c r="AI104" s="88"/>
    </row>
    <row r="105" spans="1:35" ht="18.75" x14ac:dyDescent="0.3">
      <c r="A105" s="19" t="str">
        <f>IF(Anagrafica!A93&lt;&gt;"",Anagrafica!A93&amp;" - "&amp;Anagrafica!B93,"")</f>
        <v/>
      </c>
      <c r="B105" s="20"/>
      <c r="D105" s="1"/>
    </row>
    <row r="106" spans="1:35" s="5" customFormat="1" ht="13.5" customHeight="1" x14ac:dyDescent="0.2">
      <c r="A106" s="4" t="s">
        <v>10</v>
      </c>
      <c r="C106" s="60" t="str">
        <f>$A$13</f>
        <v/>
      </c>
      <c r="E106" s="60" t="str">
        <f>+$A$14</f>
        <v/>
      </c>
      <c r="G106" s="60" t="str">
        <f>+$A$15</f>
        <v/>
      </c>
      <c r="I106" s="60" t="str">
        <f>+$A$16</f>
        <v/>
      </c>
      <c r="K106" s="60" t="str">
        <f>+$A$17</f>
        <v/>
      </c>
      <c r="M106" s="60" t="str">
        <f>+$A$18</f>
        <v/>
      </c>
      <c r="O106" s="60" t="str">
        <f>+$A$19</f>
        <v/>
      </c>
      <c r="Q106" s="60" t="str">
        <f>+$A$20</f>
        <v/>
      </c>
      <c r="S106" s="60" t="str">
        <f>+$A$21</f>
        <v/>
      </c>
      <c r="U106" s="60" t="str">
        <f>+$A$22</f>
        <v/>
      </c>
      <c r="W106" s="60" t="str">
        <f>+$A$23</f>
        <v/>
      </c>
      <c r="Y106" s="60" t="str">
        <f>+$A$24</f>
        <v/>
      </c>
      <c r="AA106" s="60" t="str">
        <f>+$A$25</f>
        <v/>
      </c>
      <c r="AC106" s="60" t="str">
        <f>+$A$26</f>
        <v/>
      </c>
      <c r="AE106" s="26"/>
      <c r="AG106" s="4" t="s">
        <v>10</v>
      </c>
      <c r="AH106" s="5" t="s">
        <v>1</v>
      </c>
      <c r="AI106" s="5" t="s">
        <v>0</v>
      </c>
    </row>
    <row r="107" spans="1:35" ht="13.5" x14ac:dyDescent="0.25">
      <c r="A107" s="59" t="str">
        <f>+$A$12</f>
        <v/>
      </c>
      <c r="B107" s="22"/>
      <c r="C107" s="23"/>
      <c r="D107" s="22"/>
      <c r="E107" s="23"/>
      <c r="F107" s="22"/>
      <c r="G107" s="23"/>
      <c r="H107" s="22"/>
      <c r="I107" s="23"/>
      <c r="J107" s="22"/>
      <c r="K107" s="23"/>
      <c r="L107" s="22"/>
      <c r="M107" s="23"/>
      <c r="N107" s="22"/>
      <c r="O107" s="23"/>
      <c r="P107" s="22"/>
      <c r="Q107" s="23"/>
      <c r="R107" s="22"/>
      <c r="S107" s="23"/>
      <c r="T107" s="22"/>
      <c r="U107" s="23"/>
      <c r="V107" s="22"/>
      <c r="W107" s="23"/>
      <c r="X107" s="22"/>
      <c r="Y107" s="23"/>
      <c r="Z107" s="22"/>
      <c r="AA107" s="23"/>
      <c r="AB107" s="22"/>
      <c r="AC107" s="23"/>
      <c r="AE107" s="29" t="str">
        <f t="shared" ref="AE107:AE120" si="7">IF(OR(A107="",AND(A107&lt;&gt;"",A108="")),"",SUM(B107,D107,F107,H107,J107,L107,N107,P107,R107,T107,V107,X107,Z107,AB107))</f>
        <v/>
      </c>
      <c r="AG107" s="6" t="str">
        <f>+$A$12</f>
        <v/>
      </c>
      <c r="AH107" s="6" t="str">
        <f>IF(A107&lt;&gt;"",AE107,"")</f>
        <v/>
      </c>
      <c r="AI107" s="105" t="str">
        <f>IF(AH107="","",IF(AH107&gt;0,ROUND(AH107/LARGE(AH107:AH121,1),3),0))</f>
        <v/>
      </c>
    </row>
    <row r="108" spans="1:35" ht="13.5" x14ac:dyDescent="0.25">
      <c r="A108" s="59" t="str">
        <f>+$A$13</f>
        <v/>
      </c>
      <c r="B108" s="24"/>
      <c r="C108" s="24"/>
      <c r="D108" s="22"/>
      <c r="E108" s="23"/>
      <c r="F108" s="22"/>
      <c r="G108" s="23"/>
      <c r="H108" s="22"/>
      <c r="I108" s="23"/>
      <c r="J108" s="22"/>
      <c r="K108" s="23"/>
      <c r="L108" s="22"/>
      <c r="M108" s="23"/>
      <c r="N108" s="22"/>
      <c r="O108" s="23"/>
      <c r="P108" s="22"/>
      <c r="Q108" s="23"/>
      <c r="R108" s="22"/>
      <c r="S108" s="23"/>
      <c r="T108" s="22"/>
      <c r="U108" s="23"/>
      <c r="V108" s="22"/>
      <c r="W108" s="23"/>
      <c r="X108" s="22"/>
      <c r="Y108" s="23"/>
      <c r="Z108" s="22"/>
      <c r="AA108" s="23"/>
      <c r="AB108" s="22"/>
      <c r="AC108" s="23"/>
      <c r="AE108" s="29" t="str">
        <f t="shared" si="7"/>
        <v/>
      </c>
      <c r="AG108" s="7" t="str">
        <f>+$A$13</f>
        <v/>
      </c>
      <c r="AH108" s="7" t="str">
        <f>IF(A108&lt;&gt;"",IF(AE108&lt;&gt;"",AE108,0)+IF(C122&lt;&gt;"",C122,0),"")</f>
        <v/>
      </c>
      <c r="AI108" s="106" t="str">
        <f>IF(AH108="","",IF(AH108&gt;0,ROUND(AH108/LARGE(AH107:AH121,1),3),0))</f>
        <v/>
      </c>
    </row>
    <row r="109" spans="1:35" ht="13.5" x14ac:dyDescent="0.25">
      <c r="A109" s="59" t="str">
        <f>+$A$14</f>
        <v/>
      </c>
      <c r="B109" s="24"/>
      <c r="C109" s="24"/>
      <c r="D109" s="24"/>
      <c r="E109" s="24"/>
      <c r="F109" s="22"/>
      <c r="G109" s="23"/>
      <c r="H109" s="22"/>
      <c r="I109" s="23"/>
      <c r="J109" s="22"/>
      <c r="K109" s="23"/>
      <c r="L109" s="22"/>
      <c r="M109" s="23"/>
      <c r="N109" s="22"/>
      <c r="O109" s="23"/>
      <c r="P109" s="22"/>
      <c r="Q109" s="23"/>
      <c r="R109" s="22"/>
      <c r="S109" s="23"/>
      <c r="T109" s="22"/>
      <c r="U109" s="23"/>
      <c r="V109" s="22"/>
      <c r="W109" s="23"/>
      <c r="X109" s="22"/>
      <c r="Y109" s="23"/>
      <c r="Z109" s="22"/>
      <c r="AA109" s="23"/>
      <c r="AB109" s="22"/>
      <c r="AC109" s="23"/>
      <c r="AE109" s="29" t="str">
        <f t="shared" si="7"/>
        <v/>
      </c>
      <c r="AG109" s="7" t="str">
        <f>+$A$14</f>
        <v/>
      </c>
      <c r="AH109" s="7" t="str">
        <f>IF(A109&lt;&gt;"",IF(AE109&lt;&gt;"",AE109,0)+IF(E122&lt;&gt;"",E122,0),"")</f>
        <v/>
      </c>
      <c r="AI109" s="106" t="str">
        <f>IF(AH109="","",IF(AH109&gt;0,ROUND(AH109/LARGE(AH107:AH121,1),3),0))</f>
        <v/>
      </c>
    </row>
    <row r="110" spans="1:35" ht="13.5" x14ac:dyDescent="0.25">
      <c r="A110" s="59" t="str">
        <f>+$A$15</f>
        <v/>
      </c>
      <c r="B110" s="24"/>
      <c r="C110" s="24"/>
      <c r="D110" s="24"/>
      <c r="E110" s="24"/>
      <c r="F110" s="24"/>
      <c r="G110" s="24"/>
      <c r="H110" s="22"/>
      <c r="I110" s="23"/>
      <c r="J110" s="22"/>
      <c r="K110" s="23"/>
      <c r="L110" s="22"/>
      <c r="M110" s="23"/>
      <c r="N110" s="22"/>
      <c r="O110" s="23"/>
      <c r="P110" s="22"/>
      <c r="Q110" s="23"/>
      <c r="R110" s="22"/>
      <c r="S110" s="23"/>
      <c r="T110" s="22"/>
      <c r="U110" s="23"/>
      <c r="V110" s="22"/>
      <c r="W110" s="23"/>
      <c r="X110" s="22"/>
      <c r="Y110" s="23"/>
      <c r="Z110" s="22"/>
      <c r="AA110" s="23"/>
      <c r="AB110" s="22"/>
      <c r="AC110" s="23"/>
      <c r="AE110" s="29" t="str">
        <f t="shared" si="7"/>
        <v/>
      </c>
      <c r="AG110" s="7" t="str">
        <f>+$A$15</f>
        <v/>
      </c>
      <c r="AH110" s="7" t="str">
        <f>IF(A110&lt;&gt;"",IF(AE110&lt;&gt;"",AE110,0)+IF(G122&lt;&gt;"",G122,0),"")</f>
        <v/>
      </c>
      <c r="AI110" s="106" t="str">
        <f>IF(AH110="","",IF(AH110&gt;0,ROUND(AH110/LARGE(AH107:AH121,1),3),0))</f>
        <v/>
      </c>
    </row>
    <row r="111" spans="1:35" ht="13.5" x14ac:dyDescent="0.25">
      <c r="A111" s="59" t="str">
        <f>+$A$16</f>
        <v/>
      </c>
      <c r="B111" s="24"/>
      <c r="C111" s="24"/>
      <c r="D111" s="24"/>
      <c r="E111" s="24"/>
      <c r="F111" s="24"/>
      <c r="G111" s="24"/>
      <c r="H111" s="24"/>
      <c r="I111" s="24"/>
      <c r="J111" s="22"/>
      <c r="K111" s="23"/>
      <c r="L111" s="22"/>
      <c r="M111" s="23"/>
      <c r="N111" s="22"/>
      <c r="O111" s="23"/>
      <c r="P111" s="22"/>
      <c r="Q111" s="23"/>
      <c r="R111" s="22"/>
      <c r="S111" s="23"/>
      <c r="T111" s="22"/>
      <c r="U111" s="23"/>
      <c r="V111" s="22"/>
      <c r="W111" s="23"/>
      <c r="X111" s="22"/>
      <c r="Y111" s="23"/>
      <c r="Z111" s="22"/>
      <c r="AA111" s="23"/>
      <c r="AB111" s="22"/>
      <c r="AC111" s="23"/>
      <c r="AE111" s="29" t="str">
        <f t="shared" si="7"/>
        <v/>
      </c>
      <c r="AG111" s="7" t="str">
        <f>+$A$16</f>
        <v/>
      </c>
      <c r="AH111" s="7" t="str">
        <f>IF(A111&lt;&gt;"",IF(AE111&lt;&gt;"",AE111,0)+IF(I122&lt;&gt;"",I122,0),"")</f>
        <v/>
      </c>
      <c r="AI111" s="106" t="str">
        <f>IF(AH111="","",IF(AH111&gt;0,ROUND(AH111/LARGE(AH107:AH121,1),3),0))</f>
        <v/>
      </c>
    </row>
    <row r="112" spans="1:35" ht="13.5" x14ac:dyDescent="0.25">
      <c r="A112" s="59" t="str">
        <f>+$A$17</f>
        <v/>
      </c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2"/>
      <c r="M112" s="23"/>
      <c r="N112" s="22"/>
      <c r="O112" s="23"/>
      <c r="P112" s="22"/>
      <c r="Q112" s="23"/>
      <c r="R112" s="22"/>
      <c r="S112" s="23"/>
      <c r="T112" s="22"/>
      <c r="U112" s="23"/>
      <c r="V112" s="22"/>
      <c r="W112" s="23"/>
      <c r="X112" s="22"/>
      <c r="Y112" s="23"/>
      <c r="Z112" s="22"/>
      <c r="AA112" s="23"/>
      <c r="AB112" s="22"/>
      <c r="AC112" s="23"/>
      <c r="AE112" s="29" t="str">
        <f t="shared" si="7"/>
        <v/>
      </c>
      <c r="AG112" s="7" t="str">
        <f>+$A$17</f>
        <v/>
      </c>
      <c r="AH112" s="7" t="str">
        <f>IF(A112&lt;&gt;"",IF(AE112&lt;&gt;"",AE112,0)+IF(K122&lt;&gt;"",K122,0),"")</f>
        <v/>
      </c>
      <c r="AI112" s="106" t="str">
        <f>IF(AH112="","",IF(AH112&gt;0,ROUND(AH112/LARGE(AH107:AH121,1),3),0))</f>
        <v/>
      </c>
    </row>
    <row r="113" spans="1:35" ht="13.5" x14ac:dyDescent="0.25">
      <c r="A113" s="59" t="str">
        <f>+$A$18</f>
        <v/>
      </c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2"/>
      <c r="O113" s="23"/>
      <c r="P113" s="22"/>
      <c r="Q113" s="23"/>
      <c r="R113" s="22"/>
      <c r="S113" s="23"/>
      <c r="T113" s="22"/>
      <c r="U113" s="23"/>
      <c r="V113" s="22"/>
      <c r="W113" s="23"/>
      <c r="X113" s="22"/>
      <c r="Y113" s="23"/>
      <c r="Z113" s="22"/>
      <c r="AA113" s="23"/>
      <c r="AB113" s="22"/>
      <c r="AC113" s="23"/>
      <c r="AE113" s="29" t="str">
        <f t="shared" si="7"/>
        <v/>
      </c>
      <c r="AG113" s="7" t="str">
        <f>+$A$18</f>
        <v/>
      </c>
      <c r="AH113" s="7" t="str">
        <f>IF(A113&lt;&gt;"",IF(AE113&lt;&gt;"",AE113,0)+IF(M122&lt;&gt;"",M122,0),"")</f>
        <v/>
      </c>
      <c r="AI113" s="106" t="str">
        <f>IF(AH113="","",IF(AH113&gt;0,ROUND(AH113/LARGE(AH107:AH121,1),3),0))</f>
        <v/>
      </c>
    </row>
    <row r="114" spans="1:35" ht="13.5" x14ac:dyDescent="0.25">
      <c r="A114" s="59" t="str">
        <f>+$A$19</f>
        <v/>
      </c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2"/>
      <c r="Q114" s="23"/>
      <c r="R114" s="22"/>
      <c r="S114" s="23"/>
      <c r="T114" s="22"/>
      <c r="U114" s="23"/>
      <c r="V114" s="22"/>
      <c r="W114" s="23"/>
      <c r="X114" s="22"/>
      <c r="Y114" s="23"/>
      <c r="Z114" s="22"/>
      <c r="AA114" s="23"/>
      <c r="AB114" s="22"/>
      <c r="AC114" s="23"/>
      <c r="AE114" s="29" t="str">
        <f t="shared" si="7"/>
        <v/>
      </c>
      <c r="AG114" s="7" t="str">
        <f>+$A$19</f>
        <v/>
      </c>
      <c r="AH114" s="7" t="str">
        <f>IF(A114&lt;&gt;"",IF(AE114&lt;&gt;"",AE114,0)+IF(O122&lt;&gt;"",O122,0),"")</f>
        <v/>
      </c>
      <c r="AI114" s="106" t="str">
        <f>IF(AH114="","",IF(AH114&gt;0,ROUND(AH114/LARGE(AH107:AH121,1),3),0))</f>
        <v/>
      </c>
    </row>
    <row r="115" spans="1:35" ht="13.5" x14ac:dyDescent="0.25">
      <c r="A115" s="59" t="str">
        <f>+$A$20</f>
        <v/>
      </c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79"/>
      <c r="P115" s="24"/>
      <c r="Q115" s="24"/>
      <c r="R115" s="22"/>
      <c r="S115" s="23"/>
      <c r="T115" s="22"/>
      <c r="U115" s="23"/>
      <c r="V115" s="22"/>
      <c r="W115" s="23"/>
      <c r="X115" s="22"/>
      <c r="Y115" s="23"/>
      <c r="Z115" s="22"/>
      <c r="AA115" s="23"/>
      <c r="AB115" s="22"/>
      <c r="AC115" s="23"/>
      <c r="AE115" s="29" t="str">
        <f t="shared" si="7"/>
        <v/>
      </c>
      <c r="AG115" s="7" t="str">
        <f>+$A$20</f>
        <v/>
      </c>
      <c r="AH115" s="7" t="str">
        <f>IF(A115&lt;&gt;"",IF(AE115&lt;&gt;"",AE115,0)+IF(Q122&lt;&gt;"",Q122,0),"")</f>
        <v/>
      </c>
      <c r="AI115" s="106" t="str">
        <f>IF(AH115="","",IF(AH115&gt;0,ROUND(AH115/LARGE(AH107:AH121,1),3),0))</f>
        <v/>
      </c>
    </row>
    <row r="116" spans="1:35" ht="13.5" x14ac:dyDescent="0.25">
      <c r="A116" s="59" t="str">
        <f>+$A$21</f>
        <v/>
      </c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2"/>
      <c r="U116" s="23"/>
      <c r="V116" s="22"/>
      <c r="W116" s="23"/>
      <c r="X116" s="22"/>
      <c r="Y116" s="23"/>
      <c r="Z116" s="22"/>
      <c r="AA116" s="23"/>
      <c r="AB116" s="22"/>
      <c r="AC116" s="23"/>
      <c r="AE116" s="29" t="str">
        <f t="shared" si="7"/>
        <v/>
      </c>
      <c r="AG116" s="7" t="str">
        <f>+$A$21</f>
        <v/>
      </c>
      <c r="AH116" s="7" t="str">
        <f>IF(A116&lt;&gt;"",IF(AE116&lt;&gt;"",AE116,0)+IF(S122&lt;&gt;"",S122,0),"")</f>
        <v/>
      </c>
      <c r="AI116" s="106" t="str">
        <f>IF(AH116="","",IF(AH116&gt;0,ROUND(AH116/LARGE(AH107:AH121,1),3),0))</f>
        <v/>
      </c>
    </row>
    <row r="117" spans="1:35" ht="13.5" x14ac:dyDescent="0.25">
      <c r="A117" s="59" t="str">
        <f>+$A$22</f>
        <v/>
      </c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2"/>
      <c r="W117" s="23"/>
      <c r="X117" s="22"/>
      <c r="Y117" s="23"/>
      <c r="Z117" s="22"/>
      <c r="AA117" s="23"/>
      <c r="AB117" s="22"/>
      <c r="AC117" s="23"/>
      <c r="AE117" s="29" t="str">
        <f t="shared" si="7"/>
        <v/>
      </c>
      <c r="AG117" s="7" t="str">
        <f>+$A$22</f>
        <v/>
      </c>
      <c r="AH117" s="7" t="str">
        <f>IF(A117&lt;&gt;"",IF(AE117&lt;&gt;"",AE117,0)+IF(U122&lt;&gt;"",U122,0),"")</f>
        <v/>
      </c>
      <c r="AI117" s="106" t="str">
        <f>IF(AH117="","",IF(AH117&gt;0,ROUND(AH117/LARGE(AH107:AH121,1),3),0))</f>
        <v/>
      </c>
    </row>
    <row r="118" spans="1:35" ht="13.5" x14ac:dyDescent="0.25">
      <c r="A118" s="59" t="str">
        <f>+$A$23</f>
        <v/>
      </c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2"/>
      <c r="Y118" s="23"/>
      <c r="Z118" s="22"/>
      <c r="AA118" s="23"/>
      <c r="AB118" s="22"/>
      <c r="AC118" s="23"/>
      <c r="AE118" s="29" t="str">
        <f t="shared" si="7"/>
        <v/>
      </c>
      <c r="AG118" s="7" t="str">
        <f>+$A$23</f>
        <v/>
      </c>
      <c r="AH118" s="7" t="str">
        <f>IF(A118&lt;&gt;"",IF(AE118&lt;&gt;"",AE118,0)+IF(W122&lt;&gt;"",W122,0),"")</f>
        <v/>
      </c>
      <c r="AI118" s="106" t="str">
        <f>IF(AH118="","",IF(AH118&gt;0,ROUND(AH118/LARGE(AH107:AH121,1),3),0))</f>
        <v/>
      </c>
    </row>
    <row r="119" spans="1:35" ht="13.5" x14ac:dyDescent="0.25">
      <c r="A119" s="59" t="str">
        <f>+$A$24</f>
        <v/>
      </c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2"/>
      <c r="AA119" s="23"/>
      <c r="AB119" s="22"/>
      <c r="AC119" s="23"/>
      <c r="AE119" s="29" t="str">
        <f t="shared" si="7"/>
        <v/>
      </c>
      <c r="AG119" s="7" t="str">
        <f>+$A$24</f>
        <v/>
      </c>
      <c r="AH119" s="7" t="str">
        <f>IF(A119&lt;&gt;"",IF(AE119&lt;&gt;"",AE119,0)+IF(Y122&lt;&gt;"",Y122,0),"")</f>
        <v/>
      </c>
      <c r="AI119" s="106" t="str">
        <f>IF(AH119="","",IF(AH119&gt;0,ROUND(AH119/LARGE(AH107:AH121,1),3),0))</f>
        <v/>
      </c>
    </row>
    <row r="120" spans="1:35" ht="13.5" x14ac:dyDescent="0.25">
      <c r="A120" s="59" t="str">
        <f>+$A$25</f>
        <v/>
      </c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2"/>
      <c r="AC120" s="23"/>
      <c r="AE120" s="29" t="str">
        <f t="shared" si="7"/>
        <v/>
      </c>
      <c r="AG120" s="7" t="str">
        <f>+$A$25</f>
        <v/>
      </c>
      <c r="AH120" s="7" t="str">
        <f>IF(A120&lt;&gt;"",IF(AE120&lt;&gt;"",AE120,0)+IF(AA122&lt;&gt;"",AA122,0),"")</f>
        <v/>
      </c>
      <c r="AI120" s="106" t="str">
        <f>IF(AH120="","",IF(AH120&gt;0,ROUND(AH120/LARGE(AH107:AH121,1),3),0))</f>
        <v/>
      </c>
    </row>
    <row r="121" spans="1:35" x14ac:dyDescent="0.2">
      <c r="A121" s="59" t="str">
        <f>+$A$26</f>
        <v/>
      </c>
      <c r="C121" s="3"/>
      <c r="AE121" s="26"/>
      <c r="AG121" s="40" t="str">
        <f>+$A$26</f>
        <v/>
      </c>
      <c r="AH121" s="40" t="str">
        <f>IF(A121&lt;&gt;"",IF(AE121&lt;&gt;"",AE121,0)+IF(AC122&lt;&gt;"",AC122,0),"")</f>
        <v/>
      </c>
      <c r="AI121" s="107" t="str">
        <f>IF(AH121="","",IF(AH121&gt;0,ROUND(AH121/LARGE(AH107:AH121,1),3),0))</f>
        <v/>
      </c>
    </row>
    <row r="122" spans="1:35" s="26" customFormat="1" x14ac:dyDescent="0.2">
      <c r="C122" s="27" t="str">
        <f>IF(C106="","",SUM(C107:C120))</f>
        <v/>
      </c>
      <c r="E122" s="27" t="str">
        <f>IF(E106="","",SUM(E107:E120))</f>
        <v/>
      </c>
      <c r="G122" s="27" t="str">
        <f>IF(G106="","",SUM(G107:G120))</f>
        <v/>
      </c>
      <c r="I122" s="27" t="str">
        <f>IF(I106="","",SUM(I107:I120))</f>
        <v/>
      </c>
      <c r="K122" s="27" t="str">
        <f>IF(K106="","",SUM(K107:K120))</f>
        <v/>
      </c>
      <c r="M122" s="27" t="str">
        <f>IF(M106="","",SUM(M107:M120))</f>
        <v/>
      </c>
      <c r="O122" s="27" t="str">
        <f>IF(O106="","",SUM(O107:O120))</f>
        <v/>
      </c>
      <c r="Q122" s="27" t="str">
        <f>IF(Q106="","",SUM(Q107:Q120))</f>
        <v/>
      </c>
      <c r="S122" s="27" t="str">
        <f>IF(S106="","",SUM(S107:S120))</f>
        <v/>
      </c>
      <c r="U122" s="27" t="str">
        <f>IF(U106="","",SUM(U107:U120))</f>
        <v/>
      </c>
      <c r="W122" s="27" t="str">
        <f>IF(W106="","",SUM(W107:W120))</f>
        <v/>
      </c>
      <c r="X122" s="27"/>
      <c r="Y122" s="27" t="str">
        <f>IF(Y106="","",SUM(Y107:Y120))</f>
        <v/>
      </c>
      <c r="AA122" s="27" t="str">
        <f>IF(AA106="","",SUM(AA107:AA120))</f>
        <v/>
      </c>
      <c r="AC122" s="27" t="str">
        <f>IF(AC106="","",SUM(AC107:AC120))</f>
        <v/>
      </c>
      <c r="AG122" s="41"/>
      <c r="AH122" s="93"/>
      <c r="AI122" s="41"/>
    </row>
    <row r="123" spans="1:35" ht="24" customHeight="1" x14ac:dyDescent="0.2">
      <c r="AC123" s="8" t="str">
        <f>"Firma ("&amp;Anagrafica!B93&amp;")"</f>
        <v>Firma ()</v>
      </c>
      <c r="AE123" s="88"/>
      <c r="AF123" s="88"/>
      <c r="AG123" s="89"/>
      <c r="AH123" s="88"/>
      <c r="AI123" s="88"/>
    </row>
  </sheetData>
  <mergeCells count="70">
    <mergeCell ref="AB19:AE19"/>
    <mergeCell ref="AB20:AE20"/>
    <mergeCell ref="AB21:AE21"/>
    <mergeCell ref="AB26:AE26"/>
    <mergeCell ref="AB22:AE22"/>
    <mergeCell ref="AB23:AE23"/>
    <mergeCell ref="AB24:AE24"/>
    <mergeCell ref="AB25:AE25"/>
    <mergeCell ref="AB16:AE16"/>
    <mergeCell ref="AB17:AE17"/>
    <mergeCell ref="AB18:AE18"/>
    <mergeCell ref="AB12:AE12"/>
    <mergeCell ref="AB13:AE13"/>
    <mergeCell ref="AB14:AE14"/>
    <mergeCell ref="A11:S11"/>
    <mergeCell ref="T11:W11"/>
    <mergeCell ref="X11:AA11"/>
    <mergeCell ref="AB11:AE11"/>
    <mergeCell ref="AB15:AE15"/>
    <mergeCell ref="T12:W12"/>
    <mergeCell ref="T13:W13"/>
    <mergeCell ref="B13:S13"/>
    <mergeCell ref="T15:W15"/>
    <mergeCell ref="P27:S27"/>
    <mergeCell ref="A1:AG1"/>
    <mergeCell ref="T27:W27"/>
    <mergeCell ref="T26:W26"/>
    <mergeCell ref="B17:S17"/>
    <mergeCell ref="B19:S19"/>
    <mergeCell ref="T17:W17"/>
    <mergeCell ref="B18:S18"/>
    <mergeCell ref="B26:S26"/>
    <mergeCell ref="B12:S12"/>
    <mergeCell ref="X12:AA12"/>
    <mergeCell ref="X13:AA13"/>
    <mergeCell ref="X14:AA14"/>
    <mergeCell ref="A5:AI5"/>
    <mergeCell ref="A8:AG8"/>
    <mergeCell ref="A9:AG9"/>
    <mergeCell ref="T18:W18"/>
    <mergeCell ref="B21:S21"/>
    <mergeCell ref="T23:W23"/>
    <mergeCell ref="B22:S22"/>
    <mergeCell ref="T22:W22"/>
    <mergeCell ref="T19:W19"/>
    <mergeCell ref="T20:W20"/>
    <mergeCell ref="T21:W21"/>
    <mergeCell ref="B20:S20"/>
    <mergeCell ref="T16:W16"/>
    <mergeCell ref="T14:W14"/>
    <mergeCell ref="B15:S15"/>
    <mergeCell ref="B16:S16"/>
    <mergeCell ref="B14:S14"/>
    <mergeCell ref="T25:W25"/>
    <mergeCell ref="B23:S23"/>
    <mergeCell ref="B24:S24"/>
    <mergeCell ref="B25:S25"/>
    <mergeCell ref="T24:W24"/>
    <mergeCell ref="X26:AA26"/>
    <mergeCell ref="X15:AA15"/>
    <mergeCell ref="X16:AA16"/>
    <mergeCell ref="X17:AA17"/>
    <mergeCell ref="X18:AA18"/>
    <mergeCell ref="X19:AA19"/>
    <mergeCell ref="X20:AA20"/>
    <mergeCell ref="X21:AA21"/>
    <mergeCell ref="X22:AA22"/>
    <mergeCell ref="X23:AA23"/>
    <mergeCell ref="X24:AA24"/>
    <mergeCell ref="X25:AA25"/>
  </mergeCells>
  <phoneticPr fontId="0" type="noConversion"/>
  <conditionalFormatting sqref="B31 D31:D32 F31:F33 H31:H34 J31:J35 L31:L36 N31:N37 P31:P38 R31:R39 T31:T40 V31:V41 X31:X42 Z31:Z43 AB31:AB44">
    <cfRule type="expression" dxfId="264" priority="16" stopIfTrue="1">
      <formula>AND(OR($A31="",C$30=""),$AE31&lt;&gt;"")</formula>
    </cfRule>
    <cfRule type="expression" dxfId="263" priority="17" stopIfTrue="1">
      <formula>OR($A31="",C$30="")</formula>
    </cfRule>
  </conditionalFormatting>
  <conditionalFormatting sqref="B50 D50:D51 F50:F52 H50:H53 J50:J54 L50:L55 N50:N56 P50:P57 R50:R58 T50:T59 V50:V60 X50:X61 Z50:Z62 AB50:AB63">
    <cfRule type="expression" dxfId="262" priority="4" stopIfTrue="1">
      <formula>AND(OR($A50="",C$49=""),$AE50&lt;&gt;"")</formula>
    </cfRule>
    <cfRule type="expression" dxfId="261" priority="5" stopIfTrue="1">
      <formula>OR($A50="",C$49="")</formula>
    </cfRule>
  </conditionalFormatting>
  <conditionalFormatting sqref="B69 D69:D70 F69:F71 H69:H72 J69:J73 L69:L74 N69:N75 P69:P76 R69:R77 T69:T78 V69:V79 X69:X80 Z69:Z81 AB69:AB82 X118">
    <cfRule type="expression" dxfId="260" priority="8" stopIfTrue="1">
      <formula>AND(OR($A69="",C$68=""),$AE69&lt;&gt;"")</formula>
    </cfRule>
    <cfRule type="expression" dxfId="259" priority="9" stopIfTrue="1">
      <formula>OR($A69="",C$68="")</formula>
    </cfRule>
  </conditionalFormatting>
  <conditionalFormatting sqref="B88 D88:D89 F88:F90 H88:H91 J88:J92 L88:L93 N88:N94 P88:P95 R88:R96 T88:T97 V88:V98 X88:X99 Z88:Z100 AB88:AB101">
    <cfRule type="expression" dxfId="258" priority="12" stopIfTrue="1">
      <formula>AND(OR($A88="",C$87=""),$AE88&lt;&gt;"")</formula>
    </cfRule>
    <cfRule type="expression" dxfId="257" priority="13" stopIfTrue="1">
      <formula>OR($A88="",C$87="")</formula>
    </cfRule>
  </conditionalFormatting>
  <conditionalFormatting sqref="B107 D107:D108 F107:F109 H107:H110 J107:J111 L107:L112 N107:N113 P107:P114 R107:R115 T107:T116 V107:V117 X107:X117 Z107:Z119 AB107:AB120">
    <cfRule type="expression" dxfId="256" priority="14" stopIfTrue="1">
      <formula>AND(OR($A107="",C$106=""),$AE107&lt;&gt;"")</formula>
    </cfRule>
    <cfRule type="expression" dxfId="255" priority="15" stopIfTrue="1">
      <formula>OR($A107="",C$106="")</formula>
    </cfRule>
  </conditionalFormatting>
  <conditionalFormatting sqref="B32:C32 B33:E44 F34:G44 H35:I44 J36:K44 L37:M44 N38:O44 P39:Q44 R40:S44 T41:U44 V42:W44 X43:Y44 Z44:AA44 B51:C51 B52:E63 F53:G63 H54:I63 J55:K63 L56:M63 N57:O63 P58:Q63 R59:S63 T60:U63 V61:W63 X62:Y63 Z63:AA63 B70:C70 B71:E82 F72:G82 H73:I82 J74:K82 L75:M82 N76:O82 P77:Q82 R78:S82 T79:U82 V80:W82 X81:Y82 Z82:AA82 B89:C89 B90:E101 F91:G101 H92:I101 J93:K101 L94:M101 N95:O101 P96:Q101 R97:S101 T98:U101 V99:W101 X100:Y101 Z101:AA101 B108:C108 B109:E120 F110:G120 H111:I120 J112:K120 L113:M120 N114:O120 P115:Q120 R116:S120 T117:U120 V118:W120 X119:Y120 Z120:AA120">
    <cfRule type="expression" dxfId="254" priority="2" stopIfTrue="1">
      <formula>AND($A32&lt;&gt;"",$A33="")</formula>
    </cfRule>
    <cfRule type="expression" dxfId="253" priority="3" stopIfTrue="1">
      <formula>$A32=""</formula>
    </cfRule>
  </conditionalFormatting>
  <conditionalFormatting sqref="B30:AC30 AE31:AE44 A31:A45 B49:AC49 AE50:AE63 A50:A64 B68:AC68 AE69:AE82 A69:A83 B87:AC87 AE88:AE101 A88:A102 B106:AC106 AE107:AE120 A107:A121">
    <cfRule type="cellIs" dxfId="252" priority="20" stopIfTrue="1" operator="equal">
      <formula>""</formula>
    </cfRule>
  </conditionalFormatting>
  <conditionalFormatting sqref="C31 E31:E32 G31:G33 I31:I34 K31:K35 M31:M36 O31:O37 Q31:Q38 S31:S39 U31:U40 W31:W41 Y31:Y42 AA31:AA43 AC31:AC44">
    <cfRule type="expression" dxfId="251" priority="18" stopIfTrue="1">
      <formula>AND(OR($A31="",C$30=""),$AE31&lt;&gt;"")</formula>
    </cfRule>
    <cfRule type="expression" dxfId="250" priority="19" stopIfTrue="1">
      <formula>C$30=""</formula>
    </cfRule>
  </conditionalFormatting>
  <conditionalFormatting sqref="C46 E46 G46 I46 K46 M46 O46 Q46 S46 U46 W46:Y46 AA46 AC46 C65 E65 G65 I65 K65 M65 O65 Q65 S65 U65 W65:Y65 AA65 AC65 C84 E84 G84 I84 K84 M84 O84 Q84 S84 U84 W84:Y84 AA84 AC84 C103 E103 G103 I103 K103 M103 O103 Q103 S103 U103 W103:Y103 AA103 AC103 C122 E122 G122 I122 K122 M122 O122 Q122 S122 U122 W122:Y122 AA122 AC122">
    <cfRule type="expression" dxfId="249" priority="1" stopIfTrue="1">
      <formula>C30=""</formula>
    </cfRule>
  </conditionalFormatting>
  <conditionalFormatting sqref="C50 E50:E51 G50:G52 I50:I53 K50:K54 M50:M55 O50:O56 Q50:Q57 S50:S58 U50:U59 W50:W60 Y50:Y61 AA50:AA62 AC50:AC63 C88 E88:E89 G88:G90 I88:I91 K88:K92 M88:M93 O88:O94 Q88:Q95 S88:S96 U88:U97 W88:W98 Y88:Y99 AA88:AA100 AC88:AC101">
    <cfRule type="expression" dxfId="248" priority="6" stopIfTrue="1">
      <formula>AND(OR($A50="",C$49=""),$AE50&lt;&gt;"")</formula>
    </cfRule>
    <cfRule type="expression" dxfId="247" priority="7" stopIfTrue="1">
      <formula>C$49=""</formula>
    </cfRule>
  </conditionalFormatting>
  <conditionalFormatting sqref="C69 E69:E70 G69:G71 I69:I72 K69:K73 M69:M74 O69:O75 Q69:Q76 S69:S77 U69:U78 W69:W79 Y69:Y80 AA69:AA81 AC69:AC82 C107 E107:E108 G107:G109 I107:I110 K107:K111 M107:M112 O107:O113 Q107:Q114 S107:S115 U107:U116 W107:W117 Y107:Y118 AA107:AA119 AC107:AC120">
    <cfRule type="expression" dxfId="246" priority="10" stopIfTrue="1">
      <formula>AND(OR($A69="",C$68=""),$AE69&lt;&gt;"")</formula>
    </cfRule>
    <cfRule type="expression" dxfId="245" priority="11" stopIfTrue="1">
      <formula>C$68=""</formula>
    </cfRule>
  </conditionalFormatting>
  <hyperlinks>
    <hyperlink ref="A1" location="Anagrafica!A1" display="Torna alla scheda Anagrafica" xr:uid="{00000000-0004-0000-0A00-000000000000}"/>
  </hyperlinks>
  <pageMargins left="0.39370078740157483" right="0.39370078740157483" top="0.39370078740157483" bottom="0.78740157480314965" header="0.51181102362204722" footer="0.39370078740157483"/>
  <pageSetup paperSize="9" scale="42" orientation="portrait" r:id="rId1"/>
  <headerFooter alignWithMargins="0">
    <oddFooter>&amp;L&amp;"Arial Narrow,Normale"&amp;8&amp;D&amp;R&amp;"Arial Narrow,Normale"&amp;A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oglio35">
    <tabColor indexed="42"/>
    <pageSetUpPr fitToPage="1"/>
  </sheetPr>
  <dimension ref="A1:AI123"/>
  <sheetViews>
    <sheetView showGridLines="0" view="pageBreakPreview" topLeftCell="A5" zoomScaleNormal="100" workbookViewId="0">
      <selection activeCell="G7" sqref="G1:Q65536"/>
    </sheetView>
  </sheetViews>
  <sheetFormatPr defaultColWidth="9.140625" defaultRowHeight="12.75" x14ac:dyDescent="0.2"/>
  <cols>
    <col min="1" max="2" width="3.85546875" style="3" customWidth="1"/>
    <col min="3" max="3" width="3.85546875" style="5" bestFit="1" customWidth="1"/>
    <col min="4" max="4" width="3.140625" style="3" customWidth="1"/>
    <col min="5" max="31" width="3" style="3" customWidth="1"/>
    <col min="32" max="32" width="2.42578125" style="3" customWidth="1"/>
    <col min="33" max="33" width="3.5703125" style="26" customWidth="1"/>
    <col min="34" max="35" width="10.85546875" style="3" customWidth="1"/>
    <col min="36" max="43" width="3" style="3" customWidth="1"/>
    <col min="44" max="44" width="3.140625" style="3" customWidth="1"/>
    <col min="45" max="16384" width="9.140625" style="3"/>
  </cols>
  <sheetData>
    <row r="1" spans="1:35" ht="26.25" customHeight="1" x14ac:dyDescent="0.2">
      <c r="A1" s="353" t="s">
        <v>21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</row>
    <row r="2" spans="1:35" s="30" customFormat="1" ht="13.5" x14ac:dyDescent="0.25">
      <c r="A2" s="45" t="s">
        <v>16</v>
      </c>
      <c r="B2" s="46"/>
      <c r="C2" s="47"/>
      <c r="D2" s="48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9"/>
      <c r="AH2" s="49"/>
      <c r="AI2" s="49"/>
    </row>
    <row r="3" spans="1:35" s="31" customFormat="1" ht="13.5" x14ac:dyDescent="0.25">
      <c r="A3" s="50"/>
      <c r="B3" s="50"/>
      <c r="C3" s="51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</row>
    <row r="4" spans="1:35" s="9" customFormat="1" ht="6" customHeight="1" x14ac:dyDescent="0.3">
      <c r="A4" s="52"/>
      <c r="B4" s="52"/>
      <c r="C4" s="53"/>
      <c r="D4" s="54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</row>
    <row r="5" spans="1:35" s="9" customFormat="1" ht="39.75" customHeight="1" x14ac:dyDescent="0.3">
      <c r="A5" s="411" t="str">
        <f>IF(Anagrafica!A3&lt;&gt;"",Anagrafica!A3,"")</f>
        <v>CDC ___/______/______ ANNO_______ (agg. P se plurien.) 
TITOLO DEL CDC______________________________</v>
      </c>
      <c r="B5" s="411"/>
      <c r="C5" s="411"/>
      <c r="D5" s="411"/>
      <c r="E5" s="411"/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  <c r="Q5" s="411"/>
      <c r="R5" s="411"/>
      <c r="S5" s="411"/>
      <c r="T5" s="411"/>
      <c r="U5" s="411"/>
      <c r="V5" s="411"/>
      <c r="W5" s="411"/>
      <c r="X5" s="411"/>
      <c r="Y5" s="411"/>
      <c r="Z5" s="411"/>
      <c r="AA5" s="411"/>
      <c r="AB5" s="411"/>
      <c r="AC5" s="411"/>
      <c r="AD5" s="411"/>
      <c r="AE5" s="411"/>
      <c r="AF5" s="411"/>
      <c r="AG5" s="411"/>
      <c r="AH5" s="411"/>
      <c r="AI5" s="411"/>
    </row>
    <row r="6" spans="1:35" s="9" customFormat="1" ht="20.25" x14ac:dyDescent="0.3">
      <c r="A6" s="33"/>
      <c r="B6" s="33"/>
      <c r="C6" s="58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</row>
    <row r="7" spans="1:35" s="9" customFormat="1" ht="20.25" x14ac:dyDescent="0.3">
      <c r="C7" s="10"/>
      <c r="D7" s="11"/>
    </row>
    <row r="8" spans="1:35" s="72" customFormat="1" ht="18.75" x14ac:dyDescent="0.3">
      <c r="A8" s="412" t="str">
        <f>"Criterio: "&amp; Anagrafica!A10&amp;" - "&amp;Anagrafica!B10</f>
        <v>Criterio: CRIT1 - Criterio tecnico 1</v>
      </c>
      <c r="B8" s="412"/>
      <c r="C8" s="412"/>
      <c r="D8" s="412"/>
      <c r="E8" s="412"/>
      <c r="F8" s="412"/>
      <c r="G8" s="412"/>
      <c r="H8" s="412"/>
      <c r="I8" s="412"/>
      <c r="J8" s="412"/>
      <c r="K8" s="412"/>
      <c r="L8" s="412"/>
      <c r="M8" s="412"/>
      <c r="N8" s="412"/>
      <c r="O8" s="412"/>
      <c r="P8" s="412"/>
      <c r="Q8" s="412"/>
      <c r="R8" s="412"/>
      <c r="S8" s="412"/>
      <c r="T8" s="412"/>
      <c r="U8" s="412"/>
      <c r="V8" s="412"/>
      <c r="W8" s="412"/>
      <c r="X8" s="412"/>
      <c r="Y8" s="412"/>
      <c r="Z8" s="412"/>
      <c r="AA8" s="412"/>
      <c r="AB8" s="412"/>
      <c r="AC8" s="412"/>
      <c r="AD8" s="412"/>
      <c r="AE8" s="412"/>
      <c r="AF8" s="412"/>
      <c r="AG8" s="412"/>
      <c r="AH8" s="82" t="s">
        <v>15</v>
      </c>
      <c r="AI8" s="83">
        <f>IF(+Anagrafica!C10&lt;&gt;"",Anagrafica!C10,"")</f>
        <v>45</v>
      </c>
    </row>
    <row r="9" spans="1:35" s="1" customFormat="1" ht="24" customHeight="1" x14ac:dyDescent="0.3">
      <c r="A9" s="413" t="str">
        <f>"Sottocriterio: " &amp; Anagrafica!A15&amp;" - "&amp;Anagrafica!B15</f>
        <v xml:space="preserve">Sottocriterio:  - </v>
      </c>
      <c r="B9" s="413"/>
      <c r="C9" s="413"/>
      <c r="D9" s="413"/>
      <c r="E9" s="413"/>
      <c r="F9" s="413"/>
      <c r="G9" s="413"/>
      <c r="H9" s="413"/>
      <c r="I9" s="413"/>
      <c r="J9" s="413"/>
      <c r="K9" s="413"/>
      <c r="L9" s="413"/>
      <c r="M9" s="413"/>
      <c r="N9" s="413"/>
      <c r="O9" s="413"/>
      <c r="P9" s="413"/>
      <c r="Q9" s="413"/>
      <c r="R9" s="413"/>
      <c r="S9" s="413"/>
      <c r="T9" s="413"/>
      <c r="U9" s="413"/>
      <c r="V9" s="413"/>
      <c r="W9" s="413"/>
      <c r="X9" s="413"/>
      <c r="Y9" s="413"/>
      <c r="Z9" s="413"/>
      <c r="AA9" s="413"/>
      <c r="AB9" s="413"/>
      <c r="AC9" s="413"/>
      <c r="AD9" s="413"/>
      <c r="AE9" s="413"/>
      <c r="AF9" s="413"/>
      <c r="AG9" s="413"/>
      <c r="AH9" s="65" t="s">
        <v>18</v>
      </c>
      <c r="AI9" s="84" t="str">
        <f>IF(+Anagrafica!C15&lt;&gt;"",Anagrafica!C15,"")</f>
        <v/>
      </c>
    </row>
    <row r="10" spans="1:35" ht="18" x14ac:dyDescent="0.25">
      <c r="B10" s="1"/>
      <c r="D10" s="1"/>
      <c r="AB10" s="4"/>
      <c r="AC10" s="4"/>
      <c r="AD10" s="4"/>
      <c r="AE10" s="4"/>
    </row>
    <row r="11" spans="1:35" ht="29.25" customHeight="1" x14ac:dyDescent="0.2">
      <c r="A11" s="385" t="s">
        <v>17</v>
      </c>
      <c r="B11" s="385"/>
      <c r="C11" s="385"/>
      <c r="D11" s="385"/>
      <c r="E11" s="385"/>
      <c r="F11" s="385"/>
      <c r="G11" s="385"/>
      <c r="H11" s="385"/>
      <c r="I11" s="385"/>
      <c r="J11" s="385"/>
      <c r="K11" s="385"/>
      <c r="L11" s="385"/>
      <c r="M11" s="385"/>
      <c r="N11" s="385"/>
      <c r="O11" s="385"/>
      <c r="P11" s="385"/>
      <c r="Q11" s="385"/>
      <c r="R11" s="385"/>
      <c r="S11" s="385"/>
      <c r="T11" s="385" t="s">
        <v>23</v>
      </c>
      <c r="U11" s="385"/>
      <c r="V11" s="385"/>
      <c r="W11" s="385"/>
      <c r="X11" s="385" t="s">
        <v>25</v>
      </c>
      <c r="Y11" s="385"/>
      <c r="Z11" s="385"/>
      <c r="AA11" s="385"/>
      <c r="AB11" s="385" t="s">
        <v>24</v>
      </c>
      <c r="AC11" s="385"/>
      <c r="AD11" s="385"/>
      <c r="AE11" s="385"/>
      <c r="AF11" s="26"/>
      <c r="AI11" s="21" t="s">
        <v>19</v>
      </c>
    </row>
    <row r="12" spans="1:35" ht="16.5" x14ac:dyDescent="0.3">
      <c r="A12" s="61" t="str">
        <f>IF($AI$9&lt;&gt;"",IF(Anagrafica!A99&lt;&gt;"",Anagrafica!A99,""),"")</f>
        <v/>
      </c>
      <c r="B12" s="409" t="str">
        <f>IF(A12&lt;&gt;"",IF(Anagrafica!B99&lt;&gt;"",Anagrafica!B99,""),"")</f>
        <v/>
      </c>
      <c r="C12" s="409"/>
      <c r="D12" s="409"/>
      <c r="E12" s="409"/>
      <c r="F12" s="409"/>
      <c r="G12" s="409"/>
      <c r="H12" s="409"/>
      <c r="I12" s="409"/>
      <c r="J12" s="409"/>
      <c r="K12" s="409"/>
      <c r="L12" s="409"/>
      <c r="M12" s="409"/>
      <c r="N12" s="409"/>
      <c r="O12" s="409"/>
      <c r="P12" s="409"/>
      <c r="Q12" s="409"/>
      <c r="R12" s="409"/>
      <c r="S12" s="410"/>
      <c r="T12" s="372" t="str">
        <f>IF(A12&lt;&gt;"",IF(AI31&lt;&gt;"",AI31,0)+IF(AI50&lt;&gt;"",AI50,0)+IF(AI69&lt;&gt;"",AI69,0)+IF(AI88&lt;&gt;"",AI88,0)+IF(AI107&lt;&gt;"",AI107,0),"")</f>
        <v/>
      </c>
      <c r="U12" s="373"/>
      <c r="V12" s="373"/>
      <c r="W12" s="373"/>
      <c r="X12" s="372" t="str">
        <f>IF(T12&lt;&gt;"",ROUND(T12/COUNTA(Anagrafica!$B$89:$C$93),3),"")</f>
        <v/>
      </c>
      <c r="Y12" s="373"/>
      <c r="Z12" s="373"/>
      <c r="AA12" s="390"/>
      <c r="AB12" s="372" t="str">
        <f>IF(T12="","",IF(T12&gt;0,ROUND(X12/LARGE($X$12:$AA$26,1),3),0))</f>
        <v/>
      </c>
      <c r="AC12" s="373"/>
      <c r="AD12" s="373"/>
      <c r="AE12" s="390"/>
      <c r="AF12" s="94"/>
      <c r="AG12" s="94"/>
      <c r="AH12" s="95"/>
      <c r="AI12" s="85" t="str">
        <f t="shared" ref="AI12:AI26" si="0">IF(AB12&lt;&gt;"",IF(AB12&gt;0,ROUND(AB12*IF($AI$9&lt;&gt;"",$AI$9,$AI$8),3),0),"")</f>
        <v/>
      </c>
    </row>
    <row r="13" spans="1:35" ht="16.5" x14ac:dyDescent="0.3">
      <c r="A13" s="62" t="str">
        <f>IF($AI$9&lt;&gt;"",IF(Anagrafica!A100&lt;&gt;"",Anagrafica!A100,""),"")</f>
        <v/>
      </c>
      <c r="B13" s="374" t="str">
        <f>IF(A13&lt;&gt;"",IF(Anagrafica!B100&lt;&gt;"",Anagrafica!B100,""),"")</f>
        <v/>
      </c>
      <c r="C13" s="374"/>
      <c r="D13" s="374"/>
      <c r="E13" s="374"/>
      <c r="F13" s="374"/>
      <c r="G13" s="374"/>
      <c r="H13" s="374"/>
      <c r="I13" s="374"/>
      <c r="J13" s="374"/>
      <c r="K13" s="374"/>
      <c r="L13" s="374"/>
      <c r="M13" s="374"/>
      <c r="N13" s="374"/>
      <c r="O13" s="374"/>
      <c r="P13" s="374"/>
      <c r="Q13" s="374"/>
      <c r="R13" s="374"/>
      <c r="S13" s="376"/>
      <c r="T13" s="401" t="str">
        <f t="shared" ref="T13:T26" si="1">IF(A13&lt;&gt;"",IF(AI32&lt;&gt;"",AI32,0)+IF(AI51&lt;&gt;"",AI51,0)+IF(AI70&lt;&gt;"",AI70,0)+IF(AI89&lt;&gt;"",AI89,0)+IF(AI108&lt;&gt;"",AI108,0),"")</f>
        <v/>
      </c>
      <c r="U13" s="402"/>
      <c r="V13" s="402"/>
      <c r="W13" s="402"/>
      <c r="X13" s="401" t="str">
        <f>IF(T13&lt;&gt;"",ROUND(T13/COUNTA(Anagrafica!$B$89:$C$93),3),"")</f>
        <v/>
      </c>
      <c r="Y13" s="402"/>
      <c r="Z13" s="402"/>
      <c r="AA13" s="403"/>
      <c r="AB13" s="401" t="str">
        <f t="shared" ref="AB13:AB26" si="2">IF(T13="","",IF(T13&gt;0,ROUND(X13/LARGE($X$12:$AA$26,1),3),0))</f>
        <v/>
      </c>
      <c r="AC13" s="402"/>
      <c r="AD13" s="402"/>
      <c r="AE13" s="403"/>
      <c r="AF13" s="96"/>
      <c r="AG13" s="96"/>
      <c r="AH13" s="97"/>
      <c r="AI13" s="86" t="str">
        <f t="shared" si="0"/>
        <v/>
      </c>
    </row>
    <row r="14" spans="1:35" ht="16.5" x14ac:dyDescent="0.3">
      <c r="A14" s="62" t="str">
        <f>IF($AI$9&lt;&gt;"",IF(Anagrafica!A101&lt;&gt;"",Anagrafica!A101,""),"")</f>
        <v/>
      </c>
      <c r="B14" s="374" t="str">
        <f>IF(A14&lt;&gt;"",IF(Anagrafica!B101&lt;&gt;"",Anagrafica!B101,""),"")</f>
        <v/>
      </c>
      <c r="C14" s="374"/>
      <c r="D14" s="374"/>
      <c r="E14" s="374"/>
      <c r="F14" s="374"/>
      <c r="G14" s="374"/>
      <c r="H14" s="374"/>
      <c r="I14" s="374"/>
      <c r="J14" s="374"/>
      <c r="K14" s="374"/>
      <c r="L14" s="374"/>
      <c r="M14" s="374"/>
      <c r="N14" s="374"/>
      <c r="O14" s="374"/>
      <c r="P14" s="374"/>
      <c r="Q14" s="374"/>
      <c r="R14" s="374"/>
      <c r="S14" s="376"/>
      <c r="T14" s="401" t="str">
        <f t="shared" si="1"/>
        <v/>
      </c>
      <c r="U14" s="402"/>
      <c r="V14" s="402"/>
      <c r="W14" s="402"/>
      <c r="X14" s="401" t="str">
        <f>IF(T14&lt;&gt;"",ROUND(T14/COUNTA(Anagrafica!$B$89:$C$93),3),"")</f>
        <v/>
      </c>
      <c r="Y14" s="402"/>
      <c r="Z14" s="402"/>
      <c r="AA14" s="403"/>
      <c r="AB14" s="401" t="str">
        <f t="shared" si="2"/>
        <v/>
      </c>
      <c r="AC14" s="402"/>
      <c r="AD14" s="402"/>
      <c r="AE14" s="403"/>
      <c r="AF14" s="96"/>
      <c r="AG14" s="96"/>
      <c r="AH14" s="97"/>
      <c r="AI14" s="86" t="str">
        <f t="shared" si="0"/>
        <v/>
      </c>
    </row>
    <row r="15" spans="1:35" ht="16.5" x14ac:dyDescent="0.3">
      <c r="A15" s="62" t="str">
        <f>IF($AI$9&lt;&gt;"",IF(Anagrafica!A102&lt;&gt;"",Anagrafica!A102,""),"")</f>
        <v/>
      </c>
      <c r="B15" s="374" t="str">
        <f>IF(A15&lt;&gt;"",IF(Anagrafica!B102&lt;&gt;"",Anagrafica!B102,""),"")</f>
        <v/>
      </c>
      <c r="C15" s="374"/>
      <c r="D15" s="374"/>
      <c r="E15" s="374"/>
      <c r="F15" s="374"/>
      <c r="G15" s="374"/>
      <c r="H15" s="374"/>
      <c r="I15" s="374"/>
      <c r="J15" s="374"/>
      <c r="K15" s="374"/>
      <c r="L15" s="374"/>
      <c r="M15" s="374"/>
      <c r="N15" s="374"/>
      <c r="O15" s="374"/>
      <c r="P15" s="374"/>
      <c r="Q15" s="374"/>
      <c r="R15" s="374"/>
      <c r="S15" s="376"/>
      <c r="T15" s="401" t="str">
        <f t="shared" si="1"/>
        <v/>
      </c>
      <c r="U15" s="402"/>
      <c r="V15" s="402"/>
      <c r="W15" s="402"/>
      <c r="X15" s="401" t="str">
        <f>IF(T15&lt;&gt;"",ROUND(T15/COUNTA(Anagrafica!$B$89:$C$93),3),"")</f>
        <v/>
      </c>
      <c r="Y15" s="402"/>
      <c r="Z15" s="402"/>
      <c r="AA15" s="403"/>
      <c r="AB15" s="401" t="str">
        <f t="shared" si="2"/>
        <v/>
      </c>
      <c r="AC15" s="402"/>
      <c r="AD15" s="402"/>
      <c r="AE15" s="403"/>
      <c r="AF15" s="96"/>
      <c r="AG15" s="96"/>
      <c r="AH15" s="97"/>
      <c r="AI15" s="86" t="str">
        <f t="shared" si="0"/>
        <v/>
      </c>
    </row>
    <row r="16" spans="1:35" ht="16.5" x14ac:dyDescent="0.3">
      <c r="A16" s="62" t="str">
        <f>IF($AI$9&lt;&gt;"",IF(Anagrafica!A103&lt;&gt;"",Anagrafica!A103,""),"")</f>
        <v/>
      </c>
      <c r="B16" s="374" t="str">
        <f>IF(A16&lt;&gt;"",IF(Anagrafica!B103&lt;&gt;"",Anagrafica!B103,""),"")</f>
        <v/>
      </c>
      <c r="C16" s="374"/>
      <c r="D16" s="374"/>
      <c r="E16" s="374"/>
      <c r="F16" s="374"/>
      <c r="G16" s="374"/>
      <c r="H16" s="374"/>
      <c r="I16" s="374"/>
      <c r="J16" s="374"/>
      <c r="K16" s="374"/>
      <c r="L16" s="374"/>
      <c r="M16" s="374"/>
      <c r="N16" s="374"/>
      <c r="O16" s="374"/>
      <c r="P16" s="374"/>
      <c r="Q16" s="374"/>
      <c r="R16" s="374"/>
      <c r="S16" s="376"/>
      <c r="T16" s="401" t="str">
        <f t="shared" si="1"/>
        <v/>
      </c>
      <c r="U16" s="402"/>
      <c r="V16" s="402"/>
      <c r="W16" s="402"/>
      <c r="X16" s="401" t="str">
        <f>IF(T16&lt;&gt;"",ROUND(T16/COUNTA(Anagrafica!$B$89:$C$93),3),"")</f>
        <v/>
      </c>
      <c r="Y16" s="402"/>
      <c r="Z16" s="402"/>
      <c r="AA16" s="403"/>
      <c r="AB16" s="401" t="str">
        <f t="shared" si="2"/>
        <v/>
      </c>
      <c r="AC16" s="402"/>
      <c r="AD16" s="402"/>
      <c r="AE16" s="403"/>
      <c r="AF16" s="96"/>
      <c r="AG16" s="96"/>
      <c r="AH16" s="97"/>
      <c r="AI16" s="86" t="str">
        <f t="shared" si="0"/>
        <v/>
      </c>
    </row>
    <row r="17" spans="1:35" ht="16.5" x14ac:dyDescent="0.3">
      <c r="A17" s="62" t="str">
        <f>IF($AI$9&lt;&gt;"",IF(Anagrafica!A104&lt;&gt;"",Anagrafica!A104,""),"")</f>
        <v/>
      </c>
      <c r="B17" s="374" t="str">
        <f>IF(A17&lt;&gt;"",IF(Anagrafica!B104&lt;&gt;"",Anagrafica!B104,""),"")</f>
        <v/>
      </c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4"/>
      <c r="N17" s="374"/>
      <c r="O17" s="374"/>
      <c r="P17" s="374"/>
      <c r="Q17" s="374"/>
      <c r="R17" s="374"/>
      <c r="S17" s="376"/>
      <c r="T17" s="401" t="str">
        <f t="shared" si="1"/>
        <v/>
      </c>
      <c r="U17" s="402"/>
      <c r="V17" s="402"/>
      <c r="W17" s="402"/>
      <c r="X17" s="401" t="str">
        <f>IF(T17&lt;&gt;"",ROUND(T17/COUNTA(Anagrafica!$B$89:$C$93),3),"")</f>
        <v/>
      </c>
      <c r="Y17" s="402"/>
      <c r="Z17" s="402"/>
      <c r="AA17" s="403"/>
      <c r="AB17" s="401" t="str">
        <f t="shared" si="2"/>
        <v/>
      </c>
      <c r="AC17" s="402"/>
      <c r="AD17" s="402"/>
      <c r="AE17" s="403"/>
      <c r="AF17" s="96"/>
      <c r="AG17" s="96"/>
      <c r="AH17" s="97"/>
      <c r="AI17" s="86" t="str">
        <f t="shared" si="0"/>
        <v/>
      </c>
    </row>
    <row r="18" spans="1:35" ht="16.5" x14ac:dyDescent="0.3">
      <c r="A18" s="62" t="str">
        <f>IF($AI$9&lt;&gt;"",IF(Anagrafica!A105&lt;&gt;"",Anagrafica!A105,""),"")</f>
        <v/>
      </c>
      <c r="B18" s="374" t="str">
        <f>IF(A18&lt;&gt;"",IF(Anagrafica!B105&lt;&gt;"",Anagrafica!B105,""),"")</f>
        <v/>
      </c>
      <c r="C18" s="374"/>
      <c r="D18" s="374"/>
      <c r="E18" s="374"/>
      <c r="F18" s="374"/>
      <c r="G18" s="374"/>
      <c r="H18" s="374"/>
      <c r="I18" s="374"/>
      <c r="J18" s="374"/>
      <c r="K18" s="374"/>
      <c r="L18" s="374"/>
      <c r="M18" s="374"/>
      <c r="N18" s="374"/>
      <c r="O18" s="374"/>
      <c r="P18" s="374"/>
      <c r="Q18" s="374"/>
      <c r="R18" s="374"/>
      <c r="S18" s="376"/>
      <c r="T18" s="401" t="str">
        <f t="shared" si="1"/>
        <v/>
      </c>
      <c r="U18" s="402"/>
      <c r="V18" s="402"/>
      <c r="W18" s="402"/>
      <c r="X18" s="401" t="str">
        <f>IF(T18&lt;&gt;"",ROUND(T18/COUNTA(Anagrafica!$B$89:$C$93),3),"")</f>
        <v/>
      </c>
      <c r="Y18" s="402"/>
      <c r="Z18" s="402"/>
      <c r="AA18" s="403"/>
      <c r="AB18" s="401" t="str">
        <f t="shared" si="2"/>
        <v/>
      </c>
      <c r="AC18" s="402"/>
      <c r="AD18" s="402"/>
      <c r="AE18" s="403"/>
      <c r="AF18" s="96"/>
      <c r="AG18" s="96"/>
      <c r="AH18" s="97"/>
      <c r="AI18" s="86" t="str">
        <f t="shared" si="0"/>
        <v/>
      </c>
    </row>
    <row r="19" spans="1:35" ht="16.5" x14ac:dyDescent="0.3">
      <c r="A19" s="62" t="str">
        <f>IF($AI$9&lt;&gt;"",IF(Anagrafica!A106&lt;&gt;"",Anagrafica!A106,""),"")</f>
        <v/>
      </c>
      <c r="B19" s="374" t="str">
        <f>IF(A19&lt;&gt;"",IF(Anagrafica!B106&lt;&gt;"",Anagrafica!B106,""),"")</f>
        <v/>
      </c>
      <c r="C19" s="374"/>
      <c r="D19" s="374"/>
      <c r="E19" s="374"/>
      <c r="F19" s="374"/>
      <c r="G19" s="374"/>
      <c r="H19" s="374"/>
      <c r="I19" s="374"/>
      <c r="J19" s="374"/>
      <c r="K19" s="374"/>
      <c r="L19" s="374"/>
      <c r="M19" s="374"/>
      <c r="N19" s="374"/>
      <c r="O19" s="374"/>
      <c r="P19" s="374"/>
      <c r="Q19" s="374"/>
      <c r="R19" s="374"/>
      <c r="S19" s="376"/>
      <c r="T19" s="401" t="str">
        <f t="shared" si="1"/>
        <v/>
      </c>
      <c r="U19" s="402"/>
      <c r="V19" s="402"/>
      <c r="W19" s="402"/>
      <c r="X19" s="401" t="str">
        <f>IF(T19&lt;&gt;"",ROUND(T19/COUNTA(Anagrafica!$B$89:$C$93),3),"")</f>
        <v/>
      </c>
      <c r="Y19" s="402"/>
      <c r="Z19" s="402"/>
      <c r="AA19" s="403"/>
      <c r="AB19" s="401" t="str">
        <f t="shared" si="2"/>
        <v/>
      </c>
      <c r="AC19" s="402"/>
      <c r="AD19" s="402"/>
      <c r="AE19" s="403"/>
      <c r="AF19" s="96"/>
      <c r="AG19" s="96"/>
      <c r="AH19" s="97"/>
      <c r="AI19" s="86" t="str">
        <f t="shared" si="0"/>
        <v/>
      </c>
    </row>
    <row r="20" spans="1:35" ht="16.5" x14ac:dyDescent="0.3">
      <c r="A20" s="62" t="str">
        <f>IF($AI$9&lt;&gt;"",IF(Anagrafica!A107&lt;&gt;"",Anagrafica!A107,""),"")</f>
        <v/>
      </c>
      <c r="B20" s="374" t="str">
        <f>IF(A20&lt;&gt;"",IF(Anagrafica!B107&lt;&gt;"",Anagrafica!B107,""),"")</f>
        <v/>
      </c>
      <c r="C20" s="374"/>
      <c r="D20" s="374"/>
      <c r="E20" s="374"/>
      <c r="F20" s="374"/>
      <c r="G20" s="374"/>
      <c r="H20" s="374"/>
      <c r="I20" s="374"/>
      <c r="J20" s="374"/>
      <c r="K20" s="374"/>
      <c r="L20" s="374"/>
      <c r="M20" s="374"/>
      <c r="N20" s="374"/>
      <c r="O20" s="374"/>
      <c r="P20" s="374"/>
      <c r="Q20" s="374"/>
      <c r="R20" s="374"/>
      <c r="S20" s="376"/>
      <c r="T20" s="401" t="str">
        <f t="shared" si="1"/>
        <v/>
      </c>
      <c r="U20" s="402"/>
      <c r="V20" s="402"/>
      <c r="W20" s="402"/>
      <c r="X20" s="401" t="str">
        <f>IF(T20&lt;&gt;"",ROUND(T20/COUNTA(Anagrafica!$B$89:$C$93),3),"")</f>
        <v/>
      </c>
      <c r="Y20" s="402"/>
      <c r="Z20" s="402"/>
      <c r="AA20" s="403"/>
      <c r="AB20" s="401" t="str">
        <f t="shared" si="2"/>
        <v/>
      </c>
      <c r="AC20" s="402"/>
      <c r="AD20" s="402"/>
      <c r="AE20" s="403"/>
      <c r="AF20" s="96"/>
      <c r="AG20" s="96"/>
      <c r="AH20" s="97"/>
      <c r="AI20" s="86" t="str">
        <f t="shared" si="0"/>
        <v/>
      </c>
    </row>
    <row r="21" spans="1:35" ht="16.5" x14ac:dyDescent="0.3">
      <c r="A21" s="62" t="str">
        <f>IF($AI$9&lt;&gt;"",IF(Anagrafica!A108&lt;&gt;"",Anagrafica!A108,""),"")</f>
        <v/>
      </c>
      <c r="B21" s="374" t="str">
        <f>IF(A21&lt;&gt;"",IF(Anagrafica!B108&lt;&gt;"",Anagrafica!B108,""),"")</f>
        <v/>
      </c>
      <c r="C21" s="374"/>
      <c r="D21" s="374"/>
      <c r="E21" s="374"/>
      <c r="F21" s="374"/>
      <c r="G21" s="374"/>
      <c r="H21" s="374"/>
      <c r="I21" s="374"/>
      <c r="J21" s="374"/>
      <c r="K21" s="374"/>
      <c r="L21" s="374"/>
      <c r="M21" s="374"/>
      <c r="N21" s="374"/>
      <c r="O21" s="374"/>
      <c r="P21" s="374"/>
      <c r="Q21" s="374"/>
      <c r="R21" s="374"/>
      <c r="S21" s="376"/>
      <c r="T21" s="401" t="str">
        <f t="shared" si="1"/>
        <v/>
      </c>
      <c r="U21" s="402"/>
      <c r="V21" s="402"/>
      <c r="W21" s="402"/>
      <c r="X21" s="401" t="str">
        <f>IF(T21&lt;&gt;"",ROUND(T21/COUNTA(Anagrafica!$B$89:$C$93),3),"")</f>
        <v/>
      </c>
      <c r="Y21" s="402"/>
      <c r="Z21" s="402"/>
      <c r="AA21" s="403"/>
      <c r="AB21" s="401" t="str">
        <f t="shared" si="2"/>
        <v/>
      </c>
      <c r="AC21" s="402"/>
      <c r="AD21" s="402"/>
      <c r="AE21" s="403"/>
      <c r="AF21" s="96"/>
      <c r="AG21" s="96"/>
      <c r="AH21" s="97"/>
      <c r="AI21" s="86" t="str">
        <f t="shared" si="0"/>
        <v/>
      </c>
    </row>
    <row r="22" spans="1:35" ht="16.5" x14ac:dyDescent="0.3">
      <c r="A22" s="62" t="str">
        <f>IF($AI$9&lt;&gt;"",IF(Anagrafica!A109&lt;&gt;"",Anagrafica!A109,""),"")</f>
        <v/>
      </c>
      <c r="B22" s="374" t="str">
        <f>IF(A22&lt;&gt;"",IF(Anagrafica!B109&lt;&gt;"",Anagrafica!B109,""),"")</f>
        <v/>
      </c>
      <c r="C22" s="374"/>
      <c r="D22" s="374"/>
      <c r="E22" s="374"/>
      <c r="F22" s="374"/>
      <c r="G22" s="374"/>
      <c r="H22" s="374"/>
      <c r="I22" s="374"/>
      <c r="J22" s="374"/>
      <c r="K22" s="374"/>
      <c r="L22" s="374"/>
      <c r="M22" s="374"/>
      <c r="N22" s="374"/>
      <c r="O22" s="374"/>
      <c r="P22" s="374"/>
      <c r="Q22" s="374"/>
      <c r="R22" s="374"/>
      <c r="S22" s="376"/>
      <c r="T22" s="401" t="str">
        <f t="shared" si="1"/>
        <v/>
      </c>
      <c r="U22" s="402"/>
      <c r="V22" s="402"/>
      <c r="W22" s="402"/>
      <c r="X22" s="401" t="str">
        <f>IF(T22&lt;&gt;"",ROUND(T22/COUNTA(Anagrafica!$B$89:$C$93),3),"")</f>
        <v/>
      </c>
      <c r="Y22" s="402"/>
      <c r="Z22" s="402"/>
      <c r="AA22" s="403"/>
      <c r="AB22" s="401" t="str">
        <f t="shared" si="2"/>
        <v/>
      </c>
      <c r="AC22" s="402"/>
      <c r="AD22" s="402"/>
      <c r="AE22" s="403"/>
      <c r="AF22" s="96"/>
      <c r="AG22" s="96"/>
      <c r="AH22" s="97"/>
      <c r="AI22" s="86" t="str">
        <f t="shared" si="0"/>
        <v/>
      </c>
    </row>
    <row r="23" spans="1:35" ht="16.5" x14ac:dyDescent="0.3">
      <c r="A23" s="62" t="str">
        <f>IF($AI$9&lt;&gt;"",IF(Anagrafica!A110&lt;&gt;"",Anagrafica!A110,""),"")</f>
        <v/>
      </c>
      <c r="B23" s="374" t="str">
        <f>IF(A23&lt;&gt;"",IF(Anagrafica!B110&lt;&gt;"",Anagrafica!B110,""),"")</f>
        <v/>
      </c>
      <c r="C23" s="374"/>
      <c r="D23" s="374"/>
      <c r="E23" s="374"/>
      <c r="F23" s="374"/>
      <c r="G23" s="374"/>
      <c r="H23" s="374"/>
      <c r="I23" s="374"/>
      <c r="J23" s="374"/>
      <c r="K23" s="374"/>
      <c r="L23" s="374"/>
      <c r="M23" s="374"/>
      <c r="N23" s="374"/>
      <c r="O23" s="374"/>
      <c r="P23" s="374"/>
      <c r="Q23" s="374"/>
      <c r="R23" s="374"/>
      <c r="S23" s="376"/>
      <c r="T23" s="401" t="str">
        <f t="shared" si="1"/>
        <v/>
      </c>
      <c r="U23" s="402"/>
      <c r="V23" s="402"/>
      <c r="W23" s="402"/>
      <c r="X23" s="401" t="str">
        <f>IF(T23&lt;&gt;"",ROUND(T23/COUNTA(Anagrafica!$B$89:$C$93),3),"")</f>
        <v/>
      </c>
      <c r="Y23" s="402"/>
      <c r="Z23" s="402"/>
      <c r="AA23" s="403"/>
      <c r="AB23" s="401" t="str">
        <f t="shared" si="2"/>
        <v/>
      </c>
      <c r="AC23" s="402"/>
      <c r="AD23" s="402"/>
      <c r="AE23" s="403"/>
      <c r="AF23" s="96"/>
      <c r="AG23" s="96"/>
      <c r="AH23" s="97"/>
      <c r="AI23" s="86" t="str">
        <f t="shared" si="0"/>
        <v/>
      </c>
    </row>
    <row r="24" spans="1:35" ht="16.5" x14ac:dyDescent="0.3">
      <c r="A24" s="62" t="str">
        <f>IF($AI$9&lt;&gt;"",IF(Anagrafica!A111&lt;&gt;"",Anagrafica!A111,""),"")</f>
        <v/>
      </c>
      <c r="B24" s="374" t="str">
        <f>IF(A24&lt;&gt;"",IF(Anagrafica!B111&lt;&gt;"",Anagrafica!B111,""),"")</f>
        <v/>
      </c>
      <c r="C24" s="374"/>
      <c r="D24" s="374"/>
      <c r="E24" s="374"/>
      <c r="F24" s="374"/>
      <c r="G24" s="374"/>
      <c r="H24" s="374"/>
      <c r="I24" s="374"/>
      <c r="J24" s="374"/>
      <c r="K24" s="374"/>
      <c r="L24" s="374"/>
      <c r="M24" s="374"/>
      <c r="N24" s="374"/>
      <c r="O24" s="374"/>
      <c r="P24" s="374"/>
      <c r="Q24" s="374"/>
      <c r="R24" s="374"/>
      <c r="S24" s="376"/>
      <c r="T24" s="401" t="str">
        <f t="shared" si="1"/>
        <v/>
      </c>
      <c r="U24" s="402"/>
      <c r="V24" s="402"/>
      <c r="W24" s="402"/>
      <c r="X24" s="401" t="str">
        <f>IF(T24&lt;&gt;"",ROUND(T24/COUNTA(Anagrafica!$B$89:$C$93),3),"")</f>
        <v/>
      </c>
      <c r="Y24" s="402"/>
      <c r="Z24" s="402"/>
      <c r="AA24" s="403"/>
      <c r="AB24" s="401" t="str">
        <f t="shared" si="2"/>
        <v/>
      </c>
      <c r="AC24" s="402"/>
      <c r="AD24" s="402"/>
      <c r="AE24" s="403"/>
      <c r="AF24" s="96"/>
      <c r="AG24" s="96"/>
      <c r="AH24" s="97"/>
      <c r="AI24" s="86" t="str">
        <f t="shared" si="0"/>
        <v/>
      </c>
    </row>
    <row r="25" spans="1:35" ht="16.5" x14ac:dyDescent="0.3">
      <c r="A25" s="62" t="str">
        <f>IF($AI$9&lt;&gt;"",IF(Anagrafica!A112&lt;&gt;"",Anagrafica!A112,""),"")</f>
        <v/>
      </c>
      <c r="B25" s="374" t="str">
        <f>IF(A25&lt;&gt;"",IF(Anagrafica!B112&lt;&gt;"",Anagrafica!B112,""),"")</f>
        <v/>
      </c>
      <c r="C25" s="374"/>
      <c r="D25" s="374"/>
      <c r="E25" s="374"/>
      <c r="F25" s="374"/>
      <c r="G25" s="374"/>
      <c r="H25" s="374"/>
      <c r="I25" s="374"/>
      <c r="J25" s="374"/>
      <c r="K25" s="374"/>
      <c r="L25" s="374"/>
      <c r="M25" s="374"/>
      <c r="N25" s="374"/>
      <c r="O25" s="374"/>
      <c r="P25" s="374"/>
      <c r="Q25" s="374"/>
      <c r="R25" s="374"/>
      <c r="S25" s="376"/>
      <c r="T25" s="401" t="str">
        <f t="shared" si="1"/>
        <v/>
      </c>
      <c r="U25" s="402"/>
      <c r="V25" s="402"/>
      <c r="W25" s="402"/>
      <c r="X25" s="401" t="str">
        <f>IF(T25&lt;&gt;"",ROUND(T25/COUNTA(Anagrafica!$B$89:$C$93),3),"")</f>
        <v/>
      </c>
      <c r="Y25" s="402"/>
      <c r="Z25" s="402"/>
      <c r="AA25" s="403"/>
      <c r="AB25" s="401" t="str">
        <f t="shared" si="2"/>
        <v/>
      </c>
      <c r="AC25" s="402"/>
      <c r="AD25" s="402"/>
      <c r="AE25" s="403"/>
      <c r="AF25" s="96"/>
      <c r="AG25" s="96"/>
      <c r="AH25" s="97"/>
      <c r="AI25" s="86" t="str">
        <f t="shared" si="0"/>
        <v/>
      </c>
    </row>
    <row r="26" spans="1:35" ht="16.5" x14ac:dyDescent="0.3">
      <c r="A26" s="63" t="str">
        <f>IF($AI$9&lt;&gt;"",IF(Anagrafica!A113&lt;&gt;"",Anagrafica!A113,""),"")</f>
        <v/>
      </c>
      <c r="B26" s="379" t="str">
        <f>IF(A26&lt;&gt;"",IF(Anagrafica!B113&lt;&gt;"",Anagrafica!B113,""),"")</f>
        <v/>
      </c>
      <c r="C26" s="379"/>
      <c r="D26" s="379"/>
      <c r="E26" s="379"/>
      <c r="F26" s="379"/>
      <c r="G26" s="379"/>
      <c r="H26" s="379"/>
      <c r="I26" s="379"/>
      <c r="J26" s="379"/>
      <c r="K26" s="379"/>
      <c r="L26" s="379"/>
      <c r="M26" s="379"/>
      <c r="N26" s="379"/>
      <c r="O26" s="379"/>
      <c r="P26" s="379"/>
      <c r="Q26" s="379"/>
      <c r="R26" s="379"/>
      <c r="S26" s="380"/>
      <c r="T26" s="407" t="str">
        <f t="shared" si="1"/>
        <v/>
      </c>
      <c r="U26" s="408"/>
      <c r="V26" s="408"/>
      <c r="W26" s="408"/>
      <c r="X26" s="404" t="str">
        <f>IF(T26&lt;&gt;"",ROUND(T26/COUNTA(Anagrafica!$B$89:$C$93),3),"")</f>
        <v/>
      </c>
      <c r="Y26" s="405"/>
      <c r="Z26" s="405"/>
      <c r="AA26" s="406"/>
      <c r="AB26" s="404" t="str">
        <f t="shared" si="2"/>
        <v/>
      </c>
      <c r="AC26" s="405"/>
      <c r="AD26" s="405"/>
      <c r="AE26" s="406"/>
      <c r="AF26" s="96"/>
      <c r="AG26" s="96"/>
      <c r="AH26" s="97"/>
      <c r="AI26" s="87" t="str">
        <f t="shared" si="0"/>
        <v/>
      </c>
    </row>
    <row r="27" spans="1:35" x14ac:dyDescent="0.2">
      <c r="A27" s="42"/>
      <c r="B27" s="42"/>
      <c r="C27" s="9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378"/>
      <c r="Q27" s="378"/>
      <c r="R27" s="378"/>
      <c r="S27" s="378"/>
      <c r="T27" s="400"/>
      <c r="U27" s="400"/>
      <c r="V27" s="400"/>
      <c r="W27" s="400"/>
      <c r="X27" s="42"/>
      <c r="Y27" s="42"/>
      <c r="Z27" s="42"/>
      <c r="AA27" s="42"/>
      <c r="AB27" s="26"/>
      <c r="AC27" s="26"/>
      <c r="AD27" s="26"/>
      <c r="AE27" s="26"/>
      <c r="AF27" s="104"/>
      <c r="AG27" s="104"/>
      <c r="AH27" s="103"/>
      <c r="AI27" s="42"/>
    </row>
    <row r="29" spans="1:35" s="20" customFormat="1" ht="16.5" x14ac:dyDescent="0.3">
      <c r="A29" s="19" t="str">
        <f>IF(Anagrafica!A89&lt;&gt;"",Anagrafica!A89&amp;" - "&amp;Anagrafica!B89,"")</f>
        <v>1 - Commissario 1</v>
      </c>
      <c r="C29" s="28"/>
      <c r="AG29" s="28"/>
    </row>
    <row r="30" spans="1:35" s="5" customFormat="1" ht="13.5" customHeight="1" x14ac:dyDescent="0.2">
      <c r="A30" s="4" t="s">
        <v>10</v>
      </c>
      <c r="C30" s="60" t="str">
        <f>$A$13</f>
        <v/>
      </c>
      <c r="E30" s="60" t="str">
        <f>+$A$14</f>
        <v/>
      </c>
      <c r="G30" s="60" t="str">
        <f>+$A$15</f>
        <v/>
      </c>
      <c r="I30" s="60" t="str">
        <f>+$A$16</f>
        <v/>
      </c>
      <c r="K30" s="60" t="str">
        <f>+$A$17</f>
        <v/>
      </c>
      <c r="M30" s="60" t="str">
        <f>+$A$18</f>
        <v/>
      </c>
      <c r="O30" s="60" t="str">
        <f>+$A$19</f>
        <v/>
      </c>
      <c r="Q30" s="60" t="str">
        <f>+$A$20</f>
        <v/>
      </c>
      <c r="S30" s="60" t="str">
        <f>+$A$21</f>
        <v/>
      </c>
      <c r="U30" s="60" t="str">
        <f>+$A$22</f>
        <v/>
      </c>
      <c r="W30" s="60" t="str">
        <f>+$A$23</f>
        <v/>
      </c>
      <c r="Y30" s="60" t="str">
        <f>+$A$24</f>
        <v/>
      </c>
      <c r="AA30" s="60" t="str">
        <f>+$A$25</f>
        <v/>
      </c>
      <c r="AC30" s="60" t="str">
        <f>+$A$26</f>
        <v/>
      </c>
      <c r="AE30" s="26"/>
      <c r="AG30" s="4" t="s">
        <v>10</v>
      </c>
      <c r="AH30" s="5" t="s">
        <v>1</v>
      </c>
      <c r="AI30" s="5" t="s">
        <v>0</v>
      </c>
    </row>
    <row r="31" spans="1:35" ht="13.5" x14ac:dyDescent="0.25">
      <c r="A31" s="59" t="str">
        <f>+$A$12</f>
        <v/>
      </c>
      <c r="B31" s="22"/>
      <c r="C31" s="23"/>
      <c r="D31" s="22"/>
      <c r="E31" s="23"/>
      <c r="F31" s="22"/>
      <c r="G31" s="23"/>
      <c r="H31" s="22"/>
      <c r="I31" s="23"/>
      <c r="J31" s="22"/>
      <c r="K31" s="23"/>
      <c r="L31" s="22"/>
      <c r="M31" s="23"/>
      <c r="N31" s="22"/>
      <c r="O31" s="23"/>
      <c r="P31" s="22"/>
      <c r="Q31" s="23"/>
      <c r="R31" s="22"/>
      <c r="S31" s="23"/>
      <c r="T31" s="22"/>
      <c r="U31" s="23"/>
      <c r="V31" s="22"/>
      <c r="W31" s="23"/>
      <c r="X31" s="22"/>
      <c r="Y31" s="23"/>
      <c r="Z31" s="22"/>
      <c r="AA31" s="23"/>
      <c r="AB31" s="22"/>
      <c r="AC31" s="23"/>
      <c r="AE31" s="29" t="str">
        <f t="shared" ref="AE31:AE44" si="3">IF(OR(A31="",AND(A31&lt;&gt;"",A32="")),"",SUM(B31,D31,F31,H31,J31,L31,N31,P31,R31,T31,V31,X31,Z31,AB31))</f>
        <v/>
      </c>
      <c r="AG31" s="6" t="str">
        <f>+$A$12</f>
        <v/>
      </c>
      <c r="AH31" s="6" t="str">
        <f>IF(A31&lt;&gt;"",AE31,"")</f>
        <v/>
      </c>
      <c r="AI31" s="105" t="str">
        <f>IF(AH31="","",IF(AH31&gt;0,ROUND(AH31/LARGE(AH31:AH45,1),3),0))</f>
        <v/>
      </c>
    </row>
    <row r="32" spans="1:35" ht="13.5" x14ac:dyDescent="0.25">
      <c r="A32" s="59" t="str">
        <f>+$A$13</f>
        <v/>
      </c>
      <c r="B32" s="24"/>
      <c r="C32" s="24"/>
      <c r="D32" s="22"/>
      <c r="E32" s="23"/>
      <c r="F32" s="22"/>
      <c r="G32" s="23"/>
      <c r="H32" s="22"/>
      <c r="I32" s="23"/>
      <c r="J32" s="22"/>
      <c r="K32" s="23"/>
      <c r="L32" s="22"/>
      <c r="M32" s="23"/>
      <c r="N32" s="22"/>
      <c r="O32" s="23"/>
      <c r="P32" s="22"/>
      <c r="Q32" s="23"/>
      <c r="R32" s="22"/>
      <c r="S32" s="23"/>
      <c r="T32" s="22"/>
      <c r="U32" s="23"/>
      <c r="V32" s="22"/>
      <c r="W32" s="23"/>
      <c r="X32" s="22"/>
      <c r="Y32" s="23"/>
      <c r="Z32" s="22"/>
      <c r="AA32" s="23"/>
      <c r="AB32" s="22"/>
      <c r="AC32" s="23"/>
      <c r="AE32" s="29" t="str">
        <f t="shared" si="3"/>
        <v/>
      </c>
      <c r="AG32" s="7" t="str">
        <f>+$A$13</f>
        <v/>
      </c>
      <c r="AH32" s="7" t="str">
        <f>IF(A32&lt;&gt;"",IF(AE32&lt;&gt;"",AE32,0)+IF(C46&lt;&gt;"",C46,0),"")</f>
        <v/>
      </c>
      <c r="AI32" s="106" t="str">
        <f>IF(AH32="","",IF(AH32&gt;0,ROUND(AH32/LARGE(AH31:AH45,1),3),0))</f>
        <v/>
      </c>
    </row>
    <row r="33" spans="1:35" ht="13.5" x14ac:dyDescent="0.25">
      <c r="A33" s="59" t="str">
        <f>+$A$14</f>
        <v/>
      </c>
      <c r="B33" s="24"/>
      <c r="C33" s="24"/>
      <c r="D33" s="24"/>
      <c r="E33" s="24"/>
      <c r="F33" s="22"/>
      <c r="G33" s="23"/>
      <c r="H33" s="22"/>
      <c r="I33" s="23"/>
      <c r="J33" s="22"/>
      <c r="K33" s="23"/>
      <c r="L33" s="22"/>
      <c r="M33" s="23"/>
      <c r="N33" s="22"/>
      <c r="O33" s="23"/>
      <c r="P33" s="22"/>
      <c r="Q33" s="23"/>
      <c r="R33" s="22"/>
      <c r="S33" s="23"/>
      <c r="T33" s="22"/>
      <c r="U33" s="23"/>
      <c r="V33" s="22"/>
      <c r="W33" s="23"/>
      <c r="X33" s="22"/>
      <c r="Y33" s="23"/>
      <c r="Z33" s="22"/>
      <c r="AA33" s="23"/>
      <c r="AB33" s="22"/>
      <c r="AC33" s="23"/>
      <c r="AE33" s="29" t="str">
        <f t="shared" si="3"/>
        <v/>
      </c>
      <c r="AG33" s="7" t="str">
        <f>+$A$14</f>
        <v/>
      </c>
      <c r="AH33" s="7" t="str">
        <f>IF(A33&lt;&gt;"",IF(AE33&lt;&gt;"",AE33,0)+IF(E46&lt;&gt;"",E46,0),"")</f>
        <v/>
      </c>
      <c r="AI33" s="106" t="str">
        <f>IF(AH33="","",IF(AH33&gt;0,ROUND(AH33/LARGE(AH31:AH45,1),3),0))</f>
        <v/>
      </c>
    </row>
    <row r="34" spans="1:35" ht="13.5" x14ac:dyDescent="0.25">
      <c r="A34" s="59" t="str">
        <f>+$A$15</f>
        <v/>
      </c>
      <c r="B34" s="24"/>
      <c r="C34" s="24"/>
      <c r="D34" s="24"/>
      <c r="E34" s="24"/>
      <c r="F34" s="24"/>
      <c r="G34" s="24"/>
      <c r="H34" s="22"/>
      <c r="I34" s="23"/>
      <c r="J34" s="22"/>
      <c r="K34" s="23"/>
      <c r="L34" s="22"/>
      <c r="M34" s="23"/>
      <c r="N34" s="22"/>
      <c r="O34" s="23"/>
      <c r="P34" s="22"/>
      <c r="Q34" s="23"/>
      <c r="R34" s="22"/>
      <c r="S34" s="23"/>
      <c r="T34" s="22"/>
      <c r="U34" s="23"/>
      <c r="V34" s="22"/>
      <c r="W34" s="23"/>
      <c r="X34" s="22"/>
      <c r="Y34" s="23"/>
      <c r="Z34" s="22"/>
      <c r="AA34" s="23"/>
      <c r="AB34" s="22"/>
      <c r="AC34" s="23"/>
      <c r="AE34" s="29" t="str">
        <f t="shared" si="3"/>
        <v/>
      </c>
      <c r="AG34" s="7" t="str">
        <f>+$A$15</f>
        <v/>
      </c>
      <c r="AH34" s="7" t="str">
        <f>IF(A34&lt;&gt;"",IF(AE34&lt;&gt;"",AE34,0)+IF(G46&lt;&gt;"",G46,0),"")</f>
        <v/>
      </c>
      <c r="AI34" s="106" t="str">
        <f>IF(AH34="","",IF(AH34&gt;0,ROUND(AH34/LARGE(AH31:AH45,1),3),0))</f>
        <v/>
      </c>
    </row>
    <row r="35" spans="1:35" ht="13.5" x14ac:dyDescent="0.25">
      <c r="A35" s="59" t="str">
        <f>+$A$16</f>
        <v/>
      </c>
      <c r="B35" s="24"/>
      <c r="C35" s="24"/>
      <c r="D35" s="24"/>
      <c r="E35" s="24"/>
      <c r="F35" s="24"/>
      <c r="G35" s="24"/>
      <c r="H35" s="24"/>
      <c r="I35" s="24"/>
      <c r="J35" s="22"/>
      <c r="K35" s="23"/>
      <c r="L35" s="22"/>
      <c r="M35" s="23"/>
      <c r="N35" s="22"/>
      <c r="O35" s="23"/>
      <c r="P35" s="22"/>
      <c r="Q35" s="23"/>
      <c r="R35" s="22"/>
      <c r="S35" s="23"/>
      <c r="T35" s="22"/>
      <c r="U35" s="23"/>
      <c r="V35" s="22"/>
      <c r="W35" s="23"/>
      <c r="X35" s="22"/>
      <c r="Y35" s="23"/>
      <c r="Z35" s="22"/>
      <c r="AA35" s="23"/>
      <c r="AB35" s="22"/>
      <c r="AC35" s="23"/>
      <c r="AE35" s="29" t="str">
        <f t="shared" si="3"/>
        <v/>
      </c>
      <c r="AG35" s="7" t="str">
        <f>+$A$16</f>
        <v/>
      </c>
      <c r="AH35" s="7" t="str">
        <f>IF(A35&lt;&gt;"",IF(AE35&lt;&gt;"",AE35,0)+IF(I46&lt;&gt;"",I46,0),"")</f>
        <v/>
      </c>
      <c r="AI35" s="106" t="str">
        <f>IF(AH35="","",IF(AH35&gt;0,ROUND(AH35/LARGE(AH31:AH45,1),3),0))</f>
        <v/>
      </c>
    </row>
    <row r="36" spans="1:35" ht="13.5" x14ac:dyDescent="0.25">
      <c r="A36" s="59" t="str">
        <f>+$A$17</f>
        <v/>
      </c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2"/>
      <c r="M36" s="23"/>
      <c r="N36" s="22"/>
      <c r="O36" s="23"/>
      <c r="P36" s="22"/>
      <c r="Q36" s="23"/>
      <c r="R36" s="22"/>
      <c r="S36" s="23"/>
      <c r="T36" s="22"/>
      <c r="U36" s="23"/>
      <c r="V36" s="22"/>
      <c r="W36" s="23"/>
      <c r="X36" s="22"/>
      <c r="Y36" s="23"/>
      <c r="Z36" s="22"/>
      <c r="AA36" s="23"/>
      <c r="AB36" s="22"/>
      <c r="AC36" s="23"/>
      <c r="AE36" s="29" t="str">
        <f t="shared" si="3"/>
        <v/>
      </c>
      <c r="AG36" s="7" t="str">
        <f>+$A$17</f>
        <v/>
      </c>
      <c r="AH36" s="7" t="str">
        <f>IF(A36&lt;&gt;"",IF(AE36&lt;&gt;"",AE36,0)+IF(K46&lt;&gt;"",K46,0),"")</f>
        <v/>
      </c>
      <c r="AI36" s="106" t="str">
        <f>IF(AH36="","",IF(AH36&gt;0,ROUND(AH36/LARGE(AH31:AH45,1),3),0))</f>
        <v/>
      </c>
    </row>
    <row r="37" spans="1:35" ht="13.5" x14ac:dyDescent="0.25">
      <c r="A37" s="59" t="str">
        <f>+$A$18</f>
        <v/>
      </c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2"/>
      <c r="O37" s="23"/>
      <c r="P37" s="22"/>
      <c r="Q37" s="23"/>
      <c r="R37" s="22"/>
      <c r="S37" s="23"/>
      <c r="T37" s="22"/>
      <c r="U37" s="23"/>
      <c r="V37" s="22"/>
      <c r="W37" s="23"/>
      <c r="X37" s="22"/>
      <c r="Y37" s="23"/>
      <c r="Z37" s="22"/>
      <c r="AA37" s="23"/>
      <c r="AB37" s="22"/>
      <c r="AC37" s="23"/>
      <c r="AE37" s="29" t="str">
        <f t="shared" si="3"/>
        <v/>
      </c>
      <c r="AG37" s="7" t="str">
        <f>+$A$18</f>
        <v/>
      </c>
      <c r="AH37" s="7" t="str">
        <f>IF(A37&lt;&gt;"",IF(AE37&lt;&gt;"",AE37,0)+IF(M46&lt;&gt;"",M46,0),"")</f>
        <v/>
      </c>
      <c r="AI37" s="106" t="str">
        <f>IF(AH37="","",IF(AH37&gt;0,ROUND(AH37/LARGE(AH31:AH45,1),3),0))</f>
        <v/>
      </c>
    </row>
    <row r="38" spans="1:35" ht="13.5" x14ac:dyDescent="0.25">
      <c r="A38" s="59" t="str">
        <f>+$A$19</f>
        <v/>
      </c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2"/>
      <c r="Q38" s="23"/>
      <c r="R38" s="22"/>
      <c r="S38" s="23"/>
      <c r="T38" s="22"/>
      <c r="U38" s="23"/>
      <c r="V38" s="22"/>
      <c r="W38" s="23"/>
      <c r="X38" s="22"/>
      <c r="Y38" s="23"/>
      <c r="Z38" s="22"/>
      <c r="AA38" s="23"/>
      <c r="AB38" s="22"/>
      <c r="AC38" s="23"/>
      <c r="AE38" s="29" t="str">
        <f t="shared" si="3"/>
        <v/>
      </c>
      <c r="AG38" s="7" t="str">
        <f>+$A$19</f>
        <v/>
      </c>
      <c r="AH38" s="7" t="str">
        <f>IF(A38&lt;&gt;"",IF(AE38&lt;&gt;"",AE38,0)+IF(O46&lt;&gt;"",O46,0),"")</f>
        <v/>
      </c>
      <c r="AI38" s="106" t="str">
        <f>IF(AH38="","",IF(AH38&gt;0,ROUND(AH38/LARGE(AH31:AH45,1),3),0))</f>
        <v/>
      </c>
    </row>
    <row r="39" spans="1:35" ht="13.5" x14ac:dyDescent="0.25">
      <c r="A39" s="59" t="str">
        <f>+$A$20</f>
        <v/>
      </c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2"/>
      <c r="S39" s="23"/>
      <c r="T39" s="22"/>
      <c r="U39" s="23"/>
      <c r="V39" s="22"/>
      <c r="W39" s="23"/>
      <c r="X39" s="22"/>
      <c r="Y39" s="23"/>
      <c r="Z39" s="22"/>
      <c r="AA39" s="23"/>
      <c r="AB39" s="22"/>
      <c r="AC39" s="23"/>
      <c r="AE39" s="29" t="str">
        <f t="shared" si="3"/>
        <v/>
      </c>
      <c r="AG39" s="7" t="str">
        <f>+$A$20</f>
        <v/>
      </c>
      <c r="AH39" s="7" t="str">
        <f>IF(A39&lt;&gt;"",IF(AE39&lt;&gt;"",AE39,0)+IF(Q46&lt;&gt;"",Q46,0),"")</f>
        <v/>
      </c>
      <c r="AI39" s="106" t="str">
        <f>IF(AH39="","",IF(AH39&gt;0,ROUND(AH39/LARGE(AH31:AH45,1),3),0))</f>
        <v/>
      </c>
    </row>
    <row r="40" spans="1:35" ht="13.5" x14ac:dyDescent="0.25">
      <c r="A40" s="59" t="str">
        <f>+$A$21</f>
        <v/>
      </c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2"/>
      <c r="U40" s="23"/>
      <c r="V40" s="22"/>
      <c r="W40" s="23"/>
      <c r="X40" s="22"/>
      <c r="Y40" s="23"/>
      <c r="Z40" s="22"/>
      <c r="AA40" s="23"/>
      <c r="AB40" s="22"/>
      <c r="AC40" s="23"/>
      <c r="AE40" s="29" t="str">
        <f t="shared" si="3"/>
        <v/>
      </c>
      <c r="AG40" s="7" t="str">
        <f>+$A$21</f>
        <v/>
      </c>
      <c r="AH40" s="7" t="str">
        <f>IF(A40&lt;&gt;"",IF(AE40&lt;&gt;"",AE40,0)+IF(S46&lt;&gt;"",S46,0),"")</f>
        <v/>
      </c>
      <c r="AI40" s="106" t="str">
        <f>IF(AH40="","",IF(AH40&gt;0,ROUND(AH40/LARGE(AH31:AH45,1),3),0))</f>
        <v/>
      </c>
    </row>
    <row r="41" spans="1:35" ht="13.5" x14ac:dyDescent="0.25">
      <c r="A41" s="59" t="str">
        <f>+$A$22</f>
        <v/>
      </c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2"/>
      <c r="W41" s="23"/>
      <c r="X41" s="22"/>
      <c r="Y41" s="23"/>
      <c r="Z41" s="22"/>
      <c r="AA41" s="23"/>
      <c r="AB41" s="22"/>
      <c r="AC41" s="23"/>
      <c r="AE41" s="29" t="str">
        <f t="shared" si="3"/>
        <v/>
      </c>
      <c r="AG41" s="7" t="str">
        <f>+$A$22</f>
        <v/>
      </c>
      <c r="AH41" s="7" t="str">
        <f>IF(A41&lt;&gt;"",IF(AE41&lt;&gt;"",AE41,0)+IF(U46&lt;&gt;"",U46,0),"")</f>
        <v/>
      </c>
      <c r="AI41" s="106" t="str">
        <f>IF(AH41="","",IF(AH41&gt;0,ROUND(AH41/LARGE(AH31:AH45,1),3),0))</f>
        <v/>
      </c>
    </row>
    <row r="42" spans="1:35" ht="13.5" x14ac:dyDescent="0.25">
      <c r="A42" s="59" t="str">
        <f>+$A$23</f>
        <v/>
      </c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2"/>
      <c r="Y42" s="23"/>
      <c r="Z42" s="22"/>
      <c r="AA42" s="23"/>
      <c r="AB42" s="22"/>
      <c r="AC42" s="23"/>
      <c r="AE42" s="29" t="str">
        <f t="shared" si="3"/>
        <v/>
      </c>
      <c r="AG42" s="7" t="str">
        <f>+$A$23</f>
        <v/>
      </c>
      <c r="AH42" s="7" t="str">
        <f>IF(A42&lt;&gt;"",IF(AE42&lt;&gt;"",AE42,0)+IF(W46&lt;&gt;"",W46,0),"")</f>
        <v/>
      </c>
      <c r="AI42" s="106" t="str">
        <f>IF(AH42="","",IF(AH42&gt;0,ROUND(AH42/LARGE(AH31:AH45,1),3),0))</f>
        <v/>
      </c>
    </row>
    <row r="43" spans="1:35" ht="13.5" x14ac:dyDescent="0.25">
      <c r="A43" s="59" t="str">
        <f>+$A$24</f>
        <v/>
      </c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2"/>
      <c r="AA43" s="23"/>
      <c r="AB43" s="22"/>
      <c r="AC43" s="23"/>
      <c r="AE43" s="29" t="str">
        <f t="shared" si="3"/>
        <v/>
      </c>
      <c r="AG43" s="7" t="str">
        <f>+$A$24</f>
        <v/>
      </c>
      <c r="AH43" s="7" t="str">
        <f>IF(A43&lt;&gt;"",IF(AE43&lt;&gt;"",AE43,0)+IF(Y46&lt;&gt;"",Y46,0),"")</f>
        <v/>
      </c>
      <c r="AI43" s="106" t="str">
        <f>IF(AH43="","",IF(AH43&gt;0,ROUND(AH43/LARGE(AH31:AH45,1),3),0))</f>
        <v/>
      </c>
    </row>
    <row r="44" spans="1:35" ht="13.5" x14ac:dyDescent="0.25">
      <c r="A44" s="59" t="str">
        <f>+$A$25</f>
        <v/>
      </c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2"/>
      <c r="AC44" s="23"/>
      <c r="AE44" s="29" t="str">
        <f t="shared" si="3"/>
        <v/>
      </c>
      <c r="AG44" s="7" t="str">
        <f>+$A$25</f>
        <v/>
      </c>
      <c r="AH44" s="7" t="str">
        <f>IF(A44&lt;&gt;"",IF(AE44&lt;&gt;"",AE44,0)+IF(AA46&lt;&gt;"",AA46,0),"")</f>
        <v/>
      </c>
      <c r="AI44" s="106" t="str">
        <f>IF(AH44="","",IF(AH44&gt;0,ROUND(AH44/LARGE(AH31:AH45,1),3),0))</f>
        <v/>
      </c>
    </row>
    <row r="45" spans="1:35" x14ac:dyDescent="0.2">
      <c r="A45" s="59" t="str">
        <f>+$A$26</f>
        <v/>
      </c>
      <c r="C45" s="3"/>
      <c r="AE45" s="26"/>
      <c r="AG45" s="40" t="str">
        <f>+$A$26</f>
        <v/>
      </c>
      <c r="AH45" s="40" t="str">
        <f>IF(A45&lt;&gt;"",IF(AE45&lt;&gt;"",AE45,0)+IF(AC46&lt;&gt;"",AC46,0),"")</f>
        <v/>
      </c>
      <c r="AI45" s="107" t="str">
        <f>IF(AH45="","",IF(AH45&gt;0,ROUND(AH45/LARGE(AH31:AH45,1),3),0))</f>
        <v/>
      </c>
    </row>
    <row r="46" spans="1:35" s="26" customFormat="1" x14ac:dyDescent="0.2">
      <c r="C46" s="27" t="str">
        <f>IF(C30="","",SUM(C31:C44))</f>
        <v/>
      </c>
      <c r="E46" s="27" t="str">
        <f>IF(E30="","",SUM(E31:E44))</f>
        <v/>
      </c>
      <c r="G46" s="27" t="str">
        <f>IF(G30="","",SUM(G31:G44))</f>
        <v/>
      </c>
      <c r="I46" s="27" t="str">
        <f>IF(I30="","",SUM(I31:I44))</f>
        <v/>
      </c>
      <c r="K46" s="27" t="str">
        <f>IF(K30="","",SUM(K31:K44))</f>
        <v/>
      </c>
      <c r="M46" s="27" t="str">
        <f>IF(M30="","",SUM(M31:M44))</f>
        <v/>
      </c>
      <c r="O46" s="27" t="str">
        <f>IF(O30="","",SUM(O31:O44))</f>
        <v/>
      </c>
      <c r="Q46" s="27" t="str">
        <f>IF(Q30="","",SUM(Q31:Q44))</f>
        <v/>
      </c>
      <c r="S46" s="27" t="str">
        <f>IF(S30="","",SUM(S31:S44))</f>
        <v/>
      </c>
      <c r="U46" s="27" t="str">
        <f>IF(U30="","",SUM(U31:U44))</f>
        <v/>
      </c>
      <c r="W46" s="27" t="str">
        <f>IF(W30="","",SUM(W31:W44))</f>
        <v/>
      </c>
      <c r="X46" s="27"/>
      <c r="Y46" s="27" t="str">
        <f>IF(Y30="","",SUM(Y31:Y44))</f>
        <v/>
      </c>
      <c r="AA46" s="27" t="str">
        <f>IF(AA30="","",SUM(AA31:AA44))</f>
        <v/>
      </c>
      <c r="AC46" s="27" t="str">
        <f>IF(AC30="","",SUM(AC31:AC44))</f>
        <v/>
      </c>
      <c r="AG46" s="41"/>
      <c r="AH46" s="93"/>
      <c r="AI46" s="41"/>
    </row>
    <row r="47" spans="1:35" ht="24" customHeight="1" x14ac:dyDescent="0.2">
      <c r="AC47" s="8" t="str">
        <f>"Firma ("&amp;Anagrafica!B89&amp;")"</f>
        <v>Firma (Commissario 1)</v>
      </c>
      <c r="AE47" s="88"/>
      <c r="AF47" s="88"/>
      <c r="AG47" s="89"/>
      <c r="AH47" s="88"/>
      <c r="AI47" s="88"/>
    </row>
    <row r="48" spans="1:35" ht="18.75" x14ac:dyDescent="0.3">
      <c r="A48" s="19" t="str">
        <f>IF(Anagrafica!A90&lt;&gt;"",Anagrafica!A90&amp;" - "&amp;Anagrafica!B90,"")</f>
        <v>2 - Commissario 2</v>
      </c>
      <c r="B48" s="20"/>
      <c r="D48" s="1"/>
      <c r="AE48" s="90"/>
      <c r="AF48" s="90"/>
      <c r="AG48" s="91"/>
      <c r="AH48" s="90"/>
      <c r="AI48" s="90"/>
    </row>
    <row r="49" spans="1:35" s="5" customFormat="1" ht="13.5" customHeight="1" x14ac:dyDescent="0.2">
      <c r="A49" s="4" t="s">
        <v>10</v>
      </c>
      <c r="C49" s="60" t="str">
        <f>$A$13</f>
        <v/>
      </c>
      <c r="E49" s="60" t="str">
        <f>+$A$14</f>
        <v/>
      </c>
      <c r="G49" s="60" t="str">
        <f>+$A$15</f>
        <v/>
      </c>
      <c r="I49" s="60" t="str">
        <f>+$A$16</f>
        <v/>
      </c>
      <c r="K49" s="60" t="str">
        <f>+$A$17</f>
        <v/>
      </c>
      <c r="M49" s="60" t="str">
        <f>+$A$18</f>
        <v/>
      </c>
      <c r="O49" s="60" t="str">
        <f>+$A$19</f>
        <v/>
      </c>
      <c r="Q49" s="60" t="str">
        <f>+$A$20</f>
        <v/>
      </c>
      <c r="S49" s="60" t="str">
        <f>+$A$21</f>
        <v/>
      </c>
      <c r="U49" s="60" t="str">
        <f>+$A$22</f>
        <v/>
      </c>
      <c r="W49" s="60" t="str">
        <f>+$A$23</f>
        <v/>
      </c>
      <c r="Y49" s="60" t="str">
        <f>+$A$24</f>
        <v/>
      </c>
      <c r="AA49" s="60" t="str">
        <f>+$A$25</f>
        <v/>
      </c>
      <c r="AC49" s="60" t="str">
        <f>+$A$26</f>
        <v/>
      </c>
      <c r="AE49" s="26"/>
      <c r="AG49" s="4" t="s">
        <v>10</v>
      </c>
      <c r="AH49" s="5" t="s">
        <v>1</v>
      </c>
      <c r="AI49" s="5" t="s">
        <v>0</v>
      </c>
    </row>
    <row r="50" spans="1:35" ht="13.5" x14ac:dyDescent="0.25">
      <c r="A50" s="59" t="str">
        <f>+$A$12</f>
        <v/>
      </c>
      <c r="B50" s="22"/>
      <c r="C50" s="23"/>
      <c r="D50" s="22"/>
      <c r="E50" s="23"/>
      <c r="F50" s="22"/>
      <c r="G50" s="23"/>
      <c r="H50" s="22"/>
      <c r="I50" s="23"/>
      <c r="J50" s="22"/>
      <c r="K50" s="23"/>
      <c r="L50" s="22"/>
      <c r="M50" s="23"/>
      <c r="N50" s="22"/>
      <c r="O50" s="23"/>
      <c r="P50" s="22"/>
      <c r="Q50" s="23"/>
      <c r="R50" s="22"/>
      <c r="S50" s="23"/>
      <c r="T50" s="22"/>
      <c r="U50" s="23"/>
      <c r="V50" s="22"/>
      <c r="W50" s="23"/>
      <c r="X50" s="22"/>
      <c r="Y50" s="23"/>
      <c r="Z50" s="22"/>
      <c r="AA50" s="23"/>
      <c r="AB50" s="22"/>
      <c r="AC50" s="23"/>
      <c r="AE50" s="29" t="str">
        <f t="shared" ref="AE50:AE63" si="4">IF(OR(A50="",AND(A50&lt;&gt;"",A51="")),"",SUM(B50,D50,F50,H50,J50,L50,N50,P50,R50,T50,V50,X50,Z50,AB50))</f>
        <v/>
      </c>
      <c r="AG50" s="6" t="str">
        <f>+$A$12</f>
        <v/>
      </c>
      <c r="AH50" s="6" t="str">
        <f>IF(A50&lt;&gt;"",AE50,"")</f>
        <v/>
      </c>
      <c r="AI50" s="105" t="str">
        <f>IF(AH50="","",IF(AH50&gt;0,ROUND(AH50/LARGE(AH50:AH64,1),3),0))</f>
        <v/>
      </c>
    </row>
    <row r="51" spans="1:35" ht="13.5" x14ac:dyDescent="0.25">
      <c r="A51" s="59" t="str">
        <f>+$A$13</f>
        <v/>
      </c>
      <c r="B51" s="24"/>
      <c r="C51" s="24"/>
      <c r="D51" s="22"/>
      <c r="E51" s="23"/>
      <c r="F51" s="22"/>
      <c r="G51" s="23"/>
      <c r="H51" s="22"/>
      <c r="I51" s="23"/>
      <c r="J51" s="22"/>
      <c r="K51" s="23"/>
      <c r="L51" s="22"/>
      <c r="M51" s="23"/>
      <c r="N51" s="22"/>
      <c r="O51" s="23"/>
      <c r="P51" s="22"/>
      <c r="Q51" s="23"/>
      <c r="R51" s="22"/>
      <c r="S51" s="23"/>
      <c r="T51" s="22"/>
      <c r="U51" s="23"/>
      <c r="V51" s="22"/>
      <c r="W51" s="23"/>
      <c r="X51" s="22"/>
      <c r="Y51" s="23"/>
      <c r="Z51" s="22"/>
      <c r="AA51" s="23"/>
      <c r="AB51" s="22"/>
      <c r="AC51" s="23"/>
      <c r="AE51" s="29" t="str">
        <f t="shared" si="4"/>
        <v/>
      </c>
      <c r="AG51" s="7" t="str">
        <f>+$A$13</f>
        <v/>
      </c>
      <c r="AH51" s="7" t="str">
        <f>IF(A51&lt;&gt;"",IF(AE51&lt;&gt;"",AE51,0)+IF(C65&lt;&gt;"",C65,0),"")</f>
        <v/>
      </c>
      <c r="AI51" s="106" t="str">
        <f>IF(AH51="","",IF(AH51&gt;0,ROUND(AH51/LARGE(AH50:AH64,1),3),0))</f>
        <v/>
      </c>
    </row>
    <row r="52" spans="1:35" ht="13.5" x14ac:dyDescent="0.25">
      <c r="A52" s="59" t="str">
        <f>+$A$14</f>
        <v/>
      </c>
      <c r="B52" s="24"/>
      <c r="C52" s="24"/>
      <c r="D52" s="24"/>
      <c r="E52" s="24"/>
      <c r="F52" s="22"/>
      <c r="G52" s="23"/>
      <c r="H52" s="22"/>
      <c r="I52" s="23"/>
      <c r="J52" s="22"/>
      <c r="K52" s="23"/>
      <c r="L52" s="22"/>
      <c r="M52" s="23"/>
      <c r="N52" s="22"/>
      <c r="O52" s="23"/>
      <c r="P52" s="22"/>
      <c r="Q52" s="23"/>
      <c r="R52" s="22"/>
      <c r="S52" s="23"/>
      <c r="T52" s="22"/>
      <c r="U52" s="23"/>
      <c r="V52" s="22"/>
      <c r="W52" s="23"/>
      <c r="X52" s="22"/>
      <c r="Y52" s="23"/>
      <c r="Z52" s="22"/>
      <c r="AA52" s="23"/>
      <c r="AB52" s="22"/>
      <c r="AC52" s="23"/>
      <c r="AE52" s="29" t="str">
        <f t="shared" si="4"/>
        <v/>
      </c>
      <c r="AG52" s="7" t="str">
        <f>+$A$14</f>
        <v/>
      </c>
      <c r="AH52" s="7" t="str">
        <f>IF(A52&lt;&gt;"",IF(AE52&lt;&gt;"",AE52,0)+IF(E65&lt;&gt;"",E65,0),"")</f>
        <v/>
      </c>
      <c r="AI52" s="106" t="str">
        <f>IF(AH52="","",IF(AH52&gt;0,ROUND(AH52/LARGE(AH50:AH64,1),3),0))</f>
        <v/>
      </c>
    </row>
    <row r="53" spans="1:35" ht="13.5" x14ac:dyDescent="0.25">
      <c r="A53" s="59" t="str">
        <f>+$A$15</f>
        <v/>
      </c>
      <c r="B53" s="24"/>
      <c r="C53" s="24"/>
      <c r="D53" s="24"/>
      <c r="E53" s="24"/>
      <c r="F53" s="24"/>
      <c r="G53" s="24"/>
      <c r="H53" s="22"/>
      <c r="I53" s="23"/>
      <c r="J53" s="22"/>
      <c r="K53" s="23"/>
      <c r="L53" s="22"/>
      <c r="M53" s="23"/>
      <c r="N53" s="22"/>
      <c r="O53" s="23"/>
      <c r="P53" s="22"/>
      <c r="Q53" s="23"/>
      <c r="R53" s="22"/>
      <c r="S53" s="23"/>
      <c r="T53" s="22"/>
      <c r="U53" s="23"/>
      <c r="V53" s="22"/>
      <c r="W53" s="23"/>
      <c r="X53" s="22"/>
      <c r="Y53" s="23"/>
      <c r="Z53" s="22"/>
      <c r="AA53" s="23"/>
      <c r="AB53" s="22"/>
      <c r="AC53" s="23"/>
      <c r="AE53" s="29" t="str">
        <f t="shared" si="4"/>
        <v/>
      </c>
      <c r="AG53" s="7" t="str">
        <f>+$A$15</f>
        <v/>
      </c>
      <c r="AH53" s="7" t="str">
        <f>IF(A53&lt;&gt;"",IF(AE53&lt;&gt;"",AE53,0)+IF(G65&lt;&gt;"",G65,0),"")</f>
        <v/>
      </c>
      <c r="AI53" s="106" t="str">
        <f>IF(AH53="","",IF(AH53&gt;0,ROUND(AH53/LARGE(AH50:AH64,1),3),0))</f>
        <v/>
      </c>
    </row>
    <row r="54" spans="1:35" ht="13.5" x14ac:dyDescent="0.25">
      <c r="A54" s="59" t="str">
        <f>+$A$16</f>
        <v/>
      </c>
      <c r="B54" s="24"/>
      <c r="C54" s="24"/>
      <c r="D54" s="24"/>
      <c r="E54" s="24"/>
      <c r="F54" s="24"/>
      <c r="G54" s="24"/>
      <c r="H54" s="24"/>
      <c r="I54" s="24"/>
      <c r="J54" s="22"/>
      <c r="K54" s="23"/>
      <c r="L54" s="22"/>
      <c r="M54" s="23"/>
      <c r="N54" s="22"/>
      <c r="O54" s="23"/>
      <c r="P54" s="22"/>
      <c r="Q54" s="23"/>
      <c r="R54" s="22"/>
      <c r="S54" s="23"/>
      <c r="T54" s="22"/>
      <c r="U54" s="23"/>
      <c r="V54" s="22"/>
      <c r="W54" s="23"/>
      <c r="X54" s="22"/>
      <c r="Y54" s="23"/>
      <c r="Z54" s="22"/>
      <c r="AA54" s="23"/>
      <c r="AB54" s="22"/>
      <c r="AC54" s="23"/>
      <c r="AE54" s="29" t="str">
        <f t="shared" si="4"/>
        <v/>
      </c>
      <c r="AG54" s="7" t="str">
        <f>+$A$16</f>
        <v/>
      </c>
      <c r="AH54" s="7" t="str">
        <f>IF(A54&lt;&gt;"",IF(AE54&lt;&gt;"",AE54,0)+IF(I65&lt;&gt;"",I65,0),"")</f>
        <v/>
      </c>
      <c r="AI54" s="106" t="str">
        <f>IF(AH54="","",IF(AH54&gt;0,ROUND(AH54/LARGE(AH50:AH64,1),3),0))</f>
        <v/>
      </c>
    </row>
    <row r="55" spans="1:35" ht="13.5" x14ac:dyDescent="0.25">
      <c r="A55" s="59" t="str">
        <f>+$A$17</f>
        <v/>
      </c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2"/>
      <c r="M55" s="23"/>
      <c r="N55" s="22"/>
      <c r="O55" s="23"/>
      <c r="P55" s="22"/>
      <c r="Q55" s="23"/>
      <c r="R55" s="22"/>
      <c r="S55" s="23"/>
      <c r="T55" s="22"/>
      <c r="U55" s="23"/>
      <c r="V55" s="22"/>
      <c r="W55" s="23"/>
      <c r="X55" s="22"/>
      <c r="Y55" s="23"/>
      <c r="Z55" s="22"/>
      <c r="AA55" s="23"/>
      <c r="AB55" s="22"/>
      <c r="AC55" s="23"/>
      <c r="AE55" s="29" t="str">
        <f t="shared" si="4"/>
        <v/>
      </c>
      <c r="AG55" s="7" t="str">
        <f>+$A$17</f>
        <v/>
      </c>
      <c r="AH55" s="7" t="str">
        <f>IF(A55&lt;&gt;"",IF(AE55&lt;&gt;"",AE55,0)+IF(K65&lt;&gt;"",K65,0),"")</f>
        <v/>
      </c>
      <c r="AI55" s="106" t="str">
        <f>IF(AH55="","",IF(AH55&gt;0,ROUND(AH55/LARGE(AH50:AH64,1),3),0))</f>
        <v/>
      </c>
    </row>
    <row r="56" spans="1:35" ht="13.5" x14ac:dyDescent="0.25">
      <c r="A56" s="59" t="str">
        <f>+$A$18</f>
        <v/>
      </c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2"/>
      <c r="O56" s="23"/>
      <c r="P56" s="22"/>
      <c r="Q56" s="23"/>
      <c r="R56" s="22"/>
      <c r="S56" s="23"/>
      <c r="T56" s="22"/>
      <c r="U56" s="23"/>
      <c r="V56" s="22"/>
      <c r="W56" s="23"/>
      <c r="X56" s="22"/>
      <c r="Y56" s="23"/>
      <c r="Z56" s="22"/>
      <c r="AA56" s="23"/>
      <c r="AB56" s="22"/>
      <c r="AC56" s="23"/>
      <c r="AE56" s="29" t="str">
        <f t="shared" si="4"/>
        <v/>
      </c>
      <c r="AG56" s="7" t="str">
        <f>+$A$18</f>
        <v/>
      </c>
      <c r="AH56" s="7" t="str">
        <f>IF(A56&lt;&gt;"",IF(AE56&lt;&gt;"",AE56,0)+IF(M65&lt;&gt;"",M65,0),"")</f>
        <v/>
      </c>
      <c r="AI56" s="106" t="str">
        <f>IF(AH56="","",IF(AH56&gt;0,ROUND(AH56/LARGE(AH50:AH64,1),3),0))</f>
        <v/>
      </c>
    </row>
    <row r="57" spans="1:35" ht="13.5" x14ac:dyDescent="0.25">
      <c r="A57" s="59" t="str">
        <f>+$A$19</f>
        <v/>
      </c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2"/>
      <c r="Q57" s="23"/>
      <c r="R57" s="22"/>
      <c r="S57" s="23"/>
      <c r="T57" s="22"/>
      <c r="U57" s="23"/>
      <c r="V57" s="22"/>
      <c r="W57" s="23"/>
      <c r="X57" s="22"/>
      <c r="Y57" s="23"/>
      <c r="Z57" s="22"/>
      <c r="AA57" s="23"/>
      <c r="AB57" s="22"/>
      <c r="AC57" s="23"/>
      <c r="AE57" s="29" t="str">
        <f t="shared" si="4"/>
        <v/>
      </c>
      <c r="AG57" s="7" t="str">
        <f>+$A$19</f>
        <v/>
      </c>
      <c r="AH57" s="7" t="str">
        <f>IF(A57&lt;&gt;"",IF(AE57&lt;&gt;"",AE57,0)+IF(O65&lt;&gt;"",O65,0),"")</f>
        <v/>
      </c>
      <c r="AI57" s="106" t="str">
        <f>IF(AH57="","",IF(AH57&gt;0,ROUND(AH57/LARGE(AH50:AH64,1),3),0))</f>
        <v/>
      </c>
    </row>
    <row r="58" spans="1:35" ht="13.5" x14ac:dyDescent="0.25">
      <c r="A58" s="59" t="str">
        <f>+$A$20</f>
        <v/>
      </c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2"/>
      <c r="S58" s="23"/>
      <c r="T58" s="22"/>
      <c r="U58" s="23"/>
      <c r="V58" s="22"/>
      <c r="W58" s="23"/>
      <c r="X58" s="22"/>
      <c r="Y58" s="23"/>
      <c r="Z58" s="22"/>
      <c r="AA58" s="23"/>
      <c r="AB58" s="22"/>
      <c r="AC58" s="23"/>
      <c r="AE58" s="29" t="str">
        <f t="shared" si="4"/>
        <v/>
      </c>
      <c r="AG58" s="7" t="str">
        <f>+$A$20</f>
        <v/>
      </c>
      <c r="AH58" s="7" t="str">
        <f>IF(A58&lt;&gt;"",IF(AE58&lt;&gt;"",AE58,0)+IF(Q65&lt;&gt;"",Q65,0),"")</f>
        <v/>
      </c>
      <c r="AI58" s="106" t="str">
        <f>IF(AH58="","",IF(AH58&gt;0,ROUND(AH58/LARGE(AH50:AH64,1),3),0))</f>
        <v/>
      </c>
    </row>
    <row r="59" spans="1:35" ht="13.5" x14ac:dyDescent="0.25">
      <c r="A59" s="59" t="str">
        <f>+$A$21</f>
        <v/>
      </c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2"/>
      <c r="U59" s="23"/>
      <c r="V59" s="22"/>
      <c r="W59" s="23"/>
      <c r="X59" s="22"/>
      <c r="Y59" s="23"/>
      <c r="Z59" s="22"/>
      <c r="AA59" s="23"/>
      <c r="AB59" s="22"/>
      <c r="AC59" s="23"/>
      <c r="AE59" s="29" t="str">
        <f t="shared" si="4"/>
        <v/>
      </c>
      <c r="AG59" s="7" t="str">
        <f>+$A$21</f>
        <v/>
      </c>
      <c r="AH59" s="7" t="str">
        <f>IF(A59&lt;&gt;"",IF(AE59&lt;&gt;"",AE59,0)+IF(S65&lt;&gt;"",S65,0),"")</f>
        <v/>
      </c>
      <c r="AI59" s="106" t="str">
        <f>IF(AH59="","",IF(AH59&gt;0,ROUND(AH59/LARGE(AH50:AH64,1),3),0))</f>
        <v/>
      </c>
    </row>
    <row r="60" spans="1:35" ht="13.5" x14ac:dyDescent="0.25">
      <c r="A60" s="59" t="str">
        <f>+$A$22</f>
        <v/>
      </c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2"/>
      <c r="W60" s="23"/>
      <c r="X60" s="22"/>
      <c r="Y60" s="23"/>
      <c r="Z60" s="22"/>
      <c r="AA60" s="23"/>
      <c r="AB60" s="22"/>
      <c r="AC60" s="23"/>
      <c r="AE60" s="29" t="str">
        <f t="shared" si="4"/>
        <v/>
      </c>
      <c r="AG60" s="7" t="str">
        <f>+$A$22</f>
        <v/>
      </c>
      <c r="AH60" s="7" t="str">
        <f>IF(A60&lt;&gt;"",IF(AE60&lt;&gt;"",AE60,0)+IF(U65&lt;&gt;"",U65,0),"")</f>
        <v/>
      </c>
      <c r="AI60" s="106" t="str">
        <f>IF(AH60="","",IF(AH60&gt;0,ROUND(AH60/LARGE(AH50:AH64,1),3),0))</f>
        <v/>
      </c>
    </row>
    <row r="61" spans="1:35" ht="13.5" x14ac:dyDescent="0.25">
      <c r="A61" s="59" t="str">
        <f>+$A$23</f>
        <v/>
      </c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2"/>
      <c r="Y61" s="23"/>
      <c r="Z61" s="22"/>
      <c r="AA61" s="23"/>
      <c r="AB61" s="22"/>
      <c r="AC61" s="23"/>
      <c r="AE61" s="29" t="str">
        <f t="shared" si="4"/>
        <v/>
      </c>
      <c r="AG61" s="7" t="str">
        <f>+$A$23</f>
        <v/>
      </c>
      <c r="AH61" s="7" t="str">
        <f>IF(A61&lt;&gt;"",IF(AE61&lt;&gt;"",AE61,0)+IF(W65&lt;&gt;"",W65,0),"")</f>
        <v/>
      </c>
      <c r="AI61" s="106" t="str">
        <f>IF(AH61="","",IF(AH61&gt;0,ROUND(AH61/LARGE(AH50:AH64,1),3),0))</f>
        <v/>
      </c>
    </row>
    <row r="62" spans="1:35" ht="13.5" x14ac:dyDescent="0.25">
      <c r="A62" s="59" t="str">
        <f>+$A$24</f>
        <v/>
      </c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2"/>
      <c r="AA62" s="23"/>
      <c r="AB62" s="22"/>
      <c r="AC62" s="23"/>
      <c r="AE62" s="29" t="str">
        <f t="shared" si="4"/>
        <v/>
      </c>
      <c r="AG62" s="7" t="str">
        <f>+$A$24</f>
        <v/>
      </c>
      <c r="AH62" s="7" t="str">
        <f>IF(A62&lt;&gt;"",IF(AE62&lt;&gt;"",AE62,0)+IF(Y65&lt;&gt;"",Y65,0),"")</f>
        <v/>
      </c>
      <c r="AI62" s="106" t="str">
        <f>IF(AH62="","",IF(AH62&gt;0,ROUND(AH62/LARGE(AH50:AH64,1),3),0))</f>
        <v/>
      </c>
    </row>
    <row r="63" spans="1:35" ht="13.5" x14ac:dyDescent="0.25">
      <c r="A63" s="59" t="str">
        <f>+$A$25</f>
        <v/>
      </c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2"/>
      <c r="AC63" s="23"/>
      <c r="AE63" s="29" t="str">
        <f t="shared" si="4"/>
        <v/>
      </c>
      <c r="AG63" s="7" t="str">
        <f>+$A$25</f>
        <v/>
      </c>
      <c r="AH63" s="7" t="str">
        <f>IF(A63&lt;&gt;"",IF(AE63&lt;&gt;"",AE63,0)+IF(AA65&lt;&gt;"",AA65,0),"")</f>
        <v/>
      </c>
      <c r="AI63" s="106" t="str">
        <f>IF(AH63="","",IF(AH63&gt;0,ROUND(AH63/LARGE(AH50:AH64,1),3),0))</f>
        <v/>
      </c>
    </row>
    <row r="64" spans="1:35" x14ac:dyDescent="0.2">
      <c r="A64" s="59" t="str">
        <f>+$A$26</f>
        <v/>
      </c>
      <c r="C64" s="3"/>
      <c r="AE64" s="26"/>
      <c r="AG64" s="40" t="str">
        <f>+$A$26</f>
        <v/>
      </c>
      <c r="AH64" s="40" t="str">
        <f>IF(A64&lt;&gt;"",IF(AE64&lt;&gt;"",AE64,0)+IF(AC65&lt;&gt;"",AC65,0),"")</f>
        <v/>
      </c>
      <c r="AI64" s="107" t="str">
        <f>IF(AH64="","",IF(AH64&gt;0,ROUND(AH64/LARGE(AH50:AH64,1),3),0))</f>
        <v/>
      </c>
    </row>
    <row r="65" spans="1:35" s="26" customFormat="1" x14ac:dyDescent="0.2">
      <c r="C65" s="27" t="str">
        <f>IF(C49="","",SUM(C50:C63))</f>
        <v/>
      </c>
      <c r="E65" s="27" t="str">
        <f>IF(E49="","",SUM(E50:E63))</f>
        <v/>
      </c>
      <c r="G65" s="27" t="str">
        <f>IF(G49="","",SUM(G50:G63))</f>
        <v/>
      </c>
      <c r="I65" s="27" t="str">
        <f>IF(I49="","",SUM(I50:I63))</f>
        <v/>
      </c>
      <c r="K65" s="27" t="str">
        <f>IF(K49="","",SUM(K50:K63))</f>
        <v/>
      </c>
      <c r="M65" s="27" t="str">
        <f>IF(M49="","",SUM(M50:M63))</f>
        <v/>
      </c>
      <c r="O65" s="27" t="str">
        <f>IF(O49="","",SUM(O50:O63))</f>
        <v/>
      </c>
      <c r="Q65" s="27" t="str">
        <f>IF(Q49="","",SUM(Q50:Q63))</f>
        <v/>
      </c>
      <c r="S65" s="27" t="str">
        <f>IF(S49="","",SUM(S50:S63))</f>
        <v/>
      </c>
      <c r="U65" s="27" t="str">
        <f>IF(U49="","",SUM(U50:U63))</f>
        <v/>
      </c>
      <c r="W65" s="27" t="str">
        <f>IF(W49="","",SUM(W50:W63))</f>
        <v/>
      </c>
      <c r="X65" s="27"/>
      <c r="Y65" s="27" t="str">
        <f>IF(Y49="","",SUM(Y50:Y63))</f>
        <v/>
      </c>
      <c r="AA65" s="27" t="str">
        <f>IF(AA49="","",SUM(AA50:AA63))</f>
        <v/>
      </c>
      <c r="AC65" s="27" t="str">
        <f>IF(AC49="","",SUM(AC50:AC63))</f>
        <v/>
      </c>
      <c r="AG65" s="41"/>
      <c r="AH65" s="93"/>
      <c r="AI65" s="41"/>
    </row>
    <row r="66" spans="1:35" ht="24" customHeight="1" x14ac:dyDescent="0.2">
      <c r="AC66" s="8" t="str">
        <f>"Firma ("&amp;Anagrafica!B90&amp;")"</f>
        <v>Firma (Commissario 2)</v>
      </c>
      <c r="AE66" s="88"/>
      <c r="AF66" s="88"/>
      <c r="AG66" s="89"/>
      <c r="AH66" s="88"/>
      <c r="AI66" s="88"/>
    </row>
    <row r="67" spans="1:35" ht="18.75" x14ac:dyDescent="0.3">
      <c r="A67" s="19" t="str">
        <f>IF(Anagrafica!A91&lt;&gt;"",Anagrafica!A91&amp;" - "&amp;Anagrafica!B91,"")</f>
        <v>3 - Commissario 3</v>
      </c>
      <c r="B67" s="20"/>
      <c r="D67" s="1"/>
    </row>
    <row r="68" spans="1:35" s="5" customFormat="1" ht="13.5" customHeight="1" x14ac:dyDescent="0.2">
      <c r="A68" s="4" t="s">
        <v>10</v>
      </c>
      <c r="C68" s="60" t="str">
        <f>$A$13</f>
        <v/>
      </c>
      <c r="E68" s="60" t="str">
        <f>+$A$14</f>
        <v/>
      </c>
      <c r="G68" s="60" t="str">
        <f>+$A$15</f>
        <v/>
      </c>
      <c r="I68" s="60" t="str">
        <f>+$A$16</f>
        <v/>
      </c>
      <c r="K68" s="60" t="str">
        <f>+$A$17</f>
        <v/>
      </c>
      <c r="M68" s="60" t="str">
        <f>+$A$18</f>
        <v/>
      </c>
      <c r="O68" s="60" t="str">
        <f>+$A$19</f>
        <v/>
      </c>
      <c r="Q68" s="60" t="str">
        <f>+$A$20</f>
        <v/>
      </c>
      <c r="S68" s="60" t="str">
        <f>+$A$21</f>
        <v/>
      </c>
      <c r="U68" s="60" t="str">
        <f>+$A$22</f>
        <v/>
      </c>
      <c r="W68" s="60" t="str">
        <f>+$A$23</f>
        <v/>
      </c>
      <c r="Y68" s="60" t="str">
        <f>+$A$24</f>
        <v/>
      </c>
      <c r="AA68" s="60" t="str">
        <f>+$A$25</f>
        <v/>
      </c>
      <c r="AC68" s="60" t="str">
        <f>+$A$26</f>
        <v/>
      </c>
      <c r="AE68" s="26"/>
      <c r="AG68" s="4" t="s">
        <v>10</v>
      </c>
      <c r="AH68" s="5" t="s">
        <v>1</v>
      </c>
      <c r="AI68" s="5" t="s">
        <v>0</v>
      </c>
    </row>
    <row r="69" spans="1:35" ht="13.5" x14ac:dyDescent="0.25">
      <c r="A69" s="59" t="str">
        <f>+$A$12</f>
        <v/>
      </c>
      <c r="B69" s="22"/>
      <c r="C69" s="23"/>
      <c r="D69" s="22"/>
      <c r="E69" s="23"/>
      <c r="F69" s="22"/>
      <c r="G69" s="23"/>
      <c r="H69" s="22"/>
      <c r="I69" s="23"/>
      <c r="J69" s="22"/>
      <c r="K69" s="23"/>
      <c r="L69" s="22"/>
      <c r="M69" s="23"/>
      <c r="N69" s="22"/>
      <c r="O69" s="23"/>
      <c r="P69" s="22"/>
      <c r="Q69" s="23"/>
      <c r="R69" s="22"/>
      <c r="S69" s="23"/>
      <c r="T69" s="22"/>
      <c r="U69" s="23"/>
      <c r="V69" s="22"/>
      <c r="W69" s="23"/>
      <c r="X69" s="22"/>
      <c r="Y69" s="23"/>
      <c r="Z69" s="22"/>
      <c r="AA69" s="23"/>
      <c r="AB69" s="22"/>
      <c r="AC69" s="23"/>
      <c r="AE69" s="29" t="str">
        <f t="shared" ref="AE69:AE82" si="5">IF(OR(A69="",AND(A69&lt;&gt;"",A70="")),"",SUM(B69,D69,F69,H69,J69,L69,N69,P69,R69,T69,V69,X69,Z69,AB69))</f>
        <v/>
      </c>
      <c r="AG69" s="6" t="str">
        <f>+$A$12</f>
        <v/>
      </c>
      <c r="AH69" s="6" t="str">
        <f>IF(A69&lt;&gt;"",AE69,"")</f>
        <v/>
      </c>
      <c r="AI69" s="105" t="str">
        <f>IF(AH69="","",IF(AH69&gt;0,ROUND(AH69/LARGE(AH69:AH83,1),3),0))</f>
        <v/>
      </c>
    </row>
    <row r="70" spans="1:35" ht="13.5" x14ac:dyDescent="0.25">
      <c r="A70" s="59" t="str">
        <f>+$A$13</f>
        <v/>
      </c>
      <c r="B70" s="24"/>
      <c r="C70" s="24"/>
      <c r="D70" s="22"/>
      <c r="E70" s="23"/>
      <c r="F70" s="22"/>
      <c r="G70" s="23"/>
      <c r="H70" s="22"/>
      <c r="I70" s="23"/>
      <c r="J70" s="22"/>
      <c r="K70" s="23"/>
      <c r="L70" s="22"/>
      <c r="M70" s="23"/>
      <c r="N70" s="22"/>
      <c r="O70" s="23"/>
      <c r="P70" s="22"/>
      <c r="Q70" s="23"/>
      <c r="R70" s="22"/>
      <c r="S70" s="23"/>
      <c r="T70" s="22"/>
      <c r="U70" s="23"/>
      <c r="V70" s="22"/>
      <c r="W70" s="23"/>
      <c r="X70" s="22"/>
      <c r="Y70" s="23"/>
      <c r="Z70" s="22"/>
      <c r="AA70" s="23"/>
      <c r="AB70" s="22"/>
      <c r="AC70" s="23"/>
      <c r="AE70" s="29" t="str">
        <f t="shared" si="5"/>
        <v/>
      </c>
      <c r="AG70" s="7" t="str">
        <f>+$A$13</f>
        <v/>
      </c>
      <c r="AH70" s="7" t="str">
        <f>IF(A70&lt;&gt;"",IF(AE70&lt;&gt;"",AE70,0)+IF(C84&lt;&gt;"",C84,0),"")</f>
        <v/>
      </c>
      <c r="AI70" s="106" t="str">
        <f>IF(AH70="","",IF(AH70&gt;0,ROUND(AH70/LARGE(AH69:AH83,1),3),0))</f>
        <v/>
      </c>
    </row>
    <row r="71" spans="1:35" ht="13.5" x14ac:dyDescent="0.25">
      <c r="A71" s="59" t="str">
        <f>+$A$14</f>
        <v/>
      </c>
      <c r="B71" s="24"/>
      <c r="C71" s="24"/>
      <c r="D71" s="24"/>
      <c r="E71" s="24"/>
      <c r="F71" s="22"/>
      <c r="G71" s="23"/>
      <c r="H71" s="22"/>
      <c r="I71" s="23"/>
      <c r="J71" s="22"/>
      <c r="K71" s="23"/>
      <c r="L71" s="22"/>
      <c r="M71" s="23"/>
      <c r="N71" s="22"/>
      <c r="O71" s="23"/>
      <c r="P71" s="22"/>
      <c r="Q71" s="23"/>
      <c r="R71" s="22"/>
      <c r="S71" s="23"/>
      <c r="T71" s="22"/>
      <c r="U71" s="23"/>
      <c r="V71" s="22"/>
      <c r="W71" s="23"/>
      <c r="X71" s="22"/>
      <c r="Y71" s="23"/>
      <c r="Z71" s="22"/>
      <c r="AA71" s="23"/>
      <c r="AB71" s="22"/>
      <c r="AC71" s="23"/>
      <c r="AE71" s="29" t="str">
        <f t="shared" si="5"/>
        <v/>
      </c>
      <c r="AG71" s="7" t="str">
        <f>+$A$14</f>
        <v/>
      </c>
      <c r="AH71" s="7" t="str">
        <f>IF(A71&lt;&gt;"",IF(AE71&lt;&gt;"",AE71,0)+IF(E84&lt;&gt;"",E84,0),"")</f>
        <v/>
      </c>
      <c r="AI71" s="106" t="str">
        <f>IF(AH71="","",IF(AH71&gt;0,ROUND(AH71/LARGE(AH69:AH83,1),3),0))</f>
        <v/>
      </c>
    </row>
    <row r="72" spans="1:35" ht="13.5" x14ac:dyDescent="0.25">
      <c r="A72" s="59" t="str">
        <f>+$A$15</f>
        <v/>
      </c>
      <c r="B72" s="24"/>
      <c r="C72" s="24"/>
      <c r="D72" s="24"/>
      <c r="E72" s="24"/>
      <c r="F72" s="24"/>
      <c r="G72" s="24"/>
      <c r="H72" s="22"/>
      <c r="I72" s="23"/>
      <c r="J72" s="22"/>
      <c r="K72" s="23"/>
      <c r="L72" s="22"/>
      <c r="M72" s="23"/>
      <c r="N72" s="22"/>
      <c r="O72" s="23"/>
      <c r="P72" s="22"/>
      <c r="Q72" s="23"/>
      <c r="R72" s="22"/>
      <c r="S72" s="23"/>
      <c r="T72" s="22"/>
      <c r="U72" s="23"/>
      <c r="V72" s="22"/>
      <c r="W72" s="23"/>
      <c r="X72" s="22"/>
      <c r="Y72" s="23"/>
      <c r="Z72" s="22"/>
      <c r="AA72" s="23"/>
      <c r="AB72" s="22"/>
      <c r="AC72" s="23"/>
      <c r="AE72" s="29" t="str">
        <f t="shared" si="5"/>
        <v/>
      </c>
      <c r="AG72" s="7" t="str">
        <f>+$A$15</f>
        <v/>
      </c>
      <c r="AH72" s="7" t="str">
        <f>IF(A72&lt;&gt;"",IF(AE72&lt;&gt;"",AE72,0)+IF(G84&lt;&gt;"",G84,0),"")</f>
        <v/>
      </c>
      <c r="AI72" s="106" t="str">
        <f>IF(AH72="","",IF(AH72&gt;0,ROUND(AH72/LARGE(AH69:AH83,1),3),0))</f>
        <v/>
      </c>
    </row>
    <row r="73" spans="1:35" ht="13.5" x14ac:dyDescent="0.25">
      <c r="A73" s="59" t="str">
        <f>+$A$16</f>
        <v/>
      </c>
      <c r="B73" s="24"/>
      <c r="C73" s="24"/>
      <c r="D73" s="24"/>
      <c r="E73" s="24"/>
      <c r="F73" s="24"/>
      <c r="G73" s="24"/>
      <c r="H73" s="24"/>
      <c r="I73" s="24"/>
      <c r="J73" s="22"/>
      <c r="K73" s="23"/>
      <c r="L73" s="22"/>
      <c r="M73" s="23"/>
      <c r="N73" s="22"/>
      <c r="O73" s="23"/>
      <c r="P73" s="22"/>
      <c r="Q73" s="23"/>
      <c r="R73" s="22"/>
      <c r="S73" s="23"/>
      <c r="T73" s="22"/>
      <c r="U73" s="23"/>
      <c r="V73" s="22"/>
      <c r="W73" s="23"/>
      <c r="X73" s="22"/>
      <c r="Y73" s="23"/>
      <c r="Z73" s="22"/>
      <c r="AA73" s="23"/>
      <c r="AB73" s="22"/>
      <c r="AC73" s="23"/>
      <c r="AE73" s="29" t="str">
        <f t="shared" si="5"/>
        <v/>
      </c>
      <c r="AG73" s="7" t="str">
        <f>+$A$16</f>
        <v/>
      </c>
      <c r="AH73" s="7" t="str">
        <f>IF(A73&lt;&gt;"",IF(AE73&lt;&gt;"",AE73,0)+IF(I84&lt;&gt;"",I84,0),"")</f>
        <v/>
      </c>
      <c r="AI73" s="106" t="str">
        <f>IF(AH73="","",IF(AH73&gt;0,ROUND(AH73/LARGE(AH69:AH83,1),3),0))</f>
        <v/>
      </c>
    </row>
    <row r="74" spans="1:35" ht="13.5" x14ac:dyDescent="0.25">
      <c r="A74" s="59" t="str">
        <f>+$A$17</f>
        <v/>
      </c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2"/>
      <c r="M74" s="23"/>
      <c r="N74" s="22"/>
      <c r="O74" s="23"/>
      <c r="P74" s="22"/>
      <c r="Q74" s="23"/>
      <c r="R74" s="22"/>
      <c r="S74" s="23"/>
      <c r="T74" s="22"/>
      <c r="U74" s="23"/>
      <c r="V74" s="22"/>
      <c r="W74" s="23"/>
      <c r="X74" s="22"/>
      <c r="Y74" s="23"/>
      <c r="Z74" s="22"/>
      <c r="AA74" s="23"/>
      <c r="AB74" s="22"/>
      <c r="AC74" s="23"/>
      <c r="AE74" s="29" t="str">
        <f t="shared" si="5"/>
        <v/>
      </c>
      <c r="AG74" s="7" t="str">
        <f>+$A$17</f>
        <v/>
      </c>
      <c r="AH74" s="7" t="str">
        <f>IF(A74&lt;&gt;"",IF(AE74&lt;&gt;"",AE74,0)+IF(K84&lt;&gt;"",K84,0),"")</f>
        <v/>
      </c>
      <c r="AI74" s="106" t="str">
        <f>IF(AH74="","",IF(AH74&gt;0,ROUND(AH74/LARGE(AH69:AH83,1),3),0))</f>
        <v/>
      </c>
    </row>
    <row r="75" spans="1:35" ht="13.5" x14ac:dyDescent="0.25">
      <c r="A75" s="59" t="str">
        <f>+$A$18</f>
        <v/>
      </c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2"/>
      <c r="O75" s="23"/>
      <c r="P75" s="22"/>
      <c r="Q75" s="23"/>
      <c r="R75" s="22"/>
      <c r="S75" s="23"/>
      <c r="T75" s="22"/>
      <c r="U75" s="23"/>
      <c r="V75" s="22"/>
      <c r="W75" s="23"/>
      <c r="X75" s="22"/>
      <c r="Y75" s="23"/>
      <c r="Z75" s="22"/>
      <c r="AA75" s="23"/>
      <c r="AB75" s="22"/>
      <c r="AC75" s="23"/>
      <c r="AE75" s="29" t="str">
        <f t="shared" si="5"/>
        <v/>
      </c>
      <c r="AG75" s="7" t="str">
        <f>+$A$18</f>
        <v/>
      </c>
      <c r="AH75" s="7" t="str">
        <f>IF(A75&lt;&gt;"",IF(AE75&lt;&gt;"",AE75,0)+IF(M84&lt;&gt;"",M84,0),"")</f>
        <v/>
      </c>
      <c r="AI75" s="106" t="str">
        <f>IF(AH75="","",IF(AH75&gt;0,ROUND(AH75/LARGE(AH69:AH83,1),3),0))</f>
        <v/>
      </c>
    </row>
    <row r="76" spans="1:35" ht="13.5" x14ac:dyDescent="0.25">
      <c r="A76" s="59" t="str">
        <f>+$A$19</f>
        <v/>
      </c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2"/>
      <c r="Q76" s="23"/>
      <c r="R76" s="22"/>
      <c r="S76" s="23"/>
      <c r="T76" s="22"/>
      <c r="U76" s="23"/>
      <c r="V76" s="22"/>
      <c r="W76" s="23"/>
      <c r="X76" s="22"/>
      <c r="Y76" s="23"/>
      <c r="Z76" s="22"/>
      <c r="AA76" s="23"/>
      <c r="AB76" s="22"/>
      <c r="AC76" s="23"/>
      <c r="AE76" s="29" t="str">
        <f t="shared" si="5"/>
        <v/>
      </c>
      <c r="AG76" s="7" t="str">
        <f>+$A$19</f>
        <v/>
      </c>
      <c r="AH76" s="7" t="str">
        <f>IF(A76&lt;&gt;"",IF(AE76&lt;&gt;"",AE76,0)+IF(O84&lt;&gt;"",O84,0),"")</f>
        <v/>
      </c>
      <c r="AI76" s="106" t="str">
        <f>IF(AH76="","",IF(AH76&gt;0,ROUND(AH76/LARGE(AH69:AH83,1),3),0))</f>
        <v/>
      </c>
    </row>
    <row r="77" spans="1:35" ht="13.5" x14ac:dyDescent="0.25">
      <c r="A77" s="59" t="str">
        <f>+$A$20</f>
        <v/>
      </c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2"/>
      <c r="S77" s="23"/>
      <c r="T77" s="22"/>
      <c r="U77" s="23"/>
      <c r="V77" s="22"/>
      <c r="W77" s="23"/>
      <c r="X77" s="22"/>
      <c r="Y77" s="23"/>
      <c r="Z77" s="22"/>
      <c r="AA77" s="23"/>
      <c r="AB77" s="22"/>
      <c r="AC77" s="23"/>
      <c r="AE77" s="29" t="str">
        <f t="shared" si="5"/>
        <v/>
      </c>
      <c r="AG77" s="7" t="str">
        <f>+$A$20</f>
        <v/>
      </c>
      <c r="AH77" s="7" t="str">
        <f>IF(A77&lt;&gt;"",IF(AE77&lt;&gt;"",AE77,0)+IF(Q84&lt;&gt;"",Q84,0),"")</f>
        <v/>
      </c>
      <c r="AI77" s="106" t="str">
        <f>IF(AH77="","",IF(AH77&gt;0,ROUND(AH77/LARGE(AH69:AH83,1),3),0))</f>
        <v/>
      </c>
    </row>
    <row r="78" spans="1:35" ht="13.5" x14ac:dyDescent="0.25">
      <c r="A78" s="59" t="str">
        <f>+$A$21</f>
        <v/>
      </c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2"/>
      <c r="U78" s="23"/>
      <c r="V78" s="22"/>
      <c r="W78" s="23"/>
      <c r="X78" s="22"/>
      <c r="Y78" s="23"/>
      <c r="Z78" s="22"/>
      <c r="AA78" s="23"/>
      <c r="AB78" s="22"/>
      <c r="AC78" s="23"/>
      <c r="AE78" s="29" t="str">
        <f t="shared" si="5"/>
        <v/>
      </c>
      <c r="AG78" s="7" t="str">
        <f>+$A$21</f>
        <v/>
      </c>
      <c r="AH78" s="7" t="str">
        <f>IF(A78&lt;&gt;"",IF(AE78&lt;&gt;"",AE78,0)+IF(S84&lt;&gt;"",S84,0),"")</f>
        <v/>
      </c>
      <c r="AI78" s="106" t="str">
        <f>IF(AH78="","",IF(AH78&gt;0,ROUND(AH78/LARGE(AH69:AH83,1),3),0))</f>
        <v/>
      </c>
    </row>
    <row r="79" spans="1:35" ht="13.5" x14ac:dyDescent="0.25">
      <c r="A79" s="59" t="str">
        <f>+$A$22</f>
        <v/>
      </c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2"/>
      <c r="W79" s="23"/>
      <c r="X79" s="22"/>
      <c r="Y79" s="23"/>
      <c r="Z79" s="22"/>
      <c r="AA79" s="23"/>
      <c r="AB79" s="22"/>
      <c r="AC79" s="23"/>
      <c r="AE79" s="29" t="str">
        <f t="shared" si="5"/>
        <v/>
      </c>
      <c r="AG79" s="7" t="str">
        <f>+$A$22</f>
        <v/>
      </c>
      <c r="AH79" s="7" t="str">
        <f>IF(A79&lt;&gt;"",IF(AE79&lt;&gt;"",AE79,0)+IF(U84&lt;&gt;"",U84,0),"")</f>
        <v/>
      </c>
      <c r="AI79" s="106" t="str">
        <f>IF(AH79="","",IF(AH79&gt;0,ROUND(AH79/LARGE(AH69:AH83,1),3),0))</f>
        <v/>
      </c>
    </row>
    <row r="80" spans="1:35" ht="13.5" x14ac:dyDescent="0.25">
      <c r="A80" s="59" t="str">
        <f>+$A$23</f>
        <v/>
      </c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2"/>
      <c r="Y80" s="23"/>
      <c r="Z80" s="22"/>
      <c r="AA80" s="23"/>
      <c r="AB80" s="22"/>
      <c r="AC80" s="23"/>
      <c r="AE80" s="29" t="str">
        <f t="shared" si="5"/>
        <v/>
      </c>
      <c r="AG80" s="7" t="str">
        <f>+$A$23</f>
        <v/>
      </c>
      <c r="AH80" s="7" t="str">
        <f>IF(A80&lt;&gt;"",IF(AE80&lt;&gt;"",AE80,0)+IF(W84&lt;&gt;"",W84,0),"")</f>
        <v/>
      </c>
      <c r="AI80" s="106" t="str">
        <f>IF(AH80="","",IF(AH80&gt;0,ROUND(AH80/LARGE(AH69:AH83,1),3),0))</f>
        <v/>
      </c>
    </row>
    <row r="81" spans="1:35" ht="13.5" x14ac:dyDescent="0.25">
      <c r="A81" s="59" t="str">
        <f>+$A$24</f>
        <v/>
      </c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2"/>
      <c r="AA81" s="23"/>
      <c r="AB81" s="22"/>
      <c r="AC81" s="23"/>
      <c r="AE81" s="29" t="str">
        <f t="shared" si="5"/>
        <v/>
      </c>
      <c r="AG81" s="7" t="str">
        <f>+$A$24</f>
        <v/>
      </c>
      <c r="AH81" s="7" t="str">
        <f>IF(A81&lt;&gt;"",IF(AE81&lt;&gt;"",AE81,0)+IF(Y84&lt;&gt;"",Y84,0),"")</f>
        <v/>
      </c>
      <c r="AI81" s="106" t="str">
        <f>IF(AH81="","",IF(AH81&gt;0,ROUND(AH81/LARGE(AH69:AH83,1),3),0))</f>
        <v/>
      </c>
    </row>
    <row r="82" spans="1:35" ht="13.5" x14ac:dyDescent="0.25">
      <c r="A82" s="59" t="str">
        <f>+$A$25</f>
        <v/>
      </c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2"/>
      <c r="AC82" s="23"/>
      <c r="AE82" s="29" t="str">
        <f t="shared" si="5"/>
        <v/>
      </c>
      <c r="AG82" s="7" t="str">
        <f>+$A$25</f>
        <v/>
      </c>
      <c r="AH82" s="7" t="str">
        <f>IF(A82&lt;&gt;"",IF(AE82&lt;&gt;"",AE82,0)+IF(AA84&lt;&gt;"",AA84,0),"")</f>
        <v/>
      </c>
      <c r="AI82" s="106" t="str">
        <f>IF(AH82="","",IF(AH82&gt;0,ROUND(AH82/LARGE(AH69:AH83,1),3),0))</f>
        <v/>
      </c>
    </row>
    <row r="83" spans="1:35" x14ac:dyDescent="0.2">
      <c r="A83" s="59" t="str">
        <f>+$A$26</f>
        <v/>
      </c>
      <c r="C83" s="3"/>
      <c r="AE83" s="26"/>
      <c r="AG83" s="40" t="str">
        <f>+$A$26</f>
        <v/>
      </c>
      <c r="AH83" s="40" t="str">
        <f>IF(A83&lt;&gt;"",IF(AE83&lt;&gt;"",AE83,0)+IF(AC84&lt;&gt;"",AC84,0),"")</f>
        <v/>
      </c>
      <c r="AI83" s="107" t="str">
        <f>IF(AH83="","",IF(AH83&gt;0,ROUND(AH83/LARGE(AH69:AH83,1),3),0))</f>
        <v/>
      </c>
    </row>
    <row r="84" spans="1:35" s="26" customFormat="1" x14ac:dyDescent="0.2">
      <c r="C84" s="27" t="str">
        <f>IF(C68="","",SUM(C69:C82))</f>
        <v/>
      </c>
      <c r="E84" s="27" t="str">
        <f>IF(E68="","",SUM(E69:E82))</f>
        <v/>
      </c>
      <c r="G84" s="27" t="str">
        <f>IF(G68="","",SUM(G69:G82))</f>
        <v/>
      </c>
      <c r="I84" s="27" t="str">
        <f>IF(I68="","",SUM(I69:I82))</f>
        <v/>
      </c>
      <c r="K84" s="27" t="str">
        <f>IF(K68="","",SUM(K69:K82))</f>
        <v/>
      </c>
      <c r="M84" s="27" t="str">
        <f>IF(M68="","",SUM(M69:M82))</f>
        <v/>
      </c>
      <c r="O84" s="27" t="str">
        <f>IF(O68="","",SUM(O69:O82))</f>
        <v/>
      </c>
      <c r="Q84" s="27" t="str">
        <f>IF(Q68="","",SUM(Q69:Q82))</f>
        <v/>
      </c>
      <c r="S84" s="27" t="str">
        <f>IF(S68="","",SUM(S69:S82))</f>
        <v/>
      </c>
      <c r="U84" s="27" t="str">
        <f>IF(U68="","",SUM(U69:U82))</f>
        <v/>
      </c>
      <c r="W84" s="27" t="str">
        <f>IF(W68="","",SUM(W69:W82))</f>
        <v/>
      </c>
      <c r="X84" s="27"/>
      <c r="Y84" s="27" t="str">
        <f>IF(Y68="","",SUM(Y69:Y82))</f>
        <v/>
      </c>
      <c r="AA84" s="27" t="str">
        <f>IF(AA68="","",SUM(AA69:AA82))</f>
        <v/>
      </c>
      <c r="AC84" s="27" t="str">
        <f>IF(AC68="","",SUM(AC69:AC82))</f>
        <v/>
      </c>
      <c r="AG84" s="41"/>
      <c r="AH84" s="93"/>
      <c r="AI84" s="41"/>
    </row>
    <row r="85" spans="1:35" ht="24" customHeight="1" x14ac:dyDescent="0.2">
      <c r="AC85" s="8" t="str">
        <f>"Firma ("&amp;Anagrafica!B91&amp;")"</f>
        <v>Firma (Commissario 3)</v>
      </c>
      <c r="AE85" s="88"/>
      <c r="AF85" s="88"/>
      <c r="AG85" s="89"/>
      <c r="AH85" s="88"/>
      <c r="AI85" s="88"/>
    </row>
    <row r="86" spans="1:35" ht="18.75" x14ac:dyDescent="0.3">
      <c r="A86" s="19" t="str">
        <f>IF(Anagrafica!A92&lt;&gt;"",Anagrafica!A92&amp;" - "&amp;Anagrafica!B92,"")</f>
        <v/>
      </c>
      <c r="B86" s="20"/>
      <c r="D86" s="1"/>
      <c r="AE86" s="90"/>
      <c r="AF86" s="90"/>
      <c r="AG86" s="91"/>
      <c r="AH86" s="90"/>
      <c r="AI86" s="90"/>
    </row>
    <row r="87" spans="1:35" s="5" customFormat="1" ht="13.5" customHeight="1" x14ac:dyDescent="0.2">
      <c r="A87" s="4" t="s">
        <v>10</v>
      </c>
      <c r="C87" s="60" t="str">
        <f>$A$13</f>
        <v/>
      </c>
      <c r="E87" s="60" t="str">
        <f>+$A$14</f>
        <v/>
      </c>
      <c r="G87" s="60" t="str">
        <f>+$A$15</f>
        <v/>
      </c>
      <c r="I87" s="60" t="str">
        <f>+$A$16</f>
        <v/>
      </c>
      <c r="K87" s="60" t="str">
        <f>+$A$17</f>
        <v/>
      </c>
      <c r="M87" s="60" t="str">
        <f>+$A$18</f>
        <v/>
      </c>
      <c r="O87" s="60" t="str">
        <f>+$A$19</f>
        <v/>
      </c>
      <c r="Q87" s="60" t="str">
        <f>+$A$20</f>
        <v/>
      </c>
      <c r="S87" s="60" t="str">
        <f>+$A$21</f>
        <v/>
      </c>
      <c r="U87" s="60" t="str">
        <f>+$A$22</f>
        <v/>
      </c>
      <c r="W87" s="60" t="str">
        <f>+$A$23</f>
        <v/>
      </c>
      <c r="Y87" s="60" t="str">
        <f>+$A$24</f>
        <v/>
      </c>
      <c r="AA87" s="60" t="str">
        <f>+$A$25</f>
        <v/>
      </c>
      <c r="AC87" s="60" t="str">
        <f>+$A$26</f>
        <v/>
      </c>
      <c r="AE87" s="26"/>
      <c r="AG87" s="4" t="s">
        <v>10</v>
      </c>
      <c r="AH87" s="5" t="s">
        <v>1</v>
      </c>
      <c r="AI87" s="5" t="s">
        <v>0</v>
      </c>
    </row>
    <row r="88" spans="1:35" ht="13.5" x14ac:dyDescent="0.25">
      <c r="A88" s="59" t="str">
        <f>+$A$12</f>
        <v/>
      </c>
      <c r="B88" s="22"/>
      <c r="C88" s="23"/>
      <c r="D88" s="22"/>
      <c r="E88" s="23"/>
      <c r="F88" s="22"/>
      <c r="G88" s="23"/>
      <c r="H88" s="22"/>
      <c r="I88" s="23"/>
      <c r="J88" s="22"/>
      <c r="K88" s="23"/>
      <c r="L88" s="22"/>
      <c r="M88" s="23"/>
      <c r="N88" s="22"/>
      <c r="O88" s="23"/>
      <c r="P88" s="22"/>
      <c r="Q88" s="23"/>
      <c r="R88" s="22"/>
      <c r="S88" s="23"/>
      <c r="T88" s="22"/>
      <c r="U88" s="23"/>
      <c r="V88" s="22"/>
      <c r="W88" s="23"/>
      <c r="X88" s="22"/>
      <c r="Y88" s="23"/>
      <c r="Z88" s="22"/>
      <c r="AA88" s="23"/>
      <c r="AB88" s="22"/>
      <c r="AC88" s="23"/>
      <c r="AE88" s="29" t="str">
        <f t="shared" ref="AE88:AE101" si="6">IF(OR(A88="",AND(A88&lt;&gt;"",A89="")),"",SUM(B88,D88,F88,H88,J88,L88,N88,P88,R88,T88,V88,X88,Z88,AB88))</f>
        <v/>
      </c>
      <c r="AG88" s="6" t="str">
        <f>+$A$12</f>
        <v/>
      </c>
      <c r="AH88" s="6" t="str">
        <f>IF(A88&lt;&gt;"",AE88,"")</f>
        <v/>
      </c>
      <c r="AI88" s="105" t="str">
        <f>IF(AH88="","",IF(AH88&gt;0,ROUND(AH88/LARGE(AH88:AH102,1),3),0))</f>
        <v/>
      </c>
    </row>
    <row r="89" spans="1:35" ht="13.5" x14ac:dyDescent="0.25">
      <c r="A89" s="59" t="str">
        <f>+$A$13</f>
        <v/>
      </c>
      <c r="B89" s="24"/>
      <c r="C89" s="24"/>
      <c r="D89" s="22"/>
      <c r="E89" s="23"/>
      <c r="F89" s="22"/>
      <c r="G89" s="23"/>
      <c r="H89" s="22"/>
      <c r="I89" s="23"/>
      <c r="J89" s="22"/>
      <c r="K89" s="23"/>
      <c r="L89" s="22"/>
      <c r="M89" s="23"/>
      <c r="N89" s="22"/>
      <c r="O89" s="23"/>
      <c r="P89" s="22"/>
      <c r="Q89" s="23"/>
      <c r="R89" s="22"/>
      <c r="S89" s="23"/>
      <c r="T89" s="22"/>
      <c r="U89" s="23"/>
      <c r="V89" s="22"/>
      <c r="W89" s="23"/>
      <c r="X89" s="22"/>
      <c r="Y89" s="23"/>
      <c r="Z89" s="22"/>
      <c r="AA89" s="23"/>
      <c r="AB89" s="22"/>
      <c r="AC89" s="23"/>
      <c r="AE89" s="29" t="str">
        <f t="shared" si="6"/>
        <v/>
      </c>
      <c r="AG89" s="7" t="str">
        <f>+$A$13</f>
        <v/>
      </c>
      <c r="AH89" s="7" t="str">
        <f>IF(A89&lt;&gt;"",IF(AE89&lt;&gt;"",AE89,0)+IF(C103&lt;&gt;"",C103,0),"")</f>
        <v/>
      </c>
      <c r="AI89" s="106" t="str">
        <f>IF(AH89="","",IF(AH89&gt;0,ROUND(AH89/LARGE(AH88:AH102,1),3),0))</f>
        <v/>
      </c>
    </row>
    <row r="90" spans="1:35" ht="13.5" x14ac:dyDescent="0.25">
      <c r="A90" s="59" t="str">
        <f>+$A$14</f>
        <v/>
      </c>
      <c r="B90" s="24"/>
      <c r="C90" s="24"/>
      <c r="D90" s="24"/>
      <c r="E90" s="24"/>
      <c r="F90" s="22"/>
      <c r="G90" s="23"/>
      <c r="H90" s="22"/>
      <c r="I90" s="23"/>
      <c r="J90" s="22"/>
      <c r="K90" s="23"/>
      <c r="L90" s="22"/>
      <c r="M90" s="23"/>
      <c r="N90" s="22"/>
      <c r="O90" s="23"/>
      <c r="P90" s="22"/>
      <c r="Q90" s="23"/>
      <c r="R90" s="22"/>
      <c r="S90" s="23"/>
      <c r="T90" s="22"/>
      <c r="U90" s="23"/>
      <c r="V90" s="22"/>
      <c r="W90" s="23"/>
      <c r="X90" s="22"/>
      <c r="Y90" s="23"/>
      <c r="Z90" s="22"/>
      <c r="AA90" s="23"/>
      <c r="AB90" s="22"/>
      <c r="AC90" s="23"/>
      <c r="AE90" s="29" t="str">
        <f t="shared" si="6"/>
        <v/>
      </c>
      <c r="AG90" s="7" t="str">
        <f>+$A$14</f>
        <v/>
      </c>
      <c r="AH90" s="7" t="str">
        <f>IF(A90&lt;&gt;"",IF(AE90&lt;&gt;"",AE90,0)+IF(E103&lt;&gt;"",E103,0),"")</f>
        <v/>
      </c>
      <c r="AI90" s="106" t="str">
        <f>IF(AH90="","",IF(AH90&gt;0,ROUND(AH90/LARGE(AH88:AH102,1),3),0))</f>
        <v/>
      </c>
    </row>
    <row r="91" spans="1:35" ht="13.5" x14ac:dyDescent="0.25">
      <c r="A91" s="59" t="str">
        <f>+$A$15</f>
        <v/>
      </c>
      <c r="B91" s="24"/>
      <c r="C91" s="24"/>
      <c r="D91" s="24"/>
      <c r="E91" s="24"/>
      <c r="F91" s="24"/>
      <c r="G91" s="24"/>
      <c r="H91" s="22"/>
      <c r="I91" s="23"/>
      <c r="J91" s="22"/>
      <c r="K91" s="23"/>
      <c r="L91" s="22"/>
      <c r="M91" s="23"/>
      <c r="N91" s="22"/>
      <c r="O91" s="23"/>
      <c r="P91" s="22"/>
      <c r="Q91" s="23"/>
      <c r="R91" s="22"/>
      <c r="S91" s="23"/>
      <c r="T91" s="22"/>
      <c r="U91" s="23"/>
      <c r="V91" s="22"/>
      <c r="W91" s="23"/>
      <c r="X91" s="22"/>
      <c r="Y91" s="23"/>
      <c r="Z91" s="22"/>
      <c r="AA91" s="23"/>
      <c r="AB91" s="22"/>
      <c r="AC91" s="23"/>
      <c r="AE91" s="29" t="str">
        <f t="shared" si="6"/>
        <v/>
      </c>
      <c r="AG91" s="7" t="str">
        <f>+$A$15</f>
        <v/>
      </c>
      <c r="AH91" s="7" t="str">
        <f>IF(A91&lt;&gt;"",IF(AE91&lt;&gt;"",AE91,0)+IF(G103&lt;&gt;"",G103,0),"")</f>
        <v/>
      </c>
      <c r="AI91" s="106" t="str">
        <f>IF(AH91="","",IF(AH91&gt;0,ROUND(AH91/LARGE(AH88:AH102,1),3),0))</f>
        <v/>
      </c>
    </row>
    <row r="92" spans="1:35" ht="13.5" x14ac:dyDescent="0.25">
      <c r="A92" s="59" t="str">
        <f>+$A$16</f>
        <v/>
      </c>
      <c r="B92" s="24"/>
      <c r="C92" s="24"/>
      <c r="D92" s="24"/>
      <c r="E92" s="24"/>
      <c r="F92" s="24"/>
      <c r="G92" s="24"/>
      <c r="H92" s="24"/>
      <c r="I92" s="24"/>
      <c r="J92" s="22"/>
      <c r="K92" s="23"/>
      <c r="L92" s="22"/>
      <c r="M92" s="23"/>
      <c r="N92" s="22"/>
      <c r="O92" s="23"/>
      <c r="P92" s="22"/>
      <c r="Q92" s="23"/>
      <c r="R92" s="22"/>
      <c r="S92" s="23"/>
      <c r="T92" s="22"/>
      <c r="U92" s="23"/>
      <c r="V92" s="22"/>
      <c r="W92" s="23"/>
      <c r="X92" s="22"/>
      <c r="Y92" s="23"/>
      <c r="Z92" s="22"/>
      <c r="AA92" s="23"/>
      <c r="AB92" s="22"/>
      <c r="AC92" s="23"/>
      <c r="AE92" s="29" t="str">
        <f t="shared" si="6"/>
        <v/>
      </c>
      <c r="AG92" s="7" t="str">
        <f>+$A$16</f>
        <v/>
      </c>
      <c r="AH92" s="7" t="str">
        <f>IF(A92&lt;&gt;"",IF(AE92&lt;&gt;"",AE92,0)+IF(I103&lt;&gt;"",I103,0),"")</f>
        <v/>
      </c>
      <c r="AI92" s="106" t="str">
        <f>IF(AH92="","",IF(AH92&gt;0,ROUND(AH92/LARGE(AH88:AH102,1),3),0))</f>
        <v/>
      </c>
    </row>
    <row r="93" spans="1:35" ht="13.5" x14ac:dyDescent="0.25">
      <c r="A93" s="59" t="str">
        <f>+$A$17</f>
        <v/>
      </c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2"/>
      <c r="M93" s="23"/>
      <c r="N93" s="22"/>
      <c r="O93" s="23"/>
      <c r="P93" s="22"/>
      <c r="Q93" s="23"/>
      <c r="R93" s="22"/>
      <c r="S93" s="23"/>
      <c r="T93" s="22"/>
      <c r="U93" s="23"/>
      <c r="V93" s="22"/>
      <c r="W93" s="23"/>
      <c r="X93" s="22"/>
      <c r="Y93" s="23"/>
      <c r="Z93" s="22"/>
      <c r="AA93" s="23"/>
      <c r="AB93" s="22"/>
      <c r="AC93" s="23"/>
      <c r="AE93" s="29" t="str">
        <f t="shared" si="6"/>
        <v/>
      </c>
      <c r="AG93" s="7" t="str">
        <f>+$A$17</f>
        <v/>
      </c>
      <c r="AH93" s="7" t="str">
        <f>IF(A93&lt;&gt;"",IF(AE93&lt;&gt;"",AE93,0)+IF(K103&lt;&gt;"",K103,0),"")</f>
        <v/>
      </c>
      <c r="AI93" s="106" t="str">
        <f>IF(AH93="","",IF(AH93&gt;0,ROUND(AH93/LARGE(AH88:AH102,1),3),0))</f>
        <v/>
      </c>
    </row>
    <row r="94" spans="1:35" ht="13.5" x14ac:dyDescent="0.25">
      <c r="A94" s="59" t="str">
        <f>+$A$18</f>
        <v/>
      </c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2"/>
      <c r="O94" s="23"/>
      <c r="P94" s="22"/>
      <c r="Q94" s="23"/>
      <c r="R94" s="22"/>
      <c r="S94" s="23"/>
      <c r="T94" s="22"/>
      <c r="U94" s="23"/>
      <c r="V94" s="22"/>
      <c r="W94" s="23"/>
      <c r="X94" s="22"/>
      <c r="Y94" s="23"/>
      <c r="Z94" s="22"/>
      <c r="AA94" s="23"/>
      <c r="AB94" s="22"/>
      <c r="AC94" s="23"/>
      <c r="AE94" s="29" t="str">
        <f t="shared" si="6"/>
        <v/>
      </c>
      <c r="AG94" s="7" t="str">
        <f>+$A$18</f>
        <v/>
      </c>
      <c r="AH94" s="7" t="str">
        <f>IF(A94&lt;&gt;"",IF(AE94&lt;&gt;"",AE94,0)+IF(M103&lt;&gt;"",M103,0),"")</f>
        <v/>
      </c>
      <c r="AI94" s="106" t="str">
        <f>IF(AH94="","",IF(AH94&gt;0,ROUND(AH94/LARGE(AH88:AH102,1),3),0))</f>
        <v/>
      </c>
    </row>
    <row r="95" spans="1:35" ht="13.5" x14ac:dyDescent="0.25">
      <c r="A95" s="59" t="str">
        <f>+$A$19</f>
        <v/>
      </c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2"/>
      <c r="Q95" s="23"/>
      <c r="R95" s="22"/>
      <c r="S95" s="23"/>
      <c r="T95" s="22"/>
      <c r="U95" s="23"/>
      <c r="V95" s="22"/>
      <c r="W95" s="23"/>
      <c r="X95" s="22"/>
      <c r="Y95" s="23"/>
      <c r="Z95" s="22"/>
      <c r="AA95" s="23"/>
      <c r="AB95" s="22"/>
      <c r="AC95" s="23"/>
      <c r="AE95" s="29" t="str">
        <f t="shared" si="6"/>
        <v/>
      </c>
      <c r="AG95" s="7" t="str">
        <f>+$A$19</f>
        <v/>
      </c>
      <c r="AH95" s="7" t="str">
        <f>IF(A95&lt;&gt;"",IF(AE95&lt;&gt;"",AE95,0)+IF(O103&lt;&gt;"",O103,0),"")</f>
        <v/>
      </c>
      <c r="AI95" s="106" t="str">
        <f>IF(AH95="","",IF(AH95&gt;0,ROUND(AH95/LARGE(AH88:AH102,1),3),0))</f>
        <v/>
      </c>
    </row>
    <row r="96" spans="1:35" ht="13.5" x14ac:dyDescent="0.25">
      <c r="A96" s="59" t="str">
        <f>+$A$20</f>
        <v/>
      </c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2"/>
      <c r="S96" s="23"/>
      <c r="T96" s="22"/>
      <c r="U96" s="23"/>
      <c r="V96" s="22"/>
      <c r="W96" s="23"/>
      <c r="X96" s="22"/>
      <c r="Y96" s="23"/>
      <c r="Z96" s="22"/>
      <c r="AA96" s="23"/>
      <c r="AB96" s="22"/>
      <c r="AC96" s="23"/>
      <c r="AE96" s="29" t="str">
        <f t="shared" si="6"/>
        <v/>
      </c>
      <c r="AG96" s="7" t="str">
        <f>+$A$20</f>
        <v/>
      </c>
      <c r="AH96" s="7" t="str">
        <f>IF(A96&lt;&gt;"",IF(AE96&lt;&gt;"",AE96,0)+IF(Q103&lt;&gt;"",Q103,0),"")</f>
        <v/>
      </c>
      <c r="AI96" s="106" t="str">
        <f>IF(AH96="","",IF(AH96&gt;0,ROUND(AH96/LARGE(AH88:AH102,1),3),0))</f>
        <v/>
      </c>
    </row>
    <row r="97" spans="1:35" ht="13.5" x14ac:dyDescent="0.25">
      <c r="A97" s="59" t="str">
        <f>+$A$21</f>
        <v/>
      </c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2"/>
      <c r="U97" s="23"/>
      <c r="V97" s="22"/>
      <c r="W97" s="23"/>
      <c r="X97" s="22"/>
      <c r="Y97" s="23"/>
      <c r="Z97" s="22"/>
      <c r="AA97" s="23"/>
      <c r="AB97" s="22"/>
      <c r="AC97" s="23"/>
      <c r="AE97" s="29" t="str">
        <f t="shared" si="6"/>
        <v/>
      </c>
      <c r="AG97" s="7" t="str">
        <f>+$A$21</f>
        <v/>
      </c>
      <c r="AH97" s="7" t="str">
        <f>IF(A97&lt;&gt;"",IF(AE97&lt;&gt;"",AE97,0)+IF(S103&lt;&gt;"",S103,0),"")</f>
        <v/>
      </c>
      <c r="AI97" s="106" t="str">
        <f>IF(AH97="","",IF(AH97&gt;0,ROUND(AH97/LARGE(AH88:AH102,1),3),0))</f>
        <v/>
      </c>
    </row>
    <row r="98" spans="1:35" ht="13.5" x14ac:dyDescent="0.25">
      <c r="A98" s="59" t="str">
        <f>+$A$22</f>
        <v/>
      </c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2"/>
      <c r="W98" s="23"/>
      <c r="X98" s="22"/>
      <c r="Y98" s="23"/>
      <c r="Z98" s="22"/>
      <c r="AA98" s="23"/>
      <c r="AB98" s="22"/>
      <c r="AC98" s="23"/>
      <c r="AE98" s="29" t="str">
        <f t="shared" si="6"/>
        <v/>
      </c>
      <c r="AG98" s="7" t="str">
        <f>+$A$22</f>
        <v/>
      </c>
      <c r="AH98" s="7" t="str">
        <f>IF(A98&lt;&gt;"",IF(AE98&lt;&gt;"",AE98,0)+IF(U103&lt;&gt;"",U103,0),"")</f>
        <v/>
      </c>
      <c r="AI98" s="106" t="str">
        <f>IF(AH98="","",IF(AH98&gt;0,ROUND(AH98/LARGE(AH88:AH102,1),3),0))</f>
        <v/>
      </c>
    </row>
    <row r="99" spans="1:35" ht="13.5" x14ac:dyDescent="0.25">
      <c r="A99" s="59" t="str">
        <f>+$A$23</f>
        <v/>
      </c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2"/>
      <c r="Y99" s="23"/>
      <c r="Z99" s="22"/>
      <c r="AA99" s="23"/>
      <c r="AB99" s="22"/>
      <c r="AC99" s="23"/>
      <c r="AE99" s="29" t="str">
        <f t="shared" si="6"/>
        <v/>
      </c>
      <c r="AG99" s="7" t="str">
        <f>+$A$23</f>
        <v/>
      </c>
      <c r="AH99" s="7" t="str">
        <f>IF(A99&lt;&gt;"",IF(AE99&lt;&gt;"",AE99,0)+IF(W103&lt;&gt;"",W103,0),"")</f>
        <v/>
      </c>
      <c r="AI99" s="106" t="str">
        <f>IF(AH99="","",IF(AH99&gt;0,ROUND(AH99/LARGE(AH88:AH102,1),3),0))</f>
        <v/>
      </c>
    </row>
    <row r="100" spans="1:35" ht="13.5" x14ac:dyDescent="0.25">
      <c r="A100" s="59" t="str">
        <f>+$A$24</f>
        <v/>
      </c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2"/>
      <c r="AA100" s="23"/>
      <c r="AB100" s="22"/>
      <c r="AC100" s="23"/>
      <c r="AE100" s="29" t="str">
        <f t="shared" si="6"/>
        <v/>
      </c>
      <c r="AG100" s="7" t="str">
        <f>+$A$24</f>
        <v/>
      </c>
      <c r="AH100" s="7" t="str">
        <f>IF(A100&lt;&gt;"",IF(AE100&lt;&gt;"",AE100,0)+IF(Y103&lt;&gt;"",Y103,0),"")</f>
        <v/>
      </c>
      <c r="AI100" s="106" t="str">
        <f>IF(AH100="","",IF(AH100&gt;0,ROUND(AH100/LARGE(AH88:AH102,1),3),0))</f>
        <v/>
      </c>
    </row>
    <row r="101" spans="1:35" ht="13.5" x14ac:dyDescent="0.25">
      <c r="A101" s="59" t="str">
        <f>+$A$25</f>
        <v/>
      </c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2"/>
      <c r="AC101" s="23"/>
      <c r="AE101" s="29" t="str">
        <f t="shared" si="6"/>
        <v/>
      </c>
      <c r="AG101" s="7" t="str">
        <f>+$A$25</f>
        <v/>
      </c>
      <c r="AH101" s="7" t="str">
        <f>IF(A101&lt;&gt;"",IF(AE101&lt;&gt;"",AE101,0)+IF(AA103&lt;&gt;"",AA103,0),"")</f>
        <v/>
      </c>
      <c r="AI101" s="106" t="str">
        <f>IF(AH101="","",IF(AH101&gt;0,ROUND(AH101/LARGE(AH88:AH102,1),3),0))</f>
        <v/>
      </c>
    </row>
    <row r="102" spans="1:35" x14ac:dyDescent="0.2">
      <c r="A102" s="59" t="str">
        <f>+$A$26</f>
        <v/>
      </c>
      <c r="C102" s="3"/>
      <c r="AE102" s="26"/>
      <c r="AG102" s="40" t="str">
        <f>+$A$26</f>
        <v/>
      </c>
      <c r="AH102" s="40" t="str">
        <f>IF(A102&lt;&gt;"",IF(AE102&lt;&gt;"",AE102,0)+IF(AC103&lt;&gt;"",AC103,0),"")</f>
        <v/>
      </c>
      <c r="AI102" s="107" t="str">
        <f>IF(AH102="","",IF(AH102&gt;0,ROUND(AH102/LARGE(AH88:AH102,1),3),0))</f>
        <v/>
      </c>
    </row>
    <row r="103" spans="1:35" s="26" customFormat="1" x14ac:dyDescent="0.2">
      <c r="C103" s="27" t="str">
        <f>IF(C87="","",SUM(C88:C101))</f>
        <v/>
      </c>
      <c r="E103" s="27" t="str">
        <f>IF(E87="","",SUM(E88:E101))</f>
        <v/>
      </c>
      <c r="G103" s="27" t="str">
        <f>IF(G87="","",SUM(G88:G101))</f>
        <v/>
      </c>
      <c r="I103" s="27" t="str">
        <f>IF(I87="","",SUM(I88:I101))</f>
        <v/>
      </c>
      <c r="K103" s="27" t="str">
        <f>IF(K87="","",SUM(K88:K101))</f>
        <v/>
      </c>
      <c r="M103" s="27" t="str">
        <f>IF(M87="","",SUM(M88:M101))</f>
        <v/>
      </c>
      <c r="O103" s="27" t="str">
        <f>IF(O87="","",SUM(O88:O101))</f>
        <v/>
      </c>
      <c r="Q103" s="27" t="str">
        <f>IF(Q87="","",SUM(Q88:Q101))</f>
        <v/>
      </c>
      <c r="S103" s="27" t="str">
        <f>IF(S87="","",SUM(S88:S101))</f>
        <v/>
      </c>
      <c r="U103" s="27" t="str">
        <f>IF(U87="","",SUM(U88:U101))</f>
        <v/>
      </c>
      <c r="W103" s="27" t="str">
        <f>IF(W87="","",SUM(W88:W101))</f>
        <v/>
      </c>
      <c r="X103" s="27"/>
      <c r="Y103" s="27" t="str">
        <f>IF(Y87="","",SUM(Y88:Y101))</f>
        <v/>
      </c>
      <c r="AA103" s="27" t="str">
        <f>IF(AA87="","",SUM(AA88:AA101))</f>
        <v/>
      </c>
      <c r="AC103" s="27" t="str">
        <f>IF(AC87="","",SUM(AC88:AC101))</f>
        <v/>
      </c>
      <c r="AG103" s="41"/>
      <c r="AH103" s="93"/>
      <c r="AI103" s="41"/>
    </row>
    <row r="104" spans="1:35" ht="24" customHeight="1" x14ac:dyDescent="0.2">
      <c r="AC104" s="8" t="str">
        <f>"Firma ("&amp;Anagrafica!B92&amp;")"</f>
        <v>Firma ()</v>
      </c>
      <c r="AE104" s="88"/>
      <c r="AF104" s="88"/>
      <c r="AG104" s="89"/>
      <c r="AH104" s="88"/>
      <c r="AI104" s="88"/>
    </row>
    <row r="105" spans="1:35" ht="18.75" x14ac:dyDescent="0.3">
      <c r="A105" s="19" t="str">
        <f>IF(Anagrafica!A93&lt;&gt;"",Anagrafica!A93&amp;" - "&amp;Anagrafica!B93,"")</f>
        <v/>
      </c>
      <c r="B105" s="20"/>
      <c r="D105" s="1"/>
    </row>
    <row r="106" spans="1:35" s="5" customFormat="1" ht="13.5" customHeight="1" x14ac:dyDescent="0.2">
      <c r="A106" s="4" t="s">
        <v>10</v>
      </c>
      <c r="C106" s="60" t="str">
        <f>$A$13</f>
        <v/>
      </c>
      <c r="E106" s="60" t="str">
        <f>+$A$14</f>
        <v/>
      </c>
      <c r="G106" s="60" t="str">
        <f>+$A$15</f>
        <v/>
      </c>
      <c r="I106" s="60" t="str">
        <f>+$A$16</f>
        <v/>
      </c>
      <c r="K106" s="60" t="str">
        <f>+$A$17</f>
        <v/>
      </c>
      <c r="M106" s="60" t="str">
        <f>+$A$18</f>
        <v/>
      </c>
      <c r="O106" s="60" t="str">
        <f>+$A$19</f>
        <v/>
      </c>
      <c r="Q106" s="60" t="str">
        <f>+$A$20</f>
        <v/>
      </c>
      <c r="S106" s="60" t="str">
        <f>+$A$21</f>
        <v/>
      </c>
      <c r="U106" s="60" t="str">
        <f>+$A$22</f>
        <v/>
      </c>
      <c r="W106" s="60" t="str">
        <f>+$A$23</f>
        <v/>
      </c>
      <c r="Y106" s="60" t="str">
        <f>+$A$24</f>
        <v/>
      </c>
      <c r="AA106" s="60" t="str">
        <f>+$A$25</f>
        <v/>
      </c>
      <c r="AC106" s="60" t="str">
        <f>+$A$26</f>
        <v/>
      </c>
      <c r="AE106" s="26"/>
      <c r="AG106" s="4" t="s">
        <v>10</v>
      </c>
      <c r="AH106" s="5" t="s">
        <v>1</v>
      </c>
      <c r="AI106" s="5" t="s">
        <v>0</v>
      </c>
    </row>
    <row r="107" spans="1:35" ht="13.5" x14ac:dyDescent="0.25">
      <c r="A107" s="59" t="str">
        <f>+$A$12</f>
        <v/>
      </c>
      <c r="B107" s="22"/>
      <c r="C107" s="23"/>
      <c r="D107" s="22"/>
      <c r="E107" s="23"/>
      <c r="F107" s="22"/>
      <c r="G107" s="23"/>
      <c r="H107" s="22"/>
      <c r="I107" s="23"/>
      <c r="J107" s="22"/>
      <c r="K107" s="23"/>
      <c r="L107" s="22"/>
      <c r="M107" s="23"/>
      <c r="N107" s="22"/>
      <c r="O107" s="23"/>
      <c r="P107" s="22"/>
      <c r="Q107" s="23"/>
      <c r="R107" s="22"/>
      <c r="S107" s="23"/>
      <c r="T107" s="22"/>
      <c r="U107" s="23"/>
      <c r="V107" s="22"/>
      <c r="W107" s="23"/>
      <c r="X107" s="22"/>
      <c r="Y107" s="23"/>
      <c r="Z107" s="22"/>
      <c r="AA107" s="23"/>
      <c r="AB107" s="22"/>
      <c r="AC107" s="23"/>
      <c r="AE107" s="29" t="str">
        <f t="shared" ref="AE107:AE120" si="7">IF(OR(A107="",AND(A107&lt;&gt;"",A108="")),"",SUM(B107,D107,F107,H107,J107,L107,N107,P107,R107,T107,V107,X107,Z107,AB107))</f>
        <v/>
      </c>
      <c r="AG107" s="6" t="str">
        <f>+$A$12</f>
        <v/>
      </c>
      <c r="AH107" s="6" t="str">
        <f>IF(A107&lt;&gt;"",AE107,"")</f>
        <v/>
      </c>
      <c r="AI107" s="105" t="str">
        <f>IF(AH107="","",IF(AH107&gt;0,ROUND(AH107/LARGE(AH107:AH121,1),3),0))</f>
        <v/>
      </c>
    </row>
    <row r="108" spans="1:35" ht="13.5" x14ac:dyDescent="0.25">
      <c r="A108" s="59" t="str">
        <f>+$A$13</f>
        <v/>
      </c>
      <c r="B108" s="24"/>
      <c r="C108" s="24"/>
      <c r="D108" s="22"/>
      <c r="E108" s="23"/>
      <c r="F108" s="22"/>
      <c r="G108" s="23"/>
      <c r="H108" s="22"/>
      <c r="I108" s="23"/>
      <c r="J108" s="22"/>
      <c r="K108" s="23"/>
      <c r="L108" s="22"/>
      <c r="M108" s="23"/>
      <c r="N108" s="22"/>
      <c r="O108" s="23"/>
      <c r="P108" s="22"/>
      <c r="Q108" s="23"/>
      <c r="R108" s="22"/>
      <c r="S108" s="23"/>
      <c r="T108" s="22"/>
      <c r="U108" s="23"/>
      <c r="V108" s="22"/>
      <c r="W108" s="23"/>
      <c r="X108" s="22"/>
      <c r="Y108" s="23"/>
      <c r="Z108" s="22"/>
      <c r="AA108" s="23"/>
      <c r="AB108" s="22"/>
      <c r="AC108" s="23"/>
      <c r="AE108" s="29" t="str">
        <f t="shared" si="7"/>
        <v/>
      </c>
      <c r="AG108" s="7" t="str">
        <f>+$A$13</f>
        <v/>
      </c>
      <c r="AH108" s="7" t="str">
        <f>IF(A108&lt;&gt;"",IF(AE108&lt;&gt;"",AE108,0)+IF(C122&lt;&gt;"",C122,0),"")</f>
        <v/>
      </c>
      <c r="AI108" s="106" t="str">
        <f>IF(AH108="","",IF(AH108&gt;0,ROUND(AH108/LARGE(AH107:AH121,1),3),0))</f>
        <v/>
      </c>
    </row>
    <row r="109" spans="1:35" ht="13.5" x14ac:dyDescent="0.25">
      <c r="A109" s="59" t="str">
        <f>+$A$14</f>
        <v/>
      </c>
      <c r="B109" s="24"/>
      <c r="C109" s="24"/>
      <c r="D109" s="24"/>
      <c r="E109" s="24"/>
      <c r="F109" s="22"/>
      <c r="G109" s="23"/>
      <c r="H109" s="22"/>
      <c r="I109" s="23"/>
      <c r="J109" s="22"/>
      <c r="K109" s="23"/>
      <c r="L109" s="22"/>
      <c r="M109" s="23"/>
      <c r="N109" s="22"/>
      <c r="O109" s="23"/>
      <c r="P109" s="22"/>
      <c r="Q109" s="23"/>
      <c r="R109" s="22"/>
      <c r="S109" s="23"/>
      <c r="T109" s="22"/>
      <c r="U109" s="23"/>
      <c r="V109" s="22"/>
      <c r="W109" s="23"/>
      <c r="X109" s="22"/>
      <c r="Y109" s="23"/>
      <c r="Z109" s="22"/>
      <c r="AA109" s="23"/>
      <c r="AB109" s="22"/>
      <c r="AC109" s="23"/>
      <c r="AE109" s="29" t="str">
        <f t="shared" si="7"/>
        <v/>
      </c>
      <c r="AG109" s="7" t="str">
        <f>+$A$14</f>
        <v/>
      </c>
      <c r="AH109" s="7" t="str">
        <f>IF(A109&lt;&gt;"",IF(AE109&lt;&gt;"",AE109,0)+IF(E122&lt;&gt;"",E122,0),"")</f>
        <v/>
      </c>
      <c r="AI109" s="106" t="str">
        <f>IF(AH109="","",IF(AH109&gt;0,ROUND(AH109/LARGE(AH107:AH121,1),3),0))</f>
        <v/>
      </c>
    </row>
    <row r="110" spans="1:35" ht="13.5" x14ac:dyDescent="0.25">
      <c r="A110" s="59" t="str">
        <f>+$A$15</f>
        <v/>
      </c>
      <c r="B110" s="24"/>
      <c r="C110" s="24"/>
      <c r="D110" s="24"/>
      <c r="E110" s="24"/>
      <c r="F110" s="24"/>
      <c r="G110" s="24"/>
      <c r="H110" s="22"/>
      <c r="I110" s="23"/>
      <c r="J110" s="22"/>
      <c r="K110" s="23"/>
      <c r="L110" s="22"/>
      <c r="M110" s="23"/>
      <c r="N110" s="22"/>
      <c r="O110" s="23"/>
      <c r="P110" s="22"/>
      <c r="Q110" s="23"/>
      <c r="R110" s="22"/>
      <c r="S110" s="23"/>
      <c r="T110" s="22"/>
      <c r="U110" s="23"/>
      <c r="V110" s="22"/>
      <c r="W110" s="23"/>
      <c r="X110" s="22"/>
      <c r="Y110" s="23"/>
      <c r="Z110" s="22"/>
      <c r="AA110" s="23"/>
      <c r="AB110" s="22"/>
      <c r="AC110" s="23"/>
      <c r="AE110" s="29" t="str">
        <f t="shared" si="7"/>
        <v/>
      </c>
      <c r="AG110" s="7" t="str">
        <f>+$A$15</f>
        <v/>
      </c>
      <c r="AH110" s="7" t="str">
        <f>IF(A110&lt;&gt;"",IF(AE110&lt;&gt;"",AE110,0)+IF(G122&lt;&gt;"",G122,0),"")</f>
        <v/>
      </c>
      <c r="AI110" s="106" t="str">
        <f>IF(AH110="","",IF(AH110&gt;0,ROUND(AH110/LARGE(AH107:AH121,1),3),0))</f>
        <v/>
      </c>
    </row>
    <row r="111" spans="1:35" ht="13.5" x14ac:dyDescent="0.25">
      <c r="A111" s="59" t="str">
        <f>+$A$16</f>
        <v/>
      </c>
      <c r="B111" s="24"/>
      <c r="C111" s="24"/>
      <c r="D111" s="24"/>
      <c r="E111" s="24"/>
      <c r="F111" s="24"/>
      <c r="G111" s="24"/>
      <c r="H111" s="24"/>
      <c r="I111" s="24"/>
      <c r="J111" s="22"/>
      <c r="K111" s="23"/>
      <c r="L111" s="22"/>
      <c r="M111" s="23"/>
      <c r="N111" s="22"/>
      <c r="O111" s="23"/>
      <c r="P111" s="22"/>
      <c r="Q111" s="23"/>
      <c r="R111" s="22"/>
      <c r="S111" s="23"/>
      <c r="T111" s="22"/>
      <c r="U111" s="23"/>
      <c r="V111" s="22"/>
      <c r="W111" s="23"/>
      <c r="X111" s="22"/>
      <c r="Y111" s="23"/>
      <c r="Z111" s="22"/>
      <c r="AA111" s="23"/>
      <c r="AB111" s="22"/>
      <c r="AC111" s="23"/>
      <c r="AE111" s="29" t="str">
        <f t="shared" si="7"/>
        <v/>
      </c>
      <c r="AG111" s="7" t="str">
        <f>+$A$16</f>
        <v/>
      </c>
      <c r="AH111" s="7" t="str">
        <f>IF(A111&lt;&gt;"",IF(AE111&lt;&gt;"",AE111,0)+IF(I122&lt;&gt;"",I122,0),"")</f>
        <v/>
      </c>
      <c r="AI111" s="106" t="str">
        <f>IF(AH111="","",IF(AH111&gt;0,ROUND(AH111/LARGE(AH107:AH121,1),3),0))</f>
        <v/>
      </c>
    </row>
    <row r="112" spans="1:35" ht="13.5" x14ac:dyDescent="0.25">
      <c r="A112" s="59" t="str">
        <f>+$A$17</f>
        <v/>
      </c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2"/>
      <c r="M112" s="23"/>
      <c r="N112" s="22"/>
      <c r="O112" s="23"/>
      <c r="P112" s="22"/>
      <c r="Q112" s="23"/>
      <c r="R112" s="22"/>
      <c r="S112" s="23"/>
      <c r="T112" s="22"/>
      <c r="U112" s="23"/>
      <c r="V112" s="22"/>
      <c r="W112" s="23"/>
      <c r="X112" s="22"/>
      <c r="Y112" s="23"/>
      <c r="Z112" s="22"/>
      <c r="AA112" s="23"/>
      <c r="AB112" s="22"/>
      <c r="AC112" s="23"/>
      <c r="AE112" s="29" t="str">
        <f t="shared" si="7"/>
        <v/>
      </c>
      <c r="AG112" s="7" t="str">
        <f>+$A$17</f>
        <v/>
      </c>
      <c r="AH112" s="7" t="str">
        <f>IF(A112&lt;&gt;"",IF(AE112&lt;&gt;"",AE112,0)+IF(K122&lt;&gt;"",K122,0),"")</f>
        <v/>
      </c>
      <c r="AI112" s="106" t="str">
        <f>IF(AH112="","",IF(AH112&gt;0,ROUND(AH112/LARGE(AH107:AH121,1),3),0))</f>
        <v/>
      </c>
    </row>
    <row r="113" spans="1:35" ht="13.5" x14ac:dyDescent="0.25">
      <c r="A113" s="59" t="str">
        <f>+$A$18</f>
        <v/>
      </c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2"/>
      <c r="O113" s="23"/>
      <c r="P113" s="22"/>
      <c r="Q113" s="23"/>
      <c r="R113" s="22"/>
      <c r="S113" s="23"/>
      <c r="T113" s="22"/>
      <c r="U113" s="23"/>
      <c r="V113" s="22"/>
      <c r="W113" s="23"/>
      <c r="X113" s="22"/>
      <c r="Y113" s="23"/>
      <c r="Z113" s="22"/>
      <c r="AA113" s="23"/>
      <c r="AB113" s="22"/>
      <c r="AC113" s="23"/>
      <c r="AE113" s="29" t="str">
        <f t="shared" si="7"/>
        <v/>
      </c>
      <c r="AG113" s="7" t="str">
        <f>+$A$18</f>
        <v/>
      </c>
      <c r="AH113" s="7" t="str">
        <f>IF(A113&lt;&gt;"",IF(AE113&lt;&gt;"",AE113,0)+IF(M122&lt;&gt;"",M122,0),"")</f>
        <v/>
      </c>
      <c r="AI113" s="106" t="str">
        <f>IF(AH113="","",IF(AH113&gt;0,ROUND(AH113/LARGE(AH107:AH121,1),3),0))</f>
        <v/>
      </c>
    </row>
    <row r="114" spans="1:35" ht="13.5" x14ac:dyDescent="0.25">
      <c r="A114" s="59" t="str">
        <f>+$A$19</f>
        <v/>
      </c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2"/>
      <c r="Q114" s="23"/>
      <c r="R114" s="22"/>
      <c r="S114" s="23"/>
      <c r="T114" s="22"/>
      <c r="U114" s="23"/>
      <c r="V114" s="22"/>
      <c r="W114" s="23"/>
      <c r="X114" s="22"/>
      <c r="Y114" s="23"/>
      <c r="Z114" s="22"/>
      <c r="AA114" s="23"/>
      <c r="AB114" s="22"/>
      <c r="AC114" s="23"/>
      <c r="AE114" s="29" t="str">
        <f t="shared" si="7"/>
        <v/>
      </c>
      <c r="AG114" s="7" t="str">
        <f>+$A$19</f>
        <v/>
      </c>
      <c r="AH114" s="7" t="str">
        <f>IF(A114&lt;&gt;"",IF(AE114&lt;&gt;"",AE114,0)+IF(O122&lt;&gt;"",O122,0),"")</f>
        <v/>
      </c>
      <c r="AI114" s="106" t="str">
        <f>IF(AH114="","",IF(AH114&gt;0,ROUND(AH114/LARGE(AH107:AH121,1),3),0))</f>
        <v/>
      </c>
    </row>
    <row r="115" spans="1:35" ht="13.5" x14ac:dyDescent="0.25">
      <c r="A115" s="59" t="str">
        <f>+$A$20</f>
        <v/>
      </c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79"/>
      <c r="P115" s="24"/>
      <c r="Q115" s="24"/>
      <c r="R115" s="22"/>
      <c r="S115" s="23"/>
      <c r="T115" s="22"/>
      <c r="U115" s="23"/>
      <c r="V115" s="22"/>
      <c r="W115" s="23"/>
      <c r="X115" s="22"/>
      <c r="Y115" s="23"/>
      <c r="Z115" s="22"/>
      <c r="AA115" s="23"/>
      <c r="AB115" s="22"/>
      <c r="AC115" s="23"/>
      <c r="AE115" s="29" t="str">
        <f t="shared" si="7"/>
        <v/>
      </c>
      <c r="AG115" s="7" t="str">
        <f>+$A$20</f>
        <v/>
      </c>
      <c r="AH115" s="7" t="str">
        <f>IF(A115&lt;&gt;"",IF(AE115&lt;&gt;"",AE115,0)+IF(Q122&lt;&gt;"",Q122,0),"")</f>
        <v/>
      </c>
      <c r="AI115" s="106" t="str">
        <f>IF(AH115="","",IF(AH115&gt;0,ROUND(AH115/LARGE(AH107:AH121,1),3),0))</f>
        <v/>
      </c>
    </row>
    <row r="116" spans="1:35" ht="13.5" x14ac:dyDescent="0.25">
      <c r="A116" s="59" t="str">
        <f>+$A$21</f>
        <v/>
      </c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2"/>
      <c r="U116" s="23"/>
      <c r="V116" s="22"/>
      <c r="W116" s="23"/>
      <c r="X116" s="22"/>
      <c r="Y116" s="23"/>
      <c r="Z116" s="22"/>
      <c r="AA116" s="23"/>
      <c r="AB116" s="22"/>
      <c r="AC116" s="23"/>
      <c r="AE116" s="29" t="str">
        <f t="shared" si="7"/>
        <v/>
      </c>
      <c r="AG116" s="7" t="str">
        <f>+$A$21</f>
        <v/>
      </c>
      <c r="AH116" s="7" t="str">
        <f>IF(A116&lt;&gt;"",IF(AE116&lt;&gt;"",AE116,0)+IF(S122&lt;&gt;"",S122,0),"")</f>
        <v/>
      </c>
      <c r="AI116" s="106" t="str">
        <f>IF(AH116="","",IF(AH116&gt;0,ROUND(AH116/LARGE(AH107:AH121,1),3),0))</f>
        <v/>
      </c>
    </row>
    <row r="117" spans="1:35" ht="13.5" x14ac:dyDescent="0.25">
      <c r="A117" s="59" t="str">
        <f>+$A$22</f>
        <v/>
      </c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2"/>
      <c r="W117" s="23"/>
      <c r="X117" s="22"/>
      <c r="Y117" s="23"/>
      <c r="Z117" s="22"/>
      <c r="AA117" s="23"/>
      <c r="AB117" s="22"/>
      <c r="AC117" s="23"/>
      <c r="AE117" s="29" t="str">
        <f t="shared" si="7"/>
        <v/>
      </c>
      <c r="AG117" s="7" t="str">
        <f>+$A$22</f>
        <v/>
      </c>
      <c r="AH117" s="7" t="str">
        <f>IF(A117&lt;&gt;"",IF(AE117&lt;&gt;"",AE117,0)+IF(U122&lt;&gt;"",U122,0),"")</f>
        <v/>
      </c>
      <c r="AI117" s="106" t="str">
        <f>IF(AH117="","",IF(AH117&gt;0,ROUND(AH117/LARGE(AH107:AH121,1),3),0))</f>
        <v/>
      </c>
    </row>
    <row r="118" spans="1:35" ht="13.5" x14ac:dyDescent="0.25">
      <c r="A118" s="59" t="str">
        <f>+$A$23</f>
        <v/>
      </c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2"/>
      <c r="Y118" s="23"/>
      <c r="Z118" s="22"/>
      <c r="AA118" s="23"/>
      <c r="AB118" s="22"/>
      <c r="AC118" s="23"/>
      <c r="AE118" s="29" t="str">
        <f t="shared" si="7"/>
        <v/>
      </c>
      <c r="AG118" s="7" t="str">
        <f>+$A$23</f>
        <v/>
      </c>
      <c r="AH118" s="7" t="str">
        <f>IF(A118&lt;&gt;"",IF(AE118&lt;&gt;"",AE118,0)+IF(W122&lt;&gt;"",W122,0),"")</f>
        <v/>
      </c>
      <c r="AI118" s="106" t="str">
        <f>IF(AH118="","",IF(AH118&gt;0,ROUND(AH118/LARGE(AH107:AH121,1),3),0))</f>
        <v/>
      </c>
    </row>
    <row r="119" spans="1:35" ht="13.5" x14ac:dyDescent="0.25">
      <c r="A119" s="59" t="str">
        <f>+$A$24</f>
        <v/>
      </c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2"/>
      <c r="AA119" s="23"/>
      <c r="AB119" s="22"/>
      <c r="AC119" s="23"/>
      <c r="AE119" s="29" t="str">
        <f t="shared" si="7"/>
        <v/>
      </c>
      <c r="AG119" s="7" t="str">
        <f>+$A$24</f>
        <v/>
      </c>
      <c r="AH119" s="7" t="str">
        <f>IF(A119&lt;&gt;"",IF(AE119&lt;&gt;"",AE119,0)+IF(Y122&lt;&gt;"",Y122,0),"")</f>
        <v/>
      </c>
      <c r="AI119" s="106" t="str">
        <f>IF(AH119="","",IF(AH119&gt;0,ROUND(AH119/LARGE(AH107:AH121,1),3),0))</f>
        <v/>
      </c>
    </row>
    <row r="120" spans="1:35" ht="13.5" x14ac:dyDescent="0.25">
      <c r="A120" s="59" t="str">
        <f>+$A$25</f>
        <v/>
      </c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2"/>
      <c r="AC120" s="23"/>
      <c r="AE120" s="29" t="str">
        <f t="shared" si="7"/>
        <v/>
      </c>
      <c r="AG120" s="7" t="str">
        <f>+$A$25</f>
        <v/>
      </c>
      <c r="AH120" s="7" t="str">
        <f>IF(A120&lt;&gt;"",IF(AE120&lt;&gt;"",AE120,0)+IF(AA122&lt;&gt;"",AA122,0),"")</f>
        <v/>
      </c>
      <c r="AI120" s="106" t="str">
        <f>IF(AH120="","",IF(AH120&gt;0,ROUND(AH120/LARGE(AH107:AH121,1),3),0))</f>
        <v/>
      </c>
    </row>
    <row r="121" spans="1:35" x14ac:dyDescent="0.2">
      <c r="A121" s="59" t="str">
        <f>+$A$26</f>
        <v/>
      </c>
      <c r="C121" s="3"/>
      <c r="AE121" s="26"/>
      <c r="AG121" s="40" t="str">
        <f>+$A$26</f>
        <v/>
      </c>
      <c r="AH121" s="40" t="str">
        <f>IF(A121&lt;&gt;"",IF(AE121&lt;&gt;"",AE121,0)+IF(AC122&lt;&gt;"",AC122,0),"")</f>
        <v/>
      </c>
      <c r="AI121" s="107" t="str">
        <f>IF(AH121="","",IF(AH121&gt;0,ROUND(AH121/LARGE(AH107:AH121,1),3),0))</f>
        <v/>
      </c>
    </row>
    <row r="122" spans="1:35" s="26" customFormat="1" x14ac:dyDescent="0.2">
      <c r="C122" s="27" t="str">
        <f>IF(C106="","",SUM(C107:C120))</f>
        <v/>
      </c>
      <c r="E122" s="27" t="str">
        <f>IF(E106="","",SUM(E107:E120))</f>
        <v/>
      </c>
      <c r="G122" s="27" t="str">
        <f>IF(G106="","",SUM(G107:G120))</f>
        <v/>
      </c>
      <c r="I122" s="27" t="str">
        <f>IF(I106="","",SUM(I107:I120))</f>
        <v/>
      </c>
      <c r="K122" s="27" t="str">
        <f>IF(K106="","",SUM(K107:K120))</f>
        <v/>
      </c>
      <c r="M122" s="27" t="str">
        <f>IF(M106="","",SUM(M107:M120))</f>
        <v/>
      </c>
      <c r="O122" s="27" t="str">
        <f>IF(O106="","",SUM(O107:O120))</f>
        <v/>
      </c>
      <c r="Q122" s="27" t="str">
        <f>IF(Q106="","",SUM(Q107:Q120))</f>
        <v/>
      </c>
      <c r="S122" s="27" t="str">
        <f>IF(S106="","",SUM(S107:S120))</f>
        <v/>
      </c>
      <c r="U122" s="27" t="str">
        <f>IF(U106="","",SUM(U107:U120))</f>
        <v/>
      </c>
      <c r="W122" s="27" t="str">
        <f>IF(W106="","",SUM(W107:W120))</f>
        <v/>
      </c>
      <c r="X122" s="27"/>
      <c r="Y122" s="27" t="str">
        <f>IF(Y106="","",SUM(Y107:Y120))</f>
        <v/>
      </c>
      <c r="AA122" s="27" t="str">
        <f>IF(AA106="","",SUM(AA107:AA120))</f>
        <v/>
      </c>
      <c r="AC122" s="27" t="str">
        <f>IF(AC106="","",SUM(AC107:AC120))</f>
        <v/>
      </c>
      <c r="AG122" s="41"/>
      <c r="AH122" s="93"/>
      <c r="AI122" s="41"/>
    </row>
    <row r="123" spans="1:35" ht="24" customHeight="1" x14ac:dyDescent="0.2">
      <c r="AC123" s="8" t="str">
        <f>"Firma ("&amp;Anagrafica!B93&amp;")"</f>
        <v>Firma ()</v>
      </c>
      <c r="AE123" s="88"/>
      <c r="AF123" s="88"/>
      <c r="AG123" s="89"/>
      <c r="AH123" s="88"/>
      <c r="AI123" s="88"/>
    </row>
  </sheetData>
  <mergeCells count="70">
    <mergeCell ref="AB24:AE24"/>
    <mergeCell ref="AB25:AE25"/>
    <mergeCell ref="AB26:AE26"/>
    <mergeCell ref="B25:S25"/>
    <mergeCell ref="AB15:AE15"/>
    <mergeCell ref="AB16:AE16"/>
    <mergeCell ref="AB17:AE17"/>
    <mergeCell ref="AB18:AE18"/>
    <mergeCell ref="AB19:AE19"/>
    <mergeCell ref="AB20:AE20"/>
    <mergeCell ref="AB21:AE21"/>
    <mergeCell ref="AB22:AE22"/>
    <mergeCell ref="AB23:AE23"/>
    <mergeCell ref="X16:AA16"/>
    <mergeCell ref="X23:AA23"/>
    <mergeCell ref="X24:AA24"/>
    <mergeCell ref="A11:S11"/>
    <mergeCell ref="B20:S20"/>
    <mergeCell ref="B21:S21"/>
    <mergeCell ref="B22:S22"/>
    <mergeCell ref="B19:S19"/>
    <mergeCell ref="B16:S16"/>
    <mergeCell ref="B17:S17"/>
    <mergeCell ref="A1:AG1"/>
    <mergeCell ref="B24:S24"/>
    <mergeCell ref="A5:AI5"/>
    <mergeCell ref="A8:AG8"/>
    <mergeCell ref="A9:AG9"/>
    <mergeCell ref="AB11:AE11"/>
    <mergeCell ref="AB12:AE12"/>
    <mergeCell ref="AB13:AE13"/>
    <mergeCell ref="AB14:AE14"/>
    <mergeCell ref="T23:W23"/>
    <mergeCell ref="B18:S18"/>
    <mergeCell ref="T13:W13"/>
    <mergeCell ref="B12:S12"/>
    <mergeCell ref="B13:S13"/>
    <mergeCell ref="B14:S14"/>
    <mergeCell ref="B15:S15"/>
    <mergeCell ref="T11:W11"/>
    <mergeCell ref="T12:W12"/>
    <mergeCell ref="T20:W20"/>
    <mergeCell ref="T18:W18"/>
    <mergeCell ref="T15:W15"/>
    <mergeCell ref="T16:W16"/>
    <mergeCell ref="T17:W17"/>
    <mergeCell ref="T14:W14"/>
    <mergeCell ref="P27:S27"/>
    <mergeCell ref="T27:W27"/>
    <mergeCell ref="T26:W26"/>
    <mergeCell ref="T19:W19"/>
    <mergeCell ref="T21:W21"/>
    <mergeCell ref="T24:W24"/>
    <mergeCell ref="T25:W25"/>
    <mergeCell ref="T22:W22"/>
    <mergeCell ref="B26:S26"/>
    <mergeCell ref="B23:S23"/>
    <mergeCell ref="X11:AA11"/>
    <mergeCell ref="X12:AA12"/>
    <mergeCell ref="X13:AA13"/>
    <mergeCell ref="X14:AA14"/>
    <mergeCell ref="X15:AA15"/>
    <mergeCell ref="X25:AA25"/>
    <mergeCell ref="X26:AA26"/>
    <mergeCell ref="X17:AA17"/>
    <mergeCell ref="X18:AA18"/>
    <mergeCell ref="X19:AA19"/>
    <mergeCell ref="X20:AA20"/>
    <mergeCell ref="X21:AA21"/>
    <mergeCell ref="X22:AA22"/>
  </mergeCells>
  <phoneticPr fontId="0" type="noConversion"/>
  <conditionalFormatting sqref="B31 D31:D32 F31:F33 H31:H34 J31:J35 L31:L36 N31:N37 P31:P38 R31:R39 T31:T40 V31:V41 X31:X42 Z31:Z43 AB31:AB44">
    <cfRule type="expression" dxfId="244" priority="16" stopIfTrue="1">
      <formula>AND(OR($A31="",C$30=""),$AE31&lt;&gt;"")</formula>
    </cfRule>
    <cfRule type="expression" dxfId="243" priority="17" stopIfTrue="1">
      <formula>OR($A31="",C$30="")</formula>
    </cfRule>
  </conditionalFormatting>
  <conditionalFormatting sqref="B50 D50:D51 F50:F52 H50:H53 J50:J54 L50:L55 N50:N56 P50:P57 R50:R58 T50:T59 V50:V60 X50:X61 Z50:Z62 AB50:AB63">
    <cfRule type="expression" dxfId="242" priority="4" stopIfTrue="1">
      <formula>AND(OR($A50="",C$49=""),$AE50&lt;&gt;"")</formula>
    </cfRule>
    <cfRule type="expression" dxfId="241" priority="5" stopIfTrue="1">
      <formula>OR($A50="",C$49="")</formula>
    </cfRule>
  </conditionalFormatting>
  <conditionalFormatting sqref="B69 D69:D70 F69:F71 H69:H72 J69:J73 L69:L74 N69:N75 P69:P76 R69:R77 T69:T78 V69:V79 X69:X80 Z69:Z81 AB69:AB82 X118">
    <cfRule type="expression" dxfId="240" priority="8" stopIfTrue="1">
      <formula>AND(OR($A69="",C$68=""),$AE69&lt;&gt;"")</formula>
    </cfRule>
    <cfRule type="expression" dxfId="239" priority="9" stopIfTrue="1">
      <formula>OR($A69="",C$68="")</formula>
    </cfRule>
  </conditionalFormatting>
  <conditionalFormatting sqref="B88 D88:D89 F88:F90 H88:H91 J88:J92 L88:L93 N88:N94 P88:P95 R88:R96 T88:T97 V88:V98 X88:X99 Z88:Z100 AB88:AB101">
    <cfRule type="expression" dxfId="238" priority="12" stopIfTrue="1">
      <formula>AND(OR($A88="",C$87=""),$AE88&lt;&gt;"")</formula>
    </cfRule>
    <cfRule type="expression" dxfId="237" priority="13" stopIfTrue="1">
      <formula>OR($A88="",C$87="")</formula>
    </cfRule>
  </conditionalFormatting>
  <conditionalFormatting sqref="B107 D107:D108 F107:F109 H107:H110 J107:J111 L107:L112 N107:N113 P107:P114 R107:R115 T107:T116 V107:V117 X107:X117 Z107:Z119 AB107:AB120">
    <cfRule type="expression" dxfId="236" priority="14" stopIfTrue="1">
      <formula>AND(OR($A107="",C$106=""),$AE107&lt;&gt;"")</formula>
    </cfRule>
    <cfRule type="expression" dxfId="235" priority="15" stopIfTrue="1">
      <formula>OR($A107="",C$106="")</formula>
    </cfRule>
  </conditionalFormatting>
  <conditionalFormatting sqref="B32:C32 B33:E44 F34:G44 H35:I44 J36:K44 L37:M44 N38:O44 P39:Q44 R40:S44 T41:U44 V42:W44 X43:Y44 Z44:AA44 B51:C51 B52:E63 F53:G63 H54:I63 J55:K63 L56:M63 N57:O63 P58:Q63 R59:S63 T60:U63 V61:W63 X62:Y63 Z63:AA63 B70:C70 B71:E82 F72:G82 H73:I82 J74:K82 L75:M82 N76:O82 P77:Q82 R78:S82 T79:U82 V80:W82 X81:Y82 Z82:AA82 B89:C89 B90:E101 F91:G101 H92:I101 J93:K101 L94:M101 N95:O101 P96:Q101 R97:S101 T98:U101 V99:W101 X100:Y101 Z101:AA101 B108:C108 B109:E120 F110:G120 H111:I120 J112:K120 L113:M120 N114:O120 P115:Q120 R116:S120 T117:U120 V118:W120 X119:Y120 Z120:AA120">
    <cfRule type="expression" dxfId="234" priority="2" stopIfTrue="1">
      <formula>AND($A32&lt;&gt;"",$A33="")</formula>
    </cfRule>
    <cfRule type="expression" dxfId="233" priority="3" stopIfTrue="1">
      <formula>$A32=""</formula>
    </cfRule>
  </conditionalFormatting>
  <conditionalFormatting sqref="B30:AC30 AE31:AE44 A31:A45 B49:AC49 AE50:AE63 A50:A64 B68:AC68 AE69:AE82 A69:A83 B87:AC87 AE88:AE101 A88:A102 B106:AC106 AE107:AE120 A107:A121">
    <cfRule type="cellIs" dxfId="232" priority="20" stopIfTrue="1" operator="equal">
      <formula>""</formula>
    </cfRule>
  </conditionalFormatting>
  <conditionalFormatting sqref="C31 E31:E32 G31:G33 I31:I34 K31:K35 M31:M36 O31:O37 Q31:Q38 S31:S39 U31:U40 W31:W41 Y31:Y42 AA31:AA43 AC31:AC44">
    <cfRule type="expression" dxfId="231" priority="18" stopIfTrue="1">
      <formula>AND(OR($A31="",C$30=""),$AE31&lt;&gt;"")</formula>
    </cfRule>
    <cfRule type="expression" dxfId="230" priority="19" stopIfTrue="1">
      <formula>C$30=""</formula>
    </cfRule>
  </conditionalFormatting>
  <conditionalFormatting sqref="C46 E46 G46 I46 K46 M46 O46 Q46 S46 U46 W46:Y46 AA46 AC46 C65 E65 G65 I65 K65 M65 O65 Q65 S65 U65 W65:Y65 AA65 AC65 C84 E84 G84 I84 K84 M84 O84 Q84 S84 U84 W84:Y84 AA84 AC84 C103 E103 G103 I103 K103 M103 O103 Q103 S103 U103 W103:Y103 AA103 AC103 C122 E122 G122 I122 K122 M122 O122 Q122 S122 U122 W122:Y122 AA122 AC122">
    <cfRule type="expression" dxfId="229" priority="1" stopIfTrue="1">
      <formula>C30=""</formula>
    </cfRule>
  </conditionalFormatting>
  <conditionalFormatting sqref="C50 E50:E51 G50:G52 I50:I53 K50:K54 M50:M55 O50:O56 Q50:Q57 S50:S58 U50:U59 W50:W60 Y50:Y61 AA50:AA62 AC50:AC63 C88 E88:E89 G88:G90 I88:I91 K88:K92 M88:M93 O88:O94 Q88:Q95 S88:S96 U88:U97 W88:W98 Y88:Y99 AA88:AA100 AC88:AC101">
    <cfRule type="expression" dxfId="228" priority="6" stopIfTrue="1">
      <formula>AND(OR($A50="",C$49=""),$AE50&lt;&gt;"")</formula>
    </cfRule>
    <cfRule type="expression" dxfId="227" priority="7" stopIfTrue="1">
      <formula>C$49=""</formula>
    </cfRule>
  </conditionalFormatting>
  <conditionalFormatting sqref="C69 E69:E70 G69:G71 I69:I72 K69:K73 M69:M74 O69:O75 Q69:Q76 S69:S77 U69:U78 W69:W79 Y69:Y80 AA69:AA81 AC69:AC82 C107 E107:E108 G107:G109 I107:I110 K107:K111 M107:M112 O107:O113 Q107:Q114 S107:S115 U107:U116 W107:W117 Y107:Y118 AA107:AA119 AC107:AC120">
    <cfRule type="expression" dxfId="226" priority="10" stopIfTrue="1">
      <formula>AND(OR($A69="",C$68=""),$AE69&lt;&gt;"")</formula>
    </cfRule>
    <cfRule type="expression" dxfId="225" priority="11" stopIfTrue="1">
      <formula>C$68=""</formula>
    </cfRule>
  </conditionalFormatting>
  <hyperlinks>
    <hyperlink ref="A1" location="Anagrafica!A1" display="Torna alla scheda Anagrafica" xr:uid="{00000000-0004-0000-0B00-000000000000}"/>
  </hyperlinks>
  <pageMargins left="0.39370078740157483" right="0.39370078740157483" top="0.39370078740157483" bottom="0.78740157480314965" header="0.51181102362204722" footer="0.39370078740157483"/>
  <pageSetup paperSize="9" scale="42" orientation="portrait" r:id="rId1"/>
  <headerFooter alignWithMargins="0">
    <oddFooter>&amp;L&amp;"Arial Narrow,Normale"&amp;8&amp;D&amp;R&amp;"Arial Narrow,Normale"&amp;A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glio36">
    <tabColor indexed="42"/>
    <pageSetUpPr fitToPage="1"/>
  </sheetPr>
  <dimension ref="A1:AI123"/>
  <sheetViews>
    <sheetView showGridLines="0" view="pageBreakPreview" topLeftCell="A5" zoomScaleNormal="100" workbookViewId="0">
      <selection activeCell="G7" sqref="G1:Q65536"/>
    </sheetView>
  </sheetViews>
  <sheetFormatPr defaultColWidth="9.140625" defaultRowHeight="12.75" x14ac:dyDescent="0.2"/>
  <cols>
    <col min="1" max="2" width="3.85546875" style="3" customWidth="1"/>
    <col min="3" max="3" width="3.85546875" style="5" bestFit="1" customWidth="1"/>
    <col min="4" max="4" width="3.140625" style="3" customWidth="1"/>
    <col min="5" max="31" width="3" style="3" customWidth="1"/>
    <col min="32" max="32" width="2.42578125" style="3" customWidth="1"/>
    <col min="33" max="33" width="3.5703125" style="26" customWidth="1"/>
    <col min="34" max="35" width="10.85546875" style="3" customWidth="1"/>
    <col min="36" max="43" width="3" style="3" customWidth="1"/>
    <col min="44" max="44" width="3.140625" style="3" customWidth="1"/>
    <col min="45" max="16384" width="9.140625" style="3"/>
  </cols>
  <sheetData>
    <row r="1" spans="1:35" ht="26.25" customHeight="1" x14ac:dyDescent="0.2">
      <c r="A1" s="353" t="s">
        <v>21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</row>
    <row r="2" spans="1:35" s="30" customFormat="1" ht="13.5" x14ac:dyDescent="0.25">
      <c r="A2" s="45" t="s">
        <v>16</v>
      </c>
      <c r="B2" s="46"/>
      <c r="C2" s="47"/>
      <c r="D2" s="48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9"/>
      <c r="AH2" s="49"/>
      <c r="AI2" s="49"/>
    </row>
    <row r="3" spans="1:35" s="31" customFormat="1" ht="13.5" x14ac:dyDescent="0.25">
      <c r="A3" s="50"/>
      <c r="B3" s="50"/>
      <c r="C3" s="51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</row>
    <row r="4" spans="1:35" s="9" customFormat="1" ht="6" customHeight="1" x14ac:dyDescent="0.3">
      <c r="A4" s="52"/>
      <c r="B4" s="52"/>
      <c r="C4" s="53"/>
      <c r="D4" s="54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</row>
    <row r="5" spans="1:35" s="9" customFormat="1" ht="39.75" customHeight="1" x14ac:dyDescent="0.3">
      <c r="A5" s="411" t="str">
        <f>IF(Anagrafica!A3&lt;&gt;"",Anagrafica!A3,"")</f>
        <v>CDC ___/______/______ ANNO_______ (agg. P se plurien.) 
TITOLO DEL CDC______________________________</v>
      </c>
      <c r="B5" s="411"/>
      <c r="C5" s="411"/>
      <c r="D5" s="411"/>
      <c r="E5" s="411"/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  <c r="Q5" s="411"/>
      <c r="R5" s="411"/>
      <c r="S5" s="411"/>
      <c r="T5" s="411"/>
      <c r="U5" s="411"/>
      <c r="V5" s="411"/>
      <c r="W5" s="411"/>
      <c r="X5" s="411"/>
      <c r="Y5" s="411"/>
      <c r="Z5" s="411"/>
      <c r="AA5" s="411"/>
      <c r="AB5" s="411"/>
      <c r="AC5" s="411"/>
      <c r="AD5" s="411"/>
      <c r="AE5" s="411"/>
      <c r="AF5" s="411"/>
      <c r="AG5" s="411"/>
      <c r="AH5" s="411"/>
      <c r="AI5" s="411"/>
    </row>
    <row r="6" spans="1:35" s="9" customFormat="1" ht="20.25" x14ac:dyDescent="0.3">
      <c r="A6" s="33"/>
      <c r="B6" s="33"/>
      <c r="C6" s="58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</row>
    <row r="7" spans="1:35" s="9" customFormat="1" ht="20.25" x14ac:dyDescent="0.3">
      <c r="C7" s="10"/>
      <c r="D7" s="11"/>
    </row>
    <row r="8" spans="1:35" s="72" customFormat="1" ht="18.75" x14ac:dyDescent="0.3">
      <c r="A8" s="412" t="str">
        <f>"Criterio: "&amp; Anagrafica!A10&amp;" - "&amp;Anagrafica!B10</f>
        <v>Criterio: CRIT1 - Criterio tecnico 1</v>
      </c>
      <c r="B8" s="412"/>
      <c r="C8" s="412"/>
      <c r="D8" s="412"/>
      <c r="E8" s="412"/>
      <c r="F8" s="412"/>
      <c r="G8" s="412"/>
      <c r="H8" s="412"/>
      <c r="I8" s="412"/>
      <c r="J8" s="412"/>
      <c r="K8" s="412"/>
      <c r="L8" s="412"/>
      <c r="M8" s="412"/>
      <c r="N8" s="412"/>
      <c r="O8" s="412"/>
      <c r="P8" s="412"/>
      <c r="Q8" s="412"/>
      <c r="R8" s="412"/>
      <c r="S8" s="412"/>
      <c r="T8" s="412"/>
      <c r="U8" s="412"/>
      <c r="V8" s="412"/>
      <c r="W8" s="412"/>
      <c r="X8" s="412"/>
      <c r="Y8" s="412"/>
      <c r="Z8" s="412"/>
      <c r="AA8" s="412"/>
      <c r="AB8" s="412"/>
      <c r="AC8" s="412"/>
      <c r="AD8" s="412"/>
      <c r="AE8" s="412"/>
      <c r="AF8" s="412"/>
      <c r="AG8" s="412"/>
      <c r="AH8" s="82" t="s">
        <v>15</v>
      </c>
      <c r="AI8" s="83">
        <f>IF(+Anagrafica!C10&lt;&gt;"",Anagrafica!C10,"")</f>
        <v>45</v>
      </c>
    </row>
    <row r="9" spans="1:35" s="1" customFormat="1" ht="24" customHeight="1" x14ac:dyDescent="0.3">
      <c r="A9" s="413" t="str">
        <f>"Sottocriterio: " &amp; Anagrafica!A16&amp;" - "&amp;Anagrafica!B16</f>
        <v xml:space="preserve">Sottocriterio:  - </v>
      </c>
      <c r="B9" s="413"/>
      <c r="C9" s="413"/>
      <c r="D9" s="413"/>
      <c r="E9" s="413"/>
      <c r="F9" s="413"/>
      <c r="G9" s="413"/>
      <c r="H9" s="413"/>
      <c r="I9" s="413"/>
      <c r="J9" s="413"/>
      <c r="K9" s="413"/>
      <c r="L9" s="413"/>
      <c r="M9" s="413"/>
      <c r="N9" s="413"/>
      <c r="O9" s="413"/>
      <c r="P9" s="413"/>
      <c r="Q9" s="413"/>
      <c r="R9" s="413"/>
      <c r="S9" s="413"/>
      <c r="T9" s="413"/>
      <c r="U9" s="413"/>
      <c r="V9" s="413"/>
      <c r="W9" s="413"/>
      <c r="X9" s="413"/>
      <c r="Y9" s="413"/>
      <c r="Z9" s="413"/>
      <c r="AA9" s="413"/>
      <c r="AB9" s="413"/>
      <c r="AC9" s="413"/>
      <c r="AD9" s="413"/>
      <c r="AE9" s="413"/>
      <c r="AF9" s="413"/>
      <c r="AG9" s="413"/>
      <c r="AH9" s="65" t="s">
        <v>18</v>
      </c>
      <c r="AI9" s="84" t="str">
        <f>IF(+Anagrafica!C16&lt;&gt;"",Anagrafica!C16,"")</f>
        <v/>
      </c>
    </row>
    <row r="10" spans="1:35" ht="18" x14ac:dyDescent="0.25">
      <c r="B10" s="1"/>
      <c r="D10" s="1"/>
      <c r="AB10" s="4"/>
      <c r="AC10" s="4"/>
      <c r="AD10" s="4"/>
      <c r="AE10" s="4"/>
    </row>
    <row r="11" spans="1:35" ht="29.25" customHeight="1" x14ac:dyDescent="0.2">
      <c r="A11" s="385" t="s">
        <v>17</v>
      </c>
      <c r="B11" s="385"/>
      <c r="C11" s="385"/>
      <c r="D11" s="385"/>
      <c r="E11" s="385"/>
      <c r="F11" s="385"/>
      <c r="G11" s="385"/>
      <c r="H11" s="385"/>
      <c r="I11" s="385"/>
      <c r="J11" s="385"/>
      <c r="K11" s="385"/>
      <c r="L11" s="385"/>
      <c r="M11" s="385"/>
      <c r="N11" s="385"/>
      <c r="O11" s="385"/>
      <c r="P11" s="385"/>
      <c r="Q11" s="385"/>
      <c r="R11" s="385"/>
      <c r="S11" s="385"/>
      <c r="T11" s="385" t="s">
        <v>23</v>
      </c>
      <c r="U11" s="385"/>
      <c r="V11" s="385"/>
      <c r="W11" s="385"/>
      <c r="X11" s="385" t="s">
        <v>25</v>
      </c>
      <c r="Y11" s="385"/>
      <c r="Z11" s="385"/>
      <c r="AA11" s="385"/>
      <c r="AB11" s="385" t="s">
        <v>24</v>
      </c>
      <c r="AC11" s="385"/>
      <c r="AD11" s="385"/>
      <c r="AE11" s="385"/>
      <c r="AF11" s="26"/>
      <c r="AI11" s="21" t="s">
        <v>19</v>
      </c>
    </row>
    <row r="12" spans="1:35" ht="16.5" x14ac:dyDescent="0.3">
      <c r="A12" s="61" t="str">
        <f>IF($AI$9&lt;&gt;"",IF(Anagrafica!A99&lt;&gt;"",Anagrafica!A99,""),"")</f>
        <v/>
      </c>
      <c r="B12" s="409" t="str">
        <f>IF(A12&lt;&gt;"",IF(Anagrafica!B99&lt;&gt;"",Anagrafica!B99,""),"")</f>
        <v/>
      </c>
      <c r="C12" s="409"/>
      <c r="D12" s="409"/>
      <c r="E12" s="409"/>
      <c r="F12" s="409"/>
      <c r="G12" s="409"/>
      <c r="H12" s="409"/>
      <c r="I12" s="409"/>
      <c r="J12" s="409"/>
      <c r="K12" s="409"/>
      <c r="L12" s="409"/>
      <c r="M12" s="409"/>
      <c r="N12" s="409"/>
      <c r="O12" s="409"/>
      <c r="P12" s="409"/>
      <c r="Q12" s="409"/>
      <c r="R12" s="409"/>
      <c r="S12" s="410"/>
      <c r="T12" s="372" t="str">
        <f>IF(A12&lt;&gt;"",IF(AI31&lt;&gt;"",AI31,0)+IF(AI50&lt;&gt;"",AI50,0)+IF(AI69&lt;&gt;"",AI69,0)+IF(AI88&lt;&gt;"",AI88,0)+IF(AI107&lt;&gt;"",AI107,0),"")</f>
        <v/>
      </c>
      <c r="U12" s="373"/>
      <c r="V12" s="373"/>
      <c r="W12" s="373"/>
      <c r="X12" s="372" t="str">
        <f>IF(T12&lt;&gt;"",ROUND(T12/COUNTA(Anagrafica!$B$89:$C$93),3),"")</f>
        <v/>
      </c>
      <c r="Y12" s="373"/>
      <c r="Z12" s="373"/>
      <c r="AA12" s="390"/>
      <c r="AB12" s="372" t="str">
        <f>IF(T12="","",IF(T12&gt;0,ROUND(X12/LARGE($X$12:$AA$26,1),3),0))</f>
        <v/>
      </c>
      <c r="AC12" s="373"/>
      <c r="AD12" s="373"/>
      <c r="AE12" s="390"/>
      <c r="AF12" s="94"/>
      <c r="AG12" s="94"/>
      <c r="AH12" s="95"/>
      <c r="AI12" s="85" t="str">
        <f t="shared" ref="AI12:AI26" si="0">IF(AB12&lt;&gt;"",IF(AB12&gt;0,ROUND(AB12*IF($AI$9&lt;&gt;"",$AI$9,$AI$8),3),0),"")</f>
        <v/>
      </c>
    </row>
    <row r="13" spans="1:35" ht="16.5" x14ac:dyDescent="0.3">
      <c r="A13" s="62" t="str">
        <f>IF($AI$9&lt;&gt;"",IF(Anagrafica!A100&lt;&gt;"",Anagrafica!A100,""),"")</f>
        <v/>
      </c>
      <c r="B13" s="374" t="str">
        <f>IF(A13&lt;&gt;"",IF(Anagrafica!B100&lt;&gt;"",Anagrafica!B100,""),"")</f>
        <v/>
      </c>
      <c r="C13" s="374"/>
      <c r="D13" s="374"/>
      <c r="E13" s="374"/>
      <c r="F13" s="374"/>
      <c r="G13" s="374"/>
      <c r="H13" s="374"/>
      <c r="I13" s="374"/>
      <c r="J13" s="374"/>
      <c r="K13" s="374"/>
      <c r="L13" s="374"/>
      <c r="M13" s="374"/>
      <c r="N13" s="374"/>
      <c r="O13" s="374"/>
      <c r="P13" s="374"/>
      <c r="Q13" s="374"/>
      <c r="R13" s="374"/>
      <c r="S13" s="376"/>
      <c r="T13" s="401" t="str">
        <f t="shared" ref="T13:T26" si="1">IF(A13&lt;&gt;"",IF(AI32&lt;&gt;"",AI32,0)+IF(AI51&lt;&gt;"",AI51,0)+IF(AI70&lt;&gt;"",AI70,0)+IF(AI89&lt;&gt;"",AI89,0)+IF(AI108&lt;&gt;"",AI108,0),"")</f>
        <v/>
      </c>
      <c r="U13" s="402"/>
      <c r="V13" s="402"/>
      <c r="W13" s="402"/>
      <c r="X13" s="401" t="str">
        <f>IF(T13&lt;&gt;"",ROUND(T13/COUNTA(Anagrafica!$B$89:$C$93),3),"")</f>
        <v/>
      </c>
      <c r="Y13" s="402"/>
      <c r="Z13" s="402"/>
      <c r="AA13" s="403"/>
      <c r="AB13" s="401" t="str">
        <f t="shared" ref="AB13:AB26" si="2">IF(T13="","",IF(T13&gt;0,ROUND(X13/LARGE($X$12:$AA$26,1),3),0))</f>
        <v/>
      </c>
      <c r="AC13" s="402"/>
      <c r="AD13" s="402"/>
      <c r="AE13" s="403"/>
      <c r="AF13" s="96"/>
      <c r="AG13" s="96"/>
      <c r="AH13" s="97"/>
      <c r="AI13" s="86" t="str">
        <f t="shared" si="0"/>
        <v/>
      </c>
    </row>
    <row r="14" spans="1:35" ht="16.5" x14ac:dyDescent="0.3">
      <c r="A14" s="62" t="str">
        <f>IF($AI$9&lt;&gt;"",IF(Anagrafica!A101&lt;&gt;"",Anagrafica!A101,""),"")</f>
        <v/>
      </c>
      <c r="B14" s="374" t="str">
        <f>IF(A14&lt;&gt;"",IF(Anagrafica!B101&lt;&gt;"",Anagrafica!B101,""),"")</f>
        <v/>
      </c>
      <c r="C14" s="374"/>
      <c r="D14" s="374"/>
      <c r="E14" s="374"/>
      <c r="F14" s="374"/>
      <c r="G14" s="374"/>
      <c r="H14" s="374"/>
      <c r="I14" s="374"/>
      <c r="J14" s="374"/>
      <c r="K14" s="374"/>
      <c r="L14" s="374"/>
      <c r="M14" s="374"/>
      <c r="N14" s="374"/>
      <c r="O14" s="374"/>
      <c r="P14" s="374"/>
      <c r="Q14" s="374"/>
      <c r="R14" s="374"/>
      <c r="S14" s="376"/>
      <c r="T14" s="401" t="str">
        <f t="shared" si="1"/>
        <v/>
      </c>
      <c r="U14" s="402"/>
      <c r="V14" s="402"/>
      <c r="W14" s="402"/>
      <c r="X14" s="401" t="str">
        <f>IF(T14&lt;&gt;"",ROUND(T14/COUNTA(Anagrafica!$B$89:$C$93),3),"")</f>
        <v/>
      </c>
      <c r="Y14" s="402"/>
      <c r="Z14" s="402"/>
      <c r="AA14" s="403"/>
      <c r="AB14" s="401" t="str">
        <f t="shared" si="2"/>
        <v/>
      </c>
      <c r="AC14" s="402"/>
      <c r="AD14" s="402"/>
      <c r="AE14" s="403"/>
      <c r="AF14" s="96"/>
      <c r="AG14" s="96"/>
      <c r="AH14" s="97"/>
      <c r="AI14" s="86" t="str">
        <f t="shared" si="0"/>
        <v/>
      </c>
    </row>
    <row r="15" spans="1:35" ht="16.5" x14ac:dyDescent="0.3">
      <c r="A15" s="62" t="str">
        <f>IF($AI$9&lt;&gt;"",IF(Anagrafica!A102&lt;&gt;"",Anagrafica!A102,""),"")</f>
        <v/>
      </c>
      <c r="B15" s="374" t="str">
        <f>IF(A15&lt;&gt;"",IF(Anagrafica!B102&lt;&gt;"",Anagrafica!B102,""),"")</f>
        <v/>
      </c>
      <c r="C15" s="374"/>
      <c r="D15" s="374"/>
      <c r="E15" s="374"/>
      <c r="F15" s="374"/>
      <c r="G15" s="374"/>
      <c r="H15" s="374"/>
      <c r="I15" s="374"/>
      <c r="J15" s="374"/>
      <c r="K15" s="374"/>
      <c r="L15" s="374"/>
      <c r="M15" s="374"/>
      <c r="N15" s="374"/>
      <c r="O15" s="374"/>
      <c r="P15" s="374"/>
      <c r="Q15" s="374"/>
      <c r="R15" s="374"/>
      <c r="S15" s="376"/>
      <c r="T15" s="401" t="str">
        <f t="shared" si="1"/>
        <v/>
      </c>
      <c r="U15" s="402"/>
      <c r="V15" s="402"/>
      <c r="W15" s="402"/>
      <c r="X15" s="401" t="str">
        <f>IF(T15&lt;&gt;"",ROUND(T15/COUNTA(Anagrafica!$B$89:$C$93),3),"")</f>
        <v/>
      </c>
      <c r="Y15" s="402"/>
      <c r="Z15" s="402"/>
      <c r="AA15" s="403"/>
      <c r="AB15" s="401" t="str">
        <f t="shared" si="2"/>
        <v/>
      </c>
      <c r="AC15" s="402"/>
      <c r="AD15" s="402"/>
      <c r="AE15" s="403"/>
      <c r="AF15" s="96"/>
      <c r="AG15" s="96"/>
      <c r="AH15" s="97"/>
      <c r="AI15" s="86" t="str">
        <f t="shared" si="0"/>
        <v/>
      </c>
    </row>
    <row r="16" spans="1:35" ht="16.5" x14ac:dyDescent="0.3">
      <c r="A16" s="62" t="str">
        <f>IF($AI$9&lt;&gt;"",IF(Anagrafica!A103&lt;&gt;"",Anagrafica!A103,""),"")</f>
        <v/>
      </c>
      <c r="B16" s="374" t="str">
        <f>IF(A16&lt;&gt;"",IF(Anagrafica!B103&lt;&gt;"",Anagrafica!B103,""),"")</f>
        <v/>
      </c>
      <c r="C16" s="374"/>
      <c r="D16" s="374"/>
      <c r="E16" s="374"/>
      <c r="F16" s="374"/>
      <c r="G16" s="374"/>
      <c r="H16" s="374"/>
      <c r="I16" s="374"/>
      <c r="J16" s="374"/>
      <c r="K16" s="374"/>
      <c r="L16" s="374"/>
      <c r="M16" s="374"/>
      <c r="N16" s="374"/>
      <c r="O16" s="374"/>
      <c r="P16" s="374"/>
      <c r="Q16" s="374"/>
      <c r="R16" s="374"/>
      <c r="S16" s="376"/>
      <c r="T16" s="401" t="str">
        <f t="shared" si="1"/>
        <v/>
      </c>
      <c r="U16" s="402"/>
      <c r="V16" s="402"/>
      <c r="W16" s="402"/>
      <c r="X16" s="401" t="str">
        <f>IF(T16&lt;&gt;"",ROUND(T16/COUNTA(Anagrafica!$B$89:$C$93),3),"")</f>
        <v/>
      </c>
      <c r="Y16" s="402"/>
      <c r="Z16" s="402"/>
      <c r="AA16" s="403"/>
      <c r="AB16" s="401" t="str">
        <f t="shared" si="2"/>
        <v/>
      </c>
      <c r="AC16" s="402"/>
      <c r="AD16" s="402"/>
      <c r="AE16" s="403"/>
      <c r="AF16" s="96"/>
      <c r="AG16" s="96"/>
      <c r="AH16" s="97"/>
      <c r="AI16" s="86" t="str">
        <f t="shared" si="0"/>
        <v/>
      </c>
    </row>
    <row r="17" spans="1:35" ht="16.5" x14ac:dyDescent="0.3">
      <c r="A17" s="62" t="str">
        <f>IF($AI$9&lt;&gt;"",IF(Anagrafica!A104&lt;&gt;"",Anagrafica!A104,""),"")</f>
        <v/>
      </c>
      <c r="B17" s="374" t="str">
        <f>IF(A17&lt;&gt;"",IF(Anagrafica!B104&lt;&gt;"",Anagrafica!B104,""),"")</f>
        <v/>
      </c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4"/>
      <c r="N17" s="374"/>
      <c r="O17" s="374"/>
      <c r="P17" s="374"/>
      <c r="Q17" s="374"/>
      <c r="R17" s="374"/>
      <c r="S17" s="376"/>
      <c r="T17" s="401" t="str">
        <f t="shared" si="1"/>
        <v/>
      </c>
      <c r="U17" s="402"/>
      <c r="V17" s="402"/>
      <c r="W17" s="402"/>
      <c r="X17" s="401" t="str">
        <f>IF(T17&lt;&gt;"",ROUND(T17/COUNTA(Anagrafica!$B$89:$C$93),3),"")</f>
        <v/>
      </c>
      <c r="Y17" s="402"/>
      <c r="Z17" s="402"/>
      <c r="AA17" s="403"/>
      <c r="AB17" s="401" t="str">
        <f t="shared" si="2"/>
        <v/>
      </c>
      <c r="AC17" s="402"/>
      <c r="AD17" s="402"/>
      <c r="AE17" s="403"/>
      <c r="AF17" s="96"/>
      <c r="AG17" s="96"/>
      <c r="AH17" s="97"/>
      <c r="AI17" s="86" t="str">
        <f t="shared" si="0"/>
        <v/>
      </c>
    </row>
    <row r="18" spans="1:35" ht="16.5" x14ac:dyDescent="0.3">
      <c r="A18" s="62" t="str">
        <f>IF($AI$9&lt;&gt;"",IF(Anagrafica!A105&lt;&gt;"",Anagrafica!A105,""),"")</f>
        <v/>
      </c>
      <c r="B18" s="374" t="str">
        <f>IF(A18&lt;&gt;"",IF(Anagrafica!B105&lt;&gt;"",Anagrafica!B105,""),"")</f>
        <v/>
      </c>
      <c r="C18" s="374"/>
      <c r="D18" s="374"/>
      <c r="E18" s="374"/>
      <c r="F18" s="374"/>
      <c r="G18" s="374"/>
      <c r="H18" s="374"/>
      <c r="I18" s="374"/>
      <c r="J18" s="374"/>
      <c r="K18" s="374"/>
      <c r="L18" s="374"/>
      <c r="M18" s="374"/>
      <c r="N18" s="374"/>
      <c r="O18" s="374"/>
      <c r="P18" s="374"/>
      <c r="Q18" s="374"/>
      <c r="R18" s="374"/>
      <c r="S18" s="376"/>
      <c r="T18" s="401" t="str">
        <f t="shared" si="1"/>
        <v/>
      </c>
      <c r="U18" s="402"/>
      <c r="V18" s="402"/>
      <c r="W18" s="402"/>
      <c r="X18" s="401" t="str">
        <f>IF(T18&lt;&gt;"",ROUND(T18/COUNTA(Anagrafica!$B$89:$C$93),3),"")</f>
        <v/>
      </c>
      <c r="Y18" s="402"/>
      <c r="Z18" s="402"/>
      <c r="AA18" s="403"/>
      <c r="AB18" s="401" t="str">
        <f t="shared" si="2"/>
        <v/>
      </c>
      <c r="AC18" s="402"/>
      <c r="AD18" s="402"/>
      <c r="AE18" s="403"/>
      <c r="AF18" s="96"/>
      <c r="AG18" s="96"/>
      <c r="AH18" s="97"/>
      <c r="AI18" s="86" t="str">
        <f t="shared" si="0"/>
        <v/>
      </c>
    </row>
    <row r="19" spans="1:35" ht="16.5" x14ac:dyDescent="0.3">
      <c r="A19" s="62" t="str">
        <f>IF($AI$9&lt;&gt;"",IF(Anagrafica!A106&lt;&gt;"",Anagrafica!A106,""),"")</f>
        <v/>
      </c>
      <c r="B19" s="374" t="str">
        <f>IF(A19&lt;&gt;"",IF(Anagrafica!B106&lt;&gt;"",Anagrafica!B106,""),"")</f>
        <v/>
      </c>
      <c r="C19" s="374"/>
      <c r="D19" s="374"/>
      <c r="E19" s="374"/>
      <c r="F19" s="374"/>
      <c r="G19" s="374"/>
      <c r="H19" s="374"/>
      <c r="I19" s="374"/>
      <c r="J19" s="374"/>
      <c r="K19" s="374"/>
      <c r="L19" s="374"/>
      <c r="M19" s="374"/>
      <c r="N19" s="374"/>
      <c r="O19" s="374"/>
      <c r="P19" s="374"/>
      <c r="Q19" s="374"/>
      <c r="R19" s="374"/>
      <c r="S19" s="376"/>
      <c r="T19" s="401" t="str">
        <f t="shared" si="1"/>
        <v/>
      </c>
      <c r="U19" s="402"/>
      <c r="V19" s="402"/>
      <c r="W19" s="402"/>
      <c r="X19" s="401" t="str">
        <f>IF(T19&lt;&gt;"",ROUND(T19/COUNTA(Anagrafica!$B$89:$C$93),3),"")</f>
        <v/>
      </c>
      <c r="Y19" s="402"/>
      <c r="Z19" s="402"/>
      <c r="AA19" s="403"/>
      <c r="AB19" s="401" t="str">
        <f t="shared" si="2"/>
        <v/>
      </c>
      <c r="AC19" s="402"/>
      <c r="AD19" s="402"/>
      <c r="AE19" s="403"/>
      <c r="AF19" s="96"/>
      <c r="AG19" s="96"/>
      <c r="AH19" s="97"/>
      <c r="AI19" s="86" t="str">
        <f t="shared" si="0"/>
        <v/>
      </c>
    </row>
    <row r="20" spans="1:35" ht="16.5" x14ac:dyDescent="0.3">
      <c r="A20" s="62" t="str">
        <f>IF($AI$9&lt;&gt;"",IF(Anagrafica!A107&lt;&gt;"",Anagrafica!A107,""),"")</f>
        <v/>
      </c>
      <c r="B20" s="374" t="str">
        <f>IF(A20&lt;&gt;"",IF(Anagrafica!B107&lt;&gt;"",Anagrafica!B107,""),"")</f>
        <v/>
      </c>
      <c r="C20" s="374"/>
      <c r="D20" s="374"/>
      <c r="E20" s="374"/>
      <c r="F20" s="374"/>
      <c r="G20" s="374"/>
      <c r="H20" s="374"/>
      <c r="I20" s="374"/>
      <c r="J20" s="374"/>
      <c r="K20" s="374"/>
      <c r="L20" s="374"/>
      <c r="M20" s="374"/>
      <c r="N20" s="374"/>
      <c r="O20" s="374"/>
      <c r="P20" s="374"/>
      <c r="Q20" s="374"/>
      <c r="R20" s="374"/>
      <c r="S20" s="376"/>
      <c r="T20" s="401" t="str">
        <f t="shared" si="1"/>
        <v/>
      </c>
      <c r="U20" s="402"/>
      <c r="V20" s="402"/>
      <c r="W20" s="402"/>
      <c r="X20" s="401" t="str">
        <f>IF(T20&lt;&gt;"",ROUND(T20/COUNTA(Anagrafica!$B$89:$C$93),3),"")</f>
        <v/>
      </c>
      <c r="Y20" s="402"/>
      <c r="Z20" s="402"/>
      <c r="AA20" s="403"/>
      <c r="AB20" s="401" t="str">
        <f t="shared" si="2"/>
        <v/>
      </c>
      <c r="AC20" s="402"/>
      <c r="AD20" s="402"/>
      <c r="AE20" s="403"/>
      <c r="AF20" s="96"/>
      <c r="AG20" s="96"/>
      <c r="AH20" s="97"/>
      <c r="AI20" s="86" t="str">
        <f t="shared" si="0"/>
        <v/>
      </c>
    </row>
    <row r="21" spans="1:35" ht="16.5" x14ac:dyDescent="0.3">
      <c r="A21" s="62" t="str">
        <f>IF($AI$9&lt;&gt;"",IF(Anagrafica!A108&lt;&gt;"",Anagrafica!A108,""),"")</f>
        <v/>
      </c>
      <c r="B21" s="374" t="str">
        <f>IF(A21&lt;&gt;"",IF(Anagrafica!B108&lt;&gt;"",Anagrafica!B108,""),"")</f>
        <v/>
      </c>
      <c r="C21" s="374"/>
      <c r="D21" s="374"/>
      <c r="E21" s="374"/>
      <c r="F21" s="374"/>
      <c r="G21" s="374"/>
      <c r="H21" s="374"/>
      <c r="I21" s="374"/>
      <c r="J21" s="374"/>
      <c r="K21" s="374"/>
      <c r="L21" s="374"/>
      <c r="M21" s="374"/>
      <c r="N21" s="374"/>
      <c r="O21" s="374"/>
      <c r="P21" s="374"/>
      <c r="Q21" s="374"/>
      <c r="R21" s="374"/>
      <c r="S21" s="376"/>
      <c r="T21" s="401" t="str">
        <f t="shared" si="1"/>
        <v/>
      </c>
      <c r="U21" s="402"/>
      <c r="V21" s="402"/>
      <c r="W21" s="402"/>
      <c r="X21" s="401" t="str">
        <f>IF(T21&lt;&gt;"",ROUND(T21/COUNTA(Anagrafica!$B$89:$C$93),3),"")</f>
        <v/>
      </c>
      <c r="Y21" s="402"/>
      <c r="Z21" s="402"/>
      <c r="AA21" s="403"/>
      <c r="AB21" s="401" t="str">
        <f t="shared" si="2"/>
        <v/>
      </c>
      <c r="AC21" s="402"/>
      <c r="AD21" s="402"/>
      <c r="AE21" s="403"/>
      <c r="AF21" s="96"/>
      <c r="AG21" s="96"/>
      <c r="AH21" s="97"/>
      <c r="AI21" s="86" t="str">
        <f t="shared" si="0"/>
        <v/>
      </c>
    </row>
    <row r="22" spans="1:35" ht="16.5" x14ac:dyDescent="0.3">
      <c r="A22" s="62" t="str">
        <f>IF($AI$9&lt;&gt;"",IF(Anagrafica!A109&lt;&gt;"",Anagrafica!A109,""),"")</f>
        <v/>
      </c>
      <c r="B22" s="374" t="str">
        <f>IF(A22&lt;&gt;"",IF(Anagrafica!B109&lt;&gt;"",Anagrafica!B109,""),"")</f>
        <v/>
      </c>
      <c r="C22" s="374"/>
      <c r="D22" s="374"/>
      <c r="E22" s="374"/>
      <c r="F22" s="374"/>
      <c r="G22" s="374"/>
      <c r="H22" s="374"/>
      <c r="I22" s="374"/>
      <c r="J22" s="374"/>
      <c r="K22" s="374"/>
      <c r="L22" s="374"/>
      <c r="M22" s="374"/>
      <c r="N22" s="374"/>
      <c r="O22" s="374"/>
      <c r="P22" s="374"/>
      <c r="Q22" s="374"/>
      <c r="R22" s="374"/>
      <c r="S22" s="376"/>
      <c r="T22" s="401" t="str">
        <f t="shared" si="1"/>
        <v/>
      </c>
      <c r="U22" s="402"/>
      <c r="V22" s="402"/>
      <c r="W22" s="402"/>
      <c r="X22" s="401" t="str">
        <f>IF(T22&lt;&gt;"",ROUND(T22/COUNTA(Anagrafica!$B$89:$C$93),3),"")</f>
        <v/>
      </c>
      <c r="Y22" s="402"/>
      <c r="Z22" s="402"/>
      <c r="AA22" s="403"/>
      <c r="AB22" s="401" t="str">
        <f t="shared" si="2"/>
        <v/>
      </c>
      <c r="AC22" s="402"/>
      <c r="AD22" s="402"/>
      <c r="AE22" s="403"/>
      <c r="AF22" s="96"/>
      <c r="AG22" s="96"/>
      <c r="AH22" s="97"/>
      <c r="AI22" s="86" t="str">
        <f t="shared" si="0"/>
        <v/>
      </c>
    </row>
    <row r="23" spans="1:35" ht="16.5" x14ac:dyDescent="0.3">
      <c r="A23" s="62" t="str">
        <f>IF($AI$9&lt;&gt;"",IF(Anagrafica!A110&lt;&gt;"",Anagrafica!A110,""),"")</f>
        <v/>
      </c>
      <c r="B23" s="374" t="str">
        <f>IF(A23&lt;&gt;"",IF(Anagrafica!B110&lt;&gt;"",Anagrafica!B110,""),"")</f>
        <v/>
      </c>
      <c r="C23" s="374"/>
      <c r="D23" s="374"/>
      <c r="E23" s="374"/>
      <c r="F23" s="374"/>
      <c r="G23" s="374"/>
      <c r="H23" s="374"/>
      <c r="I23" s="374"/>
      <c r="J23" s="374"/>
      <c r="K23" s="374"/>
      <c r="L23" s="374"/>
      <c r="M23" s="374"/>
      <c r="N23" s="374"/>
      <c r="O23" s="374"/>
      <c r="P23" s="374"/>
      <c r="Q23" s="374"/>
      <c r="R23" s="374"/>
      <c r="S23" s="376"/>
      <c r="T23" s="401" t="str">
        <f t="shared" si="1"/>
        <v/>
      </c>
      <c r="U23" s="402"/>
      <c r="V23" s="402"/>
      <c r="W23" s="402"/>
      <c r="X23" s="401" t="str">
        <f>IF(T23&lt;&gt;"",ROUND(T23/COUNTA(Anagrafica!$B$89:$C$93),3),"")</f>
        <v/>
      </c>
      <c r="Y23" s="402"/>
      <c r="Z23" s="402"/>
      <c r="AA23" s="403"/>
      <c r="AB23" s="401" t="str">
        <f t="shared" si="2"/>
        <v/>
      </c>
      <c r="AC23" s="402"/>
      <c r="AD23" s="402"/>
      <c r="AE23" s="403"/>
      <c r="AF23" s="96"/>
      <c r="AG23" s="96"/>
      <c r="AH23" s="97"/>
      <c r="AI23" s="86" t="str">
        <f t="shared" si="0"/>
        <v/>
      </c>
    </row>
    <row r="24" spans="1:35" ht="16.5" x14ac:dyDescent="0.3">
      <c r="A24" s="62" t="str">
        <f>IF($AI$9&lt;&gt;"",IF(Anagrafica!A111&lt;&gt;"",Anagrafica!A111,""),"")</f>
        <v/>
      </c>
      <c r="B24" s="374" t="str">
        <f>IF(A24&lt;&gt;"",IF(Anagrafica!B111&lt;&gt;"",Anagrafica!B111,""),"")</f>
        <v/>
      </c>
      <c r="C24" s="374"/>
      <c r="D24" s="374"/>
      <c r="E24" s="374"/>
      <c r="F24" s="374"/>
      <c r="G24" s="374"/>
      <c r="H24" s="374"/>
      <c r="I24" s="374"/>
      <c r="J24" s="374"/>
      <c r="K24" s="374"/>
      <c r="L24" s="374"/>
      <c r="M24" s="374"/>
      <c r="N24" s="374"/>
      <c r="O24" s="374"/>
      <c r="P24" s="374"/>
      <c r="Q24" s="374"/>
      <c r="R24" s="374"/>
      <c r="S24" s="376"/>
      <c r="T24" s="401" t="str">
        <f t="shared" si="1"/>
        <v/>
      </c>
      <c r="U24" s="402"/>
      <c r="V24" s="402"/>
      <c r="W24" s="402"/>
      <c r="X24" s="401" t="str">
        <f>IF(T24&lt;&gt;"",ROUND(T24/COUNTA(Anagrafica!$B$89:$C$93),3),"")</f>
        <v/>
      </c>
      <c r="Y24" s="402"/>
      <c r="Z24" s="402"/>
      <c r="AA24" s="403"/>
      <c r="AB24" s="401" t="str">
        <f t="shared" si="2"/>
        <v/>
      </c>
      <c r="AC24" s="402"/>
      <c r="AD24" s="402"/>
      <c r="AE24" s="403"/>
      <c r="AF24" s="96"/>
      <c r="AG24" s="96"/>
      <c r="AH24" s="97"/>
      <c r="AI24" s="86" t="str">
        <f t="shared" si="0"/>
        <v/>
      </c>
    </row>
    <row r="25" spans="1:35" ht="16.5" x14ac:dyDescent="0.3">
      <c r="A25" s="62" t="str">
        <f>IF($AI$9&lt;&gt;"",IF(Anagrafica!A112&lt;&gt;"",Anagrafica!A112,""),"")</f>
        <v/>
      </c>
      <c r="B25" s="374" t="str">
        <f>IF(A25&lt;&gt;"",IF(Anagrafica!B112&lt;&gt;"",Anagrafica!B112,""),"")</f>
        <v/>
      </c>
      <c r="C25" s="374"/>
      <c r="D25" s="374"/>
      <c r="E25" s="374"/>
      <c r="F25" s="374"/>
      <c r="G25" s="374"/>
      <c r="H25" s="374"/>
      <c r="I25" s="374"/>
      <c r="J25" s="374"/>
      <c r="K25" s="374"/>
      <c r="L25" s="374"/>
      <c r="M25" s="374"/>
      <c r="N25" s="374"/>
      <c r="O25" s="374"/>
      <c r="P25" s="374"/>
      <c r="Q25" s="374"/>
      <c r="R25" s="374"/>
      <c r="S25" s="376"/>
      <c r="T25" s="401" t="str">
        <f t="shared" si="1"/>
        <v/>
      </c>
      <c r="U25" s="402"/>
      <c r="V25" s="402"/>
      <c r="W25" s="402"/>
      <c r="X25" s="401" t="str">
        <f>IF(T25&lt;&gt;"",ROUND(T25/COUNTA(Anagrafica!$B$89:$C$93),3),"")</f>
        <v/>
      </c>
      <c r="Y25" s="402"/>
      <c r="Z25" s="402"/>
      <c r="AA25" s="403"/>
      <c r="AB25" s="401" t="str">
        <f t="shared" si="2"/>
        <v/>
      </c>
      <c r="AC25" s="402"/>
      <c r="AD25" s="402"/>
      <c r="AE25" s="403"/>
      <c r="AF25" s="96"/>
      <c r="AG25" s="96"/>
      <c r="AH25" s="97"/>
      <c r="AI25" s="86" t="str">
        <f t="shared" si="0"/>
        <v/>
      </c>
    </row>
    <row r="26" spans="1:35" ht="16.5" x14ac:dyDescent="0.3">
      <c r="A26" s="63" t="str">
        <f>IF($AI$9&lt;&gt;"",IF(Anagrafica!A113&lt;&gt;"",Anagrafica!A113,""),"")</f>
        <v/>
      </c>
      <c r="B26" s="379" t="str">
        <f>IF(A26&lt;&gt;"",IF(Anagrafica!B113&lt;&gt;"",Anagrafica!B113,""),"")</f>
        <v/>
      </c>
      <c r="C26" s="379"/>
      <c r="D26" s="379"/>
      <c r="E26" s="379"/>
      <c r="F26" s="379"/>
      <c r="G26" s="379"/>
      <c r="H26" s="379"/>
      <c r="I26" s="379"/>
      <c r="J26" s="379"/>
      <c r="K26" s="379"/>
      <c r="L26" s="379"/>
      <c r="M26" s="379"/>
      <c r="N26" s="379"/>
      <c r="O26" s="379"/>
      <c r="P26" s="379"/>
      <c r="Q26" s="379"/>
      <c r="R26" s="379"/>
      <c r="S26" s="380"/>
      <c r="T26" s="407" t="str">
        <f t="shared" si="1"/>
        <v/>
      </c>
      <c r="U26" s="408"/>
      <c r="V26" s="408"/>
      <c r="W26" s="408"/>
      <c r="X26" s="404" t="str">
        <f>IF(T26&lt;&gt;"",ROUND(T26/COUNTA(Anagrafica!$B$89:$C$93),3),"")</f>
        <v/>
      </c>
      <c r="Y26" s="405"/>
      <c r="Z26" s="405"/>
      <c r="AA26" s="406"/>
      <c r="AB26" s="404" t="str">
        <f t="shared" si="2"/>
        <v/>
      </c>
      <c r="AC26" s="405"/>
      <c r="AD26" s="405"/>
      <c r="AE26" s="406"/>
      <c r="AF26" s="96"/>
      <c r="AG26" s="96"/>
      <c r="AH26" s="97"/>
      <c r="AI26" s="87" t="str">
        <f t="shared" si="0"/>
        <v/>
      </c>
    </row>
    <row r="27" spans="1:35" x14ac:dyDescent="0.2">
      <c r="A27" s="42"/>
      <c r="B27" s="42"/>
      <c r="C27" s="9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378"/>
      <c r="Q27" s="378"/>
      <c r="R27" s="378"/>
      <c r="S27" s="378"/>
      <c r="T27" s="400"/>
      <c r="U27" s="400"/>
      <c r="V27" s="400"/>
      <c r="W27" s="400"/>
      <c r="X27" s="42"/>
      <c r="Y27" s="42"/>
      <c r="Z27" s="42"/>
      <c r="AA27" s="42"/>
      <c r="AB27" s="26"/>
      <c r="AC27" s="26"/>
      <c r="AD27" s="26"/>
      <c r="AE27" s="26"/>
      <c r="AF27" s="104"/>
      <c r="AG27" s="104"/>
      <c r="AH27" s="103"/>
      <c r="AI27" s="42"/>
    </row>
    <row r="29" spans="1:35" s="20" customFormat="1" ht="16.5" x14ac:dyDescent="0.3">
      <c r="A29" s="19" t="str">
        <f>IF(Anagrafica!A89&lt;&gt;"",Anagrafica!A89&amp;" - "&amp;Anagrafica!B89,"")</f>
        <v>1 - Commissario 1</v>
      </c>
      <c r="C29" s="28"/>
      <c r="AG29" s="28"/>
    </row>
    <row r="30" spans="1:35" s="5" customFormat="1" ht="13.5" customHeight="1" x14ac:dyDescent="0.2">
      <c r="A30" s="4" t="s">
        <v>10</v>
      </c>
      <c r="C30" s="60" t="str">
        <f>$A$13</f>
        <v/>
      </c>
      <c r="E30" s="60" t="str">
        <f>+$A$14</f>
        <v/>
      </c>
      <c r="G30" s="60" t="str">
        <f>+$A$15</f>
        <v/>
      </c>
      <c r="I30" s="60" t="str">
        <f>+$A$16</f>
        <v/>
      </c>
      <c r="K30" s="60" t="str">
        <f>+$A$17</f>
        <v/>
      </c>
      <c r="M30" s="60" t="str">
        <f>+$A$18</f>
        <v/>
      </c>
      <c r="O30" s="60" t="str">
        <f>+$A$19</f>
        <v/>
      </c>
      <c r="Q30" s="60" t="str">
        <f>+$A$20</f>
        <v/>
      </c>
      <c r="S30" s="60" t="str">
        <f>+$A$21</f>
        <v/>
      </c>
      <c r="U30" s="60" t="str">
        <f>+$A$22</f>
        <v/>
      </c>
      <c r="W30" s="60" t="str">
        <f>+$A$23</f>
        <v/>
      </c>
      <c r="Y30" s="60" t="str">
        <f>+$A$24</f>
        <v/>
      </c>
      <c r="AA30" s="60" t="str">
        <f>+$A$25</f>
        <v/>
      </c>
      <c r="AC30" s="60" t="str">
        <f>+$A$26</f>
        <v/>
      </c>
      <c r="AE30" s="26"/>
      <c r="AG30" s="4" t="s">
        <v>10</v>
      </c>
      <c r="AH30" s="5" t="s">
        <v>1</v>
      </c>
      <c r="AI30" s="5" t="s">
        <v>0</v>
      </c>
    </row>
    <row r="31" spans="1:35" ht="13.5" x14ac:dyDescent="0.25">
      <c r="A31" s="59" t="str">
        <f>+$A$12</f>
        <v/>
      </c>
      <c r="B31" s="22"/>
      <c r="C31" s="23"/>
      <c r="D31" s="22"/>
      <c r="E31" s="23"/>
      <c r="F31" s="22"/>
      <c r="G31" s="23"/>
      <c r="H31" s="22"/>
      <c r="I31" s="23"/>
      <c r="J31" s="22"/>
      <c r="K31" s="23"/>
      <c r="L31" s="22"/>
      <c r="M31" s="23"/>
      <c r="N31" s="22"/>
      <c r="O31" s="23"/>
      <c r="P31" s="22"/>
      <c r="Q31" s="23"/>
      <c r="R31" s="22"/>
      <c r="S31" s="23"/>
      <c r="T31" s="22"/>
      <c r="U31" s="23"/>
      <c r="V31" s="22"/>
      <c r="W31" s="23"/>
      <c r="X31" s="22"/>
      <c r="Y31" s="23"/>
      <c r="Z31" s="22"/>
      <c r="AA31" s="23"/>
      <c r="AB31" s="22"/>
      <c r="AC31" s="23"/>
      <c r="AE31" s="29" t="str">
        <f t="shared" ref="AE31:AE44" si="3">IF(OR(A31="",AND(A31&lt;&gt;"",A32="")),"",SUM(B31,D31,F31,H31,J31,L31,N31,P31,R31,T31,V31,X31,Z31,AB31))</f>
        <v/>
      </c>
      <c r="AG31" s="6" t="str">
        <f>+$A$12</f>
        <v/>
      </c>
      <c r="AH31" s="6" t="str">
        <f>IF(A31&lt;&gt;"",AE31,"")</f>
        <v/>
      </c>
      <c r="AI31" s="105" t="str">
        <f>IF(AH31="","",IF(AH31&gt;0,ROUND(AH31/LARGE(AH31:AH45,1),3),0))</f>
        <v/>
      </c>
    </row>
    <row r="32" spans="1:35" ht="13.5" x14ac:dyDescent="0.25">
      <c r="A32" s="59" t="str">
        <f>+$A$13</f>
        <v/>
      </c>
      <c r="B32" s="24"/>
      <c r="C32" s="24"/>
      <c r="D32" s="22"/>
      <c r="E32" s="23"/>
      <c r="F32" s="22"/>
      <c r="G32" s="23"/>
      <c r="H32" s="22"/>
      <c r="I32" s="23"/>
      <c r="J32" s="22"/>
      <c r="K32" s="23"/>
      <c r="L32" s="22"/>
      <c r="M32" s="23"/>
      <c r="N32" s="22"/>
      <c r="O32" s="23"/>
      <c r="P32" s="22"/>
      <c r="Q32" s="23"/>
      <c r="R32" s="22"/>
      <c r="S32" s="23"/>
      <c r="T32" s="22"/>
      <c r="U32" s="23"/>
      <c r="V32" s="22"/>
      <c r="W32" s="23"/>
      <c r="X32" s="22"/>
      <c r="Y32" s="23"/>
      <c r="Z32" s="22"/>
      <c r="AA32" s="23"/>
      <c r="AB32" s="22"/>
      <c r="AC32" s="23"/>
      <c r="AE32" s="29" t="str">
        <f t="shared" si="3"/>
        <v/>
      </c>
      <c r="AG32" s="7" t="str">
        <f>+$A$13</f>
        <v/>
      </c>
      <c r="AH32" s="7" t="str">
        <f>IF(A32&lt;&gt;"",IF(AE32&lt;&gt;"",AE32,0)+IF(C46&lt;&gt;"",C46,0),"")</f>
        <v/>
      </c>
      <c r="AI32" s="106" t="str">
        <f>IF(AH32="","",IF(AH32&gt;0,ROUND(AH32/LARGE(AH31:AH45,1),3),0))</f>
        <v/>
      </c>
    </row>
    <row r="33" spans="1:35" ht="13.5" x14ac:dyDescent="0.25">
      <c r="A33" s="59" t="str">
        <f>+$A$14</f>
        <v/>
      </c>
      <c r="B33" s="24"/>
      <c r="C33" s="24"/>
      <c r="D33" s="24"/>
      <c r="E33" s="24"/>
      <c r="F33" s="22"/>
      <c r="G33" s="23"/>
      <c r="H33" s="22"/>
      <c r="I33" s="23"/>
      <c r="J33" s="22"/>
      <c r="K33" s="23"/>
      <c r="L33" s="22"/>
      <c r="M33" s="23"/>
      <c r="N33" s="22"/>
      <c r="O33" s="23"/>
      <c r="P33" s="22"/>
      <c r="Q33" s="23"/>
      <c r="R33" s="22"/>
      <c r="S33" s="23"/>
      <c r="T33" s="22"/>
      <c r="U33" s="23"/>
      <c r="V33" s="22"/>
      <c r="W33" s="23"/>
      <c r="X33" s="22"/>
      <c r="Y33" s="23"/>
      <c r="Z33" s="22"/>
      <c r="AA33" s="23"/>
      <c r="AB33" s="22"/>
      <c r="AC33" s="23"/>
      <c r="AE33" s="29" t="str">
        <f t="shared" si="3"/>
        <v/>
      </c>
      <c r="AG33" s="7" t="str">
        <f>+$A$14</f>
        <v/>
      </c>
      <c r="AH33" s="7" t="str">
        <f>IF(A33&lt;&gt;"",IF(AE33&lt;&gt;"",AE33,0)+IF(E46&lt;&gt;"",E46,0),"")</f>
        <v/>
      </c>
      <c r="AI33" s="106" t="str">
        <f>IF(AH33="","",IF(AH33&gt;0,ROUND(AH33/LARGE(AH31:AH45,1),3),0))</f>
        <v/>
      </c>
    </row>
    <row r="34" spans="1:35" ht="13.5" x14ac:dyDescent="0.25">
      <c r="A34" s="59" t="str">
        <f>+$A$15</f>
        <v/>
      </c>
      <c r="B34" s="24"/>
      <c r="C34" s="24"/>
      <c r="D34" s="24"/>
      <c r="E34" s="24"/>
      <c r="F34" s="24"/>
      <c r="G34" s="24"/>
      <c r="H34" s="22"/>
      <c r="I34" s="23"/>
      <c r="J34" s="22"/>
      <c r="K34" s="23"/>
      <c r="L34" s="22"/>
      <c r="M34" s="23"/>
      <c r="N34" s="22"/>
      <c r="O34" s="23"/>
      <c r="P34" s="22"/>
      <c r="Q34" s="23"/>
      <c r="R34" s="22"/>
      <c r="S34" s="23"/>
      <c r="T34" s="22"/>
      <c r="U34" s="23"/>
      <c r="V34" s="22"/>
      <c r="W34" s="23"/>
      <c r="X34" s="22"/>
      <c r="Y34" s="23"/>
      <c r="Z34" s="22"/>
      <c r="AA34" s="23"/>
      <c r="AB34" s="22"/>
      <c r="AC34" s="23"/>
      <c r="AE34" s="29" t="str">
        <f t="shared" si="3"/>
        <v/>
      </c>
      <c r="AG34" s="7" t="str">
        <f>+$A$15</f>
        <v/>
      </c>
      <c r="AH34" s="7" t="str">
        <f>IF(A34&lt;&gt;"",IF(AE34&lt;&gt;"",AE34,0)+IF(G46&lt;&gt;"",G46,0),"")</f>
        <v/>
      </c>
      <c r="AI34" s="106" t="str">
        <f>IF(AH34="","",IF(AH34&gt;0,ROUND(AH34/LARGE(AH31:AH45,1),3),0))</f>
        <v/>
      </c>
    </row>
    <row r="35" spans="1:35" ht="13.5" x14ac:dyDescent="0.25">
      <c r="A35" s="59" t="str">
        <f>+$A$16</f>
        <v/>
      </c>
      <c r="B35" s="24"/>
      <c r="C35" s="24"/>
      <c r="D35" s="24"/>
      <c r="E35" s="24"/>
      <c r="F35" s="24"/>
      <c r="G35" s="24"/>
      <c r="H35" s="24"/>
      <c r="I35" s="24"/>
      <c r="J35" s="22"/>
      <c r="K35" s="23"/>
      <c r="L35" s="22"/>
      <c r="M35" s="23"/>
      <c r="N35" s="22"/>
      <c r="O35" s="23"/>
      <c r="P35" s="22"/>
      <c r="Q35" s="23"/>
      <c r="R35" s="22"/>
      <c r="S35" s="23"/>
      <c r="T35" s="22"/>
      <c r="U35" s="23"/>
      <c r="V35" s="22"/>
      <c r="W35" s="23"/>
      <c r="X35" s="22"/>
      <c r="Y35" s="23"/>
      <c r="Z35" s="22"/>
      <c r="AA35" s="23"/>
      <c r="AB35" s="22"/>
      <c r="AC35" s="23"/>
      <c r="AE35" s="29" t="str">
        <f t="shared" si="3"/>
        <v/>
      </c>
      <c r="AG35" s="7" t="str">
        <f>+$A$16</f>
        <v/>
      </c>
      <c r="AH35" s="7" t="str">
        <f>IF(A35&lt;&gt;"",IF(AE35&lt;&gt;"",AE35,0)+IF(I46&lt;&gt;"",I46,0),"")</f>
        <v/>
      </c>
      <c r="AI35" s="106" t="str">
        <f>IF(AH35="","",IF(AH35&gt;0,ROUND(AH35/LARGE(AH31:AH45,1),3),0))</f>
        <v/>
      </c>
    </row>
    <row r="36" spans="1:35" ht="13.5" x14ac:dyDescent="0.25">
      <c r="A36" s="59" t="str">
        <f>+$A$17</f>
        <v/>
      </c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2"/>
      <c r="M36" s="23"/>
      <c r="N36" s="22"/>
      <c r="O36" s="23"/>
      <c r="P36" s="22"/>
      <c r="Q36" s="23"/>
      <c r="R36" s="22"/>
      <c r="S36" s="23"/>
      <c r="T36" s="22"/>
      <c r="U36" s="23"/>
      <c r="V36" s="22"/>
      <c r="W36" s="23"/>
      <c r="X36" s="22"/>
      <c r="Y36" s="23"/>
      <c r="Z36" s="22"/>
      <c r="AA36" s="23"/>
      <c r="AB36" s="22"/>
      <c r="AC36" s="23"/>
      <c r="AE36" s="29" t="str">
        <f t="shared" si="3"/>
        <v/>
      </c>
      <c r="AG36" s="7" t="str">
        <f>+$A$17</f>
        <v/>
      </c>
      <c r="AH36" s="7" t="str">
        <f>IF(A36&lt;&gt;"",IF(AE36&lt;&gt;"",AE36,0)+IF(K46&lt;&gt;"",K46,0),"")</f>
        <v/>
      </c>
      <c r="AI36" s="106" t="str">
        <f>IF(AH36="","",IF(AH36&gt;0,ROUND(AH36/LARGE(AH31:AH45,1),3),0))</f>
        <v/>
      </c>
    </row>
    <row r="37" spans="1:35" ht="13.5" x14ac:dyDescent="0.25">
      <c r="A37" s="59" t="str">
        <f>+$A$18</f>
        <v/>
      </c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2"/>
      <c r="O37" s="23"/>
      <c r="P37" s="22"/>
      <c r="Q37" s="23"/>
      <c r="R37" s="22"/>
      <c r="S37" s="23"/>
      <c r="T37" s="22"/>
      <c r="U37" s="23"/>
      <c r="V37" s="22"/>
      <c r="W37" s="23"/>
      <c r="X37" s="22"/>
      <c r="Y37" s="23"/>
      <c r="Z37" s="22"/>
      <c r="AA37" s="23"/>
      <c r="AB37" s="22"/>
      <c r="AC37" s="23"/>
      <c r="AE37" s="29" t="str">
        <f t="shared" si="3"/>
        <v/>
      </c>
      <c r="AG37" s="7" t="str">
        <f>+$A$18</f>
        <v/>
      </c>
      <c r="AH37" s="7" t="str">
        <f>IF(A37&lt;&gt;"",IF(AE37&lt;&gt;"",AE37,0)+IF(M46&lt;&gt;"",M46,0),"")</f>
        <v/>
      </c>
      <c r="AI37" s="106" t="str">
        <f>IF(AH37="","",IF(AH37&gt;0,ROUND(AH37/LARGE(AH31:AH45,1),3),0))</f>
        <v/>
      </c>
    </row>
    <row r="38" spans="1:35" ht="13.5" x14ac:dyDescent="0.25">
      <c r="A38" s="59" t="str">
        <f>+$A$19</f>
        <v/>
      </c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2"/>
      <c r="Q38" s="23"/>
      <c r="R38" s="22"/>
      <c r="S38" s="23"/>
      <c r="T38" s="22"/>
      <c r="U38" s="23"/>
      <c r="V38" s="22"/>
      <c r="W38" s="23"/>
      <c r="X38" s="22"/>
      <c r="Y38" s="23"/>
      <c r="Z38" s="22"/>
      <c r="AA38" s="23"/>
      <c r="AB38" s="22"/>
      <c r="AC38" s="23"/>
      <c r="AE38" s="29" t="str">
        <f t="shared" si="3"/>
        <v/>
      </c>
      <c r="AG38" s="7" t="str">
        <f>+$A$19</f>
        <v/>
      </c>
      <c r="AH38" s="7" t="str">
        <f>IF(A38&lt;&gt;"",IF(AE38&lt;&gt;"",AE38,0)+IF(O46&lt;&gt;"",O46,0),"")</f>
        <v/>
      </c>
      <c r="AI38" s="106" t="str">
        <f>IF(AH38="","",IF(AH38&gt;0,ROUND(AH38/LARGE(AH31:AH45,1),3),0))</f>
        <v/>
      </c>
    </row>
    <row r="39" spans="1:35" ht="13.5" x14ac:dyDescent="0.25">
      <c r="A39" s="59" t="str">
        <f>+$A$20</f>
        <v/>
      </c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2"/>
      <c r="S39" s="23"/>
      <c r="T39" s="22"/>
      <c r="U39" s="23"/>
      <c r="V39" s="22"/>
      <c r="W39" s="23"/>
      <c r="X39" s="22"/>
      <c r="Y39" s="23"/>
      <c r="Z39" s="22"/>
      <c r="AA39" s="23"/>
      <c r="AB39" s="22"/>
      <c r="AC39" s="23"/>
      <c r="AE39" s="29" t="str">
        <f t="shared" si="3"/>
        <v/>
      </c>
      <c r="AG39" s="7" t="str">
        <f>+$A$20</f>
        <v/>
      </c>
      <c r="AH39" s="7" t="str">
        <f>IF(A39&lt;&gt;"",IF(AE39&lt;&gt;"",AE39,0)+IF(Q46&lt;&gt;"",Q46,0),"")</f>
        <v/>
      </c>
      <c r="AI39" s="106" t="str">
        <f>IF(AH39="","",IF(AH39&gt;0,ROUND(AH39/LARGE(AH31:AH45,1),3),0))</f>
        <v/>
      </c>
    </row>
    <row r="40" spans="1:35" ht="13.5" x14ac:dyDescent="0.25">
      <c r="A40" s="59" t="str">
        <f>+$A$21</f>
        <v/>
      </c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2"/>
      <c r="U40" s="23"/>
      <c r="V40" s="22"/>
      <c r="W40" s="23"/>
      <c r="X40" s="22"/>
      <c r="Y40" s="23"/>
      <c r="Z40" s="22"/>
      <c r="AA40" s="23"/>
      <c r="AB40" s="22"/>
      <c r="AC40" s="23"/>
      <c r="AE40" s="29" t="str">
        <f t="shared" si="3"/>
        <v/>
      </c>
      <c r="AG40" s="7" t="str">
        <f>+$A$21</f>
        <v/>
      </c>
      <c r="AH40" s="7" t="str">
        <f>IF(A40&lt;&gt;"",IF(AE40&lt;&gt;"",AE40,0)+IF(S46&lt;&gt;"",S46,0),"")</f>
        <v/>
      </c>
      <c r="AI40" s="106" t="str">
        <f>IF(AH40="","",IF(AH40&gt;0,ROUND(AH40/LARGE(AH31:AH45,1),3),0))</f>
        <v/>
      </c>
    </row>
    <row r="41" spans="1:35" ht="13.5" x14ac:dyDescent="0.25">
      <c r="A41" s="59" t="str">
        <f>+$A$22</f>
        <v/>
      </c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2"/>
      <c r="W41" s="23"/>
      <c r="X41" s="22"/>
      <c r="Y41" s="23"/>
      <c r="Z41" s="22"/>
      <c r="AA41" s="23"/>
      <c r="AB41" s="22"/>
      <c r="AC41" s="23"/>
      <c r="AE41" s="29" t="str">
        <f t="shared" si="3"/>
        <v/>
      </c>
      <c r="AG41" s="7" t="str">
        <f>+$A$22</f>
        <v/>
      </c>
      <c r="AH41" s="7" t="str">
        <f>IF(A41&lt;&gt;"",IF(AE41&lt;&gt;"",AE41,0)+IF(U46&lt;&gt;"",U46,0),"")</f>
        <v/>
      </c>
      <c r="AI41" s="106" t="str">
        <f>IF(AH41="","",IF(AH41&gt;0,ROUND(AH41/LARGE(AH31:AH45,1),3),0))</f>
        <v/>
      </c>
    </row>
    <row r="42" spans="1:35" ht="13.5" x14ac:dyDescent="0.25">
      <c r="A42" s="59" t="str">
        <f>+$A$23</f>
        <v/>
      </c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2"/>
      <c r="Y42" s="23"/>
      <c r="Z42" s="22"/>
      <c r="AA42" s="23"/>
      <c r="AB42" s="22"/>
      <c r="AC42" s="23"/>
      <c r="AE42" s="29" t="str">
        <f t="shared" si="3"/>
        <v/>
      </c>
      <c r="AG42" s="7" t="str">
        <f>+$A$23</f>
        <v/>
      </c>
      <c r="AH42" s="7" t="str">
        <f>IF(A42&lt;&gt;"",IF(AE42&lt;&gt;"",AE42,0)+IF(W46&lt;&gt;"",W46,0),"")</f>
        <v/>
      </c>
      <c r="AI42" s="106" t="str">
        <f>IF(AH42="","",IF(AH42&gt;0,ROUND(AH42/LARGE(AH31:AH45,1),3),0))</f>
        <v/>
      </c>
    </row>
    <row r="43" spans="1:35" ht="13.5" x14ac:dyDescent="0.25">
      <c r="A43" s="59" t="str">
        <f>+$A$24</f>
        <v/>
      </c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2"/>
      <c r="AA43" s="23"/>
      <c r="AB43" s="22"/>
      <c r="AC43" s="23"/>
      <c r="AE43" s="29" t="str">
        <f t="shared" si="3"/>
        <v/>
      </c>
      <c r="AG43" s="7" t="str">
        <f>+$A$24</f>
        <v/>
      </c>
      <c r="AH43" s="7" t="str">
        <f>IF(A43&lt;&gt;"",IF(AE43&lt;&gt;"",AE43,0)+IF(Y46&lt;&gt;"",Y46,0),"")</f>
        <v/>
      </c>
      <c r="AI43" s="106" t="str">
        <f>IF(AH43="","",IF(AH43&gt;0,ROUND(AH43/LARGE(AH31:AH45,1),3),0))</f>
        <v/>
      </c>
    </row>
    <row r="44" spans="1:35" ht="13.5" x14ac:dyDescent="0.25">
      <c r="A44" s="59" t="str">
        <f>+$A$25</f>
        <v/>
      </c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2"/>
      <c r="AC44" s="23"/>
      <c r="AE44" s="29" t="str">
        <f t="shared" si="3"/>
        <v/>
      </c>
      <c r="AG44" s="7" t="str">
        <f>+$A$25</f>
        <v/>
      </c>
      <c r="AH44" s="7" t="str">
        <f>IF(A44&lt;&gt;"",IF(AE44&lt;&gt;"",AE44,0)+IF(AA46&lt;&gt;"",AA46,0),"")</f>
        <v/>
      </c>
      <c r="AI44" s="106" t="str">
        <f>IF(AH44="","",IF(AH44&gt;0,ROUND(AH44/LARGE(AH31:AH45,1),3),0))</f>
        <v/>
      </c>
    </row>
    <row r="45" spans="1:35" x14ac:dyDescent="0.2">
      <c r="A45" s="59" t="str">
        <f>+$A$26</f>
        <v/>
      </c>
      <c r="C45" s="3"/>
      <c r="AE45" s="26"/>
      <c r="AG45" s="40" t="str">
        <f>+$A$26</f>
        <v/>
      </c>
      <c r="AH45" s="40" t="str">
        <f>IF(A45&lt;&gt;"",IF(AE45&lt;&gt;"",AE45,0)+IF(AC46&lt;&gt;"",AC46,0),"")</f>
        <v/>
      </c>
      <c r="AI45" s="107" t="str">
        <f>IF(AH45="","",IF(AH45&gt;0,ROUND(AH45/LARGE(AH31:AH45,1),3),0))</f>
        <v/>
      </c>
    </row>
    <row r="46" spans="1:35" s="26" customFormat="1" x14ac:dyDescent="0.2">
      <c r="C46" s="27" t="str">
        <f>IF(C30="","",SUM(C31:C44))</f>
        <v/>
      </c>
      <c r="E46" s="27" t="str">
        <f>IF(E30="","",SUM(E31:E44))</f>
        <v/>
      </c>
      <c r="G46" s="27" t="str">
        <f>IF(G30="","",SUM(G31:G44))</f>
        <v/>
      </c>
      <c r="I46" s="27" t="str">
        <f>IF(I30="","",SUM(I31:I44))</f>
        <v/>
      </c>
      <c r="K46" s="27" t="str">
        <f>IF(K30="","",SUM(K31:K44))</f>
        <v/>
      </c>
      <c r="M46" s="27" t="str">
        <f>IF(M30="","",SUM(M31:M44))</f>
        <v/>
      </c>
      <c r="O46" s="27" t="str">
        <f>IF(O30="","",SUM(O31:O44))</f>
        <v/>
      </c>
      <c r="Q46" s="27" t="str">
        <f>IF(Q30="","",SUM(Q31:Q44))</f>
        <v/>
      </c>
      <c r="S46" s="27" t="str">
        <f>IF(S30="","",SUM(S31:S44))</f>
        <v/>
      </c>
      <c r="U46" s="27" t="str">
        <f>IF(U30="","",SUM(U31:U44))</f>
        <v/>
      </c>
      <c r="W46" s="27" t="str">
        <f>IF(W30="","",SUM(W31:W44))</f>
        <v/>
      </c>
      <c r="X46" s="27"/>
      <c r="Y46" s="27" t="str">
        <f>IF(Y30="","",SUM(Y31:Y44))</f>
        <v/>
      </c>
      <c r="AA46" s="27" t="str">
        <f>IF(AA30="","",SUM(AA31:AA44))</f>
        <v/>
      </c>
      <c r="AC46" s="27" t="str">
        <f>IF(AC30="","",SUM(AC31:AC44))</f>
        <v/>
      </c>
      <c r="AG46" s="41"/>
      <c r="AH46" s="93"/>
      <c r="AI46" s="41"/>
    </row>
    <row r="47" spans="1:35" ht="24" customHeight="1" x14ac:dyDescent="0.2">
      <c r="AC47" s="8" t="str">
        <f>"Firma ("&amp;Anagrafica!B89&amp;")"</f>
        <v>Firma (Commissario 1)</v>
      </c>
      <c r="AE47" s="88"/>
      <c r="AF47" s="88"/>
      <c r="AG47" s="89"/>
      <c r="AH47" s="88"/>
      <c r="AI47" s="88"/>
    </row>
    <row r="48" spans="1:35" ht="18.75" x14ac:dyDescent="0.3">
      <c r="A48" s="19" t="str">
        <f>IF(Anagrafica!A90&lt;&gt;"",Anagrafica!A90&amp;" - "&amp;Anagrafica!B90,"")</f>
        <v>2 - Commissario 2</v>
      </c>
      <c r="B48" s="20"/>
      <c r="D48" s="1"/>
      <c r="AE48" s="90"/>
      <c r="AF48" s="90"/>
      <c r="AG48" s="91"/>
      <c r="AH48" s="90"/>
      <c r="AI48" s="90"/>
    </row>
    <row r="49" spans="1:35" s="5" customFormat="1" ht="13.5" customHeight="1" x14ac:dyDescent="0.2">
      <c r="A49" s="4" t="s">
        <v>10</v>
      </c>
      <c r="C49" s="60" t="str">
        <f>$A$13</f>
        <v/>
      </c>
      <c r="E49" s="60" t="str">
        <f>+$A$14</f>
        <v/>
      </c>
      <c r="G49" s="60" t="str">
        <f>+$A$15</f>
        <v/>
      </c>
      <c r="I49" s="60" t="str">
        <f>+$A$16</f>
        <v/>
      </c>
      <c r="K49" s="60" t="str">
        <f>+$A$17</f>
        <v/>
      </c>
      <c r="M49" s="60" t="str">
        <f>+$A$18</f>
        <v/>
      </c>
      <c r="O49" s="60" t="str">
        <f>+$A$19</f>
        <v/>
      </c>
      <c r="Q49" s="60" t="str">
        <f>+$A$20</f>
        <v/>
      </c>
      <c r="S49" s="60" t="str">
        <f>+$A$21</f>
        <v/>
      </c>
      <c r="U49" s="60" t="str">
        <f>+$A$22</f>
        <v/>
      </c>
      <c r="W49" s="60" t="str">
        <f>+$A$23</f>
        <v/>
      </c>
      <c r="Y49" s="60" t="str">
        <f>+$A$24</f>
        <v/>
      </c>
      <c r="AA49" s="60" t="str">
        <f>+$A$25</f>
        <v/>
      </c>
      <c r="AC49" s="60" t="str">
        <f>+$A$26</f>
        <v/>
      </c>
      <c r="AE49" s="26"/>
      <c r="AG49" s="4" t="s">
        <v>10</v>
      </c>
      <c r="AH49" s="5" t="s">
        <v>1</v>
      </c>
      <c r="AI49" s="5" t="s">
        <v>0</v>
      </c>
    </row>
    <row r="50" spans="1:35" ht="13.5" x14ac:dyDescent="0.25">
      <c r="A50" s="59" t="str">
        <f>+$A$12</f>
        <v/>
      </c>
      <c r="B50" s="22"/>
      <c r="C50" s="23"/>
      <c r="D50" s="22"/>
      <c r="E50" s="23"/>
      <c r="F50" s="22"/>
      <c r="G50" s="23"/>
      <c r="H50" s="22"/>
      <c r="I50" s="23"/>
      <c r="J50" s="22"/>
      <c r="K50" s="23"/>
      <c r="L50" s="22"/>
      <c r="M50" s="23"/>
      <c r="N50" s="22"/>
      <c r="O50" s="23"/>
      <c r="P50" s="22"/>
      <c r="Q50" s="23"/>
      <c r="R50" s="22"/>
      <c r="S50" s="23"/>
      <c r="T50" s="22"/>
      <c r="U50" s="23"/>
      <c r="V50" s="22"/>
      <c r="W50" s="23"/>
      <c r="X50" s="22"/>
      <c r="Y50" s="23"/>
      <c r="Z50" s="22"/>
      <c r="AA50" s="23"/>
      <c r="AB50" s="22"/>
      <c r="AC50" s="23"/>
      <c r="AE50" s="29" t="str">
        <f t="shared" ref="AE50:AE63" si="4">IF(OR(A50="",AND(A50&lt;&gt;"",A51="")),"",SUM(B50,D50,F50,H50,J50,L50,N50,P50,R50,T50,V50,X50,Z50,AB50))</f>
        <v/>
      </c>
      <c r="AG50" s="6" t="str">
        <f>+$A$12</f>
        <v/>
      </c>
      <c r="AH50" s="6" t="str">
        <f>IF(A50&lt;&gt;"",AE50,"")</f>
        <v/>
      </c>
      <c r="AI50" s="105" t="str">
        <f>IF(AH50="","",IF(AH50&gt;0,ROUND(AH50/LARGE(AH50:AH64,1),3),0))</f>
        <v/>
      </c>
    </row>
    <row r="51" spans="1:35" ht="13.5" x14ac:dyDescent="0.25">
      <c r="A51" s="59" t="str">
        <f>+$A$13</f>
        <v/>
      </c>
      <c r="B51" s="24"/>
      <c r="C51" s="24"/>
      <c r="D51" s="22"/>
      <c r="E51" s="23"/>
      <c r="F51" s="22"/>
      <c r="G51" s="23"/>
      <c r="H51" s="22"/>
      <c r="I51" s="23"/>
      <c r="J51" s="22"/>
      <c r="K51" s="23"/>
      <c r="L51" s="22"/>
      <c r="M51" s="23"/>
      <c r="N51" s="22"/>
      <c r="O51" s="23"/>
      <c r="P51" s="22"/>
      <c r="Q51" s="23"/>
      <c r="R51" s="22"/>
      <c r="S51" s="23"/>
      <c r="T51" s="22"/>
      <c r="U51" s="23"/>
      <c r="V51" s="22"/>
      <c r="W51" s="23"/>
      <c r="X51" s="22"/>
      <c r="Y51" s="23"/>
      <c r="Z51" s="22"/>
      <c r="AA51" s="23"/>
      <c r="AB51" s="22"/>
      <c r="AC51" s="23"/>
      <c r="AE51" s="29" t="str">
        <f t="shared" si="4"/>
        <v/>
      </c>
      <c r="AG51" s="7" t="str">
        <f>+$A$13</f>
        <v/>
      </c>
      <c r="AH51" s="7" t="str">
        <f>IF(A51&lt;&gt;"",IF(AE51&lt;&gt;"",AE51,0)+IF(C65&lt;&gt;"",C65,0),"")</f>
        <v/>
      </c>
      <c r="AI51" s="106" t="str">
        <f>IF(AH51="","",IF(AH51&gt;0,ROUND(AH51/LARGE(AH50:AH64,1),3),0))</f>
        <v/>
      </c>
    </row>
    <row r="52" spans="1:35" ht="13.5" x14ac:dyDescent="0.25">
      <c r="A52" s="59" t="str">
        <f>+$A$14</f>
        <v/>
      </c>
      <c r="B52" s="24"/>
      <c r="C52" s="24"/>
      <c r="D52" s="24"/>
      <c r="E52" s="24"/>
      <c r="F52" s="22"/>
      <c r="G52" s="23"/>
      <c r="H52" s="22"/>
      <c r="I52" s="23"/>
      <c r="J52" s="22"/>
      <c r="K52" s="23"/>
      <c r="L52" s="22"/>
      <c r="M52" s="23"/>
      <c r="N52" s="22"/>
      <c r="O52" s="23"/>
      <c r="P52" s="22"/>
      <c r="Q52" s="23"/>
      <c r="R52" s="22"/>
      <c r="S52" s="23"/>
      <c r="T52" s="22"/>
      <c r="U52" s="23"/>
      <c r="V52" s="22"/>
      <c r="W52" s="23"/>
      <c r="X52" s="22"/>
      <c r="Y52" s="23"/>
      <c r="Z52" s="22"/>
      <c r="AA52" s="23"/>
      <c r="AB52" s="22"/>
      <c r="AC52" s="23"/>
      <c r="AE52" s="29" t="str">
        <f t="shared" si="4"/>
        <v/>
      </c>
      <c r="AG52" s="7" t="str">
        <f>+$A$14</f>
        <v/>
      </c>
      <c r="AH52" s="7" t="str">
        <f>IF(A52&lt;&gt;"",IF(AE52&lt;&gt;"",AE52,0)+IF(E65&lt;&gt;"",E65,0),"")</f>
        <v/>
      </c>
      <c r="AI52" s="106" t="str">
        <f>IF(AH52="","",IF(AH52&gt;0,ROUND(AH52/LARGE(AH50:AH64,1),3),0))</f>
        <v/>
      </c>
    </row>
    <row r="53" spans="1:35" ht="13.5" x14ac:dyDescent="0.25">
      <c r="A53" s="59" t="str">
        <f>+$A$15</f>
        <v/>
      </c>
      <c r="B53" s="24"/>
      <c r="C53" s="24"/>
      <c r="D53" s="24"/>
      <c r="E53" s="24"/>
      <c r="F53" s="24"/>
      <c r="G53" s="24"/>
      <c r="H53" s="22"/>
      <c r="I53" s="23"/>
      <c r="J53" s="22"/>
      <c r="K53" s="23"/>
      <c r="L53" s="22"/>
      <c r="M53" s="23"/>
      <c r="N53" s="22"/>
      <c r="O53" s="23"/>
      <c r="P53" s="22"/>
      <c r="Q53" s="23"/>
      <c r="R53" s="22"/>
      <c r="S53" s="23"/>
      <c r="T53" s="22"/>
      <c r="U53" s="23"/>
      <c r="V53" s="22"/>
      <c r="W53" s="23"/>
      <c r="X53" s="22"/>
      <c r="Y53" s="23"/>
      <c r="Z53" s="22"/>
      <c r="AA53" s="23"/>
      <c r="AB53" s="22"/>
      <c r="AC53" s="23"/>
      <c r="AE53" s="29" t="str">
        <f t="shared" si="4"/>
        <v/>
      </c>
      <c r="AG53" s="7" t="str">
        <f>+$A$15</f>
        <v/>
      </c>
      <c r="AH53" s="7" t="str">
        <f>IF(A53&lt;&gt;"",IF(AE53&lt;&gt;"",AE53,0)+IF(G65&lt;&gt;"",G65,0),"")</f>
        <v/>
      </c>
      <c r="AI53" s="106" t="str">
        <f>IF(AH53="","",IF(AH53&gt;0,ROUND(AH53/LARGE(AH50:AH64,1),3),0))</f>
        <v/>
      </c>
    </row>
    <row r="54" spans="1:35" ht="13.5" x14ac:dyDescent="0.25">
      <c r="A54" s="59" t="str">
        <f>+$A$16</f>
        <v/>
      </c>
      <c r="B54" s="24"/>
      <c r="C54" s="24"/>
      <c r="D54" s="24"/>
      <c r="E54" s="24"/>
      <c r="F54" s="24"/>
      <c r="G54" s="24"/>
      <c r="H54" s="24"/>
      <c r="I54" s="24"/>
      <c r="J54" s="22"/>
      <c r="K54" s="23"/>
      <c r="L54" s="22"/>
      <c r="M54" s="23"/>
      <c r="N54" s="22"/>
      <c r="O54" s="23"/>
      <c r="P54" s="22"/>
      <c r="Q54" s="23"/>
      <c r="R54" s="22"/>
      <c r="S54" s="23"/>
      <c r="T54" s="22"/>
      <c r="U54" s="23"/>
      <c r="V54" s="22"/>
      <c r="W54" s="23"/>
      <c r="X54" s="22"/>
      <c r="Y54" s="23"/>
      <c r="Z54" s="22"/>
      <c r="AA54" s="23"/>
      <c r="AB54" s="22"/>
      <c r="AC54" s="23"/>
      <c r="AE54" s="29" t="str">
        <f t="shared" si="4"/>
        <v/>
      </c>
      <c r="AG54" s="7" t="str">
        <f>+$A$16</f>
        <v/>
      </c>
      <c r="AH54" s="7" t="str">
        <f>IF(A54&lt;&gt;"",IF(AE54&lt;&gt;"",AE54,0)+IF(I65&lt;&gt;"",I65,0),"")</f>
        <v/>
      </c>
      <c r="AI54" s="106" t="str">
        <f>IF(AH54="","",IF(AH54&gt;0,ROUND(AH54/LARGE(AH50:AH64,1),3),0))</f>
        <v/>
      </c>
    </row>
    <row r="55" spans="1:35" ht="13.5" x14ac:dyDescent="0.25">
      <c r="A55" s="59" t="str">
        <f>+$A$17</f>
        <v/>
      </c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2"/>
      <c r="M55" s="23"/>
      <c r="N55" s="22"/>
      <c r="O55" s="23"/>
      <c r="P55" s="22"/>
      <c r="Q55" s="23"/>
      <c r="R55" s="22"/>
      <c r="S55" s="23"/>
      <c r="T55" s="22"/>
      <c r="U55" s="23"/>
      <c r="V55" s="22"/>
      <c r="W55" s="23"/>
      <c r="X55" s="22"/>
      <c r="Y55" s="23"/>
      <c r="Z55" s="22"/>
      <c r="AA55" s="23"/>
      <c r="AB55" s="22"/>
      <c r="AC55" s="23"/>
      <c r="AE55" s="29" t="str">
        <f t="shared" si="4"/>
        <v/>
      </c>
      <c r="AG55" s="7" t="str">
        <f>+$A$17</f>
        <v/>
      </c>
      <c r="AH55" s="7" t="str">
        <f>IF(A55&lt;&gt;"",IF(AE55&lt;&gt;"",AE55,0)+IF(K65&lt;&gt;"",K65,0),"")</f>
        <v/>
      </c>
      <c r="AI55" s="106" t="str">
        <f>IF(AH55="","",IF(AH55&gt;0,ROUND(AH55/LARGE(AH50:AH64,1),3),0))</f>
        <v/>
      </c>
    </row>
    <row r="56" spans="1:35" ht="13.5" x14ac:dyDescent="0.25">
      <c r="A56" s="59" t="str">
        <f>+$A$18</f>
        <v/>
      </c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2"/>
      <c r="O56" s="23"/>
      <c r="P56" s="22"/>
      <c r="Q56" s="23"/>
      <c r="R56" s="22"/>
      <c r="S56" s="23"/>
      <c r="T56" s="22"/>
      <c r="U56" s="23"/>
      <c r="V56" s="22"/>
      <c r="W56" s="23"/>
      <c r="X56" s="22"/>
      <c r="Y56" s="23"/>
      <c r="Z56" s="22"/>
      <c r="AA56" s="23"/>
      <c r="AB56" s="22"/>
      <c r="AC56" s="23"/>
      <c r="AE56" s="29" t="str">
        <f t="shared" si="4"/>
        <v/>
      </c>
      <c r="AG56" s="7" t="str">
        <f>+$A$18</f>
        <v/>
      </c>
      <c r="AH56" s="7" t="str">
        <f>IF(A56&lt;&gt;"",IF(AE56&lt;&gt;"",AE56,0)+IF(M65&lt;&gt;"",M65,0),"")</f>
        <v/>
      </c>
      <c r="AI56" s="106" t="str">
        <f>IF(AH56="","",IF(AH56&gt;0,ROUND(AH56/LARGE(AH50:AH64,1),3),0))</f>
        <v/>
      </c>
    </row>
    <row r="57" spans="1:35" ht="13.5" x14ac:dyDescent="0.25">
      <c r="A57" s="59" t="str">
        <f>+$A$19</f>
        <v/>
      </c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2"/>
      <c r="Q57" s="23"/>
      <c r="R57" s="22"/>
      <c r="S57" s="23"/>
      <c r="T57" s="22"/>
      <c r="U57" s="23"/>
      <c r="V57" s="22"/>
      <c r="W57" s="23"/>
      <c r="X57" s="22"/>
      <c r="Y57" s="23"/>
      <c r="Z57" s="22"/>
      <c r="AA57" s="23"/>
      <c r="AB57" s="22"/>
      <c r="AC57" s="23"/>
      <c r="AE57" s="29" t="str">
        <f t="shared" si="4"/>
        <v/>
      </c>
      <c r="AG57" s="7" t="str">
        <f>+$A$19</f>
        <v/>
      </c>
      <c r="AH57" s="7" t="str">
        <f>IF(A57&lt;&gt;"",IF(AE57&lt;&gt;"",AE57,0)+IF(O65&lt;&gt;"",O65,0),"")</f>
        <v/>
      </c>
      <c r="AI57" s="106" t="str">
        <f>IF(AH57="","",IF(AH57&gt;0,ROUND(AH57/LARGE(AH50:AH64,1),3),0))</f>
        <v/>
      </c>
    </row>
    <row r="58" spans="1:35" ht="13.5" x14ac:dyDescent="0.25">
      <c r="A58" s="59" t="str">
        <f>+$A$20</f>
        <v/>
      </c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2"/>
      <c r="S58" s="23"/>
      <c r="T58" s="22"/>
      <c r="U58" s="23"/>
      <c r="V58" s="22"/>
      <c r="W58" s="23"/>
      <c r="X58" s="22"/>
      <c r="Y58" s="23"/>
      <c r="Z58" s="22"/>
      <c r="AA58" s="23"/>
      <c r="AB58" s="22"/>
      <c r="AC58" s="23"/>
      <c r="AE58" s="29" t="str">
        <f t="shared" si="4"/>
        <v/>
      </c>
      <c r="AG58" s="7" t="str">
        <f>+$A$20</f>
        <v/>
      </c>
      <c r="AH58" s="7" t="str">
        <f>IF(A58&lt;&gt;"",IF(AE58&lt;&gt;"",AE58,0)+IF(Q65&lt;&gt;"",Q65,0),"")</f>
        <v/>
      </c>
      <c r="AI58" s="106" t="str">
        <f>IF(AH58="","",IF(AH58&gt;0,ROUND(AH58/LARGE(AH50:AH64,1),3),0))</f>
        <v/>
      </c>
    </row>
    <row r="59" spans="1:35" ht="13.5" x14ac:dyDescent="0.25">
      <c r="A59" s="59" t="str">
        <f>+$A$21</f>
        <v/>
      </c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2"/>
      <c r="U59" s="23"/>
      <c r="V59" s="22"/>
      <c r="W59" s="23"/>
      <c r="X59" s="22"/>
      <c r="Y59" s="23"/>
      <c r="Z59" s="22"/>
      <c r="AA59" s="23"/>
      <c r="AB59" s="22"/>
      <c r="AC59" s="23"/>
      <c r="AE59" s="29" t="str">
        <f t="shared" si="4"/>
        <v/>
      </c>
      <c r="AG59" s="7" t="str">
        <f>+$A$21</f>
        <v/>
      </c>
      <c r="AH59" s="7" t="str">
        <f>IF(A59&lt;&gt;"",IF(AE59&lt;&gt;"",AE59,0)+IF(S65&lt;&gt;"",S65,0),"")</f>
        <v/>
      </c>
      <c r="AI59" s="106" t="str">
        <f>IF(AH59="","",IF(AH59&gt;0,ROUND(AH59/LARGE(AH50:AH64,1),3),0))</f>
        <v/>
      </c>
    </row>
    <row r="60" spans="1:35" ht="13.5" x14ac:dyDescent="0.25">
      <c r="A60" s="59" t="str">
        <f>+$A$22</f>
        <v/>
      </c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2"/>
      <c r="W60" s="23"/>
      <c r="X60" s="22"/>
      <c r="Y60" s="23"/>
      <c r="Z60" s="22"/>
      <c r="AA60" s="23"/>
      <c r="AB60" s="22"/>
      <c r="AC60" s="23"/>
      <c r="AE60" s="29" t="str">
        <f t="shared" si="4"/>
        <v/>
      </c>
      <c r="AG60" s="7" t="str">
        <f>+$A$22</f>
        <v/>
      </c>
      <c r="AH60" s="7" t="str">
        <f>IF(A60&lt;&gt;"",IF(AE60&lt;&gt;"",AE60,0)+IF(U65&lt;&gt;"",U65,0),"")</f>
        <v/>
      </c>
      <c r="AI60" s="106" t="str">
        <f>IF(AH60="","",IF(AH60&gt;0,ROUND(AH60/LARGE(AH50:AH64,1),3),0))</f>
        <v/>
      </c>
    </row>
    <row r="61" spans="1:35" ht="13.5" x14ac:dyDescent="0.25">
      <c r="A61" s="59" t="str">
        <f>+$A$23</f>
        <v/>
      </c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2"/>
      <c r="Y61" s="23"/>
      <c r="Z61" s="22"/>
      <c r="AA61" s="23"/>
      <c r="AB61" s="22"/>
      <c r="AC61" s="23"/>
      <c r="AE61" s="29" t="str">
        <f t="shared" si="4"/>
        <v/>
      </c>
      <c r="AG61" s="7" t="str">
        <f>+$A$23</f>
        <v/>
      </c>
      <c r="AH61" s="7" t="str">
        <f>IF(A61&lt;&gt;"",IF(AE61&lt;&gt;"",AE61,0)+IF(W65&lt;&gt;"",W65,0),"")</f>
        <v/>
      </c>
      <c r="AI61" s="106" t="str">
        <f>IF(AH61="","",IF(AH61&gt;0,ROUND(AH61/LARGE(AH50:AH64,1),3),0))</f>
        <v/>
      </c>
    </row>
    <row r="62" spans="1:35" ht="13.5" x14ac:dyDescent="0.25">
      <c r="A62" s="59" t="str">
        <f>+$A$24</f>
        <v/>
      </c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2"/>
      <c r="AA62" s="23"/>
      <c r="AB62" s="22"/>
      <c r="AC62" s="23"/>
      <c r="AE62" s="29" t="str">
        <f t="shared" si="4"/>
        <v/>
      </c>
      <c r="AG62" s="7" t="str">
        <f>+$A$24</f>
        <v/>
      </c>
      <c r="AH62" s="7" t="str">
        <f>IF(A62&lt;&gt;"",IF(AE62&lt;&gt;"",AE62,0)+IF(Y65&lt;&gt;"",Y65,0),"")</f>
        <v/>
      </c>
      <c r="AI62" s="106" t="str">
        <f>IF(AH62="","",IF(AH62&gt;0,ROUND(AH62/LARGE(AH50:AH64,1),3),0))</f>
        <v/>
      </c>
    </row>
    <row r="63" spans="1:35" ht="13.5" x14ac:dyDescent="0.25">
      <c r="A63" s="59" t="str">
        <f>+$A$25</f>
        <v/>
      </c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2"/>
      <c r="AC63" s="23"/>
      <c r="AE63" s="29" t="str">
        <f t="shared" si="4"/>
        <v/>
      </c>
      <c r="AG63" s="7" t="str">
        <f>+$A$25</f>
        <v/>
      </c>
      <c r="AH63" s="7" t="str">
        <f>IF(A63&lt;&gt;"",IF(AE63&lt;&gt;"",AE63,0)+IF(AA65&lt;&gt;"",AA65,0),"")</f>
        <v/>
      </c>
      <c r="AI63" s="106" t="str">
        <f>IF(AH63="","",IF(AH63&gt;0,ROUND(AH63/LARGE(AH50:AH64,1),3),0))</f>
        <v/>
      </c>
    </row>
    <row r="64" spans="1:35" x14ac:dyDescent="0.2">
      <c r="A64" s="59" t="str">
        <f>+$A$26</f>
        <v/>
      </c>
      <c r="C64" s="3"/>
      <c r="AE64" s="26"/>
      <c r="AG64" s="40" t="str">
        <f>+$A$26</f>
        <v/>
      </c>
      <c r="AH64" s="40" t="str">
        <f>IF(A64&lt;&gt;"",IF(AE64&lt;&gt;"",AE64,0)+IF(AC65&lt;&gt;"",AC65,0),"")</f>
        <v/>
      </c>
      <c r="AI64" s="107" t="str">
        <f>IF(AH64="","",IF(AH64&gt;0,ROUND(AH64/LARGE(AH50:AH64,1),3),0))</f>
        <v/>
      </c>
    </row>
    <row r="65" spans="1:35" s="26" customFormat="1" x14ac:dyDescent="0.2">
      <c r="C65" s="27" t="str">
        <f>IF(C49="","",SUM(C50:C63))</f>
        <v/>
      </c>
      <c r="E65" s="27" t="str">
        <f>IF(E49="","",SUM(E50:E63))</f>
        <v/>
      </c>
      <c r="G65" s="27" t="str">
        <f>IF(G49="","",SUM(G50:G63))</f>
        <v/>
      </c>
      <c r="I65" s="27" t="str">
        <f>IF(I49="","",SUM(I50:I63))</f>
        <v/>
      </c>
      <c r="K65" s="27" t="str">
        <f>IF(K49="","",SUM(K50:K63))</f>
        <v/>
      </c>
      <c r="M65" s="27" t="str">
        <f>IF(M49="","",SUM(M50:M63))</f>
        <v/>
      </c>
      <c r="O65" s="27" t="str">
        <f>IF(O49="","",SUM(O50:O63))</f>
        <v/>
      </c>
      <c r="Q65" s="27" t="str">
        <f>IF(Q49="","",SUM(Q50:Q63))</f>
        <v/>
      </c>
      <c r="S65" s="27" t="str">
        <f>IF(S49="","",SUM(S50:S63))</f>
        <v/>
      </c>
      <c r="U65" s="27" t="str">
        <f>IF(U49="","",SUM(U50:U63))</f>
        <v/>
      </c>
      <c r="W65" s="27" t="str">
        <f>IF(W49="","",SUM(W50:W63))</f>
        <v/>
      </c>
      <c r="X65" s="27"/>
      <c r="Y65" s="27" t="str">
        <f>IF(Y49="","",SUM(Y50:Y63))</f>
        <v/>
      </c>
      <c r="AA65" s="27" t="str">
        <f>IF(AA49="","",SUM(AA50:AA63))</f>
        <v/>
      </c>
      <c r="AC65" s="27" t="str">
        <f>IF(AC49="","",SUM(AC50:AC63))</f>
        <v/>
      </c>
      <c r="AG65" s="41"/>
      <c r="AH65" s="93"/>
      <c r="AI65" s="41"/>
    </row>
    <row r="66" spans="1:35" ht="24" customHeight="1" x14ac:dyDescent="0.2">
      <c r="AC66" s="8" t="str">
        <f>"Firma ("&amp;Anagrafica!B90&amp;")"</f>
        <v>Firma (Commissario 2)</v>
      </c>
      <c r="AE66" s="88"/>
      <c r="AF66" s="88"/>
      <c r="AG66" s="89"/>
      <c r="AH66" s="88"/>
      <c r="AI66" s="88"/>
    </row>
    <row r="67" spans="1:35" ht="18.75" x14ac:dyDescent="0.3">
      <c r="A67" s="19" t="str">
        <f>IF(Anagrafica!A91&lt;&gt;"",Anagrafica!A91&amp;" - "&amp;Anagrafica!B91,"")</f>
        <v>3 - Commissario 3</v>
      </c>
      <c r="B67" s="20"/>
      <c r="D67" s="1"/>
    </row>
    <row r="68" spans="1:35" s="5" customFormat="1" ht="13.5" customHeight="1" x14ac:dyDescent="0.2">
      <c r="A68" s="4" t="s">
        <v>10</v>
      </c>
      <c r="C68" s="60" t="str">
        <f>$A$13</f>
        <v/>
      </c>
      <c r="E68" s="60" t="str">
        <f>+$A$14</f>
        <v/>
      </c>
      <c r="G68" s="60" t="str">
        <f>+$A$15</f>
        <v/>
      </c>
      <c r="I68" s="60" t="str">
        <f>+$A$16</f>
        <v/>
      </c>
      <c r="K68" s="60" t="str">
        <f>+$A$17</f>
        <v/>
      </c>
      <c r="M68" s="60" t="str">
        <f>+$A$18</f>
        <v/>
      </c>
      <c r="O68" s="60" t="str">
        <f>+$A$19</f>
        <v/>
      </c>
      <c r="Q68" s="60" t="str">
        <f>+$A$20</f>
        <v/>
      </c>
      <c r="S68" s="60" t="str">
        <f>+$A$21</f>
        <v/>
      </c>
      <c r="U68" s="60" t="str">
        <f>+$A$22</f>
        <v/>
      </c>
      <c r="W68" s="60" t="str">
        <f>+$A$23</f>
        <v/>
      </c>
      <c r="Y68" s="60" t="str">
        <f>+$A$24</f>
        <v/>
      </c>
      <c r="AA68" s="60" t="str">
        <f>+$A$25</f>
        <v/>
      </c>
      <c r="AC68" s="60" t="str">
        <f>+$A$26</f>
        <v/>
      </c>
      <c r="AE68" s="26"/>
      <c r="AG68" s="4" t="s">
        <v>10</v>
      </c>
      <c r="AH68" s="5" t="s">
        <v>1</v>
      </c>
      <c r="AI68" s="5" t="s">
        <v>0</v>
      </c>
    </row>
    <row r="69" spans="1:35" ht="13.5" x14ac:dyDescent="0.25">
      <c r="A69" s="59" t="str">
        <f>+$A$12</f>
        <v/>
      </c>
      <c r="B69" s="22"/>
      <c r="C69" s="23"/>
      <c r="D69" s="22"/>
      <c r="E69" s="23"/>
      <c r="F69" s="22"/>
      <c r="G69" s="23"/>
      <c r="H69" s="22"/>
      <c r="I69" s="23"/>
      <c r="J69" s="22"/>
      <c r="K69" s="23"/>
      <c r="L69" s="22"/>
      <c r="M69" s="23"/>
      <c r="N69" s="22"/>
      <c r="O69" s="23"/>
      <c r="P69" s="22"/>
      <c r="Q69" s="23"/>
      <c r="R69" s="22"/>
      <c r="S69" s="23"/>
      <c r="T69" s="22"/>
      <c r="U69" s="23"/>
      <c r="V69" s="22"/>
      <c r="W69" s="23"/>
      <c r="X69" s="22"/>
      <c r="Y69" s="23"/>
      <c r="Z69" s="22"/>
      <c r="AA69" s="23"/>
      <c r="AB69" s="22"/>
      <c r="AC69" s="23"/>
      <c r="AE69" s="29" t="str">
        <f t="shared" ref="AE69:AE82" si="5">IF(OR(A69="",AND(A69&lt;&gt;"",A70="")),"",SUM(B69,D69,F69,H69,J69,L69,N69,P69,R69,T69,V69,X69,Z69,AB69))</f>
        <v/>
      </c>
      <c r="AG69" s="6" t="str">
        <f>+$A$12</f>
        <v/>
      </c>
      <c r="AH69" s="6" t="str">
        <f>IF(A69&lt;&gt;"",AE69,"")</f>
        <v/>
      </c>
      <c r="AI69" s="105" t="str">
        <f>IF(AH69="","",IF(AH69&gt;0,ROUND(AH69/LARGE(AH69:AH83,1),3),0))</f>
        <v/>
      </c>
    </row>
    <row r="70" spans="1:35" ht="13.5" x14ac:dyDescent="0.25">
      <c r="A70" s="59" t="str">
        <f>+$A$13</f>
        <v/>
      </c>
      <c r="B70" s="24"/>
      <c r="C70" s="24"/>
      <c r="D70" s="22"/>
      <c r="E70" s="23"/>
      <c r="F70" s="22"/>
      <c r="G70" s="23"/>
      <c r="H70" s="22"/>
      <c r="I70" s="23"/>
      <c r="J70" s="22"/>
      <c r="K70" s="23"/>
      <c r="L70" s="22"/>
      <c r="M70" s="23"/>
      <c r="N70" s="22"/>
      <c r="O70" s="23"/>
      <c r="P70" s="22"/>
      <c r="Q70" s="23"/>
      <c r="R70" s="22"/>
      <c r="S70" s="23"/>
      <c r="T70" s="22"/>
      <c r="U70" s="23"/>
      <c r="V70" s="22"/>
      <c r="W70" s="23"/>
      <c r="X70" s="22"/>
      <c r="Y70" s="23"/>
      <c r="Z70" s="22"/>
      <c r="AA70" s="23"/>
      <c r="AB70" s="22"/>
      <c r="AC70" s="23"/>
      <c r="AE70" s="29" t="str">
        <f t="shared" si="5"/>
        <v/>
      </c>
      <c r="AG70" s="7" t="str">
        <f>+$A$13</f>
        <v/>
      </c>
      <c r="AH70" s="7" t="str">
        <f>IF(A70&lt;&gt;"",IF(AE70&lt;&gt;"",AE70,0)+IF(C84&lt;&gt;"",C84,0),"")</f>
        <v/>
      </c>
      <c r="AI70" s="106" t="str">
        <f>IF(AH70="","",IF(AH70&gt;0,ROUND(AH70/LARGE(AH69:AH83,1),3),0))</f>
        <v/>
      </c>
    </row>
    <row r="71" spans="1:35" ht="13.5" x14ac:dyDescent="0.25">
      <c r="A71" s="59" t="str">
        <f>+$A$14</f>
        <v/>
      </c>
      <c r="B71" s="24"/>
      <c r="C71" s="24"/>
      <c r="D71" s="24"/>
      <c r="E71" s="24"/>
      <c r="F71" s="22"/>
      <c r="G71" s="23"/>
      <c r="H71" s="22"/>
      <c r="I71" s="23"/>
      <c r="J71" s="22"/>
      <c r="K71" s="23"/>
      <c r="L71" s="22"/>
      <c r="M71" s="23"/>
      <c r="N71" s="22"/>
      <c r="O71" s="23"/>
      <c r="P71" s="22"/>
      <c r="Q71" s="23"/>
      <c r="R71" s="22"/>
      <c r="S71" s="23"/>
      <c r="T71" s="22"/>
      <c r="U71" s="23"/>
      <c r="V71" s="22"/>
      <c r="W71" s="23"/>
      <c r="X71" s="22"/>
      <c r="Y71" s="23"/>
      <c r="Z71" s="22"/>
      <c r="AA71" s="23"/>
      <c r="AB71" s="22"/>
      <c r="AC71" s="23"/>
      <c r="AE71" s="29" t="str">
        <f t="shared" si="5"/>
        <v/>
      </c>
      <c r="AG71" s="7" t="str">
        <f>+$A$14</f>
        <v/>
      </c>
      <c r="AH71" s="7" t="str">
        <f>IF(A71&lt;&gt;"",IF(AE71&lt;&gt;"",AE71,0)+IF(E84&lt;&gt;"",E84,0),"")</f>
        <v/>
      </c>
      <c r="AI71" s="106" t="str">
        <f>IF(AH71="","",IF(AH71&gt;0,ROUND(AH71/LARGE(AH69:AH83,1),3),0))</f>
        <v/>
      </c>
    </row>
    <row r="72" spans="1:35" ht="13.5" x14ac:dyDescent="0.25">
      <c r="A72" s="59" t="str">
        <f>+$A$15</f>
        <v/>
      </c>
      <c r="B72" s="24"/>
      <c r="C72" s="24"/>
      <c r="D72" s="24"/>
      <c r="E72" s="24"/>
      <c r="F72" s="24"/>
      <c r="G72" s="24"/>
      <c r="H72" s="22"/>
      <c r="I72" s="23"/>
      <c r="J72" s="22"/>
      <c r="K72" s="23"/>
      <c r="L72" s="22"/>
      <c r="M72" s="23"/>
      <c r="N72" s="22"/>
      <c r="O72" s="23"/>
      <c r="P72" s="22"/>
      <c r="Q72" s="23"/>
      <c r="R72" s="22"/>
      <c r="S72" s="23"/>
      <c r="T72" s="22"/>
      <c r="U72" s="23"/>
      <c r="V72" s="22"/>
      <c r="W72" s="23"/>
      <c r="X72" s="22"/>
      <c r="Y72" s="23"/>
      <c r="Z72" s="22"/>
      <c r="AA72" s="23"/>
      <c r="AB72" s="22"/>
      <c r="AC72" s="23"/>
      <c r="AE72" s="29" t="str">
        <f t="shared" si="5"/>
        <v/>
      </c>
      <c r="AG72" s="7" t="str">
        <f>+$A$15</f>
        <v/>
      </c>
      <c r="AH72" s="7" t="str">
        <f>IF(A72&lt;&gt;"",IF(AE72&lt;&gt;"",AE72,0)+IF(G84&lt;&gt;"",G84,0),"")</f>
        <v/>
      </c>
      <c r="AI72" s="106" t="str">
        <f>IF(AH72="","",IF(AH72&gt;0,ROUND(AH72/LARGE(AH69:AH83,1),3),0))</f>
        <v/>
      </c>
    </row>
    <row r="73" spans="1:35" ht="13.5" x14ac:dyDescent="0.25">
      <c r="A73" s="59" t="str">
        <f>+$A$16</f>
        <v/>
      </c>
      <c r="B73" s="24"/>
      <c r="C73" s="24"/>
      <c r="D73" s="24"/>
      <c r="E73" s="24"/>
      <c r="F73" s="24"/>
      <c r="G73" s="24"/>
      <c r="H73" s="24"/>
      <c r="I73" s="24"/>
      <c r="J73" s="22"/>
      <c r="K73" s="23"/>
      <c r="L73" s="22"/>
      <c r="M73" s="23"/>
      <c r="N73" s="22"/>
      <c r="O73" s="23"/>
      <c r="P73" s="22"/>
      <c r="Q73" s="23"/>
      <c r="R73" s="22"/>
      <c r="S73" s="23"/>
      <c r="T73" s="22"/>
      <c r="U73" s="23"/>
      <c r="V73" s="22"/>
      <c r="W73" s="23"/>
      <c r="X73" s="22"/>
      <c r="Y73" s="23"/>
      <c r="Z73" s="22"/>
      <c r="AA73" s="23"/>
      <c r="AB73" s="22"/>
      <c r="AC73" s="23"/>
      <c r="AE73" s="29" t="str">
        <f t="shared" si="5"/>
        <v/>
      </c>
      <c r="AG73" s="7" t="str">
        <f>+$A$16</f>
        <v/>
      </c>
      <c r="AH73" s="7" t="str">
        <f>IF(A73&lt;&gt;"",IF(AE73&lt;&gt;"",AE73,0)+IF(I84&lt;&gt;"",I84,0),"")</f>
        <v/>
      </c>
      <c r="AI73" s="106" t="str">
        <f>IF(AH73="","",IF(AH73&gt;0,ROUND(AH73/LARGE(AH69:AH83,1),3),0))</f>
        <v/>
      </c>
    </row>
    <row r="74" spans="1:35" ht="13.5" x14ac:dyDescent="0.25">
      <c r="A74" s="59" t="str">
        <f>+$A$17</f>
        <v/>
      </c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2"/>
      <c r="M74" s="23"/>
      <c r="N74" s="22"/>
      <c r="O74" s="23"/>
      <c r="P74" s="22"/>
      <c r="Q74" s="23"/>
      <c r="R74" s="22"/>
      <c r="S74" s="23"/>
      <c r="T74" s="22"/>
      <c r="U74" s="23"/>
      <c r="V74" s="22"/>
      <c r="W74" s="23"/>
      <c r="X74" s="22"/>
      <c r="Y74" s="23"/>
      <c r="Z74" s="22"/>
      <c r="AA74" s="23"/>
      <c r="AB74" s="22"/>
      <c r="AC74" s="23"/>
      <c r="AE74" s="29" t="str">
        <f t="shared" si="5"/>
        <v/>
      </c>
      <c r="AG74" s="7" t="str">
        <f>+$A$17</f>
        <v/>
      </c>
      <c r="AH74" s="7" t="str">
        <f>IF(A74&lt;&gt;"",IF(AE74&lt;&gt;"",AE74,0)+IF(K84&lt;&gt;"",K84,0),"")</f>
        <v/>
      </c>
      <c r="AI74" s="106" t="str">
        <f>IF(AH74="","",IF(AH74&gt;0,ROUND(AH74/LARGE(AH69:AH83,1),3),0))</f>
        <v/>
      </c>
    </row>
    <row r="75" spans="1:35" ht="13.5" x14ac:dyDescent="0.25">
      <c r="A75" s="59" t="str">
        <f>+$A$18</f>
        <v/>
      </c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2"/>
      <c r="O75" s="23"/>
      <c r="P75" s="22"/>
      <c r="Q75" s="23"/>
      <c r="R75" s="22"/>
      <c r="S75" s="23"/>
      <c r="T75" s="22"/>
      <c r="U75" s="23"/>
      <c r="V75" s="22"/>
      <c r="W75" s="23"/>
      <c r="X75" s="22"/>
      <c r="Y75" s="23"/>
      <c r="Z75" s="22"/>
      <c r="AA75" s="23"/>
      <c r="AB75" s="22"/>
      <c r="AC75" s="23"/>
      <c r="AE75" s="29" t="str">
        <f t="shared" si="5"/>
        <v/>
      </c>
      <c r="AG75" s="7" t="str">
        <f>+$A$18</f>
        <v/>
      </c>
      <c r="AH75" s="7" t="str">
        <f>IF(A75&lt;&gt;"",IF(AE75&lt;&gt;"",AE75,0)+IF(M84&lt;&gt;"",M84,0),"")</f>
        <v/>
      </c>
      <c r="AI75" s="106" t="str">
        <f>IF(AH75="","",IF(AH75&gt;0,ROUND(AH75/LARGE(AH69:AH83,1),3),0))</f>
        <v/>
      </c>
    </row>
    <row r="76" spans="1:35" ht="13.5" x14ac:dyDescent="0.25">
      <c r="A76" s="59" t="str">
        <f>+$A$19</f>
        <v/>
      </c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2"/>
      <c r="Q76" s="23"/>
      <c r="R76" s="22"/>
      <c r="S76" s="23"/>
      <c r="T76" s="22"/>
      <c r="U76" s="23"/>
      <c r="V76" s="22"/>
      <c r="W76" s="23"/>
      <c r="X76" s="22"/>
      <c r="Y76" s="23"/>
      <c r="Z76" s="22"/>
      <c r="AA76" s="23"/>
      <c r="AB76" s="22"/>
      <c r="AC76" s="23"/>
      <c r="AE76" s="29" t="str">
        <f t="shared" si="5"/>
        <v/>
      </c>
      <c r="AG76" s="7" t="str">
        <f>+$A$19</f>
        <v/>
      </c>
      <c r="AH76" s="7" t="str">
        <f>IF(A76&lt;&gt;"",IF(AE76&lt;&gt;"",AE76,0)+IF(O84&lt;&gt;"",O84,0),"")</f>
        <v/>
      </c>
      <c r="AI76" s="106" t="str">
        <f>IF(AH76="","",IF(AH76&gt;0,ROUND(AH76/LARGE(AH69:AH83,1),3),0))</f>
        <v/>
      </c>
    </row>
    <row r="77" spans="1:35" ht="13.5" x14ac:dyDescent="0.25">
      <c r="A77" s="59" t="str">
        <f>+$A$20</f>
        <v/>
      </c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2"/>
      <c r="S77" s="23"/>
      <c r="T77" s="22"/>
      <c r="U77" s="23"/>
      <c r="V77" s="22"/>
      <c r="W77" s="23"/>
      <c r="X77" s="22"/>
      <c r="Y77" s="23"/>
      <c r="Z77" s="22"/>
      <c r="AA77" s="23"/>
      <c r="AB77" s="22"/>
      <c r="AC77" s="23"/>
      <c r="AE77" s="29" t="str">
        <f t="shared" si="5"/>
        <v/>
      </c>
      <c r="AG77" s="7" t="str">
        <f>+$A$20</f>
        <v/>
      </c>
      <c r="AH77" s="7" t="str">
        <f>IF(A77&lt;&gt;"",IF(AE77&lt;&gt;"",AE77,0)+IF(Q84&lt;&gt;"",Q84,0),"")</f>
        <v/>
      </c>
      <c r="AI77" s="106" t="str">
        <f>IF(AH77="","",IF(AH77&gt;0,ROUND(AH77/LARGE(AH69:AH83,1),3),0))</f>
        <v/>
      </c>
    </row>
    <row r="78" spans="1:35" ht="13.5" x14ac:dyDescent="0.25">
      <c r="A78" s="59" t="str">
        <f>+$A$21</f>
        <v/>
      </c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2"/>
      <c r="U78" s="23"/>
      <c r="V78" s="22"/>
      <c r="W78" s="23"/>
      <c r="X78" s="22"/>
      <c r="Y78" s="23"/>
      <c r="Z78" s="22"/>
      <c r="AA78" s="23"/>
      <c r="AB78" s="22"/>
      <c r="AC78" s="23"/>
      <c r="AE78" s="29" t="str">
        <f t="shared" si="5"/>
        <v/>
      </c>
      <c r="AG78" s="7" t="str">
        <f>+$A$21</f>
        <v/>
      </c>
      <c r="AH78" s="7" t="str">
        <f>IF(A78&lt;&gt;"",IF(AE78&lt;&gt;"",AE78,0)+IF(S84&lt;&gt;"",S84,0),"")</f>
        <v/>
      </c>
      <c r="AI78" s="106" t="str">
        <f>IF(AH78="","",IF(AH78&gt;0,ROUND(AH78/LARGE(AH69:AH83,1),3),0))</f>
        <v/>
      </c>
    </row>
    <row r="79" spans="1:35" ht="13.5" x14ac:dyDescent="0.25">
      <c r="A79" s="59" t="str">
        <f>+$A$22</f>
        <v/>
      </c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2"/>
      <c r="W79" s="23"/>
      <c r="X79" s="22"/>
      <c r="Y79" s="23"/>
      <c r="Z79" s="22"/>
      <c r="AA79" s="23"/>
      <c r="AB79" s="22"/>
      <c r="AC79" s="23"/>
      <c r="AE79" s="29" t="str">
        <f t="shared" si="5"/>
        <v/>
      </c>
      <c r="AG79" s="7" t="str">
        <f>+$A$22</f>
        <v/>
      </c>
      <c r="AH79" s="7" t="str">
        <f>IF(A79&lt;&gt;"",IF(AE79&lt;&gt;"",AE79,0)+IF(U84&lt;&gt;"",U84,0),"")</f>
        <v/>
      </c>
      <c r="AI79" s="106" t="str">
        <f>IF(AH79="","",IF(AH79&gt;0,ROUND(AH79/LARGE(AH69:AH83,1),3),0))</f>
        <v/>
      </c>
    </row>
    <row r="80" spans="1:35" ht="13.5" x14ac:dyDescent="0.25">
      <c r="A80" s="59" t="str">
        <f>+$A$23</f>
        <v/>
      </c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2"/>
      <c r="Y80" s="23"/>
      <c r="Z80" s="22"/>
      <c r="AA80" s="23"/>
      <c r="AB80" s="22"/>
      <c r="AC80" s="23"/>
      <c r="AE80" s="29" t="str">
        <f t="shared" si="5"/>
        <v/>
      </c>
      <c r="AG80" s="7" t="str">
        <f>+$A$23</f>
        <v/>
      </c>
      <c r="AH80" s="7" t="str">
        <f>IF(A80&lt;&gt;"",IF(AE80&lt;&gt;"",AE80,0)+IF(W84&lt;&gt;"",W84,0),"")</f>
        <v/>
      </c>
      <c r="AI80" s="106" t="str">
        <f>IF(AH80="","",IF(AH80&gt;0,ROUND(AH80/LARGE(AH69:AH83,1),3),0))</f>
        <v/>
      </c>
    </row>
    <row r="81" spans="1:35" ht="13.5" x14ac:dyDescent="0.25">
      <c r="A81" s="59" t="str">
        <f>+$A$24</f>
        <v/>
      </c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2"/>
      <c r="AA81" s="23"/>
      <c r="AB81" s="22"/>
      <c r="AC81" s="23"/>
      <c r="AE81" s="29" t="str">
        <f t="shared" si="5"/>
        <v/>
      </c>
      <c r="AG81" s="7" t="str">
        <f>+$A$24</f>
        <v/>
      </c>
      <c r="AH81" s="7" t="str">
        <f>IF(A81&lt;&gt;"",IF(AE81&lt;&gt;"",AE81,0)+IF(Y84&lt;&gt;"",Y84,0),"")</f>
        <v/>
      </c>
      <c r="AI81" s="106" t="str">
        <f>IF(AH81="","",IF(AH81&gt;0,ROUND(AH81/LARGE(AH69:AH83,1),3),0))</f>
        <v/>
      </c>
    </row>
    <row r="82" spans="1:35" ht="13.5" x14ac:dyDescent="0.25">
      <c r="A82" s="59" t="str">
        <f>+$A$25</f>
        <v/>
      </c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2"/>
      <c r="AC82" s="23"/>
      <c r="AE82" s="29" t="str">
        <f t="shared" si="5"/>
        <v/>
      </c>
      <c r="AG82" s="7" t="str">
        <f>+$A$25</f>
        <v/>
      </c>
      <c r="AH82" s="7" t="str">
        <f>IF(A82&lt;&gt;"",IF(AE82&lt;&gt;"",AE82,0)+IF(AA84&lt;&gt;"",AA84,0),"")</f>
        <v/>
      </c>
      <c r="AI82" s="106" t="str">
        <f>IF(AH82="","",IF(AH82&gt;0,ROUND(AH82/LARGE(AH69:AH83,1),3),0))</f>
        <v/>
      </c>
    </row>
    <row r="83" spans="1:35" x14ac:dyDescent="0.2">
      <c r="A83" s="59" t="str">
        <f>+$A$26</f>
        <v/>
      </c>
      <c r="C83" s="3"/>
      <c r="AE83" s="26"/>
      <c r="AG83" s="40" t="str">
        <f>+$A$26</f>
        <v/>
      </c>
      <c r="AH83" s="40" t="str">
        <f>IF(A83&lt;&gt;"",IF(AE83&lt;&gt;"",AE83,0)+IF(AC84&lt;&gt;"",AC84,0),"")</f>
        <v/>
      </c>
      <c r="AI83" s="107" t="str">
        <f>IF(AH83="","",IF(AH83&gt;0,ROUND(AH83/LARGE(AH69:AH83,1),3),0))</f>
        <v/>
      </c>
    </row>
    <row r="84" spans="1:35" s="26" customFormat="1" x14ac:dyDescent="0.2">
      <c r="C84" s="27" t="str">
        <f>IF(C68="","",SUM(C69:C82))</f>
        <v/>
      </c>
      <c r="E84" s="27" t="str">
        <f>IF(E68="","",SUM(E69:E82))</f>
        <v/>
      </c>
      <c r="G84" s="27" t="str">
        <f>IF(G68="","",SUM(G69:G82))</f>
        <v/>
      </c>
      <c r="I84" s="27" t="str">
        <f>IF(I68="","",SUM(I69:I82))</f>
        <v/>
      </c>
      <c r="K84" s="27" t="str">
        <f>IF(K68="","",SUM(K69:K82))</f>
        <v/>
      </c>
      <c r="M84" s="27" t="str">
        <f>IF(M68="","",SUM(M69:M82))</f>
        <v/>
      </c>
      <c r="O84" s="27" t="str">
        <f>IF(O68="","",SUM(O69:O82))</f>
        <v/>
      </c>
      <c r="Q84" s="27" t="str">
        <f>IF(Q68="","",SUM(Q69:Q82))</f>
        <v/>
      </c>
      <c r="S84" s="27" t="str">
        <f>IF(S68="","",SUM(S69:S82))</f>
        <v/>
      </c>
      <c r="U84" s="27" t="str">
        <f>IF(U68="","",SUM(U69:U82))</f>
        <v/>
      </c>
      <c r="W84" s="27" t="str">
        <f>IF(W68="","",SUM(W69:W82))</f>
        <v/>
      </c>
      <c r="X84" s="27"/>
      <c r="Y84" s="27" t="str">
        <f>IF(Y68="","",SUM(Y69:Y82))</f>
        <v/>
      </c>
      <c r="AA84" s="27" t="str">
        <f>IF(AA68="","",SUM(AA69:AA82))</f>
        <v/>
      </c>
      <c r="AC84" s="27" t="str">
        <f>IF(AC68="","",SUM(AC69:AC82))</f>
        <v/>
      </c>
      <c r="AG84" s="41"/>
      <c r="AH84" s="93"/>
      <c r="AI84" s="41"/>
    </row>
    <row r="85" spans="1:35" ht="24" customHeight="1" x14ac:dyDescent="0.2">
      <c r="AC85" s="8" t="str">
        <f>"Firma ("&amp;Anagrafica!B91&amp;")"</f>
        <v>Firma (Commissario 3)</v>
      </c>
      <c r="AE85" s="88"/>
      <c r="AF85" s="88"/>
      <c r="AG85" s="89"/>
      <c r="AH85" s="88"/>
      <c r="AI85" s="88"/>
    </row>
    <row r="86" spans="1:35" ht="18.75" x14ac:dyDescent="0.3">
      <c r="A86" s="19" t="str">
        <f>IF(Anagrafica!A92&lt;&gt;"",Anagrafica!A92&amp;" - "&amp;Anagrafica!B92,"")</f>
        <v/>
      </c>
      <c r="B86" s="20"/>
      <c r="D86" s="1"/>
      <c r="AE86" s="90"/>
      <c r="AF86" s="90"/>
      <c r="AG86" s="91"/>
      <c r="AH86" s="90"/>
      <c r="AI86" s="90"/>
    </row>
    <row r="87" spans="1:35" s="5" customFormat="1" ht="13.5" customHeight="1" x14ac:dyDescent="0.2">
      <c r="A87" s="4" t="s">
        <v>10</v>
      </c>
      <c r="C87" s="60" t="str">
        <f>$A$13</f>
        <v/>
      </c>
      <c r="E87" s="60" t="str">
        <f>+$A$14</f>
        <v/>
      </c>
      <c r="G87" s="60" t="str">
        <f>+$A$15</f>
        <v/>
      </c>
      <c r="I87" s="60" t="str">
        <f>+$A$16</f>
        <v/>
      </c>
      <c r="K87" s="60" t="str">
        <f>+$A$17</f>
        <v/>
      </c>
      <c r="M87" s="60" t="str">
        <f>+$A$18</f>
        <v/>
      </c>
      <c r="O87" s="60" t="str">
        <f>+$A$19</f>
        <v/>
      </c>
      <c r="Q87" s="60" t="str">
        <f>+$A$20</f>
        <v/>
      </c>
      <c r="S87" s="60" t="str">
        <f>+$A$21</f>
        <v/>
      </c>
      <c r="U87" s="60" t="str">
        <f>+$A$22</f>
        <v/>
      </c>
      <c r="W87" s="60" t="str">
        <f>+$A$23</f>
        <v/>
      </c>
      <c r="Y87" s="60" t="str">
        <f>+$A$24</f>
        <v/>
      </c>
      <c r="AA87" s="60" t="str">
        <f>+$A$25</f>
        <v/>
      </c>
      <c r="AC87" s="60" t="str">
        <f>+$A$26</f>
        <v/>
      </c>
      <c r="AE87" s="26"/>
      <c r="AG87" s="4" t="s">
        <v>10</v>
      </c>
      <c r="AH87" s="5" t="s">
        <v>1</v>
      </c>
      <c r="AI87" s="5" t="s">
        <v>0</v>
      </c>
    </row>
    <row r="88" spans="1:35" ht="13.5" x14ac:dyDescent="0.25">
      <c r="A88" s="59" t="str">
        <f>+$A$12</f>
        <v/>
      </c>
      <c r="B88" s="22"/>
      <c r="C88" s="23"/>
      <c r="D88" s="22"/>
      <c r="E88" s="23"/>
      <c r="F88" s="22"/>
      <c r="G88" s="23"/>
      <c r="H88" s="22"/>
      <c r="I88" s="23"/>
      <c r="J88" s="22"/>
      <c r="K88" s="23"/>
      <c r="L88" s="22"/>
      <c r="M88" s="23"/>
      <c r="N88" s="22"/>
      <c r="O88" s="23"/>
      <c r="P88" s="22"/>
      <c r="Q88" s="23"/>
      <c r="R88" s="22"/>
      <c r="S88" s="23"/>
      <c r="T88" s="22"/>
      <c r="U88" s="23"/>
      <c r="V88" s="22"/>
      <c r="W88" s="23"/>
      <c r="X88" s="22"/>
      <c r="Y88" s="23"/>
      <c r="Z88" s="22"/>
      <c r="AA88" s="23"/>
      <c r="AB88" s="22"/>
      <c r="AC88" s="23"/>
      <c r="AE88" s="29" t="str">
        <f t="shared" ref="AE88:AE101" si="6">IF(OR(A88="",AND(A88&lt;&gt;"",A89="")),"",SUM(B88,D88,F88,H88,J88,L88,N88,P88,R88,T88,V88,X88,Z88,AB88))</f>
        <v/>
      </c>
      <c r="AG88" s="6" t="str">
        <f>+$A$12</f>
        <v/>
      </c>
      <c r="AH88" s="6" t="str">
        <f>IF(A88&lt;&gt;"",AE88,"")</f>
        <v/>
      </c>
      <c r="AI88" s="105" t="str">
        <f>IF(AH88="","",IF(AH88&gt;0,ROUND(AH88/LARGE(AH88:AH102,1),3),0))</f>
        <v/>
      </c>
    </row>
    <row r="89" spans="1:35" ht="13.5" x14ac:dyDescent="0.25">
      <c r="A89" s="59" t="str">
        <f>+$A$13</f>
        <v/>
      </c>
      <c r="B89" s="24"/>
      <c r="C89" s="24"/>
      <c r="D89" s="22"/>
      <c r="E89" s="23"/>
      <c r="F89" s="22"/>
      <c r="G89" s="23"/>
      <c r="H89" s="22"/>
      <c r="I89" s="23"/>
      <c r="J89" s="22"/>
      <c r="K89" s="23"/>
      <c r="L89" s="22"/>
      <c r="M89" s="23"/>
      <c r="N89" s="22"/>
      <c r="O89" s="23"/>
      <c r="P89" s="22"/>
      <c r="Q89" s="23"/>
      <c r="R89" s="22"/>
      <c r="S89" s="23"/>
      <c r="T89" s="22"/>
      <c r="U89" s="23"/>
      <c r="V89" s="22"/>
      <c r="W89" s="23"/>
      <c r="X89" s="22"/>
      <c r="Y89" s="23"/>
      <c r="Z89" s="22"/>
      <c r="AA89" s="23"/>
      <c r="AB89" s="22"/>
      <c r="AC89" s="23"/>
      <c r="AE89" s="29" t="str">
        <f t="shared" si="6"/>
        <v/>
      </c>
      <c r="AG89" s="7" t="str">
        <f>+$A$13</f>
        <v/>
      </c>
      <c r="AH89" s="7" t="str">
        <f>IF(A89&lt;&gt;"",IF(AE89&lt;&gt;"",AE89,0)+IF(C103&lt;&gt;"",C103,0),"")</f>
        <v/>
      </c>
      <c r="AI89" s="106" t="str">
        <f>IF(AH89="","",IF(AH89&gt;0,ROUND(AH89/LARGE(AH88:AH102,1),3),0))</f>
        <v/>
      </c>
    </row>
    <row r="90" spans="1:35" ht="13.5" x14ac:dyDescent="0.25">
      <c r="A90" s="59" t="str">
        <f>+$A$14</f>
        <v/>
      </c>
      <c r="B90" s="24"/>
      <c r="C90" s="24"/>
      <c r="D90" s="24"/>
      <c r="E90" s="24"/>
      <c r="F90" s="22"/>
      <c r="G90" s="23"/>
      <c r="H90" s="22"/>
      <c r="I90" s="23"/>
      <c r="J90" s="22"/>
      <c r="K90" s="23"/>
      <c r="L90" s="22"/>
      <c r="M90" s="23"/>
      <c r="N90" s="22"/>
      <c r="O90" s="23"/>
      <c r="P90" s="22"/>
      <c r="Q90" s="23"/>
      <c r="R90" s="22"/>
      <c r="S90" s="23"/>
      <c r="T90" s="22"/>
      <c r="U90" s="23"/>
      <c r="V90" s="22"/>
      <c r="W90" s="23"/>
      <c r="X90" s="22"/>
      <c r="Y90" s="23"/>
      <c r="Z90" s="22"/>
      <c r="AA90" s="23"/>
      <c r="AB90" s="22"/>
      <c r="AC90" s="23"/>
      <c r="AE90" s="29" t="str">
        <f t="shared" si="6"/>
        <v/>
      </c>
      <c r="AG90" s="7" t="str">
        <f>+$A$14</f>
        <v/>
      </c>
      <c r="AH90" s="7" t="str">
        <f>IF(A90&lt;&gt;"",IF(AE90&lt;&gt;"",AE90,0)+IF(E103&lt;&gt;"",E103,0),"")</f>
        <v/>
      </c>
      <c r="AI90" s="106" t="str">
        <f>IF(AH90="","",IF(AH90&gt;0,ROUND(AH90/LARGE(AH88:AH102,1),3),0))</f>
        <v/>
      </c>
    </row>
    <row r="91" spans="1:35" ht="13.5" x14ac:dyDescent="0.25">
      <c r="A91" s="59" t="str">
        <f>+$A$15</f>
        <v/>
      </c>
      <c r="B91" s="24"/>
      <c r="C91" s="24"/>
      <c r="D91" s="24"/>
      <c r="E91" s="24"/>
      <c r="F91" s="24"/>
      <c r="G91" s="24"/>
      <c r="H91" s="22"/>
      <c r="I91" s="23"/>
      <c r="J91" s="22"/>
      <c r="K91" s="23"/>
      <c r="L91" s="22"/>
      <c r="M91" s="23"/>
      <c r="N91" s="22"/>
      <c r="O91" s="23"/>
      <c r="P91" s="22"/>
      <c r="Q91" s="23"/>
      <c r="R91" s="22"/>
      <c r="S91" s="23"/>
      <c r="T91" s="22"/>
      <c r="U91" s="23"/>
      <c r="V91" s="22"/>
      <c r="W91" s="23"/>
      <c r="X91" s="22"/>
      <c r="Y91" s="23"/>
      <c r="Z91" s="22"/>
      <c r="AA91" s="23"/>
      <c r="AB91" s="22"/>
      <c r="AC91" s="23"/>
      <c r="AE91" s="29" t="str">
        <f t="shared" si="6"/>
        <v/>
      </c>
      <c r="AG91" s="7" t="str">
        <f>+$A$15</f>
        <v/>
      </c>
      <c r="AH91" s="7" t="str">
        <f>IF(A91&lt;&gt;"",IF(AE91&lt;&gt;"",AE91,0)+IF(G103&lt;&gt;"",G103,0),"")</f>
        <v/>
      </c>
      <c r="AI91" s="106" t="str">
        <f>IF(AH91="","",IF(AH91&gt;0,ROUND(AH91/LARGE(AH88:AH102,1),3),0))</f>
        <v/>
      </c>
    </row>
    <row r="92" spans="1:35" ht="13.5" x14ac:dyDescent="0.25">
      <c r="A92" s="59" t="str">
        <f>+$A$16</f>
        <v/>
      </c>
      <c r="B92" s="24"/>
      <c r="C92" s="24"/>
      <c r="D92" s="24"/>
      <c r="E92" s="24"/>
      <c r="F92" s="24"/>
      <c r="G92" s="24"/>
      <c r="H92" s="24"/>
      <c r="I92" s="24"/>
      <c r="J92" s="22"/>
      <c r="K92" s="23"/>
      <c r="L92" s="22"/>
      <c r="M92" s="23"/>
      <c r="N92" s="22"/>
      <c r="O92" s="23"/>
      <c r="P92" s="22"/>
      <c r="Q92" s="23"/>
      <c r="R92" s="22"/>
      <c r="S92" s="23"/>
      <c r="T92" s="22"/>
      <c r="U92" s="23"/>
      <c r="V92" s="22"/>
      <c r="W92" s="23"/>
      <c r="X92" s="22"/>
      <c r="Y92" s="23"/>
      <c r="Z92" s="22"/>
      <c r="AA92" s="23"/>
      <c r="AB92" s="22"/>
      <c r="AC92" s="23"/>
      <c r="AE92" s="29" t="str">
        <f t="shared" si="6"/>
        <v/>
      </c>
      <c r="AG92" s="7" t="str">
        <f>+$A$16</f>
        <v/>
      </c>
      <c r="AH92" s="7" t="str">
        <f>IF(A92&lt;&gt;"",IF(AE92&lt;&gt;"",AE92,0)+IF(I103&lt;&gt;"",I103,0),"")</f>
        <v/>
      </c>
      <c r="AI92" s="106" t="str">
        <f>IF(AH92="","",IF(AH92&gt;0,ROUND(AH92/LARGE(AH88:AH102,1),3),0))</f>
        <v/>
      </c>
    </row>
    <row r="93" spans="1:35" ht="13.5" x14ac:dyDescent="0.25">
      <c r="A93" s="59" t="str">
        <f>+$A$17</f>
        <v/>
      </c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2"/>
      <c r="M93" s="23"/>
      <c r="N93" s="22"/>
      <c r="O93" s="23"/>
      <c r="P93" s="22"/>
      <c r="Q93" s="23"/>
      <c r="R93" s="22"/>
      <c r="S93" s="23"/>
      <c r="T93" s="22"/>
      <c r="U93" s="23"/>
      <c r="V93" s="22"/>
      <c r="W93" s="23"/>
      <c r="X93" s="22"/>
      <c r="Y93" s="23"/>
      <c r="Z93" s="22"/>
      <c r="AA93" s="23"/>
      <c r="AB93" s="22"/>
      <c r="AC93" s="23"/>
      <c r="AE93" s="29" t="str">
        <f t="shared" si="6"/>
        <v/>
      </c>
      <c r="AG93" s="7" t="str">
        <f>+$A$17</f>
        <v/>
      </c>
      <c r="AH93" s="7" t="str">
        <f>IF(A93&lt;&gt;"",IF(AE93&lt;&gt;"",AE93,0)+IF(K103&lt;&gt;"",K103,0),"")</f>
        <v/>
      </c>
      <c r="AI93" s="106" t="str">
        <f>IF(AH93="","",IF(AH93&gt;0,ROUND(AH93/LARGE(AH88:AH102,1),3),0))</f>
        <v/>
      </c>
    </row>
    <row r="94" spans="1:35" ht="13.5" x14ac:dyDescent="0.25">
      <c r="A94" s="59" t="str">
        <f>+$A$18</f>
        <v/>
      </c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2"/>
      <c r="O94" s="23"/>
      <c r="P94" s="22"/>
      <c r="Q94" s="23"/>
      <c r="R94" s="22"/>
      <c r="S94" s="23"/>
      <c r="T94" s="22"/>
      <c r="U94" s="23"/>
      <c r="V94" s="22"/>
      <c r="W94" s="23"/>
      <c r="X94" s="22"/>
      <c r="Y94" s="23"/>
      <c r="Z94" s="22"/>
      <c r="AA94" s="23"/>
      <c r="AB94" s="22"/>
      <c r="AC94" s="23"/>
      <c r="AE94" s="29" t="str">
        <f t="shared" si="6"/>
        <v/>
      </c>
      <c r="AG94" s="7" t="str">
        <f>+$A$18</f>
        <v/>
      </c>
      <c r="AH94" s="7" t="str">
        <f>IF(A94&lt;&gt;"",IF(AE94&lt;&gt;"",AE94,0)+IF(M103&lt;&gt;"",M103,0),"")</f>
        <v/>
      </c>
      <c r="AI94" s="106" t="str">
        <f>IF(AH94="","",IF(AH94&gt;0,ROUND(AH94/LARGE(AH88:AH102,1),3),0))</f>
        <v/>
      </c>
    </row>
    <row r="95" spans="1:35" ht="13.5" x14ac:dyDescent="0.25">
      <c r="A95" s="59" t="str">
        <f>+$A$19</f>
        <v/>
      </c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2"/>
      <c r="Q95" s="23"/>
      <c r="R95" s="22"/>
      <c r="S95" s="23"/>
      <c r="T95" s="22"/>
      <c r="U95" s="23"/>
      <c r="V95" s="22"/>
      <c r="W95" s="23"/>
      <c r="X95" s="22"/>
      <c r="Y95" s="23"/>
      <c r="Z95" s="22"/>
      <c r="AA95" s="23"/>
      <c r="AB95" s="22"/>
      <c r="AC95" s="23"/>
      <c r="AE95" s="29" t="str">
        <f t="shared" si="6"/>
        <v/>
      </c>
      <c r="AG95" s="7" t="str">
        <f>+$A$19</f>
        <v/>
      </c>
      <c r="AH95" s="7" t="str">
        <f>IF(A95&lt;&gt;"",IF(AE95&lt;&gt;"",AE95,0)+IF(O103&lt;&gt;"",O103,0),"")</f>
        <v/>
      </c>
      <c r="AI95" s="106" t="str">
        <f>IF(AH95="","",IF(AH95&gt;0,ROUND(AH95/LARGE(AH88:AH102,1),3),0))</f>
        <v/>
      </c>
    </row>
    <row r="96" spans="1:35" ht="13.5" x14ac:dyDescent="0.25">
      <c r="A96" s="59" t="str">
        <f>+$A$20</f>
        <v/>
      </c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2"/>
      <c r="S96" s="23"/>
      <c r="T96" s="22"/>
      <c r="U96" s="23"/>
      <c r="V96" s="22"/>
      <c r="W96" s="23"/>
      <c r="X96" s="22"/>
      <c r="Y96" s="23"/>
      <c r="Z96" s="22"/>
      <c r="AA96" s="23"/>
      <c r="AB96" s="22"/>
      <c r="AC96" s="23"/>
      <c r="AE96" s="29" t="str">
        <f t="shared" si="6"/>
        <v/>
      </c>
      <c r="AG96" s="7" t="str">
        <f>+$A$20</f>
        <v/>
      </c>
      <c r="AH96" s="7" t="str">
        <f>IF(A96&lt;&gt;"",IF(AE96&lt;&gt;"",AE96,0)+IF(Q103&lt;&gt;"",Q103,0),"")</f>
        <v/>
      </c>
      <c r="AI96" s="106" t="str">
        <f>IF(AH96="","",IF(AH96&gt;0,ROUND(AH96/LARGE(AH88:AH102,1),3),0))</f>
        <v/>
      </c>
    </row>
    <row r="97" spans="1:35" ht="13.5" x14ac:dyDescent="0.25">
      <c r="A97" s="59" t="str">
        <f>+$A$21</f>
        <v/>
      </c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2"/>
      <c r="U97" s="23"/>
      <c r="V97" s="22"/>
      <c r="W97" s="23"/>
      <c r="X97" s="22"/>
      <c r="Y97" s="23"/>
      <c r="Z97" s="22"/>
      <c r="AA97" s="23"/>
      <c r="AB97" s="22"/>
      <c r="AC97" s="23"/>
      <c r="AE97" s="29" t="str">
        <f t="shared" si="6"/>
        <v/>
      </c>
      <c r="AG97" s="7" t="str">
        <f>+$A$21</f>
        <v/>
      </c>
      <c r="AH97" s="7" t="str">
        <f>IF(A97&lt;&gt;"",IF(AE97&lt;&gt;"",AE97,0)+IF(S103&lt;&gt;"",S103,0),"")</f>
        <v/>
      </c>
      <c r="AI97" s="106" t="str">
        <f>IF(AH97="","",IF(AH97&gt;0,ROUND(AH97/LARGE(AH88:AH102,1),3),0))</f>
        <v/>
      </c>
    </row>
    <row r="98" spans="1:35" ht="13.5" x14ac:dyDescent="0.25">
      <c r="A98" s="59" t="str">
        <f>+$A$22</f>
        <v/>
      </c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2"/>
      <c r="W98" s="23"/>
      <c r="X98" s="22"/>
      <c r="Y98" s="23"/>
      <c r="Z98" s="22"/>
      <c r="AA98" s="23"/>
      <c r="AB98" s="22"/>
      <c r="AC98" s="23"/>
      <c r="AE98" s="29" t="str">
        <f t="shared" si="6"/>
        <v/>
      </c>
      <c r="AG98" s="7" t="str">
        <f>+$A$22</f>
        <v/>
      </c>
      <c r="AH98" s="7" t="str">
        <f>IF(A98&lt;&gt;"",IF(AE98&lt;&gt;"",AE98,0)+IF(U103&lt;&gt;"",U103,0),"")</f>
        <v/>
      </c>
      <c r="AI98" s="106" t="str">
        <f>IF(AH98="","",IF(AH98&gt;0,ROUND(AH98/LARGE(AH88:AH102,1),3),0))</f>
        <v/>
      </c>
    </row>
    <row r="99" spans="1:35" ht="13.5" x14ac:dyDescent="0.25">
      <c r="A99" s="59" t="str">
        <f>+$A$23</f>
        <v/>
      </c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2"/>
      <c r="Y99" s="23"/>
      <c r="Z99" s="22"/>
      <c r="AA99" s="23"/>
      <c r="AB99" s="22"/>
      <c r="AC99" s="23"/>
      <c r="AE99" s="29" t="str">
        <f t="shared" si="6"/>
        <v/>
      </c>
      <c r="AG99" s="7" t="str">
        <f>+$A$23</f>
        <v/>
      </c>
      <c r="AH99" s="7" t="str">
        <f>IF(A99&lt;&gt;"",IF(AE99&lt;&gt;"",AE99,0)+IF(W103&lt;&gt;"",W103,0),"")</f>
        <v/>
      </c>
      <c r="AI99" s="106" t="str">
        <f>IF(AH99="","",IF(AH99&gt;0,ROUND(AH99/LARGE(AH88:AH102,1),3),0))</f>
        <v/>
      </c>
    </row>
    <row r="100" spans="1:35" ht="13.5" x14ac:dyDescent="0.25">
      <c r="A100" s="59" t="str">
        <f>+$A$24</f>
        <v/>
      </c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2"/>
      <c r="AA100" s="23"/>
      <c r="AB100" s="22"/>
      <c r="AC100" s="23"/>
      <c r="AE100" s="29" t="str">
        <f t="shared" si="6"/>
        <v/>
      </c>
      <c r="AG100" s="7" t="str">
        <f>+$A$24</f>
        <v/>
      </c>
      <c r="AH100" s="7" t="str">
        <f>IF(A100&lt;&gt;"",IF(AE100&lt;&gt;"",AE100,0)+IF(Y103&lt;&gt;"",Y103,0),"")</f>
        <v/>
      </c>
      <c r="AI100" s="106" t="str">
        <f>IF(AH100="","",IF(AH100&gt;0,ROUND(AH100/LARGE(AH88:AH102,1),3),0))</f>
        <v/>
      </c>
    </row>
    <row r="101" spans="1:35" ht="13.5" x14ac:dyDescent="0.25">
      <c r="A101" s="59" t="str">
        <f>+$A$25</f>
        <v/>
      </c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2"/>
      <c r="AC101" s="23"/>
      <c r="AE101" s="29" t="str">
        <f t="shared" si="6"/>
        <v/>
      </c>
      <c r="AG101" s="7" t="str">
        <f>+$A$25</f>
        <v/>
      </c>
      <c r="AH101" s="7" t="str">
        <f>IF(A101&lt;&gt;"",IF(AE101&lt;&gt;"",AE101,0)+IF(AA103&lt;&gt;"",AA103,0),"")</f>
        <v/>
      </c>
      <c r="AI101" s="106" t="str">
        <f>IF(AH101="","",IF(AH101&gt;0,ROUND(AH101/LARGE(AH88:AH102,1),3),0))</f>
        <v/>
      </c>
    </row>
    <row r="102" spans="1:35" x14ac:dyDescent="0.2">
      <c r="A102" s="59" t="str">
        <f>+$A$26</f>
        <v/>
      </c>
      <c r="C102" s="3"/>
      <c r="AE102" s="26"/>
      <c r="AG102" s="40" t="str">
        <f>+$A$26</f>
        <v/>
      </c>
      <c r="AH102" s="40" t="str">
        <f>IF(A102&lt;&gt;"",IF(AE102&lt;&gt;"",AE102,0)+IF(AC103&lt;&gt;"",AC103,0),"")</f>
        <v/>
      </c>
      <c r="AI102" s="107" t="str">
        <f>IF(AH102="","",IF(AH102&gt;0,ROUND(AH102/LARGE(AH88:AH102,1),3),0))</f>
        <v/>
      </c>
    </row>
    <row r="103" spans="1:35" s="26" customFormat="1" x14ac:dyDescent="0.2">
      <c r="C103" s="27" t="str">
        <f>IF(C87="","",SUM(C88:C101))</f>
        <v/>
      </c>
      <c r="E103" s="27" t="str">
        <f>IF(E87="","",SUM(E88:E101))</f>
        <v/>
      </c>
      <c r="G103" s="27" t="str">
        <f>IF(G87="","",SUM(G88:G101))</f>
        <v/>
      </c>
      <c r="I103" s="27" t="str">
        <f>IF(I87="","",SUM(I88:I101))</f>
        <v/>
      </c>
      <c r="K103" s="27" t="str">
        <f>IF(K87="","",SUM(K88:K101))</f>
        <v/>
      </c>
      <c r="M103" s="27" t="str">
        <f>IF(M87="","",SUM(M88:M101))</f>
        <v/>
      </c>
      <c r="O103" s="27" t="str">
        <f>IF(O87="","",SUM(O88:O101))</f>
        <v/>
      </c>
      <c r="Q103" s="27" t="str">
        <f>IF(Q87="","",SUM(Q88:Q101))</f>
        <v/>
      </c>
      <c r="S103" s="27" t="str">
        <f>IF(S87="","",SUM(S88:S101))</f>
        <v/>
      </c>
      <c r="U103" s="27" t="str">
        <f>IF(U87="","",SUM(U88:U101))</f>
        <v/>
      </c>
      <c r="W103" s="27" t="str">
        <f>IF(W87="","",SUM(W88:W101))</f>
        <v/>
      </c>
      <c r="X103" s="27"/>
      <c r="Y103" s="27" t="str">
        <f>IF(Y87="","",SUM(Y88:Y101))</f>
        <v/>
      </c>
      <c r="AA103" s="27" t="str">
        <f>IF(AA87="","",SUM(AA88:AA101))</f>
        <v/>
      </c>
      <c r="AC103" s="27" t="str">
        <f>IF(AC87="","",SUM(AC88:AC101))</f>
        <v/>
      </c>
      <c r="AG103" s="41"/>
      <c r="AH103" s="93"/>
      <c r="AI103" s="41"/>
    </row>
    <row r="104" spans="1:35" ht="24" customHeight="1" x14ac:dyDescent="0.2">
      <c r="AC104" s="8" t="str">
        <f>"Firma ("&amp;Anagrafica!B92&amp;")"</f>
        <v>Firma ()</v>
      </c>
      <c r="AE104" s="88"/>
      <c r="AF104" s="88"/>
      <c r="AG104" s="89"/>
      <c r="AH104" s="88"/>
      <c r="AI104" s="88"/>
    </row>
    <row r="105" spans="1:35" ht="18.75" x14ac:dyDescent="0.3">
      <c r="A105" s="19" t="str">
        <f>IF(Anagrafica!A93&lt;&gt;"",Anagrafica!A93&amp;" - "&amp;Anagrafica!B93,"")</f>
        <v/>
      </c>
      <c r="B105" s="20"/>
      <c r="D105" s="1"/>
    </row>
    <row r="106" spans="1:35" s="5" customFormat="1" ht="13.5" customHeight="1" x14ac:dyDescent="0.2">
      <c r="A106" s="4" t="s">
        <v>10</v>
      </c>
      <c r="C106" s="60" t="str">
        <f>$A$13</f>
        <v/>
      </c>
      <c r="E106" s="60" t="str">
        <f>+$A$14</f>
        <v/>
      </c>
      <c r="G106" s="60" t="str">
        <f>+$A$15</f>
        <v/>
      </c>
      <c r="I106" s="60" t="str">
        <f>+$A$16</f>
        <v/>
      </c>
      <c r="K106" s="60" t="str">
        <f>+$A$17</f>
        <v/>
      </c>
      <c r="M106" s="60" t="str">
        <f>+$A$18</f>
        <v/>
      </c>
      <c r="O106" s="60" t="str">
        <f>+$A$19</f>
        <v/>
      </c>
      <c r="Q106" s="60" t="str">
        <f>+$A$20</f>
        <v/>
      </c>
      <c r="S106" s="60" t="str">
        <f>+$A$21</f>
        <v/>
      </c>
      <c r="U106" s="60" t="str">
        <f>+$A$22</f>
        <v/>
      </c>
      <c r="W106" s="60" t="str">
        <f>+$A$23</f>
        <v/>
      </c>
      <c r="Y106" s="60" t="str">
        <f>+$A$24</f>
        <v/>
      </c>
      <c r="AA106" s="60" t="str">
        <f>+$A$25</f>
        <v/>
      </c>
      <c r="AC106" s="60" t="str">
        <f>+$A$26</f>
        <v/>
      </c>
      <c r="AE106" s="26"/>
      <c r="AG106" s="4" t="s">
        <v>10</v>
      </c>
      <c r="AH106" s="5" t="s">
        <v>1</v>
      </c>
      <c r="AI106" s="5" t="s">
        <v>0</v>
      </c>
    </row>
    <row r="107" spans="1:35" ht="13.5" x14ac:dyDescent="0.25">
      <c r="A107" s="59" t="str">
        <f>+$A$12</f>
        <v/>
      </c>
      <c r="B107" s="22"/>
      <c r="C107" s="23"/>
      <c r="D107" s="22"/>
      <c r="E107" s="23"/>
      <c r="F107" s="22"/>
      <c r="G107" s="23"/>
      <c r="H107" s="22"/>
      <c r="I107" s="23"/>
      <c r="J107" s="22"/>
      <c r="K107" s="23"/>
      <c r="L107" s="22"/>
      <c r="M107" s="23"/>
      <c r="N107" s="22"/>
      <c r="O107" s="23"/>
      <c r="P107" s="22"/>
      <c r="Q107" s="23"/>
      <c r="R107" s="22"/>
      <c r="S107" s="23"/>
      <c r="T107" s="22"/>
      <c r="U107" s="23"/>
      <c r="V107" s="22"/>
      <c r="W107" s="23"/>
      <c r="X107" s="22"/>
      <c r="Y107" s="23"/>
      <c r="Z107" s="22"/>
      <c r="AA107" s="23"/>
      <c r="AB107" s="22"/>
      <c r="AC107" s="23"/>
      <c r="AE107" s="29" t="str">
        <f t="shared" ref="AE107:AE120" si="7">IF(OR(A107="",AND(A107&lt;&gt;"",A108="")),"",SUM(B107,D107,F107,H107,J107,L107,N107,P107,R107,T107,V107,X107,Z107,AB107))</f>
        <v/>
      </c>
      <c r="AG107" s="6" t="str">
        <f>+$A$12</f>
        <v/>
      </c>
      <c r="AH107" s="6" t="str">
        <f>IF(A107&lt;&gt;"",AE107,"")</f>
        <v/>
      </c>
      <c r="AI107" s="105" t="str">
        <f>IF(AH107="","",IF(AH107&gt;0,ROUND(AH107/LARGE(AH107:AH121,1),3),0))</f>
        <v/>
      </c>
    </row>
    <row r="108" spans="1:35" ht="13.5" x14ac:dyDescent="0.25">
      <c r="A108" s="59" t="str">
        <f>+$A$13</f>
        <v/>
      </c>
      <c r="B108" s="24"/>
      <c r="C108" s="24"/>
      <c r="D108" s="22"/>
      <c r="E108" s="23"/>
      <c r="F108" s="22"/>
      <c r="G108" s="23"/>
      <c r="H108" s="22"/>
      <c r="I108" s="23"/>
      <c r="J108" s="22"/>
      <c r="K108" s="23"/>
      <c r="L108" s="22"/>
      <c r="M108" s="23"/>
      <c r="N108" s="22"/>
      <c r="O108" s="23"/>
      <c r="P108" s="22"/>
      <c r="Q108" s="23"/>
      <c r="R108" s="22"/>
      <c r="S108" s="23"/>
      <c r="T108" s="22"/>
      <c r="U108" s="23"/>
      <c r="V108" s="22"/>
      <c r="W108" s="23"/>
      <c r="X108" s="22"/>
      <c r="Y108" s="23"/>
      <c r="Z108" s="22"/>
      <c r="AA108" s="23"/>
      <c r="AB108" s="22"/>
      <c r="AC108" s="23"/>
      <c r="AE108" s="29" t="str">
        <f t="shared" si="7"/>
        <v/>
      </c>
      <c r="AG108" s="7" t="str">
        <f>+$A$13</f>
        <v/>
      </c>
      <c r="AH108" s="7" t="str">
        <f>IF(A108&lt;&gt;"",IF(AE108&lt;&gt;"",AE108,0)+IF(C122&lt;&gt;"",C122,0),"")</f>
        <v/>
      </c>
      <c r="AI108" s="106" t="str">
        <f>IF(AH108="","",IF(AH108&gt;0,ROUND(AH108/LARGE(AH107:AH121,1),3),0))</f>
        <v/>
      </c>
    </row>
    <row r="109" spans="1:35" ht="13.5" x14ac:dyDescent="0.25">
      <c r="A109" s="59" t="str">
        <f>+$A$14</f>
        <v/>
      </c>
      <c r="B109" s="24"/>
      <c r="C109" s="24"/>
      <c r="D109" s="24"/>
      <c r="E109" s="24"/>
      <c r="F109" s="22"/>
      <c r="G109" s="23"/>
      <c r="H109" s="22"/>
      <c r="I109" s="23"/>
      <c r="J109" s="22"/>
      <c r="K109" s="23"/>
      <c r="L109" s="22"/>
      <c r="M109" s="23"/>
      <c r="N109" s="22"/>
      <c r="O109" s="23"/>
      <c r="P109" s="22"/>
      <c r="Q109" s="23"/>
      <c r="R109" s="22"/>
      <c r="S109" s="23"/>
      <c r="T109" s="22"/>
      <c r="U109" s="23"/>
      <c r="V109" s="22"/>
      <c r="W109" s="23"/>
      <c r="X109" s="22"/>
      <c r="Y109" s="23"/>
      <c r="Z109" s="22"/>
      <c r="AA109" s="23"/>
      <c r="AB109" s="22"/>
      <c r="AC109" s="23"/>
      <c r="AE109" s="29" t="str">
        <f t="shared" si="7"/>
        <v/>
      </c>
      <c r="AG109" s="7" t="str">
        <f>+$A$14</f>
        <v/>
      </c>
      <c r="AH109" s="7" t="str">
        <f>IF(A109&lt;&gt;"",IF(AE109&lt;&gt;"",AE109,0)+IF(E122&lt;&gt;"",E122,0),"")</f>
        <v/>
      </c>
      <c r="AI109" s="106" t="str">
        <f>IF(AH109="","",IF(AH109&gt;0,ROUND(AH109/LARGE(AH107:AH121,1),3),0))</f>
        <v/>
      </c>
    </row>
    <row r="110" spans="1:35" ht="13.5" x14ac:dyDescent="0.25">
      <c r="A110" s="59" t="str">
        <f>+$A$15</f>
        <v/>
      </c>
      <c r="B110" s="24"/>
      <c r="C110" s="24"/>
      <c r="D110" s="24"/>
      <c r="E110" s="24"/>
      <c r="F110" s="24"/>
      <c r="G110" s="24"/>
      <c r="H110" s="22"/>
      <c r="I110" s="23"/>
      <c r="J110" s="22"/>
      <c r="K110" s="23"/>
      <c r="L110" s="22"/>
      <c r="M110" s="23"/>
      <c r="N110" s="22"/>
      <c r="O110" s="23"/>
      <c r="P110" s="22"/>
      <c r="Q110" s="23"/>
      <c r="R110" s="22"/>
      <c r="S110" s="23"/>
      <c r="T110" s="22"/>
      <c r="U110" s="23"/>
      <c r="V110" s="22"/>
      <c r="W110" s="23"/>
      <c r="X110" s="22"/>
      <c r="Y110" s="23"/>
      <c r="Z110" s="22"/>
      <c r="AA110" s="23"/>
      <c r="AB110" s="22"/>
      <c r="AC110" s="23"/>
      <c r="AE110" s="29" t="str">
        <f t="shared" si="7"/>
        <v/>
      </c>
      <c r="AG110" s="7" t="str">
        <f>+$A$15</f>
        <v/>
      </c>
      <c r="AH110" s="7" t="str">
        <f>IF(A110&lt;&gt;"",IF(AE110&lt;&gt;"",AE110,0)+IF(G122&lt;&gt;"",G122,0),"")</f>
        <v/>
      </c>
      <c r="AI110" s="106" t="str">
        <f>IF(AH110="","",IF(AH110&gt;0,ROUND(AH110/LARGE(AH107:AH121,1),3),0))</f>
        <v/>
      </c>
    </row>
    <row r="111" spans="1:35" ht="13.5" x14ac:dyDescent="0.25">
      <c r="A111" s="59" t="str">
        <f>+$A$16</f>
        <v/>
      </c>
      <c r="B111" s="24"/>
      <c r="C111" s="24"/>
      <c r="D111" s="24"/>
      <c r="E111" s="24"/>
      <c r="F111" s="24"/>
      <c r="G111" s="24"/>
      <c r="H111" s="24"/>
      <c r="I111" s="24"/>
      <c r="J111" s="22"/>
      <c r="K111" s="23"/>
      <c r="L111" s="22"/>
      <c r="M111" s="23"/>
      <c r="N111" s="22"/>
      <c r="O111" s="23"/>
      <c r="P111" s="22"/>
      <c r="Q111" s="23"/>
      <c r="R111" s="22"/>
      <c r="S111" s="23"/>
      <c r="T111" s="22"/>
      <c r="U111" s="23"/>
      <c r="V111" s="22"/>
      <c r="W111" s="23"/>
      <c r="X111" s="22"/>
      <c r="Y111" s="23"/>
      <c r="Z111" s="22"/>
      <c r="AA111" s="23"/>
      <c r="AB111" s="22"/>
      <c r="AC111" s="23"/>
      <c r="AE111" s="29" t="str">
        <f t="shared" si="7"/>
        <v/>
      </c>
      <c r="AG111" s="7" t="str">
        <f>+$A$16</f>
        <v/>
      </c>
      <c r="AH111" s="7" t="str">
        <f>IF(A111&lt;&gt;"",IF(AE111&lt;&gt;"",AE111,0)+IF(I122&lt;&gt;"",I122,0),"")</f>
        <v/>
      </c>
      <c r="AI111" s="106" t="str">
        <f>IF(AH111="","",IF(AH111&gt;0,ROUND(AH111/LARGE(AH107:AH121,1),3),0))</f>
        <v/>
      </c>
    </row>
    <row r="112" spans="1:35" ht="13.5" x14ac:dyDescent="0.25">
      <c r="A112" s="59" t="str">
        <f>+$A$17</f>
        <v/>
      </c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2"/>
      <c r="M112" s="23"/>
      <c r="N112" s="22"/>
      <c r="O112" s="23"/>
      <c r="P112" s="22"/>
      <c r="Q112" s="23"/>
      <c r="R112" s="22"/>
      <c r="S112" s="23"/>
      <c r="T112" s="22"/>
      <c r="U112" s="23"/>
      <c r="V112" s="22"/>
      <c r="W112" s="23"/>
      <c r="X112" s="22"/>
      <c r="Y112" s="23"/>
      <c r="Z112" s="22"/>
      <c r="AA112" s="23"/>
      <c r="AB112" s="22"/>
      <c r="AC112" s="23"/>
      <c r="AE112" s="29" t="str">
        <f t="shared" si="7"/>
        <v/>
      </c>
      <c r="AG112" s="7" t="str">
        <f>+$A$17</f>
        <v/>
      </c>
      <c r="AH112" s="7" t="str">
        <f>IF(A112&lt;&gt;"",IF(AE112&lt;&gt;"",AE112,0)+IF(K122&lt;&gt;"",K122,0),"")</f>
        <v/>
      </c>
      <c r="AI112" s="106" t="str">
        <f>IF(AH112="","",IF(AH112&gt;0,ROUND(AH112/LARGE(AH107:AH121,1),3),0))</f>
        <v/>
      </c>
    </row>
    <row r="113" spans="1:35" ht="13.5" x14ac:dyDescent="0.25">
      <c r="A113" s="59" t="str">
        <f>+$A$18</f>
        <v/>
      </c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2"/>
      <c r="O113" s="23"/>
      <c r="P113" s="22"/>
      <c r="Q113" s="23"/>
      <c r="R113" s="22"/>
      <c r="S113" s="23"/>
      <c r="T113" s="22"/>
      <c r="U113" s="23"/>
      <c r="V113" s="22"/>
      <c r="W113" s="23"/>
      <c r="X113" s="22"/>
      <c r="Y113" s="23"/>
      <c r="Z113" s="22"/>
      <c r="AA113" s="23"/>
      <c r="AB113" s="22"/>
      <c r="AC113" s="23"/>
      <c r="AE113" s="29" t="str">
        <f t="shared" si="7"/>
        <v/>
      </c>
      <c r="AG113" s="7" t="str">
        <f>+$A$18</f>
        <v/>
      </c>
      <c r="AH113" s="7" t="str">
        <f>IF(A113&lt;&gt;"",IF(AE113&lt;&gt;"",AE113,0)+IF(M122&lt;&gt;"",M122,0),"")</f>
        <v/>
      </c>
      <c r="AI113" s="106" t="str">
        <f>IF(AH113="","",IF(AH113&gt;0,ROUND(AH113/LARGE(AH107:AH121,1),3),0))</f>
        <v/>
      </c>
    </row>
    <row r="114" spans="1:35" ht="13.5" x14ac:dyDescent="0.25">
      <c r="A114" s="59" t="str">
        <f>+$A$19</f>
        <v/>
      </c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2"/>
      <c r="Q114" s="23"/>
      <c r="R114" s="22"/>
      <c r="S114" s="23"/>
      <c r="T114" s="22"/>
      <c r="U114" s="23"/>
      <c r="V114" s="22"/>
      <c r="W114" s="23"/>
      <c r="X114" s="22"/>
      <c r="Y114" s="23"/>
      <c r="Z114" s="22"/>
      <c r="AA114" s="23"/>
      <c r="AB114" s="22"/>
      <c r="AC114" s="23"/>
      <c r="AE114" s="29" t="str">
        <f t="shared" si="7"/>
        <v/>
      </c>
      <c r="AG114" s="7" t="str">
        <f>+$A$19</f>
        <v/>
      </c>
      <c r="AH114" s="7" t="str">
        <f>IF(A114&lt;&gt;"",IF(AE114&lt;&gt;"",AE114,0)+IF(O122&lt;&gt;"",O122,0),"")</f>
        <v/>
      </c>
      <c r="AI114" s="106" t="str">
        <f>IF(AH114="","",IF(AH114&gt;0,ROUND(AH114/LARGE(AH107:AH121,1),3),0))</f>
        <v/>
      </c>
    </row>
    <row r="115" spans="1:35" ht="13.5" x14ac:dyDescent="0.25">
      <c r="A115" s="59" t="str">
        <f>+$A$20</f>
        <v/>
      </c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79"/>
      <c r="P115" s="24"/>
      <c r="Q115" s="24"/>
      <c r="R115" s="22"/>
      <c r="S115" s="23"/>
      <c r="T115" s="22"/>
      <c r="U115" s="23"/>
      <c r="V115" s="22"/>
      <c r="W115" s="23"/>
      <c r="X115" s="22"/>
      <c r="Y115" s="23"/>
      <c r="Z115" s="22"/>
      <c r="AA115" s="23"/>
      <c r="AB115" s="22"/>
      <c r="AC115" s="23"/>
      <c r="AE115" s="29" t="str">
        <f t="shared" si="7"/>
        <v/>
      </c>
      <c r="AG115" s="7" t="str">
        <f>+$A$20</f>
        <v/>
      </c>
      <c r="AH115" s="7" t="str">
        <f>IF(A115&lt;&gt;"",IF(AE115&lt;&gt;"",AE115,0)+IF(Q122&lt;&gt;"",Q122,0),"")</f>
        <v/>
      </c>
      <c r="AI115" s="106" t="str">
        <f>IF(AH115="","",IF(AH115&gt;0,ROUND(AH115/LARGE(AH107:AH121,1),3),0))</f>
        <v/>
      </c>
    </row>
    <row r="116" spans="1:35" ht="13.5" x14ac:dyDescent="0.25">
      <c r="A116" s="59" t="str">
        <f>+$A$21</f>
        <v/>
      </c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2"/>
      <c r="U116" s="23"/>
      <c r="V116" s="22"/>
      <c r="W116" s="23"/>
      <c r="X116" s="22"/>
      <c r="Y116" s="23"/>
      <c r="Z116" s="22"/>
      <c r="AA116" s="23"/>
      <c r="AB116" s="22"/>
      <c r="AC116" s="23"/>
      <c r="AE116" s="29" t="str">
        <f t="shared" si="7"/>
        <v/>
      </c>
      <c r="AG116" s="7" t="str">
        <f>+$A$21</f>
        <v/>
      </c>
      <c r="AH116" s="7" t="str">
        <f>IF(A116&lt;&gt;"",IF(AE116&lt;&gt;"",AE116,0)+IF(S122&lt;&gt;"",S122,0),"")</f>
        <v/>
      </c>
      <c r="AI116" s="106" t="str">
        <f>IF(AH116="","",IF(AH116&gt;0,ROUND(AH116/LARGE(AH107:AH121,1),3),0))</f>
        <v/>
      </c>
    </row>
    <row r="117" spans="1:35" ht="13.5" x14ac:dyDescent="0.25">
      <c r="A117" s="59" t="str">
        <f>+$A$22</f>
        <v/>
      </c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2"/>
      <c r="W117" s="23"/>
      <c r="X117" s="22"/>
      <c r="Y117" s="23"/>
      <c r="Z117" s="22"/>
      <c r="AA117" s="23"/>
      <c r="AB117" s="22"/>
      <c r="AC117" s="23"/>
      <c r="AE117" s="29" t="str">
        <f t="shared" si="7"/>
        <v/>
      </c>
      <c r="AG117" s="7" t="str">
        <f>+$A$22</f>
        <v/>
      </c>
      <c r="AH117" s="7" t="str">
        <f>IF(A117&lt;&gt;"",IF(AE117&lt;&gt;"",AE117,0)+IF(U122&lt;&gt;"",U122,0),"")</f>
        <v/>
      </c>
      <c r="AI117" s="106" t="str">
        <f>IF(AH117="","",IF(AH117&gt;0,ROUND(AH117/LARGE(AH107:AH121,1),3),0))</f>
        <v/>
      </c>
    </row>
    <row r="118" spans="1:35" ht="13.5" x14ac:dyDescent="0.25">
      <c r="A118" s="59" t="str">
        <f>+$A$23</f>
        <v/>
      </c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2"/>
      <c r="Y118" s="23"/>
      <c r="Z118" s="22"/>
      <c r="AA118" s="23"/>
      <c r="AB118" s="22"/>
      <c r="AC118" s="23"/>
      <c r="AE118" s="29" t="str">
        <f t="shared" si="7"/>
        <v/>
      </c>
      <c r="AG118" s="7" t="str">
        <f>+$A$23</f>
        <v/>
      </c>
      <c r="AH118" s="7" t="str">
        <f>IF(A118&lt;&gt;"",IF(AE118&lt;&gt;"",AE118,0)+IF(W122&lt;&gt;"",W122,0),"")</f>
        <v/>
      </c>
      <c r="AI118" s="106" t="str">
        <f>IF(AH118="","",IF(AH118&gt;0,ROUND(AH118/LARGE(AH107:AH121,1),3),0))</f>
        <v/>
      </c>
    </row>
    <row r="119" spans="1:35" ht="13.5" x14ac:dyDescent="0.25">
      <c r="A119" s="59" t="str">
        <f>+$A$24</f>
        <v/>
      </c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2"/>
      <c r="AA119" s="23"/>
      <c r="AB119" s="22"/>
      <c r="AC119" s="23"/>
      <c r="AE119" s="29" t="str">
        <f t="shared" si="7"/>
        <v/>
      </c>
      <c r="AG119" s="7" t="str">
        <f>+$A$24</f>
        <v/>
      </c>
      <c r="AH119" s="7" t="str">
        <f>IF(A119&lt;&gt;"",IF(AE119&lt;&gt;"",AE119,0)+IF(Y122&lt;&gt;"",Y122,0),"")</f>
        <v/>
      </c>
      <c r="AI119" s="106" t="str">
        <f>IF(AH119="","",IF(AH119&gt;0,ROUND(AH119/LARGE(AH107:AH121,1),3),0))</f>
        <v/>
      </c>
    </row>
    <row r="120" spans="1:35" ht="13.5" x14ac:dyDescent="0.25">
      <c r="A120" s="59" t="str">
        <f>+$A$25</f>
        <v/>
      </c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2"/>
      <c r="AC120" s="23"/>
      <c r="AE120" s="29" t="str">
        <f t="shared" si="7"/>
        <v/>
      </c>
      <c r="AG120" s="7" t="str">
        <f>+$A$25</f>
        <v/>
      </c>
      <c r="AH120" s="7" t="str">
        <f>IF(A120&lt;&gt;"",IF(AE120&lt;&gt;"",AE120,0)+IF(AA122&lt;&gt;"",AA122,0),"")</f>
        <v/>
      </c>
      <c r="AI120" s="106" t="str">
        <f>IF(AH120="","",IF(AH120&gt;0,ROUND(AH120/LARGE(AH107:AH121,1),3),0))</f>
        <v/>
      </c>
    </row>
    <row r="121" spans="1:35" x14ac:dyDescent="0.2">
      <c r="A121" s="59" t="str">
        <f>+$A$26</f>
        <v/>
      </c>
      <c r="C121" s="3"/>
      <c r="AE121" s="26"/>
      <c r="AG121" s="40" t="str">
        <f>+$A$26</f>
        <v/>
      </c>
      <c r="AH121" s="40" t="str">
        <f>IF(A121&lt;&gt;"",IF(AE121&lt;&gt;"",AE121,0)+IF(AC122&lt;&gt;"",AC122,0),"")</f>
        <v/>
      </c>
      <c r="AI121" s="107" t="str">
        <f>IF(AH121="","",IF(AH121&gt;0,ROUND(AH121/LARGE(AH107:AH121,1),3),0))</f>
        <v/>
      </c>
    </row>
    <row r="122" spans="1:35" s="26" customFormat="1" x14ac:dyDescent="0.2">
      <c r="C122" s="27" t="str">
        <f>IF(C106="","",SUM(C107:C120))</f>
        <v/>
      </c>
      <c r="E122" s="27" t="str">
        <f>IF(E106="","",SUM(E107:E120))</f>
        <v/>
      </c>
      <c r="G122" s="27" t="str">
        <f>IF(G106="","",SUM(G107:G120))</f>
        <v/>
      </c>
      <c r="I122" s="27" t="str">
        <f>IF(I106="","",SUM(I107:I120))</f>
        <v/>
      </c>
      <c r="K122" s="27" t="str">
        <f>IF(K106="","",SUM(K107:K120))</f>
        <v/>
      </c>
      <c r="M122" s="27" t="str">
        <f>IF(M106="","",SUM(M107:M120))</f>
        <v/>
      </c>
      <c r="O122" s="27" t="str">
        <f>IF(O106="","",SUM(O107:O120))</f>
        <v/>
      </c>
      <c r="Q122" s="27" t="str">
        <f>IF(Q106="","",SUM(Q107:Q120))</f>
        <v/>
      </c>
      <c r="S122" s="27" t="str">
        <f>IF(S106="","",SUM(S107:S120))</f>
        <v/>
      </c>
      <c r="U122" s="27" t="str">
        <f>IF(U106="","",SUM(U107:U120))</f>
        <v/>
      </c>
      <c r="W122" s="27" t="str">
        <f>IF(W106="","",SUM(W107:W120))</f>
        <v/>
      </c>
      <c r="X122" s="27"/>
      <c r="Y122" s="27" t="str">
        <f>IF(Y106="","",SUM(Y107:Y120))</f>
        <v/>
      </c>
      <c r="AA122" s="27" t="str">
        <f>IF(AA106="","",SUM(AA107:AA120))</f>
        <v/>
      </c>
      <c r="AC122" s="27" t="str">
        <f>IF(AC106="","",SUM(AC107:AC120))</f>
        <v/>
      </c>
      <c r="AG122" s="41"/>
      <c r="AH122" s="93"/>
      <c r="AI122" s="41"/>
    </row>
    <row r="123" spans="1:35" ht="24" customHeight="1" x14ac:dyDescent="0.2">
      <c r="AC123" s="8" t="str">
        <f>"Firma ("&amp;Anagrafica!B93&amp;")"</f>
        <v>Firma ()</v>
      </c>
      <c r="AE123" s="88"/>
      <c r="AF123" s="88"/>
      <c r="AG123" s="89"/>
      <c r="AH123" s="88"/>
      <c r="AI123" s="88"/>
    </row>
  </sheetData>
  <mergeCells count="70">
    <mergeCell ref="AB24:AE24"/>
    <mergeCell ref="AB25:AE25"/>
    <mergeCell ref="AB26:AE26"/>
    <mergeCell ref="AB20:AE20"/>
    <mergeCell ref="AB21:AE21"/>
    <mergeCell ref="AB22:AE22"/>
    <mergeCell ref="AB23:AE23"/>
    <mergeCell ref="AB16:AE16"/>
    <mergeCell ref="AB17:AE17"/>
    <mergeCell ref="AB18:AE18"/>
    <mergeCell ref="AB19:AE19"/>
    <mergeCell ref="AB12:AE12"/>
    <mergeCell ref="AB13:AE13"/>
    <mergeCell ref="AB14:AE14"/>
    <mergeCell ref="AB15:AE15"/>
    <mergeCell ref="A8:AG8"/>
    <mergeCell ref="A9:AG9"/>
    <mergeCell ref="A11:S11"/>
    <mergeCell ref="AB11:AE11"/>
    <mergeCell ref="T11:W11"/>
    <mergeCell ref="X11:AA11"/>
    <mergeCell ref="B17:S17"/>
    <mergeCell ref="A1:AG1"/>
    <mergeCell ref="P27:S27"/>
    <mergeCell ref="T27:W27"/>
    <mergeCell ref="T26:W26"/>
    <mergeCell ref="B19:S19"/>
    <mergeCell ref="T20:W20"/>
    <mergeCell ref="B18:S18"/>
    <mergeCell ref="B20:S20"/>
    <mergeCell ref="B25:S25"/>
    <mergeCell ref="B26:S26"/>
    <mergeCell ref="B21:S21"/>
    <mergeCell ref="B22:S22"/>
    <mergeCell ref="B23:S23"/>
    <mergeCell ref="B24:S24"/>
    <mergeCell ref="A5:AI5"/>
    <mergeCell ref="B12:S12"/>
    <mergeCell ref="B13:S13"/>
    <mergeCell ref="T12:W12"/>
    <mergeCell ref="T13:W13"/>
    <mergeCell ref="T16:W16"/>
    <mergeCell ref="B14:S14"/>
    <mergeCell ref="B15:S15"/>
    <mergeCell ref="B16:S16"/>
    <mergeCell ref="X17:AA17"/>
    <mergeCell ref="T14:W14"/>
    <mergeCell ref="T15:W15"/>
    <mergeCell ref="T25:W25"/>
    <mergeCell ref="T24:W24"/>
    <mergeCell ref="T22:W22"/>
    <mergeCell ref="T21:W21"/>
    <mergeCell ref="T23:W23"/>
    <mergeCell ref="T17:W17"/>
    <mergeCell ref="T18:W18"/>
    <mergeCell ref="T19:W19"/>
    <mergeCell ref="X18:AA18"/>
    <mergeCell ref="X19:AA19"/>
    <mergeCell ref="X20:AA20"/>
    <mergeCell ref="X21:AA21"/>
    <mergeCell ref="X12:AA12"/>
    <mergeCell ref="X13:AA13"/>
    <mergeCell ref="X14:AA14"/>
    <mergeCell ref="X15:AA15"/>
    <mergeCell ref="X16:AA16"/>
    <mergeCell ref="X26:AA26"/>
    <mergeCell ref="X22:AA22"/>
    <mergeCell ref="X23:AA23"/>
    <mergeCell ref="X24:AA24"/>
    <mergeCell ref="X25:AA25"/>
  </mergeCells>
  <phoneticPr fontId="0" type="noConversion"/>
  <conditionalFormatting sqref="B31 D31:D32 F31:F33 H31:H34 J31:J35 L31:L36 N31:N37 P31:P38 R31:R39 T31:T40 V31:V41 X31:X42 Z31:Z43 AB31:AB44">
    <cfRule type="expression" dxfId="224" priority="16" stopIfTrue="1">
      <formula>AND(OR($A31="",C$30=""),$AE31&lt;&gt;"")</formula>
    </cfRule>
    <cfRule type="expression" dxfId="223" priority="17" stopIfTrue="1">
      <formula>OR($A31="",C$30="")</formula>
    </cfRule>
  </conditionalFormatting>
  <conditionalFormatting sqref="B50 D50:D51 F50:F52 H50:H53 J50:J54 L50:L55 N50:N56 P50:P57 R50:R58 T50:T59 V50:V60 X50:X61 Z50:Z62 AB50:AB63">
    <cfRule type="expression" dxfId="222" priority="4" stopIfTrue="1">
      <formula>AND(OR($A50="",C$49=""),$AE50&lt;&gt;"")</formula>
    </cfRule>
    <cfRule type="expression" dxfId="221" priority="5" stopIfTrue="1">
      <formula>OR($A50="",C$49="")</formula>
    </cfRule>
  </conditionalFormatting>
  <conditionalFormatting sqref="B69 D69:D70 F69:F71 H69:H72 J69:J73 L69:L74 N69:N75 P69:P76 R69:R77 T69:T78 V69:V79 X69:X80 Z69:Z81 AB69:AB82 X118">
    <cfRule type="expression" dxfId="220" priority="8" stopIfTrue="1">
      <formula>AND(OR($A69="",C$68=""),$AE69&lt;&gt;"")</formula>
    </cfRule>
    <cfRule type="expression" dxfId="219" priority="9" stopIfTrue="1">
      <formula>OR($A69="",C$68="")</formula>
    </cfRule>
  </conditionalFormatting>
  <conditionalFormatting sqref="B88 D88:D89 F88:F90 H88:H91 J88:J92 L88:L93 N88:N94 P88:P95 R88:R96 T88:T97 V88:V98 X88:X99 Z88:Z100 AB88:AB101">
    <cfRule type="expression" dxfId="218" priority="12" stopIfTrue="1">
      <formula>AND(OR($A88="",C$87=""),$AE88&lt;&gt;"")</formula>
    </cfRule>
    <cfRule type="expression" dxfId="217" priority="13" stopIfTrue="1">
      <formula>OR($A88="",C$87="")</formula>
    </cfRule>
  </conditionalFormatting>
  <conditionalFormatting sqref="B107 D107:D108 F107:F109 H107:H110 J107:J111 L107:L112 N107:N113 P107:P114 R107:R115 T107:T116 V107:V117 X107:X117 Z107:Z119 AB107:AB120">
    <cfRule type="expression" dxfId="216" priority="14" stopIfTrue="1">
      <formula>AND(OR($A107="",C$106=""),$AE107&lt;&gt;"")</formula>
    </cfRule>
    <cfRule type="expression" dxfId="215" priority="15" stopIfTrue="1">
      <formula>OR($A107="",C$106="")</formula>
    </cfRule>
  </conditionalFormatting>
  <conditionalFormatting sqref="B32:C32 B33:E44 F34:G44 H35:I44 J36:K44 L37:M44 N38:O44 P39:Q44 R40:S44 T41:U44 V42:W44 X43:Y44 Z44:AA44 B51:C51 B52:E63 F53:G63 H54:I63 J55:K63 L56:M63 N57:O63 P58:Q63 R59:S63 T60:U63 V61:W63 X62:Y63 Z63:AA63 B70:C70 B71:E82 F72:G82 H73:I82 J74:K82 L75:M82 N76:O82 P77:Q82 R78:S82 T79:U82 V80:W82 X81:Y82 Z82:AA82 B89:C89 B90:E101 F91:G101 H92:I101 J93:K101 L94:M101 N95:O101 P96:Q101 R97:S101 T98:U101 V99:W101 X100:Y101 Z101:AA101 B108:C108 B109:E120 F110:G120 H111:I120 J112:K120 L113:M120 N114:O120 P115:Q120 R116:S120 T117:U120 V118:W120 X119:Y120 Z120:AA120">
    <cfRule type="expression" dxfId="214" priority="2" stopIfTrue="1">
      <formula>AND($A32&lt;&gt;"",$A33="")</formula>
    </cfRule>
    <cfRule type="expression" dxfId="213" priority="3" stopIfTrue="1">
      <formula>$A32=""</formula>
    </cfRule>
  </conditionalFormatting>
  <conditionalFormatting sqref="B30:AC30 AE31:AE44 A31:A45 B49:AC49 AE50:AE63 A50:A64 B68:AC68 AE69:AE82 A69:A83 B87:AC87 AE88:AE101 A88:A102 B106:AC106 AE107:AE120 A107:A121">
    <cfRule type="cellIs" dxfId="212" priority="20" stopIfTrue="1" operator="equal">
      <formula>""</formula>
    </cfRule>
  </conditionalFormatting>
  <conditionalFormatting sqref="C31 E31:E32 G31:G33 I31:I34 K31:K35 M31:M36 O31:O37 Q31:Q38 S31:S39 U31:U40 W31:W41 Y31:Y42 AA31:AA43 AC31:AC44">
    <cfRule type="expression" dxfId="211" priority="18" stopIfTrue="1">
      <formula>AND(OR($A31="",C$30=""),$AE31&lt;&gt;"")</formula>
    </cfRule>
    <cfRule type="expression" dxfId="210" priority="19" stopIfTrue="1">
      <formula>C$30=""</formula>
    </cfRule>
  </conditionalFormatting>
  <conditionalFormatting sqref="C46 E46 G46 I46 K46 M46 O46 Q46 S46 U46 W46:Y46 AA46 AC46 C65 E65 G65 I65 K65 M65 O65 Q65 S65 U65 W65:Y65 AA65 AC65 C84 E84 G84 I84 K84 M84 O84 Q84 S84 U84 W84:Y84 AA84 AC84 C103 E103 G103 I103 K103 M103 O103 Q103 S103 U103 W103:Y103 AA103 AC103 C122 E122 G122 I122 K122 M122 O122 Q122 S122 U122 W122:Y122 AA122 AC122">
    <cfRule type="expression" dxfId="209" priority="1" stopIfTrue="1">
      <formula>C30=""</formula>
    </cfRule>
  </conditionalFormatting>
  <conditionalFormatting sqref="C50 E50:E51 G50:G52 I50:I53 K50:K54 M50:M55 O50:O56 Q50:Q57 S50:S58 U50:U59 W50:W60 Y50:Y61 AA50:AA62 AC50:AC63 C88 E88:E89 G88:G90 I88:I91 K88:K92 M88:M93 O88:O94 Q88:Q95 S88:S96 U88:U97 W88:W98 Y88:Y99 AA88:AA100 AC88:AC101">
    <cfRule type="expression" dxfId="208" priority="6" stopIfTrue="1">
      <formula>AND(OR($A50="",C$49=""),$AE50&lt;&gt;"")</formula>
    </cfRule>
    <cfRule type="expression" dxfId="207" priority="7" stopIfTrue="1">
      <formula>C$49=""</formula>
    </cfRule>
  </conditionalFormatting>
  <conditionalFormatting sqref="C69 E69:E70 G69:G71 I69:I72 K69:K73 M69:M74 O69:O75 Q69:Q76 S69:S77 U69:U78 W69:W79 Y69:Y80 AA69:AA81 AC69:AC82 C107 E107:E108 G107:G109 I107:I110 K107:K111 M107:M112 O107:O113 Q107:Q114 S107:S115 U107:U116 W107:W117 Y107:Y118 AA107:AA119 AC107:AC120">
    <cfRule type="expression" dxfId="206" priority="10" stopIfTrue="1">
      <formula>AND(OR($A69="",C$68=""),$AE69&lt;&gt;"")</formula>
    </cfRule>
    <cfRule type="expression" dxfId="205" priority="11" stopIfTrue="1">
      <formula>C$68=""</formula>
    </cfRule>
  </conditionalFormatting>
  <hyperlinks>
    <hyperlink ref="A1" location="Anagrafica!A1" display="Torna alla scheda Anagrafica" xr:uid="{00000000-0004-0000-0C00-000000000000}"/>
  </hyperlinks>
  <pageMargins left="0.39370078740157483" right="0.39370078740157483" top="0.39370078740157483" bottom="0.78740157480314965" header="0.51181102362204722" footer="0.39370078740157483"/>
  <pageSetup paperSize="9" scale="42" orientation="portrait" r:id="rId1"/>
  <headerFooter alignWithMargins="0">
    <oddFooter>&amp;L&amp;"Arial Narrow,Normale"&amp;8&amp;D&amp;R&amp;"Arial Narrow,Normale"&amp;A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glio37">
    <tabColor indexed="42"/>
    <pageSetUpPr fitToPage="1"/>
  </sheetPr>
  <dimension ref="A1:AI123"/>
  <sheetViews>
    <sheetView showGridLines="0" view="pageBreakPreview" topLeftCell="A5" zoomScaleNormal="100" workbookViewId="0">
      <selection activeCell="G7" sqref="G1:Q65536"/>
    </sheetView>
  </sheetViews>
  <sheetFormatPr defaultColWidth="9.140625" defaultRowHeight="12.75" x14ac:dyDescent="0.2"/>
  <cols>
    <col min="1" max="2" width="3.85546875" style="3" customWidth="1"/>
    <col min="3" max="3" width="3.85546875" style="5" bestFit="1" customWidth="1"/>
    <col min="4" max="4" width="3.140625" style="3" customWidth="1"/>
    <col min="5" max="31" width="3" style="3" customWidth="1"/>
    <col min="32" max="32" width="2.42578125" style="3" customWidth="1"/>
    <col min="33" max="33" width="3.5703125" style="26" customWidth="1"/>
    <col min="34" max="35" width="10.85546875" style="3" customWidth="1"/>
    <col min="36" max="43" width="3" style="3" customWidth="1"/>
    <col min="44" max="44" width="3.140625" style="3" customWidth="1"/>
    <col min="45" max="16384" width="9.140625" style="3"/>
  </cols>
  <sheetData>
    <row r="1" spans="1:35" ht="26.25" customHeight="1" x14ac:dyDescent="0.2">
      <c r="A1" s="353" t="s">
        <v>21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</row>
    <row r="2" spans="1:35" s="30" customFormat="1" ht="13.5" x14ac:dyDescent="0.25">
      <c r="A2" s="45" t="s">
        <v>16</v>
      </c>
      <c r="B2" s="46"/>
      <c r="C2" s="47"/>
      <c r="D2" s="48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9"/>
      <c r="AH2" s="49"/>
      <c r="AI2" s="49"/>
    </row>
    <row r="3" spans="1:35" s="31" customFormat="1" ht="13.5" x14ac:dyDescent="0.25">
      <c r="A3" s="50"/>
      <c r="B3" s="50"/>
      <c r="C3" s="51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</row>
    <row r="4" spans="1:35" s="9" customFormat="1" ht="6" customHeight="1" x14ac:dyDescent="0.3">
      <c r="A4" s="52"/>
      <c r="B4" s="52"/>
      <c r="C4" s="53"/>
      <c r="D4" s="54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</row>
    <row r="5" spans="1:35" s="9" customFormat="1" ht="39.75" customHeight="1" x14ac:dyDescent="0.3">
      <c r="A5" s="411" t="str">
        <f>IF(Anagrafica!A3&lt;&gt;"",Anagrafica!A3,"")</f>
        <v>CDC ___/______/______ ANNO_______ (agg. P se plurien.) 
TITOLO DEL CDC______________________________</v>
      </c>
      <c r="B5" s="411"/>
      <c r="C5" s="411"/>
      <c r="D5" s="411"/>
      <c r="E5" s="411"/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  <c r="Q5" s="411"/>
      <c r="R5" s="411"/>
      <c r="S5" s="411"/>
      <c r="T5" s="411"/>
      <c r="U5" s="411"/>
      <c r="V5" s="411"/>
      <c r="W5" s="411"/>
      <c r="X5" s="411"/>
      <c r="Y5" s="411"/>
      <c r="Z5" s="411"/>
      <c r="AA5" s="411"/>
      <c r="AB5" s="411"/>
      <c r="AC5" s="411"/>
      <c r="AD5" s="411"/>
      <c r="AE5" s="411"/>
      <c r="AF5" s="411"/>
      <c r="AG5" s="411"/>
      <c r="AH5" s="411"/>
      <c r="AI5" s="411"/>
    </row>
    <row r="6" spans="1:35" s="9" customFormat="1" ht="20.25" x14ac:dyDescent="0.3">
      <c r="A6" s="33"/>
      <c r="B6" s="33"/>
      <c r="C6" s="58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</row>
    <row r="7" spans="1:35" s="9" customFormat="1" ht="20.25" x14ac:dyDescent="0.3">
      <c r="C7" s="10"/>
      <c r="D7" s="11"/>
    </row>
    <row r="8" spans="1:35" s="72" customFormat="1" ht="18.75" x14ac:dyDescent="0.3">
      <c r="A8" s="412" t="str">
        <f>"Criterio: "&amp; Anagrafica!A10&amp;" - "&amp;Anagrafica!B10</f>
        <v>Criterio: CRIT1 - Criterio tecnico 1</v>
      </c>
      <c r="B8" s="412"/>
      <c r="C8" s="412"/>
      <c r="D8" s="412"/>
      <c r="E8" s="412"/>
      <c r="F8" s="412"/>
      <c r="G8" s="412"/>
      <c r="H8" s="412"/>
      <c r="I8" s="412"/>
      <c r="J8" s="412"/>
      <c r="K8" s="412"/>
      <c r="L8" s="412"/>
      <c r="M8" s="412"/>
      <c r="N8" s="412"/>
      <c r="O8" s="412"/>
      <c r="P8" s="412"/>
      <c r="Q8" s="412"/>
      <c r="R8" s="412"/>
      <c r="S8" s="412"/>
      <c r="T8" s="412"/>
      <c r="U8" s="412"/>
      <c r="V8" s="412"/>
      <c r="W8" s="412"/>
      <c r="X8" s="412"/>
      <c r="Y8" s="412"/>
      <c r="Z8" s="412"/>
      <c r="AA8" s="412"/>
      <c r="AB8" s="412"/>
      <c r="AC8" s="412"/>
      <c r="AD8" s="412"/>
      <c r="AE8" s="412"/>
      <c r="AF8" s="412"/>
      <c r="AG8" s="412"/>
      <c r="AH8" s="82" t="s">
        <v>15</v>
      </c>
      <c r="AI8" s="83">
        <f>IF(+Anagrafica!C10&lt;&gt;"",Anagrafica!C10,"")</f>
        <v>45</v>
      </c>
    </row>
    <row r="9" spans="1:35" s="1" customFormat="1" ht="24" customHeight="1" x14ac:dyDescent="0.3">
      <c r="A9" s="413" t="str">
        <f>"Sottocriterio: " &amp; Anagrafica!A17&amp;" - "&amp;Anagrafica!B17</f>
        <v xml:space="preserve">Sottocriterio:  - </v>
      </c>
      <c r="B9" s="413"/>
      <c r="C9" s="413"/>
      <c r="D9" s="413"/>
      <c r="E9" s="413"/>
      <c r="F9" s="413"/>
      <c r="G9" s="413"/>
      <c r="H9" s="413"/>
      <c r="I9" s="413"/>
      <c r="J9" s="413"/>
      <c r="K9" s="413"/>
      <c r="L9" s="413"/>
      <c r="M9" s="413"/>
      <c r="N9" s="413"/>
      <c r="O9" s="413"/>
      <c r="P9" s="413"/>
      <c r="Q9" s="413"/>
      <c r="R9" s="413"/>
      <c r="S9" s="413"/>
      <c r="T9" s="413"/>
      <c r="U9" s="413"/>
      <c r="V9" s="413"/>
      <c r="W9" s="413"/>
      <c r="X9" s="413"/>
      <c r="Y9" s="413"/>
      <c r="Z9" s="413"/>
      <c r="AA9" s="413"/>
      <c r="AB9" s="413"/>
      <c r="AC9" s="413"/>
      <c r="AD9" s="413"/>
      <c r="AE9" s="413"/>
      <c r="AF9" s="413"/>
      <c r="AG9" s="413"/>
      <c r="AH9" s="65" t="s">
        <v>18</v>
      </c>
      <c r="AI9" s="84" t="str">
        <f>IF(+Anagrafica!C17&lt;&gt;"",Anagrafica!C17,"")</f>
        <v/>
      </c>
    </row>
    <row r="10" spans="1:35" ht="18" x14ac:dyDescent="0.25">
      <c r="B10" s="1"/>
      <c r="D10" s="1"/>
      <c r="AB10" s="4"/>
      <c r="AC10" s="4"/>
      <c r="AD10" s="4"/>
      <c r="AE10" s="4"/>
    </row>
    <row r="11" spans="1:35" ht="29.25" customHeight="1" x14ac:dyDescent="0.2">
      <c r="A11" s="385" t="s">
        <v>17</v>
      </c>
      <c r="B11" s="385"/>
      <c r="C11" s="385"/>
      <c r="D11" s="385"/>
      <c r="E11" s="385"/>
      <c r="F11" s="385"/>
      <c r="G11" s="385"/>
      <c r="H11" s="385"/>
      <c r="I11" s="385"/>
      <c r="J11" s="385"/>
      <c r="K11" s="385"/>
      <c r="L11" s="385"/>
      <c r="M11" s="385"/>
      <c r="N11" s="385"/>
      <c r="O11" s="385"/>
      <c r="P11" s="385"/>
      <c r="Q11" s="385"/>
      <c r="R11" s="385"/>
      <c r="S11" s="385"/>
      <c r="T11" s="385" t="s">
        <v>23</v>
      </c>
      <c r="U11" s="385"/>
      <c r="V11" s="385"/>
      <c r="W11" s="385"/>
      <c r="X11" s="385" t="s">
        <v>25</v>
      </c>
      <c r="Y11" s="385"/>
      <c r="Z11" s="385"/>
      <c r="AA11" s="385"/>
      <c r="AB11" s="385" t="s">
        <v>24</v>
      </c>
      <c r="AC11" s="385"/>
      <c r="AD11" s="385"/>
      <c r="AE11" s="385"/>
      <c r="AF11" s="26"/>
      <c r="AI11" s="21" t="s">
        <v>19</v>
      </c>
    </row>
    <row r="12" spans="1:35" ht="16.5" x14ac:dyDescent="0.3">
      <c r="A12" s="61" t="str">
        <f>IF($AI$9&lt;&gt;"",IF(Anagrafica!A99&lt;&gt;"",Anagrafica!A99,""),"")</f>
        <v/>
      </c>
      <c r="B12" s="409" t="str">
        <f>IF(A12&lt;&gt;"",IF(Anagrafica!B99&lt;&gt;"",Anagrafica!B99,""),"")</f>
        <v/>
      </c>
      <c r="C12" s="409"/>
      <c r="D12" s="409"/>
      <c r="E12" s="409"/>
      <c r="F12" s="409"/>
      <c r="G12" s="409"/>
      <c r="H12" s="409"/>
      <c r="I12" s="409"/>
      <c r="J12" s="409"/>
      <c r="K12" s="409"/>
      <c r="L12" s="409"/>
      <c r="M12" s="409"/>
      <c r="N12" s="409"/>
      <c r="O12" s="409"/>
      <c r="P12" s="409"/>
      <c r="Q12" s="409"/>
      <c r="R12" s="409"/>
      <c r="S12" s="410"/>
      <c r="T12" s="372" t="str">
        <f>IF(A12&lt;&gt;"",IF(AI31&lt;&gt;"",AI31,0)+IF(AI50&lt;&gt;"",AI50,0)+IF(AI69&lt;&gt;"",AI69,0)+IF(AI88&lt;&gt;"",AI88,0)+IF(AI107&lt;&gt;"",AI107,0),"")</f>
        <v/>
      </c>
      <c r="U12" s="373"/>
      <c r="V12" s="373"/>
      <c r="W12" s="373"/>
      <c r="X12" s="372" t="str">
        <f>IF(T12&lt;&gt;"",ROUND(T12/COUNTA(Anagrafica!$B$89:$C$93),3),"")</f>
        <v/>
      </c>
      <c r="Y12" s="373"/>
      <c r="Z12" s="373"/>
      <c r="AA12" s="390"/>
      <c r="AB12" s="372" t="str">
        <f>IF(T12="","",IF(T12&gt;0,ROUND(X12/LARGE($X$12:$AA$26,1),3),0))</f>
        <v/>
      </c>
      <c r="AC12" s="373"/>
      <c r="AD12" s="373"/>
      <c r="AE12" s="390"/>
      <c r="AF12" s="94"/>
      <c r="AG12" s="94"/>
      <c r="AH12" s="95"/>
      <c r="AI12" s="85" t="str">
        <f t="shared" ref="AI12:AI26" si="0">IF(AB12&lt;&gt;"",IF(AB12&gt;0,ROUND(AB12*IF($AI$9&lt;&gt;"",$AI$9,$AI$8),3),0),"")</f>
        <v/>
      </c>
    </row>
    <row r="13" spans="1:35" ht="16.5" x14ac:dyDescent="0.3">
      <c r="A13" s="62" t="str">
        <f>IF($AI$9&lt;&gt;"",IF(Anagrafica!A100&lt;&gt;"",Anagrafica!A100,""),"")</f>
        <v/>
      </c>
      <c r="B13" s="374" t="str">
        <f>IF(A13&lt;&gt;"",IF(Anagrafica!B100&lt;&gt;"",Anagrafica!B100,""),"")</f>
        <v/>
      </c>
      <c r="C13" s="374"/>
      <c r="D13" s="374"/>
      <c r="E13" s="374"/>
      <c r="F13" s="374"/>
      <c r="G13" s="374"/>
      <c r="H13" s="374"/>
      <c r="I13" s="374"/>
      <c r="J13" s="374"/>
      <c r="K13" s="374"/>
      <c r="L13" s="374"/>
      <c r="M13" s="374"/>
      <c r="N13" s="374"/>
      <c r="O13" s="374"/>
      <c r="P13" s="374"/>
      <c r="Q13" s="374"/>
      <c r="R13" s="374"/>
      <c r="S13" s="376"/>
      <c r="T13" s="401" t="str">
        <f t="shared" ref="T13:T26" si="1">IF(A13&lt;&gt;"",IF(AI32&lt;&gt;"",AI32,0)+IF(AI51&lt;&gt;"",AI51,0)+IF(AI70&lt;&gt;"",AI70,0)+IF(AI89&lt;&gt;"",AI89,0)+IF(AI108&lt;&gt;"",AI108,0),"")</f>
        <v/>
      </c>
      <c r="U13" s="402"/>
      <c r="V13" s="402"/>
      <c r="W13" s="402"/>
      <c r="X13" s="401" t="str">
        <f>IF(T13&lt;&gt;"",ROUND(T13/COUNTA(Anagrafica!$B$89:$C$93),3),"")</f>
        <v/>
      </c>
      <c r="Y13" s="402"/>
      <c r="Z13" s="402"/>
      <c r="AA13" s="403"/>
      <c r="AB13" s="401" t="str">
        <f t="shared" ref="AB13:AB26" si="2">IF(T13="","",IF(T13&gt;0,ROUND(X13/LARGE($X$12:$AA$26,1),3),0))</f>
        <v/>
      </c>
      <c r="AC13" s="402"/>
      <c r="AD13" s="402"/>
      <c r="AE13" s="403"/>
      <c r="AF13" s="96"/>
      <c r="AG13" s="96"/>
      <c r="AH13" s="97"/>
      <c r="AI13" s="86" t="str">
        <f t="shared" si="0"/>
        <v/>
      </c>
    </row>
    <row r="14" spans="1:35" ht="16.5" x14ac:dyDescent="0.3">
      <c r="A14" s="62" t="str">
        <f>IF($AI$9&lt;&gt;"",IF(Anagrafica!A101&lt;&gt;"",Anagrafica!A101,""),"")</f>
        <v/>
      </c>
      <c r="B14" s="374" t="str">
        <f>IF(A14&lt;&gt;"",IF(Anagrafica!B101&lt;&gt;"",Anagrafica!B101,""),"")</f>
        <v/>
      </c>
      <c r="C14" s="374"/>
      <c r="D14" s="374"/>
      <c r="E14" s="374"/>
      <c r="F14" s="374"/>
      <c r="G14" s="374"/>
      <c r="H14" s="374"/>
      <c r="I14" s="374"/>
      <c r="J14" s="374"/>
      <c r="K14" s="374"/>
      <c r="L14" s="374"/>
      <c r="M14" s="374"/>
      <c r="N14" s="374"/>
      <c r="O14" s="374"/>
      <c r="P14" s="374"/>
      <c r="Q14" s="374"/>
      <c r="R14" s="374"/>
      <c r="S14" s="376"/>
      <c r="T14" s="401" t="str">
        <f t="shared" si="1"/>
        <v/>
      </c>
      <c r="U14" s="402"/>
      <c r="V14" s="402"/>
      <c r="W14" s="402"/>
      <c r="X14" s="401" t="str">
        <f>IF(T14&lt;&gt;"",ROUND(T14/COUNTA(Anagrafica!$B$89:$C$93),3),"")</f>
        <v/>
      </c>
      <c r="Y14" s="402"/>
      <c r="Z14" s="402"/>
      <c r="AA14" s="403"/>
      <c r="AB14" s="401" t="str">
        <f t="shared" si="2"/>
        <v/>
      </c>
      <c r="AC14" s="402"/>
      <c r="AD14" s="402"/>
      <c r="AE14" s="403"/>
      <c r="AF14" s="96"/>
      <c r="AG14" s="96"/>
      <c r="AH14" s="97"/>
      <c r="AI14" s="86" t="str">
        <f t="shared" si="0"/>
        <v/>
      </c>
    </row>
    <row r="15" spans="1:35" ht="16.5" x14ac:dyDescent="0.3">
      <c r="A15" s="62" t="str">
        <f>IF($AI$9&lt;&gt;"",IF(Anagrafica!A102&lt;&gt;"",Anagrafica!A102,""),"")</f>
        <v/>
      </c>
      <c r="B15" s="374" t="str">
        <f>IF(A15&lt;&gt;"",IF(Anagrafica!B102&lt;&gt;"",Anagrafica!B102,""),"")</f>
        <v/>
      </c>
      <c r="C15" s="374"/>
      <c r="D15" s="374"/>
      <c r="E15" s="374"/>
      <c r="F15" s="374"/>
      <c r="G15" s="374"/>
      <c r="H15" s="374"/>
      <c r="I15" s="374"/>
      <c r="J15" s="374"/>
      <c r="K15" s="374"/>
      <c r="L15" s="374"/>
      <c r="M15" s="374"/>
      <c r="N15" s="374"/>
      <c r="O15" s="374"/>
      <c r="P15" s="374"/>
      <c r="Q15" s="374"/>
      <c r="R15" s="374"/>
      <c r="S15" s="376"/>
      <c r="T15" s="401" t="str">
        <f t="shared" si="1"/>
        <v/>
      </c>
      <c r="U15" s="402"/>
      <c r="V15" s="402"/>
      <c r="W15" s="402"/>
      <c r="X15" s="401" t="str">
        <f>IF(T15&lt;&gt;"",ROUND(T15/COUNTA(Anagrafica!$B$89:$C$93),3),"")</f>
        <v/>
      </c>
      <c r="Y15" s="402"/>
      <c r="Z15" s="402"/>
      <c r="AA15" s="403"/>
      <c r="AB15" s="401" t="str">
        <f t="shared" si="2"/>
        <v/>
      </c>
      <c r="AC15" s="402"/>
      <c r="AD15" s="402"/>
      <c r="AE15" s="403"/>
      <c r="AF15" s="96"/>
      <c r="AG15" s="96"/>
      <c r="AH15" s="97"/>
      <c r="AI15" s="86" t="str">
        <f t="shared" si="0"/>
        <v/>
      </c>
    </row>
    <row r="16" spans="1:35" ht="16.5" x14ac:dyDescent="0.3">
      <c r="A16" s="62" t="str">
        <f>IF($AI$9&lt;&gt;"",IF(Anagrafica!A103&lt;&gt;"",Anagrafica!A103,""),"")</f>
        <v/>
      </c>
      <c r="B16" s="374" t="str">
        <f>IF(A16&lt;&gt;"",IF(Anagrafica!B103&lt;&gt;"",Anagrafica!B103,""),"")</f>
        <v/>
      </c>
      <c r="C16" s="374"/>
      <c r="D16" s="374"/>
      <c r="E16" s="374"/>
      <c r="F16" s="374"/>
      <c r="G16" s="374"/>
      <c r="H16" s="374"/>
      <c r="I16" s="374"/>
      <c r="J16" s="374"/>
      <c r="K16" s="374"/>
      <c r="L16" s="374"/>
      <c r="M16" s="374"/>
      <c r="N16" s="374"/>
      <c r="O16" s="374"/>
      <c r="P16" s="374"/>
      <c r="Q16" s="374"/>
      <c r="R16" s="374"/>
      <c r="S16" s="376"/>
      <c r="T16" s="401" t="str">
        <f t="shared" si="1"/>
        <v/>
      </c>
      <c r="U16" s="402"/>
      <c r="V16" s="402"/>
      <c r="W16" s="402"/>
      <c r="X16" s="401" t="str">
        <f>IF(T16&lt;&gt;"",ROUND(T16/COUNTA(Anagrafica!$B$89:$C$93),3),"")</f>
        <v/>
      </c>
      <c r="Y16" s="402"/>
      <c r="Z16" s="402"/>
      <c r="AA16" s="403"/>
      <c r="AB16" s="401" t="str">
        <f t="shared" si="2"/>
        <v/>
      </c>
      <c r="AC16" s="402"/>
      <c r="AD16" s="402"/>
      <c r="AE16" s="403"/>
      <c r="AF16" s="96"/>
      <c r="AG16" s="96"/>
      <c r="AH16" s="97"/>
      <c r="AI16" s="86" t="str">
        <f t="shared" si="0"/>
        <v/>
      </c>
    </row>
    <row r="17" spans="1:35" ht="16.5" x14ac:dyDescent="0.3">
      <c r="A17" s="62" t="str">
        <f>IF($AI$9&lt;&gt;"",IF(Anagrafica!A104&lt;&gt;"",Anagrafica!A104,""),"")</f>
        <v/>
      </c>
      <c r="B17" s="374" t="str">
        <f>IF(A17&lt;&gt;"",IF(Anagrafica!B104&lt;&gt;"",Anagrafica!B104,""),"")</f>
        <v/>
      </c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4"/>
      <c r="N17" s="374"/>
      <c r="O17" s="374"/>
      <c r="P17" s="374"/>
      <c r="Q17" s="374"/>
      <c r="R17" s="374"/>
      <c r="S17" s="376"/>
      <c r="T17" s="401" t="str">
        <f t="shared" si="1"/>
        <v/>
      </c>
      <c r="U17" s="402"/>
      <c r="V17" s="402"/>
      <c r="W17" s="402"/>
      <c r="X17" s="401" t="str">
        <f>IF(T17&lt;&gt;"",ROUND(T17/COUNTA(Anagrafica!$B$89:$C$93),3),"")</f>
        <v/>
      </c>
      <c r="Y17" s="402"/>
      <c r="Z17" s="402"/>
      <c r="AA17" s="403"/>
      <c r="AB17" s="401" t="str">
        <f t="shared" si="2"/>
        <v/>
      </c>
      <c r="AC17" s="402"/>
      <c r="AD17" s="402"/>
      <c r="AE17" s="403"/>
      <c r="AF17" s="96"/>
      <c r="AG17" s="96"/>
      <c r="AH17" s="97"/>
      <c r="AI17" s="86" t="str">
        <f t="shared" si="0"/>
        <v/>
      </c>
    </row>
    <row r="18" spans="1:35" ht="16.5" x14ac:dyDescent="0.3">
      <c r="A18" s="62" t="str">
        <f>IF($AI$9&lt;&gt;"",IF(Anagrafica!A105&lt;&gt;"",Anagrafica!A105,""),"")</f>
        <v/>
      </c>
      <c r="B18" s="374" t="str">
        <f>IF(A18&lt;&gt;"",IF(Anagrafica!B105&lt;&gt;"",Anagrafica!B105,""),"")</f>
        <v/>
      </c>
      <c r="C18" s="374"/>
      <c r="D18" s="374"/>
      <c r="E18" s="374"/>
      <c r="F18" s="374"/>
      <c r="G18" s="374"/>
      <c r="H18" s="374"/>
      <c r="I18" s="374"/>
      <c r="J18" s="374"/>
      <c r="K18" s="374"/>
      <c r="L18" s="374"/>
      <c r="M18" s="374"/>
      <c r="N18" s="374"/>
      <c r="O18" s="374"/>
      <c r="P18" s="374"/>
      <c r="Q18" s="374"/>
      <c r="R18" s="374"/>
      <c r="S18" s="376"/>
      <c r="T18" s="401" t="str">
        <f t="shared" si="1"/>
        <v/>
      </c>
      <c r="U18" s="402"/>
      <c r="V18" s="402"/>
      <c r="W18" s="402"/>
      <c r="X18" s="401" t="str">
        <f>IF(T18&lt;&gt;"",ROUND(T18/COUNTA(Anagrafica!$B$89:$C$93),3),"")</f>
        <v/>
      </c>
      <c r="Y18" s="402"/>
      <c r="Z18" s="402"/>
      <c r="AA18" s="403"/>
      <c r="AB18" s="401" t="str">
        <f t="shared" si="2"/>
        <v/>
      </c>
      <c r="AC18" s="402"/>
      <c r="AD18" s="402"/>
      <c r="AE18" s="403"/>
      <c r="AF18" s="96"/>
      <c r="AG18" s="96"/>
      <c r="AH18" s="97"/>
      <c r="AI18" s="86" t="str">
        <f t="shared" si="0"/>
        <v/>
      </c>
    </row>
    <row r="19" spans="1:35" ht="16.5" x14ac:dyDescent="0.3">
      <c r="A19" s="62" t="str">
        <f>IF($AI$9&lt;&gt;"",IF(Anagrafica!A106&lt;&gt;"",Anagrafica!A106,""),"")</f>
        <v/>
      </c>
      <c r="B19" s="374" t="str">
        <f>IF(A19&lt;&gt;"",IF(Anagrafica!B106&lt;&gt;"",Anagrafica!B106,""),"")</f>
        <v/>
      </c>
      <c r="C19" s="374"/>
      <c r="D19" s="374"/>
      <c r="E19" s="374"/>
      <c r="F19" s="374"/>
      <c r="G19" s="374"/>
      <c r="H19" s="374"/>
      <c r="I19" s="374"/>
      <c r="J19" s="374"/>
      <c r="K19" s="374"/>
      <c r="L19" s="374"/>
      <c r="M19" s="374"/>
      <c r="N19" s="374"/>
      <c r="O19" s="374"/>
      <c r="P19" s="374"/>
      <c r="Q19" s="374"/>
      <c r="R19" s="374"/>
      <c r="S19" s="376"/>
      <c r="T19" s="401" t="str">
        <f t="shared" si="1"/>
        <v/>
      </c>
      <c r="U19" s="402"/>
      <c r="V19" s="402"/>
      <c r="W19" s="402"/>
      <c r="X19" s="401" t="str">
        <f>IF(T19&lt;&gt;"",ROUND(T19/COUNTA(Anagrafica!$B$89:$C$93),3),"")</f>
        <v/>
      </c>
      <c r="Y19" s="402"/>
      <c r="Z19" s="402"/>
      <c r="AA19" s="403"/>
      <c r="AB19" s="401" t="str">
        <f t="shared" si="2"/>
        <v/>
      </c>
      <c r="AC19" s="402"/>
      <c r="AD19" s="402"/>
      <c r="AE19" s="403"/>
      <c r="AF19" s="96"/>
      <c r="AG19" s="96"/>
      <c r="AH19" s="97"/>
      <c r="AI19" s="86" t="str">
        <f t="shared" si="0"/>
        <v/>
      </c>
    </row>
    <row r="20" spans="1:35" ht="16.5" x14ac:dyDescent="0.3">
      <c r="A20" s="62" t="str">
        <f>IF($AI$9&lt;&gt;"",IF(Anagrafica!A107&lt;&gt;"",Anagrafica!A107,""),"")</f>
        <v/>
      </c>
      <c r="B20" s="374" t="str">
        <f>IF(A20&lt;&gt;"",IF(Anagrafica!B107&lt;&gt;"",Anagrafica!B107,""),"")</f>
        <v/>
      </c>
      <c r="C20" s="374"/>
      <c r="D20" s="374"/>
      <c r="E20" s="374"/>
      <c r="F20" s="374"/>
      <c r="G20" s="374"/>
      <c r="H20" s="374"/>
      <c r="I20" s="374"/>
      <c r="J20" s="374"/>
      <c r="K20" s="374"/>
      <c r="L20" s="374"/>
      <c r="M20" s="374"/>
      <c r="N20" s="374"/>
      <c r="O20" s="374"/>
      <c r="P20" s="374"/>
      <c r="Q20" s="374"/>
      <c r="R20" s="374"/>
      <c r="S20" s="376"/>
      <c r="T20" s="401" t="str">
        <f t="shared" si="1"/>
        <v/>
      </c>
      <c r="U20" s="402"/>
      <c r="V20" s="402"/>
      <c r="W20" s="402"/>
      <c r="X20" s="401" t="str">
        <f>IF(T20&lt;&gt;"",ROUND(T20/COUNTA(Anagrafica!$B$89:$C$93),3),"")</f>
        <v/>
      </c>
      <c r="Y20" s="402"/>
      <c r="Z20" s="402"/>
      <c r="AA20" s="403"/>
      <c r="AB20" s="401" t="str">
        <f t="shared" si="2"/>
        <v/>
      </c>
      <c r="AC20" s="402"/>
      <c r="AD20" s="402"/>
      <c r="AE20" s="403"/>
      <c r="AF20" s="96"/>
      <c r="AG20" s="96"/>
      <c r="AH20" s="97"/>
      <c r="AI20" s="86" t="str">
        <f t="shared" si="0"/>
        <v/>
      </c>
    </row>
    <row r="21" spans="1:35" ht="16.5" x14ac:dyDescent="0.3">
      <c r="A21" s="62" t="str">
        <f>IF($AI$9&lt;&gt;"",IF(Anagrafica!A108&lt;&gt;"",Anagrafica!A108,""),"")</f>
        <v/>
      </c>
      <c r="B21" s="374" t="str">
        <f>IF(A21&lt;&gt;"",IF(Anagrafica!B108&lt;&gt;"",Anagrafica!B108,""),"")</f>
        <v/>
      </c>
      <c r="C21" s="374"/>
      <c r="D21" s="374"/>
      <c r="E21" s="374"/>
      <c r="F21" s="374"/>
      <c r="G21" s="374"/>
      <c r="H21" s="374"/>
      <c r="I21" s="374"/>
      <c r="J21" s="374"/>
      <c r="K21" s="374"/>
      <c r="L21" s="374"/>
      <c r="M21" s="374"/>
      <c r="N21" s="374"/>
      <c r="O21" s="374"/>
      <c r="P21" s="374"/>
      <c r="Q21" s="374"/>
      <c r="R21" s="374"/>
      <c r="S21" s="376"/>
      <c r="T21" s="401" t="str">
        <f t="shared" si="1"/>
        <v/>
      </c>
      <c r="U21" s="402"/>
      <c r="V21" s="402"/>
      <c r="W21" s="402"/>
      <c r="X21" s="401" t="str">
        <f>IF(T21&lt;&gt;"",ROUND(T21/COUNTA(Anagrafica!$B$89:$C$93),3),"")</f>
        <v/>
      </c>
      <c r="Y21" s="402"/>
      <c r="Z21" s="402"/>
      <c r="AA21" s="403"/>
      <c r="AB21" s="401" t="str">
        <f t="shared" si="2"/>
        <v/>
      </c>
      <c r="AC21" s="402"/>
      <c r="AD21" s="402"/>
      <c r="AE21" s="403"/>
      <c r="AF21" s="96"/>
      <c r="AG21" s="96"/>
      <c r="AH21" s="97"/>
      <c r="AI21" s="86" t="str">
        <f t="shared" si="0"/>
        <v/>
      </c>
    </row>
    <row r="22" spans="1:35" ht="16.5" x14ac:dyDescent="0.3">
      <c r="A22" s="62" t="str">
        <f>IF($AI$9&lt;&gt;"",IF(Anagrafica!A109&lt;&gt;"",Anagrafica!A109,""),"")</f>
        <v/>
      </c>
      <c r="B22" s="374" t="str">
        <f>IF(A22&lt;&gt;"",IF(Anagrafica!B109&lt;&gt;"",Anagrafica!B109,""),"")</f>
        <v/>
      </c>
      <c r="C22" s="374"/>
      <c r="D22" s="374"/>
      <c r="E22" s="374"/>
      <c r="F22" s="374"/>
      <c r="G22" s="374"/>
      <c r="H22" s="374"/>
      <c r="I22" s="374"/>
      <c r="J22" s="374"/>
      <c r="K22" s="374"/>
      <c r="L22" s="374"/>
      <c r="M22" s="374"/>
      <c r="N22" s="374"/>
      <c r="O22" s="374"/>
      <c r="P22" s="374"/>
      <c r="Q22" s="374"/>
      <c r="R22" s="374"/>
      <c r="S22" s="376"/>
      <c r="T22" s="401" t="str">
        <f t="shared" si="1"/>
        <v/>
      </c>
      <c r="U22" s="402"/>
      <c r="V22" s="402"/>
      <c r="W22" s="402"/>
      <c r="X22" s="401" t="str">
        <f>IF(T22&lt;&gt;"",ROUND(T22/COUNTA(Anagrafica!$B$89:$C$93),3),"")</f>
        <v/>
      </c>
      <c r="Y22" s="402"/>
      <c r="Z22" s="402"/>
      <c r="AA22" s="403"/>
      <c r="AB22" s="401" t="str">
        <f t="shared" si="2"/>
        <v/>
      </c>
      <c r="AC22" s="402"/>
      <c r="AD22" s="402"/>
      <c r="AE22" s="403"/>
      <c r="AF22" s="96"/>
      <c r="AG22" s="96"/>
      <c r="AH22" s="97"/>
      <c r="AI22" s="86" t="str">
        <f t="shared" si="0"/>
        <v/>
      </c>
    </row>
    <row r="23" spans="1:35" ht="16.5" x14ac:dyDescent="0.3">
      <c r="A23" s="62" t="str">
        <f>IF($AI$9&lt;&gt;"",IF(Anagrafica!A110&lt;&gt;"",Anagrafica!A110,""),"")</f>
        <v/>
      </c>
      <c r="B23" s="374" t="str">
        <f>IF(A23&lt;&gt;"",IF(Anagrafica!B110&lt;&gt;"",Anagrafica!B110,""),"")</f>
        <v/>
      </c>
      <c r="C23" s="374"/>
      <c r="D23" s="374"/>
      <c r="E23" s="374"/>
      <c r="F23" s="374"/>
      <c r="G23" s="374"/>
      <c r="H23" s="374"/>
      <c r="I23" s="374"/>
      <c r="J23" s="374"/>
      <c r="K23" s="374"/>
      <c r="L23" s="374"/>
      <c r="M23" s="374"/>
      <c r="N23" s="374"/>
      <c r="O23" s="374"/>
      <c r="P23" s="374"/>
      <c r="Q23" s="374"/>
      <c r="R23" s="374"/>
      <c r="S23" s="376"/>
      <c r="T23" s="401" t="str">
        <f t="shared" si="1"/>
        <v/>
      </c>
      <c r="U23" s="402"/>
      <c r="V23" s="402"/>
      <c r="W23" s="402"/>
      <c r="X23" s="401" t="str">
        <f>IF(T23&lt;&gt;"",ROUND(T23/COUNTA(Anagrafica!$B$89:$C$93),3),"")</f>
        <v/>
      </c>
      <c r="Y23" s="402"/>
      <c r="Z23" s="402"/>
      <c r="AA23" s="403"/>
      <c r="AB23" s="401" t="str">
        <f t="shared" si="2"/>
        <v/>
      </c>
      <c r="AC23" s="402"/>
      <c r="AD23" s="402"/>
      <c r="AE23" s="403"/>
      <c r="AF23" s="96"/>
      <c r="AG23" s="96"/>
      <c r="AH23" s="97"/>
      <c r="AI23" s="86" t="str">
        <f t="shared" si="0"/>
        <v/>
      </c>
    </row>
    <row r="24" spans="1:35" ht="16.5" x14ac:dyDescent="0.3">
      <c r="A24" s="62" t="str">
        <f>IF($AI$9&lt;&gt;"",IF(Anagrafica!A111&lt;&gt;"",Anagrafica!A111,""),"")</f>
        <v/>
      </c>
      <c r="B24" s="374" t="str">
        <f>IF(A24&lt;&gt;"",IF(Anagrafica!B111&lt;&gt;"",Anagrafica!B111,""),"")</f>
        <v/>
      </c>
      <c r="C24" s="374"/>
      <c r="D24" s="374"/>
      <c r="E24" s="374"/>
      <c r="F24" s="374"/>
      <c r="G24" s="374"/>
      <c r="H24" s="374"/>
      <c r="I24" s="374"/>
      <c r="J24" s="374"/>
      <c r="K24" s="374"/>
      <c r="L24" s="374"/>
      <c r="M24" s="374"/>
      <c r="N24" s="374"/>
      <c r="O24" s="374"/>
      <c r="P24" s="374"/>
      <c r="Q24" s="374"/>
      <c r="R24" s="374"/>
      <c r="S24" s="376"/>
      <c r="T24" s="401" t="str">
        <f t="shared" si="1"/>
        <v/>
      </c>
      <c r="U24" s="402"/>
      <c r="V24" s="402"/>
      <c r="W24" s="402"/>
      <c r="X24" s="401" t="str">
        <f>IF(T24&lt;&gt;"",ROUND(T24/COUNTA(Anagrafica!$B$89:$C$93),3),"")</f>
        <v/>
      </c>
      <c r="Y24" s="402"/>
      <c r="Z24" s="402"/>
      <c r="AA24" s="403"/>
      <c r="AB24" s="401" t="str">
        <f t="shared" si="2"/>
        <v/>
      </c>
      <c r="AC24" s="402"/>
      <c r="AD24" s="402"/>
      <c r="AE24" s="403"/>
      <c r="AF24" s="96"/>
      <c r="AG24" s="96"/>
      <c r="AH24" s="97"/>
      <c r="AI24" s="86" t="str">
        <f t="shared" si="0"/>
        <v/>
      </c>
    </row>
    <row r="25" spans="1:35" ht="16.5" x14ac:dyDescent="0.3">
      <c r="A25" s="62" t="str">
        <f>IF($AI$9&lt;&gt;"",IF(Anagrafica!A112&lt;&gt;"",Anagrafica!A112,""),"")</f>
        <v/>
      </c>
      <c r="B25" s="374" t="str">
        <f>IF(A25&lt;&gt;"",IF(Anagrafica!B112&lt;&gt;"",Anagrafica!B112,""),"")</f>
        <v/>
      </c>
      <c r="C25" s="374"/>
      <c r="D25" s="374"/>
      <c r="E25" s="374"/>
      <c r="F25" s="374"/>
      <c r="G25" s="374"/>
      <c r="H25" s="374"/>
      <c r="I25" s="374"/>
      <c r="J25" s="374"/>
      <c r="K25" s="374"/>
      <c r="L25" s="374"/>
      <c r="M25" s="374"/>
      <c r="N25" s="374"/>
      <c r="O25" s="374"/>
      <c r="P25" s="374"/>
      <c r="Q25" s="374"/>
      <c r="R25" s="374"/>
      <c r="S25" s="376"/>
      <c r="T25" s="401" t="str">
        <f t="shared" si="1"/>
        <v/>
      </c>
      <c r="U25" s="402"/>
      <c r="V25" s="402"/>
      <c r="W25" s="402"/>
      <c r="X25" s="401" t="str">
        <f>IF(T25&lt;&gt;"",ROUND(T25/COUNTA(Anagrafica!$B$89:$C$93),3),"")</f>
        <v/>
      </c>
      <c r="Y25" s="402"/>
      <c r="Z25" s="402"/>
      <c r="AA25" s="403"/>
      <c r="AB25" s="401" t="str">
        <f t="shared" si="2"/>
        <v/>
      </c>
      <c r="AC25" s="402"/>
      <c r="AD25" s="402"/>
      <c r="AE25" s="403"/>
      <c r="AF25" s="96"/>
      <c r="AG25" s="96"/>
      <c r="AH25" s="97"/>
      <c r="AI25" s="86" t="str">
        <f t="shared" si="0"/>
        <v/>
      </c>
    </row>
    <row r="26" spans="1:35" ht="16.5" x14ac:dyDescent="0.3">
      <c r="A26" s="63" t="str">
        <f>IF($AI$9&lt;&gt;"",IF(Anagrafica!A113&lt;&gt;"",Anagrafica!A113,""),"")</f>
        <v/>
      </c>
      <c r="B26" s="379" t="str">
        <f>IF(A26&lt;&gt;"",IF(Anagrafica!B113&lt;&gt;"",Anagrafica!B113,""),"")</f>
        <v/>
      </c>
      <c r="C26" s="379"/>
      <c r="D26" s="379"/>
      <c r="E26" s="379"/>
      <c r="F26" s="379"/>
      <c r="G26" s="379"/>
      <c r="H26" s="379"/>
      <c r="I26" s="379"/>
      <c r="J26" s="379"/>
      <c r="K26" s="379"/>
      <c r="L26" s="379"/>
      <c r="M26" s="379"/>
      <c r="N26" s="379"/>
      <c r="O26" s="379"/>
      <c r="P26" s="379"/>
      <c r="Q26" s="379"/>
      <c r="R26" s="379"/>
      <c r="S26" s="380"/>
      <c r="T26" s="407" t="str">
        <f t="shared" si="1"/>
        <v/>
      </c>
      <c r="U26" s="408"/>
      <c r="V26" s="408"/>
      <c r="W26" s="408"/>
      <c r="X26" s="404" t="str">
        <f>IF(T26&lt;&gt;"",ROUND(T26/COUNTA(Anagrafica!$B$89:$C$93),3),"")</f>
        <v/>
      </c>
      <c r="Y26" s="405"/>
      <c r="Z26" s="405"/>
      <c r="AA26" s="406"/>
      <c r="AB26" s="404" t="str">
        <f t="shared" si="2"/>
        <v/>
      </c>
      <c r="AC26" s="405"/>
      <c r="AD26" s="405"/>
      <c r="AE26" s="406"/>
      <c r="AF26" s="96"/>
      <c r="AG26" s="96"/>
      <c r="AH26" s="97"/>
      <c r="AI26" s="87" t="str">
        <f t="shared" si="0"/>
        <v/>
      </c>
    </row>
    <row r="27" spans="1:35" x14ac:dyDescent="0.2">
      <c r="A27" s="42"/>
      <c r="B27" s="42"/>
      <c r="C27" s="9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378"/>
      <c r="Q27" s="378"/>
      <c r="R27" s="378"/>
      <c r="S27" s="378"/>
      <c r="T27" s="400"/>
      <c r="U27" s="400"/>
      <c r="V27" s="400"/>
      <c r="W27" s="400"/>
      <c r="X27" s="42"/>
      <c r="Y27" s="42"/>
      <c r="Z27" s="42"/>
      <c r="AA27" s="42"/>
      <c r="AB27" s="26"/>
      <c r="AC27" s="26"/>
      <c r="AD27" s="26"/>
      <c r="AE27" s="26"/>
      <c r="AF27" s="104"/>
      <c r="AG27" s="104"/>
      <c r="AH27" s="103"/>
      <c r="AI27" s="42"/>
    </row>
    <row r="29" spans="1:35" s="20" customFormat="1" ht="16.5" x14ac:dyDescent="0.3">
      <c r="A29" s="19" t="str">
        <f>IF(Anagrafica!A89&lt;&gt;"",Anagrafica!A89&amp;" - "&amp;Anagrafica!B89,"")</f>
        <v>1 - Commissario 1</v>
      </c>
      <c r="C29" s="28"/>
      <c r="AG29" s="28"/>
    </row>
    <row r="30" spans="1:35" s="5" customFormat="1" ht="13.5" customHeight="1" x14ac:dyDescent="0.2">
      <c r="A30" s="4" t="s">
        <v>10</v>
      </c>
      <c r="C30" s="60" t="str">
        <f>$A$13</f>
        <v/>
      </c>
      <c r="E30" s="60" t="str">
        <f>+$A$14</f>
        <v/>
      </c>
      <c r="G30" s="60" t="str">
        <f>+$A$15</f>
        <v/>
      </c>
      <c r="I30" s="60" t="str">
        <f>+$A$16</f>
        <v/>
      </c>
      <c r="K30" s="60" t="str">
        <f>+$A$17</f>
        <v/>
      </c>
      <c r="M30" s="60" t="str">
        <f>+$A$18</f>
        <v/>
      </c>
      <c r="O30" s="60" t="str">
        <f>+$A$19</f>
        <v/>
      </c>
      <c r="Q30" s="60" t="str">
        <f>+$A$20</f>
        <v/>
      </c>
      <c r="S30" s="60" t="str">
        <f>+$A$21</f>
        <v/>
      </c>
      <c r="U30" s="60" t="str">
        <f>+$A$22</f>
        <v/>
      </c>
      <c r="W30" s="60" t="str">
        <f>+$A$23</f>
        <v/>
      </c>
      <c r="Y30" s="60" t="str">
        <f>+$A$24</f>
        <v/>
      </c>
      <c r="AA30" s="60" t="str">
        <f>+$A$25</f>
        <v/>
      </c>
      <c r="AC30" s="60" t="str">
        <f>+$A$26</f>
        <v/>
      </c>
      <c r="AE30" s="26"/>
      <c r="AG30" s="4" t="s">
        <v>10</v>
      </c>
      <c r="AH30" s="5" t="s">
        <v>1</v>
      </c>
      <c r="AI30" s="5" t="s">
        <v>0</v>
      </c>
    </row>
    <row r="31" spans="1:35" ht="13.5" x14ac:dyDescent="0.25">
      <c r="A31" s="59" t="str">
        <f>+$A$12</f>
        <v/>
      </c>
      <c r="B31" s="22"/>
      <c r="C31" s="23"/>
      <c r="D31" s="22"/>
      <c r="E31" s="23"/>
      <c r="F31" s="22"/>
      <c r="G31" s="23"/>
      <c r="H31" s="22"/>
      <c r="I31" s="23"/>
      <c r="J31" s="22"/>
      <c r="K31" s="23"/>
      <c r="L31" s="22"/>
      <c r="M31" s="23"/>
      <c r="N31" s="22"/>
      <c r="O31" s="23"/>
      <c r="P31" s="22"/>
      <c r="Q31" s="23"/>
      <c r="R31" s="22"/>
      <c r="S31" s="23"/>
      <c r="T31" s="22"/>
      <c r="U31" s="23"/>
      <c r="V31" s="22"/>
      <c r="W31" s="23"/>
      <c r="X31" s="22"/>
      <c r="Y31" s="23"/>
      <c r="Z31" s="22"/>
      <c r="AA31" s="23"/>
      <c r="AB31" s="22"/>
      <c r="AC31" s="23"/>
      <c r="AE31" s="29" t="str">
        <f t="shared" ref="AE31:AE44" si="3">IF(OR(A31="",AND(A31&lt;&gt;"",A32="")),"",SUM(B31,D31,F31,H31,J31,L31,N31,P31,R31,T31,V31,X31,Z31,AB31))</f>
        <v/>
      </c>
      <c r="AG31" s="6" t="str">
        <f>+$A$12</f>
        <v/>
      </c>
      <c r="AH31" s="6" t="str">
        <f>IF(A31&lt;&gt;"",AE31,"")</f>
        <v/>
      </c>
      <c r="AI31" s="105" t="str">
        <f>IF(AH31="","",IF(AH31&gt;0,ROUND(AH31/LARGE(AH31:AH45,1),3),0))</f>
        <v/>
      </c>
    </row>
    <row r="32" spans="1:35" ht="13.5" x14ac:dyDescent="0.25">
      <c r="A32" s="59" t="str">
        <f>+$A$13</f>
        <v/>
      </c>
      <c r="B32" s="24"/>
      <c r="C32" s="24"/>
      <c r="D32" s="22"/>
      <c r="E32" s="23"/>
      <c r="F32" s="22"/>
      <c r="G32" s="23"/>
      <c r="H32" s="22"/>
      <c r="I32" s="23"/>
      <c r="J32" s="22"/>
      <c r="K32" s="23"/>
      <c r="L32" s="22"/>
      <c r="M32" s="23"/>
      <c r="N32" s="22"/>
      <c r="O32" s="23"/>
      <c r="P32" s="22"/>
      <c r="Q32" s="23"/>
      <c r="R32" s="22"/>
      <c r="S32" s="23"/>
      <c r="T32" s="22"/>
      <c r="U32" s="23"/>
      <c r="V32" s="22"/>
      <c r="W32" s="23"/>
      <c r="X32" s="22"/>
      <c r="Y32" s="23"/>
      <c r="Z32" s="22"/>
      <c r="AA32" s="23"/>
      <c r="AB32" s="22"/>
      <c r="AC32" s="23"/>
      <c r="AE32" s="29" t="str">
        <f t="shared" si="3"/>
        <v/>
      </c>
      <c r="AG32" s="7" t="str">
        <f>+$A$13</f>
        <v/>
      </c>
      <c r="AH32" s="7" t="str">
        <f>IF(A32&lt;&gt;"",IF(AE32&lt;&gt;"",AE32,0)+IF(C46&lt;&gt;"",C46,0),"")</f>
        <v/>
      </c>
      <c r="AI32" s="106" t="str">
        <f>IF(AH32="","",IF(AH32&gt;0,ROUND(AH32/LARGE(AH31:AH45,1),3),0))</f>
        <v/>
      </c>
    </row>
    <row r="33" spans="1:35" ht="13.5" x14ac:dyDescent="0.25">
      <c r="A33" s="59" t="str">
        <f>+$A$14</f>
        <v/>
      </c>
      <c r="B33" s="24"/>
      <c r="C33" s="24"/>
      <c r="D33" s="24"/>
      <c r="E33" s="24"/>
      <c r="F33" s="22"/>
      <c r="G33" s="23"/>
      <c r="H33" s="22"/>
      <c r="I33" s="23"/>
      <c r="J33" s="22"/>
      <c r="K33" s="23"/>
      <c r="L33" s="22"/>
      <c r="M33" s="23"/>
      <c r="N33" s="22"/>
      <c r="O33" s="23"/>
      <c r="P33" s="22"/>
      <c r="Q33" s="23"/>
      <c r="R33" s="22"/>
      <c r="S33" s="23"/>
      <c r="T33" s="22"/>
      <c r="U33" s="23"/>
      <c r="V33" s="22"/>
      <c r="W33" s="23"/>
      <c r="X33" s="22"/>
      <c r="Y33" s="23"/>
      <c r="Z33" s="22"/>
      <c r="AA33" s="23"/>
      <c r="AB33" s="22"/>
      <c r="AC33" s="23"/>
      <c r="AE33" s="29" t="str">
        <f t="shared" si="3"/>
        <v/>
      </c>
      <c r="AG33" s="7" t="str">
        <f>+$A$14</f>
        <v/>
      </c>
      <c r="AH33" s="7" t="str">
        <f>IF(A33&lt;&gt;"",IF(AE33&lt;&gt;"",AE33,0)+IF(E46&lt;&gt;"",E46,0),"")</f>
        <v/>
      </c>
      <c r="AI33" s="106" t="str">
        <f>IF(AH33="","",IF(AH33&gt;0,ROUND(AH33/LARGE(AH31:AH45,1),3),0))</f>
        <v/>
      </c>
    </row>
    <row r="34" spans="1:35" ht="13.5" x14ac:dyDescent="0.25">
      <c r="A34" s="59" t="str">
        <f>+$A$15</f>
        <v/>
      </c>
      <c r="B34" s="24"/>
      <c r="C34" s="24"/>
      <c r="D34" s="24"/>
      <c r="E34" s="24"/>
      <c r="F34" s="24"/>
      <c r="G34" s="24"/>
      <c r="H34" s="22"/>
      <c r="I34" s="23"/>
      <c r="J34" s="22"/>
      <c r="K34" s="23"/>
      <c r="L34" s="22"/>
      <c r="M34" s="23"/>
      <c r="N34" s="22"/>
      <c r="O34" s="23"/>
      <c r="P34" s="22"/>
      <c r="Q34" s="23"/>
      <c r="R34" s="22"/>
      <c r="S34" s="23"/>
      <c r="T34" s="22"/>
      <c r="U34" s="23"/>
      <c r="V34" s="22"/>
      <c r="W34" s="23"/>
      <c r="X34" s="22"/>
      <c r="Y34" s="23"/>
      <c r="Z34" s="22"/>
      <c r="AA34" s="23"/>
      <c r="AB34" s="22"/>
      <c r="AC34" s="23"/>
      <c r="AE34" s="29" t="str">
        <f t="shared" si="3"/>
        <v/>
      </c>
      <c r="AG34" s="7" t="str">
        <f>+$A$15</f>
        <v/>
      </c>
      <c r="AH34" s="7" t="str">
        <f>IF(A34&lt;&gt;"",IF(AE34&lt;&gt;"",AE34,0)+IF(G46&lt;&gt;"",G46,0),"")</f>
        <v/>
      </c>
      <c r="AI34" s="106" t="str">
        <f>IF(AH34="","",IF(AH34&gt;0,ROUND(AH34/LARGE(AH31:AH45,1),3),0))</f>
        <v/>
      </c>
    </row>
    <row r="35" spans="1:35" ht="13.5" x14ac:dyDescent="0.25">
      <c r="A35" s="59" t="str">
        <f>+$A$16</f>
        <v/>
      </c>
      <c r="B35" s="24"/>
      <c r="C35" s="24"/>
      <c r="D35" s="24"/>
      <c r="E35" s="24"/>
      <c r="F35" s="24"/>
      <c r="G35" s="24"/>
      <c r="H35" s="24"/>
      <c r="I35" s="24"/>
      <c r="J35" s="22"/>
      <c r="K35" s="23"/>
      <c r="L35" s="22"/>
      <c r="M35" s="23"/>
      <c r="N35" s="22"/>
      <c r="O35" s="23"/>
      <c r="P35" s="22"/>
      <c r="Q35" s="23"/>
      <c r="R35" s="22"/>
      <c r="S35" s="23"/>
      <c r="T35" s="22"/>
      <c r="U35" s="23"/>
      <c r="V35" s="22"/>
      <c r="W35" s="23"/>
      <c r="X35" s="22"/>
      <c r="Y35" s="23"/>
      <c r="Z35" s="22"/>
      <c r="AA35" s="23"/>
      <c r="AB35" s="22"/>
      <c r="AC35" s="23"/>
      <c r="AE35" s="29" t="str">
        <f t="shared" si="3"/>
        <v/>
      </c>
      <c r="AG35" s="7" t="str">
        <f>+$A$16</f>
        <v/>
      </c>
      <c r="AH35" s="7" t="str">
        <f>IF(A35&lt;&gt;"",IF(AE35&lt;&gt;"",AE35,0)+IF(I46&lt;&gt;"",I46,0),"")</f>
        <v/>
      </c>
      <c r="AI35" s="106" t="str">
        <f>IF(AH35="","",IF(AH35&gt;0,ROUND(AH35/LARGE(AH31:AH45,1),3),0))</f>
        <v/>
      </c>
    </row>
    <row r="36" spans="1:35" ht="13.5" x14ac:dyDescent="0.25">
      <c r="A36" s="59" t="str">
        <f>+$A$17</f>
        <v/>
      </c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2"/>
      <c r="M36" s="23"/>
      <c r="N36" s="22"/>
      <c r="O36" s="23"/>
      <c r="P36" s="22"/>
      <c r="Q36" s="23"/>
      <c r="R36" s="22"/>
      <c r="S36" s="23"/>
      <c r="T36" s="22"/>
      <c r="U36" s="23"/>
      <c r="V36" s="22"/>
      <c r="W36" s="23"/>
      <c r="X36" s="22"/>
      <c r="Y36" s="23"/>
      <c r="Z36" s="22"/>
      <c r="AA36" s="23"/>
      <c r="AB36" s="22"/>
      <c r="AC36" s="23"/>
      <c r="AE36" s="29" t="str">
        <f t="shared" si="3"/>
        <v/>
      </c>
      <c r="AG36" s="7" t="str">
        <f>+$A$17</f>
        <v/>
      </c>
      <c r="AH36" s="7" t="str">
        <f>IF(A36&lt;&gt;"",IF(AE36&lt;&gt;"",AE36,0)+IF(K46&lt;&gt;"",K46,0),"")</f>
        <v/>
      </c>
      <c r="AI36" s="106" t="str">
        <f>IF(AH36="","",IF(AH36&gt;0,ROUND(AH36/LARGE(AH31:AH45,1),3),0))</f>
        <v/>
      </c>
    </row>
    <row r="37" spans="1:35" ht="13.5" x14ac:dyDescent="0.25">
      <c r="A37" s="59" t="str">
        <f>+$A$18</f>
        <v/>
      </c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2"/>
      <c r="O37" s="23"/>
      <c r="P37" s="22"/>
      <c r="Q37" s="23"/>
      <c r="R37" s="22"/>
      <c r="S37" s="23"/>
      <c r="T37" s="22"/>
      <c r="U37" s="23"/>
      <c r="V37" s="22"/>
      <c r="W37" s="23"/>
      <c r="X37" s="22"/>
      <c r="Y37" s="23"/>
      <c r="Z37" s="22"/>
      <c r="AA37" s="23"/>
      <c r="AB37" s="22"/>
      <c r="AC37" s="23"/>
      <c r="AE37" s="29" t="str">
        <f t="shared" si="3"/>
        <v/>
      </c>
      <c r="AG37" s="7" t="str">
        <f>+$A$18</f>
        <v/>
      </c>
      <c r="AH37" s="7" t="str">
        <f>IF(A37&lt;&gt;"",IF(AE37&lt;&gt;"",AE37,0)+IF(M46&lt;&gt;"",M46,0),"")</f>
        <v/>
      </c>
      <c r="AI37" s="106" t="str">
        <f>IF(AH37="","",IF(AH37&gt;0,ROUND(AH37/LARGE(AH31:AH45,1),3),0))</f>
        <v/>
      </c>
    </row>
    <row r="38" spans="1:35" ht="13.5" x14ac:dyDescent="0.25">
      <c r="A38" s="59" t="str">
        <f>+$A$19</f>
        <v/>
      </c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2"/>
      <c r="Q38" s="23"/>
      <c r="R38" s="22"/>
      <c r="S38" s="23"/>
      <c r="T38" s="22"/>
      <c r="U38" s="23"/>
      <c r="V38" s="22"/>
      <c r="W38" s="23"/>
      <c r="X38" s="22"/>
      <c r="Y38" s="23"/>
      <c r="Z38" s="22"/>
      <c r="AA38" s="23"/>
      <c r="AB38" s="22"/>
      <c r="AC38" s="23"/>
      <c r="AE38" s="29" t="str">
        <f t="shared" si="3"/>
        <v/>
      </c>
      <c r="AG38" s="7" t="str">
        <f>+$A$19</f>
        <v/>
      </c>
      <c r="AH38" s="7" t="str">
        <f>IF(A38&lt;&gt;"",IF(AE38&lt;&gt;"",AE38,0)+IF(O46&lt;&gt;"",O46,0),"")</f>
        <v/>
      </c>
      <c r="AI38" s="106" t="str">
        <f>IF(AH38="","",IF(AH38&gt;0,ROUND(AH38/LARGE(AH31:AH45,1),3),0))</f>
        <v/>
      </c>
    </row>
    <row r="39" spans="1:35" ht="13.5" x14ac:dyDescent="0.25">
      <c r="A39" s="59" t="str">
        <f>+$A$20</f>
        <v/>
      </c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2"/>
      <c r="S39" s="23"/>
      <c r="T39" s="22"/>
      <c r="U39" s="23"/>
      <c r="V39" s="22"/>
      <c r="W39" s="23"/>
      <c r="X39" s="22"/>
      <c r="Y39" s="23"/>
      <c r="Z39" s="22"/>
      <c r="AA39" s="23"/>
      <c r="AB39" s="22"/>
      <c r="AC39" s="23"/>
      <c r="AE39" s="29" t="str">
        <f t="shared" si="3"/>
        <v/>
      </c>
      <c r="AG39" s="7" t="str">
        <f>+$A$20</f>
        <v/>
      </c>
      <c r="AH39" s="7" t="str">
        <f>IF(A39&lt;&gt;"",IF(AE39&lt;&gt;"",AE39,0)+IF(Q46&lt;&gt;"",Q46,0),"")</f>
        <v/>
      </c>
      <c r="AI39" s="106" t="str">
        <f>IF(AH39="","",IF(AH39&gt;0,ROUND(AH39/LARGE(AH31:AH45,1),3),0))</f>
        <v/>
      </c>
    </row>
    <row r="40" spans="1:35" ht="13.5" x14ac:dyDescent="0.25">
      <c r="A40" s="59" t="str">
        <f>+$A$21</f>
        <v/>
      </c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2"/>
      <c r="U40" s="23"/>
      <c r="V40" s="22"/>
      <c r="W40" s="23"/>
      <c r="X40" s="22"/>
      <c r="Y40" s="23"/>
      <c r="Z40" s="22"/>
      <c r="AA40" s="23"/>
      <c r="AB40" s="22"/>
      <c r="AC40" s="23"/>
      <c r="AE40" s="29" t="str">
        <f t="shared" si="3"/>
        <v/>
      </c>
      <c r="AG40" s="7" t="str">
        <f>+$A$21</f>
        <v/>
      </c>
      <c r="AH40" s="7" t="str">
        <f>IF(A40&lt;&gt;"",IF(AE40&lt;&gt;"",AE40,0)+IF(S46&lt;&gt;"",S46,0),"")</f>
        <v/>
      </c>
      <c r="AI40" s="106" t="str">
        <f>IF(AH40="","",IF(AH40&gt;0,ROUND(AH40/LARGE(AH31:AH45,1),3),0))</f>
        <v/>
      </c>
    </row>
    <row r="41" spans="1:35" ht="13.5" x14ac:dyDescent="0.25">
      <c r="A41" s="59" t="str">
        <f>+$A$22</f>
        <v/>
      </c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2"/>
      <c r="W41" s="23"/>
      <c r="X41" s="22"/>
      <c r="Y41" s="23"/>
      <c r="Z41" s="22"/>
      <c r="AA41" s="23"/>
      <c r="AB41" s="22"/>
      <c r="AC41" s="23"/>
      <c r="AE41" s="29" t="str">
        <f t="shared" si="3"/>
        <v/>
      </c>
      <c r="AG41" s="7" t="str">
        <f>+$A$22</f>
        <v/>
      </c>
      <c r="AH41" s="7" t="str">
        <f>IF(A41&lt;&gt;"",IF(AE41&lt;&gt;"",AE41,0)+IF(U46&lt;&gt;"",U46,0),"")</f>
        <v/>
      </c>
      <c r="AI41" s="106" t="str">
        <f>IF(AH41="","",IF(AH41&gt;0,ROUND(AH41/LARGE(AH31:AH45,1),3),0))</f>
        <v/>
      </c>
    </row>
    <row r="42" spans="1:35" ht="13.5" x14ac:dyDescent="0.25">
      <c r="A42" s="59" t="str">
        <f>+$A$23</f>
        <v/>
      </c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2"/>
      <c r="Y42" s="23"/>
      <c r="Z42" s="22"/>
      <c r="AA42" s="23"/>
      <c r="AB42" s="22"/>
      <c r="AC42" s="23"/>
      <c r="AE42" s="29" t="str">
        <f t="shared" si="3"/>
        <v/>
      </c>
      <c r="AG42" s="7" t="str">
        <f>+$A$23</f>
        <v/>
      </c>
      <c r="AH42" s="7" t="str">
        <f>IF(A42&lt;&gt;"",IF(AE42&lt;&gt;"",AE42,0)+IF(W46&lt;&gt;"",W46,0),"")</f>
        <v/>
      </c>
      <c r="AI42" s="106" t="str">
        <f>IF(AH42="","",IF(AH42&gt;0,ROUND(AH42/LARGE(AH31:AH45,1),3),0))</f>
        <v/>
      </c>
    </row>
    <row r="43" spans="1:35" ht="13.5" x14ac:dyDescent="0.25">
      <c r="A43" s="59" t="str">
        <f>+$A$24</f>
        <v/>
      </c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2"/>
      <c r="AA43" s="23"/>
      <c r="AB43" s="22"/>
      <c r="AC43" s="23"/>
      <c r="AE43" s="29" t="str">
        <f t="shared" si="3"/>
        <v/>
      </c>
      <c r="AG43" s="7" t="str">
        <f>+$A$24</f>
        <v/>
      </c>
      <c r="AH43" s="7" t="str">
        <f>IF(A43&lt;&gt;"",IF(AE43&lt;&gt;"",AE43,0)+IF(Y46&lt;&gt;"",Y46,0),"")</f>
        <v/>
      </c>
      <c r="AI43" s="106" t="str">
        <f>IF(AH43="","",IF(AH43&gt;0,ROUND(AH43/LARGE(AH31:AH45,1),3),0))</f>
        <v/>
      </c>
    </row>
    <row r="44" spans="1:35" ht="13.5" x14ac:dyDescent="0.25">
      <c r="A44" s="59" t="str">
        <f>+$A$25</f>
        <v/>
      </c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2"/>
      <c r="AC44" s="23"/>
      <c r="AE44" s="29" t="str">
        <f t="shared" si="3"/>
        <v/>
      </c>
      <c r="AG44" s="7" t="str">
        <f>+$A$25</f>
        <v/>
      </c>
      <c r="AH44" s="7" t="str">
        <f>IF(A44&lt;&gt;"",IF(AE44&lt;&gt;"",AE44,0)+IF(AA46&lt;&gt;"",AA46,0),"")</f>
        <v/>
      </c>
      <c r="AI44" s="106" t="str">
        <f>IF(AH44="","",IF(AH44&gt;0,ROUND(AH44/LARGE(AH31:AH45,1),3),0))</f>
        <v/>
      </c>
    </row>
    <row r="45" spans="1:35" x14ac:dyDescent="0.2">
      <c r="A45" s="59" t="str">
        <f>+$A$26</f>
        <v/>
      </c>
      <c r="C45" s="3"/>
      <c r="AE45" s="26"/>
      <c r="AG45" s="40" t="str">
        <f>+$A$26</f>
        <v/>
      </c>
      <c r="AH45" s="40" t="str">
        <f>IF(A45&lt;&gt;"",IF(AE45&lt;&gt;"",AE45,0)+IF(AC46&lt;&gt;"",AC46,0),"")</f>
        <v/>
      </c>
      <c r="AI45" s="107" t="str">
        <f>IF(AH45="","",IF(AH45&gt;0,ROUND(AH45/LARGE(AH31:AH45,1),3),0))</f>
        <v/>
      </c>
    </row>
    <row r="46" spans="1:35" s="26" customFormat="1" x14ac:dyDescent="0.2">
      <c r="C46" s="27" t="str">
        <f>IF(C30="","",SUM(C31:C44))</f>
        <v/>
      </c>
      <c r="E46" s="27" t="str">
        <f>IF(E30="","",SUM(E31:E44))</f>
        <v/>
      </c>
      <c r="G46" s="27" t="str">
        <f>IF(G30="","",SUM(G31:G44))</f>
        <v/>
      </c>
      <c r="I46" s="27" t="str">
        <f>IF(I30="","",SUM(I31:I44))</f>
        <v/>
      </c>
      <c r="K46" s="27" t="str">
        <f>IF(K30="","",SUM(K31:K44))</f>
        <v/>
      </c>
      <c r="M46" s="27" t="str">
        <f>IF(M30="","",SUM(M31:M44))</f>
        <v/>
      </c>
      <c r="O46" s="27" t="str">
        <f>IF(O30="","",SUM(O31:O44))</f>
        <v/>
      </c>
      <c r="Q46" s="27" t="str">
        <f>IF(Q30="","",SUM(Q31:Q44))</f>
        <v/>
      </c>
      <c r="S46" s="27" t="str">
        <f>IF(S30="","",SUM(S31:S44))</f>
        <v/>
      </c>
      <c r="U46" s="27" t="str">
        <f>IF(U30="","",SUM(U31:U44))</f>
        <v/>
      </c>
      <c r="W46" s="27" t="str">
        <f>IF(W30="","",SUM(W31:W44))</f>
        <v/>
      </c>
      <c r="X46" s="27"/>
      <c r="Y46" s="27" t="str">
        <f>IF(Y30="","",SUM(Y31:Y44))</f>
        <v/>
      </c>
      <c r="AA46" s="27" t="str">
        <f>IF(AA30="","",SUM(AA31:AA44))</f>
        <v/>
      </c>
      <c r="AC46" s="27" t="str">
        <f>IF(AC30="","",SUM(AC31:AC44))</f>
        <v/>
      </c>
      <c r="AG46" s="41"/>
      <c r="AH46" s="93"/>
      <c r="AI46" s="41"/>
    </row>
    <row r="47" spans="1:35" ht="24" customHeight="1" x14ac:dyDescent="0.2">
      <c r="AC47" s="8" t="str">
        <f>"Firma ("&amp;Anagrafica!B89&amp;")"</f>
        <v>Firma (Commissario 1)</v>
      </c>
      <c r="AE47" s="88"/>
      <c r="AF47" s="88"/>
      <c r="AG47" s="89"/>
      <c r="AH47" s="88"/>
      <c r="AI47" s="88"/>
    </row>
    <row r="48" spans="1:35" ht="18.75" x14ac:dyDescent="0.3">
      <c r="A48" s="19" t="str">
        <f>IF(Anagrafica!A90&lt;&gt;"",Anagrafica!A90&amp;" - "&amp;Anagrafica!B90,"")</f>
        <v>2 - Commissario 2</v>
      </c>
      <c r="B48" s="20"/>
      <c r="D48" s="1"/>
      <c r="AE48" s="90"/>
      <c r="AF48" s="90"/>
      <c r="AG48" s="91"/>
      <c r="AH48" s="90"/>
      <c r="AI48" s="90"/>
    </row>
    <row r="49" spans="1:35" s="5" customFormat="1" ht="13.5" customHeight="1" x14ac:dyDescent="0.2">
      <c r="A49" s="4" t="s">
        <v>10</v>
      </c>
      <c r="C49" s="60" t="str">
        <f>$A$13</f>
        <v/>
      </c>
      <c r="E49" s="60" t="str">
        <f>+$A$14</f>
        <v/>
      </c>
      <c r="G49" s="60" t="str">
        <f>+$A$15</f>
        <v/>
      </c>
      <c r="I49" s="60" t="str">
        <f>+$A$16</f>
        <v/>
      </c>
      <c r="K49" s="60" t="str">
        <f>+$A$17</f>
        <v/>
      </c>
      <c r="M49" s="60" t="str">
        <f>+$A$18</f>
        <v/>
      </c>
      <c r="O49" s="60" t="str">
        <f>+$A$19</f>
        <v/>
      </c>
      <c r="Q49" s="60" t="str">
        <f>+$A$20</f>
        <v/>
      </c>
      <c r="S49" s="60" t="str">
        <f>+$A$21</f>
        <v/>
      </c>
      <c r="U49" s="60" t="str">
        <f>+$A$22</f>
        <v/>
      </c>
      <c r="W49" s="60" t="str">
        <f>+$A$23</f>
        <v/>
      </c>
      <c r="Y49" s="60" t="str">
        <f>+$A$24</f>
        <v/>
      </c>
      <c r="AA49" s="60" t="str">
        <f>+$A$25</f>
        <v/>
      </c>
      <c r="AC49" s="60" t="str">
        <f>+$A$26</f>
        <v/>
      </c>
      <c r="AE49" s="26"/>
      <c r="AG49" s="4" t="s">
        <v>10</v>
      </c>
      <c r="AH49" s="5" t="s">
        <v>1</v>
      </c>
      <c r="AI49" s="5" t="s">
        <v>0</v>
      </c>
    </row>
    <row r="50" spans="1:35" ht="13.5" x14ac:dyDescent="0.25">
      <c r="A50" s="59" t="str">
        <f>+$A$12</f>
        <v/>
      </c>
      <c r="B50" s="22"/>
      <c r="C50" s="23"/>
      <c r="D50" s="22"/>
      <c r="E50" s="23"/>
      <c r="F50" s="22"/>
      <c r="G50" s="23"/>
      <c r="H50" s="22"/>
      <c r="I50" s="23"/>
      <c r="J50" s="22"/>
      <c r="K50" s="23"/>
      <c r="L50" s="22"/>
      <c r="M50" s="23"/>
      <c r="N50" s="22"/>
      <c r="O50" s="23"/>
      <c r="P50" s="22"/>
      <c r="Q50" s="23"/>
      <c r="R50" s="22"/>
      <c r="S50" s="23"/>
      <c r="T50" s="22"/>
      <c r="U50" s="23"/>
      <c r="V50" s="22"/>
      <c r="W50" s="23"/>
      <c r="X50" s="22"/>
      <c r="Y50" s="23"/>
      <c r="Z50" s="22"/>
      <c r="AA50" s="23"/>
      <c r="AB50" s="22"/>
      <c r="AC50" s="23"/>
      <c r="AE50" s="29" t="str">
        <f t="shared" ref="AE50:AE63" si="4">IF(OR(A50="",AND(A50&lt;&gt;"",A51="")),"",SUM(B50,D50,F50,H50,J50,L50,N50,P50,R50,T50,V50,X50,Z50,AB50))</f>
        <v/>
      </c>
      <c r="AG50" s="6" t="str">
        <f>+$A$12</f>
        <v/>
      </c>
      <c r="AH50" s="6" t="str">
        <f>IF(A50&lt;&gt;"",AE50,"")</f>
        <v/>
      </c>
      <c r="AI50" s="105" t="str">
        <f>IF(AH50="","",IF(AH50&gt;0,ROUND(AH50/LARGE(AH50:AH64,1),3),0))</f>
        <v/>
      </c>
    </row>
    <row r="51" spans="1:35" ht="13.5" x14ac:dyDescent="0.25">
      <c r="A51" s="59" t="str">
        <f>+$A$13</f>
        <v/>
      </c>
      <c r="B51" s="24"/>
      <c r="C51" s="24"/>
      <c r="D51" s="22"/>
      <c r="E51" s="23"/>
      <c r="F51" s="22"/>
      <c r="G51" s="23"/>
      <c r="H51" s="22"/>
      <c r="I51" s="23"/>
      <c r="J51" s="22"/>
      <c r="K51" s="23"/>
      <c r="L51" s="22"/>
      <c r="M51" s="23"/>
      <c r="N51" s="22"/>
      <c r="O51" s="23"/>
      <c r="P51" s="22"/>
      <c r="Q51" s="23"/>
      <c r="R51" s="22"/>
      <c r="S51" s="23"/>
      <c r="T51" s="22"/>
      <c r="U51" s="23"/>
      <c r="V51" s="22"/>
      <c r="W51" s="23"/>
      <c r="X51" s="22"/>
      <c r="Y51" s="23"/>
      <c r="Z51" s="22"/>
      <c r="AA51" s="23"/>
      <c r="AB51" s="22"/>
      <c r="AC51" s="23"/>
      <c r="AE51" s="29" t="str">
        <f t="shared" si="4"/>
        <v/>
      </c>
      <c r="AG51" s="7" t="str">
        <f>+$A$13</f>
        <v/>
      </c>
      <c r="AH51" s="7" t="str">
        <f>IF(A51&lt;&gt;"",IF(AE51&lt;&gt;"",AE51,0)+IF(C65&lt;&gt;"",C65,0),"")</f>
        <v/>
      </c>
      <c r="AI51" s="106" t="str">
        <f>IF(AH51="","",IF(AH51&gt;0,ROUND(AH51/LARGE(AH50:AH64,1),3),0))</f>
        <v/>
      </c>
    </row>
    <row r="52" spans="1:35" ht="13.5" x14ac:dyDescent="0.25">
      <c r="A52" s="59" t="str">
        <f>+$A$14</f>
        <v/>
      </c>
      <c r="B52" s="24"/>
      <c r="C52" s="24"/>
      <c r="D52" s="24"/>
      <c r="E52" s="24"/>
      <c r="F52" s="22"/>
      <c r="G52" s="23"/>
      <c r="H52" s="22"/>
      <c r="I52" s="23"/>
      <c r="J52" s="22"/>
      <c r="K52" s="23"/>
      <c r="L52" s="22"/>
      <c r="M52" s="23"/>
      <c r="N52" s="22"/>
      <c r="O52" s="23"/>
      <c r="P52" s="22"/>
      <c r="Q52" s="23"/>
      <c r="R52" s="22"/>
      <c r="S52" s="23"/>
      <c r="T52" s="22"/>
      <c r="U52" s="23"/>
      <c r="V52" s="22"/>
      <c r="W52" s="23"/>
      <c r="X52" s="22"/>
      <c r="Y52" s="23"/>
      <c r="Z52" s="22"/>
      <c r="AA52" s="23"/>
      <c r="AB52" s="22"/>
      <c r="AC52" s="23"/>
      <c r="AE52" s="29" t="str">
        <f t="shared" si="4"/>
        <v/>
      </c>
      <c r="AG52" s="7" t="str">
        <f>+$A$14</f>
        <v/>
      </c>
      <c r="AH52" s="7" t="str">
        <f>IF(A52&lt;&gt;"",IF(AE52&lt;&gt;"",AE52,0)+IF(E65&lt;&gt;"",E65,0),"")</f>
        <v/>
      </c>
      <c r="AI52" s="106" t="str">
        <f>IF(AH52="","",IF(AH52&gt;0,ROUND(AH52/LARGE(AH50:AH64,1),3),0))</f>
        <v/>
      </c>
    </row>
    <row r="53" spans="1:35" ht="13.5" x14ac:dyDescent="0.25">
      <c r="A53" s="59" t="str">
        <f>+$A$15</f>
        <v/>
      </c>
      <c r="B53" s="24"/>
      <c r="C53" s="24"/>
      <c r="D53" s="24"/>
      <c r="E53" s="24"/>
      <c r="F53" s="24"/>
      <c r="G53" s="24"/>
      <c r="H53" s="22"/>
      <c r="I53" s="23"/>
      <c r="J53" s="22"/>
      <c r="K53" s="23"/>
      <c r="L53" s="22"/>
      <c r="M53" s="23"/>
      <c r="N53" s="22"/>
      <c r="O53" s="23"/>
      <c r="P53" s="22"/>
      <c r="Q53" s="23"/>
      <c r="R53" s="22"/>
      <c r="S53" s="23"/>
      <c r="T53" s="22"/>
      <c r="U53" s="23"/>
      <c r="V53" s="22"/>
      <c r="W53" s="23"/>
      <c r="X53" s="22"/>
      <c r="Y53" s="23"/>
      <c r="Z53" s="22"/>
      <c r="AA53" s="23"/>
      <c r="AB53" s="22"/>
      <c r="AC53" s="23"/>
      <c r="AE53" s="29" t="str">
        <f t="shared" si="4"/>
        <v/>
      </c>
      <c r="AG53" s="7" t="str">
        <f>+$A$15</f>
        <v/>
      </c>
      <c r="AH53" s="7" t="str">
        <f>IF(A53&lt;&gt;"",IF(AE53&lt;&gt;"",AE53,0)+IF(G65&lt;&gt;"",G65,0),"")</f>
        <v/>
      </c>
      <c r="AI53" s="106" t="str">
        <f>IF(AH53="","",IF(AH53&gt;0,ROUND(AH53/LARGE(AH50:AH64,1),3),0))</f>
        <v/>
      </c>
    </row>
    <row r="54" spans="1:35" ht="13.5" x14ac:dyDescent="0.25">
      <c r="A54" s="59" t="str">
        <f>+$A$16</f>
        <v/>
      </c>
      <c r="B54" s="24"/>
      <c r="C54" s="24"/>
      <c r="D54" s="24"/>
      <c r="E54" s="24"/>
      <c r="F54" s="24"/>
      <c r="G54" s="24"/>
      <c r="H54" s="24"/>
      <c r="I54" s="24"/>
      <c r="J54" s="22"/>
      <c r="K54" s="23"/>
      <c r="L54" s="22"/>
      <c r="M54" s="23"/>
      <c r="N54" s="22"/>
      <c r="O54" s="23"/>
      <c r="P54" s="22"/>
      <c r="Q54" s="23"/>
      <c r="R54" s="22"/>
      <c r="S54" s="23"/>
      <c r="T54" s="22"/>
      <c r="U54" s="23"/>
      <c r="V54" s="22"/>
      <c r="W54" s="23"/>
      <c r="X54" s="22"/>
      <c r="Y54" s="23"/>
      <c r="Z54" s="22"/>
      <c r="AA54" s="23"/>
      <c r="AB54" s="22"/>
      <c r="AC54" s="23"/>
      <c r="AE54" s="29" t="str">
        <f t="shared" si="4"/>
        <v/>
      </c>
      <c r="AG54" s="7" t="str">
        <f>+$A$16</f>
        <v/>
      </c>
      <c r="AH54" s="7" t="str">
        <f>IF(A54&lt;&gt;"",IF(AE54&lt;&gt;"",AE54,0)+IF(I65&lt;&gt;"",I65,0),"")</f>
        <v/>
      </c>
      <c r="AI54" s="106" t="str">
        <f>IF(AH54="","",IF(AH54&gt;0,ROUND(AH54/LARGE(AH50:AH64,1),3),0))</f>
        <v/>
      </c>
    </row>
    <row r="55" spans="1:35" ht="13.5" x14ac:dyDescent="0.25">
      <c r="A55" s="59" t="str">
        <f>+$A$17</f>
        <v/>
      </c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2"/>
      <c r="M55" s="23"/>
      <c r="N55" s="22"/>
      <c r="O55" s="23"/>
      <c r="P55" s="22"/>
      <c r="Q55" s="23"/>
      <c r="R55" s="22"/>
      <c r="S55" s="23"/>
      <c r="T55" s="22"/>
      <c r="U55" s="23"/>
      <c r="V55" s="22"/>
      <c r="W55" s="23"/>
      <c r="X55" s="22"/>
      <c r="Y55" s="23"/>
      <c r="Z55" s="22"/>
      <c r="AA55" s="23"/>
      <c r="AB55" s="22"/>
      <c r="AC55" s="23"/>
      <c r="AE55" s="29" t="str">
        <f t="shared" si="4"/>
        <v/>
      </c>
      <c r="AG55" s="7" t="str">
        <f>+$A$17</f>
        <v/>
      </c>
      <c r="AH55" s="7" t="str">
        <f>IF(A55&lt;&gt;"",IF(AE55&lt;&gt;"",AE55,0)+IF(K65&lt;&gt;"",K65,0),"")</f>
        <v/>
      </c>
      <c r="AI55" s="106" t="str">
        <f>IF(AH55="","",IF(AH55&gt;0,ROUND(AH55/LARGE(AH50:AH64,1),3),0))</f>
        <v/>
      </c>
    </row>
    <row r="56" spans="1:35" ht="13.5" x14ac:dyDescent="0.25">
      <c r="A56" s="59" t="str">
        <f>+$A$18</f>
        <v/>
      </c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2"/>
      <c r="O56" s="23"/>
      <c r="P56" s="22"/>
      <c r="Q56" s="23"/>
      <c r="R56" s="22"/>
      <c r="S56" s="23"/>
      <c r="T56" s="22"/>
      <c r="U56" s="23"/>
      <c r="V56" s="22"/>
      <c r="W56" s="23"/>
      <c r="X56" s="22"/>
      <c r="Y56" s="23"/>
      <c r="Z56" s="22"/>
      <c r="AA56" s="23"/>
      <c r="AB56" s="22"/>
      <c r="AC56" s="23"/>
      <c r="AE56" s="29" t="str">
        <f t="shared" si="4"/>
        <v/>
      </c>
      <c r="AG56" s="7" t="str">
        <f>+$A$18</f>
        <v/>
      </c>
      <c r="AH56" s="7" t="str">
        <f>IF(A56&lt;&gt;"",IF(AE56&lt;&gt;"",AE56,0)+IF(M65&lt;&gt;"",M65,0),"")</f>
        <v/>
      </c>
      <c r="AI56" s="106" t="str">
        <f>IF(AH56="","",IF(AH56&gt;0,ROUND(AH56/LARGE(AH50:AH64,1),3),0))</f>
        <v/>
      </c>
    </row>
    <row r="57" spans="1:35" ht="13.5" x14ac:dyDescent="0.25">
      <c r="A57" s="59" t="str">
        <f>+$A$19</f>
        <v/>
      </c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2"/>
      <c r="Q57" s="23"/>
      <c r="R57" s="22"/>
      <c r="S57" s="23"/>
      <c r="T57" s="22"/>
      <c r="U57" s="23"/>
      <c r="V57" s="22"/>
      <c r="W57" s="23"/>
      <c r="X57" s="22"/>
      <c r="Y57" s="23"/>
      <c r="Z57" s="22"/>
      <c r="AA57" s="23"/>
      <c r="AB57" s="22"/>
      <c r="AC57" s="23"/>
      <c r="AE57" s="29" t="str">
        <f t="shared" si="4"/>
        <v/>
      </c>
      <c r="AG57" s="7" t="str">
        <f>+$A$19</f>
        <v/>
      </c>
      <c r="AH57" s="7" t="str">
        <f>IF(A57&lt;&gt;"",IF(AE57&lt;&gt;"",AE57,0)+IF(O65&lt;&gt;"",O65,0),"")</f>
        <v/>
      </c>
      <c r="AI57" s="106" t="str">
        <f>IF(AH57="","",IF(AH57&gt;0,ROUND(AH57/LARGE(AH50:AH64,1),3),0))</f>
        <v/>
      </c>
    </row>
    <row r="58" spans="1:35" ht="13.5" x14ac:dyDescent="0.25">
      <c r="A58" s="59" t="str">
        <f>+$A$20</f>
        <v/>
      </c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2"/>
      <c r="S58" s="23"/>
      <c r="T58" s="22"/>
      <c r="U58" s="23"/>
      <c r="V58" s="22"/>
      <c r="W58" s="23"/>
      <c r="X58" s="22"/>
      <c r="Y58" s="23"/>
      <c r="Z58" s="22"/>
      <c r="AA58" s="23"/>
      <c r="AB58" s="22"/>
      <c r="AC58" s="23"/>
      <c r="AE58" s="29" t="str">
        <f t="shared" si="4"/>
        <v/>
      </c>
      <c r="AG58" s="7" t="str">
        <f>+$A$20</f>
        <v/>
      </c>
      <c r="AH58" s="7" t="str">
        <f>IF(A58&lt;&gt;"",IF(AE58&lt;&gt;"",AE58,0)+IF(Q65&lt;&gt;"",Q65,0),"")</f>
        <v/>
      </c>
      <c r="AI58" s="106" t="str">
        <f>IF(AH58="","",IF(AH58&gt;0,ROUND(AH58/LARGE(AH50:AH64,1),3),0))</f>
        <v/>
      </c>
    </row>
    <row r="59" spans="1:35" ht="13.5" x14ac:dyDescent="0.25">
      <c r="A59" s="59" t="str">
        <f>+$A$21</f>
        <v/>
      </c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2"/>
      <c r="U59" s="23"/>
      <c r="V59" s="22"/>
      <c r="W59" s="23"/>
      <c r="X59" s="22"/>
      <c r="Y59" s="23"/>
      <c r="Z59" s="22"/>
      <c r="AA59" s="23"/>
      <c r="AB59" s="22"/>
      <c r="AC59" s="23"/>
      <c r="AE59" s="29" t="str">
        <f t="shared" si="4"/>
        <v/>
      </c>
      <c r="AG59" s="7" t="str">
        <f>+$A$21</f>
        <v/>
      </c>
      <c r="AH59" s="7" t="str">
        <f>IF(A59&lt;&gt;"",IF(AE59&lt;&gt;"",AE59,0)+IF(S65&lt;&gt;"",S65,0),"")</f>
        <v/>
      </c>
      <c r="AI59" s="106" t="str">
        <f>IF(AH59="","",IF(AH59&gt;0,ROUND(AH59/LARGE(AH50:AH64,1),3),0))</f>
        <v/>
      </c>
    </row>
    <row r="60" spans="1:35" ht="13.5" x14ac:dyDescent="0.25">
      <c r="A60" s="59" t="str">
        <f>+$A$22</f>
        <v/>
      </c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2"/>
      <c r="W60" s="23"/>
      <c r="X60" s="22"/>
      <c r="Y60" s="23"/>
      <c r="Z60" s="22"/>
      <c r="AA60" s="23"/>
      <c r="AB60" s="22"/>
      <c r="AC60" s="23"/>
      <c r="AE60" s="29" t="str">
        <f t="shared" si="4"/>
        <v/>
      </c>
      <c r="AG60" s="7" t="str">
        <f>+$A$22</f>
        <v/>
      </c>
      <c r="AH60" s="7" t="str">
        <f>IF(A60&lt;&gt;"",IF(AE60&lt;&gt;"",AE60,0)+IF(U65&lt;&gt;"",U65,0),"")</f>
        <v/>
      </c>
      <c r="AI60" s="106" t="str">
        <f>IF(AH60="","",IF(AH60&gt;0,ROUND(AH60/LARGE(AH50:AH64,1),3),0))</f>
        <v/>
      </c>
    </row>
    <row r="61" spans="1:35" ht="13.5" x14ac:dyDescent="0.25">
      <c r="A61" s="59" t="str">
        <f>+$A$23</f>
        <v/>
      </c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2"/>
      <c r="Y61" s="23"/>
      <c r="Z61" s="22"/>
      <c r="AA61" s="23"/>
      <c r="AB61" s="22"/>
      <c r="AC61" s="23"/>
      <c r="AE61" s="29" t="str">
        <f t="shared" si="4"/>
        <v/>
      </c>
      <c r="AG61" s="7" t="str">
        <f>+$A$23</f>
        <v/>
      </c>
      <c r="AH61" s="7" t="str">
        <f>IF(A61&lt;&gt;"",IF(AE61&lt;&gt;"",AE61,0)+IF(W65&lt;&gt;"",W65,0),"")</f>
        <v/>
      </c>
      <c r="AI61" s="106" t="str">
        <f>IF(AH61="","",IF(AH61&gt;0,ROUND(AH61/LARGE(AH50:AH64,1),3),0))</f>
        <v/>
      </c>
    </row>
    <row r="62" spans="1:35" ht="13.5" x14ac:dyDescent="0.25">
      <c r="A62" s="59" t="str">
        <f>+$A$24</f>
        <v/>
      </c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2"/>
      <c r="AA62" s="23"/>
      <c r="AB62" s="22"/>
      <c r="AC62" s="23"/>
      <c r="AE62" s="29" t="str">
        <f t="shared" si="4"/>
        <v/>
      </c>
      <c r="AG62" s="7" t="str">
        <f>+$A$24</f>
        <v/>
      </c>
      <c r="AH62" s="7" t="str">
        <f>IF(A62&lt;&gt;"",IF(AE62&lt;&gt;"",AE62,0)+IF(Y65&lt;&gt;"",Y65,0),"")</f>
        <v/>
      </c>
      <c r="AI62" s="106" t="str">
        <f>IF(AH62="","",IF(AH62&gt;0,ROUND(AH62/LARGE(AH50:AH64,1),3),0))</f>
        <v/>
      </c>
    </row>
    <row r="63" spans="1:35" ht="13.5" x14ac:dyDescent="0.25">
      <c r="A63" s="59" t="str">
        <f>+$A$25</f>
        <v/>
      </c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2"/>
      <c r="AC63" s="23"/>
      <c r="AE63" s="29" t="str">
        <f t="shared" si="4"/>
        <v/>
      </c>
      <c r="AG63" s="7" t="str">
        <f>+$A$25</f>
        <v/>
      </c>
      <c r="AH63" s="7" t="str">
        <f>IF(A63&lt;&gt;"",IF(AE63&lt;&gt;"",AE63,0)+IF(AA65&lt;&gt;"",AA65,0),"")</f>
        <v/>
      </c>
      <c r="AI63" s="106" t="str">
        <f>IF(AH63="","",IF(AH63&gt;0,ROUND(AH63/LARGE(AH50:AH64,1),3),0))</f>
        <v/>
      </c>
    </row>
    <row r="64" spans="1:35" x14ac:dyDescent="0.2">
      <c r="A64" s="59" t="str">
        <f>+$A$26</f>
        <v/>
      </c>
      <c r="C64" s="3"/>
      <c r="AE64" s="26"/>
      <c r="AG64" s="40" t="str">
        <f>+$A$26</f>
        <v/>
      </c>
      <c r="AH64" s="40" t="str">
        <f>IF(A64&lt;&gt;"",IF(AE64&lt;&gt;"",AE64,0)+IF(AC65&lt;&gt;"",AC65,0),"")</f>
        <v/>
      </c>
      <c r="AI64" s="107" t="str">
        <f>IF(AH64="","",IF(AH64&gt;0,ROUND(AH64/LARGE(AH50:AH64,1),3),0))</f>
        <v/>
      </c>
    </row>
    <row r="65" spans="1:35" s="26" customFormat="1" x14ac:dyDescent="0.2">
      <c r="C65" s="27" t="str">
        <f>IF(C49="","",SUM(C50:C63))</f>
        <v/>
      </c>
      <c r="E65" s="27" t="str">
        <f>IF(E49="","",SUM(E50:E63))</f>
        <v/>
      </c>
      <c r="G65" s="27" t="str">
        <f>IF(G49="","",SUM(G50:G63))</f>
        <v/>
      </c>
      <c r="I65" s="27" t="str">
        <f>IF(I49="","",SUM(I50:I63))</f>
        <v/>
      </c>
      <c r="K65" s="27" t="str">
        <f>IF(K49="","",SUM(K50:K63))</f>
        <v/>
      </c>
      <c r="M65" s="27" t="str">
        <f>IF(M49="","",SUM(M50:M63))</f>
        <v/>
      </c>
      <c r="O65" s="27" t="str">
        <f>IF(O49="","",SUM(O50:O63))</f>
        <v/>
      </c>
      <c r="Q65" s="27" t="str">
        <f>IF(Q49="","",SUM(Q50:Q63))</f>
        <v/>
      </c>
      <c r="S65" s="27" t="str">
        <f>IF(S49="","",SUM(S50:S63))</f>
        <v/>
      </c>
      <c r="U65" s="27" t="str">
        <f>IF(U49="","",SUM(U50:U63))</f>
        <v/>
      </c>
      <c r="W65" s="27" t="str">
        <f>IF(W49="","",SUM(W50:W63))</f>
        <v/>
      </c>
      <c r="X65" s="27"/>
      <c r="Y65" s="27" t="str">
        <f>IF(Y49="","",SUM(Y50:Y63))</f>
        <v/>
      </c>
      <c r="AA65" s="27" t="str">
        <f>IF(AA49="","",SUM(AA50:AA63))</f>
        <v/>
      </c>
      <c r="AC65" s="27" t="str">
        <f>IF(AC49="","",SUM(AC50:AC63))</f>
        <v/>
      </c>
      <c r="AG65" s="41"/>
      <c r="AH65" s="93"/>
      <c r="AI65" s="41"/>
    </row>
    <row r="66" spans="1:35" ht="24" customHeight="1" x14ac:dyDescent="0.2">
      <c r="AC66" s="8" t="str">
        <f>"Firma ("&amp;Anagrafica!B90&amp;")"</f>
        <v>Firma (Commissario 2)</v>
      </c>
      <c r="AE66" s="88"/>
      <c r="AF66" s="88"/>
      <c r="AG66" s="89"/>
      <c r="AH66" s="88"/>
      <c r="AI66" s="88"/>
    </row>
    <row r="67" spans="1:35" ht="18.75" x14ac:dyDescent="0.3">
      <c r="A67" s="19" t="str">
        <f>IF(Anagrafica!A91&lt;&gt;"",Anagrafica!A91&amp;" - "&amp;Anagrafica!B91,"")</f>
        <v>3 - Commissario 3</v>
      </c>
      <c r="B67" s="20"/>
      <c r="D67" s="1"/>
    </row>
    <row r="68" spans="1:35" s="5" customFormat="1" ht="13.5" customHeight="1" x14ac:dyDescent="0.2">
      <c r="A68" s="4" t="s">
        <v>10</v>
      </c>
      <c r="C68" s="60" t="str">
        <f>$A$13</f>
        <v/>
      </c>
      <c r="E68" s="60" t="str">
        <f>+$A$14</f>
        <v/>
      </c>
      <c r="G68" s="60" t="str">
        <f>+$A$15</f>
        <v/>
      </c>
      <c r="I68" s="60" t="str">
        <f>+$A$16</f>
        <v/>
      </c>
      <c r="K68" s="60" t="str">
        <f>+$A$17</f>
        <v/>
      </c>
      <c r="M68" s="60" t="str">
        <f>+$A$18</f>
        <v/>
      </c>
      <c r="O68" s="60" t="str">
        <f>+$A$19</f>
        <v/>
      </c>
      <c r="Q68" s="60" t="str">
        <f>+$A$20</f>
        <v/>
      </c>
      <c r="S68" s="60" t="str">
        <f>+$A$21</f>
        <v/>
      </c>
      <c r="U68" s="60" t="str">
        <f>+$A$22</f>
        <v/>
      </c>
      <c r="W68" s="60" t="str">
        <f>+$A$23</f>
        <v/>
      </c>
      <c r="Y68" s="60" t="str">
        <f>+$A$24</f>
        <v/>
      </c>
      <c r="AA68" s="60" t="str">
        <f>+$A$25</f>
        <v/>
      </c>
      <c r="AC68" s="60" t="str">
        <f>+$A$26</f>
        <v/>
      </c>
      <c r="AE68" s="26"/>
      <c r="AG68" s="4" t="s">
        <v>10</v>
      </c>
      <c r="AH68" s="5" t="s">
        <v>1</v>
      </c>
      <c r="AI68" s="5" t="s">
        <v>0</v>
      </c>
    </row>
    <row r="69" spans="1:35" ht="13.5" x14ac:dyDescent="0.25">
      <c r="A69" s="59" t="str">
        <f>+$A$12</f>
        <v/>
      </c>
      <c r="B69" s="22"/>
      <c r="C69" s="23"/>
      <c r="D69" s="22"/>
      <c r="E69" s="23"/>
      <c r="F69" s="22"/>
      <c r="G69" s="23"/>
      <c r="H69" s="22"/>
      <c r="I69" s="23"/>
      <c r="J69" s="22"/>
      <c r="K69" s="23"/>
      <c r="L69" s="22"/>
      <c r="M69" s="23"/>
      <c r="N69" s="22"/>
      <c r="O69" s="23"/>
      <c r="P69" s="22"/>
      <c r="Q69" s="23"/>
      <c r="R69" s="22"/>
      <c r="S69" s="23"/>
      <c r="T69" s="22"/>
      <c r="U69" s="23"/>
      <c r="V69" s="22"/>
      <c r="W69" s="23"/>
      <c r="X69" s="22"/>
      <c r="Y69" s="23"/>
      <c r="Z69" s="22"/>
      <c r="AA69" s="23"/>
      <c r="AB69" s="22"/>
      <c r="AC69" s="23"/>
      <c r="AE69" s="29" t="str">
        <f t="shared" ref="AE69:AE82" si="5">IF(OR(A69="",AND(A69&lt;&gt;"",A70="")),"",SUM(B69,D69,F69,H69,J69,L69,N69,P69,R69,T69,V69,X69,Z69,AB69))</f>
        <v/>
      </c>
      <c r="AG69" s="6" t="str">
        <f>+$A$12</f>
        <v/>
      </c>
      <c r="AH69" s="6" t="str">
        <f>IF(A69&lt;&gt;"",AE69,"")</f>
        <v/>
      </c>
      <c r="AI69" s="105" t="str">
        <f>IF(AH69="","",IF(AH69&gt;0,ROUND(AH69/LARGE(AH69:AH83,1),3),0))</f>
        <v/>
      </c>
    </row>
    <row r="70" spans="1:35" ht="13.5" x14ac:dyDescent="0.25">
      <c r="A70" s="59" t="str">
        <f>+$A$13</f>
        <v/>
      </c>
      <c r="B70" s="24"/>
      <c r="C70" s="24"/>
      <c r="D70" s="22"/>
      <c r="E70" s="23"/>
      <c r="F70" s="22"/>
      <c r="G70" s="23"/>
      <c r="H70" s="22"/>
      <c r="I70" s="23"/>
      <c r="J70" s="22"/>
      <c r="K70" s="23"/>
      <c r="L70" s="22"/>
      <c r="M70" s="23"/>
      <c r="N70" s="22"/>
      <c r="O70" s="23"/>
      <c r="P70" s="22"/>
      <c r="Q70" s="23"/>
      <c r="R70" s="22"/>
      <c r="S70" s="23"/>
      <c r="T70" s="22"/>
      <c r="U70" s="23"/>
      <c r="V70" s="22"/>
      <c r="W70" s="23"/>
      <c r="X70" s="22"/>
      <c r="Y70" s="23"/>
      <c r="Z70" s="22"/>
      <c r="AA70" s="23"/>
      <c r="AB70" s="22"/>
      <c r="AC70" s="23"/>
      <c r="AE70" s="29" t="str">
        <f t="shared" si="5"/>
        <v/>
      </c>
      <c r="AG70" s="7" t="str">
        <f>+$A$13</f>
        <v/>
      </c>
      <c r="AH70" s="7" t="str">
        <f>IF(A70&lt;&gt;"",IF(AE70&lt;&gt;"",AE70,0)+IF(C84&lt;&gt;"",C84,0),"")</f>
        <v/>
      </c>
      <c r="AI70" s="106" t="str">
        <f>IF(AH70="","",IF(AH70&gt;0,ROUND(AH70/LARGE(AH69:AH83,1),3),0))</f>
        <v/>
      </c>
    </row>
    <row r="71" spans="1:35" ht="13.5" x14ac:dyDescent="0.25">
      <c r="A71" s="59" t="str">
        <f>+$A$14</f>
        <v/>
      </c>
      <c r="B71" s="24"/>
      <c r="C71" s="24"/>
      <c r="D71" s="24"/>
      <c r="E71" s="24"/>
      <c r="F71" s="22"/>
      <c r="G71" s="23"/>
      <c r="H71" s="22"/>
      <c r="I71" s="23"/>
      <c r="J71" s="22"/>
      <c r="K71" s="23"/>
      <c r="L71" s="22"/>
      <c r="M71" s="23"/>
      <c r="N71" s="22"/>
      <c r="O71" s="23"/>
      <c r="P71" s="22"/>
      <c r="Q71" s="23"/>
      <c r="R71" s="22"/>
      <c r="S71" s="23"/>
      <c r="T71" s="22"/>
      <c r="U71" s="23"/>
      <c r="V71" s="22"/>
      <c r="W71" s="23"/>
      <c r="X71" s="22"/>
      <c r="Y71" s="23"/>
      <c r="Z71" s="22"/>
      <c r="AA71" s="23"/>
      <c r="AB71" s="22"/>
      <c r="AC71" s="23"/>
      <c r="AE71" s="29" t="str">
        <f t="shared" si="5"/>
        <v/>
      </c>
      <c r="AG71" s="7" t="str">
        <f>+$A$14</f>
        <v/>
      </c>
      <c r="AH71" s="7" t="str">
        <f>IF(A71&lt;&gt;"",IF(AE71&lt;&gt;"",AE71,0)+IF(E84&lt;&gt;"",E84,0),"")</f>
        <v/>
      </c>
      <c r="AI71" s="106" t="str">
        <f>IF(AH71="","",IF(AH71&gt;0,ROUND(AH71/LARGE(AH69:AH83,1),3),0))</f>
        <v/>
      </c>
    </row>
    <row r="72" spans="1:35" ht="13.5" x14ac:dyDescent="0.25">
      <c r="A72" s="59" t="str">
        <f>+$A$15</f>
        <v/>
      </c>
      <c r="B72" s="24"/>
      <c r="C72" s="24"/>
      <c r="D72" s="24"/>
      <c r="E72" s="24"/>
      <c r="F72" s="24"/>
      <c r="G72" s="24"/>
      <c r="H72" s="22"/>
      <c r="I72" s="23"/>
      <c r="J72" s="22"/>
      <c r="K72" s="23"/>
      <c r="L72" s="22"/>
      <c r="M72" s="23"/>
      <c r="N72" s="22"/>
      <c r="O72" s="23"/>
      <c r="P72" s="22"/>
      <c r="Q72" s="23"/>
      <c r="R72" s="22"/>
      <c r="S72" s="23"/>
      <c r="T72" s="22"/>
      <c r="U72" s="23"/>
      <c r="V72" s="22"/>
      <c r="W72" s="23"/>
      <c r="X72" s="22"/>
      <c r="Y72" s="23"/>
      <c r="Z72" s="22"/>
      <c r="AA72" s="23"/>
      <c r="AB72" s="22"/>
      <c r="AC72" s="23"/>
      <c r="AE72" s="29" t="str">
        <f t="shared" si="5"/>
        <v/>
      </c>
      <c r="AG72" s="7" t="str">
        <f>+$A$15</f>
        <v/>
      </c>
      <c r="AH72" s="7" t="str">
        <f>IF(A72&lt;&gt;"",IF(AE72&lt;&gt;"",AE72,0)+IF(G84&lt;&gt;"",G84,0),"")</f>
        <v/>
      </c>
      <c r="AI72" s="106" t="str">
        <f>IF(AH72="","",IF(AH72&gt;0,ROUND(AH72/LARGE(AH69:AH83,1),3),0))</f>
        <v/>
      </c>
    </row>
    <row r="73" spans="1:35" ht="13.5" x14ac:dyDescent="0.25">
      <c r="A73" s="59" t="str">
        <f>+$A$16</f>
        <v/>
      </c>
      <c r="B73" s="24"/>
      <c r="C73" s="24"/>
      <c r="D73" s="24"/>
      <c r="E73" s="24"/>
      <c r="F73" s="24"/>
      <c r="G73" s="24"/>
      <c r="H73" s="24"/>
      <c r="I73" s="24"/>
      <c r="J73" s="22"/>
      <c r="K73" s="23"/>
      <c r="L73" s="22"/>
      <c r="M73" s="23"/>
      <c r="N73" s="22"/>
      <c r="O73" s="23"/>
      <c r="P73" s="22"/>
      <c r="Q73" s="23"/>
      <c r="R73" s="22"/>
      <c r="S73" s="23"/>
      <c r="T73" s="22"/>
      <c r="U73" s="23"/>
      <c r="V73" s="22"/>
      <c r="W73" s="23"/>
      <c r="X73" s="22"/>
      <c r="Y73" s="23"/>
      <c r="Z73" s="22"/>
      <c r="AA73" s="23"/>
      <c r="AB73" s="22"/>
      <c r="AC73" s="23"/>
      <c r="AE73" s="29" t="str">
        <f t="shared" si="5"/>
        <v/>
      </c>
      <c r="AG73" s="7" t="str">
        <f>+$A$16</f>
        <v/>
      </c>
      <c r="AH73" s="7" t="str">
        <f>IF(A73&lt;&gt;"",IF(AE73&lt;&gt;"",AE73,0)+IF(I84&lt;&gt;"",I84,0),"")</f>
        <v/>
      </c>
      <c r="AI73" s="106" t="str">
        <f>IF(AH73="","",IF(AH73&gt;0,ROUND(AH73/LARGE(AH69:AH83,1),3),0))</f>
        <v/>
      </c>
    </row>
    <row r="74" spans="1:35" ht="13.5" x14ac:dyDescent="0.25">
      <c r="A74" s="59" t="str">
        <f>+$A$17</f>
        <v/>
      </c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2"/>
      <c r="M74" s="23"/>
      <c r="N74" s="22"/>
      <c r="O74" s="23"/>
      <c r="P74" s="22"/>
      <c r="Q74" s="23"/>
      <c r="R74" s="22"/>
      <c r="S74" s="23"/>
      <c r="T74" s="22"/>
      <c r="U74" s="23"/>
      <c r="V74" s="22"/>
      <c r="W74" s="23"/>
      <c r="X74" s="22"/>
      <c r="Y74" s="23"/>
      <c r="Z74" s="22"/>
      <c r="AA74" s="23"/>
      <c r="AB74" s="22"/>
      <c r="AC74" s="23"/>
      <c r="AE74" s="29" t="str">
        <f t="shared" si="5"/>
        <v/>
      </c>
      <c r="AG74" s="7" t="str">
        <f>+$A$17</f>
        <v/>
      </c>
      <c r="AH74" s="7" t="str">
        <f>IF(A74&lt;&gt;"",IF(AE74&lt;&gt;"",AE74,0)+IF(K84&lt;&gt;"",K84,0),"")</f>
        <v/>
      </c>
      <c r="AI74" s="106" t="str">
        <f>IF(AH74="","",IF(AH74&gt;0,ROUND(AH74/LARGE(AH69:AH83,1),3),0))</f>
        <v/>
      </c>
    </row>
    <row r="75" spans="1:35" ht="13.5" x14ac:dyDescent="0.25">
      <c r="A75" s="59" t="str">
        <f>+$A$18</f>
        <v/>
      </c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2"/>
      <c r="O75" s="23"/>
      <c r="P75" s="22"/>
      <c r="Q75" s="23"/>
      <c r="R75" s="22"/>
      <c r="S75" s="23"/>
      <c r="T75" s="22"/>
      <c r="U75" s="23"/>
      <c r="V75" s="22"/>
      <c r="W75" s="23"/>
      <c r="X75" s="22"/>
      <c r="Y75" s="23"/>
      <c r="Z75" s="22"/>
      <c r="AA75" s="23"/>
      <c r="AB75" s="22"/>
      <c r="AC75" s="23"/>
      <c r="AE75" s="29" t="str">
        <f t="shared" si="5"/>
        <v/>
      </c>
      <c r="AG75" s="7" t="str">
        <f>+$A$18</f>
        <v/>
      </c>
      <c r="AH75" s="7" t="str">
        <f>IF(A75&lt;&gt;"",IF(AE75&lt;&gt;"",AE75,0)+IF(M84&lt;&gt;"",M84,0),"")</f>
        <v/>
      </c>
      <c r="AI75" s="106" t="str">
        <f>IF(AH75="","",IF(AH75&gt;0,ROUND(AH75/LARGE(AH69:AH83,1),3),0))</f>
        <v/>
      </c>
    </row>
    <row r="76" spans="1:35" ht="13.5" x14ac:dyDescent="0.25">
      <c r="A76" s="59" t="str">
        <f>+$A$19</f>
        <v/>
      </c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2"/>
      <c r="Q76" s="23"/>
      <c r="R76" s="22"/>
      <c r="S76" s="23"/>
      <c r="T76" s="22"/>
      <c r="U76" s="23"/>
      <c r="V76" s="22"/>
      <c r="W76" s="23"/>
      <c r="X76" s="22"/>
      <c r="Y76" s="23"/>
      <c r="Z76" s="22"/>
      <c r="AA76" s="23"/>
      <c r="AB76" s="22"/>
      <c r="AC76" s="23"/>
      <c r="AE76" s="29" t="str">
        <f t="shared" si="5"/>
        <v/>
      </c>
      <c r="AG76" s="7" t="str">
        <f>+$A$19</f>
        <v/>
      </c>
      <c r="AH76" s="7" t="str">
        <f>IF(A76&lt;&gt;"",IF(AE76&lt;&gt;"",AE76,0)+IF(O84&lt;&gt;"",O84,0),"")</f>
        <v/>
      </c>
      <c r="AI76" s="106" t="str">
        <f>IF(AH76="","",IF(AH76&gt;0,ROUND(AH76/LARGE(AH69:AH83,1),3),0))</f>
        <v/>
      </c>
    </row>
    <row r="77" spans="1:35" ht="13.5" x14ac:dyDescent="0.25">
      <c r="A77" s="59" t="str">
        <f>+$A$20</f>
        <v/>
      </c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2"/>
      <c r="S77" s="23"/>
      <c r="T77" s="22"/>
      <c r="U77" s="23"/>
      <c r="V77" s="22"/>
      <c r="W77" s="23"/>
      <c r="X77" s="22"/>
      <c r="Y77" s="23"/>
      <c r="Z77" s="22"/>
      <c r="AA77" s="23"/>
      <c r="AB77" s="22"/>
      <c r="AC77" s="23"/>
      <c r="AE77" s="29" t="str">
        <f t="shared" si="5"/>
        <v/>
      </c>
      <c r="AG77" s="7" t="str">
        <f>+$A$20</f>
        <v/>
      </c>
      <c r="AH77" s="7" t="str">
        <f>IF(A77&lt;&gt;"",IF(AE77&lt;&gt;"",AE77,0)+IF(Q84&lt;&gt;"",Q84,0),"")</f>
        <v/>
      </c>
      <c r="AI77" s="106" t="str">
        <f>IF(AH77="","",IF(AH77&gt;0,ROUND(AH77/LARGE(AH69:AH83,1),3),0))</f>
        <v/>
      </c>
    </row>
    <row r="78" spans="1:35" ht="13.5" x14ac:dyDescent="0.25">
      <c r="A78" s="59" t="str">
        <f>+$A$21</f>
        <v/>
      </c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2"/>
      <c r="U78" s="23"/>
      <c r="V78" s="22"/>
      <c r="W78" s="23"/>
      <c r="X78" s="22"/>
      <c r="Y78" s="23"/>
      <c r="Z78" s="22"/>
      <c r="AA78" s="23"/>
      <c r="AB78" s="22"/>
      <c r="AC78" s="23"/>
      <c r="AE78" s="29" t="str">
        <f t="shared" si="5"/>
        <v/>
      </c>
      <c r="AG78" s="7" t="str">
        <f>+$A$21</f>
        <v/>
      </c>
      <c r="AH78" s="7" t="str">
        <f>IF(A78&lt;&gt;"",IF(AE78&lt;&gt;"",AE78,0)+IF(S84&lt;&gt;"",S84,0),"")</f>
        <v/>
      </c>
      <c r="AI78" s="106" t="str">
        <f>IF(AH78="","",IF(AH78&gt;0,ROUND(AH78/LARGE(AH69:AH83,1),3),0))</f>
        <v/>
      </c>
    </row>
    <row r="79" spans="1:35" ht="13.5" x14ac:dyDescent="0.25">
      <c r="A79" s="59" t="str">
        <f>+$A$22</f>
        <v/>
      </c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2"/>
      <c r="W79" s="23"/>
      <c r="X79" s="22"/>
      <c r="Y79" s="23"/>
      <c r="Z79" s="22"/>
      <c r="AA79" s="23"/>
      <c r="AB79" s="22"/>
      <c r="AC79" s="23"/>
      <c r="AE79" s="29" t="str">
        <f t="shared" si="5"/>
        <v/>
      </c>
      <c r="AG79" s="7" t="str">
        <f>+$A$22</f>
        <v/>
      </c>
      <c r="AH79" s="7" t="str">
        <f>IF(A79&lt;&gt;"",IF(AE79&lt;&gt;"",AE79,0)+IF(U84&lt;&gt;"",U84,0),"")</f>
        <v/>
      </c>
      <c r="AI79" s="106" t="str">
        <f>IF(AH79="","",IF(AH79&gt;0,ROUND(AH79/LARGE(AH69:AH83,1),3),0))</f>
        <v/>
      </c>
    </row>
    <row r="80" spans="1:35" ht="13.5" x14ac:dyDescent="0.25">
      <c r="A80" s="59" t="str">
        <f>+$A$23</f>
        <v/>
      </c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2"/>
      <c r="Y80" s="23"/>
      <c r="Z80" s="22"/>
      <c r="AA80" s="23"/>
      <c r="AB80" s="22"/>
      <c r="AC80" s="23"/>
      <c r="AE80" s="29" t="str">
        <f t="shared" si="5"/>
        <v/>
      </c>
      <c r="AG80" s="7" t="str">
        <f>+$A$23</f>
        <v/>
      </c>
      <c r="AH80" s="7" t="str">
        <f>IF(A80&lt;&gt;"",IF(AE80&lt;&gt;"",AE80,0)+IF(W84&lt;&gt;"",W84,0),"")</f>
        <v/>
      </c>
      <c r="AI80" s="106" t="str">
        <f>IF(AH80="","",IF(AH80&gt;0,ROUND(AH80/LARGE(AH69:AH83,1),3),0))</f>
        <v/>
      </c>
    </row>
    <row r="81" spans="1:35" ht="13.5" x14ac:dyDescent="0.25">
      <c r="A81" s="59" t="str">
        <f>+$A$24</f>
        <v/>
      </c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2"/>
      <c r="AA81" s="23"/>
      <c r="AB81" s="22"/>
      <c r="AC81" s="23"/>
      <c r="AE81" s="29" t="str">
        <f t="shared" si="5"/>
        <v/>
      </c>
      <c r="AG81" s="7" t="str">
        <f>+$A$24</f>
        <v/>
      </c>
      <c r="AH81" s="7" t="str">
        <f>IF(A81&lt;&gt;"",IF(AE81&lt;&gt;"",AE81,0)+IF(Y84&lt;&gt;"",Y84,0),"")</f>
        <v/>
      </c>
      <c r="AI81" s="106" t="str">
        <f>IF(AH81="","",IF(AH81&gt;0,ROUND(AH81/LARGE(AH69:AH83,1),3),0))</f>
        <v/>
      </c>
    </row>
    <row r="82" spans="1:35" ht="13.5" x14ac:dyDescent="0.25">
      <c r="A82" s="59" t="str">
        <f>+$A$25</f>
        <v/>
      </c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2"/>
      <c r="AC82" s="23"/>
      <c r="AE82" s="29" t="str">
        <f t="shared" si="5"/>
        <v/>
      </c>
      <c r="AG82" s="7" t="str">
        <f>+$A$25</f>
        <v/>
      </c>
      <c r="AH82" s="7" t="str">
        <f>IF(A82&lt;&gt;"",IF(AE82&lt;&gt;"",AE82,0)+IF(AA84&lt;&gt;"",AA84,0),"")</f>
        <v/>
      </c>
      <c r="AI82" s="106" t="str">
        <f>IF(AH82="","",IF(AH82&gt;0,ROUND(AH82/LARGE(AH69:AH83,1),3),0))</f>
        <v/>
      </c>
    </row>
    <row r="83" spans="1:35" x14ac:dyDescent="0.2">
      <c r="A83" s="59" t="str">
        <f>+$A$26</f>
        <v/>
      </c>
      <c r="C83" s="3"/>
      <c r="AE83" s="26"/>
      <c r="AG83" s="40" t="str">
        <f>+$A$26</f>
        <v/>
      </c>
      <c r="AH83" s="40" t="str">
        <f>IF(A83&lt;&gt;"",IF(AE83&lt;&gt;"",AE83,0)+IF(AC84&lt;&gt;"",AC84,0),"")</f>
        <v/>
      </c>
      <c r="AI83" s="107" t="str">
        <f>IF(AH83="","",IF(AH83&gt;0,ROUND(AH83/LARGE(AH69:AH83,1),3),0))</f>
        <v/>
      </c>
    </row>
    <row r="84" spans="1:35" s="26" customFormat="1" x14ac:dyDescent="0.2">
      <c r="C84" s="27" t="str">
        <f>IF(C68="","",SUM(C69:C82))</f>
        <v/>
      </c>
      <c r="E84" s="27" t="str">
        <f>IF(E68="","",SUM(E69:E82))</f>
        <v/>
      </c>
      <c r="G84" s="27" t="str">
        <f>IF(G68="","",SUM(G69:G82))</f>
        <v/>
      </c>
      <c r="I84" s="27" t="str">
        <f>IF(I68="","",SUM(I69:I82))</f>
        <v/>
      </c>
      <c r="K84" s="27" t="str">
        <f>IF(K68="","",SUM(K69:K82))</f>
        <v/>
      </c>
      <c r="M84" s="27" t="str">
        <f>IF(M68="","",SUM(M69:M82))</f>
        <v/>
      </c>
      <c r="O84" s="27" t="str">
        <f>IF(O68="","",SUM(O69:O82))</f>
        <v/>
      </c>
      <c r="Q84" s="27" t="str">
        <f>IF(Q68="","",SUM(Q69:Q82))</f>
        <v/>
      </c>
      <c r="S84" s="27" t="str">
        <f>IF(S68="","",SUM(S69:S82))</f>
        <v/>
      </c>
      <c r="U84" s="27" t="str">
        <f>IF(U68="","",SUM(U69:U82))</f>
        <v/>
      </c>
      <c r="W84" s="27" t="str">
        <f>IF(W68="","",SUM(W69:W82))</f>
        <v/>
      </c>
      <c r="X84" s="27"/>
      <c r="Y84" s="27" t="str">
        <f>IF(Y68="","",SUM(Y69:Y82))</f>
        <v/>
      </c>
      <c r="AA84" s="27" t="str">
        <f>IF(AA68="","",SUM(AA69:AA82))</f>
        <v/>
      </c>
      <c r="AC84" s="27" t="str">
        <f>IF(AC68="","",SUM(AC69:AC82))</f>
        <v/>
      </c>
      <c r="AG84" s="41"/>
      <c r="AH84" s="93"/>
      <c r="AI84" s="41"/>
    </row>
    <row r="85" spans="1:35" ht="24" customHeight="1" x14ac:dyDescent="0.2">
      <c r="AC85" s="8" t="str">
        <f>"Firma ("&amp;Anagrafica!B91&amp;")"</f>
        <v>Firma (Commissario 3)</v>
      </c>
      <c r="AE85" s="88"/>
      <c r="AF85" s="88"/>
      <c r="AG85" s="89"/>
      <c r="AH85" s="88"/>
      <c r="AI85" s="88"/>
    </row>
    <row r="86" spans="1:35" ht="18.75" x14ac:dyDescent="0.3">
      <c r="A86" s="19" t="str">
        <f>IF(Anagrafica!A92&lt;&gt;"",Anagrafica!A92&amp;" - "&amp;Anagrafica!B92,"")</f>
        <v/>
      </c>
      <c r="B86" s="20"/>
      <c r="D86" s="1"/>
      <c r="AE86" s="90"/>
      <c r="AF86" s="90"/>
      <c r="AG86" s="91"/>
      <c r="AH86" s="90"/>
      <c r="AI86" s="90"/>
    </row>
    <row r="87" spans="1:35" s="5" customFormat="1" ht="13.5" customHeight="1" x14ac:dyDescent="0.2">
      <c r="A87" s="4" t="s">
        <v>10</v>
      </c>
      <c r="C87" s="60" t="str">
        <f>$A$13</f>
        <v/>
      </c>
      <c r="E87" s="60" t="str">
        <f>+$A$14</f>
        <v/>
      </c>
      <c r="G87" s="60" t="str">
        <f>+$A$15</f>
        <v/>
      </c>
      <c r="I87" s="60" t="str">
        <f>+$A$16</f>
        <v/>
      </c>
      <c r="K87" s="60" t="str">
        <f>+$A$17</f>
        <v/>
      </c>
      <c r="M87" s="60" t="str">
        <f>+$A$18</f>
        <v/>
      </c>
      <c r="O87" s="60" t="str">
        <f>+$A$19</f>
        <v/>
      </c>
      <c r="Q87" s="60" t="str">
        <f>+$A$20</f>
        <v/>
      </c>
      <c r="S87" s="60" t="str">
        <f>+$A$21</f>
        <v/>
      </c>
      <c r="U87" s="60" t="str">
        <f>+$A$22</f>
        <v/>
      </c>
      <c r="W87" s="60" t="str">
        <f>+$A$23</f>
        <v/>
      </c>
      <c r="Y87" s="60" t="str">
        <f>+$A$24</f>
        <v/>
      </c>
      <c r="AA87" s="60" t="str">
        <f>+$A$25</f>
        <v/>
      </c>
      <c r="AC87" s="60" t="str">
        <f>+$A$26</f>
        <v/>
      </c>
      <c r="AE87" s="26"/>
      <c r="AG87" s="4" t="s">
        <v>10</v>
      </c>
      <c r="AH87" s="5" t="s">
        <v>1</v>
      </c>
      <c r="AI87" s="5" t="s">
        <v>0</v>
      </c>
    </row>
    <row r="88" spans="1:35" ht="13.5" x14ac:dyDescent="0.25">
      <c r="A88" s="59" t="str">
        <f>+$A$12</f>
        <v/>
      </c>
      <c r="B88" s="22"/>
      <c r="C88" s="23"/>
      <c r="D88" s="22"/>
      <c r="E88" s="23"/>
      <c r="F88" s="22"/>
      <c r="G88" s="23"/>
      <c r="H88" s="22"/>
      <c r="I88" s="23"/>
      <c r="J88" s="22"/>
      <c r="K88" s="23"/>
      <c r="L88" s="22"/>
      <c r="M88" s="23"/>
      <c r="N88" s="22"/>
      <c r="O88" s="23"/>
      <c r="P88" s="22"/>
      <c r="Q88" s="23"/>
      <c r="R88" s="22"/>
      <c r="S88" s="23"/>
      <c r="T88" s="22"/>
      <c r="U88" s="23"/>
      <c r="V88" s="22"/>
      <c r="W88" s="23"/>
      <c r="X88" s="22"/>
      <c r="Y88" s="23"/>
      <c r="Z88" s="22"/>
      <c r="AA88" s="23"/>
      <c r="AB88" s="22"/>
      <c r="AC88" s="23"/>
      <c r="AE88" s="29" t="str">
        <f t="shared" ref="AE88:AE101" si="6">IF(OR(A88="",AND(A88&lt;&gt;"",A89="")),"",SUM(B88,D88,F88,H88,J88,L88,N88,P88,R88,T88,V88,X88,Z88,AB88))</f>
        <v/>
      </c>
      <c r="AG88" s="6" t="str">
        <f>+$A$12</f>
        <v/>
      </c>
      <c r="AH88" s="6" t="str">
        <f>IF(A88&lt;&gt;"",AE88,"")</f>
        <v/>
      </c>
      <c r="AI88" s="105" t="str">
        <f>IF(AH88="","",IF(AH88&gt;0,ROUND(AH88/LARGE(AH88:AH102,1),3),0))</f>
        <v/>
      </c>
    </row>
    <row r="89" spans="1:35" ht="13.5" x14ac:dyDescent="0.25">
      <c r="A89" s="59" t="str">
        <f>+$A$13</f>
        <v/>
      </c>
      <c r="B89" s="24"/>
      <c r="C89" s="24"/>
      <c r="D89" s="22"/>
      <c r="E89" s="23"/>
      <c r="F89" s="22"/>
      <c r="G89" s="23"/>
      <c r="H89" s="22"/>
      <c r="I89" s="23"/>
      <c r="J89" s="22"/>
      <c r="K89" s="23"/>
      <c r="L89" s="22"/>
      <c r="M89" s="23"/>
      <c r="N89" s="22"/>
      <c r="O89" s="23"/>
      <c r="P89" s="22"/>
      <c r="Q89" s="23"/>
      <c r="R89" s="22"/>
      <c r="S89" s="23"/>
      <c r="T89" s="22"/>
      <c r="U89" s="23"/>
      <c r="V89" s="22"/>
      <c r="W89" s="23"/>
      <c r="X89" s="22"/>
      <c r="Y89" s="23"/>
      <c r="Z89" s="22"/>
      <c r="AA89" s="23"/>
      <c r="AB89" s="22"/>
      <c r="AC89" s="23"/>
      <c r="AE89" s="29" t="str">
        <f t="shared" si="6"/>
        <v/>
      </c>
      <c r="AG89" s="7" t="str">
        <f>+$A$13</f>
        <v/>
      </c>
      <c r="AH89" s="7" t="str">
        <f>IF(A89&lt;&gt;"",IF(AE89&lt;&gt;"",AE89,0)+IF(C103&lt;&gt;"",C103,0),"")</f>
        <v/>
      </c>
      <c r="AI89" s="106" t="str">
        <f>IF(AH89="","",IF(AH89&gt;0,ROUND(AH89/LARGE(AH88:AH102,1),3),0))</f>
        <v/>
      </c>
    </row>
    <row r="90" spans="1:35" ht="13.5" x14ac:dyDescent="0.25">
      <c r="A90" s="59" t="str">
        <f>+$A$14</f>
        <v/>
      </c>
      <c r="B90" s="24"/>
      <c r="C90" s="24"/>
      <c r="D90" s="24"/>
      <c r="E90" s="24"/>
      <c r="F90" s="22"/>
      <c r="G90" s="23"/>
      <c r="H90" s="22"/>
      <c r="I90" s="23"/>
      <c r="J90" s="22"/>
      <c r="K90" s="23"/>
      <c r="L90" s="22"/>
      <c r="M90" s="23"/>
      <c r="N90" s="22"/>
      <c r="O90" s="23"/>
      <c r="P90" s="22"/>
      <c r="Q90" s="23"/>
      <c r="R90" s="22"/>
      <c r="S90" s="23"/>
      <c r="T90" s="22"/>
      <c r="U90" s="23"/>
      <c r="V90" s="22"/>
      <c r="W90" s="23"/>
      <c r="X90" s="22"/>
      <c r="Y90" s="23"/>
      <c r="Z90" s="22"/>
      <c r="AA90" s="23"/>
      <c r="AB90" s="22"/>
      <c r="AC90" s="23"/>
      <c r="AE90" s="29" t="str">
        <f t="shared" si="6"/>
        <v/>
      </c>
      <c r="AG90" s="7" t="str">
        <f>+$A$14</f>
        <v/>
      </c>
      <c r="AH90" s="7" t="str">
        <f>IF(A90&lt;&gt;"",IF(AE90&lt;&gt;"",AE90,0)+IF(E103&lt;&gt;"",E103,0),"")</f>
        <v/>
      </c>
      <c r="AI90" s="106" t="str">
        <f>IF(AH90="","",IF(AH90&gt;0,ROUND(AH90/LARGE(AH88:AH102,1),3),0))</f>
        <v/>
      </c>
    </row>
    <row r="91" spans="1:35" ht="13.5" x14ac:dyDescent="0.25">
      <c r="A91" s="59" t="str">
        <f>+$A$15</f>
        <v/>
      </c>
      <c r="B91" s="24"/>
      <c r="C91" s="24"/>
      <c r="D91" s="24"/>
      <c r="E91" s="24"/>
      <c r="F91" s="24"/>
      <c r="G91" s="24"/>
      <c r="H91" s="22"/>
      <c r="I91" s="23"/>
      <c r="J91" s="22"/>
      <c r="K91" s="23"/>
      <c r="L91" s="22"/>
      <c r="M91" s="23"/>
      <c r="N91" s="22"/>
      <c r="O91" s="23"/>
      <c r="P91" s="22"/>
      <c r="Q91" s="23"/>
      <c r="R91" s="22"/>
      <c r="S91" s="23"/>
      <c r="T91" s="22"/>
      <c r="U91" s="23"/>
      <c r="V91" s="22"/>
      <c r="W91" s="23"/>
      <c r="X91" s="22"/>
      <c r="Y91" s="23"/>
      <c r="Z91" s="22"/>
      <c r="AA91" s="23"/>
      <c r="AB91" s="22"/>
      <c r="AC91" s="23"/>
      <c r="AE91" s="29" t="str">
        <f t="shared" si="6"/>
        <v/>
      </c>
      <c r="AG91" s="7" t="str">
        <f>+$A$15</f>
        <v/>
      </c>
      <c r="AH91" s="7" t="str">
        <f>IF(A91&lt;&gt;"",IF(AE91&lt;&gt;"",AE91,0)+IF(G103&lt;&gt;"",G103,0),"")</f>
        <v/>
      </c>
      <c r="AI91" s="106" t="str">
        <f>IF(AH91="","",IF(AH91&gt;0,ROUND(AH91/LARGE(AH88:AH102,1),3),0))</f>
        <v/>
      </c>
    </row>
    <row r="92" spans="1:35" ht="13.5" x14ac:dyDescent="0.25">
      <c r="A92" s="59" t="str">
        <f>+$A$16</f>
        <v/>
      </c>
      <c r="B92" s="24"/>
      <c r="C92" s="24"/>
      <c r="D92" s="24"/>
      <c r="E92" s="24"/>
      <c r="F92" s="24"/>
      <c r="G92" s="24"/>
      <c r="H92" s="24"/>
      <c r="I92" s="24"/>
      <c r="J92" s="22"/>
      <c r="K92" s="23"/>
      <c r="L92" s="22"/>
      <c r="M92" s="23"/>
      <c r="N92" s="22"/>
      <c r="O92" s="23"/>
      <c r="P92" s="22"/>
      <c r="Q92" s="23"/>
      <c r="R92" s="22"/>
      <c r="S92" s="23"/>
      <c r="T92" s="22"/>
      <c r="U92" s="23"/>
      <c r="V92" s="22"/>
      <c r="W92" s="23"/>
      <c r="X92" s="22"/>
      <c r="Y92" s="23"/>
      <c r="Z92" s="22"/>
      <c r="AA92" s="23"/>
      <c r="AB92" s="22"/>
      <c r="AC92" s="23"/>
      <c r="AE92" s="29" t="str">
        <f t="shared" si="6"/>
        <v/>
      </c>
      <c r="AG92" s="7" t="str">
        <f>+$A$16</f>
        <v/>
      </c>
      <c r="AH92" s="7" t="str">
        <f>IF(A92&lt;&gt;"",IF(AE92&lt;&gt;"",AE92,0)+IF(I103&lt;&gt;"",I103,0),"")</f>
        <v/>
      </c>
      <c r="AI92" s="106" t="str">
        <f>IF(AH92="","",IF(AH92&gt;0,ROUND(AH92/LARGE(AH88:AH102,1),3),0))</f>
        <v/>
      </c>
    </row>
    <row r="93" spans="1:35" ht="13.5" x14ac:dyDescent="0.25">
      <c r="A93" s="59" t="str">
        <f>+$A$17</f>
        <v/>
      </c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2"/>
      <c r="M93" s="23"/>
      <c r="N93" s="22"/>
      <c r="O93" s="23"/>
      <c r="P93" s="22"/>
      <c r="Q93" s="23"/>
      <c r="R93" s="22"/>
      <c r="S93" s="23"/>
      <c r="T93" s="22"/>
      <c r="U93" s="23"/>
      <c r="V93" s="22"/>
      <c r="W93" s="23"/>
      <c r="X93" s="22"/>
      <c r="Y93" s="23"/>
      <c r="Z93" s="22"/>
      <c r="AA93" s="23"/>
      <c r="AB93" s="22"/>
      <c r="AC93" s="23"/>
      <c r="AE93" s="29" t="str">
        <f t="shared" si="6"/>
        <v/>
      </c>
      <c r="AG93" s="7" t="str">
        <f>+$A$17</f>
        <v/>
      </c>
      <c r="AH93" s="7" t="str">
        <f>IF(A93&lt;&gt;"",IF(AE93&lt;&gt;"",AE93,0)+IF(K103&lt;&gt;"",K103,0),"")</f>
        <v/>
      </c>
      <c r="AI93" s="106" t="str">
        <f>IF(AH93="","",IF(AH93&gt;0,ROUND(AH93/LARGE(AH88:AH102,1),3),0))</f>
        <v/>
      </c>
    </row>
    <row r="94" spans="1:35" ht="13.5" x14ac:dyDescent="0.25">
      <c r="A94" s="59" t="str">
        <f>+$A$18</f>
        <v/>
      </c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2"/>
      <c r="O94" s="23"/>
      <c r="P94" s="22"/>
      <c r="Q94" s="23"/>
      <c r="R94" s="22"/>
      <c r="S94" s="23"/>
      <c r="T94" s="22"/>
      <c r="U94" s="23"/>
      <c r="V94" s="22"/>
      <c r="W94" s="23"/>
      <c r="X94" s="22"/>
      <c r="Y94" s="23"/>
      <c r="Z94" s="22"/>
      <c r="AA94" s="23"/>
      <c r="AB94" s="22"/>
      <c r="AC94" s="23"/>
      <c r="AE94" s="29" t="str">
        <f t="shared" si="6"/>
        <v/>
      </c>
      <c r="AG94" s="7" t="str">
        <f>+$A$18</f>
        <v/>
      </c>
      <c r="AH94" s="7" t="str">
        <f>IF(A94&lt;&gt;"",IF(AE94&lt;&gt;"",AE94,0)+IF(M103&lt;&gt;"",M103,0),"")</f>
        <v/>
      </c>
      <c r="AI94" s="106" t="str">
        <f>IF(AH94="","",IF(AH94&gt;0,ROUND(AH94/LARGE(AH88:AH102,1),3),0))</f>
        <v/>
      </c>
    </row>
    <row r="95" spans="1:35" ht="13.5" x14ac:dyDescent="0.25">
      <c r="A95" s="59" t="str">
        <f>+$A$19</f>
        <v/>
      </c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2"/>
      <c r="Q95" s="23"/>
      <c r="R95" s="22"/>
      <c r="S95" s="23"/>
      <c r="T95" s="22"/>
      <c r="U95" s="23"/>
      <c r="V95" s="22"/>
      <c r="W95" s="23"/>
      <c r="X95" s="22"/>
      <c r="Y95" s="23"/>
      <c r="Z95" s="22"/>
      <c r="AA95" s="23"/>
      <c r="AB95" s="22"/>
      <c r="AC95" s="23"/>
      <c r="AE95" s="29" t="str">
        <f t="shared" si="6"/>
        <v/>
      </c>
      <c r="AG95" s="7" t="str">
        <f>+$A$19</f>
        <v/>
      </c>
      <c r="AH95" s="7" t="str">
        <f>IF(A95&lt;&gt;"",IF(AE95&lt;&gt;"",AE95,0)+IF(O103&lt;&gt;"",O103,0),"")</f>
        <v/>
      </c>
      <c r="AI95" s="106" t="str">
        <f>IF(AH95="","",IF(AH95&gt;0,ROUND(AH95/LARGE(AH88:AH102,1),3),0))</f>
        <v/>
      </c>
    </row>
    <row r="96" spans="1:35" ht="13.5" x14ac:dyDescent="0.25">
      <c r="A96" s="59" t="str">
        <f>+$A$20</f>
        <v/>
      </c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2"/>
      <c r="S96" s="23"/>
      <c r="T96" s="22"/>
      <c r="U96" s="23"/>
      <c r="V96" s="22"/>
      <c r="W96" s="23"/>
      <c r="X96" s="22"/>
      <c r="Y96" s="23"/>
      <c r="Z96" s="22"/>
      <c r="AA96" s="23"/>
      <c r="AB96" s="22"/>
      <c r="AC96" s="23"/>
      <c r="AE96" s="29" t="str">
        <f t="shared" si="6"/>
        <v/>
      </c>
      <c r="AG96" s="7" t="str">
        <f>+$A$20</f>
        <v/>
      </c>
      <c r="AH96" s="7" t="str">
        <f>IF(A96&lt;&gt;"",IF(AE96&lt;&gt;"",AE96,0)+IF(Q103&lt;&gt;"",Q103,0),"")</f>
        <v/>
      </c>
      <c r="AI96" s="106" t="str">
        <f>IF(AH96="","",IF(AH96&gt;0,ROUND(AH96/LARGE(AH88:AH102,1),3),0))</f>
        <v/>
      </c>
    </row>
    <row r="97" spans="1:35" ht="13.5" x14ac:dyDescent="0.25">
      <c r="A97" s="59" t="str">
        <f>+$A$21</f>
        <v/>
      </c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2"/>
      <c r="U97" s="23"/>
      <c r="V97" s="22"/>
      <c r="W97" s="23"/>
      <c r="X97" s="22"/>
      <c r="Y97" s="23"/>
      <c r="Z97" s="22"/>
      <c r="AA97" s="23"/>
      <c r="AB97" s="22"/>
      <c r="AC97" s="23"/>
      <c r="AE97" s="29" t="str">
        <f t="shared" si="6"/>
        <v/>
      </c>
      <c r="AG97" s="7" t="str">
        <f>+$A$21</f>
        <v/>
      </c>
      <c r="AH97" s="7" t="str">
        <f>IF(A97&lt;&gt;"",IF(AE97&lt;&gt;"",AE97,0)+IF(S103&lt;&gt;"",S103,0),"")</f>
        <v/>
      </c>
      <c r="AI97" s="106" t="str">
        <f>IF(AH97="","",IF(AH97&gt;0,ROUND(AH97/LARGE(AH88:AH102,1),3),0))</f>
        <v/>
      </c>
    </row>
    <row r="98" spans="1:35" ht="13.5" x14ac:dyDescent="0.25">
      <c r="A98" s="59" t="str">
        <f>+$A$22</f>
        <v/>
      </c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2"/>
      <c r="W98" s="23"/>
      <c r="X98" s="22"/>
      <c r="Y98" s="23"/>
      <c r="Z98" s="22"/>
      <c r="AA98" s="23"/>
      <c r="AB98" s="22"/>
      <c r="AC98" s="23"/>
      <c r="AE98" s="29" t="str">
        <f t="shared" si="6"/>
        <v/>
      </c>
      <c r="AG98" s="7" t="str">
        <f>+$A$22</f>
        <v/>
      </c>
      <c r="AH98" s="7" t="str">
        <f>IF(A98&lt;&gt;"",IF(AE98&lt;&gt;"",AE98,0)+IF(U103&lt;&gt;"",U103,0),"")</f>
        <v/>
      </c>
      <c r="AI98" s="106" t="str">
        <f>IF(AH98="","",IF(AH98&gt;0,ROUND(AH98/LARGE(AH88:AH102,1),3),0))</f>
        <v/>
      </c>
    </row>
    <row r="99" spans="1:35" ht="13.5" x14ac:dyDescent="0.25">
      <c r="A99" s="59" t="str">
        <f>+$A$23</f>
        <v/>
      </c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2"/>
      <c r="Y99" s="23"/>
      <c r="Z99" s="22"/>
      <c r="AA99" s="23"/>
      <c r="AB99" s="22"/>
      <c r="AC99" s="23"/>
      <c r="AE99" s="29" t="str">
        <f t="shared" si="6"/>
        <v/>
      </c>
      <c r="AG99" s="7" t="str">
        <f>+$A$23</f>
        <v/>
      </c>
      <c r="AH99" s="7" t="str">
        <f>IF(A99&lt;&gt;"",IF(AE99&lt;&gt;"",AE99,0)+IF(W103&lt;&gt;"",W103,0),"")</f>
        <v/>
      </c>
      <c r="AI99" s="106" t="str">
        <f>IF(AH99="","",IF(AH99&gt;0,ROUND(AH99/LARGE(AH88:AH102,1),3),0))</f>
        <v/>
      </c>
    </row>
    <row r="100" spans="1:35" ht="13.5" x14ac:dyDescent="0.25">
      <c r="A100" s="59" t="str">
        <f>+$A$24</f>
        <v/>
      </c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2"/>
      <c r="AA100" s="23"/>
      <c r="AB100" s="22"/>
      <c r="AC100" s="23"/>
      <c r="AE100" s="29" t="str">
        <f t="shared" si="6"/>
        <v/>
      </c>
      <c r="AG100" s="7" t="str">
        <f>+$A$24</f>
        <v/>
      </c>
      <c r="AH100" s="7" t="str">
        <f>IF(A100&lt;&gt;"",IF(AE100&lt;&gt;"",AE100,0)+IF(Y103&lt;&gt;"",Y103,0),"")</f>
        <v/>
      </c>
      <c r="AI100" s="106" t="str">
        <f>IF(AH100="","",IF(AH100&gt;0,ROUND(AH100/LARGE(AH88:AH102,1),3),0))</f>
        <v/>
      </c>
    </row>
    <row r="101" spans="1:35" ht="13.5" x14ac:dyDescent="0.25">
      <c r="A101" s="59" t="str">
        <f>+$A$25</f>
        <v/>
      </c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2"/>
      <c r="AC101" s="23"/>
      <c r="AE101" s="29" t="str">
        <f t="shared" si="6"/>
        <v/>
      </c>
      <c r="AG101" s="7" t="str">
        <f>+$A$25</f>
        <v/>
      </c>
      <c r="AH101" s="7" t="str">
        <f>IF(A101&lt;&gt;"",IF(AE101&lt;&gt;"",AE101,0)+IF(AA103&lt;&gt;"",AA103,0),"")</f>
        <v/>
      </c>
      <c r="AI101" s="106" t="str">
        <f>IF(AH101="","",IF(AH101&gt;0,ROUND(AH101/LARGE(AH88:AH102,1),3),0))</f>
        <v/>
      </c>
    </row>
    <row r="102" spans="1:35" x14ac:dyDescent="0.2">
      <c r="A102" s="59" t="str">
        <f>+$A$26</f>
        <v/>
      </c>
      <c r="C102" s="3"/>
      <c r="AE102" s="26"/>
      <c r="AG102" s="40" t="str">
        <f>+$A$26</f>
        <v/>
      </c>
      <c r="AH102" s="40" t="str">
        <f>IF(A102&lt;&gt;"",IF(AE102&lt;&gt;"",AE102,0)+IF(AC103&lt;&gt;"",AC103,0),"")</f>
        <v/>
      </c>
      <c r="AI102" s="107" t="str">
        <f>IF(AH102="","",IF(AH102&gt;0,ROUND(AH102/LARGE(AH88:AH102,1),3),0))</f>
        <v/>
      </c>
    </row>
    <row r="103" spans="1:35" s="26" customFormat="1" x14ac:dyDescent="0.2">
      <c r="C103" s="27" t="str">
        <f>IF(C87="","",SUM(C88:C101))</f>
        <v/>
      </c>
      <c r="E103" s="27" t="str">
        <f>IF(E87="","",SUM(E88:E101))</f>
        <v/>
      </c>
      <c r="G103" s="27" t="str">
        <f>IF(G87="","",SUM(G88:G101))</f>
        <v/>
      </c>
      <c r="I103" s="27" t="str">
        <f>IF(I87="","",SUM(I88:I101))</f>
        <v/>
      </c>
      <c r="K103" s="27" t="str">
        <f>IF(K87="","",SUM(K88:K101))</f>
        <v/>
      </c>
      <c r="M103" s="27" t="str">
        <f>IF(M87="","",SUM(M88:M101))</f>
        <v/>
      </c>
      <c r="O103" s="27" t="str">
        <f>IF(O87="","",SUM(O88:O101))</f>
        <v/>
      </c>
      <c r="Q103" s="27" t="str">
        <f>IF(Q87="","",SUM(Q88:Q101))</f>
        <v/>
      </c>
      <c r="S103" s="27" t="str">
        <f>IF(S87="","",SUM(S88:S101))</f>
        <v/>
      </c>
      <c r="U103" s="27" t="str">
        <f>IF(U87="","",SUM(U88:U101))</f>
        <v/>
      </c>
      <c r="W103" s="27" t="str">
        <f>IF(W87="","",SUM(W88:W101))</f>
        <v/>
      </c>
      <c r="X103" s="27"/>
      <c r="Y103" s="27" t="str">
        <f>IF(Y87="","",SUM(Y88:Y101))</f>
        <v/>
      </c>
      <c r="AA103" s="27" t="str">
        <f>IF(AA87="","",SUM(AA88:AA101))</f>
        <v/>
      </c>
      <c r="AC103" s="27" t="str">
        <f>IF(AC87="","",SUM(AC88:AC101))</f>
        <v/>
      </c>
      <c r="AG103" s="41"/>
      <c r="AH103" s="93"/>
      <c r="AI103" s="41"/>
    </row>
    <row r="104" spans="1:35" ht="24" customHeight="1" x14ac:dyDescent="0.2">
      <c r="AC104" s="8" t="str">
        <f>"Firma ("&amp;Anagrafica!B92&amp;")"</f>
        <v>Firma ()</v>
      </c>
      <c r="AE104" s="88"/>
      <c r="AF104" s="88"/>
      <c r="AG104" s="89"/>
      <c r="AH104" s="88"/>
      <c r="AI104" s="88"/>
    </row>
    <row r="105" spans="1:35" ht="18.75" x14ac:dyDescent="0.3">
      <c r="A105" s="19" t="str">
        <f>IF(Anagrafica!A93&lt;&gt;"",Anagrafica!A93&amp;" - "&amp;Anagrafica!B93,"")</f>
        <v/>
      </c>
      <c r="B105" s="20"/>
      <c r="D105" s="1"/>
    </row>
    <row r="106" spans="1:35" s="5" customFormat="1" ht="13.5" customHeight="1" x14ac:dyDescent="0.2">
      <c r="A106" s="4" t="s">
        <v>10</v>
      </c>
      <c r="C106" s="60" t="str">
        <f>$A$13</f>
        <v/>
      </c>
      <c r="E106" s="60" t="str">
        <f>+$A$14</f>
        <v/>
      </c>
      <c r="G106" s="60" t="str">
        <f>+$A$15</f>
        <v/>
      </c>
      <c r="I106" s="60" t="str">
        <f>+$A$16</f>
        <v/>
      </c>
      <c r="K106" s="60" t="str">
        <f>+$A$17</f>
        <v/>
      </c>
      <c r="M106" s="60" t="str">
        <f>+$A$18</f>
        <v/>
      </c>
      <c r="O106" s="60" t="str">
        <f>+$A$19</f>
        <v/>
      </c>
      <c r="Q106" s="60" t="str">
        <f>+$A$20</f>
        <v/>
      </c>
      <c r="S106" s="60" t="str">
        <f>+$A$21</f>
        <v/>
      </c>
      <c r="U106" s="60" t="str">
        <f>+$A$22</f>
        <v/>
      </c>
      <c r="W106" s="60" t="str">
        <f>+$A$23</f>
        <v/>
      </c>
      <c r="Y106" s="60" t="str">
        <f>+$A$24</f>
        <v/>
      </c>
      <c r="AA106" s="60" t="str">
        <f>+$A$25</f>
        <v/>
      </c>
      <c r="AC106" s="60" t="str">
        <f>+$A$26</f>
        <v/>
      </c>
      <c r="AE106" s="26"/>
      <c r="AG106" s="4" t="s">
        <v>10</v>
      </c>
      <c r="AH106" s="5" t="s">
        <v>1</v>
      </c>
      <c r="AI106" s="5" t="s">
        <v>0</v>
      </c>
    </row>
    <row r="107" spans="1:35" ht="13.5" x14ac:dyDescent="0.25">
      <c r="A107" s="59" t="str">
        <f>+$A$12</f>
        <v/>
      </c>
      <c r="B107" s="22"/>
      <c r="C107" s="23"/>
      <c r="D107" s="22"/>
      <c r="E107" s="23"/>
      <c r="F107" s="22"/>
      <c r="G107" s="23"/>
      <c r="H107" s="22"/>
      <c r="I107" s="23"/>
      <c r="J107" s="22"/>
      <c r="K107" s="23"/>
      <c r="L107" s="22"/>
      <c r="M107" s="23"/>
      <c r="N107" s="22"/>
      <c r="O107" s="23"/>
      <c r="P107" s="22"/>
      <c r="Q107" s="23"/>
      <c r="R107" s="22"/>
      <c r="S107" s="23"/>
      <c r="T107" s="22"/>
      <c r="U107" s="23"/>
      <c r="V107" s="22"/>
      <c r="W107" s="23"/>
      <c r="X107" s="22"/>
      <c r="Y107" s="23"/>
      <c r="Z107" s="22"/>
      <c r="AA107" s="23"/>
      <c r="AB107" s="22"/>
      <c r="AC107" s="23"/>
      <c r="AE107" s="29" t="str">
        <f t="shared" ref="AE107:AE120" si="7">IF(OR(A107="",AND(A107&lt;&gt;"",A108="")),"",SUM(B107,D107,F107,H107,J107,L107,N107,P107,R107,T107,V107,X107,Z107,AB107))</f>
        <v/>
      </c>
      <c r="AG107" s="6" t="str">
        <f>+$A$12</f>
        <v/>
      </c>
      <c r="AH107" s="6" t="str">
        <f>IF(A107&lt;&gt;"",AE107,"")</f>
        <v/>
      </c>
      <c r="AI107" s="105" t="str">
        <f>IF(AH107="","",IF(AH107&gt;0,ROUND(AH107/LARGE(AH107:AH121,1),3),0))</f>
        <v/>
      </c>
    </row>
    <row r="108" spans="1:35" ht="13.5" x14ac:dyDescent="0.25">
      <c r="A108" s="59" t="str">
        <f>+$A$13</f>
        <v/>
      </c>
      <c r="B108" s="24"/>
      <c r="C108" s="24"/>
      <c r="D108" s="22"/>
      <c r="E108" s="23"/>
      <c r="F108" s="22"/>
      <c r="G108" s="23"/>
      <c r="H108" s="22"/>
      <c r="I108" s="23"/>
      <c r="J108" s="22"/>
      <c r="K108" s="23"/>
      <c r="L108" s="22"/>
      <c r="M108" s="23"/>
      <c r="N108" s="22"/>
      <c r="O108" s="23"/>
      <c r="P108" s="22"/>
      <c r="Q108" s="23"/>
      <c r="R108" s="22"/>
      <c r="S108" s="23"/>
      <c r="T108" s="22"/>
      <c r="U108" s="23"/>
      <c r="V108" s="22"/>
      <c r="W108" s="23"/>
      <c r="X108" s="22"/>
      <c r="Y108" s="23"/>
      <c r="Z108" s="22"/>
      <c r="AA108" s="23"/>
      <c r="AB108" s="22"/>
      <c r="AC108" s="23"/>
      <c r="AE108" s="29" t="str">
        <f t="shared" si="7"/>
        <v/>
      </c>
      <c r="AG108" s="7" t="str">
        <f>+$A$13</f>
        <v/>
      </c>
      <c r="AH108" s="7" t="str">
        <f>IF(A108&lt;&gt;"",IF(AE108&lt;&gt;"",AE108,0)+IF(C122&lt;&gt;"",C122,0),"")</f>
        <v/>
      </c>
      <c r="AI108" s="106" t="str">
        <f>IF(AH108="","",IF(AH108&gt;0,ROUND(AH108/LARGE(AH107:AH121,1),3),0))</f>
        <v/>
      </c>
    </row>
    <row r="109" spans="1:35" ht="13.5" x14ac:dyDescent="0.25">
      <c r="A109" s="59" t="str">
        <f>+$A$14</f>
        <v/>
      </c>
      <c r="B109" s="24"/>
      <c r="C109" s="24"/>
      <c r="D109" s="24"/>
      <c r="E109" s="24"/>
      <c r="F109" s="22"/>
      <c r="G109" s="23"/>
      <c r="H109" s="22"/>
      <c r="I109" s="23"/>
      <c r="J109" s="22"/>
      <c r="K109" s="23"/>
      <c r="L109" s="22"/>
      <c r="M109" s="23"/>
      <c r="N109" s="22"/>
      <c r="O109" s="23"/>
      <c r="P109" s="22"/>
      <c r="Q109" s="23"/>
      <c r="R109" s="22"/>
      <c r="S109" s="23"/>
      <c r="T109" s="22"/>
      <c r="U109" s="23"/>
      <c r="V109" s="22"/>
      <c r="W109" s="23"/>
      <c r="X109" s="22"/>
      <c r="Y109" s="23"/>
      <c r="Z109" s="22"/>
      <c r="AA109" s="23"/>
      <c r="AB109" s="22"/>
      <c r="AC109" s="23"/>
      <c r="AE109" s="29" t="str">
        <f t="shared" si="7"/>
        <v/>
      </c>
      <c r="AG109" s="7" t="str">
        <f>+$A$14</f>
        <v/>
      </c>
      <c r="AH109" s="7" t="str">
        <f>IF(A109&lt;&gt;"",IF(AE109&lt;&gt;"",AE109,0)+IF(E122&lt;&gt;"",E122,0),"")</f>
        <v/>
      </c>
      <c r="AI109" s="106" t="str">
        <f>IF(AH109="","",IF(AH109&gt;0,ROUND(AH109/LARGE(AH107:AH121,1),3),0))</f>
        <v/>
      </c>
    </row>
    <row r="110" spans="1:35" ht="13.5" x14ac:dyDescent="0.25">
      <c r="A110" s="59" t="str">
        <f>+$A$15</f>
        <v/>
      </c>
      <c r="B110" s="24"/>
      <c r="C110" s="24"/>
      <c r="D110" s="24"/>
      <c r="E110" s="24"/>
      <c r="F110" s="24"/>
      <c r="G110" s="24"/>
      <c r="H110" s="22"/>
      <c r="I110" s="23"/>
      <c r="J110" s="22"/>
      <c r="K110" s="23"/>
      <c r="L110" s="22"/>
      <c r="M110" s="23"/>
      <c r="N110" s="22"/>
      <c r="O110" s="23"/>
      <c r="P110" s="22"/>
      <c r="Q110" s="23"/>
      <c r="R110" s="22"/>
      <c r="S110" s="23"/>
      <c r="T110" s="22"/>
      <c r="U110" s="23"/>
      <c r="V110" s="22"/>
      <c r="W110" s="23"/>
      <c r="X110" s="22"/>
      <c r="Y110" s="23"/>
      <c r="Z110" s="22"/>
      <c r="AA110" s="23"/>
      <c r="AB110" s="22"/>
      <c r="AC110" s="23"/>
      <c r="AE110" s="29" t="str">
        <f t="shared" si="7"/>
        <v/>
      </c>
      <c r="AG110" s="7" t="str">
        <f>+$A$15</f>
        <v/>
      </c>
      <c r="AH110" s="7" t="str">
        <f>IF(A110&lt;&gt;"",IF(AE110&lt;&gt;"",AE110,0)+IF(G122&lt;&gt;"",G122,0),"")</f>
        <v/>
      </c>
      <c r="AI110" s="106" t="str">
        <f>IF(AH110="","",IF(AH110&gt;0,ROUND(AH110/LARGE(AH107:AH121,1),3),0))</f>
        <v/>
      </c>
    </row>
    <row r="111" spans="1:35" ht="13.5" x14ac:dyDescent="0.25">
      <c r="A111" s="59" t="str">
        <f>+$A$16</f>
        <v/>
      </c>
      <c r="B111" s="24"/>
      <c r="C111" s="24"/>
      <c r="D111" s="24"/>
      <c r="E111" s="24"/>
      <c r="F111" s="24"/>
      <c r="G111" s="24"/>
      <c r="H111" s="24"/>
      <c r="I111" s="24"/>
      <c r="J111" s="22"/>
      <c r="K111" s="23"/>
      <c r="L111" s="22"/>
      <c r="M111" s="23"/>
      <c r="N111" s="22"/>
      <c r="O111" s="23"/>
      <c r="P111" s="22"/>
      <c r="Q111" s="23"/>
      <c r="R111" s="22"/>
      <c r="S111" s="23"/>
      <c r="T111" s="22"/>
      <c r="U111" s="23"/>
      <c r="V111" s="22"/>
      <c r="W111" s="23"/>
      <c r="X111" s="22"/>
      <c r="Y111" s="23"/>
      <c r="Z111" s="22"/>
      <c r="AA111" s="23"/>
      <c r="AB111" s="22"/>
      <c r="AC111" s="23"/>
      <c r="AE111" s="29" t="str">
        <f t="shared" si="7"/>
        <v/>
      </c>
      <c r="AG111" s="7" t="str">
        <f>+$A$16</f>
        <v/>
      </c>
      <c r="AH111" s="7" t="str">
        <f>IF(A111&lt;&gt;"",IF(AE111&lt;&gt;"",AE111,0)+IF(I122&lt;&gt;"",I122,0),"")</f>
        <v/>
      </c>
      <c r="AI111" s="106" t="str">
        <f>IF(AH111="","",IF(AH111&gt;0,ROUND(AH111/LARGE(AH107:AH121,1),3),0))</f>
        <v/>
      </c>
    </row>
    <row r="112" spans="1:35" ht="13.5" x14ac:dyDescent="0.25">
      <c r="A112" s="59" t="str">
        <f>+$A$17</f>
        <v/>
      </c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2"/>
      <c r="M112" s="23"/>
      <c r="N112" s="22"/>
      <c r="O112" s="23"/>
      <c r="P112" s="22"/>
      <c r="Q112" s="23"/>
      <c r="R112" s="22"/>
      <c r="S112" s="23"/>
      <c r="T112" s="22"/>
      <c r="U112" s="23"/>
      <c r="V112" s="22"/>
      <c r="W112" s="23"/>
      <c r="X112" s="22"/>
      <c r="Y112" s="23"/>
      <c r="Z112" s="22"/>
      <c r="AA112" s="23"/>
      <c r="AB112" s="22"/>
      <c r="AC112" s="23"/>
      <c r="AE112" s="29" t="str">
        <f t="shared" si="7"/>
        <v/>
      </c>
      <c r="AG112" s="7" t="str">
        <f>+$A$17</f>
        <v/>
      </c>
      <c r="AH112" s="7" t="str">
        <f>IF(A112&lt;&gt;"",IF(AE112&lt;&gt;"",AE112,0)+IF(K122&lt;&gt;"",K122,0),"")</f>
        <v/>
      </c>
      <c r="AI112" s="106" t="str">
        <f>IF(AH112="","",IF(AH112&gt;0,ROUND(AH112/LARGE(AH107:AH121,1),3),0))</f>
        <v/>
      </c>
    </row>
    <row r="113" spans="1:35" ht="13.5" x14ac:dyDescent="0.25">
      <c r="A113" s="59" t="str">
        <f>+$A$18</f>
        <v/>
      </c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2"/>
      <c r="O113" s="23"/>
      <c r="P113" s="22"/>
      <c r="Q113" s="23"/>
      <c r="R113" s="22"/>
      <c r="S113" s="23"/>
      <c r="T113" s="22"/>
      <c r="U113" s="23"/>
      <c r="V113" s="22"/>
      <c r="W113" s="23"/>
      <c r="X113" s="22"/>
      <c r="Y113" s="23"/>
      <c r="Z113" s="22"/>
      <c r="AA113" s="23"/>
      <c r="AB113" s="22"/>
      <c r="AC113" s="23"/>
      <c r="AE113" s="29" t="str">
        <f t="shared" si="7"/>
        <v/>
      </c>
      <c r="AG113" s="7" t="str">
        <f>+$A$18</f>
        <v/>
      </c>
      <c r="AH113" s="7" t="str">
        <f>IF(A113&lt;&gt;"",IF(AE113&lt;&gt;"",AE113,0)+IF(M122&lt;&gt;"",M122,0),"")</f>
        <v/>
      </c>
      <c r="AI113" s="106" t="str">
        <f>IF(AH113="","",IF(AH113&gt;0,ROUND(AH113/LARGE(AH107:AH121,1),3),0))</f>
        <v/>
      </c>
    </row>
    <row r="114" spans="1:35" ht="13.5" x14ac:dyDescent="0.25">
      <c r="A114" s="59" t="str">
        <f>+$A$19</f>
        <v/>
      </c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2"/>
      <c r="Q114" s="23"/>
      <c r="R114" s="22"/>
      <c r="S114" s="23"/>
      <c r="T114" s="22"/>
      <c r="U114" s="23"/>
      <c r="V114" s="22"/>
      <c r="W114" s="23"/>
      <c r="X114" s="22"/>
      <c r="Y114" s="23"/>
      <c r="Z114" s="22"/>
      <c r="AA114" s="23"/>
      <c r="AB114" s="22"/>
      <c r="AC114" s="23"/>
      <c r="AE114" s="29" t="str">
        <f t="shared" si="7"/>
        <v/>
      </c>
      <c r="AG114" s="7" t="str">
        <f>+$A$19</f>
        <v/>
      </c>
      <c r="AH114" s="7" t="str">
        <f>IF(A114&lt;&gt;"",IF(AE114&lt;&gt;"",AE114,0)+IF(O122&lt;&gt;"",O122,0),"")</f>
        <v/>
      </c>
      <c r="AI114" s="106" t="str">
        <f>IF(AH114="","",IF(AH114&gt;0,ROUND(AH114/LARGE(AH107:AH121,1),3),0))</f>
        <v/>
      </c>
    </row>
    <row r="115" spans="1:35" ht="13.5" x14ac:dyDescent="0.25">
      <c r="A115" s="59" t="str">
        <f>+$A$20</f>
        <v/>
      </c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79"/>
      <c r="P115" s="24"/>
      <c r="Q115" s="24"/>
      <c r="R115" s="22"/>
      <c r="S115" s="23"/>
      <c r="T115" s="22"/>
      <c r="U115" s="23"/>
      <c r="V115" s="22"/>
      <c r="W115" s="23"/>
      <c r="X115" s="22"/>
      <c r="Y115" s="23"/>
      <c r="Z115" s="22"/>
      <c r="AA115" s="23"/>
      <c r="AB115" s="22"/>
      <c r="AC115" s="23"/>
      <c r="AE115" s="29" t="str">
        <f t="shared" si="7"/>
        <v/>
      </c>
      <c r="AG115" s="7" t="str">
        <f>+$A$20</f>
        <v/>
      </c>
      <c r="AH115" s="7" t="str">
        <f>IF(A115&lt;&gt;"",IF(AE115&lt;&gt;"",AE115,0)+IF(Q122&lt;&gt;"",Q122,0),"")</f>
        <v/>
      </c>
      <c r="AI115" s="106" t="str">
        <f>IF(AH115="","",IF(AH115&gt;0,ROUND(AH115/LARGE(AH107:AH121,1),3),0))</f>
        <v/>
      </c>
    </row>
    <row r="116" spans="1:35" ht="13.5" x14ac:dyDescent="0.25">
      <c r="A116" s="59" t="str">
        <f>+$A$21</f>
        <v/>
      </c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2"/>
      <c r="U116" s="23"/>
      <c r="V116" s="22"/>
      <c r="W116" s="23"/>
      <c r="X116" s="22"/>
      <c r="Y116" s="23"/>
      <c r="Z116" s="22"/>
      <c r="AA116" s="23"/>
      <c r="AB116" s="22"/>
      <c r="AC116" s="23"/>
      <c r="AE116" s="29" t="str">
        <f t="shared" si="7"/>
        <v/>
      </c>
      <c r="AG116" s="7" t="str">
        <f>+$A$21</f>
        <v/>
      </c>
      <c r="AH116" s="7" t="str">
        <f>IF(A116&lt;&gt;"",IF(AE116&lt;&gt;"",AE116,0)+IF(S122&lt;&gt;"",S122,0),"")</f>
        <v/>
      </c>
      <c r="AI116" s="106" t="str">
        <f>IF(AH116="","",IF(AH116&gt;0,ROUND(AH116/LARGE(AH107:AH121,1),3),0))</f>
        <v/>
      </c>
    </row>
    <row r="117" spans="1:35" ht="13.5" x14ac:dyDescent="0.25">
      <c r="A117" s="59" t="str">
        <f>+$A$22</f>
        <v/>
      </c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2"/>
      <c r="W117" s="23"/>
      <c r="X117" s="22"/>
      <c r="Y117" s="23"/>
      <c r="Z117" s="22"/>
      <c r="AA117" s="23"/>
      <c r="AB117" s="22"/>
      <c r="AC117" s="23"/>
      <c r="AE117" s="29" t="str">
        <f t="shared" si="7"/>
        <v/>
      </c>
      <c r="AG117" s="7" t="str">
        <f>+$A$22</f>
        <v/>
      </c>
      <c r="AH117" s="7" t="str">
        <f>IF(A117&lt;&gt;"",IF(AE117&lt;&gt;"",AE117,0)+IF(U122&lt;&gt;"",U122,0),"")</f>
        <v/>
      </c>
      <c r="AI117" s="106" t="str">
        <f>IF(AH117="","",IF(AH117&gt;0,ROUND(AH117/LARGE(AH107:AH121,1),3),0))</f>
        <v/>
      </c>
    </row>
    <row r="118" spans="1:35" ht="13.5" x14ac:dyDescent="0.25">
      <c r="A118" s="59" t="str">
        <f>+$A$23</f>
        <v/>
      </c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2"/>
      <c r="Y118" s="23"/>
      <c r="Z118" s="22"/>
      <c r="AA118" s="23"/>
      <c r="AB118" s="22"/>
      <c r="AC118" s="23"/>
      <c r="AE118" s="29" t="str">
        <f t="shared" si="7"/>
        <v/>
      </c>
      <c r="AG118" s="7" t="str">
        <f>+$A$23</f>
        <v/>
      </c>
      <c r="AH118" s="7" t="str">
        <f>IF(A118&lt;&gt;"",IF(AE118&lt;&gt;"",AE118,0)+IF(W122&lt;&gt;"",W122,0),"")</f>
        <v/>
      </c>
      <c r="AI118" s="106" t="str">
        <f>IF(AH118="","",IF(AH118&gt;0,ROUND(AH118/LARGE(AH107:AH121,1),3),0))</f>
        <v/>
      </c>
    </row>
    <row r="119" spans="1:35" ht="13.5" x14ac:dyDescent="0.25">
      <c r="A119" s="59" t="str">
        <f>+$A$24</f>
        <v/>
      </c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2"/>
      <c r="AA119" s="23"/>
      <c r="AB119" s="22"/>
      <c r="AC119" s="23"/>
      <c r="AE119" s="29" t="str">
        <f t="shared" si="7"/>
        <v/>
      </c>
      <c r="AG119" s="7" t="str">
        <f>+$A$24</f>
        <v/>
      </c>
      <c r="AH119" s="7" t="str">
        <f>IF(A119&lt;&gt;"",IF(AE119&lt;&gt;"",AE119,0)+IF(Y122&lt;&gt;"",Y122,0),"")</f>
        <v/>
      </c>
      <c r="AI119" s="106" t="str">
        <f>IF(AH119="","",IF(AH119&gt;0,ROUND(AH119/LARGE(AH107:AH121,1),3),0))</f>
        <v/>
      </c>
    </row>
    <row r="120" spans="1:35" ht="13.5" x14ac:dyDescent="0.25">
      <c r="A120" s="59" t="str">
        <f>+$A$25</f>
        <v/>
      </c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2"/>
      <c r="AC120" s="23"/>
      <c r="AE120" s="29" t="str">
        <f t="shared" si="7"/>
        <v/>
      </c>
      <c r="AG120" s="7" t="str">
        <f>+$A$25</f>
        <v/>
      </c>
      <c r="AH120" s="7" t="str">
        <f>IF(A120&lt;&gt;"",IF(AE120&lt;&gt;"",AE120,0)+IF(AA122&lt;&gt;"",AA122,0),"")</f>
        <v/>
      </c>
      <c r="AI120" s="106" t="str">
        <f>IF(AH120="","",IF(AH120&gt;0,ROUND(AH120/LARGE(AH107:AH121,1),3),0))</f>
        <v/>
      </c>
    </row>
    <row r="121" spans="1:35" x14ac:dyDescent="0.2">
      <c r="A121" s="59" t="str">
        <f>+$A$26</f>
        <v/>
      </c>
      <c r="C121" s="3"/>
      <c r="AE121" s="26"/>
      <c r="AG121" s="40" t="str">
        <f>+$A$26</f>
        <v/>
      </c>
      <c r="AH121" s="40" t="str">
        <f>IF(A121&lt;&gt;"",IF(AE121&lt;&gt;"",AE121,0)+IF(AC122&lt;&gt;"",AC122,0),"")</f>
        <v/>
      </c>
      <c r="AI121" s="107" t="str">
        <f>IF(AH121="","",IF(AH121&gt;0,ROUND(AH121/LARGE(AH107:AH121,1),3),0))</f>
        <v/>
      </c>
    </row>
    <row r="122" spans="1:35" s="26" customFormat="1" x14ac:dyDescent="0.2">
      <c r="C122" s="27" t="str">
        <f>IF(C106="","",SUM(C107:C120))</f>
        <v/>
      </c>
      <c r="E122" s="27" t="str">
        <f>IF(E106="","",SUM(E107:E120))</f>
        <v/>
      </c>
      <c r="G122" s="27" t="str">
        <f>IF(G106="","",SUM(G107:G120))</f>
        <v/>
      </c>
      <c r="I122" s="27" t="str">
        <f>IF(I106="","",SUM(I107:I120))</f>
        <v/>
      </c>
      <c r="K122" s="27" t="str">
        <f>IF(K106="","",SUM(K107:K120))</f>
        <v/>
      </c>
      <c r="M122" s="27" t="str">
        <f>IF(M106="","",SUM(M107:M120))</f>
        <v/>
      </c>
      <c r="O122" s="27" t="str">
        <f>IF(O106="","",SUM(O107:O120))</f>
        <v/>
      </c>
      <c r="Q122" s="27" t="str">
        <f>IF(Q106="","",SUM(Q107:Q120))</f>
        <v/>
      </c>
      <c r="S122" s="27" t="str">
        <f>IF(S106="","",SUM(S107:S120))</f>
        <v/>
      </c>
      <c r="U122" s="27" t="str">
        <f>IF(U106="","",SUM(U107:U120))</f>
        <v/>
      </c>
      <c r="W122" s="27" t="str">
        <f>IF(W106="","",SUM(W107:W120))</f>
        <v/>
      </c>
      <c r="X122" s="27"/>
      <c r="Y122" s="27" t="str">
        <f>IF(Y106="","",SUM(Y107:Y120))</f>
        <v/>
      </c>
      <c r="AA122" s="27" t="str">
        <f>IF(AA106="","",SUM(AA107:AA120))</f>
        <v/>
      </c>
      <c r="AC122" s="27" t="str">
        <f>IF(AC106="","",SUM(AC107:AC120))</f>
        <v/>
      </c>
      <c r="AG122" s="41"/>
      <c r="AH122" s="93"/>
      <c r="AI122" s="41"/>
    </row>
    <row r="123" spans="1:35" ht="24" customHeight="1" x14ac:dyDescent="0.2">
      <c r="AC123" s="8" t="str">
        <f>"Firma ("&amp;Anagrafica!B93&amp;")"</f>
        <v>Firma ()</v>
      </c>
      <c r="AE123" s="88"/>
      <c r="AF123" s="88"/>
      <c r="AG123" s="89"/>
      <c r="AH123" s="88"/>
      <c r="AI123" s="88"/>
    </row>
  </sheetData>
  <mergeCells count="70">
    <mergeCell ref="AB19:AE19"/>
    <mergeCell ref="AB20:AE20"/>
    <mergeCell ref="AB21:AE21"/>
    <mergeCell ref="AB26:AE26"/>
    <mergeCell ref="AB22:AE22"/>
    <mergeCell ref="AB23:AE23"/>
    <mergeCell ref="AB24:AE24"/>
    <mergeCell ref="AB25:AE25"/>
    <mergeCell ref="AB16:AE16"/>
    <mergeCell ref="AB17:AE17"/>
    <mergeCell ref="AB18:AE18"/>
    <mergeCell ref="AB12:AE12"/>
    <mergeCell ref="AB13:AE13"/>
    <mergeCell ref="AB14:AE14"/>
    <mergeCell ref="A11:S11"/>
    <mergeCell ref="T11:W11"/>
    <mergeCell ref="X11:AA11"/>
    <mergeCell ref="AB11:AE11"/>
    <mergeCell ref="AB15:AE15"/>
    <mergeCell ref="T12:W12"/>
    <mergeCell ref="T13:W13"/>
    <mergeCell ref="B13:S13"/>
    <mergeCell ref="T15:W15"/>
    <mergeCell ref="P27:S27"/>
    <mergeCell ref="A1:AG1"/>
    <mergeCell ref="T27:W27"/>
    <mergeCell ref="T26:W26"/>
    <mergeCell ref="B17:S17"/>
    <mergeCell ref="B19:S19"/>
    <mergeCell ref="T17:W17"/>
    <mergeCell ref="B18:S18"/>
    <mergeCell ref="B26:S26"/>
    <mergeCell ref="B12:S12"/>
    <mergeCell ref="X12:AA12"/>
    <mergeCell ref="X13:AA13"/>
    <mergeCell ref="X14:AA14"/>
    <mergeCell ref="A5:AI5"/>
    <mergeCell ref="A8:AG8"/>
    <mergeCell ref="A9:AG9"/>
    <mergeCell ref="T18:W18"/>
    <mergeCell ref="B21:S21"/>
    <mergeCell ref="T23:W23"/>
    <mergeCell ref="B22:S22"/>
    <mergeCell ref="T22:W22"/>
    <mergeCell ref="T19:W19"/>
    <mergeCell ref="T20:W20"/>
    <mergeCell ref="T21:W21"/>
    <mergeCell ref="B20:S20"/>
    <mergeCell ref="T16:W16"/>
    <mergeCell ref="T14:W14"/>
    <mergeCell ref="B15:S15"/>
    <mergeCell ref="B16:S16"/>
    <mergeCell ref="B14:S14"/>
    <mergeCell ref="T25:W25"/>
    <mergeCell ref="B23:S23"/>
    <mergeCell ref="B24:S24"/>
    <mergeCell ref="B25:S25"/>
    <mergeCell ref="T24:W24"/>
    <mergeCell ref="X26:AA26"/>
    <mergeCell ref="X15:AA15"/>
    <mergeCell ref="X16:AA16"/>
    <mergeCell ref="X17:AA17"/>
    <mergeCell ref="X18:AA18"/>
    <mergeCell ref="X19:AA19"/>
    <mergeCell ref="X20:AA20"/>
    <mergeCell ref="X21:AA21"/>
    <mergeCell ref="X22:AA22"/>
    <mergeCell ref="X23:AA23"/>
    <mergeCell ref="X24:AA24"/>
    <mergeCell ref="X25:AA25"/>
  </mergeCells>
  <phoneticPr fontId="0" type="noConversion"/>
  <conditionalFormatting sqref="B31 D31:D32 F31:F33 H31:H34 J31:J35 L31:L36 N31:N37 P31:P38 R31:R39 T31:T40 V31:V41 X31:X42 Z31:Z43 AB31:AB44">
    <cfRule type="expression" dxfId="204" priority="16" stopIfTrue="1">
      <formula>AND(OR($A31="",C$30=""),$AE31&lt;&gt;"")</formula>
    </cfRule>
    <cfRule type="expression" dxfId="203" priority="17" stopIfTrue="1">
      <formula>OR($A31="",C$30="")</formula>
    </cfRule>
  </conditionalFormatting>
  <conditionalFormatting sqref="B50 D50:D51 F50:F52 H50:H53 J50:J54 L50:L55 N50:N56 P50:P57 R50:R58 T50:T59 V50:V60 X50:X61 Z50:Z62 AB50:AB63">
    <cfRule type="expression" dxfId="202" priority="4" stopIfTrue="1">
      <formula>AND(OR($A50="",C$49=""),$AE50&lt;&gt;"")</formula>
    </cfRule>
    <cfRule type="expression" dxfId="201" priority="5" stopIfTrue="1">
      <formula>OR($A50="",C$49="")</formula>
    </cfRule>
  </conditionalFormatting>
  <conditionalFormatting sqref="B69 D69:D70 F69:F71 H69:H72 J69:J73 L69:L74 N69:N75 P69:P76 R69:R77 T69:T78 V69:V79 X69:X80 Z69:Z81 AB69:AB82 X118">
    <cfRule type="expression" dxfId="200" priority="8" stopIfTrue="1">
      <formula>AND(OR($A69="",C$68=""),$AE69&lt;&gt;"")</formula>
    </cfRule>
    <cfRule type="expression" dxfId="199" priority="9" stopIfTrue="1">
      <formula>OR($A69="",C$68="")</formula>
    </cfRule>
  </conditionalFormatting>
  <conditionalFormatting sqref="B88 D88:D89 F88:F90 H88:H91 J88:J92 L88:L93 N88:N94 P88:P95 R88:R96 T88:T97 V88:V98 X88:X99 Z88:Z100 AB88:AB101">
    <cfRule type="expression" dxfId="198" priority="12" stopIfTrue="1">
      <formula>AND(OR($A88="",C$87=""),$AE88&lt;&gt;"")</formula>
    </cfRule>
    <cfRule type="expression" dxfId="197" priority="13" stopIfTrue="1">
      <formula>OR($A88="",C$87="")</formula>
    </cfRule>
  </conditionalFormatting>
  <conditionalFormatting sqref="B107 D107:D108 F107:F109 H107:H110 J107:J111 L107:L112 N107:N113 P107:P114 R107:R115 T107:T116 V107:V117 X107:X117 Z107:Z119 AB107:AB120">
    <cfRule type="expression" dxfId="196" priority="14" stopIfTrue="1">
      <formula>AND(OR($A107="",C$106=""),$AE107&lt;&gt;"")</formula>
    </cfRule>
    <cfRule type="expression" dxfId="195" priority="15" stopIfTrue="1">
      <formula>OR($A107="",C$106="")</formula>
    </cfRule>
  </conditionalFormatting>
  <conditionalFormatting sqref="B32:C32 B33:E44 F34:G44 H35:I44 J36:K44 L37:M44 N38:O44 P39:Q44 R40:S44 T41:U44 V42:W44 X43:Y44 Z44:AA44 B51:C51 B52:E63 F53:G63 H54:I63 J55:K63 L56:M63 N57:O63 P58:Q63 R59:S63 T60:U63 V61:W63 X62:Y63 Z63:AA63 B70:C70 B71:E82 F72:G82 H73:I82 J74:K82 L75:M82 N76:O82 P77:Q82 R78:S82 T79:U82 V80:W82 X81:Y82 Z82:AA82 B89:C89 B90:E101 F91:G101 H92:I101 J93:K101 L94:M101 N95:O101 P96:Q101 R97:S101 T98:U101 V99:W101 X100:Y101 Z101:AA101 B108:C108 B109:E120 F110:G120 H111:I120 J112:K120 L113:M120 N114:O120 P115:Q120 R116:S120 T117:U120 V118:W120 X119:Y120 Z120:AA120">
    <cfRule type="expression" dxfId="194" priority="2" stopIfTrue="1">
      <formula>AND($A32&lt;&gt;"",$A33="")</formula>
    </cfRule>
    <cfRule type="expression" dxfId="193" priority="3" stopIfTrue="1">
      <formula>$A32=""</formula>
    </cfRule>
  </conditionalFormatting>
  <conditionalFormatting sqref="B30:AC30 AE31:AE44 A31:A45 B49:AC49 AE50:AE63 A50:A64 B68:AC68 AE69:AE82 A69:A83 B87:AC87 AE88:AE101 A88:A102 B106:AC106 AE107:AE120 A107:A121">
    <cfRule type="cellIs" dxfId="192" priority="20" stopIfTrue="1" operator="equal">
      <formula>""</formula>
    </cfRule>
  </conditionalFormatting>
  <conditionalFormatting sqref="C31 E31:E32 G31:G33 I31:I34 K31:K35 M31:M36 O31:O37 Q31:Q38 S31:S39 U31:U40 W31:W41 Y31:Y42 AA31:AA43 AC31:AC44">
    <cfRule type="expression" dxfId="191" priority="18" stopIfTrue="1">
      <formula>AND(OR($A31="",C$30=""),$AE31&lt;&gt;"")</formula>
    </cfRule>
    <cfRule type="expression" dxfId="190" priority="19" stopIfTrue="1">
      <formula>C$30=""</formula>
    </cfRule>
  </conditionalFormatting>
  <conditionalFormatting sqref="C46 E46 G46 I46 K46 M46 O46 Q46 S46 U46 W46:Y46 AA46 AC46 C65 E65 G65 I65 K65 M65 O65 Q65 S65 U65 W65:Y65 AA65 AC65 C84 E84 G84 I84 K84 M84 O84 Q84 S84 U84 W84:Y84 AA84 AC84 C103 E103 G103 I103 K103 M103 O103 Q103 S103 U103 W103:Y103 AA103 AC103 C122 E122 G122 I122 K122 M122 O122 Q122 S122 U122 W122:Y122 AA122 AC122">
    <cfRule type="expression" dxfId="189" priority="1" stopIfTrue="1">
      <formula>C30=""</formula>
    </cfRule>
  </conditionalFormatting>
  <conditionalFormatting sqref="C50 E50:E51 G50:G52 I50:I53 K50:K54 M50:M55 O50:O56 Q50:Q57 S50:S58 U50:U59 W50:W60 Y50:Y61 AA50:AA62 AC50:AC63 C88 E88:E89 G88:G90 I88:I91 K88:K92 M88:M93 O88:O94 Q88:Q95 S88:S96 U88:U97 W88:W98 Y88:Y99 AA88:AA100 AC88:AC101">
    <cfRule type="expression" dxfId="188" priority="6" stopIfTrue="1">
      <formula>AND(OR($A50="",C$49=""),$AE50&lt;&gt;"")</formula>
    </cfRule>
    <cfRule type="expression" dxfId="187" priority="7" stopIfTrue="1">
      <formula>C$49=""</formula>
    </cfRule>
  </conditionalFormatting>
  <conditionalFormatting sqref="C69 E69:E70 G69:G71 I69:I72 K69:K73 M69:M74 O69:O75 Q69:Q76 S69:S77 U69:U78 W69:W79 Y69:Y80 AA69:AA81 AC69:AC82 C107 E107:E108 G107:G109 I107:I110 K107:K111 M107:M112 O107:O113 Q107:Q114 S107:S115 U107:U116 W107:W117 Y107:Y118 AA107:AA119 AC107:AC120">
    <cfRule type="expression" dxfId="186" priority="10" stopIfTrue="1">
      <formula>AND(OR($A69="",C$68=""),$AE69&lt;&gt;"")</formula>
    </cfRule>
    <cfRule type="expression" dxfId="185" priority="11" stopIfTrue="1">
      <formula>C$68=""</formula>
    </cfRule>
  </conditionalFormatting>
  <hyperlinks>
    <hyperlink ref="A1" location="Anagrafica!A1" display="Torna alla scheda Anagrafica" xr:uid="{00000000-0004-0000-0D00-000000000000}"/>
  </hyperlinks>
  <pageMargins left="0.39370078740157483" right="0.39370078740157483" top="0.39370078740157483" bottom="0.78740157480314965" header="0.51181102362204722" footer="0.39370078740157483"/>
  <pageSetup paperSize="9" scale="42" orientation="portrait" r:id="rId1"/>
  <headerFooter alignWithMargins="0">
    <oddFooter>&amp;L&amp;"Arial Narrow,Normale"&amp;8&amp;D&amp;R&amp;"Arial Narrow,Normale"&amp;A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glio38">
    <tabColor indexed="42"/>
    <pageSetUpPr fitToPage="1"/>
  </sheetPr>
  <dimension ref="A1:AI123"/>
  <sheetViews>
    <sheetView showGridLines="0" view="pageBreakPreview" topLeftCell="A5" zoomScaleNormal="100" workbookViewId="0">
      <selection activeCell="G7" sqref="G1:Q65536"/>
    </sheetView>
  </sheetViews>
  <sheetFormatPr defaultColWidth="9.140625" defaultRowHeight="12.75" x14ac:dyDescent="0.2"/>
  <cols>
    <col min="1" max="2" width="3.85546875" style="3" customWidth="1"/>
    <col min="3" max="3" width="3.85546875" style="5" bestFit="1" customWidth="1"/>
    <col min="4" max="4" width="3.140625" style="3" customWidth="1"/>
    <col min="5" max="31" width="3" style="3" customWidth="1"/>
    <col min="32" max="32" width="2.42578125" style="3" customWidth="1"/>
    <col min="33" max="33" width="3.5703125" style="26" customWidth="1"/>
    <col min="34" max="35" width="10.85546875" style="3" customWidth="1"/>
    <col min="36" max="43" width="3" style="3" customWidth="1"/>
    <col min="44" max="44" width="3.140625" style="3" customWidth="1"/>
    <col min="45" max="16384" width="9.140625" style="3"/>
  </cols>
  <sheetData>
    <row r="1" spans="1:35" ht="26.25" customHeight="1" x14ac:dyDescent="0.2">
      <c r="A1" s="353" t="s">
        <v>21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</row>
    <row r="2" spans="1:35" s="30" customFormat="1" ht="13.5" x14ac:dyDescent="0.25">
      <c r="A2" s="45" t="s">
        <v>16</v>
      </c>
      <c r="B2" s="46"/>
      <c r="C2" s="47"/>
      <c r="D2" s="48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9"/>
      <c r="AH2" s="49"/>
      <c r="AI2" s="49"/>
    </row>
    <row r="3" spans="1:35" s="31" customFormat="1" ht="13.5" x14ac:dyDescent="0.25">
      <c r="A3" s="50"/>
      <c r="B3" s="50"/>
      <c r="C3" s="51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</row>
    <row r="4" spans="1:35" s="9" customFormat="1" ht="6" customHeight="1" x14ac:dyDescent="0.3">
      <c r="A4" s="52"/>
      <c r="B4" s="52"/>
      <c r="C4" s="53"/>
      <c r="D4" s="54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</row>
    <row r="5" spans="1:35" s="9" customFormat="1" ht="39.75" customHeight="1" x14ac:dyDescent="0.3">
      <c r="A5" s="411" t="str">
        <f>IF(Anagrafica!A3&lt;&gt;"",Anagrafica!A3,"")</f>
        <v>CDC ___/______/______ ANNO_______ (agg. P se plurien.) 
TITOLO DEL CDC______________________________</v>
      </c>
      <c r="B5" s="411"/>
      <c r="C5" s="411"/>
      <c r="D5" s="411"/>
      <c r="E5" s="411"/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  <c r="Q5" s="411"/>
      <c r="R5" s="411"/>
      <c r="S5" s="411"/>
      <c r="T5" s="411"/>
      <c r="U5" s="411"/>
      <c r="V5" s="411"/>
      <c r="W5" s="411"/>
      <c r="X5" s="411"/>
      <c r="Y5" s="411"/>
      <c r="Z5" s="411"/>
      <c r="AA5" s="411"/>
      <c r="AB5" s="411"/>
      <c r="AC5" s="411"/>
      <c r="AD5" s="411"/>
      <c r="AE5" s="411"/>
      <c r="AF5" s="411"/>
      <c r="AG5" s="411"/>
      <c r="AH5" s="411"/>
      <c r="AI5" s="411"/>
    </row>
    <row r="6" spans="1:35" s="9" customFormat="1" ht="20.25" x14ac:dyDescent="0.3">
      <c r="A6" s="33"/>
      <c r="B6" s="33"/>
      <c r="C6" s="58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</row>
    <row r="7" spans="1:35" s="9" customFormat="1" ht="20.25" x14ac:dyDescent="0.3">
      <c r="C7" s="10"/>
      <c r="D7" s="11"/>
    </row>
    <row r="8" spans="1:35" s="72" customFormat="1" ht="18.75" x14ac:dyDescent="0.3">
      <c r="A8" s="412" t="str">
        <f>"Criterio: "&amp; Anagrafica!A10&amp;" - "&amp;Anagrafica!B10</f>
        <v>Criterio: CRIT1 - Criterio tecnico 1</v>
      </c>
      <c r="B8" s="412"/>
      <c r="C8" s="412"/>
      <c r="D8" s="412"/>
      <c r="E8" s="412"/>
      <c r="F8" s="412"/>
      <c r="G8" s="412"/>
      <c r="H8" s="412"/>
      <c r="I8" s="412"/>
      <c r="J8" s="412"/>
      <c r="K8" s="412"/>
      <c r="L8" s="412"/>
      <c r="M8" s="412"/>
      <c r="N8" s="412"/>
      <c r="O8" s="412"/>
      <c r="P8" s="412"/>
      <c r="Q8" s="412"/>
      <c r="R8" s="412"/>
      <c r="S8" s="412"/>
      <c r="T8" s="412"/>
      <c r="U8" s="412"/>
      <c r="V8" s="412"/>
      <c r="W8" s="412"/>
      <c r="X8" s="412"/>
      <c r="Y8" s="412"/>
      <c r="Z8" s="412"/>
      <c r="AA8" s="412"/>
      <c r="AB8" s="412"/>
      <c r="AC8" s="412"/>
      <c r="AD8" s="412"/>
      <c r="AE8" s="412"/>
      <c r="AF8" s="412"/>
      <c r="AG8" s="412"/>
      <c r="AH8" s="82" t="s">
        <v>15</v>
      </c>
      <c r="AI8" s="83">
        <f>IF(+Anagrafica!C10&lt;&gt;"",Anagrafica!C10,"")</f>
        <v>45</v>
      </c>
    </row>
    <row r="9" spans="1:35" s="1" customFormat="1" ht="24" customHeight="1" x14ac:dyDescent="0.3">
      <c r="A9" s="413" t="str">
        <f>"Sottocriterio: " &amp; Anagrafica!A18&amp;" - "&amp;Anagrafica!B18</f>
        <v xml:space="preserve">Sottocriterio:  - </v>
      </c>
      <c r="B9" s="413"/>
      <c r="C9" s="413"/>
      <c r="D9" s="413"/>
      <c r="E9" s="413"/>
      <c r="F9" s="413"/>
      <c r="G9" s="413"/>
      <c r="H9" s="413"/>
      <c r="I9" s="413"/>
      <c r="J9" s="413"/>
      <c r="K9" s="413"/>
      <c r="L9" s="413"/>
      <c r="M9" s="413"/>
      <c r="N9" s="413"/>
      <c r="O9" s="413"/>
      <c r="P9" s="413"/>
      <c r="Q9" s="413"/>
      <c r="R9" s="413"/>
      <c r="S9" s="413"/>
      <c r="T9" s="413"/>
      <c r="U9" s="413"/>
      <c r="V9" s="413"/>
      <c r="W9" s="413"/>
      <c r="X9" s="413"/>
      <c r="Y9" s="413"/>
      <c r="Z9" s="413"/>
      <c r="AA9" s="413"/>
      <c r="AB9" s="413"/>
      <c r="AC9" s="413"/>
      <c r="AD9" s="413"/>
      <c r="AE9" s="413"/>
      <c r="AF9" s="413"/>
      <c r="AG9" s="413"/>
      <c r="AH9" s="65" t="s">
        <v>18</v>
      </c>
      <c r="AI9" s="84" t="str">
        <f>IF(+Anagrafica!C18&lt;&gt;"",Anagrafica!C18,"")</f>
        <v/>
      </c>
    </row>
    <row r="10" spans="1:35" ht="18" x14ac:dyDescent="0.25">
      <c r="B10" s="1"/>
      <c r="D10" s="1"/>
      <c r="AB10" s="4"/>
      <c r="AC10" s="4"/>
      <c r="AD10" s="4"/>
      <c r="AE10" s="4"/>
    </row>
    <row r="11" spans="1:35" ht="29.25" customHeight="1" x14ac:dyDescent="0.2">
      <c r="A11" s="385" t="s">
        <v>17</v>
      </c>
      <c r="B11" s="385"/>
      <c r="C11" s="385"/>
      <c r="D11" s="385"/>
      <c r="E11" s="385"/>
      <c r="F11" s="385"/>
      <c r="G11" s="385"/>
      <c r="H11" s="385"/>
      <c r="I11" s="385"/>
      <c r="J11" s="385"/>
      <c r="K11" s="385"/>
      <c r="L11" s="385"/>
      <c r="M11" s="385"/>
      <c r="N11" s="385"/>
      <c r="O11" s="385"/>
      <c r="P11" s="385"/>
      <c r="Q11" s="385"/>
      <c r="R11" s="385"/>
      <c r="S11" s="385"/>
      <c r="T11" s="385" t="s">
        <v>23</v>
      </c>
      <c r="U11" s="385"/>
      <c r="V11" s="385"/>
      <c r="W11" s="385"/>
      <c r="X11" s="385" t="s">
        <v>25</v>
      </c>
      <c r="Y11" s="385"/>
      <c r="Z11" s="385"/>
      <c r="AA11" s="385"/>
      <c r="AB11" s="385" t="s">
        <v>24</v>
      </c>
      <c r="AC11" s="385"/>
      <c r="AD11" s="385"/>
      <c r="AE11" s="385"/>
      <c r="AF11" s="26"/>
      <c r="AI11" s="21" t="s">
        <v>19</v>
      </c>
    </row>
    <row r="12" spans="1:35" ht="16.5" x14ac:dyDescent="0.3">
      <c r="A12" s="61" t="str">
        <f>IF($AI$9&lt;&gt;"",IF(Anagrafica!A99&lt;&gt;"",Anagrafica!A99,""),"")</f>
        <v/>
      </c>
      <c r="B12" s="409" t="str">
        <f>IF(A12&lt;&gt;"",IF(Anagrafica!B99&lt;&gt;"",Anagrafica!B99,""),"")</f>
        <v/>
      </c>
      <c r="C12" s="409"/>
      <c r="D12" s="409"/>
      <c r="E12" s="409"/>
      <c r="F12" s="409"/>
      <c r="G12" s="409"/>
      <c r="H12" s="409"/>
      <c r="I12" s="409"/>
      <c r="J12" s="409"/>
      <c r="K12" s="409"/>
      <c r="L12" s="409"/>
      <c r="M12" s="409"/>
      <c r="N12" s="409"/>
      <c r="O12" s="409"/>
      <c r="P12" s="409"/>
      <c r="Q12" s="409"/>
      <c r="R12" s="409"/>
      <c r="S12" s="410"/>
      <c r="T12" s="372" t="str">
        <f>IF(A12&lt;&gt;"",IF(AI31&lt;&gt;"",AI31,0)+IF(AI50&lt;&gt;"",AI50,0)+IF(AI69&lt;&gt;"",AI69,0)+IF(AI88&lt;&gt;"",AI88,0)+IF(AI107&lt;&gt;"",AI107,0),"")</f>
        <v/>
      </c>
      <c r="U12" s="373"/>
      <c r="V12" s="373"/>
      <c r="W12" s="373"/>
      <c r="X12" s="372" t="str">
        <f>IF(T12&lt;&gt;"",ROUND(T12/COUNTA(Anagrafica!$B$89:$C$93),3),"")</f>
        <v/>
      </c>
      <c r="Y12" s="373"/>
      <c r="Z12" s="373"/>
      <c r="AA12" s="390"/>
      <c r="AB12" s="372" t="str">
        <f>IF(T12="","",IF(T12&gt;0,ROUND(X12/LARGE($X$12:$AA$26,1),3),0))</f>
        <v/>
      </c>
      <c r="AC12" s="373"/>
      <c r="AD12" s="373"/>
      <c r="AE12" s="390"/>
      <c r="AF12" s="94"/>
      <c r="AG12" s="94"/>
      <c r="AH12" s="95"/>
      <c r="AI12" s="85" t="str">
        <f t="shared" ref="AI12:AI26" si="0">IF(AB12&lt;&gt;"",IF(AB12&gt;0,ROUND(AB12*IF($AI$9&lt;&gt;"",$AI$9,$AI$8),3),0),"")</f>
        <v/>
      </c>
    </row>
    <row r="13" spans="1:35" ht="16.5" x14ac:dyDescent="0.3">
      <c r="A13" s="62" t="str">
        <f>IF($AI$9&lt;&gt;"",IF(Anagrafica!A100&lt;&gt;"",Anagrafica!A100,""),"")</f>
        <v/>
      </c>
      <c r="B13" s="374" t="str">
        <f>IF(A13&lt;&gt;"",IF(Anagrafica!B100&lt;&gt;"",Anagrafica!B100,""),"")</f>
        <v/>
      </c>
      <c r="C13" s="374"/>
      <c r="D13" s="374"/>
      <c r="E13" s="374"/>
      <c r="F13" s="374"/>
      <c r="G13" s="374"/>
      <c r="H13" s="374"/>
      <c r="I13" s="374"/>
      <c r="J13" s="374"/>
      <c r="K13" s="374"/>
      <c r="L13" s="374"/>
      <c r="M13" s="374"/>
      <c r="N13" s="374"/>
      <c r="O13" s="374"/>
      <c r="P13" s="374"/>
      <c r="Q13" s="374"/>
      <c r="R13" s="374"/>
      <c r="S13" s="376"/>
      <c r="T13" s="401" t="str">
        <f t="shared" ref="T13:T26" si="1">IF(A13&lt;&gt;"",IF(AI32&lt;&gt;"",AI32,0)+IF(AI51&lt;&gt;"",AI51,0)+IF(AI70&lt;&gt;"",AI70,0)+IF(AI89&lt;&gt;"",AI89,0)+IF(AI108&lt;&gt;"",AI108,0),"")</f>
        <v/>
      </c>
      <c r="U13" s="402"/>
      <c r="V13" s="402"/>
      <c r="W13" s="402"/>
      <c r="X13" s="401" t="str">
        <f>IF(T13&lt;&gt;"",ROUND(T13/COUNTA(Anagrafica!$B$89:$C$93),3),"")</f>
        <v/>
      </c>
      <c r="Y13" s="402"/>
      <c r="Z13" s="402"/>
      <c r="AA13" s="403"/>
      <c r="AB13" s="401" t="str">
        <f t="shared" ref="AB13:AB26" si="2">IF(T13="","",IF(T13&gt;0,ROUND(X13/LARGE($X$12:$AA$26,1),3),0))</f>
        <v/>
      </c>
      <c r="AC13" s="402"/>
      <c r="AD13" s="402"/>
      <c r="AE13" s="403"/>
      <c r="AF13" s="96"/>
      <c r="AG13" s="96"/>
      <c r="AH13" s="97"/>
      <c r="AI13" s="86" t="str">
        <f t="shared" si="0"/>
        <v/>
      </c>
    </row>
    <row r="14" spans="1:35" ht="16.5" x14ac:dyDescent="0.3">
      <c r="A14" s="62" t="str">
        <f>IF($AI$9&lt;&gt;"",IF(Anagrafica!A101&lt;&gt;"",Anagrafica!A101,""),"")</f>
        <v/>
      </c>
      <c r="B14" s="374" t="str">
        <f>IF(A14&lt;&gt;"",IF(Anagrafica!B101&lt;&gt;"",Anagrafica!B101,""),"")</f>
        <v/>
      </c>
      <c r="C14" s="374"/>
      <c r="D14" s="374"/>
      <c r="E14" s="374"/>
      <c r="F14" s="374"/>
      <c r="G14" s="374"/>
      <c r="H14" s="374"/>
      <c r="I14" s="374"/>
      <c r="J14" s="374"/>
      <c r="K14" s="374"/>
      <c r="L14" s="374"/>
      <c r="M14" s="374"/>
      <c r="N14" s="374"/>
      <c r="O14" s="374"/>
      <c r="P14" s="374"/>
      <c r="Q14" s="374"/>
      <c r="R14" s="374"/>
      <c r="S14" s="376"/>
      <c r="T14" s="401" t="str">
        <f t="shared" si="1"/>
        <v/>
      </c>
      <c r="U14" s="402"/>
      <c r="V14" s="402"/>
      <c r="W14" s="402"/>
      <c r="X14" s="401" t="str">
        <f>IF(T14&lt;&gt;"",ROUND(T14/COUNTA(Anagrafica!$B$89:$C$93),3),"")</f>
        <v/>
      </c>
      <c r="Y14" s="402"/>
      <c r="Z14" s="402"/>
      <c r="AA14" s="403"/>
      <c r="AB14" s="401" t="str">
        <f t="shared" si="2"/>
        <v/>
      </c>
      <c r="AC14" s="402"/>
      <c r="AD14" s="402"/>
      <c r="AE14" s="403"/>
      <c r="AF14" s="96"/>
      <c r="AG14" s="96"/>
      <c r="AH14" s="97"/>
      <c r="AI14" s="86" t="str">
        <f t="shared" si="0"/>
        <v/>
      </c>
    </row>
    <row r="15" spans="1:35" ht="16.5" x14ac:dyDescent="0.3">
      <c r="A15" s="62" t="str">
        <f>IF($AI$9&lt;&gt;"",IF(Anagrafica!A102&lt;&gt;"",Anagrafica!A102,""),"")</f>
        <v/>
      </c>
      <c r="B15" s="374" t="str">
        <f>IF(A15&lt;&gt;"",IF(Anagrafica!B102&lt;&gt;"",Anagrafica!B102,""),"")</f>
        <v/>
      </c>
      <c r="C15" s="374"/>
      <c r="D15" s="374"/>
      <c r="E15" s="374"/>
      <c r="F15" s="374"/>
      <c r="G15" s="374"/>
      <c r="H15" s="374"/>
      <c r="I15" s="374"/>
      <c r="J15" s="374"/>
      <c r="K15" s="374"/>
      <c r="L15" s="374"/>
      <c r="M15" s="374"/>
      <c r="N15" s="374"/>
      <c r="O15" s="374"/>
      <c r="P15" s="374"/>
      <c r="Q15" s="374"/>
      <c r="R15" s="374"/>
      <c r="S15" s="376"/>
      <c r="T15" s="401" t="str">
        <f t="shared" si="1"/>
        <v/>
      </c>
      <c r="U15" s="402"/>
      <c r="V15" s="402"/>
      <c r="W15" s="402"/>
      <c r="X15" s="401" t="str">
        <f>IF(T15&lt;&gt;"",ROUND(T15/COUNTA(Anagrafica!$B$89:$C$93),3),"")</f>
        <v/>
      </c>
      <c r="Y15" s="402"/>
      <c r="Z15" s="402"/>
      <c r="AA15" s="403"/>
      <c r="AB15" s="401" t="str">
        <f t="shared" si="2"/>
        <v/>
      </c>
      <c r="AC15" s="402"/>
      <c r="AD15" s="402"/>
      <c r="AE15" s="403"/>
      <c r="AF15" s="96"/>
      <c r="AG15" s="96"/>
      <c r="AH15" s="97"/>
      <c r="AI15" s="86" t="str">
        <f t="shared" si="0"/>
        <v/>
      </c>
    </row>
    <row r="16" spans="1:35" ht="16.5" x14ac:dyDescent="0.3">
      <c r="A16" s="62" t="str">
        <f>IF($AI$9&lt;&gt;"",IF(Anagrafica!A103&lt;&gt;"",Anagrafica!A103,""),"")</f>
        <v/>
      </c>
      <c r="B16" s="374" t="str">
        <f>IF(A16&lt;&gt;"",IF(Anagrafica!B103&lt;&gt;"",Anagrafica!B103,""),"")</f>
        <v/>
      </c>
      <c r="C16" s="374"/>
      <c r="D16" s="374"/>
      <c r="E16" s="374"/>
      <c r="F16" s="374"/>
      <c r="G16" s="374"/>
      <c r="H16" s="374"/>
      <c r="I16" s="374"/>
      <c r="J16" s="374"/>
      <c r="K16" s="374"/>
      <c r="L16" s="374"/>
      <c r="M16" s="374"/>
      <c r="N16" s="374"/>
      <c r="O16" s="374"/>
      <c r="P16" s="374"/>
      <c r="Q16" s="374"/>
      <c r="R16" s="374"/>
      <c r="S16" s="376"/>
      <c r="T16" s="401" t="str">
        <f t="shared" si="1"/>
        <v/>
      </c>
      <c r="U16" s="402"/>
      <c r="V16" s="402"/>
      <c r="W16" s="402"/>
      <c r="X16" s="401" t="str">
        <f>IF(T16&lt;&gt;"",ROUND(T16/COUNTA(Anagrafica!$B$89:$C$93),3),"")</f>
        <v/>
      </c>
      <c r="Y16" s="402"/>
      <c r="Z16" s="402"/>
      <c r="AA16" s="403"/>
      <c r="AB16" s="401" t="str">
        <f t="shared" si="2"/>
        <v/>
      </c>
      <c r="AC16" s="402"/>
      <c r="AD16" s="402"/>
      <c r="AE16" s="403"/>
      <c r="AF16" s="96"/>
      <c r="AG16" s="96"/>
      <c r="AH16" s="97"/>
      <c r="AI16" s="86" t="str">
        <f t="shared" si="0"/>
        <v/>
      </c>
    </row>
    <row r="17" spans="1:35" ht="16.5" x14ac:dyDescent="0.3">
      <c r="A17" s="62" t="str">
        <f>IF($AI$9&lt;&gt;"",IF(Anagrafica!A104&lt;&gt;"",Anagrafica!A104,""),"")</f>
        <v/>
      </c>
      <c r="B17" s="374" t="str">
        <f>IF(A17&lt;&gt;"",IF(Anagrafica!B104&lt;&gt;"",Anagrafica!B104,""),"")</f>
        <v/>
      </c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4"/>
      <c r="N17" s="374"/>
      <c r="O17" s="374"/>
      <c r="P17" s="374"/>
      <c r="Q17" s="374"/>
      <c r="R17" s="374"/>
      <c r="S17" s="376"/>
      <c r="T17" s="401" t="str">
        <f t="shared" si="1"/>
        <v/>
      </c>
      <c r="U17" s="402"/>
      <c r="V17" s="402"/>
      <c r="W17" s="402"/>
      <c r="X17" s="401" t="str">
        <f>IF(T17&lt;&gt;"",ROUND(T17/COUNTA(Anagrafica!$B$89:$C$93),3),"")</f>
        <v/>
      </c>
      <c r="Y17" s="402"/>
      <c r="Z17" s="402"/>
      <c r="AA17" s="403"/>
      <c r="AB17" s="401" t="str">
        <f t="shared" si="2"/>
        <v/>
      </c>
      <c r="AC17" s="402"/>
      <c r="AD17" s="402"/>
      <c r="AE17" s="403"/>
      <c r="AF17" s="96"/>
      <c r="AG17" s="96"/>
      <c r="AH17" s="97"/>
      <c r="AI17" s="86" t="str">
        <f t="shared" si="0"/>
        <v/>
      </c>
    </row>
    <row r="18" spans="1:35" ht="16.5" x14ac:dyDescent="0.3">
      <c r="A18" s="62" t="str">
        <f>IF($AI$9&lt;&gt;"",IF(Anagrafica!A105&lt;&gt;"",Anagrafica!A105,""),"")</f>
        <v/>
      </c>
      <c r="B18" s="374" t="str">
        <f>IF(A18&lt;&gt;"",IF(Anagrafica!B105&lt;&gt;"",Anagrafica!B105,""),"")</f>
        <v/>
      </c>
      <c r="C18" s="374"/>
      <c r="D18" s="374"/>
      <c r="E18" s="374"/>
      <c r="F18" s="374"/>
      <c r="G18" s="374"/>
      <c r="H18" s="374"/>
      <c r="I18" s="374"/>
      <c r="J18" s="374"/>
      <c r="K18" s="374"/>
      <c r="L18" s="374"/>
      <c r="M18" s="374"/>
      <c r="N18" s="374"/>
      <c r="O18" s="374"/>
      <c r="P18" s="374"/>
      <c r="Q18" s="374"/>
      <c r="R18" s="374"/>
      <c r="S18" s="376"/>
      <c r="T18" s="401" t="str">
        <f t="shared" si="1"/>
        <v/>
      </c>
      <c r="U18" s="402"/>
      <c r="V18" s="402"/>
      <c r="W18" s="402"/>
      <c r="X18" s="401" t="str">
        <f>IF(T18&lt;&gt;"",ROUND(T18/COUNTA(Anagrafica!$B$89:$C$93),3),"")</f>
        <v/>
      </c>
      <c r="Y18" s="402"/>
      <c r="Z18" s="402"/>
      <c r="AA18" s="403"/>
      <c r="AB18" s="401" t="str">
        <f t="shared" si="2"/>
        <v/>
      </c>
      <c r="AC18" s="402"/>
      <c r="AD18" s="402"/>
      <c r="AE18" s="403"/>
      <c r="AF18" s="96"/>
      <c r="AG18" s="96"/>
      <c r="AH18" s="97"/>
      <c r="AI18" s="86" t="str">
        <f t="shared" si="0"/>
        <v/>
      </c>
    </row>
    <row r="19" spans="1:35" ht="16.5" x14ac:dyDescent="0.3">
      <c r="A19" s="62" t="str">
        <f>IF($AI$9&lt;&gt;"",IF(Anagrafica!A106&lt;&gt;"",Anagrafica!A106,""),"")</f>
        <v/>
      </c>
      <c r="B19" s="374" t="str">
        <f>IF(A19&lt;&gt;"",IF(Anagrafica!B106&lt;&gt;"",Anagrafica!B106,""),"")</f>
        <v/>
      </c>
      <c r="C19" s="374"/>
      <c r="D19" s="374"/>
      <c r="E19" s="374"/>
      <c r="F19" s="374"/>
      <c r="G19" s="374"/>
      <c r="H19" s="374"/>
      <c r="I19" s="374"/>
      <c r="J19" s="374"/>
      <c r="K19" s="374"/>
      <c r="L19" s="374"/>
      <c r="M19" s="374"/>
      <c r="N19" s="374"/>
      <c r="O19" s="374"/>
      <c r="P19" s="374"/>
      <c r="Q19" s="374"/>
      <c r="R19" s="374"/>
      <c r="S19" s="376"/>
      <c r="T19" s="401" t="str">
        <f t="shared" si="1"/>
        <v/>
      </c>
      <c r="U19" s="402"/>
      <c r="V19" s="402"/>
      <c r="W19" s="402"/>
      <c r="X19" s="401" t="str">
        <f>IF(T19&lt;&gt;"",ROUND(T19/COUNTA(Anagrafica!$B$89:$C$93),3),"")</f>
        <v/>
      </c>
      <c r="Y19" s="402"/>
      <c r="Z19" s="402"/>
      <c r="AA19" s="403"/>
      <c r="AB19" s="401" t="str">
        <f t="shared" si="2"/>
        <v/>
      </c>
      <c r="AC19" s="402"/>
      <c r="AD19" s="402"/>
      <c r="AE19" s="403"/>
      <c r="AF19" s="96"/>
      <c r="AG19" s="96"/>
      <c r="AH19" s="97"/>
      <c r="AI19" s="86" t="str">
        <f t="shared" si="0"/>
        <v/>
      </c>
    </row>
    <row r="20" spans="1:35" ht="16.5" x14ac:dyDescent="0.3">
      <c r="A20" s="62" t="str">
        <f>IF($AI$9&lt;&gt;"",IF(Anagrafica!A107&lt;&gt;"",Anagrafica!A107,""),"")</f>
        <v/>
      </c>
      <c r="B20" s="374" t="str">
        <f>IF(A20&lt;&gt;"",IF(Anagrafica!B107&lt;&gt;"",Anagrafica!B107,""),"")</f>
        <v/>
      </c>
      <c r="C20" s="374"/>
      <c r="D20" s="374"/>
      <c r="E20" s="374"/>
      <c r="F20" s="374"/>
      <c r="G20" s="374"/>
      <c r="H20" s="374"/>
      <c r="I20" s="374"/>
      <c r="J20" s="374"/>
      <c r="K20" s="374"/>
      <c r="L20" s="374"/>
      <c r="M20" s="374"/>
      <c r="N20" s="374"/>
      <c r="O20" s="374"/>
      <c r="P20" s="374"/>
      <c r="Q20" s="374"/>
      <c r="R20" s="374"/>
      <c r="S20" s="376"/>
      <c r="T20" s="401" t="str">
        <f t="shared" si="1"/>
        <v/>
      </c>
      <c r="U20" s="402"/>
      <c r="V20" s="402"/>
      <c r="W20" s="402"/>
      <c r="X20" s="401" t="str">
        <f>IF(T20&lt;&gt;"",ROUND(T20/COUNTA(Anagrafica!$B$89:$C$93),3),"")</f>
        <v/>
      </c>
      <c r="Y20" s="402"/>
      <c r="Z20" s="402"/>
      <c r="AA20" s="403"/>
      <c r="AB20" s="401" t="str">
        <f t="shared" si="2"/>
        <v/>
      </c>
      <c r="AC20" s="402"/>
      <c r="AD20" s="402"/>
      <c r="AE20" s="403"/>
      <c r="AF20" s="96"/>
      <c r="AG20" s="96"/>
      <c r="AH20" s="97"/>
      <c r="AI20" s="86" t="str">
        <f t="shared" si="0"/>
        <v/>
      </c>
    </row>
    <row r="21" spans="1:35" ht="16.5" x14ac:dyDescent="0.3">
      <c r="A21" s="62" t="str">
        <f>IF($AI$9&lt;&gt;"",IF(Anagrafica!A108&lt;&gt;"",Anagrafica!A108,""),"")</f>
        <v/>
      </c>
      <c r="B21" s="374" t="str">
        <f>IF(A21&lt;&gt;"",IF(Anagrafica!B108&lt;&gt;"",Anagrafica!B108,""),"")</f>
        <v/>
      </c>
      <c r="C21" s="374"/>
      <c r="D21" s="374"/>
      <c r="E21" s="374"/>
      <c r="F21" s="374"/>
      <c r="G21" s="374"/>
      <c r="H21" s="374"/>
      <c r="I21" s="374"/>
      <c r="J21" s="374"/>
      <c r="K21" s="374"/>
      <c r="L21" s="374"/>
      <c r="M21" s="374"/>
      <c r="N21" s="374"/>
      <c r="O21" s="374"/>
      <c r="P21" s="374"/>
      <c r="Q21" s="374"/>
      <c r="R21" s="374"/>
      <c r="S21" s="376"/>
      <c r="T21" s="401" t="str">
        <f t="shared" si="1"/>
        <v/>
      </c>
      <c r="U21" s="402"/>
      <c r="V21" s="402"/>
      <c r="W21" s="402"/>
      <c r="X21" s="401" t="str">
        <f>IF(T21&lt;&gt;"",ROUND(T21/COUNTA(Anagrafica!$B$89:$C$93),3),"")</f>
        <v/>
      </c>
      <c r="Y21" s="402"/>
      <c r="Z21" s="402"/>
      <c r="AA21" s="403"/>
      <c r="AB21" s="401" t="str">
        <f t="shared" si="2"/>
        <v/>
      </c>
      <c r="AC21" s="402"/>
      <c r="AD21" s="402"/>
      <c r="AE21" s="403"/>
      <c r="AF21" s="96"/>
      <c r="AG21" s="96"/>
      <c r="AH21" s="97"/>
      <c r="AI21" s="86" t="str">
        <f t="shared" si="0"/>
        <v/>
      </c>
    </row>
    <row r="22" spans="1:35" ht="16.5" x14ac:dyDescent="0.3">
      <c r="A22" s="62" t="str">
        <f>IF($AI$9&lt;&gt;"",IF(Anagrafica!A109&lt;&gt;"",Anagrafica!A109,""),"")</f>
        <v/>
      </c>
      <c r="B22" s="374" t="str">
        <f>IF(A22&lt;&gt;"",IF(Anagrafica!B109&lt;&gt;"",Anagrafica!B109,""),"")</f>
        <v/>
      </c>
      <c r="C22" s="374"/>
      <c r="D22" s="374"/>
      <c r="E22" s="374"/>
      <c r="F22" s="374"/>
      <c r="G22" s="374"/>
      <c r="H22" s="374"/>
      <c r="I22" s="374"/>
      <c r="J22" s="374"/>
      <c r="K22" s="374"/>
      <c r="L22" s="374"/>
      <c r="M22" s="374"/>
      <c r="N22" s="374"/>
      <c r="O22" s="374"/>
      <c r="P22" s="374"/>
      <c r="Q22" s="374"/>
      <c r="R22" s="374"/>
      <c r="S22" s="376"/>
      <c r="T22" s="401" t="str">
        <f t="shared" si="1"/>
        <v/>
      </c>
      <c r="U22" s="402"/>
      <c r="V22" s="402"/>
      <c r="W22" s="402"/>
      <c r="X22" s="401" t="str">
        <f>IF(T22&lt;&gt;"",ROUND(T22/COUNTA(Anagrafica!$B$89:$C$93),3),"")</f>
        <v/>
      </c>
      <c r="Y22" s="402"/>
      <c r="Z22" s="402"/>
      <c r="AA22" s="403"/>
      <c r="AB22" s="401" t="str">
        <f t="shared" si="2"/>
        <v/>
      </c>
      <c r="AC22" s="402"/>
      <c r="AD22" s="402"/>
      <c r="AE22" s="403"/>
      <c r="AF22" s="96"/>
      <c r="AG22" s="96"/>
      <c r="AH22" s="97"/>
      <c r="AI22" s="86" t="str">
        <f t="shared" si="0"/>
        <v/>
      </c>
    </row>
    <row r="23" spans="1:35" ht="16.5" x14ac:dyDescent="0.3">
      <c r="A23" s="62" t="str">
        <f>IF($AI$9&lt;&gt;"",IF(Anagrafica!A110&lt;&gt;"",Anagrafica!A110,""),"")</f>
        <v/>
      </c>
      <c r="B23" s="374" t="str">
        <f>IF(A23&lt;&gt;"",IF(Anagrafica!B110&lt;&gt;"",Anagrafica!B110,""),"")</f>
        <v/>
      </c>
      <c r="C23" s="374"/>
      <c r="D23" s="374"/>
      <c r="E23" s="374"/>
      <c r="F23" s="374"/>
      <c r="G23" s="374"/>
      <c r="H23" s="374"/>
      <c r="I23" s="374"/>
      <c r="J23" s="374"/>
      <c r="K23" s="374"/>
      <c r="L23" s="374"/>
      <c r="M23" s="374"/>
      <c r="N23" s="374"/>
      <c r="O23" s="374"/>
      <c r="P23" s="374"/>
      <c r="Q23" s="374"/>
      <c r="R23" s="374"/>
      <c r="S23" s="376"/>
      <c r="T23" s="401" t="str">
        <f t="shared" si="1"/>
        <v/>
      </c>
      <c r="U23" s="402"/>
      <c r="V23" s="402"/>
      <c r="W23" s="402"/>
      <c r="X23" s="401" t="str">
        <f>IF(T23&lt;&gt;"",ROUND(T23/COUNTA(Anagrafica!$B$89:$C$93),3),"")</f>
        <v/>
      </c>
      <c r="Y23" s="402"/>
      <c r="Z23" s="402"/>
      <c r="AA23" s="403"/>
      <c r="AB23" s="401" t="str">
        <f t="shared" si="2"/>
        <v/>
      </c>
      <c r="AC23" s="402"/>
      <c r="AD23" s="402"/>
      <c r="AE23" s="403"/>
      <c r="AF23" s="96"/>
      <c r="AG23" s="96"/>
      <c r="AH23" s="97"/>
      <c r="AI23" s="86" t="str">
        <f t="shared" si="0"/>
        <v/>
      </c>
    </row>
    <row r="24" spans="1:35" ht="16.5" x14ac:dyDescent="0.3">
      <c r="A24" s="62" t="str">
        <f>IF($AI$9&lt;&gt;"",IF(Anagrafica!A111&lt;&gt;"",Anagrafica!A111,""),"")</f>
        <v/>
      </c>
      <c r="B24" s="374" t="str">
        <f>IF(A24&lt;&gt;"",IF(Anagrafica!B111&lt;&gt;"",Anagrafica!B111,""),"")</f>
        <v/>
      </c>
      <c r="C24" s="374"/>
      <c r="D24" s="374"/>
      <c r="E24" s="374"/>
      <c r="F24" s="374"/>
      <c r="G24" s="374"/>
      <c r="H24" s="374"/>
      <c r="I24" s="374"/>
      <c r="J24" s="374"/>
      <c r="K24" s="374"/>
      <c r="L24" s="374"/>
      <c r="M24" s="374"/>
      <c r="N24" s="374"/>
      <c r="O24" s="374"/>
      <c r="P24" s="374"/>
      <c r="Q24" s="374"/>
      <c r="R24" s="374"/>
      <c r="S24" s="376"/>
      <c r="T24" s="401" t="str">
        <f t="shared" si="1"/>
        <v/>
      </c>
      <c r="U24" s="402"/>
      <c r="V24" s="402"/>
      <c r="W24" s="402"/>
      <c r="X24" s="401" t="str">
        <f>IF(T24&lt;&gt;"",ROUND(T24/COUNTA(Anagrafica!$B$89:$C$93),3),"")</f>
        <v/>
      </c>
      <c r="Y24" s="402"/>
      <c r="Z24" s="402"/>
      <c r="AA24" s="403"/>
      <c r="AB24" s="401" t="str">
        <f t="shared" si="2"/>
        <v/>
      </c>
      <c r="AC24" s="402"/>
      <c r="AD24" s="402"/>
      <c r="AE24" s="403"/>
      <c r="AF24" s="96"/>
      <c r="AG24" s="96"/>
      <c r="AH24" s="97"/>
      <c r="AI24" s="86" t="str">
        <f t="shared" si="0"/>
        <v/>
      </c>
    </row>
    <row r="25" spans="1:35" ht="16.5" x14ac:dyDescent="0.3">
      <c r="A25" s="62" t="str">
        <f>IF($AI$9&lt;&gt;"",IF(Anagrafica!A112&lt;&gt;"",Anagrafica!A112,""),"")</f>
        <v/>
      </c>
      <c r="B25" s="374" t="str">
        <f>IF(A25&lt;&gt;"",IF(Anagrafica!B112&lt;&gt;"",Anagrafica!B112,""),"")</f>
        <v/>
      </c>
      <c r="C25" s="374"/>
      <c r="D25" s="374"/>
      <c r="E25" s="374"/>
      <c r="F25" s="374"/>
      <c r="G25" s="374"/>
      <c r="H25" s="374"/>
      <c r="I25" s="374"/>
      <c r="J25" s="374"/>
      <c r="K25" s="374"/>
      <c r="L25" s="374"/>
      <c r="M25" s="374"/>
      <c r="N25" s="374"/>
      <c r="O25" s="374"/>
      <c r="P25" s="374"/>
      <c r="Q25" s="374"/>
      <c r="R25" s="374"/>
      <c r="S25" s="376"/>
      <c r="T25" s="401" t="str">
        <f t="shared" si="1"/>
        <v/>
      </c>
      <c r="U25" s="402"/>
      <c r="V25" s="402"/>
      <c r="W25" s="402"/>
      <c r="X25" s="401" t="str">
        <f>IF(T25&lt;&gt;"",ROUND(T25/COUNTA(Anagrafica!$B$89:$C$93),3),"")</f>
        <v/>
      </c>
      <c r="Y25" s="402"/>
      <c r="Z25" s="402"/>
      <c r="AA25" s="403"/>
      <c r="AB25" s="401" t="str">
        <f t="shared" si="2"/>
        <v/>
      </c>
      <c r="AC25" s="402"/>
      <c r="AD25" s="402"/>
      <c r="AE25" s="403"/>
      <c r="AF25" s="96"/>
      <c r="AG25" s="96"/>
      <c r="AH25" s="97"/>
      <c r="AI25" s="86" t="str">
        <f t="shared" si="0"/>
        <v/>
      </c>
    </row>
    <row r="26" spans="1:35" ht="16.5" x14ac:dyDescent="0.3">
      <c r="A26" s="63" t="str">
        <f>IF($AI$9&lt;&gt;"",IF(Anagrafica!A113&lt;&gt;"",Anagrafica!A113,""),"")</f>
        <v/>
      </c>
      <c r="B26" s="379" t="str">
        <f>IF(A26&lt;&gt;"",IF(Anagrafica!B113&lt;&gt;"",Anagrafica!B113,""),"")</f>
        <v/>
      </c>
      <c r="C26" s="379"/>
      <c r="D26" s="379"/>
      <c r="E26" s="379"/>
      <c r="F26" s="379"/>
      <c r="G26" s="379"/>
      <c r="H26" s="379"/>
      <c r="I26" s="379"/>
      <c r="J26" s="379"/>
      <c r="K26" s="379"/>
      <c r="L26" s="379"/>
      <c r="M26" s="379"/>
      <c r="N26" s="379"/>
      <c r="O26" s="379"/>
      <c r="P26" s="379"/>
      <c r="Q26" s="379"/>
      <c r="R26" s="379"/>
      <c r="S26" s="380"/>
      <c r="T26" s="407" t="str">
        <f t="shared" si="1"/>
        <v/>
      </c>
      <c r="U26" s="408"/>
      <c r="V26" s="408"/>
      <c r="W26" s="408"/>
      <c r="X26" s="404" t="str">
        <f>IF(T26&lt;&gt;"",ROUND(T26/COUNTA(Anagrafica!$B$89:$C$93),3),"")</f>
        <v/>
      </c>
      <c r="Y26" s="405"/>
      <c r="Z26" s="405"/>
      <c r="AA26" s="406"/>
      <c r="AB26" s="404" t="str">
        <f t="shared" si="2"/>
        <v/>
      </c>
      <c r="AC26" s="405"/>
      <c r="AD26" s="405"/>
      <c r="AE26" s="406"/>
      <c r="AF26" s="96"/>
      <c r="AG26" s="96"/>
      <c r="AH26" s="97"/>
      <c r="AI26" s="87" t="str">
        <f t="shared" si="0"/>
        <v/>
      </c>
    </row>
    <row r="27" spans="1:35" x14ac:dyDescent="0.2">
      <c r="A27" s="42"/>
      <c r="B27" s="42"/>
      <c r="C27" s="9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378"/>
      <c r="Q27" s="378"/>
      <c r="R27" s="378"/>
      <c r="S27" s="378"/>
      <c r="T27" s="400"/>
      <c r="U27" s="400"/>
      <c r="V27" s="400"/>
      <c r="W27" s="400"/>
      <c r="X27" s="42"/>
      <c r="Y27" s="42"/>
      <c r="Z27" s="42"/>
      <c r="AA27" s="42"/>
      <c r="AB27" s="26"/>
      <c r="AC27" s="26"/>
      <c r="AD27" s="26"/>
      <c r="AE27" s="26"/>
      <c r="AF27" s="104"/>
      <c r="AG27" s="104"/>
      <c r="AH27" s="103"/>
      <c r="AI27" s="42"/>
    </row>
    <row r="29" spans="1:35" s="20" customFormat="1" ht="16.5" x14ac:dyDescent="0.3">
      <c r="A29" s="19" t="str">
        <f>IF(Anagrafica!A89&lt;&gt;"",Anagrafica!A89&amp;" - "&amp;Anagrafica!B89,"")</f>
        <v>1 - Commissario 1</v>
      </c>
      <c r="C29" s="28"/>
      <c r="AG29" s="28"/>
    </row>
    <row r="30" spans="1:35" s="5" customFormat="1" ht="13.5" customHeight="1" x14ac:dyDescent="0.2">
      <c r="A30" s="4" t="s">
        <v>10</v>
      </c>
      <c r="C30" s="60" t="str">
        <f>$A$13</f>
        <v/>
      </c>
      <c r="E30" s="60" t="str">
        <f>+$A$14</f>
        <v/>
      </c>
      <c r="G30" s="60" t="str">
        <f>+$A$15</f>
        <v/>
      </c>
      <c r="I30" s="60" t="str">
        <f>+$A$16</f>
        <v/>
      </c>
      <c r="K30" s="60" t="str">
        <f>+$A$17</f>
        <v/>
      </c>
      <c r="M30" s="60" t="str">
        <f>+$A$18</f>
        <v/>
      </c>
      <c r="O30" s="60" t="str">
        <f>+$A$19</f>
        <v/>
      </c>
      <c r="Q30" s="60" t="str">
        <f>+$A$20</f>
        <v/>
      </c>
      <c r="S30" s="60" t="str">
        <f>+$A$21</f>
        <v/>
      </c>
      <c r="U30" s="60" t="str">
        <f>+$A$22</f>
        <v/>
      </c>
      <c r="W30" s="60" t="str">
        <f>+$A$23</f>
        <v/>
      </c>
      <c r="Y30" s="60" t="str">
        <f>+$A$24</f>
        <v/>
      </c>
      <c r="AA30" s="60" t="str">
        <f>+$A$25</f>
        <v/>
      </c>
      <c r="AC30" s="60" t="str">
        <f>+$A$26</f>
        <v/>
      </c>
      <c r="AE30" s="26"/>
      <c r="AG30" s="4" t="s">
        <v>10</v>
      </c>
      <c r="AH30" s="5" t="s">
        <v>1</v>
      </c>
      <c r="AI30" s="5" t="s">
        <v>0</v>
      </c>
    </row>
    <row r="31" spans="1:35" ht="13.5" x14ac:dyDescent="0.25">
      <c r="A31" s="59" t="str">
        <f>+$A$12</f>
        <v/>
      </c>
      <c r="B31" s="22"/>
      <c r="C31" s="23"/>
      <c r="D31" s="22"/>
      <c r="E31" s="23"/>
      <c r="F31" s="22"/>
      <c r="G31" s="23"/>
      <c r="H31" s="22"/>
      <c r="I31" s="23"/>
      <c r="J31" s="22"/>
      <c r="K31" s="23"/>
      <c r="L31" s="22"/>
      <c r="M31" s="23"/>
      <c r="N31" s="22"/>
      <c r="O31" s="23"/>
      <c r="P31" s="22"/>
      <c r="Q31" s="23"/>
      <c r="R31" s="22"/>
      <c r="S31" s="23"/>
      <c r="T31" s="22"/>
      <c r="U31" s="23"/>
      <c r="V31" s="22"/>
      <c r="W31" s="23"/>
      <c r="X31" s="22"/>
      <c r="Y31" s="23"/>
      <c r="Z31" s="22"/>
      <c r="AA31" s="23"/>
      <c r="AB31" s="22"/>
      <c r="AC31" s="23"/>
      <c r="AE31" s="29" t="str">
        <f t="shared" ref="AE31:AE44" si="3">IF(OR(A31="",AND(A31&lt;&gt;"",A32="")),"",SUM(B31,D31,F31,H31,J31,L31,N31,P31,R31,T31,V31,X31,Z31,AB31))</f>
        <v/>
      </c>
      <c r="AG31" s="6" t="str">
        <f>+$A$12</f>
        <v/>
      </c>
      <c r="AH31" s="6" t="str">
        <f>IF(A31&lt;&gt;"",AE31,"")</f>
        <v/>
      </c>
      <c r="AI31" s="105" t="str">
        <f>IF(AH31="","",IF(AH31&gt;0,ROUND(AH31/LARGE(AH31:AH45,1),3),0))</f>
        <v/>
      </c>
    </row>
    <row r="32" spans="1:35" ht="13.5" x14ac:dyDescent="0.25">
      <c r="A32" s="59" t="str">
        <f>+$A$13</f>
        <v/>
      </c>
      <c r="B32" s="24"/>
      <c r="C32" s="24"/>
      <c r="D32" s="22"/>
      <c r="E32" s="23"/>
      <c r="F32" s="22"/>
      <c r="G32" s="23"/>
      <c r="H32" s="22"/>
      <c r="I32" s="23"/>
      <c r="J32" s="22"/>
      <c r="K32" s="23"/>
      <c r="L32" s="22"/>
      <c r="M32" s="23"/>
      <c r="N32" s="22"/>
      <c r="O32" s="23"/>
      <c r="P32" s="22"/>
      <c r="Q32" s="23"/>
      <c r="R32" s="22"/>
      <c r="S32" s="23"/>
      <c r="T32" s="22"/>
      <c r="U32" s="23"/>
      <c r="V32" s="22"/>
      <c r="W32" s="23"/>
      <c r="X32" s="22"/>
      <c r="Y32" s="23"/>
      <c r="Z32" s="22"/>
      <c r="AA32" s="23"/>
      <c r="AB32" s="22"/>
      <c r="AC32" s="23"/>
      <c r="AE32" s="29" t="str">
        <f t="shared" si="3"/>
        <v/>
      </c>
      <c r="AG32" s="7" t="str">
        <f>+$A$13</f>
        <v/>
      </c>
      <c r="AH32" s="7" t="str">
        <f>IF(A32&lt;&gt;"",IF(AE32&lt;&gt;"",AE32,0)+IF(C46&lt;&gt;"",C46,0),"")</f>
        <v/>
      </c>
      <c r="AI32" s="106" t="str">
        <f>IF(AH32="","",IF(AH32&gt;0,ROUND(AH32/LARGE(AH31:AH45,1),3),0))</f>
        <v/>
      </c>
    </row>
    <row r="33" spans="1:35" ht="13.5" x14ac:dyDescent="0.25">
      <c r="A33" s="59" t="str">
        <f>+$A$14</f>
        <v/>
      </c>
      <c r="B33" s="24"/>
      <c r="C33" s="24"/>
      <c r="D33" s="24"/>
      <c r="E33" s="24"/>
      <c r="F33" s="22"/>
      <c r="G33" s="23"/>
      <c r="H33" s="22"/>
      <c r="I33" s="23"/>
      <c r="J33" s="22"/>
      <c r="K33" s="23"/>
      <c r="L33" s="22"/>
      <c r="M33" s="23"/>
      <c r="N33" s="22"/>
      <c r="O33" s="23"/>
      <c r="P33" s="22"/>
      <c r="Q33" s="23"/>
      <c r="R33" s="22"/>
      <c r="S33" s="23"/>
      <c r="T33" s="22"/>
      <c r="U33" s="23"/>
      <c r="V33" s="22"/>
      <c r="W33" s="23"/>
      <c r="X33" s="22"/>
      <c r="Y33" s="23"/>
      <c r="Z33" s="22"/>
      <c r="AA33" s="23"/>
      <c r="AB33" s="22"/>
      <c r="AC33" s="23"/>
      <c r="AE33" s="29" t="str">
        <f t="shared" si="3"/>
        <v/>
      </c>
      <c r="AG33" s="7" t="str">
        <f>+$A$14</f>
        <v/>
      </c>
      <c r="AH33" s="7" t="str">
        <f>IF(A33&lt;&gt;"",IF(AE33&lt;&gt;"",AE33,0)+IF(E46&lt;&gt;"",E46,0),"")</f>
        <v/>
      </c>
      <c r="AI33" s="106" t="str">
        <f>IF(AH33="","",IF(AH33&gt;0,ROUND(AH33/LARGE(AH31:AH45,1),3),0))</f>
        <v/>
      </c>
    </row>
    <row r="34" spans="1:35" ht="13.5" x14ac:dyDescent="0.25">
      <c r="A34" s="59" t="str">
        <f>+$A$15</f>
        <v/>
      </c>
      <c r="B34" s="24"/>
      <c r="C34" s="24"/>
      <c r="D34" s="24"/>
      <c r="E34" s="24"/>
      <c r="F34" s="24"/>
      <c r="G34" s="24"/>
      <c r="H34" s="22"/>
      <c r="I34" s="23"/>
      <c r="J34" s="22"/>
      <c r="K34" s="23"/>
      <c r="L34" s="22"/>
      <c r="M34" s="23"/>
      <c r="N34" s="22"/>
      <c r="O34" s="23"/>
      <c r="P34" s="22"/>
      <c r="Q34" s="23"/>
      <c r="R34" s="22"/>
      <c r="S34" s="23"/>
      <c r="T34" s="22"/>
      <c r="U34" s="23"/>
      <c r="V34" s="22"/>
      <c r="W34" s="23"/>
      <c r="X34" s="22"/>
      <c r="Y34" s="23"/>
      <c r="Z34" s="22"/>
      <c r="AA34" s="23"/>
      <c r="AB34" s="22"/>
      <c r="AC34" s="23"/>
      <c r="AE34" s="29" t="str">
        <f t="shared" si="3"/>
        <v/>
      </c>
      <c r="AG34" s="7" t="str">
        <f>+$A$15</f>
        <v/>
      </c>
      <c r="AH34" s="7" t="str">
        <f>IF(A34&lt;&gt;"",IF(AE34&lt;&gt;"",AE34,0)+IF(G46&lt;&gt;"",G46,0),"")</f>
        <v/>
      </c>
      <c r="AI34" s="106" t="str">
        <f>IF(AH34="","",IF(AH34&gt;0,ROUND(AH34/LARGE(AH31:AH45,1),3),0))</f>
        <v/>
      </c>
    </row>
    <row r="35" spans="1:35" ht="13.5" x14ac:dyDescent="0.25">
      <c r="A35" s="59" t="str">
        <f>+$A$16</f>
        <v/>
      </c>
      <c r="B35" s="24"/>
      <c r="C35" s="24"/>
      <c r="D35" s="24"/>
      <c r="E35" s="24"/>
      <c r="F35" s="24"/>
      <c r="G35" s="24"/>
      <c r="H35" s="24"/>
      <c r="I35" s="24"/>
      <c r="J35" s="22"/>
      <c r="K35" s="23"/>
      <c r="L35" s="22"/>
      <c r="M35" s="23"/>
      <c r="N35" s="22"/>
      <c r="O35" s="23"/>
      <c r="P35" s="22"/>
      <c r="Q35" s="23"/>
      <c r="R35" s="22"/>
      <c r="S35" s="23"/>
      <c r="T35" s="22"/>
      <c r="U35" s="23"/>
      <c r="V35" s="22"/>
      <c r="W35" s="23"/>
      <c r="X35" s="22"/>
      <c r="Y35" s="23"/>
      <c r="Z35" s="22"/>
      <c r="AA35" s="23"/>
      <c r="AB35" s="22"/>
      <c r="AC35" s="23"/>
      <c r="AE35" s="29" t="str">
        <f t="shared" si="3"/>
        <v/>
      </c>
      <c r="AG35" s="7" t="str">
        <f>+$A$16</f>
        <v/>
      </c>
      <c r="AH35" s="7" t="str">
        <f>IF(A35&lt;&gt;"",IF(AE35&lt;&gt;"",AE35,0)+IF(I46&lt;&gt;"",I46,0),"")</f>
        <v/>
      </c>
      <c r="AI35" s="106" t="str">
        <f>IF(AH35="","",IF(AH35&gt;0,ROUND(AH35/LARGE(AH31:AH45,1),3),0))</f>
        <v/>
      </c>
    </row>
    <row r="36" spans="1:35" ht="13.5" x14ac:dyDescent="0.25">
      <c r="A36" s="59" t="str">
        <f>+$A$17</f>
        <v/>
      </c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2"/>
      <c r="M36" s="23"/>
      <c r="N36" s="22"/>
      <c r="O36" s="23"/>
      <c r="P36" s="22"/>
      <c r="Q36" s="23"/>
      <c r="R36" s="22"/>
      <c r="S36" s="23"/>
      <c r="T36" s="22"/>
      <c r="U36" s="23"/>
      <c r="V36" s="22"/>
      <c r="W36" s="23"/>
      <c r="X36" s="22"/>
      <c r="Y36" s="23"/>
      <c r="Z36" s="22"/>
      <c r="AA36" s="23"/>
      <c r="AB36" s="22"/>
      <c r="AC36" s="23"/>
      <c r="AE36" s="29" t="str">
        <f t="shared" si="3"/>
        <v/>
      </c>
      <c r="AG36" s="7" t="str">
        <f>+$A$17</f>
        <v/>
      </c>
      <c r="AH36" s="7" t="str">
        <f>IF(A36&lt;&gt;"",IF(AE36&lt;&gt;"",AE36,0)+IF(K46&lt;&gt;"",K46,0),"")</f>
        <v/>
      </c>
      <c r="AI36" s="106" t="str">
        <f>IF(AH36="","",IF(AH36&gt;0,ROUND(AH36/LARGE(AH31:AH45,1),3),0))</f>
        <v/>
      </c>
    </row>
    <row r="37" spans="1:35" ht="13.5" x14ac:dyDescent="0.25">
      <c r="A37" s="59" t="str">
        <f>+$A$18</f>
        <v/>
      </c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2"/>
      <c r="O37" s="23"/>
      <c r="P37" s="22"/>
      <c r="Q37" s="23"/>
      <c r="R37" s="22"/>
      <c r="S37" s="23"/>
      <c r="T37" s="22"/>
      <c r="U37" s="23"/>
      <c r="V37" s="22"/>
      <c r="W37" s="23"/>
      <c r="X37" s="22"/>
      <c r="Y37" s="23"/>
      <c r="Z37" s="22"/>
      <c r="AA37" s="23"/>
      <c r="AB37" s="22"/>
      <c r="AC37" s="23"/>
      <c r="AE37" s="29" t="str">
        <f t="shared" si="3"/>
        <v/>
      </c>
      <c r="AG37" s="7" t="str">
        <f>+$A$18</f>
        <v/>
      </c>
      <c r="AH37" s="7" t="str">
        <f>IF(A37&lt;&gt;"",IF(AE37&lt;&gt;"",AE37,0)+IF(M46&lt;&gt;"",M46,0),"")</f>
        <v/>
      </c>
      <c r="AI37" s="106" t="str">
        <f>IF(AH37="","",IF(AH37&gt;0,ROUND(AH37/LARGE(AH31:AH45,1),3),0))</f>
        <v/>
      </c>
    </row>
    <row r="38" spans="1:35" ht="13.5" x14ac:dyDescent="0.25">
      <c r="A38" s="59" t="str">
        <f>+$A$19</f>
        <v/>
      </c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2"/>
      <c r="Q38" s="23"/>
      <c r="R38" s="22"/>
      <c r="S38" s="23"/>
      <c r="T38" s="22"/>
      <c r="U38" s="23"/>
      <c r="V38" s="22"/>
      <c r="W38" s="23"/>
      <c r="X38" s="22"/>
      <c r="Y38" s="23"/>
      <c r="Z38" s="22"/>
      <c r="AA38" s="23"/>
      <c r="AB38" s="22"/>
      <c r="AC38" s="23"/>
      <c r="AE38" s="29" t="str">
        <f t="shared" si="3"/>
        <v/>
      </c>
      <c r="AG38" s="7" t="str">
        <f>+$A$19</f>
        <v/>
      </c>
      <c r="AH38" s="7" t="str">
        <f>IF(A38&lt;&gt;"",IF(AE38&lt;&gt;"",AE38,0)+IF(O46&lt;&gt;"",O46,0),"")</f>
        <v/>
      </c>
      <c r="AI38" s="106" t="str">
        <f>IF(AH38="","",IF(AH38&gt;0,ROUND(AH38/LARGE(AH31:AH45,1),3),0))</f>
        <v/>
      </c>
    </row>
    <row r="39" spans="1:35" ht="13.5" x14ac:dyDescent="0.25">
      <c r="A39" s="59" t="str">
        <f>+$A$20</f>
        <v/>
      </c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2"/>
      <c r="S39" s="23"/>
      <c r="T39" s="22"/>
      <c r="U39" s="23"/>
      <c r="V39" s="22"/>
      <c r="W39" s="23"/>
      <c r="X39" s="22"/>
      <c r="Y39" s="23"/>
      <c r="Z39" s="22"/>
      <c r="AA39" s="23"/>
      <c r="AB39" s="22"/>
      <c r="AC39" s="23"/>
      <c r="AE39" s="29" t="str">
        <f t="shared" si="3"/>
        <v/>
      </c>
      <c r="AG39" s="7" t="str">
        <f>+$A$20</f>
        <v/>
      </c>
      <c r="AH39" s="7" t="str">
        <f>IF(A39&lt;&gt;"",IF(AE39&lt;&gt;"",AE39,0)+IF(Q46&lt;&gt;"",Q46,0),"")</f>
        <v/>
      </c>
      <c r="AI39" s="106" t="str">
        <f>IF(AH39="","",IF(AH39&gt;0,ROUND(AH39/LARGE(AH31:AH45,1),3),0))</f>
        <v/>
      </c>
    </row>
    <row r="40" spans="1:35" ht="13.5" x14ac:dyDescent="0.25">
      <c r="A40" s="59" t="str">
        <f>+$A$21</f>
        <v/>
      </c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2"/>
      <c r="U40" s="23"/>
      <c r="V40" s="22"/>
      <c r="W40" s="23"/>
      <c r="X40" s="22"/>
      <c r="Y40" s="23"/>
      <c r="Z40" s="22"/>
      <c r="AA40" s="23"/>
      <c r="AB40" s="22"/>
      <c r="AC40" s="23"/>
      <c r="AE40" s="29" t="str">
        <f t="shared" si="3"/>
        <v/>
      </c>
      <c r="AG40" s="7" t="str">
        <f>+$A$21</f>
        <v/>
      </c>
      <c r="AH40" s="7" t="str">
        <f>IF(A40&lt;&gt;"",IF(AE40&lt;&gt;"",AE40,0)+IF(S46&lt;&gt;"",S46,0),"")</f>
        <v/>
      </c>
      <c r="AI40" s="106" t="str">
        <f>IF(AH40="","",IF(AH40&gt;0,ROUND(AH40/LARGE(AH31:AH45,1),3),0))</f>
        <v/>
      </c>
    </row>
    <row r="41" spans="1:35" ht="13.5" x14ac:dyDescent="0.25">
      <c r="A41" s="59" t="str">
        <f>+$A$22</f>
        <v/>
      </c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2"/>
      <c r="W41" s="23"/>
      <c r="X41" s="22"/>
      <c r="Y41" s="23"/>
      <c r="Z41" s="22"/>
      <c r="AA41" s="23"/>
      <c r="AB41" s="22"/>
      <c r="AC41" s="23"/>
      <c r="AE41" s="29" t="str">
        <f t="shared" si="3"/>
        <v/>
      </c>
      <c r="AG41" s="7" t="str">
        <f>+$A$22</f>
        <v/>
      </c>
      <c r="AH41" s="7" t="str">
        <f>IF(A41&lt;&gt;"",IF(AE41&lt;&gt;"",AE41,0)+IF(U46&lt;&gt;"",U46,0),"")</f>
        <v/>
      </c>
      <c r="AI41" s="106" t="str">
        <f>IF(AH41="","",IF(AH41&gt;0,ROUND(AH41/LARGE(AH31:AH45,1),3),0))</f>
        <v/>
      </c>
    </row>
    <row r="42" spans="1:35" ht="13.5" x14ac:dyDescent="0.25">
      <c r="A42" s="59" t="str">
        <f>+$A$23</f>
        <v/>
      </c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2"/>
      <c r="Y42" s="23"/>
      <c r="Z42" s="22"/>
      <c r="AA42" s="23"/>
      <c r="AB42" s="22"/>
      <c r="AC42" s="23"/>
      <c r="AE42" s="29" t="str">
        <f t="shared" si="3"/>
        <v/>
      </c>
      <c r="AG42" s="7" t="str">
        <f>+$A$23</f>
        <v/>
      </c>
      <c r="AH42" s="7" t="str">
        <f>IF(A42&lt;&gt;"",IF(AE42&lt;&gt;"",AE42,0)+IF(W46&lt;&gt;"",W46,0),"")</f>
        <v/>
      </c>
      <c r="AI42" s="106" t="str">
        <f>IF(AH42="","",IF(AH42&gt;0,ROUND(AH42/LARGE(AH31:AH45,1),3),0))</f>
        <v/>
      </c>
    </row>
    <row r="43" spans="1:35" ht="13.5" x14ac:dyDescent="0.25">
      <c r="A43" s="59" t="str">
        <f>+$A$24</f>
        <v/>
      </c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2"/>
      <c r="AA43" s="23"/>
      <c r="AB43" s="22"/>
      <c r="AC43" s="23"/>
      <c r="AE43" s="29" t="str">
        <f t="shared" si="3"/>
        <v/>
      </c>
      <c r="AG43" s="7" t="str">
        <f>+$A$24</f>
        <v/>
      </c>
      <c r="AH43" s="7" t="str">
        <f>IF(A43&lt;&gt;"",IF(AE43&lt;&gt;"",AE43,0)+IF(Y46&lt;&gt;"",Y46,0),"")</f>
        <v/>
      </c>
      <c r="AI43" s="106" t="str">
        <f>IF(AH43="","",IF(AH43&gt;0,ROUND(AH43/LARGE(AH31:AH45,1),3),0))</f>
        <v/>
      </c>
    </row>
    <row r="44" spans="1:35" ht="13.5" x14ac:dyDescent="0.25">
      <c r="A44" s="59" t="str">
        <f>+$A$25</f>
        <v/>
      </c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2"/>
      <c r="AC44" s="23"/>
      <c r="AE44" s="29" t="str">
        <f t="shared" si="3"/>
        <v/>
      </c>
      <c r="AG44" s="7" t="str">
        <f>+$A$25</f>
        <v/>
      </c>
      <c r="AH44" s="7" t="str">
        <f>IF(A44&lt;&gt;"",IF(AE44&lt;&gt;"",AE44,0)+IF(AA46&lt;&gt;"",AA46,0),"")</f>
        <v/>
      </c>
      <c r="AI44" s="106" t="str">
        <f>IF(AH44="","",IF(AH44&gt;0,ROUND(AH44/LARGE(AH31:AH45,1),3),0))</f>
        <v/>
      </c>
    </row>
    <row r="45" spans="1:35" x14ac:dyDescent="0.2">
      <c r="A45" s="59" t="str">
        <f>+$A$26</f>
        <v/>
      </c>
      <c r="C45" s="3"/>
      <c r="AE45" s="26"/>
      <c r="AG45" s="40" t="str">
        <f>+$A$26</f>
        <v/>
      </c>
      <c r="AH45" s="40" t="str">
        <f>IF(A45&lt;&gt;"",IF(AE45&lt;&gt;"",AE45,0)+IF(AC46&lt;&gt;"",AC46,0),"")</f>
        <v/>
      </c>
      <c r="AI45" s="107" t="str">
        <f>IF(AH45="","",IF(AH45&gt;0,ROUND(AH45/LARGE(AH31:AH45,1),3),0))</f>
        <v/>
      </c>
    </row>
    <row r="46" spans="1:35" s="26" customFormat="1" x14ac:dyDescent="0.2">
      <c r="C46" s="27" t="str">
        <f>IF(C30="","",SUM(C31:C44))</f>
        <v/>
      </c>
      <c r="E46" s="27" t="str">
        <f>IF(E30="","",SUM(E31:E44))</f>
        <v/>
      </c>
      <c r="G46" s="27" t="str">
        <f>IF(G30="","",SUM(G31:G44))</f>
        <v/>
      </c>
      <c r="I46" s="27" t="str">
        <f>IF(I30="","",SUM(I31:I44))</f>
        <v/>
      </c>
      <c r="K46" s="27" t="str">
        <f>IF(K30="","",SUM(K31:K44))</f>
        <v/>
      </c>
      <c r="M46" s="27" t="str">
        <f>IF(M30="","",SUM(M31:M44))</f>
        <v/>
      </c>
      <c r="O46" s="27" t="str">
        <f>IF(O30="","",SUM(O31:O44))</f>
        <v/>
      </c>
      <c r="Q46" s="27" t="str">
        <f>IF(Q30="","",SUM(Q31:Q44))</f>
        <v/>
      </c>
      <c r="S46" s="27" t="str">
        <f>IF(S30="","",SUM(S31:S44))</f>
        <v/>
      </c>
      <c r="U46" s="27" t="str">
        <f>IF(U30="","",SUM(U31:U44))</f>
        <v/>
      </c>
      <c r="W46" s="27" t="str">
        <f>IF(W30="","",SUM(W31:W44))</f>
        <v/>
      </c>
      <c r="X46" s="27"/>
      <c r="Y46" s="27" t="str">
        <f>IF(Y30="","",SUM(Y31:Y44))</f>
        <v/>
      </c>
      <c r="AA46" s="27" t="str">
        <f>IF(AA30="","",SUM(AA31:AA44))</f>
        <v/>
      </c>
      <c r="AC46" s="27" t="str">
        <f>IF(AC30="","",SUM(AC31:AC44))</f>
        <v/>
      </c>
      <c r="AG46" s="41"/>
      <c r="AH46" s="93"/>
      <c r="AI46" s="41"/>
    </row>
    <row r="47" spans="1:35" ht="24" customHeight="1" x14ac:dyDescent="0.2">
      <c r="AC47" s="8" t="str">
        <f>"Firma ("&amp;Anagrafica!B89&amp;")"</f>
        <v>Firma (Commissario 1)</v>
      </c>
      <c r="AE47" s="88"/>
      <c r="AF47" s="88"/>
      <c r="AG47" s="89"/>
      <c r="AH47" s="88"/>
      <c r="AI47" s="88"/>
    </row>
    <row r="48" spans="1:35" ht="18.75" x14ac:dyDescent="0.3">
      <c r="A48" s="19" t="str">
        <f>IF(Anagrafica!A90&lt;&gt;"",Anagrafica!A90&amp;" - "&amp;Anagrafica!B90,"")</f>
        <v>2 - Commissario 2</v>
      </c>
      <c r="B48" s="20"/>
      <c r="D48" s="1"/>
      <c r="AE48" s="90"/>
      <c r="AF48" s="90"/>
      <c r="AG48" s="91"/>
      <c r="AH48" s="90"/>
      <c r="AI48" s="90"/>
    </row>
    <row r="49" spans="1:35" s="5" customFormat="1" ht="13.5" customHeight="1" x14ac:dyDescent="0.2">
      <c r="A49" s="4" t="s">
        <v>10</v>
      </c>
      <c r="C49" s="60" t="str">
        <f>$A$13</f>
        <v/>
      </c>
      <c r="E49" s="60" t="str">
        <f>+$A$14</f>
        <v/>
      </c>
      <c r="G49" s="60" t="str">
        <f>+$A$15</f>
        <v/>
      </c>
      <c r="I49" s="60" t="str">
        <f>+$A$16</f>
        <v/>
      </c>
      <c r="K49" s="60" t="str">
        <f>+$A$17</f>
        <v/>
      </c>
      <c r="M49" s="60" t="str">
        <f>+$A$18</f>
        <v/>
      </c>
      <c r="O49" s="60" t="str">
        <f>+$A$19</f>
        <v/>
      </c>
      <c r="Q49" s="60" t="str">
        <f>+$A$20</f>
        <v/>
      </c>
      <c r="S49" s="60" t="str">
        <f>+$A$21</f>
        <v/>
      </c>
      <c r="U49" s="60" t="str">
        <f>+$A$22</f>
        <v/>
      </c>
      <c r="W49" s="60" t="str">
        <f>+$A$23</f>
        <v/>
      </c>
      <c r="Y49" s="60" t="str">
        <f>+$A$24</f>
        <v/>
      </c>
      <c r="AA49" s="60" t="str">
        <f>+$A$25</f>
        <v/>
      </c>
      <c r="AC49" s="60" t="str">
        <f>+$A$26</f>
        <v/>
      </c>
      <c r="AE49" s="26"/>
      <c r="AG49" s="4" t="s">
        <v>10</v>
      </c>
      <c r="AH49" s="5" t="s">
        <v>1</v>
      </c>
      <c r="AI49" s="5" t="s">
        <v>0</v>
      </c>
    </row>
    <row r="50" spans="1:35" ht="13.5" x14ac:dyDescent="0.25">
      <c r="A50" s="59" t="str">
        <f>+$A$12</f>
        <v/>
      </c>
      <c r="B50" s="22"/>
      <c r="C50" s="23"/>
      <c r="D50" s="22"/>
      <c r="E50" s="23"/>
      <c r="F50" s="22"/>
      <c r="G50" s="23"/>
      <c r="H50" s="22"/>
      <c r="I50" s="23"/>
      <c r="J50" s="22"/>
      <c r="K50" s="23"/>
      <c r="L50" s="22"/>
      <c r="M50" s="23"/>
      <c r="N50" s="22"/>
      <c r="O50" s="23"/>
      <c r="P50" s="22"/>
      <c r="Q50" s="23"/>
      <c r="R50" s="22"/>
      <c r="S50" s="23"/>
      <c r="T50" s="22"/>
      <c r="U50" s="23"/>
      <c r="V50" s="22"/>
      <c r="W50" s="23"/>
      <c r="X50" s="22"/>
      <c r="Y50" s="23"/>
      <c r="Z50" s="22"/>
      <c r="AA50" s="23"/>
      <c r="AB50" s="22"/>
      <c r="AC50" s="23"/>
      <c r="AE50" s="29" t="str">
        <f t="shared" ref="AE50:AE63" si="4">IF(OR(A50="",AND(A50&lt;&gt;"",A51="")),"",SUM(B50,D50,F50,H50,J50,L50,N50,P50,R50,T50,V50,X50,Z50,AB50))</f>
        <v/>
      </c>
      <c r="AG50" s="6" t="str">
        <f>+$A$12</f>
        <v/>
      </c>
      <c r="AH50" s="6" t="str">
        <f>IF(A50&lt;&gt;"",AE50,"")</f>
        <v/>
      </c>
      <c r="AI50" s="105" t="str">
        <f>IF(AH50="","",IF(AH50&gt;0,ROUND(AH50/LARGE(AH50:AH64,1),3),0))</f>
        <v/>
      </c>
    </row>
    <row r="51" spans="1:35" ht="13.5" x14ac:dyDescent="0.25">
      <c r="A51" s="59" t="str">
        <f>+$A$13</f>
        <v/>
      </c>
      <c r="B51" s="24"/>
      <c r="C51" s="24"/>
      <c r="D51" s="22"/>
      <c r="E51" s="23"/>
      <c r="F51" s="22"/>
      <c r="G51" s="23"/>
      <c r="H51" s="22"/>
      <c r="I51" s="23"/>
      <c r="J51" s="22"/>
      <c r="K51" s="23"/>
      <c r="L51" s="22"/>
      <c r="M51" s="23"/>
      <c r="N51" s="22"/>
      <c r="O51" s="23"/>
      <c r="P51" s="22"/>
      <c r="Q51" s="23"/>
      <c r="R51" s="22"/>
      <c r="S51" s="23"/>
      <c r="T51" s="22"/>
      <c r="U51" s="23"/>
      <c r="V51" s="22"/>
      <c r="W51" s="23"/>
      <c r="X51" s="22"/>
      <c r="Y51" s="23"/>
      <c r="Z51" s="22"/>
      <c r="AA51" s="23"/>
      <c r="AB51" s="22"/>
      <c r="AC51" s="23"/>
      <c r="AE51" s="29" t="str">
        <f t="shared" si="4"/>
        <v/>
      </c>
      <c r="AG51" s="7" t="str">
        <f>+$A$13</f>
        <v/>
      </c>
      <c r="AH51" s="7" t="str">
        <f>IF(A51&lt;&gt;"",IF(AE51&lt;&gt;"",AE51,0)+IF(C65&lt;&gt;"",C65,0),"")</f>
        <v/>
      </c>
      <c r="AI51" s="106" t="str">
        <f>IF(AH51="","",IF(AH51&gt;0,ROUND(AH51/LARGE(AH50:AH64,1),3),0))</f>
        <v/>
      </c>
    </row>
    <row r="52" spans="1:35" ht="13.5" x14ac:dyDescent="0.25">
      <c r="A52" s="59" t="str">
        <f>+$A$14</f>
        <v/>
      </c>
      <c r="B52" s="24"/>
      <c r="C52" s="24"/>
      <c r="D52" s="24"/>
      <c r="E52" s="24"/>
      <c r="F52" s="22"/>
      <c r="G52" s="23"/>
      <c r="H52" s="22"/>
      <c r="I52" s="23"/>
      <c r="J52" s="22"/>
      <c r="K52" s="23"/>
      <c r="L52" s="22"/>
      <c r="M52" s="23"/>
      <c r="N52" s="22"/>
      <c r="O52" s="23"/>
      <c r="P52" s="22"/>
      <c r="Q52" s="23"/>
      <c r="R52" s="22"/>
      <c r="S52" s="23"/>
      <c r="T52" s="22"/>
      <c r="U52" s="23"/>
      <c r="V52" s="22"/>
      <c r="W52" s="23"/>
      <c r="X52" s="22"/>
      <c r="Y52" s="23"/>
      <c r="Z52" s="22"/>
      <c r="AA52" s="23"/>
      <c r="AB52" s="22"/>
      <c r="AC52" s="23"/>
      <c r="AE52" s="29" t="str">
        <f t="shared" si="4"/>
        <v/>
      </c>
      <c r="AG52" s="7" t="str">
        <f>+$A$14</f>
        <v/>
      </c>
      <c r="AH52" s="7" t="str">
        <f>IF(A52&lt;&gt;"",IF(AE52&lt;&gt;"",AE52,0)+IF(E65&lt;&gt;"",E65,0),"")</f>
        <v/>
      </c>
      <c r="AI52" s="106" t="str">
        <f>IF(AH52="","",IF(AH52&gt;0,ROUND(AH52/LARGE(AH50:AH64,1),3),0))</f>
        <v/>
      </c>
    </row>
    <row r="53" spans="1:35" ht="13.5" x14ac:dyDescent="0.25">
      <c r="A53" s="59" t="str">
        <f>+$A$15</f>
        <v/>
      </c>
      <c r="B53" s="24"/>
      <c r="C53" s="24"/>
      <c r="D53" s="24"/>
      <c r="E53" s="24"/>
      <c r="F53" s="24"/>
      <c r="G53" s="24"/>
      <c r="H53" s="22"/>
      <c r="I53" s="23"/>
      <c r="J53" s="22"/>
      <c r="K53" s="23"/>
      <c r="L53" s="22"/>
      <c r="M53" s="23"/>
      <c r="N53" s="22"/>
      <c r="O53" s="23"/>
      <c r="P53" s="22"/>
      <c r="Q53" s="23"/>
      <c r="R53" s="22"/>
      <c r="S53" s="23"/>
      <c r="T53" s="22"/>
      <c r="U53" s="23"/>
      <c r="V53" s="22"/>
      <c r="W53" s="23"/>
      <c r="X53" s="22"/>
      <c r="Y53" s="23"/>
      <c r="Z53" s="22"/>
      <c r="AA53" s="23"/>
      <c r="AB53" s="22"/>
      <c r="AC53" s="23"/>
      <c r="AE53" s="29" t="str">
        <f t="shared" si="4"/>
        <v/>
      </c>
      <c r="AG53" s="7" t="str">
        <f>+$A$15</f>
        <v/>
      </c>
      <c r="AH53" s="7" t="str">
        <f>IF(A53&lt;&gt;"",IF(AE53&lt;&gt;"",AE53,0)+IF(G65&lt;&gt;"",G65,0),"")</f>
        <v/>
      </c>
      <c r="AI53" s="106" t="str">
        <f>IF(AH53="","",IF(AH53&gt;0,ROUND(AH53/LARGE(AH50:AH64,1),3),0))</f>
        <v/>
      </c>
    </row>
    <row r="54" spans="1:35" ht="13.5" x14ac:dyDescent="0.25">
      <c r="A54" s="59" t="str">
        <f>+$A$16</f>
        <v/>
      </c>
      <c r="B54" s="24"/>
      <c r="C54" s="24"/>
      <c r="D54" s="24"/>
      <c r="E54" s="24"/>
      <c r="F54" s="24"/>
      <c r="G54" s="24"/>
      <c r="H54" s="24"/>
      <c r="I54" s="24"/>
      <c r="J54" s="22"/>
      <c r="K54" s="23"/>
      <c r="L54" s="22"/>
      <c r="M54" s="23"/>
      <c r="N54" s="22"/>
      <c r="O54" s="23"/>
      <c r="P54" s="22"/>
      <c r="Q54" s="23"/>
      <c r="R54" s="22"/>
      <c r="S54" s="23"/>
      <c r="T54" s="22"/>
      <c r="U54" s="23"/>
      <c r="V54" s="22"/>
      <c r="W54" s="23"/>
      <c r="X54" s="22"/>
      <c r="Y54" s="23"/>
      <c r="Z54" s="22"/>
      <c r="AA54" s="23"/>
      <c r="AB54" s="22"/>
      <c r="AC54" s="23"/>
      <c r="AE54" s="29" t="str">
        <f t="shared" si="4"/>
        <v/>
      </c>
      <c r="AG54" s="7" t="str">
        <f>+$A$16</f>
        <v/>
      </c>
      <c r="AH54" s="7" t="str">
        <f>IF(A54&lt;&gt;"",IF(AE54&lt;&gt;"",AE54,0)+IF(I65&lt;&gt;"",I65,0),"")</f>
        <v/>
      </c>
      <c r="AI54" s="106" t="str">
        <f>IF(AH54="","",IF(AH54&gt;0,ROUND(AH54/LARGE(AH50:AH64,1),3),0))</f>
        <v/>
      </c>
    </row>
    <row r="55" spans="1:35" ht="13.5" x14ac:dyDescent="0.25">
      <c r="A55" s="59" t="str">
        <f>+$A$17</f>
        <v/>
      </c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2"/>
      <c r="M55" s="23"/>
      <c r="N55" s="22"/>
      <c r="O55" s="23"/>
      <c r="P55" s="22"/>
      <c r="Q55" s="23"/>
      <c r="R55" s="22"/>
      <c r="S55" s="23"/>
      <c r="T55" s="22"/>
      <c r="U55" s="23"/>
      <c r="V55" s="22"/>
      <c r="W55" s="23"/>
      <c r="X55" s="22"/>
      <c r="Y55" s="23"/>
      <c r="Z55" s="22"/>
      <c r="AA55" s="23"/>
      <c r="AB55" s="22"/>
      <c r="AC55" s="23"/>
      <c r="AE55" s="29" t="str">
        <f t="shared" si="4"/>
        <v/>
      </c>
      <c r="AG55" s="7" t="str">
        <f>+$A$17</f>
        <v/>
      </c>
      <c r="AH55" s="7" t="str">
        <f>IF(A55&lt;&gt;"",IF(AE55&lt;&gt;"",AE55,0)+IF(K65&lt;&gt;"",K65,0),"")</f>
        <v/>
      </c>
      <c r="AI55" s="106" t="str">
        <f>IF(AH55="","",IF(AH55&gt;0,ROUND(AH55/LARGE(AH50:AH64,1),3),0))</f>
        <v/>
      </c>
    </row>
    <row r="56" spans="1:35" ht="13.5" x14ac:dyDescent="0.25">
      <c r="A56" s="59" t="str">
        <f>+$A$18</f>
        <v/>
      </c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2"/>
      <c r="O56" s="23"/>
      <c r="P56" s="22"/>
      <c r="Q56" s="23"/>
      <c r="R56" s="22"/>
      <c r="S56" s="23"/>
      <c r="T56" s="22"/>
      <c r="U56" s="23"/>
      <c r="V56" s="22"/>
      <c r="W56" s="23"/>
      <c r="X56" s="22"/>
      <c r="Y56" s="23"/>
      <c r="Z56" s="22"/>
      <c r="AA56" s="23"/>
      <c r="AB56" s="22"/>
      <c r="AC56" s="23"/>
      <c r="AE56" s="29" t="str">
        <f t="shared" si="4"/>
        <v/>
      </c>
      <c r="AG56" s="7" t="str">
        <f>+$A$18</f>
        <v/>
      </c>
      <c r="AH56" s="7" t="str">
        <f>IF(A56&lt;&gt;"",IF(AE56&lt;&gt;"",AE56,0)+IF(M65&lt;&gt;"",M65,0),"")</f>
        <v/>
      </c>
      <c r="AI56" s="106" t="str">
        <f>IF(AH56="","",IF(AH56&gt;0,ROUND(AH56/LARGE(AH50:AH64,1),3),0))</f>
        <v/>
      </c>
    </row>
    <row r="57" spans="1:35" ht="13.5" x14ac:dyDescent="0.25">
      <c r="A57" s="59" t="str">
        <f>+$A$19</f>
        <v/>
      </c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2"/>
      <c r="Q57" s="23"/>
      <c r="R57" s="22"/>
      <c r="S57" s="23"/>
      <c r="T57" s="22"/>
      <c r="U57" s="23"/>
      <c r="V57" s="22"/>
      <c r="W57" s="23"/>
      <c r="X57" s="22"/>
      <c r="Y57" s="23"/>
      <c r="Z57" s="22"/>
      <c r="AA57" s="23"/>
      <c r="AB57" s="22"/>
      <c r="AC57" s="23"/>
      <c r="AE57" s="29" t="str">
        <f t="shared" si="4"/>
        <v/>
      </c>
      <c r="AG57" s="7" t="str">
        <f>+$A$19</f>
        <v/>
      </c>
      <c r="AH57" s="7" t="str">
        <f>IF(A57&lt;&gt;"",IF(AE57&lt;&gt;"",AE57,0)+IF(O65&lt;&gt;"",O65,0),"")</f>
        <v/>
      </c>
      <c r="AI57" s="106" t="str">
        <f>IF(AH57="","",IF(AH57&gt;0,ROUND(AH57/LARGE(AH50:AH64,1),3),0))</f>
        <v/>
      </c>
    </row>
    <row r="58" spans="1:35" ht="13.5" x14ac:dyDescent="0.25">
      <c r="A58" s="59" t="str">
        <f>+$A$20</f>
        <v/>
      </c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2"/>
      <c r="S58" s="23"/>
      <c r="T58" s="22"/>
      <c r="U58" s="23"/>
      <c r="V58" s="22"/>
      <c r="W58" s="23"/>
      <c r="X58" s="22"/>
      <c r="Y58" s="23"/>
      <c r="Z58" s="22"/>
      <c r="AA58" s="23"/>
      <c r="AB58" s="22"/>
      <c r="AC58" s="23"/>
      <c r="AE58" s="29" t="str">
        <f t="shared" si="4"/>
        <v/>
      </c>
      <c r="AG58" s="7" t="str">
        <f>+$A$20</f>
        <v/>
      </c>
      <c r="AH58" s="7" t="str">
        <f>IF(A58&lt;&gt;"",IF(AE58&lt;&gt;"",AE58,0)+IF(Q65&lt;&gt;"",Q65,0),"")</f>
        <v/>
      </c>
      <c r="AI58" s="106" t="str">
        <f>IF(AH58="","",IF(AH58&gt;0,ROUND(AH58/LARGE(AH50:AH64,1),3),0))</f>
        <v/>
      </c>
    </row>
    <row r="59" spans="1:35" ht="13.5" x14ac:dyDescent="0.25">
      <c r="A59" s="59" t="str">
        <f>+$A$21</f>
        <v/>
      </c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2"/>
      <c r="U59" s="23"/>
      <c r="V59" s="22"/>
      <c r="W59" s="23"/>
      <c r="X59" s="22"/>
      <c r="Y59" s="23"/>
      <c r="Z59" s="22"/>
      <c r="AA59" s="23"/>
      <c r="AB59" s="22"/>
      <c r="AC59" s="23"/>
      <c r="AE59" s="29" t="str">
        <f t="shared" si="4"/>
        <v/>
      </c>
      <c r="AG59" s="7" t="str">
        <f>+$A$21</f>
        <v/>
      </c>
      <c r="AH59" s="7" t="str">
        <f>IF(A59&lt;&gt;"",IF(AE59&lt;&gt;"",AE59,0)+IF(S65&lt;&gt;"",S65,0),"")</f>
        <v/>
      </c>
      <c r="AI59" s="106" t="str">
        <f>IF(AH59="","",IF(AH59&gt;0,ROUND(AH59/LARGE(AH50:AH64,1),3),0))</f>
        <v/>
      </c>
    </row>
    <row r="60" spans="1:35" ht="13.5" x14ac:dyDescent="0.25">
      <c r="A60" s="59" t="str">
        <f>+$A$22</f>
        <v/>
      </c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2"/>
      <c r="W60" s="23"/>
      <c r="X60" s="22"/>
      <c r="Y60" s="23"/>
      <c r="Z60" s="22"/>
      <c r="AA60" s="23"/>
      <c r="AB60" s="22"/>
      <c r="AC60" s="23"/>
      <c r="AE60" s="29" t="str">
        <f t="shared" si="4"/>
        <v/>
      </c>
      <c r="AG60" s="7" t="str">
        <f>+$A$22</f>
        <v/>
      </c>
      <c r="AH60" s="7" t="str">
        <f>IF(A60&lt;&gt;"",IF(AE60&lt;&gt;"",AE60,0)+IF(U65&lt;&gt;"",U65,0),"")</f>
        <v/>
      </c>
      <c r="AI60" s="106" t="str">
        <f>IF(AH60="","",IF(AH60&gt;0,ROUND(AH60/LARGE(AH50:AH64,1),3),0))</f>
        <v/>
      </c>
    </row>
    <row r="61" spans="1:35" ht="13.5" x14ac:dyDescent="0.25">
      <c r="A61" s="59" t="str">
        <f>+$A$23</f>
        <v/>
      </c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2"/>
      <c r="Y61" s="23"/>
      <c r="Z61" s="22"/>
      <c r="AA61" s="23"/>
      <c r="AB61" s="22"/>
      <c r="AC61" s="23"/>
      <c r="AE61" s="29" t="str">
        <f t="shared" si="4"/>
        <v/>
      </c>
      <c r="AG61" s="7" t="str">
        <f>+$A$23</f>
        <v/>
      </c>
      <c r="AH61" s="7" t="str">
        <f>IF(A61&lt;&gt;"",IF(AE61&lt;&gt;"",AE61,0)+IF(W65&lt;&gt;"",W65,0),"")</f>
        <v/>
      </c>
      <c r="AI61" s="106" t="str">
        <f>IF(AH61="","",IF(AH61&gt;0,ROUND(AH61/LARGE(AH50:AH64,1),3),0))</f>
        <v/>
      </c>
    </row>
    <row r="62" spans="1:35" ht="13.5" x14ac:dyDescent="0.25">
      <c r="A62" s="59" t="str">
        <f>+$A$24</f>
        <v/>
      </c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2"/>
      <c r="AA62" s="23"/>
      <c r="AB62" s="22"/>
      <c r="AC62" s="23"/>
      <c r="AE62" s="29" t="str">
        <f t="shared" si="4"/>
        <v/>
      </c>
      <c r="AG62" s="7" t="str">
        <f>+$A$24</f>
        <v/>
      </c>
      <c r="AH62" s="7" t="str">
        <f>IF(A62&lt;&gt;"",IF(AE62&lt;&gt;"",AE62,0)+IF(Y65&lt;&gt;"",Y65,0),"")</f>
        <v/>
      </c>
      <c r="AI62" s="106" t="str">
        <f>IF(AH62="","",IF(AH62&gt;0,ROUND(AH62/LARGE(AH50:AH64,1),3),0))</f>
        <v/>
      </c>
    </row>
    <row r="63" spans="1:35" ht="13.5" x14ac:dyDescent="0.25">
      <c r="A63" s="59" t="str">
        <f>+$A$25</f>
        <v/>
      </c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2"/>
      <c r="AC63" s="23"/>
      <c r="AE63" s="29" t="str">
        <f t="shared" si="4"/>
        <v/>
      </c>
      <c r="AG63" s="7" t="str">
        <f>+$A$25</f>
        <v/>
      </c>
      <c r="AH63" s="7" t="str">
        <f>IF(A63&lt;&gt;"",IF(AE63&lt;&gt;"",AE63,0)+IF(AA65&lt;&gt;"",AA65,0),"")</f>
        <v/>
      </c>
      <c r="AI63" s="106" t="str">
        <f>IF(AH63="","",IF(AH63&gt;0,ROUND(AH63/LARGE(AH50:AH64,1),3),0))</f>
        <v/>
      </c>
    </row>
    <row r="64" spans="1:35" x14ac:dyDescent="0.2">
      <c r="A64" s="59" t="str">
        <f>+$A$26</f>
        <v/>
      </c>
      <c r="C64" s="3"/>
      <c r="AE64" s="26"/>
      <c r="AG64" s="40" t="str">
        <f>+$A$26</f>
        <v/>
      </c>
      <c r="AH64" s="40" t="str">
        <f>IF(A64&lt;&gt;"",IF(AE64&lt;&gt;"",AE64,0)+IF(AC65&lt;&gt;"",AC65,0),"")</f>
        <v/>
      </c>
      <c r="AI64" s="107" t="str">
        <f>IF(AH64="","",IF(AH64&gt;0,ROUND(AH64/LARGE(AH50:AH64,1),3),0))</f>
        <v/>
      </c>
    </row>
    <row r="65" spans="1:35" s="26" customFormat="1" x14ac:dyDescent="0.2">
      <c r="C65" s="27" t="str">
        <f>IF(C49="","",SUM(C50:C63))</f>
        <v/>
      </c>
      <c r="E65" s="27" t="str">
        <f>IF(E49="","",SUM(E50:E63))</f>
        <v/>
      </c>
      <c r="G65" s="27" t="str">
        <f>IF(G49="","",SUM(G50:G63))</f>
        <v/>
      </c>
      <c r="I65" s="27" t="str">
        <f>IF(I49="","",SUM(I50:I63))</f>
        <v/>
      </c>
      <c r="K65" s="27" t="str">
        <f>IF(K49="","",SUM(K50:K63))</f>
        <v/>
      </c>
      <c r="M65" s="27" t="str">
        <f>IF(M49="","",SUM(M50:M63))</f>
        <v/>
      </c>
      <c r="O65" s="27" t="str">
        <f>IF(O49="","",SUM(O50:O63))</f>
        <v/>
      </c>
      <c r="Q65" s="27" t="str">
        <f>IF(Q49="","",SUM(Q50:Q63))</f>
        <v/>
      </c>
      <c r="S65" s="27" t="str">
        <f>IF(S49="","",SUM(S50:S63))</f>
        <v/>
      </c>
      <c r="U65" s="27" t="str">
        <f>IF(U49="","",SUM(U50:U63))</f>
        <v/>
      </c>
      <c r="W65" s="27" t="str">
        <f>IF(W49="","",SUM(W50:W63))</f>
        <v/>
      </c>
      <c r="X65" s="27"/>
      <c r="Y65" s="27" t="str">
        <f>IF(Y49="","",SUM(Y50:Y63))</f>
        <v/>
      </c>
      <c r="AA65" s="27" t="str">
        <f>IF(AA49="","",SUM(AA50:AA63))</f>
        <v/>
      </c>
      <c r="AC65" s="27" t="str">
        <f>IF(AC49="","",SUM(AC50:AC63))</f>
        <v/>
      </c>
      <c r="AG65" s="41"/>
      <c r="AH65" s="93"/>
      <c r="AI65" s="41"/>
    </row>
    <row r="66" spans="1:35" ht="24" customHeight="1" x14ac:dyDescent="0.2">
      <c r="AC66" s="8" t="str">
        <f>"Firma ("&amp;Anagrafica!B90&amp;")"</f>
        <v>Firma (Commissario 2)</v>
      </c>
      <c r="AE66" s="88"/>
      <c r="AF66" s="88"/>
      <c r="AG66" s="89"/>
      <c r="AH66" s="88"/>
      <c r="AI66" s="88"/>
    </row>
    <row r="67" spans="1:35" ht="18.75" x14ac:dyDescent="0.3">
      <c r="A67" s="19" t="str">
        <f>IF(Anagrafica!A91&lt;&gt;"",Anagrafica!A91&amp;" - "&amp;Anagrafica!B91,"")</f>
        <v>3 - Commissario 3</v>
      </c>
      <c r="B67" s="20"/>
      <c r="D67" s="1"/>
    </row>
    <row r="68" spans="1:35" s="5" customFormat="1" ht="13.5" customHeight="1" x14ac:dyDescent="0.2">
      <c r="A68" s="4" t="s">
        <v>10</v>
      </c>
      <c r="C68" s="60" t="str">
        <f>$A$13</f>
        <v/>
      </c>
      <c r="E68" s="60" t="str">
        <f>+$A$14</f>
        <v/>
      </c>
      <c r="G68" s="60" t="str">
        <f>+$A$15</f>
        <v/>
      </c>
      <c r="I68" s="60" t="str">
        <f>+$A$16</f>
        <v/>
      </c>
      <c r="K68" s="60" t="str">
        <f>+$A$17</f>
        <v/>
      </c>
      <c r="M68" s="60" t="str">
        <f>+$A$18</f>
        <v/>
      </c>
      <c r="O68" s="60" t="str">
        <f>+$A$19</f>
        <v/>
      </c>
      <c r="Q68" s="60" t="str">
        <f>+$A$20</f>
        <v/>
      </c>
      <c r="S68" s="60" t="str">
        <f>+$A$21</f>
        <v/>
      </c>
      <c r="U68" s="60" t="str">
        <f>+$A$22</f>
        <v/>
      </c>
      <c r="W68" s="60" t="str">
        <f>+$A$23</f>
        <v/>
      </c>
      <c r="Y68" s="60" t="str">
        <f>+$A$24</f>
        <v/>
      </c>
      <c r="AA68" s="60" t="str">
        <f>+$A$25</f>
        <v/>
      </c>
      <c r="AC68" s="60" t="str">
        <f>+$A$26</f>
        <v/>
      </c>
      <c r="AE68" s="26"/>
      <c r="AG68" s="4" t="s">
        <v>10</v>
      </c>
      <c r="AH68" s="5" t="s">
        <v>1</v>
      </c>
      <c r="AI68" s="5" t="s">
        <v>0</v>
      </c>
    </row>
    <row r="69" spans="1:35" ht="13.5" x14ac:dyDescent="0.25">
      <c r="A69" s="59" t="str">
        <f>+$A$12</f>
        <v/>
      </c>
      <c r="B69" s="22"/>
      <c r="C69" s="23"/>
      <c r="D69" s="22"/>
      <c r="E69" s="23"/>
      <c r="F69" s="22"/>
      <c r="G69" s="23"/>
      <c r="H69" s="22"/>
      <c r="I69" s="23"/>
      <c r="J69" s="22"/>
      <c r="K69" s="23"/>
      <c r="L69" s="22"/>
      <c r="M69" s="23"/>
      <c r="N69" s="22"/>
      <c r="O69" s="23"/>
      <c r="P69" s="22"/>
      <c r="Q69" s="23"/>
      <c r="R69" s="22"/>
      <c r="S69" s="23"/>
      <c r="T69" s="22"/>
      <c r="U69" s="23"/>
      <c r="V69" s="22"/>
      <c r="W69" s="23"/>
      <c r="X69" s="22"/>
      <c r="Y69" s="23"/>
      <c r="Z69" s="22"/>
      <c r="AA69" s="23"/>
      <c r="AB69" s="22"/>
      <c r="AC69" s="23"/>
      <c r="AE69" s="29" t="str">
        <f t="shared" ref="AE69:AE82" si="5">IF(OR(A69="",AND(A69&lt;&gt;"",A70="")),"",SUM(B69,D69,F69,H69,J69,L69,N69,P69,R69,T69,V69,X69,Z69,AB69))</f>
        <v/>
      </c>
      <c r="AG69" s="6" t="str">
        <f>+$A$12</f>
        <v/>
      </c>
      <c r="AH69" s="6" t="str">
        <f>IF(A69&lt;&gt;"",AE69,"")</f>
        <v/>
      </c>
      <c r="AI69" s="105" t="str">
        <f>IF(AH69="","",IF(AH69&gt;0,ROUND(AH69/LARGE(AH69:AH83,1),3),0))</f>
        <v/>
      </c>
    </row>
    <row r="70" spans="1:35" ht="13.5" x14ac:dyDescent="0.25">
      <c r="A70" s="59" t="str">
        <f>+$A$13</f>
        <v/>
      </c>
      <c r="B70" s="24"/>
      <c r="C70" s="24"/>
      <c r="D70" s="22"/>
      <c r="E70" s="23"/>
      <c r="F70" s="22"/>
      <c r="G70" s="23"/>
      <c r="H70" s="22"/>
      <c r="I70" s="23"/>
      <c r="J70" s="22"/>
      <c r="K70" s="23"/>
      <c r="L70" s="22"/>
      <c r="M70" s="23"/>
      <c r="N70" s="22"/>
      <c r="O70" s="23"/>
      <c r="P70" s="22"/>
      <c r="Q70" s="23"/>
      <c r="R70" s="22"/>
      <c r="S70" s="23"/>
      <c r="T70" s="22"/>
      <c r="U70" s="23"/>
      <c r="V70" s="22"/>
      <c r="W70" s="23"/>
      <c r="X70" s="22"/>
      <c r="Y70" s="23"/>
      <c r="Z70" s="22"/>
      <c r="AA70" s="23"/>
      <c r="AB70" s="22"/>
      <c r="AC70" s="23"/>
      <c r="AE70" s="29" t="str">
        <f t="shared" si="5"/>
        <v/>
      </c>
      <c r="AG70" s="7" t="str">
        <f>+$A$13</f>
        <v/>
      </c>
      <c r="AH70" s="7" t="str">
        <f>IF(A70&lt;&gt;"",IF(AE70&lt;&gt;"",AE70,0)+IF(C84&lt;&gt;"",C84,0),"")</f>
        <v/>
      </c>
      <c r="AI70" s="106" t="str">
        <f>IF(AH70="","",IF(AH70&gt;0,ROUND(AH70/LARGE(AH69:AH83,1),3),0))</f>
        <v/>
      </c>
    </row>
    <row r="71" spans="1:35" ht="13.5" x14ac:dyDescent="0.25">
      <c r="A71" s="59" t="str">
        <f>+$A$14</f>
        <v/>
      </c>
      <c r="B71" s="24"/>
      <c r="C71" s="24"/>
      <c r="D71" s="24"/>
      <c r="E71" s="24"/>
      <c r="F71" s="22"/>
      <c r="G71" s="23"/>
      <c r="H71" s="22"/>
      <c r="I71" s="23"/>
      <c r="J71" s="22"/>
      <c r="K71" s="23"/>
      <c r="L71" s="22"/>
      <c r="M71" s="23"/>
      <c r="N71" s="22"/>
      <c r="O71" s="23"/>
      <c r="P71" s="22"/>
      <c r="Q71" s="23"/>
      <c r="R71" s="22"/>
      <c r="S71" s="23"/>
      <c r="T71" s="22"/>
      <c r="U71" s="23"/>
      <c r="V71" s="22"/>
      <c r="W71" s="23"/>
      <c r="X71" s="22"/>
      <c r="Y71" s="23"/>
      <c r="Z71" s="22"/>
      <c r="AA71" s="23"/>
      <c r="AB71" s="22"/>
      <c r="AC71" s="23"/>
      <c r="AE71" s="29" t="str">
        <f t="shared" si="5"/>
        <v/>
      </c>
      <c r="AG71" s="7" t="str">
        <f>+$A$14</f>
        <v/>
      </c>
      <c r="AH71" s="7" t="str">
        <f>IF(A71&lt;&gt;"",IF(AE71&lt;&gt;"",AE71,0)+IF(E84&lt;&gt;"",E84,0),"")</f>
        <v/>
      </c>
      <c r="AI71" s="106" t="str">
        <f>IF(AH71="","",IF(AH71&gt;0,ROUND(AH71/LARGE(AH69:AH83,1),3),0))</f>
        <v/>
      </c>
    </row>
    <row r="72" spans="1:35" ht="13.5" x14ac:dyDescent="0.25">
      <c r="A72" s="59" t="str">
        <f>+$A$15</f>
        <v/>
      </c>
      <c r="B72" s="24"/>
      <c r="C72" s="24"/>
      <c r="D72" s="24"/>
      <c r="E72" s="24"/>
      <c r="F72" s="24"/>
      <c r="G72" s="24"/>
      <c r="H72" s="22"/>
      <c r="I72" s="23"/>
      <c r="J72" s="22"/>
      <c r="K72" s="23"/>
      <c r="L72" s="22"/>
      <c r="M72" s="23"/>
      <c r="N72" s="22"/>
      <c r="O72" s="23"/>
      <c r="P72" s="22"/>
      <c r="Q72" s="23"/>
      <c r="R72" s="22"/>
      <c r="S72" s="23"/>
      <c r="T72" s="22"/>
      <c r="U72" s="23"/>
      <c r="V72" s="22"/>
      <c r="W72" s="23"/>
      <c r="X72" s="22"/>
      <c r="Y72" s="23"/>
      <c r="Z72" s="22"/>
      <c r="AA72" s="23"/>
      <c r="AB72" s="22"/>
      <c r="AC72" s="23"/>
      <c r="AE72" s="29" t="str">
        <f t="shared" si="5"/>
        <v/>
      </c>
      <c r="AG72" s="7" t="str">
        <f>+$A$15</f>
        <v/>
      </c>
      <c r="AH72" s="7" t="str">
        <f>IF(A72&lt;&gt;"",IF(AE72&lt;&gt;"",AE72,0)+IF(G84&lt;&gt;"",G84,0),"")</f>
        <v/>
      </c>
      <c r="AI72" s="106" t="str">
        <f>IF(AH72="","",IF(AH72&gt;0,ROUND(AH72/LARGE(AH69:AH83,1),3),0))</f>
        <v/>
      </c>
    </row>
    <row r="73" spans="1:35" ht="13.5" x14ac:dyDescent="0.25">
      <c r="A73" s="59" t="str">
        <f>+$A$16</f>
        <v/>
      </c>
      <c r="B73" s="24"/>
      <c r="C73" s="24"/>
      <c r="D73" s="24"/>
      <c r="E73" s="24"/>
      <c r="F73" s="24"/>
      <c r="G73" s="24"/>
      <c r="H73" s="24"/>
      <c r="I73" s="24"/>
      <c r="J73" s="22"/>
      <c r="K73" s="23"/>
      <c r="L73" s="22"/>
      <c r="M73" s="23"/>
      <c r="N73" s="22"/>
      <c r="O73" s="23"/>
      <c r="P73" s="22"/>
      <c r="Q73" s="23"/>
      <c r="R73" s="22"/>
      <c r="S73" s="23"/>
      <c r="T73" s="22"/>
      <c r="U73" s="23"/>
      <c r="V73" s="22"/>
      <c r="W73" s="23"/>
      <c r="X73" s="22"/>
      <c r="Y73" s="23"/>
      <c r="Z73" s="22"/>
      <c r="AA73" s="23"/>
      <c r="AB73" s="22"/>
      <c r="AC73" s="23"/>
      <c r="AE73" s="29" t="str">
        <f t="shared" si="5"/>
        <v/>
      </c>
      <c r="AG73" s="7" t="str">
        <f>+$A$16</f>
        <v/>
      </c>
      <c r="AH73" s="7" t="str">
        <f>IF(A73&lt;&gt;"",IF(AE73&lt;&gt;"",AE73,0)+IF(I84&lt;&gt;"",I84,0),"")</f>
        <v/>
      </c>
      <c r="AI73" s="106" t="str">
        <f>IF(AH73="","",IF(AH73&gt;0,ROUND(AH73/LARGE(AH69:AH83,1),3),0))</f>
        <v/>
      </c>
    </row>
    <row r="74" spans="1:35" ht="13.5" x14ac:dyDescent="0.25">
      <c r="A74" s="59" t="str">
        <f>+$A$17</f>
        <v/>
      </c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2"/>
      <c r="M74" s="23"/>
      <c r="N74" s="22"/>
      <c r="O74" s="23"/>
      <c r="P74" s="22"/>
      <c r="Q74" s="23"/>
      <c r="R74" s="22"/>
      <c r="S74" s="23"/>
      <c r="T74" s="22"/>
      <c r="U74" s="23"/>
      <c r="V74" s="22"/>
      <c r="W74" s="23"/>
      <c r="X74" s="22"/>
      <c r="Y74" s="23"/>
      <c r="Z74" s="22"/>
      <c r="AA74" s="23"/>
      <c r="AB74" s="22"/>
      <c r="AC74" s="23"/>
      <c r="AE74" s="29" t="str">
        <f t="shared" si="5"/>
        <v/>
      </c>
      <c r="AG74" s="7" t="str">
        <f>+$A$17</f>
        <v/>
      </c>
      <c r="AH74" s="7" t="str">
        <f>IF(A74&lt;&gt;"",IF(AE74&lt;&gt;"",AE74,0)+IF(K84&lt;&gt;"",K84,0),"")</f>
        <v/>
      </c>
      <c r="AI74" s="106" t="str">
        <f>IF(AH74="","",IF(AH74&gt;0,ROUND(AH74/LARGE(AH69:AH83,1),3),0))</f>
        <v/>
      </c>
    </row>
    <row r="75" spans="1:35" ht="13.5" x14ac:dyDescent="0.25">
      <c r="A75" s="59" t="str">
        <f>+$A$18</f>
        <v/>
      </c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2"/>
      <c r="O75" s="23"/>
      <c r="P75" s="22"/>
      <c r="Q75" s="23"/>
      <c r="R75" s="22"/>
      <c r="S75" s="23"/>
      <c r="T75" s="22"/>
      <c r="U75" s="23"/>
      <c r="V75" s="22"/>
      <c r="W75" s="23"/>
      <c r="X75" s="22"/>
      <c r="Y75" s="23"/>
      <c r="Z75" s="22"/>
      <c r="AA75" s="23"/>
      <c r="AB75" s="22"/>
      <c r="AC75" s="23"/>
      <c r="AE75" s="29" t="str">
        <f t="shared" si="5"/>
        <v/>
      </c>
      <c r="AG75" s="7" t="str">
        <f>+$A$18</f>
        <v/>
      </c>
      <c r="AH75" s="7" t="str">
        <f>IF(A75&lt;&gt;"",IF(AE75&lt;&gt;"",AE75,0)+IF(M84&lt;&gt;"",M84,0),"")</f>
        <v/>
      </c>
      <c r="AI75" s="106" t="str">
        <f>IF(AH75="","",IF(AH75&gt;0,ROUND(AH75/LARGE(AH69:AH83,1),3),0))</f>
        <v/>
      </c>
    </row>
    <row r="76" spans="1:35" ht="13.5" x14ac:dyDescent="0.25">
      <c r="A76" s="59" t="str">
        <f>+$A$19</f>
        <v/>
      </c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2"/>
      <c r="Q76" s="23"/>
      <c r="R76" s="22"/>
      <c r="S76" s="23"/>
      <c r="T76" s="22"/>
      <c r="U76" s="23"/>
      <c r="V76" s="22"/>
      <c r="W76" s="23"/>
      <c r="X76" s="22"/>
      <c r="Y76" s="23"/>
      <c r="Z76" s="22"/>
      <c r="AA76" s="23"/>
      <c r="AB76" s="22"/>
      <c r="AC76" s="23"/>
      <c r="AE76" s="29" t="str">
        <f t="shared" si="5"/>
        <v/>
      </c>
      <c r="AG76" s="7" t="str">
        <f>+$A$19</f>
        <v/>
      </c>
      <c r="AH76" s="7" t="str">
        <f>IF(A76&lt;&gt;"",IF(AE76&lt;&gt;"",AE76,0)+IF(O84&lt;&gt;"",O84,0),"")</f>
        <v/>
      </c>
      <c r="AI76" s="106" t="str">
        <f>IF(AH76="","",IF(AH76&gt;0,ROUND(AH76/LARGE(AH69:AH83,1),3),0))</f>
        <v/>
      </c>
    </row>
    <row r="77" spans="1:35" ht="13.5" x14ac:dyDescent="0.25">
      <c r="A77" s="59" t="str">
        <f>+$A$20</f>
        <v/>
      </c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2"/>
      <c r="S77" s="23"/>
      <c r="T77" s="22"/>
      <c r="U77" s="23"/>
      <c r="V77" s="22"/>
      <c r="W77" s="23"/>
      <c r="X77" s="22"/>
      <c r="Y77" s="23"/>
      <c r="Z77" s="22"/>
      <c r="AA77" s="23"/>
      <c r="AB77" s="22"/>
      <c r="AC77" s="23"/>
      <c r="AE77" s="29" t="str">
        <f t="shared" si="5"/>
        <v/>
      </c>
      <c r="AG77" s="7" t="str">
        <f>+$A$20</f>
        <v/>
      </c>
      <c r="AH77" s="7" t="str">
        <f>IF(A77&lt;&gt;"",IF(AE77&lt;&gt;"",AE77,0)+IF(Q84&lt;&gt;"",Q84,0),"")</f>
        <v/>
      </c>
      <c r="AI77" s="106" t="str">
        <f>IF(AH77="","",IF(AH77&gt;0,ROUND(AH77/LARGE(AH69:AH83,1),3),0))</f>
        <v/>
      </c>
    </row>
    <row r="78" spans="1:35" ht="13.5" x14ac:dyDescent="0.25">
      <c r="A78" s="59" t="str">
        <f>+$A$21</f>
        <v/>
      </c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2"/>
      <c r="U78" s="23"/>
      <c r="V78" s="22"/>
      <c r="W78" s="23"/>
      <c r="X78" s="22"/>
      <c r="Y78" s="23"/>
      <c r="Z78" s="22"/>
      <c r="AA78" s="23"/>
      <c r="AB78" s="22"/>
      <c r="AC78" s="23"/>
      <c r="AE78" s="29" t="str">
        <f t="shared" si="5"/>
        <v/>
      </c>
      <c r="AG78" s="7" t="str">
        <f>+$A$21</f>
        <v/>
      </c>
      <c r="AH78" s="7" t="str">
        <f>IF(A78&lt;&gt;"",IF(AE78&lt;&gt;"",AE78,0)+IF(S84&lt;&gt;"",S84,0),"")</f>
        <v/>
      </c>
      <c r="AI78" s="106" t="str">
        <f>IF(AH78="","",IF(AH78&gt;0,ROUND(AH78/LARGE(AH69:AH83,1),3),0))</f>
        <v/>
      </c>
    </row>
    <row r="79" spans="1:35" ht="13.5" x14ac:dyDescent="0.25">
      <c r="A79" s="59" t="str">
        <f>+$A$22</f>
        <v/>
      </c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2"/>
      <c r="W79" s="23"/>
      <c r="X79" s="22"/>
      <c r="Y79" s="23"/>
      <c r="Z79" s="22"/>
      <c r="AA79" s="23"/>
      <c r="AB79" s="22"/>
      <c r="AC79" s="23"/>
      <c r="AE79" s="29" t="str">
        <f t="shared" si="5"/>
        <v/>
      </c>
      <c r="AG79" s="7" t="str">
        <f>+$A$22</f>
        <v/>
      </c>
      <c r="AH79" s="7" t="str">
        <f>IF(A79&lt;&gt;"",IF(AE79&lt;&gt;"",AE79,0)+IF(U84&lt;&gt;"",U84,0),"")</f>
        <v/>
      </c>
      <c r="AI79" s="106" t="str">
        <f>IF(AH79="","",IF(AH79&gt;0,ROUND(AH79/LARGE(AH69:AH83,1),3),0))</f>
        <v/>
      </c>
    </row>
    <row r="80" spans="1:35" ht="13.5" x14ac:dyDescent="0.25">
      <c r="A80" s="59" t="str">
        <f>+$A$23</f>
        <v/>
      </c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2"/>
      <c r="Y80" s="23"/>
      <c r="Z80" s="22"/>
      <c r="AA80" s="23"/>
      <c r="AB80" s="22"/>
      <c r="AC80" s="23"/>
      <c r="AE80" s="29" t="str">
        <f t="shared" si="5"/>
        <v/>
      </c>
      <c r="AG80" s="7" t="str">
        <f>+$A$23</f>
        <v/>
      </c>
      <c r="AH80" s="7" t="str">
        <f>IF(A80&lt;&gt;"",IF(AE80&lt;&gt;"",AE80,0)+IF(W84&lt;&gt;"",W84,0),"")</f>
        <v/>
      </c>
      <c r="AI80" s="106" t="str">
        <f>IF(AH80="","",IF(AH80&gt;0,ROUND(AH80/LARGE(AH69:AH83,1),3),0))</f>
        <v/>
      </c>
    </row>
    <row r="81" spans="1:35" ht="13.5" x14ac:dyDescent="0.25">
      <c r="A81" s="59" t="str">
        <f>+$A$24</f>
        <v/>
      </c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2"/>
      <c r="AA81" s="23"/>
      <c r="AB81" s="22"/>
      <c r="AC81" s="23"/>
      <c r="AE81" s="29" t="str">
        <f t="shared" si="5"/>
        <v/>
      </c>
      <c r="AG81" s="7" t="str">
        <f>+$A$24</f>
        <v/>
      </c>
      <c r="AH81" s="7" t="str">
        <f>IF(A81&lt;&gt;"",IF(AE81&lt;&gt;"",AE81,0)+IF(Y84&lt;&gt;"",Y84,0),"")</f>
        <v/>
      </c>
      <c r="AI81" s="106" t="str">
        <f>IF(AH81="","",IF(AH81&gt;0,ROUND(AH81/LARGE(AH69:AH83,1),3),0))</f>
        <v/>
      </c>
    </row>
    <row r="82" spans="1:35" ht="13.5" x14ac:dyDescent="0.25">
      <c r="A82" s="59" t="str">
        <f>+$A$25</f>
        <v/>
      </c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2"/>
      <c r="AC82" s="23"/>
      <c r="AE82" s="29" t="str">
        <f t="shared" si="5"/>
        <v/>
      </c>
      <c r="AG82" s="7" t="str">
        <f>+$A$25</f>
        <v/>
      </c>
      <c r="AH82" s="7" t="str">
        <f>IF(A82&lt;&gt;"",IF(AE82&lt;&gt;"",AE82,0)+IF(AA84&lt;&gt;"",AA84,0),"")</f>
        <v/>
      </c>
      <c r="AI82" s="106" t="str">
        <f>IF(AH82="","",IF(AH82&gt;0,ROUND(AH82/LARGE(AH69:AH83,1),3),0))</f>
        <v/>
      </c>
    </row>
    <row r="83" spans="1:35" x14ac:dyDescent="0.2">
      <c r="A83" s="59" t="str">
        <f>+$A$26</f>
        <v/>
      </c>
      <c r="C83" s="3"/>
      <c r="AE83" s="26"/>
      <c r="AG83" s="40" t="str">
        <f>+$A$26</f>
        <v/>
      </c>
      <c r="AH83" s="40" t="str">
        <f>IF(A83&lt;&gt;"",IF(AE83&lt;&gt;"",AE83,0)+IF(AC84&lt;&gt;"",AC84,0),"")</f>
        <v/>
      </c>
      <c r="AI83" s="107" t="str">
        <f>IF(AH83="","",IF(AH83&gt;0,ROUND(AH83/LARGE(AH69:AH83,1),3),0))</f>
        <v/>
      </c>
    </row>
    <row r="84" spans="1:35" s="26" customFormat="1" x14ac:dyDescent="0.2">
      <c r="C84" s="27" t="str">
        <f>IF(C68="","",SUM(C69:C82))</f>
        <v/>
      </c>
      <c r="E84" s="27" t="str">
        <f>IF(E68="","",SUM(E69:E82))</f>
        <v/>
      </c>
      <c r="G84" s="27" t="str">
        <f>IF(G68="","",SUM(G69:G82))</f>
        <v/>
      </c>
      <c r="I84" s="27" t="str">
        <f>IF(I68="","",SUM(I69:I82))</f>
        <v/>
      </c>
      <c r="K84" s="27" t="str">
        <f>IF(K68="","",SUM(K69:K82))</f>
        <v/>
      </c>
      <c r="M84" s="27" t="str">
        <f>IF(M68="","",SUM(M69:M82))</f>
        <v/>
      </c>
      <c r="O84" s="27" t="str">
        <f>IF(O68="","",SUM(O69:O82))</f>
        <v/>
      </c>
      <c r="Q84" s="27" t="str">
        <f>IF(Q68="","",SUM(Q69:Q82))</f>
        <v/>
      </c>
      <c r="S84" s="27" t="str">
        <f>IF(S68="","",SUM(S69:S82))</f>
        <v/>
      </c>
      <c r="U84" s="27" t="str">
        <f>IF(U68="","",SUM(U69:U82))</f>
        <v/>
      </c>
      <c r="W84" s="27" t="str">
        <f>IF(W68="","",SUM(W69:W82))</f>
        <v/>
      </c>
      <c r="X84" s="27"/>
      <c r="Y84" s="27" t="str">
        <f>IF(Y68="","",SUM(Y69:Y82))</f>
        <v/>
      </c>
      <c r="AA84" s="27" t="str">
        <f>IF(AA68="","",SUM(AA69:AA82))</f>
        <v/>
      </c>
      <c r="AC84" s="27" t="str">
        <f>IF(AC68="","",SUM(AC69:AC82))</f>
        <v/>
      </c>
      <c r="AG84" s="41"/>
      <c r="AH84" s="93"/>
      <c r="AI84" s="41"/>
    </row>
    <row r="85" spans="1:35" ht="24" customHeight="1" x14ac:dyDescent="0.2">
      <c r="AC85" s="8" t="str">
        <f>"Firma ("&amp;Anagrafica!B91&amp;")"</f>
        <v>Firma (Commissario 3)</v>
      </c>
      <c r="AE85" s="88"/>
      <c r="AF85" s="88"/>
      <c r="AG85" s="89"/>
      <c r="AH85" s="88"/>
      <c r="AI85" s="88"/>
    </row>
    <row r="86" spans="1:35" ht="18.75" x14ac:dyDescent="0.3">
      <c r="A86" s="19" t="str">
        <f>IF(Anagrafica!A92&lt;&gt;"",Anagrafica!A92&amp;" - "&amp;Anagrafica!B92,"")</f>
        <v/>
      </c>
      <c r="B86" s="20"/>
      <c r="D86" s="1"/>
      <c r="AE86" s="90"/>
      <c r="AF86" s="90"/>
      <c r="AG86" s="91"/>
      <c r="AH86" s="90"/>
      <c r="AI86" s="90"/>
    </row>
    <row r="87" spans="1:35" s="5" customFormat="1" ht="13.5" customHeight="1" x14ac:dyDescent="0.2">
      <c r="A87" s="4" t="s">
        <v>10</v>
      </c>
      <c r="C87" s="60" t="str">
        <f>$A$13</f>
        <v/>
      </c>
      <c r="E87" s="60" t="str">
        <f>+$A$14</f>
        <v/>
      </c>
      <c r="G87" s="60" t="str">
        <f>+$A$15</f>
        <v/>
      </c>
      <c r="I87" s="60" t="str">
        <f>+$A$16</f>
        <v/>
      </c>
      <c r="K87" s="60" t="str">
        <f>+$A$17</f>
        <v/>
      </c>
      <c r="M87" s="60" t="str">
        <f>+$A$18</f>
        <v/>
      </c>
      <c r="O87" s="60" t="str">
        <f>+$A$19</f>
        <v/>
      </c>
      <c r="Q87" s="60" t="str">
        <f>+$A$20</f>
        <v/>
      </c>
      <c r="S87" s="60" t="str">
        <f>+$A$21</f>
        <v/>
      </c>
      <c r="U87" s="60" t="str">
        <f>+$A$22</f>
        <v/>
      </c>
      <c r="W87" s="60" t="str">
        <f>+$A$23</f>
        <v/>
      </c>
      <c r="Y87" s="60" t="str">
        <f>+$A$24</f>
        <v/>
      </c>
      <c r="AA87" s="60" t="str">
        <f>+$A$25</f>
        <v/>
      </c>
      <c r="AC87" s="60" t="str">
        <f>+$A$26</f>
        <v/>
      </c>
      <c r="AE87" s="26"/>
      <c r="AG87" s="4" t="s">
        <v>10</v>
      </c>
      <c r="AH87" s="5" t="s">
        <v>1</v>
      </c>
      <c r="AI87" s="5" t="s">
        <v>0</v>
      </c>
    </row>
    <row r="88" spans="1:35" ht="13.5" x14ac:dyDescent="0.25">
      <c r="A88" s="59" t="str">
        <f>+$A$12</f>
        <v/>
      </c>
      <c r="B88" s="22"/>
      <c r="C88" s="23"/>
      <c r="D88" s="22"/>
      <c r="E88" s="23"/>
      <c r="F88" s="22"/>
      <c r="G88" s="23"/>
      <c r="H88" s="22"/>
      <c r="I88" s="23"/>
      <c r="J88" s="22"/>
      <c r="K88" s="23"/>
      <c r="L88" s="22"/>
      <c r="M88" s="23"/>
      <c r="N88" s="22"/>
      <c r="O88" s="23"/>
      <c r="P88" s="22"/>
      <c r="Q88" s="23"/>
      <c r="R88" s="22"/>
      <c r="S88" s="23"/>
      <c r="T88" s="22"/>
      <c r="U88" s="23"/>
      <c r="V88" s="22"/>
      <c r="W88" s="23"/>
      <c r="X88" s="22"/>
      <c r="Y88" s="23"/>
      <c r="Z88" s="22"/>
      <c r="AA88" s="23"/>
      <c r="AB88" s="22"/>
      <c r="AC88" s="23"/>
      <c r="AE88" s="29" t="str">
        <f t="shared" ref="AE88:AE101" si="6">IF(OR(A88="",AND(A88&lt;&gt;"",A89="")),"",SUM(B88,D88,F88,H88,J88,L88,N88,P88,R88,T88,V88,X88,Z88,AB88))</f>
        <v/>
      </c>
      <c r="AG88" s="6" t="str">
        <f>+$A$12</f>
        <v/>
      </c>
      <c r="AH88" s="6" t="str">
        <f>IF(A88&lt;&gt;"",AE88,"")</f>
        <v/>
      </c>
      <c r="AI88" s="105" t="str">
        <f>IF(AH88="","",IF(AH88&gt;0,ROUND(AH88/LARGE(AH88:AH102,1),3),0))</f>
        <v/>
      </c>
    </row>
    <row r="89" spans="1:35" ht="13.5" x14ac:dyDescent="0.25">
      <c r="A89" s="59" t="str">
        <f>+$A$13</f>
        <v/>
      </c>
      <c r="B89" s="24"/>
      <c r="C89" s="24"/>
      <c r="D89" s="22"/>
      <c r="E89" s="23"/>
      <c r="F89" s="22"/>
      <c r="G89" s="23"/>
      <c r="H89" s="22"/>
      <c r="I89" s="23"/>
      <c r="J89" s="22"/>
      <c r="K89" s="23"/>
      <c r="L89" s="22"/>
      <c r="M89" s="23"/>
      <c r="N89" s="22"/>
      <c r="O89" s="23"/>
      <c r="P89" s="22"/>
      <c r="Q89" s="23"/>
      <c r="R89" s="22"/>
      <c r="S89" s="23"/>
      <c r="T89" s="22"/>
      <c r="U89" s="23"/>
      <c r="V89" s="22"/>
      <c r="W89" s="23"/>
      <c r="X89" s="22"/>
      <c r="Y89" s="23"/>
      <c r="Z89" s="22"/>
      <c r="AA89" s="23"/>
      <c r="AB89" s="22"/>
      <c r="AC89" s="23"/>
      <c r="AE89" s="29" t="str">
        <f t="shared" si="6"/>
        <v/>
      </c>
      <c r="AG89" s="7" t="str">
        <f>+$A$13</f>
        <v/>
      </c>
      <c r="AH89" s="7" t="str">
        <f>IF(A89&lt;&gt;"",IF(AE89&lt;&gt;"",AE89,0)+IF(C103&lt;&gt;"",C103,0),"")</f>
        <v/>
      </c>
      <c r="AI89" s="106" t="str">
        <f>IF(AH89="","",IF(AH89&gt;0,ROUND(AH89/LARGE(AH88:AH102,1),3),0))</f>
        <v/>
      </c>
    </row>
    <row r="90" spans="1:35" ht="13.5" x14ac:dyDescent="0.25">
      <c r="A90" s="59" t="str">
        <f>+$A$14</f>
        <v/>
      </c>
      <c r="B90" s="24"/>
      <c r="C90" s="24"/>
      <c r="D90" s="24"/>
      <c r="E90" s="24"/>
      <c r="F90" s="22"/>
      <c r="G90" s="23"/>
      <c r="H90" s="22"/>
      <c r="I90" s="23"/>
      <c r="J90" s="22"/>
      <c r="K90" s="23"/>
      <c r="L90" s="22"/>
      <c r="M90" s="23"/>
      <c r="N90" s="22"/>
      <c r="O90" s="23"/>
      <c r="P90" s="22"/>
      <c r="Q90" s="23"/>
      <c r="R90" s="22"/>
      <c r="S90" s="23"/>
      <c r="T90" s="22"/>
      <c r="U90" s="23"/>
      <c r="V90" s="22"/>
      <c r="W90" s="23"/>
      <c r="X90" s="22"/>
      <c r="Y90" s="23"/>
      <c r="Z90" s="22"/>
      <c r="AA90" s="23"/>
      <c r="AB90" s="22"/>
      <c r="AC90" s="23"/>
      <c r="AE90" s="29" t="str">
        <f t="shared" si="6"/>
        <v/>
      </c>
      <c r="AG90" s="7" t="str">
        <f>+$A$14</f>
        <v/>
      </c>
      <c r="AH90" s="7" t="str">
        <f>IF(A90&lt;&gt;"",IF(AE90&lt;&gt;"",AE90,0)+IF(E103&lt;&gt;"",E103,0),"")</f>
        <v/>
      </c>
      <c r="AI90" s="106" t="str">
        <f>IF(AH90="","",IF(AH90&gt;0,ROUND(AH90/LARGE(AH88:AH102,1),3),0))</f>
        <v/>
      </c>
    </row>
    <row r="91" spans="1:35" ht="13.5" x14ac:dyDescent="0.25">
      <c r="A91" s="59" t="str">
        <f>+$A$15</f>
        <v/>
      </c>
      <c r="B91" s="24"/>
      <c r="C91" s="24"/>
      <c r="D91" s="24"/>
      <c r="E91" s="24"/>
      <c r="F91" s="24"/>
      <c r="G91" s="24"/>
      <c r="H91" s="22"/>
      <c r="I91" s="23"/>
      <c r="J91" s="22"/>
      <c r="K91" s="23"/>
      <c r="L91" s="22"/>
      <c r="M91" s="23"/>
      <c r="N91" s="22"/>
      <c r="O91" s="23"/>
      <c r="P91" s="22"/>
      <c r="Q91" s="23"/>
      <c r="R91" s="22"/>
      <c r="S91" s="23"/>
      <c r="T91" s="22"/>
      <c r="U91" s="23"/>
      <c r="V91" s="22"/>
      <c r="W91" s="23"/>
      <c r="X91" s="22"/>
      <c r="Y91" s="23"/>
      <c r="Z91" s="22"/>
      <c r="AA91" s="23"/>
      <c r="AB91" s="22"/>
      <c r="AC91" s="23"/>
      <c r="AE91" s="29" t="str">
        <f t="shared" si="6"/>
        <v/>
      </c>
      <c r="AG91" s="7" t="str">
        <f>+$A$15</f>
        <v/>
      </c>
      <c r="AH91" s="7" t="str">
        <f>IF(A91&lt;&gt;"",IF(AE91&lt;&gt;"",AE91,0)+IF(G103&lt;&gt;"",G103,0),"")</f>
        <v/>
      </c>
      <c r="AI91" s="106" t="str">
        <f>IF(AH91="","",IF(AH91&gt;0,ROUND(AH91/LARGE(AH88:AH102,1),3),0))</f>
        <v/>
      </c>
    </row>
    <row r="92" spans="1:35" ht="13.5" x14ac:dyDescent="0.25">
      <c r="A92" s="59" t="str">
        <f>+$A$16</f>
        <v/>
      </c>
      <c r="B92" s="24"/>
      <c r="C92" s="24"/>
      <c r="D92" s="24"/>
      <c r="E92" s="24"/>
      <c r="F92" s="24"/>
      <c r="G92" s="24"/>
      <c r="H92" s="24"/>
      <c r="I92" s="24"/>
      <c r="J92" s="22"/>
      <c r="K92" s="23"/>
      <c r="L92" s="22"/>
      <c r="M92" s="23"/>
      <c r="N92" s="22"/>
      <c r="O92" s="23"/>
      <c r="P92" s="22"/>
      <c r="Q92" s="23"/>
      <c r="R92" s="22"/>
      <c r="S92" s="23"/>
      <c r="T92" s="22"/>
      <c r="U92" s="23"/>
      <c r="V92" s="22"/>
      <c r="W92" s="23"/>
      <c r="X92" s="22"/>
      <c r="Y92" s="23"/>
      <c r="Z92" s="22"/>
      <c r="AA92" s="23"/>
      <c r="AB92" s="22"/>
      <c r="AC92" s="23"/>
      <c r="AE92" s="29" t="str">
        <f t="shared" si="6"/>
        <v/>
      </c>
      <c r="AG92" s="7" t="str">
        <f>+$A$16</f>
        <v/>
      </c>
      <c r="AH92" s="7" t="str">
        <f>IF(A92&lt;&gt;"",IF(AE92&lt;&gt;"",AE92,0)+IF(I103&lt;&gt;"",I103,0),"")</f>
        <v/>
      </c>
      <c r="AI92" s="106" t="str">
        <f>IF(AH92="","",IF(AH92&gt;0,ROUND(AH92/LARGE(AH88:AH102,1),3),0))</f>
        <v/>
      </c>
    </row>
    <row r="93" spans="1:35" ht="13.5" x14ac:dyDescent="0.25">
      <c r="A93" s="59" t="str">
        <f>+$A$17</f>
        <v/>
      </c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2"/>
      <c r="M93" s="23"/>
      <c r="N93" s="22"/>
      <c r="O93" s="23"/>
      <c r="P93" s="22"/>
      <c r="Q93" s="23"/>
      <c r="R93" s="22"/>
      <c r="S93" s="23"/>
      <c r="T93" s="22"/>
      <c r="U93" s="23"/>
      <c r="V93" s="22"/>
      <c r="W93" s="23"/>
      <c r="X93" s="22"/>
      <c r="Y93" s="23"/>
      <c r="Z93" s="22"/>
      <c r="AA93" s="23"/>
      <c r="AB93" s="22"/>
      <c r="AC93" s="23"/>
      <c r="AE93" s="29" t="str">
        <f t="shared" si="6"/>
        <v/>
      </c>
      <c r="AG93" s="7" t="str">
        <f>+$A$17</f>
        <v/>
      </c>
      <c r="AH93" s="7" t="str">
        <f>IF(A93&lt;&gt;"",IF(AE93&lt;&gt;"",AE93,0)+IF(K103&lt;&gt;"",K103,0),"")</f>
        <v/>
      </c>
      <c r="AI93" s="106" t="str">
        <f>IF(AH93="","",IF(AH93&gt;0,ROUND(AH93/LARGE(AH88:AH102,1),3),0))</f>
        <v/>
      </c>
    </row>
    <row r="94" spans="1:35" ht="13.5" x14ac:dyDescent="0.25">
      <c r="A94" s="59" t="str">
        <f>+$A$18</f>
        <v/>
      </c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2"/>
      <c r="O94" s="23"/>
      <c r="P94" s="22"/>
      <c r="Q94" s="23"/>
      <c r="R94" s="22"/>
      <c r="S94" s="23"/>
      <c r="T94" s="22"/>
      <c r="U94" s="23"/>
      <c r="V94" s="22"/>
      <c r="W94" s="23"/>
      <c r="X94" s="22"/>
      <c r="Y94" s="23"/>
      <c r="Z94" s="22"/>
      <c r="AA94" s="23"/>
      <c r="AB94" s="22"/>
      <c r="AC94" s="23"/>
      <c r="AE94" s="29" t="str">
        <f t="shared" si="6"/>
        <v/>
      </c>
      <c r="AG94" s="7" t="str">
        <f>+$A$18</f>
        <v/>
      </c>
      <c r="AH94" s="7" t="str">
        <f>IF(A94&lt;&gt;"",IF(AE94&lt;&gt;"",AE94,0)+IF(M103&lt;&gt;"",M103,0),"")</f>
        <v/>
      </c>
      <c r="AI94" s="106" t="str">
        <f>IF(AH94="","",IF(AH94&gt;0,ROUND(AH94/LARGE(AH88:AH102,1),3),0))</f>
        <v/>
      </c>
    </row>
    <row r="95" spans="1:35" ht="13.5" x14ac:dyDescent="0.25">
      <c r="A95" s="59" t="str">
        <f>+$A$19</f>
        <v/>
      </c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2"/>
      <c r="Q95" s="23"/>
      <c r="R95" s="22"/>
      <c r="S95" s="23"/>
      <c r="T95" s="22"/>
      <c r="U95" s="23"/>
      <c r="V95" s="22"/>
      <c r="W95" s="23"/>
      <c r="X95" s="22"/>
      <c r="Y95" s="23"/>
      <c r="Z95" s="22"/>
      <c r="AA95" s="23"/>
      <c r="AB95" s="22"/>
      <c r="AC95" s="23"/>
      <c r="AE95" s="29" t="str">
        <f t="shared" si="6"/>
        <v/>
      </c>
      <c r="AG95" s="7" t="str">
        <f>+$A$19</f>
        <v/>
      </c>
      <c r="AH95" s="7" t="str">
        <f>IF(A95&lt;&gt;"",IF(AE95&lt;&gt;"",AE95,0)+IF(O103&lt;&gt;"",O103,0),"")</f>
        <v/>
      </c>
      <c r="AI95" s="106" t="str">
        <f>IF(AH95="","",IF(AH95&gt;0,ROUND(AH95/LARGE(AH88:AH102,1),3),0))</f>
        <v/>
      </c>
    </row>
    <row r="96" spans="1:35" ht="13.5" x14ac:dyDescent="0.25">
      <c r="A96" s="59" t="str">
        <f>+$A$20</f>
        <v/>
      </c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2"/>
      <c r="S96" s="23"/>
      <c r="T96" s="22"/>
      <c r="U96" s="23"/>
      <c r="V96" s="22"/>
      <c r="W96" s="23"/>
      <c r="X96" s="22"/>
      <c r="Y96" s="23"/>
      <c r="Z96" s="22"/>
      <c r="AA96" s="23"/>
      <c r="AB96" s="22"/>
      <c r="AC96" s="23"/>
      <c r="AE96" s="29" t="str">
        <f t="shared" si="6"/>
        <v/>
      </c>
      <c r="AG96" s="7" t="str">
        <f>+$A$20</f>
        <v/>
      </c>
      <c r="AH96" s="7" t="str">
        <f>IF(A96&lt;&gt;"",IF(AE96&lt;&gt;"",AE96,0)+IF(Q103&lt;&gt;"",Q103,0),"")</f>
        <v/>
      </c>
      <c r="AI96" s="106" t="str">
        <f>IF(AH96="","",IF(AH96&gt;0,ROUND(AH96/LARGE(AH88:AH102,1),3),0))</f>
        <v/>
      </c>
    </row>
    <row r="97" spans="1:35" ht="13.5" x14ac:dyDescent="0.25">
      <c r="A97" s="59" t="str">
        <f>+$A$21</f>
        <v/>
      </c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2"/>
      <c r="U97" s="23"/>
      <c r="V97" s="22"/>
      <c r="W97" s="23"/>
      <c r="X97" s="22"/>
      <c r="Y97" s="23"/>
      <c r="Z97" s="22"/>
      <c r="AA97" s="23"/>
      <c r="AB97" s="22"/>
      <c r="AC97" s="23"/>
      <c r="AE97" s="29" t="str">
        <f t="shared" si="6"/>
        <v/>
      </c>
      <c r="AG97" s="7" t="str">
        <f>+$A$21</f>
        <v/>
      </c>
      <c r="AH97" s="7" t="str">
        <f>IF(A97&lt;&gt;"",IF(AE97&lt;&gt;"",AE97,0)+IF(S103&lt;&gt;"",S103,0),"")</f>
        <v/>
      </c>
      <c r="AI97" s="106" t="str">
        <f>IF(AH97="","",IF(AH97&gt;0,ROUND(AH97/LARGE(AH88:AH102,1),3),0))</f>
        <v/>
      </c>
    </row>
    <row r="98" spans="1:35" ht="13.5" x14ac:dyDescent="0.25">
      <c r="A98" s="59" t="str">
        <f>+$A$22</f>
        <v/>
      </c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2"/>
      <c r="W98" s="23"/>
      <c r="X98" s="22"/>
      <c r="Y98" s="23"/>
      <c r="Z98" s="22"/>
      <c r="AA98" s="23"/>
      <c r="AB98" s="22"/>
      <c r="AC98" s="23"/>
      <c r="AE98" s="29" t="str">
        <f t="shared" si="6"/>
        <v/>
      </c>
      <c r="AG98" s="7" t="str">
        <f>+$A$22</f>
        <v/>
      </c>
      <c r="AH98" s="7" t="str">
        <f>IF(A98&lt;&gt;"",IF(AE98&lt;&gt;"",AE98,0)+IF(U103&lt;&gt;"",U103,0),"")</f>
        <v/>
      </c>
      <c r="AI98" s="106" t="str">
        <f>IF(AH98="","",IF(AH98&gt;0,ROUND(AH98/LARGE(AH88:AH102,1),3),0))</f>
        <v/>
      </c>
    </row>
    <row r="99" spans="1:35" ht="13.5" x14ac:dyDescent="0.25">
      <c r="A99" s="59" t="str">
        <f>+$A$23</f>
        <v/>
      </c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2"/>
      <c r="Y99" s="23"/>
      <c r="Z99" s="22"/>
      <c r="AA99" s="23"/>
      <c r="AB99" s="22"/>
      <c r="AC99" s="23"/>
      <c r="AE99" s="29" t="str">
        <f t="shared" si="6"/>
        <v/>
      </c>
      <c r="AG99" s="7" t="str">
        <f>+$A$23</f>
        <v/>
      </c>
      <c r="AH99" s="7" t="str">
        <f>IF(A99&lt;&gt;"",IF(AE99&lt;&gt;"",AE99,0)+IF(W103&lt;&gt;"",W103,0),"")</f>
        <v/>
      </c>
      <c r="AI99" s="106" t="str">
        <f>IF(AH99="","",IF(AH99&gt;0,ROUND(AH99/LARGE(AH88:AH102,1),3),0))</f>
        <v/>
      </c>
    </row>
    <row r="100" spans="1:35" ht="13.5" x14ac:dyDescent="0.25">
      <c r="A100" s="59" t="str">
        <f>+$A$24</f>
        <v/>
      </c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2"/>
      <c r="AA100" s="23"/>
      <c r="AB100" s="22"/>
      <c r="AC100" s="23"/>
      <c r="AE100" s="29" t="str">
        <f t="shared" si="6"/>
        <v/>
      </c>
      <c r="AG100" s="7" t="str">
        <f>+$A$24</f>
        <v/>
      </c>
      <c r="AH100" s="7" t="str">
        <f>IF(A100&lt;&gt;"",IF(AE100&lt;&gt;"",AE100,0)+IF(Y103&lt;&gt;"",Y103,0),"")</f>
        <v/>
      </c>
      <c r="AI100" s="106" t="str">
        <f>IF(AH100="","",IF(AH100&gt;0,ROUND(AH100/LARGE(AH88:AH102,1),3),0))</f>
        <v/>
      </c>
    </row>
    <row r="101" spans="1:35" ht="13.5" x14ac:dyDescent="0.25">
      <c r="A101" s="59" t="str">
        <f>+$A$25</f>
        <v/>
      </c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2"/>
      <c r="AC101" s="23"/>
      <c r="AE101" s="29" t="str">
        <f t="shared" si="6"/>
        <v/>
      </c>
      <c r="AG101" s="7" t="str">
        <f>+$A$25</f>
        <v/>
      </c>
      <c r="AH101" s="7" t="str">
        <f>IF(A101&lt;&gt;"",IF(AE101&lt;&gt;"",AE101,0)+IF(AA103&lt;&gt;"",AA103,0),"")</f>
        <v/>
      </c>
      <c r="AI101" s="106" t="str">
        <f>IF(AH101="","",IF(AH101&gt;0,ROUND(AH101/LARGE(AH88:AH102,1),3),0))</f>
        <v/>
      </c>
    </row>
    <row r="102" spans="1:35" x14ac:dyDescent="0.2">
      <c r="A102" s="59" t="str">
        <f>+$A$26</f>
        <v/>
      </c>
      <c r="C102" s="3"/>
      <c r="AE102" s="26"/>
      <c r="AG102" s="40" t="str">
        <f>+$A$26</f>
        <v/>
      </c>
      <c r="AH102" s="40" t="str">
        <f>IF(A102&lt;&gt;"",IF(AE102&lt;&gt;"",AE102,0)+IF(AC103&lt;&gt;"",AC103,0),"")</f>
        <v/>
      </c>
      <c r="AI102" s="107" t="str">
        <f>IF(AH102="","",IF(AH102&gt;0,ROUND(AH102/LARGE(AH88:AH102,1),3),0))</f>
        <v/>
      </c>
    </row>
    <row r="103" spans="1:35" s="26" customFormat="1" x14ac:dyDescent="0.2">
      <c r="C103" s="27" t="str">
        <f>IF(C87="","",SUM(C88:C101))</f>
        <v/>
      </c>
      <c r="E103" s="27" t="str">
        <f>IF(E87="","",SUM(E88:E101))</f>
        <v/>
      </c>
      <c r="G103" s="27" t="str">
        <f>IF(G87="","",SUM(G88:G101))</f>
        <v/>
      </c>
      <c r="I103" s="27" t="str">
        <f>IF(I87="","",SUM(I88:I101))</f>
        <v/>
      </c>
      <c r="K103" s="27" t="str">
        <f>IF(K87="","",SUM(K88:K101))</f>
        <v/>
      </c>
      <c r="M103" s="27" t="str">
        <f>IF(M87="","",SUM(M88:M101))</f>
        <v/>
      </c>
      <c r="O103" s="27" t="str">
        <f>IF(O87="","",SUM(O88:O101))</f>
        <v/>
      </c>
      <c r="Q103" s="27" t="str">
        <f>IF(Q87="","",SUM(Q88:Q101))</f>
        <v/>
      </c>
      <c r="S103" s="27" t="str">
        <f>IF(S87="","",SUM(S88:S101))</f>
        <v/>
      </c>
      <c r="U103" s="27" t="str">
        <f>IF(U87="","",SUM(U88:U101))</f>
        <v/>
      </c>
      <c r="W103" s="27" t="str">
        <f>IF(W87="","",SUM(W88:W101))</f>
        <v/>
      </c>
      <c r="X103" s="27"/>
      <c r="Y103" s="27" t="str">
        <f>IF(Y87="","",SUM(Y88:Y101))</f>
        <v/>
      </c>
      <c r="AA103" s="27" t="str">
        <f>IF(AA87="","",SUM(AA88:AA101))</f>
        <v/>
      </c>
      <c r="AC103" s="27" t="str">
        <f>IF(AC87="","",SUM(AC88:AC101))</f>
        <v/>
      </c>
      <c r="AG103" s="41"/>
      <c r="AH103" s="93"/>
      <c r="AI103" s="41"/>
    </row>
    <row r="104" spans="1:35" ht="24" customHeight="1" x14ac:dyDescent="0.2">
      <c r="AC104" s="8" t="str">
        <f>"Firma ("&amp;Anagrafica!B92&amp;")"</f>
        <v>Firma ()</v>
      </c>
      <c r="AE104" s="88"/>
      <c r="AF104" s="88"/>
      <c r="AG104" s="89"/>
      <c r="AH104" s="88"/>
      <c r="AI104" s="88"/>
    </row>
    <row r="105" spans="1:35" ht="18.75" x14ac:dyDescent="0.3">
      <c r="A105" s="19" t="str">
        <f>IF(Anagrafica!A93&lt;&gt;"",Anagrafica!A93&amp;" - "&amp;Anagrafica!B93,"")</f>
        <v/>
      </c>
      <c r="B105" s="20"/>
      <c r="D105" s="1"/>
    </row>
    <row r="106" spans="1:35" s="5" customFormat="1" ht="13.5" customHeight="1" x14ac:dyDescent="0.2">
      <c r="A106" s="4" t="s">
        <v>10</v>
      </c>
      <c r="C106" s="60" t="str">
        <f>$A$13</f>
        <v/>
      </c>
      <c r="E106" s="60" t="str">
        <f>+$A$14</f>
        <v/>
      </c>
      <c r="G106" s="60" t="str">
        <f>+$A$15</f>
        <v/>
      </c>
      <c r="I106" s="60" t="str">
        <f>+$A$16</f>
        <v/>
      </c>
      <c r="K106" s="60" t="str">
        <f>+$A$17</f>
        <v/>
      </c>
      <c r="M106" s="60" t="str">
        <f>+$A$18</f>
        <v/>
      </c>
      <c r="O106" s="60" t="str">
        <f>+$A$19</f>
        <v/>
      </c>
      <c r="Q106" s="60" t="str">
        <f>+$A$20</f>
        <v/>
      </c>
      <c r="S106" s="60" t="str">
        <f>+$A$21</f>
        <v/>
      </c>
      <c r="U106" s="60" t="str">
        <f>+$A$22</f>
        <v/>
      </c>
      <c r="W106" s="60" t="str">
        <f>+$A$23</f>
        <v/>
      </c>
      <c r="Y106" s="60" t="str">
        <f>+$A$24</f>
        <v/>
      </c>
      <c r="AA106" s="60" t="str">
        <f>+$A$25</f>
        <v/>
      </c>
      <c r="AC106" s="60" t="str">
        <f>+$A$26</f>
        <v/>
      </c>
      <c r="AE106" s="26"/>
      <c r="AG106" s="4" t="s">
        <v>10</v>
      </c>
      <c r="AH106" s="5" t="s">
        <v>1</v>
      </c>
      <c r="AI106" s="5" t="s">
        <v>0</v>
      </c>
    </row>
    <row r="107" spans="1:35" ht="13.5" x14ac:dyDescent="0.25">
      <c r="A107" s="59" t="str">
        <f>+$A$12</f>
        <v/>
      </c>
      <c r="B107" s="22"/>
      <c r="C107" s="23"/>
      <c r="D107" s="22"/>
      <c r="E107" s="23"/>
      <c r="F107" s="22"/>
      <c r="G107" s="23"/>
      <c r="H107" s="22"/>
      <c r="I107" s="23"/>
      <c r="J107" s="22"/>
      <c r="K107" s="23"/>
      <c r="L107" s="22"/>
      <c r="M107" s="23"/>
      <c r="N107" s="22"/>
      <c r="O107" s="23"/>
      <c r="P107" s="22"/>
      <c r="Q107" s="23"/>
      <c r="R107" s="22"/>
      <c r="S107" s="23"/>
      <c r="T107" s="22"/>
      <c r="U107" s="23"/>
      <c r="V107" s="22"/>
      <c r="W107" s="23"/>
      <c r="X107" s="22"/>
      <c r="Y107" s="23"/>
      <c r="Z107" s="22"/>
      <c r="AA107" s="23"/>
      <c r="AB107" s="22"/>
      <c r="AC107" s="23"/>
      <c r="AE107" s="29" t="str">
        <f t="shared" ref="AE107:AE120" si="7">IF(OR(A107="",AND(A107&lt;&gt;"",A108="")),"",SUM(B107,D107,F107,H107,J107,L107,N107,P107,R107,T107,V107,X107,Z107,AB107))</f>
        <v/>
      </c>
      <c r="AG107" s="6" t="str">
        <f>+$A$12</f>
        <v/>
      </c>
      <c r="AH107" s="6" t="str">
        <f>IF(A107&lt;&gt;"",AE107,"")</f>
        <v/>
      </c>
      <c r="AI107" s="105" t="str">
        <f>IF(AH107="","",IF(AH107&gt;0,ROUND(AH107/LARGE(AH107:AH121,1),3),0))</f>
        <v/>
      </c>
    </row>
    <row r="108" spans="1:35" ht="13.5" x14ac:dyDescent="0.25">
      <c r="A108" s="59" t="str">
        <f>+$A$13</f>
        <v/>
      </c>
      <c r="B108" s="24"/>
      <c r="C108" s="24"/>
      <c r="D108" s="22"/>
      <c r="E108" s="23"/>
      <c r="F108" s="22"/>
      <c r="G108" s="23"/>
      <c r="H108" s="22"/>
      <c r="I108" s="23"/>
      <c r="J108" s="22"/>
      <c r="K108" s="23"/>
      <c r="L108" s="22"/>
      <c r="M108" s="23"/>
      <c r="N108" s="22"/>
      <c r="O108" s="23"/>
      <c r="P108" s="22"/>
      <c r="Q108" s="23"/>
      <c r="R108" s="22"/>
      <c r="S108" s="23"/>
      <c r="T108" s="22"/>
      <c r="U108" s="23"/>
      <c r="V108" s="22"/>
      <c r="W108" s="23"/>
      <c r="X108" s="22"/>
      <c r="Y108" s="23"/>
      <c r="Z108" s="22"/>
      <c r="AA108" s="23"/>
      <c r="AB108" s="22"/>
      <c r="AC108" s="23"/>
      <c r="AE108" s="29" t="str">
        <f t="shared" si="7"/>
        <v/>
      </c>
      <c r="AG108" s="7" t="str">
        <f>+$A$13</f>
        <v/>
      </c>
      <c r="AH108" s="7" t="str">
        <f>IF(A108&lt;&gt;"",IF(AE108&lt;&gt;"",AE108,0)+IF(C122&lt;&gt;"",C122,0),"")</f>
        <v/>
      </c>
      <c r="AI108" s="106" t="str">
        <f>IF(AH108="","",IF(AH108&gt;0,ROUND(AH108/LARGE(AH107:AH121,1),3),0))</f>
        <v/>
      </c>
    </row>
    <row r="109" spans="1:35" ht="13.5" x14ac:dyDescent="0.25">
      <c r="A109" s="59" t="str">
        <f>+$A$14</f>
        <v/>
      </c>
      <c r="B109" s="24"/>
      <c r="C109" s="24"/>
      <c r="D109" s="24"/>
      <c r="E109" s="24"/>
      <c r="F109" s="22"/>
      <c r="G109" s="23"/>
      <c r="H109" s="22"/>
      <c r="I109" s="23"/>
      <c r="J109" s="22"/>
      <c r="K109" s="23"/>
      <c r="L109" s="22"/>
      <c r="M109" s="23"/>
      <c r="N109" s="22"/>
      <c r="O109" s="23"/>
      <c r="P109" s="22"/>
      <c r="Q109" s="23"/>
      <c r="R109" s="22"/>
      <c r="S109" s="23"/>
      <c r="T109" s="22"/>
      <c r="U109" s="23"/>
      <c r="V109" s="22"/>
      <c r="W109" s="23"/>
      <c r="X109" s="22"/>
      <c r="Y109" s="23"/>
      <c r="Z109" s="22"/>
      <c r="AA109" s="23"/>
      <c r="AB109" s="22"/>
      <c r="AC109" s="23"/>
      <c r="AE109" s="29" t="str">
        <f t="shared" si="7"/>
        <v/>
      </c>
      <c r="AG109" s="7" t="str">
        <f>+$A$14</f>
        <v/>
      </c>
      <c r="AH109" s="7" t="str">
        <f>IF(A109&lt;&gt;"",IF(AE109&lt;&gt;"",AE109,0)+IF(E122&lt;&gt;"",E122,0),"")</f>
        <v/>
      </c>
      <c r="AI109" s="106" t="str">
        <f>IF(AH109="","",IF(AH109&gt;0,ROUND(AH109/LARGE(AH107:AH121,1),3),0))</f>
        <v/>
      </c>
    </row>
    <row r="110" spans="1:35" ht="13.5" x14ac:dyDescent="0.25">
      <c r="A110" s="59" t="str">
        <f>+$A$15</f>
        <v/>
      </c>
      <c r="B110" s="24"/>
      <c r="C110" s="24"/>
      <c r="D110" s="24"/>
      <c r="E110" s="24"/>
      <c r="F110" s="24"/>
      <c r="G110" s="24"/>
      <c r="H110" s="22"/>
      <c r="I110" s="23"/>
      <c r="J110" s="22"/>
      <c r="K110" s="23"/>
      <c r="L110" s="22"/>
      <c r="M110" s="23"/>
      <c r="N110" s="22"/>
      <c r="O110" s="23"/>
      <c r="P110" s="22"/>
      <c r="Q110" s="23"/>
      <c r="R110" s="22"/>
      <c r="S110" s="23"/>
      <c r="T110" s="22"/>
      <c r="U110" s="23"/>
      <c r="V110" s="22"/>
      <c r="W110" s="23"/>
      <c r="X110" s="22"/>
      <c r="Y110" s="23"/>
      <c r="Z110" s="22"/>
      <c r="AA110" s="23"/>
      <c r="AB110" s="22"/>
      <c r="AC110" s="23"/>
      <c r="AE110" s="29" t="str">
        <f t="shared" si="7"/>
        <v/>
      </c>
      <c r="AG110" s="7" t="str">
        <f>+$A$15</f>
        <v/>
      </c>
      <c r="AH110" s="7" t="str">
        <f>IF(A110&lt;&gt;"",IF(AE110&lt;&gt;"",AE110,0)+IF(G122&lt;&gt;"",G122,0),"")</f>
        <v/>
      </c>
      <c r="AI110" s="106" t="str">
        <f>IF(AH110="","",IF(AH110&gt;0,ROUND(AH110/LARGE(AH107:AH121,1),3),0))</f>
        <v/>
      </c>
    </row>
    <row r="111" spans="1:35" ht="13.5" x14ac:dyDescent="0.25">
      <c r="A111" s="59" t="str">
        <f>+$A$16</f>
        <v/>
      </c>
      <c r="B111" s="24"/>
      <c r="C111" s="24"/>
      <c r="D111" s="24"/>
      <c r="E111" s="24"/>
      <c r="F111" s="24"/>
      <c r="G111" s="24"/>
      <c r="H111" s="24"/>
      <c r="I111" s="24"/>
      <c r="J111" s="22"/>
      <c r="K111" s="23"/>
      <c r="L111" s="22"/>
      <c r="M111" s="23"/>
      <c r="N111" s="22"/>
      <c r="O111" s="23"/>
      <c r="P111" s="22"/>
      <c r="Q111" s="23"/>
      <c r="R111" s="22"/>
      <c r="S111" s="23"/>
      <c r="T111" s="22"/>
      <c r="U111" s="23"/>
      <c r="V111" s="22"/>
      <c r="W111" s="23"/>
      <c r="X111" s="22"/>
      <c r="Y111" s="23"/>
      <c r="Z111" s="22"/>
      <c r="AA111" s="23"/>
      <c r="AB111" s="22"/>
      <c r="AC111" s="23"/>
      <c r="AE111" s="29" t="str">
        <f t="shared" si="7"/>
        <v/>
      </c>
      <c r="AG111" s="7" t="str">
        <f>+$A$16</f>
        <v/>
      </c>
      <c r="AH111" s="7" t="str">
        <f>IF(A111&lt;&gt;"",IF(AE111&lt;&gt;"",AE111,0)+IF(I122&lt;&gt;"",I122,0),"")</f>
        <v/>
      </c>
      <c r="AI111" s="106" t="str">
        <f>IF(AH111="","",IF(AH111&gt;0,ROUND(AH111/LARGE(AH107:AH121,1),3),0))</f>
        <v/>
      </c>
    </row>
    <row r="112" spans="1:35" ht="13.5" x14ac:dyDescent="0.25">
      <c r="A112" s="59" t="str">
        <f>+$A$17</f>
        <v/>
      </c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2"/>
      <c r="M112" s="23"/>
      <c r="N112" s="22"/>
      <c r="O112" s="23"/>
      <c r="P112" s="22"/>
      <c r="Q112" s="23"/>
      <c r="R112" s="22"/>
      <c r="S112" s="23"/>
      <c r="T112" s="22"/>
      <c r="U112" s="23"/>
      <c r="V112" s="22"/>
      <c r="W112" s="23"/>
      <c r="X112" s="22"/>
      <c r="Y112" s="23"/>
      <c r="Z112" s="22"/>
      <c r="AA112" s="23"/>
      <c r="AB112" s="22"/>
      <c r="AC112" s="23"/>
      <c r="AE112" s="29" t="str">
        <f t="shared" si="7"/>
        <v/>
      </c>
      <c r="AG112" s="7" t="str">
        <f>+$A$17</f>
        <v/>
      </c>
      <c r="AH112" s="7" t="str">
        <f>IF(A112&lt;&gt;"",IF(AE112&lt;&gt;"",AE112,0)+IF(K122&lt;&gt;"",K122,0),"")</f>
        <v/>
      </c>
      <c r="AI112" s="106" t="str">
        <f>IF(AH112="","",IF(AH112&gt;0,ROUND(AH112/LARGE(AH107:AH121,1),3),0))</f>
        <v/>
      </c>
    </row>
    <row r="113" spans="1:35" ht="13.5" x14ac:dyDescent="0.25">
      <c r="A113" s="59" t="str">
        <f>+$A$18</f>
        <v/>
      </c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2"/>
      <c r="O113" s="23"/>
      <c r="P113" s="22"/>
      <c r="Q113" s="23"/>
      <c r="R113" s="22"/>
      <c r="S113" s="23"/>
      <c r="T113" s="22"/>
      <c r="U113" s="23"/>
      <c r="V113" s="22"/>
      <c r="W113" s="23"/>
      <c r="X113" s="22"/>
      <c r="Y113" s="23"/>
      <c r="Z113" s="22"/>
      <c r="AA113" s="23"/>
      <c r="AB113" s="22"/>
      <c r="AC113" s="23"/>
      <c r="AE113" s="29" t="str">
        <f t="shared" si="7"/>
        <v/>
      </c>
      <c r="AG113" s="7" t="str">
        <f>+$A$18</f>
        <v/>
      </c>
      <c r="AH113" s="7" t="str">
        <f>IF(A113&lt;&gt;"",IF(AE113&lt;&gt;"",AE113,0)+IF(M122&lt;&gt;"",M122,0),"")</f>
        <v/>
      </c>
      <c r="AI113" s="106" t="str">
        <f>IF(AH113="","",IF(AH113&gt;0,ROUND(AH113/LARGE(AH107:AH121,1),3),0))</f>
        <v/>
      </c>
    </row>
    <row r="114" spans="1:35" ht="13.5" x14ac:dyDescent="0.25">
      <c r="A114" s="59" t="str">
        <f>+$A$19</f>
        <v/>
      </c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2"/>
      <c r="Q114" s="23"/>
      <c r="R114" s="22"/>
      <c r="S114" s="23"/>
      <c r="T114" s="22"/>
      <c r="U114" s="23"/>
      <c r="V114" s="22"/>
      <c r="W114" s="23"/>
      <c r="X114" s="22"/>
      <c r="Y114" s="23"/>
      <c r="Z114" s="22"/>
      <c r="AA114" s="23"/>
      <c r="AB114" s="22"/>
      <c r="AC114" s="23"/>
      <c r="AE114" s="29" t="str">
        <f t="shared" si="7"/>
        <v/>
      </c>
      <c r="AG114" s="7" t="str">
        <f>+$A$19</f>
        <v/>
      </c>
      <c r="AH114" s="7" t="str">
        <f>IF(A114&lt;&gt;"",IF(AE114&lt;&gt;"",AE114,0)+IF(O122&lt;&gt;"",O122,0),"")</f>
        <v/>
      </c>
      <c r="AI114" s="106" t="str">
        <f>IF(AH114="","",IF(AH114&gt;0,ROUND(AH114/LARGE(AH107:AH121,1),3),0))</f>
        <v/>
      </c>
    </row>
    <row r="115" spans="1:35" ht="13.5" x14ac:dyDescent="0.25">
      <c r="A115" s="59" t="str">
        <f>+$A$20</f>
        <v/>
      </c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79"/>
      <c r="P115" s="24"/>
      <c r="Q115" s="24"/>
      <c r="R115" s="22"/>
      <c r="S115" s="23"/>
      <c r="T115" s="22"/>
      <c r="U115" s="23"/>
      <c r="V115" s="22"/>
      <c r="W115" s="23"/>
      <c r="X115" s="22"/>
      <c r="Y115" s="23"/>
      <c r="Z115" s="22"/>
      <c r="AA115" s="23"/>
      <c r="AB115" s="22"/>
      <c r="AC115" s="23"/>
      <c r="AE115" s="29" t="str">
        <f t="shared" si="7"/>
        <v/>
      </c>
      <c r="AG115" s="7" t="str">
        <f>+$A$20</f>
        <v/>
      </c>
      <c r="AH115" s="7" t="str">
        <f>IF(A115&lt;&gt;"",IF(AE115&lt;&gt;"",AE115,0)+IF(Q122&lt;&gt;"",Q122,0),"")</f>
        <v/>
      </c>
      <c r="AI115" s="106" t="str">
        <f>IF(AH115="","",IF(AH115&gt;0,ROUND(AH115/LARGE(AH107:AH121,1),3),0))</f>
        <v/>
      </c>
    </row>
    <row r="116" spans="1:35" ht="13.5" x14ac:dyDescent="0.25">
      <c r="A116" s="59" t="str">
        <f>+$A$21</f>
        <v/>
      </c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2"/>
      <c r="U116" s="23"/>
      <c r="V116" s="22"/>
      <c r="W116" s="23"/>
      <c r="X116" s="22"/>
      <c r="Y116" s="23"/>
      <c r="Z116" s="22"/>
      <c r="AA116" s="23"/>
      <c r="AB116" s="22"/>
      <c r="AC116" s="23"/>
      <c r="AE116" s="29" t="str">
        <f t="shared" si="7"/>
        <v/>
      </c>
      <c r="AG116" s="7" t="str">
        <f>+$A$21</f>
        <v/>
      </c>
      <c r="AH116" s="7" t="str">
        <f>IF(A116&lt;&gt;"",IF(AE116&lt;&gt;"",AE116,0)+IF(S122&lt;&gt;"",S122,0),"")</f>
        <v/>
      </c>
      <c r="AI116" s="106" t="str">
        <f>IF(AH116="","",IF(AH116&gt;0,ROUND(AH116/LARGE(AH107:AH121,1),3),0))</f>
        <v/>
      </c>
    </row>
    <row r="117" spans="1:35" ht="13.5" x14ac:dyDescent="0.25">
      <c r="A117" s="59" t="str">
        <f>+$A$22</f>
        <v/>
      </c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2"/>
      <c r="W117" s="23"/>
      <c r="X117" s="22"/>
      <c r="Y117" s="23"/>
      <c r="Z117" s="22"/>
      <c r="AA117" s="23"/>
      <c r="AB117" s="22"/>
      <c r="AC117" s="23"/>
      <c r="AE117" s="29" t="str">
        <f t="shared" si="7"/>
        <v/>
      </c>
      <c r="AG117" s="7" t="str">
        <f>+$A$22</f>
        <v/>
      </c>
      <c r="AH117" s="7" t="str">
        <f>IF(A117&lt;&gt;"",IF(AE117&lt;&gt;"",AE117,0)+IF(U122&lt;&gt;"",U122,0),"")</f>
        <v/>
      </c>
      <c r="AI117" s="106" t="str">
        <f>IF(AH117="","",IF(AH117&gt;0,ROUND(AH117/LARGE(AH107:AH121,1),3),0))</f>
        <v/>
      </c>
    </row>
    <row r="118" spans="1:35" ht="13.5" x14ac:dyDescent="0.25">
      <c r="A118" s="59" t="str">
        <f>+$A$23</f>
        <v/>
      </c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2"/>
      <c r="Y118" s="23"/>
      <c r="Z118" s="22"/>
      <c r="AA118" s="23"/>
      <c r="AB118" s="22"/>
      <c r="AC118" s="23"/>
      <c r="AE118" s="29" t="str">
        <f t="shared" si="7"/>
        <v/>
      </c>
      <c r="AG118" s="7" t="str">
        <f>+$A$23</f>
        <v/>
      </c>
      <c r="AH118" s="7" t="str">
        <f>IF(A118&lt;&gt;"",IF(AE118&lt;&gt;"",AE118,0)+IF(W122&lt;&gt;"",W122,0),"")</f>
        <v/>
      </c>
      <c r="AI118" s="106" t="str">
        <f>IF(AH118="","",IF(AH118&gt;0,ROUND(AH118/LARGE(AH107:AH121,1),3),0))</f>
        <v/>
      </c>
    </row>
    <row r="119" spans="1:35" ht="13.5" x14ac:dyDescent="0.25">
      <c r="A119" s="59" t="str">
        <f>+$A$24</f>
        <v/>
      </c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2"/>
      <c r="AA119" s="23"/>
      <c r="AB119" s="22"/>
      <c r="AC119" s="23"/>
      <c r="AE119" s="29" t="str">
        <f t="shared" si="7"/>
        <v/>
      </c>
      <c r="AG119" s="7" t="str">
        <f>+$A$24</f>
        <v/>
      </c>
      <c r="AH119" s="7" t="str">
        <f>IF(A119&lt;&gt;"",IF(AE119&lt;&gt;"",AE119,0)+IF(Y122&lt;&gt;"",Y122,0),"")</f>
        <v/>
      </c>
      <c r="AI119" s="106" t="str">
        <f>IF(AH119="","",IF(AH119&gt;0,ROUND(AH119/LARGE(AH107:AH121,1),3),0))</f>
        <v/>
      </c>
    </row>
    <row r="120" spans="1:35" ht="13.5" x14ac:dyDescent="0.25">
      <c r="A120" s="59" t="str">
        <f>+$A$25</f>
        <v/>
      </c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2"/>
      <c r="AC120" s="23"/>
      <c r="AE120" s="29" t="str">
        <f t="shared" si="7"/>
        <v/>
      </c>
      <c r="AG120" s="7" t="str">
        <f>+$A$25</f>
        <v/>
      </c>
      <c r="AH120" s="7" t="str">
        <f>IF(A120&lt;&gt;"",IF(AE120&lt;&gt;"",AE120,0)+IF(AA122&lt;&gt;"",AA122,0),"")</f>
        <v/>
      </c>
      <c r="AI120" s="106" t="str">
        <f>IF(AH120="","",IF(AH120&gt;0,ROUND(AH120/LARGE(AH107:AH121,1),3),0))</f>
        <v/>
      </c>
    </row>
    <row r="121" spans="1:35" x14ac:dyDescent="0.2">
      <c r="A121" s="59" t="str">
        <f>+$A$26</f>
        <v/>
      </c>
      <c r="C121" s="3"/>
      <c r="AE121" s="26"/>
      <c r="AG121" s="40" t="str">
        <f>+$A$26</f>
        <v/>
      </c>
      <c r="AH121" s="40" t="str">
        <f>IF(A121&lt;&gt;"",IF(AE121&lt;&gt;"",AE121,0)+IF(AC122&lt;&gt;"",AC122,0),"")</f>
        <v/>
      </c>
      <c r="AI121" s="107" t="str">
        <f>IF(AH121="","",IF(AH121&gt;0,ROUND(AH121/LARGE(AH107:AH121,1),3),0))</f>
        <v/>
      </c>
    </row>
    <row r="122" spans="1:35" s="26" customFormat="1" x14ac:dyDescent="0.2">
      <c r="C122" s="27" t="str">
        <f>IF(C106="","",SUM(C107:C120))</f>
        <v/>
      </c>
      <c r="E122" s="27" t="str">
        <f>IF(E106="","",SUM(E107:E120))</f>
        <v/>
      </c>
      <c r="G122" s="27" t="str">
        <f>IF(G106="","",SUM(G107:G120))</f>
        <v/>
      </c>
      <c r="I122" s="27" t="str">
        <f>IF(I106="","",SUM(I107:I120))</f>
        <v/>
      </c>
      <c r="K122" s="27" t="str">
        <f>IF(K106="","",SUM(K107:K120))</f>
        <v/>
      </c>
      <c r="M122" s="27" t="str">
        <f>IF(M106="","",SUM(M107:M120))</f>
        <v/>
      </c>
      <c r="O122" s="27" t="str">
        <f>IF(O106="","",SUM(O107:O120))</f>
        <v/>
      </c>
      <c r="Q122" s="27" t="str">
        <f>IF(Q106="","",SUM(Q107:Q120))</f>
        <v/>
      </c>
      <c r="S122" s="27" t="str">
        <f>IF(S106="","",SUM(S107:S120))</f>
        <v/>
      </c>
      <c r="U122" s="27" t="str">
        <f>IF(U106="","",SUM(U107:U120))</f>
        <v/>
      </c>
      <c r="W122" s="27" t="str">
        <f>IF(W106="","",SUM(W107:W120))</f>
        <v/>
      </c>
      <c r="X122" s="27"/>
      <c r="Y122" s="27" t="str">
        <f>IF(Y106="","",SUM(Y107:Y120))</f>
        <v/>
      </c>
      <c r="AA122" s="27" t="str">
        <f>IF(AA106="","",SUM(AA107:AA120))</f>
        <v/>
      </c>
      <c r="AC122" s="27" t="str">
        <f>IF(AC106="","",SUM(AC107:AC120))</f>
        <v/>
      </c>
      <c r="AG122" s="41"/>
      <c r="AH122" s="93"/>
      <c r="AI122" s="41"/>
    </row>
    <row r="123" spans="1:35" ht="24" customHeight="1" x14ac:dyDescent="0.2">
      <c r="AC123" s="8" t="str">
        <f>"Firma ("&amp;Anagrafica!B93&amp;")"</f>
        <v>Firma ()</v>
      </c>
      <c r="AE123" s="88"/>
      <c r="AF123" s="88"/>
      <c r="AG123" s="89"/>
      <c r="AH123" s="88"/>
      <c r="AI123" s="88"/>
    </row>
  </sheetData>
  <mergeCells count="70">
    <mergeCell ref="AB24:AE24"/>
    <mergeCell ref="AB25:AE25"/>
    <mergeCell ref="AB26:AE26"/>
    <mergeCell ref="B25:S25"/>
    <mergeCell ref="AB15:AE15"/>
    <mergeCell ref="AB16:AE16"/>
    <mergeCell ref="AB17:AE17"/>
    <mergeCell ref="AB18:AE18"/>
    <mergeCell ref="AB19:AE19"/>
    <mergeCell ref="AB20:AE20"/>
    <mergeCell ref="AB21:AE21"/>
    <mergeCell ref="AB22:AE22"/>
    <mergeCell ref="AB23:AE23"/>
    <mergeCell ref="X16:AA16"/>
    <mergeCell ref="X23:AA23"/>
    <mergeCell ref="X24:AA24"/>
    <mergeCell ref="A11:S11"/>
    <mergeCell ref="B20:S20"/>
    <mergeCell ref="B21:S21"/>
    <mergeCell ref="B22:S22"/>
    <mergeCell ref="B19:S19"/>
    <mergeCell ref="B16:S16"/>
    <mergeCell ref="B17:S17"/>
    <mergeCell ref="A1:AG1"/>
    <mergeCell ref="B24:S24"/>
    <mergeCell ref="A5:AI5"/>
    <mergeCell ref="A8:AG8"/>
    <mergeCell ref="A9:AG9"/>
    <mergeCell ref="AB11:AE11"/>
    <mergeCell ref="AB12:AE12"/>
    <mergeCell ref="AB13:AE13"/>
    <mergeCell ref="AB14:AE14"/>
    <mergeCell ref="T23:W23"/>
    <mergeCell ref="B18:S18"/>
    <mergeCell ref="T13:W13"/>
    <mergeCell ref="B12:S12"/>
    <mergeCell ref="B13:S13"/>
    <mergeCell ref="B14:S14"/>
    <mergeCell ref="B15:S15"/>
    <mergeCell ref="T11:W11"/>
    <mergeCell ref="T12:W12"/>
    <mergeCell ref="T20:W20"/>
    <mergeCell ref="T18:W18"/>
    <mergeCell ref="T15:W15"/>
    <mergeCell ref="T16:W16"/>
    <mergeCell ref="T17:W17"/>
    <mergeCell ref="T14:W14"/>
    <mergeCell ref="P27:S27"/>
    <mergeCell ref="T27:W27"/>
    <mergeCell ref="T26:W26"/>
    <mergeCell ref="T19:W19"/>
    <mergeCell ref="T21:W21"/>
    <mergeCell ref="T24:W24"/>
    <mergeCell ref="T25:W25"/>
    <mergeCell ref="T22:W22"/>
    <mergeCell ref="B26:S26"/>
    <mergeCell ref="B23:S23"/>
    <mergeCell ref="X11:AA11"/>
    <mergeCell ref="X12:AA12"/>
    <mergeCell ref="X13:AA13"/>
    <mergeCell ref="X14:AA14"/>
    <mergeCell ref="X15:AA15"/>
    <mergeCell ref="X25:AA25"/>
    <mergeCell ref="X26:AA26"/>
    <mergeCell ref="X17:AA17"/>
    <mergeCell ref="X18:AA18"/>
    <mergeCell ref="X19:AA19"/>
    <mergeCell ref="X20:AA20"/>
    <mergeCell ref="X21:AA21"/>
    <mergeCell ref="X22:AA22"/>
  </mergeCells>
  <phoneticPr fontId="0" type="noConversion"/>
  <conditionalFormatting sqref="B31 D31:D32 F31:F33 H31:H34 J31:J35 L31:L36 N31:N37 P31:P38 R31:R39 T31:T40 V31:V41 X31:X42 Z31:Z43 AB31:AB44">
    <cfRule type="expression" dxfId="184" priority="16" stopIfTrue="1">
      <formula>AND(OR($A31="",C$30=""),$AE31&lt;&gt;"")</formula>
    </cfRule>
    <cfRule type="expression" dxfId="183" priority="17" stopIfTrue="1">
      <formula>OR($A31="",C$30="")</formula>
    </cfRule>
  </conditionalFormatting>
  <conditionalFormatting sqref="B50 D50:D51 F50:F52 H50:H53 J50:J54 L50:L55 N50:N56 P50:P57 R50:R58 T50:T59 V50:V60 X50:X61 Z50:Z62 AB50:AB63">
    <cfRule type="expression" dxfId="182" priority="4" stopIfTrue="1">
      <formula>AND(OR($A50="",C$49=""),$AE50&lt;&gt;"")</formula>
    </cfRule>
    <cfRule type="expression" dxfId="181" priority="5" stopIfTrue="1">
      <formula>OR($A50="",C$49="")</formula>
    </cfRule>
  </conditionalFormatting>
  <conditionalFormatting sqref="B69 D69:D70 F69:F71 H69:H72 J69:J73 L69:L74 N69:N75 P69:P76 R69:R77 T69:T78 V69:V79 X69:X80 Z69:Z81 AB69:AB82 X118">
    <cfRule type="expression" dxfId="180" priority="8" stopIfTrue="1">
      <formula>AND(OR($A69="",C$68=""),$AE69&lt;&gt;"")</formula>
    </cfRule>
    <cfRule type="expression" dxfId="179" priority="9" stopIfTrue="1">
      <formula>OR($A69="",C$68="")</formula>
    </cfRule>
  </conditionalFormatting>
  <conditionalFormatting sqref="B88 D88:D89 F88:F90 H88:H91 J88:J92 L88:L93 N88:N94 P88:P95 R88:R96 T88:T97 V88:V98 X88:X99 Z88:Z100 AB88:AB101">
    <cfRule type="expression" dxfId="178" priority="12" stopIfTrue="1">
      <formula>AND(OR($A88="",C$87=""),$AE88&lt;&gt;"")</formula>
    </cfRule>
    <cfRule type="expression" dxfId="177" priority="13" stopIfTrue="1">
      <formula>OR($A88="",C$87="")</formula>
    </cfRule>
  </conditionalFormatting>
  <conditionalFormatting sqref="B107 D107:D108 F107:F109 H107:H110 J107:J111 L107:L112 N107:N113 P107:P114 R107:R115 T107:T116 V107:V117 X107:X117 Z107:Z119 AB107:AB120">
    <cfRule type="expression" dxfId="176" priority="14" stopIfTrue="1">
      <formula>AND(OR($A107="",C$106=""),$AE107&lt;&gt;"")</formula>
    </cfRule>
    <cfRule type="expression" dxfId="175" priority="15" stopIfTrue="1">
      <formula>OR($A107="",C$106="")</formula>
    </cfRule>
  </conditionalFormatting>
  <conditionalFormatting sqref="B32:C32 B33:E44 F34:G44 H35:I44 J36:K44 L37:M44 N38:O44 P39:Q44 R40:S44 T41:U44 V42:W44 X43:Y44 Z44:AA44 B51:C51 B52:E63 F53:G63 H54:I63 J55:K63 L56:M63 N57:O63 P58:Q63 R59:S63 T60:U63 V61:W63 X62:Y63 Z63:AA63 B70:C70 B71:E82 F72:G82 H73:I82 J74:K82 L75:M82 N76:O82 P77:Q82 R78:S82 T79:U82 V80:W82 X81:Y82 Z82:AA82 B89:C89 B90:E101 F91:G101 H92:I101 J93:K101 L94:M101 N95:O101 P96:Q101 R97:S101 T98:U101 V99:W101 X100:Y101 Z101:AA101 B108:C108 B109:E120 F110:G120 H111:I120 J112:K120 L113:M120 N114:O120 P115:Q120 R116:S120 T117:U120 V118:W120 X119:Y120 Z120:AA120">
    <cfRule type="expression" dxfId="174" priority="2" stopIfTrue="1">
      <formula>AND($A32&lt;&gt;"",$A33="")</formula>
    </cfRule>
    <cfRule type="expression" dxfId="173" priority="3" stopIfTrue="1">
      <formula>$A32=""</formula>
    </cfRule>
  </conditionalFormatting>
  <conditionalFormatting sqref="B30:AC30 AE31:AE44 A31:A45 B49:AC49 AE50:AE63 A50:A64 B68:AC68 AE69:AE82 A69:A83 B87:AC87 AE88:AE101 A88:A102 B106:AC106 AE107:AE120 A107:A121">
    <cfRule type="cellIs" dxfId="172" priority="20" stopIfTrue="1" operator="equal">
      <formula>""</formula>
    </cfRule>
  </conditionalFormatting>
  <conditionalFormatting sqref="C31 E31:E32 G31:G33 I31:I34 K31:K35 M31:M36 O31:O37 Q31:Q38 S31:S39 U31:U40 W31:W41 Y31:Y42 AA31:AA43 AC31:AC44">
    <cfRule type="expression" dxfId="171" priority="18" stopIfTrue="1">
      <formula>AND(OR($A31="",C$30=""),$AE31&lt;&gt;"")</formula>
    </cfRule>
    <cfRule type="expression" dxfId="170" priority="19" stopIfTrue="1">
      <formula>C$30=""</formula>
    </cfRule>
  </conditionalFormatting>
  <conditionalFormatting sqref="C46 E46 G46 I46 K46 M46 O46 Q46 S46 U46 W46:Y46 AA46 AC46 C65 E65 G65 I65 K65 M65 O65 Q65 S65 U65 W65:Y65 AA65 AC65 C84 E84 G84 I84 K84 M84 O84 Q84 S84 U84 W84:Y84 AA84 AC84 C103 E103 G103 I103 K103 M103 O103 Q103 S103 U103 W103:Y103 AA103 AC103 C122 E122 G122 I122 K122 M122 O122 Q122 S122 U122 W122:Y122 AA122 AC122">
    <cfRule type="expression" dxfId="169" priority="1" stopIfTrue="1">
      <formula>C30=""</formula>
    </cfRule>
  </conditionalFormatting>
  <conditionalFormatting sqref="C50 E50:E51 G50:G52 I50:I53 K50:K54 M50:M55 O50:O56 Q50:Q57 S50:S58 U50:U59 W50:W60 Y50:Y61 AA50:AA62 AC50:AC63 C88 E88:E89 G88:G90 I88:I91 K88:K92 M88:M93 O88:O94 Q88:Q95 S88:S96 U88:U97 W88:W98 Y88:Y99 AA88:AA100 AC88:AC101">
    <cfRule type="expression" dxfId="168" priority="6" stopIfTrue="1">
      <formula>AND(OR($A50="",C$49=""),$AE50&lt;&gt;"")</formula>
    </cfRule>
    <cfRule type="expression" dxfId="167" priority="7" stopIfTrue="1">
      <formula>C$49=""</formula>
    </cfRule>
  </conditionalFormatting>
  <conditionalFormatting sqref="C69 E69:E70 G69:G71 I69:I72 K69:K73 M69:M74 O69:O75 Q69:Q76 S69:S77 U69:U78 W69:W79 Y69:Y80 AA69:AA81 AC69:AC82 C107 E107:E108 G107:G109 I107:I110 K107:K111 M107:M112 O107:O113 Q107:Q114 S107:S115 U107:U116 W107:W117 Y107:Y118 AA107:AA119 AC107:AC120">
    <cfRule type="expression" dxfId="166" priority="10" stopIfTrue="1">
      <formula>AND(OR($A69="",C$68=""),$AE69&lt;&gt;"")</formula>
    </cfRule>
    <cfRule type="expression" dxfId="165" priority="11" stopIfTrue="1">
      <formula>C$68=""</formula>
    </cfRule>
  </conditionalFormatting>
  <hyperlinks>
    <hyperlink ref="A1" location="Anagrafica!A1" display="Torna alla scheda Anagrafica" xr:uid="{00000000-0004-0000-0E00-000000000000}"/>
  </hyperlinks>
  <pageMargins left="0.39370078740157483" right="0.39370078740157483" top="0.39370078740157483" bottom="0.78740157480314965" header="0.51181102362204722" footer="0.39370078740157483"/>
  <pageSetup paperSize="9" scale="42" orientation="portrait" r:id="rId1"/>
  <headerFooter alignWithMargins="0">
    <oddFooter>&amp;L&amp;"Arial Narrow,Normale"&amp;8&amp;D&amp;R&amp;"Arial Narrow,Normale"&amp;A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oglio39">
    <tabColor indexed="42"/>
    <pageSetUpPr fitToPage="1"/>
  </sheetPr>
  <dimension ref="A1:AI123"/>
  <sheetViews>
    <sheetView showGridLines="0" view="pageBreakPreview" zoomScaleNormal="100" workbookViewId="0">
      <selection activeCell="G7" sqref="G1:Q65536"/>
    </sheetView>
  </sheetViews>
  <sheetFormatPr defaultColWidth="9.140625" defaultRowHeight="12.75" x14ac:dyDescent="0.2"/>
  <cols>
    <col min="1" max="2" width="3.85546875" style="3" customWidth="1"/>
    <col min="3" max="3" width="3.85546875" style="5" bestFit="1" customWidth="1"/>
    <col min="4" max="4" width="3.140625" style="3" customWidth="1"/>
    <col min="5" max="31" width="3" style="3" customWidth="1"/>
    <col min="32" max="32" width="2.42578125" style="3" customWidth="1"/>
    <col min="33" max="33" width="3.5703125" style="26" customWidth="1"/>
    <col min="34" max="35" width="10.85546875" style="3" customWidth="1"/>
    <col min="36" max="43" width="3" style="3" customWidth="1"/>
    <col min="44" max="44" width="3.140625" style="3" customWidth="1"/>
    <col min="45" max="16384" width="9.140625" style="3"/>
  </cols>
  <sheetData>
    <row r="1" spans="1:35" ht="26.25" customHeight="1" x14ac:dyDescent="0.2">
      <c r="A1" s="353" t="s">
        <v>21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</row>
    <row r="2" spans="1:35" s="30" customFormat="1" ht="13.5" x14ac:dyDescent="0.25">
      <c r="A2" s="45" t="s">
        <v>16</v>
      </c>
      <c r="B2" s="46"/>
      <c r="C2" s="47"/>
      <c r="D2" s="48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9"/>
      <c r="AH2" s="49"/>
      <c r="AI2" s="49"/>
    </row>
    <row r="3" spans="1:35" s="31" customFormat="1" ht="13.5" x14ac:dyDescent="0.25">
      <c r="A3" s="50"/>
      <c r="B3" s="50"/>
      <c r="C3" s="51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</row>
    <row r="4" spans="1:35" s="9" customFormat="1" ht="6" customHeight="1" x14ac:dyDescent="0.3">
      <c r="A4" s="52"/>
      <c r="B4" s="52"/>
      <c r="C4" s="53"/>
      <c r="D4" s="54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</row>
    <row r="5" spans="1:35" s="9" customFormat="1" ht="39.75" customHeight="1" x14ac:dyDescent="0.3">
      <c r="A5" s="411" t="str">
        <f>IF(Anagrafica!A3&lt;&gt;"",Anagrafica!A3,"")</f>
        <v>CDC ___/______/______ ANNO_______ (agg. P se plurien.) 
TITOLO DEL CDC______________________________</v>
      </c>
      <c r="B5" s="411"/>
      <c r="C5" s="411"/>
      <c r="D5" s="411"/>
      <c r="E5" s="411"/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  <c r="Q5" s="411"/>
      <c r="R5" s="411"/>
      <c r="S5" s="411"/>
      <c r="T5" s="411"/>
      <c r="U5" s="411"/>
      <c r="V5" s="411"/>
      <c r="W5" s="411"/>
      <c r="X5" s="411"/>
      <c r="Y5" s="411"/>
      <c r="Z5" s="411"/>
      <c r="AA5" s="411"/>
      <c r="AB5" s="411"/>
      <c r="AC5" s="411"/>
      <c r="AD5" s="411"/>
      <c r="AE5" s="411"/>
      <c r="AF5" s="411"/>
      <c r="AG5" s="411"/>
      <c r="AH5" s="411"/>
      <c r="AI5" s="411"/>
    </row>
    <row r="6" spans="1:35" s="9" customFormat="1" ht="20.25" x14ac:dyDescent="0.3">
      <c r="A6" s="33"/>
      <c r="B6" s="33"/>
      <c r="C6" s="58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</row>
    <row r="7" spans="1:35" s="9" customFormat="1" ht="20.25" x14ac:dyDescent="0.3">
      <c r="C7" s="10"/>
      <c r="D7" s="11"/>
    </row>
    <row r="8" spans="1:35" s="72" customFormat="1" ht="18.75" x14ac:dyDescent="0.3">
      <c r="A8" s="412" t="str">
        <f>"Criterio: "&amp; Anagrafica!A10&amp;" - "&amp;Anagrafica!B10</f>
        <v>Criterio: CRIT1 - Criterio tecnico 1</v>
      </c>
      <c r="B8" s="412"/>
      <c r="C8" s="412"/>
      <c r="D8" s="412"/>
      <c r="E8" s="412"/>
      <c r="F8" s="412"/>
      <c r="G8" s="412"/>
      <c r="H8" s="412"/>
      <c r="I8" s="412"/>
      <c r="J8" s="412"/>
      <c r="K8" s="412"/>
      <c r="L8" s="412"/>
      <c r="M8" s="412"/>
      <c r="N8" s="412"/>
      <c r="O8" s="412"/>
      <c r="P8" s="412"/>
      <c r="Q8" s="412"/>
      <c r="R8" s="412"/>
      <c r="S8" s="412"/>
      <c r="T8" s="412"/>
      <c r="U8" s="412"/>
      <c r="V8" s="412"/>
      <c r="W8" s="412"/>
      <c r="X8" s="412"/>
      <c r="Y8" s="412"/>
      <c r="Z8" s="412"/>
      <c r="AA8" s="412"/>
      <c r="AB8" s="412"/>
      <c r="AC8" s="412"/>
      <c r="AD8" s="412"/>
      <c r="AE8" s="412"/>
      <c r="AF8" s="412"/>
      <c r="AG8" s="412"/>
      <c r="AH8" s="82" t="s">
        <v>15</v>
      </c>
      <c r="AI8" s="83">
        <f>IF(+Anagrafica!C10&lt;&gt;"",Anagrafica!C10,"")</f>
        <v>45</v>
      </c>
    </row>
    <row r="9" spans="1:35" s="1" customFormat="1" ht="24" customHeight="1" x14ac:dyDescent="0.3">
      <c r="A9" s="413" t="str">
        <f>"Sottocriterio: " &amp; Anagrafica!A19&amp;" - "&amp;Anagrafica!B19</f>
        <v xml:space="preserve">Sottocriterio:  - </v>
      </c>
      <c r="B9" s="413"/>
      <c r="C9" s="413"/>
      <c r="D9" s="413"/>
      <c r="E9" s="413"/>
      <c r="F9" s="413"/>
      <c r="G9" s="413"/>
      <c r="H9" s="413"/>
      <c r="I9" s="413"/>
      <c r="J9" s="413"/>
      <c r="K9" s="413"/>
      <c r="L9" s="413"/>
      <c r="M9" s="413"/>
      <c r="N9" s="413"/>
      <c r="O9" s="413"/>
      <c r="P9" s="413"/>
      <c r="Q9" s="413"/>
      <c r="R9" s="413"/>
      <c r="S9" s="413"/>
      <c r="T9" s="413"/>
      <c r="U9" s="413"/>
      <c r="V9" s="413"/>
      <c r="W9" s="413"/>
      <c r="X9" s="413"/>
      <c r="Y9" s="413"/>
      <c r="Z9" s="413"/>
      <c r="AA9" s="413"/>
      <c r="AB9" s="413"/>
      <c r="AC9" s="413"/>
      <c r="AD9" s="413"/>
      <c r="AE9" s="413"/>
      <c r="AF9" s="413"/>
      <c r="AG9" s="413"/>
      <c r="AH9" s="65" t="s">
        <v>18</v>
      </c>
      <c r="AI9" s="84" t="str">
        <f>IF(+Anagrafica!C19&lt;&gt;"",Anagrafica!C19,"")</f>
        <v/>
      </c>
    </row>
    <row r="10" spans="1:35" ht="18" x14ac:dyDescent="0.25">
      <c r="B10" s="1"/>
      <c r="D10" s="1"/>
      <c r="AB10" s="4"/>
      <c r="AC10" s="4"/>
      <c r="AD10" s="4"/>
      <c r="AE10" s="4"/>
    </row>
    <row r="11" spans="1:35" ht="29.25" customHeight="1" x14ac:dyDescent="0.2">
      <c r="A11" s="385" t="s">
        <v>17</v>
      </c>
      <c r="B11" s="385"/>
      <c r="C11" s="385"/>
      <c r="D11" s="385"/>
      <c r="E11" s="385"/>
      <c r="F11" s="385"/>
      <c r="G11" s="385"/>
      <c r="H11" s="385"/>
      <c r="I11" s="385"/>
      <c r="J11" s="385"/>
      <c r="K11" s="385"/>
      <c r="L11" s="385"/>
      <c r="M11" s="385"/>
      <c r="N11" s="385"/>
      <c r="O11" s="385"/>
      <c r="P11" s="385"/>
      <c r="Q11" s="385"/>
      <c r="R11" s="385"/>
      <c r="S11" s="385"/>
      <c r="T11" s="385" t="s">
        <v>23</v>
      </c>
      <c r="U11" s="385"/>
      <c r="V11" s="385"/>
      <c r="W11" s="385"/>
      <c r="X11" s="385" t="s">
        <v>25</v>
      </c>
      <c r="Y11" s="385"/>
      <c r="Z11" s="385"/>
      <c r="AA11" s="385"/>
      <c r="AB11" s="385" t="s">
        <v>24</v>
      </c>
      <c r="AC11" s="385"/>
      <c r="AD11" s="385"/>
      <c r="AE11" s="385"/>
      <c r="AF11" s="26"/>
      <c r="AI11" s="21" t="s">
        <v>19</v>
      </c>
    </row>
    <row r="12" spans="1:35" ht="16.5" x14ac:dyDescent="0.3">
      <c r="A12" s="61" t="str">
        <f>IF($AI$9&lt;&gt;"",IF(Anagrafica!A99&lt;&gt;"",Anagrafica!A99,""),"")</f>
        <v/>
      </c>
      <c r="B12" s="409" t="str">
        <f>IF(A12&lt;&gt;"",IF(Anagrafica!B99&lt;&gt;"",Anagrafica!B99,""),"")</f>
        <v/>
      </c>
      <c r="C12" s="409"/>
      <c r="D12" s="409"/>
      <c r="E12" s="409"/>
      <c r="F12" s="409"/>
      <c r="G12" s="409"/>
      <c r="H12" s="409"/>
      <c r="I12" s="409"/>
      <c r="J12" s="409"/>
      <c r="K12" s="409"/>
      <c r="L12" s="409"/>
      <c r="M12" s="409"/>
      <c r="N12" s="409"/>
      <c r="O12" s="409"/>
      <c r="P12" s="409"/>
      <c r="Q12" s="409"/>
      <c r="R12" s="409"/>
      <c r="S12" s="410"/>
      <c r="T12" s="372" t="str">
        <f>IF(A12&lt;&gt;"",IF(AI31&lt;&gt;"",AI31,0)+IF(AI50&lt;&gt;"",AI50,0)+IF(AI69&lt;&gt;"",AI69,0)+IF(AI88&lt;&gt;"",AI88,0)+IF(AI107&lt;&gt;"",AI107,0),"")</f>
        <v/>
      </c>
      <c r="U12" s="373"/>
      <c r="V12" s="373"/>
      <c r="W12" s="373"/>
      <c r="X12" s="372" t="str">
        <f>IF(T12&lt;&gt;"",ROUND(T12/COUNTA(Anagrafica!$B$89:$C$93),3),"")</f>
        <v/>
      </c>
      <c r="Y12" s="373"/>
      <c r="Z12" s="373"/>
      <c r="AA12" s="390"/>
      <c r="AB12" s="372" t="str">
        <f>IF(T12="","",IF(T12&gt;0,ROUND(X12/LARGE($X$12:$AA$26,1),3),0))</f>
        <v/>
      </c>
      <c r="AC12" s="373"/>
      <c r="AD12" s="373"/>
      <c r="AE12" s="390"/>
      <c r="AF12" s="94"/>
      <c r="AG12" s="94"/>
      <c r="AH12" s="95"/>
      <c r="AI12" s="85" t="str">
        <f t="shared" ref="AI12:AI26" si="0">IF(AB12&lt;&gt;"",IF(AB12&gt;0,ROUND(AB12*IF($AI$9&lt;&gt;"",$AI$9,$AI$8),3),0),"")</f>
        <v/>
      </c>
    </row>
    <row r="13" spans="1:35" ht="16.5" x14ac:dyDescent="0.3">
      <c r="A13" s="62" t="str">
        <f>IF($AI$9&lt;&gt;"",IF(Anagrafica!A100&lt;&gt;"",Anagrafica!A100,""),"")</f>
        <v/>
      </c>
      <c r="B13" s="374" t="str">
        <f>IF(A13&lt;&gt;"",IF(Anagrafica!B100&lt;&gt;"",Anagrafica!B100,""),"")</f>
        <v/>
      </c>
      <c r="C13" s="374"/>
      <c r="D13" s="374"/>
      <c r="E13" s="374"/>
      <c r="F13" s="374"/>
      <c r="G13" s="374"/>
      <c r="H13" s="374"/>
      <c r="I13" s="374"/>
      <c r="J13" s="374"/>
      <c r="K13" s="374"/>
      <c r="L13" s="374"/>
      <c r="M13" s="374"/>
      <c r="N13" s="374"/>
      <c r="O13" s="374"/>
      <c r="P13" s="374"/>
      <c r="Q13" s="374"/>
      <c r="R13" s="374"/>
      <c r="S13" s="376"/>
      <c r="T13" s="401" t="str">
        <f t="shared" ref="T13:T26" si="1">IF(A13&lt;&gt;"",IF(AI32&lt;&gt;"",AI32,0)+IF(AI51&lt;&gt;"",AI51,0)+IF(AI70&lt;&gt;"",AI70,0)+IF(AI89&lt;&gt;"",AI89,0)+IF(AI108&lt;&gt;"",AI108,0),"")</f>
        <v/>
      </c>
      <c r="U13" s="402"/>
      <c r="V13" s="402"/>
      <c r="W13" s="402"/>
      <c r="X13" s="401" t="str">
        <f>IF(T13&lt;&gt;"",ROUND(T13/COUNTA(Anagrafica!$B$89:$C$93),3),"")</f>
        <v/>
      </c>
      <c r="Y13" s="402"/>
      <c r="Z13" s="402"/>
      <c r="AA13" s="403"/>
      <c r="AB13" s="401" t="str">
        <f t="shared" ref="AB13:AB26" si="2">IF(T13="","",IF(T13&gt;0,ROUND(X13/LARGE($X$12:$AA$26,1),3),0))</f>
        <v/>
      </c>
      <c r="AC13" s="402"/>
      <c r="AD13" s="402"/>
      <c r="AE13" s="403"/>
      <c r="AF13" s="96"/>
      <c r="AG13" s="96"/>
      <c r="AH13" s="97"/>
      <c r="AI13" s="86" t="str">
        <f t="shared" si="0"/>
        <v/>
      </c>
    </row>
    <row r="14" spans="1:35" ht="16.5" x14ac:dyDescent="0.3">
      <c r="A14" s="62" t="str">
        <f>IF($AI$9&lt;&gt;"",IF(Anagrafica!A101&lt;&gt;"",Anagrafica!A101,""),"")</f>
        <v/>
      </c>
      <c r="B14" s="374" t="str">
        <f>IF(A14&lt;&gt;"",IF(Anagrafica!B101&lt;&gt;"",Anagrafica!B101,""),"")</f>
        <v/>
      </c>
      <c r="C14" s="374"/>
      <c r="D14" s="374"/>
      <c r="E14" s="374"/>
      <c r="F14" s="374"/>
      <c r="G14" s="374"/>
      <c r="H14" s="374"/>
      <c r="I14" s="374"/>
      <c r="J14" s="374"/>
      <c r="K14" s="374"/>
      <c r="L14" s="374"/>
      <c r="M14" s="374"/>
      <c r="N14" s="374"/>
      <c r="O14" s="374"/>
      <c r="P14" s="374"/>
      <c r="Q14" s="374"/>
      <c r="R14" s="374"/>
      <c r="S14" s="376"/>
      <c r="T14" s="401" t="str">
        <f t="shared" si="1"/>
        <v/>
      </c>
      <c r="U14" s="402"/>
      <c r="V14" s="402"/>
      <c r="W14" s="402"/>
      <c r="X14" s="401" t="str">
        <f>IF(T14&lt;&gt;"",ROUND(T14/COUNTA(Anagrafica!$B$89:$C$93),3),"")</f>
        <v/>
      </c>
      <c r="Y14" s="402"/>
      <c r="Z14" s="402"/>
      <c r="AA14" s="403"/>
      <c r="AB14" s="401" t="str">
        <f t="shared" si="2"/>
        <v/>
      </c>
      <c r="AC14" s="402"/>
      <c r="AD14" s="402"/>
      <c r="AE14" s="403"/>
      <c r="AF14" s="96"/>
      <c r="AG14" s="96"/>
      <c r="AH14" s="97"/>
      <c r="AI14" s="86" t="str">
        <f t="shared" si="0"/>
        <v/>
      </c>
    </row>
    <row r="15" spans="1:35" ht="16.5" x14ac:dyDescent="0.3">
      <c r="A15" s="62" t="str">
        <f>IF($AI$9&lt;&gt;"",IF(Anagrafica!A102&lt;&gt;"",Anagrafica!A102,""),"")</f>
        <v/>
      </c>
      <c r="B15" s="374" t="str">
        <f>IF(A15&lt;&gt;"",IF(Anagrafica!B102&lt;&gt;"",Anagrafica!B102,""),"")</f>
        <v/>
      </c>
      <c r="C15" s="374"/>
      <c r="D15" s="374"/>
      <c r="E15" s="374"/>
      <c r="F15" s="374"/>
      <c r="G15" s="374"/>
      <c r="H15" s="374"/>
      <c r="I15" s="374"/>
      <c r="J15" s="374"/>
      <c r="K15" s="374"/>
      <c r="L15" s="374"/>
      <c r="M15" s="374"/>
      <c r="N15" s="374"/>
      <c r="O15" s="374"/>
      <c r="P15" s="374"/>
      <c r="Q15" s="374"/>
      <c r="R15" s="374"/>
      <c r="S15" s="376"/>
      <c r="T15" s="401" t="str">
        <f t="shared" si="1"/>
        <v/>
      </c>
      <c r="U15" s="402"/>
      <c r="V15" s="402"/>
      <c r="W15" s="402"/>
      <c r="X15" s="401" t="str">
        <f>IF(T15&lt;&gt;"",ROUND(T15/COUNTA(Anagrafica!$B$89:$C$93),3),"")</f>
        <v/>
      </c>
      <c r="Y15" s="402"/>
      <c r="Z15" s="402"/>
      <c r="AA15" s="403"/>
      <c r="AB15" s="401" t="str">
        <f t="shared" si="2"/>
        <v/>
      </c>
      <c r="AC15" s="402"/>
      <c r="AD15" s="402"/>
      <c r="AE15" s="403"/>
      <c r="AF15" s="96"/>
      <c r="AG15" s="96"/>
      <c r="AH15" s="97"/>
      <c r="AI15" s="86" t="str">
        <f t="shared" si="0"/>
        <v/>
      </c>
    </row>
    <row r="16" spans="1:35" ht="16.5" x14ac:dyDescent="0.3">
      <c r="A16" s="62" t="str">
        <f>IF($AI$9&lt;&gt;"",IF(Anagrafica!A103&lt;&gt;"",Anagrafica!A103,""),"")</f>
        <v/>
      </c>
      <c r="B16" s="374" t="str">
        <f>IF(A16&lt;&gt;"",IF(Anagrafica!B103&lt;&gt;"",Anagrafica!B103,""),"")</f>
        <v/>
      </c>
      <c r="C16" s="374"/>
      <c r="D16" s="374"/>
      <c r="E16" s="374"/>
      <c r="F16" s="374"/>
      <c r="G16" s="374"/>
      <c r="H16" s="374"/>
      <c r="I16" s="374"/>
      <c r="J16" s="374"/>
      <c r="K16" s="374"/>
      <c r="L16" s="374"/>
      <c r="M16" s="374"/>
      <c r="N16" s="374"/>
      <c r="O16" s="374"/>
      <c r="P16" s="374"/>
      <c r="Q16" s="374"/>
      <c r="R16" s="374"/>
      <c r="S16" s="376"/>
      <c r="T16" s="401" t="str">
        <f t="shared" si="1"/>
        <v/>
      </c>
      <c r="U16" s="402"/>
      <c r="V16" s="402"/>
      <c r="W16" s="402"/>
      <c r="X16" s="401" t="str">
        <f>IF(T16&lt;&gt;"",ROUND(T16/COUNTA(Anagrafica!$B$89:$C$93),3),"")</f>
        <v/>
      </c>
      <c r="Y16" s="402"/>
      <c r="Z16" s="402"/>
      <c r="AA16" s="403"/>
      <c r="AB16" s="401" t="str">
        <f t="shared" si="2"/>
        <v/>
      </c>
      <c r="AC16" s="402"/>
      <c r="AD16" s="402"/>
      <c r="AE16" s="403"/>
      <c r="AF16" s="96"/>
      <c r="AG16" s="96"/>
      <c r="AH16" s="97"/>
      <c r="AI16" s="86" t="str">
        <f t="shared" si="0"/>
        <v/>
      </c>
    </row>
    <row r="17" spans="1:35" ht="16.5" x14ac:dyDescent="0.3">
      <c r="A17" s="62" t="str">
        <f>IF($AI$9&lt;&gt;"",IF(Anagrafica!A104&lt;&gt;"",Anagrafica!A104,""),"")</f>
        <v/>
      </c>
      <c r="B17" s="374" t="str">
        <f>IF(A17&lt;&gt;"",IF(Anagrafica!B104&lt;&gt;"",Anagrafica!B104,""),"")</f>
        <v/>
      </c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4"/>
      <c r="N17" s="374"/>
      <c r="O17" s="374"/>
      <c r="P17" s="374"/>
      <c r="Q17" s="374"/>
      <c r="R17" s="374"/>
      <c r="S17" s="376"/>
      <c r="T17" s="401" t="str">
        <f t="shared" si="1"/>
        <v/>
      </c>
      <c r="U17" s="402"/>
      <c r="V17" s="402"/>
      <c r="W17" s="402"/>
      <c r="X17" s="401" t="str">
        <f>IF(T17&lt;&gt;"",ROUND(T17/COUNTA(Anagrafica!$B$89:$C$93),3),"")</f>
        <v/>
      </c>
      <c r="Y17" s="402"/>
      <c r="Z17" s="402"/>
      <c r="AA17" s="403"/>
      <c r="AB17" s="401" t="str">
        <f t="shared" si="2"/>
        <v/>
      </c>
      <c r="AC17" s="402"/>
      <c r="AD17" s="402"/>
      <c r="AE17" s="403"/>
      <c r="AF17" s="96"/>
      <c r="AG17" s="96"/>
      <c r="AH17" s="97"/>
      <c r="AI17" s="86" t="str">
        <f t="shared" si="0"/>
        <v/>
      </c>
    </row>
    <row r="18" spans="1:35" ht="16.5" x14ac:dyDescent="0.3">
      <c r="A18" s="62" t="str">
        <f>IF($AI$9&lt;&gt;"",IF(Anagrafica!A105&lt;&gt;"",Anagrafica!A105,""),"")</f>
        <v/>
      </c>
      <c r="B18" s="374" t="str">
        <f>IF(A18&lt;&gt;"",IF(Anagrafica!B105&lt;&gt;"",Anagrafica!B105,""),"")</f>
        <v/>
      </c>
      <c r="C18" s="374"/>
      <c r="D18" s="374"/>
      <c r="E18" s="374"/>
      <c r="F18" s="374"/>
      <c r="G18" s="374"/>
      <c r="H18" s="374"/>
      <c r="I18" s="374"/>
      <c r="J18" s="374"/>
      <c r="K18" s="374"/>
      <c r="L18" s="374"/>
      <c r="M18" s="374"/>
      <c r="N18" s="374"/>
      <c r="O18" s="374"/>
      <c r="P18" s="374"/>
      <c r="Q18" s="374"/>
      <c r="R18" s="374"/>
      <c r="S18" s="376"/>
      <c r="T18" s="401" t="str">
        <f t="shared" si="1"/>
        <v/>
      </c>
      <c r="U18" s="402"/>
      <c r="V18" s="402"/>
      <c r="W18" s="402"/>
      <c r="X18" s="401" t="str">
        <f>IF(T18&lt;&gt;"",ROUND(T18/COUNTA(Anagrafica!$B$89:$C$93),3),"")</f>
        <v/>
      </c>
      <c r="Y18" s="402"/>
      <c r="Z18" s="402"/>
      <c r="AA18" s="403"/>
      <c r="AB18" s="401" t="str">
        <f t="shared" si="2"/>
        <v/>
      </c>
      <c r="AC18" s="402"/>
      <c r="AD18" s="402"/>
      <c r="AE18" s="403"/>
      <c r="AF18" s="96"/>
      <c r="AG18" s="96"/>
      <c r="AH18" s="97"/>
      <c r="AI18" s="86" t="str">
        <f t="shared" si="0"/>
        <v/>
      </c>
    </row>
    <row r="19" spans="1:35" ht="16.5" x14ac:dyDescent="0.3">
      <c r="A19" s="62" t="str">
        <f>IF($AI$9&lt;&gt;"",IF(Anagrafica!A106&lt;&gt;"",Anagrafica!A106,""),"")</f>
        <v/>
      </c>
      <c r="B19" s="374" t="str">
        <f>IF(A19&lt;&gt;"",IF(Anagrafica!B106&lt;&gt;"",Anagrafica!B106,""),"")</f>
        <v/>
      </c>
      <c r="C19" s="374"/>
      <c r="D19" s="374"/>
      <c r="E19" s="374"/>
      <c r="F19" s="374"/>
      <c r="G19" s="374"/>
      <c r="H19" s="374"/>
      <c r="I19" s="374"/>
      <c r="J19" s="374"/>
      <c r="K19" s="374"/>
      <c r="L19" s="374"/>
      <c r="M19" s="374"/>
      <c r="N19" s="374"/>
      <c r="O19" s="374"/>
      <c r="P19" s="374"/>
      <c r="Q19" s="374"/>
      <c r="R19" s="374"/>
      <c r="S19" s="376"/>
      <c r="T19" s="401" t="str">
        <f t="shared" si="1"/>
        <v/>
      </c>
      <c r="U19" s="402"/>
      <c r="V19" s="402"/>
      <c r="W19" s="402"/>
      <c r="X19" s="401" t="str">
        <f>IF(T19&lt;&gt;"",ROUND(T19/COUNTA(Anagrafica!$B$89:$C$93),3),"")</f>
        <v/>
      </c>
      <c r="Y19" s="402"/>
      <c r="Z19" s="402"/>
      <c r="AA19" s="403"/>
      <c r="AB19" s="401" t="str">
        <f t="shared" si="2"/>
        <v/>
      </c>
      <c r="AC19" s="402"/>
      <c r="AD19" s="402"/>
      <c r="AE19" s="403"/>
      <c r="AF19" s="96"/>
      <c r="AG19" s="96"/>
      <c r="AH19" s="97"/>
      <c r="AI19" s="86" t="str">
        <f t="shared" si="0"/>
        <v/>
      </c>
    </row>
    <row r="20" spans="1:35" ht="16.5" x14ac:dyDescent="0.3">
      <c r="A20" s="62" t="str">
        <f>IF($AI$9&lt;&gt;"",IF(Anagrafica!A107&lt;&gt;"",Anagrafica!A107,""),"")</f>
        <v/>
      </c>
      <c r="B20" s="374" t="str">
        <f>IF(A20&lt;&gt;"",IF(Anagrafica!B107&lt;&gt;"",Anagrafica!B107,""),"")</f>
        <v/>
      </c>
      <c r="C20" s="374"/>
      <c r="D20" s="374"/>
      <c r="E20" s="374"/>
      <c r="F20" s="374"/>
      <c r="G20" s="374"/>
      <c r="H20" s="374"/>
      <c r="I20" s="374"/>
      <c r="J20" s="374"/>
      <c r="K20" s="374"/>
      <c r="L20" s="374"/>
      <c r="M20" s="374"/>
      <c r="N20" s="374"/>
      <c r="O20" s="374"/>
      <c r="P20" s="374"/>
      <c r="Q20" s="374"/>
      <c r="R20" s="374"/>
      <c r="S20" s="376"/>
      <c r="T20" s="401" t="str">
        <f t="shared" si="1"/>
        <v/>
      </c>
      <c r="U20" s="402"/>
      <c r="V20" s="402"/>
      <c r="W20" s="402"/>
      <c r="X20" s="401" t="str">
        <f>IF(T20&lt;&gt;"",ROUND(T20/COUNTA(Anagrafica!$B$89:$C$93),3),"")</f>
        <v/>
      </c>
      <c r="Y20" s="402"/>
      <c r="Z20" s="402"/>
      <c r="AA20" s="403"/>
      <c r="AB20" s="401" t="str">
        <f t="shared" si="2"/>
        <v/>
      </c>
      <c r="AC20" s="402"/>
      <c r="AD20" s="402"/>
      <c r="AE20" s="403"/>
      <c r="AF20" s="96"/>
      <c r="AG20" s="96"/>
      <c r="AH20" s="97"/>
      <c r="AI20" s="86" t="str">
        <f t="shared" si="0"/>
        <v/>
      </c>
    </row>
    <row r="21" spans="1:35" ht="16.5" x14ac:dyDescent="0.3">
      <c r="A21" s="62" t="str">
        <f>IF($AI$9&lt;&gt;"",IF(Anagrafica!A108&lt;&gt;"",Anagrafica!A108,""),"")</f>
        <v/>
      </c>
      <c r="B21" s="374" t="str">
        <f>IF(A21&lt;&gt;"",IF(Anagrafica!B108&lt;&gt;"",Anagrafica!B108,""),"")</f>
        <v/>
      </c>
      <c r="C21" s="374"/>
      <c r="D21" s="374"/>
      <c r="E21" s="374"/>
      <c r="F21" s="374"/>
      <c r="G21" s="374"/>
      <c r="H21" s="374"/>
      <c r="I21" s="374"/>
      <c r="J21" s="374"/>
      <c r="K21" s="374"/>
      <c r="L21" s="374"/>
      <c r="M21" s="374"/>
      <c r="N21" s="374"/>
      <c r="O21" s="374"/>
      <c r="P21" s="374"/>
      <c r="Q21" s="374"/>
      <c r="R21" s="374"/>
      <c r="S21" s="376"/>
      <c r="T21" s="401" t="str">
        <f t="shared" si="1"/>
        <v/>
      </c>
      <c r="U21" s="402"/>
      <c r="V21" s="402"/>
      <c r="W21" s="402"/>
      <c r="X21" s="401" t="str">
        <f>IF(T21&lt;&gt;"",ROUND(T21/COUNTA(Anagrafica!$B$89:$C$93),3),"")</f>
        <v/>
      </c>
      <c r="Y21" s="402"/>
      <c r="Z21" s="402"/>
      <c r="AA21" s="403"/>
      <c r="AB21" s="401" t="str">
        <f t="shared" si="2"/>
        <v/>
      </c>
      <c r="AC21" s="402"/>
      <c r="AD21" s="402"/>
      <c r="AE21" s="403"/>
      <c r="AF21" s="96"/>
      <c r="AG21" s="96"/>
      <c r="AH21" s="97"/>
      <c r="AI21" s="86" t="str">
        <f t="shared" si="0"/>
        <v/>
      </c>
    </row>
    <row r="22" spans="1:35" ht="16.5" x14ac:dyDescent="0.3">
      <c r="A22" s="62" t="str">
        <f>IF($AI$9&lt;&gt;"",IF(Anagrafica!A109&lt;&gt;"",Anagrafica!A109,""),"")</f>
        <v/>
      </c>
      <c r="B22" s="374" t="str">
        <f>IF(A22&lt;&gt;"",IF(Anagrafica!B109&lt;&gt;"",Anagrafica!B109,""),"")</f>
        <v/>
      </c>
      <c r="C22" s="374"/>
      <c r="D22" s="374"/>
      <c r="E22" s="374"/>
      <c r="F22" s="374"/>
      <c r="G22" s="374"/>
      <c r="H22" s="374"/>
      <c r="I22" s="374"/>
      <c r="J22" s="374"/>
      <c r="K22" s="374"/>
      <c r="L22" s="374"/>
      <c r="M22" s="374"/>
      <c r="N22" s="374"/>
      <c r="O22" s="374"/>
      <c r="P22" s="374"/>
      <c r="Q22" s="374"/>
      <c r="R22" s="374"/>
      <c r="S22" s="376"/>
      <c r="T22" s="401" t="str">
        <f t="shared" si="1"/>
        <v/>
      </c>
      <c r="U22" s="402"/>
      <c r="V22" s="402"/>
      <c r="W22" s="402"/>
      <c r="X22" s="401" t="str">
        <f>IF(T22&lt;&gt;"",ROUND(T22/COUNTA(Anagrafica!$B$89:$C$93),3),"")</f>
        <v/>
      </c>
      <c r="Y22" s="402"/>
      <c r="Z22" s="402"/>
      <c r="AA22" s="403"/>
      <c r="AB22" s="401" t="str">
        <f t="shared" si="2"/>
        <v/>
      </c>
      <c r="AC22" s="402"/>
      <c r="AD22" s="402"/>
      <c r="AE22" s="403"/>
      <c r="AF22" s="96"/>
      <c r="AG22" s="96"/>
      <c r="AH22" s="97"/>
      <c r="AI22" s="86" t="str">
        <f t="shared" si="0"/>
        <v/>
      </c>
    </row>
    <row r="23" spans="1:35" ht="16.5" x14ac:dyDescent="0.3">
      <c r="A23" s="62" t="str">
        <f>IF($AI$9&lt;&gt;"",IF(Anagrafica!A110&lt;&gt;"",Anagrafica!A110,""),"")</f>
        <v/>
      </c>
      <c r="B23" s="374" t="str">
        <f>IF(A23&lt;&gt;"",IF(Anagrafica!B110&lt;&gt;"",Anagrafica!B110,""),"")</f>
        <v/>
      </c>
      <c r="C23" s="374"/>
      <c r="D23" s="374"/>
      <c r="E23" s="374"/>
      <c r="F23" s="374"/>
      <c r="G23" s="374"/>
      <c r="H23" s="374"/>
      <c r="I23" s="374"/>
      <c r="J23" s="374"/>
      <c r="K23" s="374"/>
      <c r="L23" s="374"/>
      <c r="M23" s="374"/>
      <c r="N23" s="374"/>
      <c r="O23" s="374"/>
      <c r="P23" s="374"/>
      <c r="Q23" s="374"/>
      <c r="R23" s="374"/>
      <c r="S23" s="376"/>
      <c r="T23" s="401" t="str">
        <f t="shared" si="1"/>
        <v/>
      </c>
      <c r="U23" s="402"/>
      <c r="V23" s="402"/>
      <c r="W23" s="402"/>
      <c r="X23" s="401" t="str">
        <f>IF(T23&lt;&gt;"",ROUND(T23/COUNTA(Anagrafica!$B$89:$C$93),3),"")</f>
        <v/>
      </c>
      <c r="Y23" s="402"/>
      <c r="Z23" s="402"/>
      <c r="AA23" s="403"/>
      <c r="AB23" s="401" t="str">
        <f t="shared" si="2"/>
        <v/>
      </c>
      <c r="AC23" s="402"/>
      <c r="AD23" s="402"/>
      <c r="AE23" s="403"/>
      <c r="AF23" s="96"/>
      <c r="AG23" s="96"/>
      <c r="AH23" s="97"/>
      <c r="AI23" s="86" t="str">
        <f t="shared" si="0"/>
        <v/>
      </c>
    </row>
    <row r="24" spans="1:35" ht="16.5" x14ac:dyDescent="0.3">
      <c r="A24" s="62" t="str">
        <f>IF($AI$9&lt;&gt;"",IF(Anagrafica!A111&lt;&gt;"",Anagrafica!A111,""),"")</f>
        <v/>
      </c>
      <c r="B24" s="374" t="str">
        <f>IF(A24&lt;&gt;"",IF(Anagrafica!B111&lt;&gt;"",Anagrafica!B111,""),"")</f>
        <v/>
      </c>
      <c r="C24" s="374"/>
      <c r="D24" s="374"/>
      <c r="E24" s="374"/>
      <c r="F24" s="374"/>
      <c r="G24" s="374"/>
      <c r="H24" s="374"/>
      <c r="I24" s="374"/>
      <c r="J24" s="374"/>
      <c r="K24" s="374"/>
      <c r="L24" s="374"/>
      <c r="M24" s="374"/>
      <c r="N24" s="374"/>
      <c r="O24" s="374"/>
      <c r="P24" s="374"/>
      <c r="Q24" s="374"/>
      <c r="R24" s="374"/>
      <c r="S24" s="376"/>
      <c r="T24" s="401" t="str">
        <f t="shared" si="1"/>
        <v/>
      </c>
      <c r="U24" s="402"/>
      <c r="V24" s="402"/>
      <c r="W24" s="402"/>
      <c r="X24" s="401" t="str">
        <f>IF(T24&lt;&gt;"",ROUND(T24/COUNTA(Anagrafica!$B$89:$C$93),3),"")</f>
        <v/>
      </c>
      <c r="Y24" s="402"/>
      <c r="Z24" s="402"/>
      <c r="AA24" s="403"/>
      <c r="AB24" s="401" t="str">
        <f t="shared" si="2"/>
        <v/>
      </c>
      <c r="AC24" s="402"/>
      <c r="AD24" s="402"/>
      <c r="AE24" s="403"/>
      <c r="AF24" s="96"/>
      <c r="AG24" s="96"/>
      <c r="AH24" s="97"/>
      <c r="AI24" s="86" t="str">
        <f t="shared" si="0"/>
        <v/>
      </c>
    </row>
    <row r="25" spans="1:35" ht="16.5" x14ac:dyDescent="0.3">
      <c r="A25" s="62" t="str">
        <f>IF($AI$9&lt;&gt;"",IF(Anagrafica!A112&lt;&gt;"",Anagrafica!A112,""),"")</f>
        <v/>
      </c>
      <c r="B25" s="374" t="str">
        <f>IF(A25&lt;&gt;"",IF(Anagrafica!B112&lt;&gt;"",Anagrafica!B112,""),"")</f>
        <v/>
      </c>
      <c r="C25" s="374"/>
      <c r="D25" s="374"/>
      <c r="E25" s="374"/>
      <c r="F25" s="374"/>
      <c r="G25" s="374"/>
      <c r="H25" s="374"/>
      <c r="I25" s="374"/>
      <c r="J25" s="374"/>
      <c r="K25" s="374"/>
      <c r="L25" s="374"/>
      <c r="M25" s="374"/>
      <c r="N25" s="374"/>
      <c r="O25" s="374"/>
      <c r="P25" s="374"/>
      <c r="Q25" s="374"/>
      <c r="R25" s="374"/>
      <c r="S25" s="376"/>
      <c r="T25" s="401" t="str">
        <f t="shared" si="1"/>
        <v/>
      </c>
      <c r="U25" s="402"/>
      <c r="V25" s="402"/>
      <c r="W25" s="402"/>
      <c r="X25" s="401" t="str">
        <f>IF(T25&lt;&gt;"",ROUND(T25/COUNTA(Anagrafica!$B$89:$C$93),3),"")</f>
        <v/>
      </c>
      <c r="Y25" s="402"/>
      <c r="Z25" s="402"/>
      <c r="AA25" s="403"/>
      <c r="AB25" s="401" t="str">
        <f t="shared" si="2"/>
        <v/>
      </c>
      <c r="AC25" s="402"/>
      <c r="AD25" s="402"/>
      <c r="AE25" s="403"/>
      <c r="AF25" s="96"/>
      <c r="AG25" s="96"/>
      <c r="AH25" s="97"/>
      <c r="AI25" s="86" t="str">
        <f t="shared" si="0"/>
        <v/>
      </c>
    </row>
    <row r="26" spans="1:35" ht="16.5" x14ac:dyDescent="0.3">
      <c r="A26" s="63" t="str">
        <f>IF($AI$9&lt;&gt;"",IF(Anagrafica!A113&lt;&gt;"",Anagrafica!A113,""),"")</f>
        <v/>
      </c>
      <c r="B26" s="379" t="str">
        <f>IF(A26&lt;&gt;"",IF(Anagrafica!B113&lt;&gt;"",Anagrafica!B113,""),"")</f>
        <v/>
      </c>
      <c r="C26" s="379"/>
      <c r="D26" s="379"/>
      <c r="E26" s="379"/>
      <c r="F26" s="379"/>
      <c r="G26" s="379"/>
      <c r="H26" s="379"/>
      <c r="I26" s="379"/>
      <c r="J26" s="379"/>
      <c r="K26" s="379"/>
      <c r="L26" s="379"/>
      <c r="M26" s="379"/>
      <c r="N26" s="379"/>
      <c r="O26" s="379"/>
      <c r="P26" s="379"/>
      <c r="Q26" s="379"/>
      <c r="R26" s="379"/>
      <c r="S26" s="380"/>
      <c r="T26" s="407" t="str">
        <f t="shared" si="1"/>
        <v/>
      </c>
      <c r="U26" s="408"/>
      <c r="V26" s="408"/>
      <c r="W26" s="408"/>
      <c r="X26" s="404" t="str">
        <f>IF(T26&lt;&gt;"",ROUND(T26/COUNTA(Anagrafica!$B$89:$C$93),3),"")</f>
        <v/>
      </c>
      <c r="Y26" s="405"/>
      <c r="Z26" s="405"/>
      <c r="AA26" s="406"/>
      <c r="AB26" s="404" t="str">
        <f t="shared" si="2"/>
        <v/>
      </c>
      <c r="AC26" s="405"/>
      <c r="AD26" s="405"/>
      <c r="AE26" s="406"/>
      <c r="AF26" s="96"/>
      <c r="AG26" s="96"/>
      <c r="AH26" s="97"/>
      <c r="AI26" s="87" t="str">
        <f t="shared" si="0"/>
        <v/>
      </c>
    </row>
    <row r="27" spans="1:35" x14ac:dyDescent="0.2">
      <c r="A27" s="42"/>
      <c r="B27" s="42"/>
      <c r="C27" s="9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378"/>
      <c r="Q27" s="378"/>
      <c r="R27" s="378"/>
      <c r="S27" s="378"/>
      <c r="T27" s="400"/>
      <c r="U27" s="400"/>
      <c r="V27" s="400"/>
      <c r="W27" s="400"/>
      <c r="X27" s="42"/>
      <c r="Y27" s="42"/>
      <c r="Z27" s="42"/>
      <c r="AA27" s="42"/>
      <c r="AB27" s="26"/>
      <c r="AC27" s="26"/>
      <c r="AD27" s="26"/>
      <c r="AE27" s="26"/>
      <c r="AF27" s="104"/>
      <c r="AG27" s="104"/>
      <c r="AH27" s="103"/>
      <c r="AI27" s="42"/>
    </row>
    <row r="29" spans="1:35" s="20" customFormat="1" ht="16.5" x14ac:dyDescent="0.3">
      <c r="A29" s="19" t="str">
        <f>IF(Anagrafica!A89&lt;&gt;"",Anagrafica!A89&amp;" - "&amp;Anagrafica!B89,"")</f>
        <v>1 - Commissario 1</v>
      </c>
      <c r="C29" s="28"/>
      <c r="AG29" s="28"/>
    </row>
    <row r="30" spans="1:35" s="5" customFormat="1" ht="13.5" customHeight="1" x14ac:dyDescent="0.2">
      <c r="A30" s="4" t="s">
        <v>10</v>
      </c>
      <c r="C30" s="60" t="str">
        <f>$A$13</f>
        <v/>
      </c>
      <c r="E30" s="60" t="str">
        <f>+$A$14</f>
        <v/>
      </c>
      <c r="G30" s="60" t="str">
        <f>+$A$15</f>
        <v/>
      </c>
      <c r="I30" s="60" t="str">
        <f>+$A$16</f>
        <v/>
      </c>
      <c r="K30" s="60" t="str">
        <f>+$A$17</f>
        <v/>
      </c>
      <c r="M30" s="60" t="str">
        <f>+$A$18</f>
        <v/>
      </c>
      <c r="O30" s="60" t="str">
        <f>+$A$19</f>
        <v/>
      </c>
      <c r="Q30" s="60" t="str">
        <f>+$A$20</f>
        <v/>
      </c>
      <c r="S30" s="60" t="str">
        <f>+$A$21</f>
        <v/>
      </c>
      <c r="U30" s="60" t="str">
        <f>+$A$22</f>
        <v/>
      </c>
      <c r="W30" s="60" t="str">
        <f>+$A$23</f>
        <v/>
      </c>
      <c r="Y30" s="60" t="str">
        <f>+$A$24</f>
        <v/>
      </c>
      <c r="AA30" s="60" t="str">
        <f>+$A$25</f>
        <v/>
      </c>
      <c r="AC30" s="60" t="str">
        <f>+$A$26</f>
        <v/>
      </c>
      <c r="AE30" s="26"/>
      <c r="AG30" s="4" t="s">
        <v>10</v>
      </c>
      <c r="AH30" s="5" t="s">
        <v>1</v>
      </c>
      <c r="AI30" s="5" t="s">
        <v>0</v>
      </c>
    </row>
    <row r="31" spans="1:35" ht="13.5" x14ac:dyDescent="0.25">
      <c r="A31" s="59" t="str">
        <f>+$A$12</f>
        <v/>
      </c>
      <c r="B31" s="22"/>
      <c r="C31" s="23"/>
      <c r="D31" s="22"/>
      <c r="E31" s="23"/>
      <c r="F31" s="22"/>
      <c r="G31" s="23"/>
      <c r="H31" s="22"/>
      <c r="I31" s="23"/>
      <c r="J31" s="22"/>
      <c r="K31" s="23"/>
      <c r="L31" s="22"/>
      <c r="M31" s="23"/>
      <c r="N31" s="22"/>
      <c r="O31" s="23"/>
      <c r="P31" s="22"/>
      <c r="Q31" s="23"/>
      <c r="R31" s="22"/>
      <c r="S31" s="23"/>
      <c r="T31" s="22"/>
      <c r="U31" s="23"/>
      <c r="V31" s="22"/>
      <c r="W31" s="23"/>
      <c r="X31" s="22"/>
      <c r="Y31" s="23"/>
      <c r="Z31" s="22"/>
      <c r="AA31" s="23"/>
      <c r="AB31" s="22"/>
      <c r="AC31" s="23"/>
      <c r="AE31" s="29" t="str">
        <f t="shared" ref="AE31:AE44" si="3">IF(OR(A31="",AND(A31&lt;&gt;"",A32="")),"",SUM(B31,D31,F31,H31,J31,L31,N31,P31,R31,T31,V31,X31,Z31,AB31))</f>
        <v/>
      </c>
      <c r="AG31" s="6" t="str">
        <f>+$A$12</f>
        <v/>
      </c>
      <c r="AH31" s="6" t="str">
        <f>IF(A31&lt;&gt;"",AE31,"")</f>
        <v/>
      </c>
      <c r="AI31" s="105" t="str">
        <f>IF(AH31="","",IF(AH31&gt;0,ROUND(AH31/LARGE(AH31:AH45,1),3),0))</f>
        <v/>
      </c>
    </row>
    <row r="32" spans="1:35" ht="13.5" x14ac:dyDescent="0.25">
      <c r="A32" s="59" t="str">
        <f>+$A$13</f>
        <v/>
      </c>
      <c r="B32" s="24"/>
      <c r="C32" s="24"/>
      <c r="D32" s="22"/>
      <c r="E32" s="23"/>
      <c r="F32" s="22"/>
      <c r="G32" s="23"/>
      <c r="H32" s="22"/>
      <c r="I32" s="23"/>
      <c r="J32" s="22"/>
      <c r="K32" s="23"/>
      <c r="L32" s="22"/>
      <c r="M32" s="23"/>
      <c r="N32" s="22"/>
      <c r="O32" s="23"/>
      <c r="P32" s="22"/>
      <c r="Q32" s="23"/>
      <c r="R32" s="22"/>
      <c r="S32" s="23"/>
      <c r="T32" s="22"/>
      <c r="U32" s="23"/>
      <c r="V32" s="22"/>
      <c r="W32" s="23"/>
      <c r="X32" s="22"/>
      <c r="Y32" s="23"/>
      <c r="Z32" s="22"/>
      <c r="AA32" s="23"/>
      <c r="AB32" s="22"/>
      <c r="AC32" s="23"/>
      <c r="AE32" s="29" t="str">
        <f t="shared" si="3"/>
        <v/>
      </c>
      <c r="AG32" s="7" t="str">
        <f>+$A$13</f>
        <v/>
      </c>
      <c r="AH32" s="7" t="str">
        <f>IF(A32&lt;&gt;"",IF(AE32&lt;&gt;"",AE32,0)+IF(C46&lt;&gt;"",C46,0),"")</f>
        <v/>
      </c>
      <c r="AI32" s="106" t="str">
        <f>IF(AH32="","",IF(AH32&gt;0,ROUND(AH32/LARGE(AH31:AH45,1),3),0))</f>
        <v/>
      </c>
    </row>
    <row r="33" spans="1:35" ht="13.5" x14ac:dyDescent="0.25">
      <c r="A33" s="59" t="str">
        <f>+$A$14</f>
        <v/>
      </c>
      <c r="B33" s="24"/>
      <c r="C33" s="24"/>
      <c r="D33" s="24"/>
      <c r="E33" s="24"/>
      <c r="F33" s="22"/>
      <c r="G33" s="23"/>
      <c r="H33" s="22"/>
      <c r="I33" s="23"/>
      <c r="J33" s="22"/>
      <c r="K33" s="23"/>
      <c r="L33" s="22"/>
      <c r="M33" s="23"/>
      <c r="N33" s="22"/>
      <c r="O33" s="23"/>
      <c r="P33" s="22"/>
      <c r="Q33" s="23"/>
      <c r="R33" s="22"/>
      <c r="S33" s="23"/>
      <c r="T33" s="22"/>
      <c r="U33" s="23"/>
      <c r="V33" s="22"/>
      <c r="W33" s="23"/>
      <c r="X33" s="22"/>
      <c r="Y33" s="23"/>
      <c r="Z33" s="22"/>
      <c r="AA33" s="23"/>
      <c r="AB33" s="22"/>
      <c r="AC33" s="23"/>
      <c r="AE33" s="29" t="str">
        <f t="shared" si="3"/>
        <v/>
      </c>
      <c r="AG33" s="7" t="str">
        <f>+$A$14</f>
        <v/>
      </c>
      <c r="AH33" s="7" t="str">
        <f>IF(A33&lt;&gt;"",IF(AE33&lt;&gt;"",AE33,0)+IF(E46&lt;&gt;"",E46,0),"")</f>
        <v/>
      </c>
      <c r="AI33" s="106" t="str">
        <f>IF(AH33="","",IF(AH33&gt;0,ROUND(AH33/LARGE(AH31:AH45,1),3),0))</f>
        <v/>
      </c>
    </row>
    <row r="34" spans="1:35" ht="13.5" x14ac:dyDescent="0.25">
      <c r="A34" s="59" t="str">
        <f>+$A$15</f>
        <v/>
      </c>
      <c r="B34" s="24"/>
      <c r="C34" s="24"/>
      <c r="D34" s="24"/>
      <c r="E34" s="24"/>
      <c r="F34" s="24"/>
      <c r="G34" s="24"/>
      <c r="H34" s="22"/>
      <c r="I34" s="23"/>
      <c r="J34" s="22"/>
      <c r="K34" s="23"/>
      <c r="L34" s="22"/>
      <c r="M34" s="23"/>
      <c r="N34" s="22"/>
      <c r="O34" s="23"/>
      <c r="P34" s="22"/>
      <c r="Q34" s="23"/>
      <c r="R34" s="22"/>
      <c r="S34" s="23"/>
      <c r="T34" s="22"/>
      <c r="U34" s="23"/>
      <c r="V34" s="22"/>
      <c r="W34" s="23"/>
      <c r="X34" s="22"/>
      <c r="Y34" s="23"/>
      <c r="Z34" s="22"/>
      <c r="AA34" s="23"/>
      <c r="AB34" s="22"/>
      <c r="AC34" s="23"/>
      <c r="AE34" s="29" t="str">
        <f t="shared" si="3"/>
        <v/>
      </c>
      <c r="AG34" s="7" t="str">
        <f>+$A$15</f>
        <v/>
      </c>
      <c r="AH34" s="7" t="str">
        <f>IF(A34&lt;&gt;"",IF(AE34&lt;&gt;"",AE34,0)+IF(G46&lt;&gt;"",G46,0),"")</f>
        <v/>
      </c>
      <c r="AI34" s="106" t="str">
        <f>IF(AH34="","",IF(AH34&gt;0,ROUND(AH34/LARGE(AH31:AH45,1),3),0))</f>
        <v/>
      </c>
    </row>
    <row r="35" spans="1:35" ht="13.5" x14ac:dyDescent="0.25">
      <c r="A35" s="59" t="str">
        <f>+$A$16</f>
        <v/>
      </c>
      <c r="B35" s="24"/>
      <c r="C35" s="24"/>
      <c r="D35" s="24"/>
      <c r="E35" s="24"/>
      <c r="F35" s="24"/>
      <c r="G35" s="24"/>
      <c r="H35" s="24"/>
      <c r="I35" s="24"/>
      <c r="J35" s="22"/>
      <c r="K35" s="23"/>
      <c r="L35" s="22"/>
      <c r="M35" s="23"/>
      <c r="N35" s="22"/>
      <c r="O35" s="23"/>
      <c r="P35" s="22"/>
      <c r="Q35" s="23"/>
      <c r="R35" s="22"/>
      <c r="S35" s="23"/>
      <c r="T35" s="22"/>
      <c r="U35" s="23"/>
      <c r="V35" s="22"/>
      <c r="W35" s="23"/>
      <c r="X35" s="22"/>
      <c r="Y35" s="23"/>
      <c r="Z35" s="22"/>
      <c r="AA35" s="23"/>
      <c r="AB35" s="22"/>
      <c r="AC35" s="23"/>
      <c r="AE35" s="29" t="str">
        <f t="shared" si="3"/>
        <v/>
      </c>
      <c r="AG35" s="7" t="str">
        <f>+$A$16</f>
        <v/>
      </c>
      <c r="AH35" s="7" t="str">
        <f>IF(A35&lt;&gt;"",IF(AE35&lt;&gt;"",AE35,0)+IF(I46&lt;&gt;"",I46,0),"")</f>
        <v/>
      </c>
      <c r="AI35" s="106" t="str">
        <f>IF(AH35="","",IF(AH35&gt;0,ROUND(AH35/LARGE(AH31:AH45,1),3),0))</f>
        <v/>
      </c>
    </row>
    <row r="36" spans="1:35" ht="13.5" x14ac:dyDescent="0.25">
      <c r="A36" s="59" t="str">
        <f>+$A$17</f>
        <v/>
      </c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2"/>
      <c r="M36" s="23"/>
      <c r="N36" s="22"/>
      <c r="O36" s="23"/>
      <c r="P36" s="22"/>
      <c r="Q36" s="23"/>
      <c r="R36" s="22"/>
      <c r="S36" s="23"/>
      <c r="T36" s="22"/>
      <c r="U36" s="23"/>
      <c r="V36" s="22"/>
      <c r="W36" s="23"/>
      <c r="X36" s="22"/>
      <c r="Y36" s="23"/>
      <c r="Z36" s="22"/>
      <c r="AA36" s="23"/>
      <c r="AB36" s="22"/>
      <c r="AC36" s="23"/>
      <c r="AE36" s="29" t="str">
        <f t="shared" si="3"/>
        <v/>
      </c>
      <c r="AG36" s="7" t="str">
        <f>+$A$17</f>
        <v/>
      </c>
      <c r="AH36" s="7" t="str">
        <f>IF(A36&lt;&gt;"",IF(AE36&lt;&gt;"",AE36,0)+IF(K46&lt;&gt;"",K46,0),"")</f>
        <v/>
      </c>
      <c r="AI36" s="106" t="str">
        <f>IF(AH36="","",IF(AH36&gt;0,ROUND(AH36/LARGE(AH31:AH45,1),3),0))</f>
        <v/>
      </c>
    </row>
    <row r="37" spans="1:35" ht="13.5" x14ac:dyDescent="0.25">
      <c r="A37" s="59" t="str">
        <f>+$A$18</f>
        <v/>
      </c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2"/>
      <c r="O37" s="23"/>
      <c r="P37" s="22"/>
      <c r="Q37" s="23"/>
      <c r="R37" s="22"/>
      <c r="S37" s="23"/>
      <c r="T37" s="22"/>
      <c r="U37" s="23"/>
      <c r="V37" s="22"/>
      <c r="W37" s="23"/>
      <c r="X37" s="22"/>
      <c r="Y37" s="23"/>
      <c r="Z37" s="22"/>
      <c r="AA37" s="23"/>
      <c r="AB37" s="22"/>
      <c r="AC37" s="23"/>
      <c r="AE37" s="29" t="str">
        <f t="shared" si="3"/>
        <v/>
      </c>
      <c r="AG37" s="7" t="str">
        <f>+$A$18</f>
        <v/>
      </c>
      <c r="AH37" s="7" t="str">
        <f>IF(A37&lt;&gt;"",IF(AE37&lt;&gt;"",AE37,0)+IF(M46&lt;&gt;"",M46,0),"")</f>
        <v/>
      </c>
      <c r="AI37" s="106" t="str">
        <f>IF(AH37="","",IF(AH37&gt;0,ROUND(AH37/LARGE(AH31:AH45,1),3),0))</f>
        <v/>
      </c>
    </row>
    <row r="38" spans="1:35" ht="13.5" x14ac:dyDescent="0.25">
      <c r="A38" s="59" t="str">
        <f>+$A$19</f>
        <v/>
      </c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2"/>
      <c r="Q38" s="23"/>
      <c r="R38" s="22"/>
      <c r="S38" s="23"/>
      <c r="T38" s="22"/>
      <c r="U38" s="23"/>
      <c r="V38" s="22"/>
      <c r="W38" s="23"/>
      <c r="X38" s="22"/>
      <c r="Y38" s="23"/>
      <c r="Z38" s="22"/>
      <c r="AA38" s="23"/>
      <c r="AB38" s="22"/>
      <c r="AC38" s="23"/>
      <c r="AE38" s="29" t="str">
        <f t="shared" si="3"/>
        <v/>
      </c>
      <c r="AG38" s="7" t="str">
        <f>+$A$19</f>
        <v/>
      </c>
      <c r="AH38" s="7" t="str">
        <f>IF(A38&lt;&gt;"",IF(AE38&lt;&gt;"",AE38,0)+IF(O46&lt;&gt;"",O46,0),"")</f>
        <v/>
      </c>
      <c r="AI38" s="106" t="str">
        <f>IF(AH38="","",IF(AH38&gt;0,ROUND(AH38/LARGE(AH31:AH45,1),3),0))</f>
        <v/>
      </c>
    </row>
    <row r="39" spans="1:35" ht="13.5" x14ac:dyDescent="0.25">
      <c r="A39" s="59" t="str">
        <f>+$A$20</f>
        <v/>
      </c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2"/>
      <c r="S39" s="23"/>
      <c r="T39" s="22"/>
      <c r="U39" s="23"/>
      <c r="V39" s="22"/>
      <c r="W39" s="23"/>
      <c r="X39" s="22"/>
      <c r="Y39" s="23"/>
      <c r="Z39" s="22"/>
      <c r="AA39" s="23"/>
      <c r="AB39" s="22"/>
      <c r="AC39" s="23"/>
      <c r="AE39" s="29" t="str">
        <f t="shared" si="3"/>
        <v/>
      </c>
      <c r="AG39" s="7" t="str">
        <f>+$A$20</f>
        <v/>
      </c>
      <c r="AH39" s="7" t="str">
        <f>IF(A39&lt;&gt;"",IF(AE39&lt;&gt;"",AE39,0)+IF(Q46&lt;&gt;"",Q46,0),"")</f>
        <v/>
      </c>
      <c r="AI39" s="106" t="str">
        <f>IF(AH39="","",IF(AH39&gt;0,ROUND(AH39/LARGE(AH31:AH45,1),3),0))</f>
        <v/>
      </c>
    </row>
    <row r="40" spans="1:35" ht="13.5" x14ac:dyDescent="0.25">
      <c r="A40" s="59" t="str">
        <f>+$A$21</f>
        <v/>
      </c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2"/>
      <c r="U40" s="23"/>
      <c r="V40" s="22"/>
      <c r="W40" s="23"/>
      <c r="X40" s="22"/>
      <c r="Y40" s="23"/>
      <c r="Z40" s="22"/>
      <c r="AA40" s="23"/>
      <c r="AB40" s="22"/>
      <c r="AC40" s="23"/>
      <c r="AE40" s="29" t="str">
        <f t="shared" si="3"/>
        <v/>
      </c>
      <c r="AG40" s="7" t="str">
        <f>+$A$21</f>
        <v/>
      </c>
      <c r="AH40" s="7" t="str">
        <f>IF(A40&lt;&gt;"",IF(AE40&lt;&gt;"",AE40,0)+IF(S46&lt;&gt;"",S46,0),"")</f>
        <v/>
      </c>
      <c r="AI40" s="106" t="str">
        <f>IF(AH40="","",IF(AH40&gt;0,ROUND(AH40/LARGE(AH31:AH45,1),3),0))</f>
        <v/>
      </c>
    </row>
    <row r="41" spans="1:35" ht="13.5" x14ac:dyDescent="0.25">
      <c r="A41" s="59" t="str">
        <f>+$A$22</f>
        <v/>
      </c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2"/>
      <c r="W41" s="23"/>
      <c r="X41" s="22"/>
      <c r="Y41" s="23"/>
      <c r="Z41" s="22"/>
      <c r="AA41" s="23"/>
      <c r="AB41" s="22"/>
      <c r="AC41" s="23"/>
      <c r="AE41" s="29" t="str">
        <f t="shared" si="3"/>
        <v/>
      </c>
      <c r="AG41" s="7" t="str">
        <f>+$A$22</f>
        <v/>
      </c>
      <c r="AH41" s="7" t="str">
        <f>IF(A41&lt;&gt;"",IF(AE41&lt;&gt;"",AE41,0)+IF(U46&lt;&gt;"",U46,0),"")</f>
        <v/>
      </c>
      <c r="AI41" s="106" t="str">
        <f>IF(AH41="","",IF(AH41&gt;0,ROUND(AH41/LARGE(AH31:AH45,1),3),0))</f>
        <v/>
      </c>
    </row>
    <row r="42" spans="1:35" ht="13.5" x14ac:dyDescent="0.25">
      <c r="A42" s="59" t="str">
        <f>+$A$23</f>
        <v/>
      </c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2"/>
      <c r="Y42" s="23"/>
      <c r="Z42" s="22"/>
      <c r="AA42" s="23"/>
      <c r="AB42" s="22"/>
      <c r="AC42" s="23"/>
      <c r="AE42" s="29" t="str">
        <f t="shared" si="3"/>
        <v/>
      </c>
      <c r="AG42" s="7" t="str">
        <f>+$A$23</f>
        <v/>
      </c>
      <c r="AH42" s="7" t="str">
        <f>IF(A42&lt;&gt;"",IF(AE42&lt;&gt;"",AE42,0)+IF(W46&lt;&gt;"",W46,0),"")</f>
        <v/>
      </c>
      <c r="AI42" s="106" t="str">
        <f>IF(AH42="","",IF(AH42&gt;0,ROUND(AH42/LARGE(AH31:AH45,1),3),0))</f>
        <v/>
      </c>
    </row>
    <row r="43" spans="1:35" ht="13.5" x14ac:dyDescent="0.25">
      <c r="A43" s="59" t="str">
        <f>+$A$24</f>
        <v/>
      </c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2"/>
      <c r="AA43" s="23"/>
      <c r="AB43" s="22"/>
      <c r="AC43" s="23"/>
      <c r="AE43" s="29" t="str">
        <f t="shared" si="3"/>
        <v/>
      </c>
      <c r="AG43" s="7" t="str">
        <f>+$A$24</f>
        <v/>
      </c>
      <c r="AH43" s="7" t="str">
        <f>IF(A43&lt;&gt;"",IF(AE43&lt;&gt;"",AE43,0)+IF(Y46&lt;&gt;"",Y46,0),"")</f>
        <v/>
      </c>
      <c r="AI43" s="106" t="str">
        <f>IF(AH43="","",IF(AH43&gt;0,ROUND(AH43/LARGE(AH31:AH45,1),3),0))</f>
        <v/>
      </c>
    </row>
    <row r="44" spans="1:35" ht="13.5" x14ac:dyDescent="0.25">
      <c r="A44" s="59" t="str">
        <f>+$A$25</f>
        <v/>
      </c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2"/>
      <c r="AC44" s="23"/>
      <c r="AE44" s="29" t="str">
        <f t="shared" si="3"/>
        <v/>
      </c>
      <c r="AG44" s="7" t="str">
        <f>+$A$25</f>
        <v/>
      </c>
      <c r="AH44" s="7" t="str">
        <f>IF(A44&lt;&gt;"",IF(AE44&lt;&gt;"",AE44,0)+IF(AA46&lt;&gt;"",AA46,0),"")</f>
        <v/>
      </c>
      <c r="AI44" s="106" t="str">
        <f>IF(AH44="","",IF(AH44&gt;0,ROUND(AH44/LARGE(AH31:AH45,1),3),0))</f>
        <v/>
      </c>
    </row>
    <row r="45" spans="1:35" x14ac:dyDescent="0.2">
      <c r="A45" s="59" t="str">
        <f>+$A$26</f>
        <v/>
      </c>
      <c r="C45" s="3"/>
      <c r="AE45" s="26"/>
      <c r="AG45" s="40" t="str">
        <f>+$A$26</f>
        <v/>
      </c>
      <c r="AH45" s="40" t="str">
        <f>IF(A45&lt;&gt;"",IF(AE45&lt;&gt;"",AE45,0)+IF(AC46&lt;&gt;"",AC46,0),"")</f>
        <v/>
      </c>
      <c r="AI45" s="107" t="str">
        <f>IF(AH45="","",IF(AH45&gt;0,ROUND(AH45/LARGE(AH31:AH45,1),3),0))</f>
        <v/>
      </c>
    </row>
    <row r="46" spans="1:35" s="26" customFormat="1" x14ac:dyDescent="0.2">
      <c r="C46" s="27" t="str">
        <f>IF(C30="","",SUM(C31:C44))</f>
        <v/>
      </c>
      <c r="E46" s="27" t="str">
        <f>IF(E30="","",SUM(E31:E44))</f>
        <v/>
      </c>
      <c r="G46" s="27" t="str">
        <f>IF(G30="","",SUM(G31:G44))</f>
        <v/>
      </c>
      <c r="I46" s="27" t="str">
        <f>IF(I30="","",SUM(I31:I44))</f>
        <v/>
      </c>
      <c r="K46" s="27" t="str">
        <f>IF(K30="","",SUM(K31:K44))</f>
        <v/>
      </c>
      <c r="M46" s="27" t="str">
        <f>IF(M30="","",SUM(M31:M44))</f>
        <v/>
      </c>
      <c r="O46" s="27" t="str">
        <f>IF(O30="","",SUM(O31:O44))</f>
        <v/>
      </c>
      <c r="Q46" s="27" t="str">
        <f>IF(Q30="","",SUM(Q31:Q44))</f>
        <v/>
      </c>
      <c r="S46" s="27" t="str">
        <f>IF(S30="","",SUM(S31:S44))</f>
        <v/>
      </c>
      <c r="U46" s="27" t="str">
        <f>IF(U30="","",SUM(U31:U44))</f>
        <v/>
      </c>
      <c r="W46" s="27" t="str">
        <f>IF(W30="","",SUM(W31:W44))</f>
        <v/>
      </c>
      <c r="X46" s="27"/>
      <c r="Y46" s="27" t="str">
        <f>IF(Y30="","",SUM(Y31:Y44))</f>
        <v/>
      </c>
      <c r="AA46" s="27" t="str">
        <f>IF(AA30="","",SUM(AA31:AA44))</f>
        <v/>
      </c>
      <c r="AC46" s="27" t="str">
        <f>IF(AC30="","",SUM(AC31:AC44))</f>
        <v/>
      </c>
      <c r="AG46" s="41"/>
      <c r="AH46" s="93"/>
      <c r="AI46" s="41"/>
    </row>
    <row r="47" spans="1:35" ht="24" customHeight="1" x14ac:dyDescent="0.2">
      <c r="AC47" s="8" t="str">
        <f>"Firma ("&amp;Anagrafica!B89&amp;")"</f>
        <v>Firma (Commissario 1)</v>
      </c>
      <c r="AE47" s="88"/>
      <c r="AF47" s="88"/>
      <c r="AG47" s="89"/>
      <c r="AH47" s="88"/>
      <c r="AI47" s="88"/>
    </row>
    <row r="48" spans="1:35" ht="18.75" x14ac:dyDescent="0.3">
      <c r="A48" s="19" t="str">
        <f>IF(Anagrafica!A90&lt;&gt;"",Anagrafica!A90&amp;" - "&amp;Anagrafica!B90,"")</f>
        <v>2 - Commissario 2</v>
      </c>
      <c r="B48" s="20"/>
      <c r="D48" s="1"/>
      <c r="AE48" s="90"/>
      <c r="AF48" s="90"/>
      <c r="AG48" s="91"/>
      <c r="AH48" s="90"/>
      <c r="AI48" s="90"/>
    </row>
    <row r="49" spans="1:35" s="5" customFormat="1" ht="13.5" customHeight="1" x14ac:dyDescent="0.2">
      <c r="A49" s="4" t="s">
        <v>10</v>
      </c>
      <c r="C49" s="60" t="str">
        <f>$A$13</f>
        <v/>
      </c>
      <c r="E49" s="60" t="str">
        <f>+$A$14</f>
        <v/>
      </c>
      <c r="G49" s="60" t="str">
        <f>+$A$15</f>
        <v/>
      </c>
      <c r="I49" s="60" t="str">
        <f>+$A$16</f>
        <v/>
      </c>
      <c r="K49" s="60" t="str">
        <f>+$A$17</f>
        <v/>
      </c>
      <c r="M49" s="60" t="str">
        <f>+$A$18</f>
        <v/>
      </c>
      <c r="O49" s="60" t="str">
        <f>+$A$19</f>
        <v/>
      </c>
      <c r="Q49" s="60" t="str">
        <f>+$A$20</f>
        <v/>
      </c>
      <c r="S49" s="60" t="str">
        <f>+$A$21</f>
        <v/>
      </c>
      <c r="U49" s="60" t="str">
        <f>+$A$22</f>
        <v/>
      </c>
      <c r="W49" s="60" t="str">
        <f>+$A$23</f>
        <v/>
      </c>
      <c r="Y49" s="60" t="str">
        <f>+$A$24</f>
        <v/>
      </c>
      <c r="AA49" s="60" t="str">
        <f>+$A$25</f>
        <v/>
      </c>
      <c r="AC49" s="60" t="str">
        <f>+$A$26</f>
        <v/>
      </c>
      <c r="AE49" s="26"/>
      <c r="AG49" s="4" t="s">
        <v>10</v>
      </c>
      <c r="AH49" s="5" t="s">
        <v>1</v>
      </c>
      <c r="AI49" s="5" t="s">
        <v>0</v>
      </c>
    </row>
    <row r="50" spans="1:35" ht="13.5" x14ac:dyDescent="0.25">
      <c r="A50" s="59" t="str">
        <f>+$A$12</f>
        <v/>
      </c>
      <c r="B50" s="22"/>
      <c r="C50" s="23"/>
      <c r="D50" s="22"/>
      <c r="E50" s="23"/>
      <c r="F50" s="22"/>
      <c r="G50" s="23"/>
      <c r="H50" s="22"/>
      <c r="I50" s="23"/>
      <c r="J50" s="22"/>
      <c r="K50" s="23"/>
      <c r="L50" s="22"/>
      <c r="M50" s="23"/>
      <c r="N50" s="22"/>
      <c r="O50" s="23"/>
      <c r="P50" s="22"/>
      <c r="Q50" s="23"/>
      <c r="R50" s="22"/>
      <c r="S50" s="23"/>
      <c r="T50" s="22"/>
      <c r="U50" s="23"/>
      <c r="V50" s="22"/>
      <c r="W50" s="23"/>
      <c r="X50" s="22"/>
      <c r="Y50" s="23"/>
      <c r="Z50" s="22"/>
      <c r="AA50" s="23"/>
      <c r="AB50" s="22"/>
      <c r="AC50" s="23"/>
      <c r="AE50" s="29" t="str">
        <f t="shared" ref="AE50:AE63" si="4">IF(OR(A50="",AND(A50&lt;&gt;"",A51="")),"",SUM(B50,D50,F50,H50,J50,L50,N50,P50,R50,T50,V50,X50,Z50,AB50))</f>
        <v/>
      </c>
      <c r="AG50" s="6" t="str">
        <f>+$A$12</f>
        <v/>
      </c>
      <c r="AH50" s="6" t="str">
        <f>IF(A50&lt;&gt;"",AE50,"")</f>
        <v/>
      </c>
      <c r="AI50" s="105" t="str">
        <f>IF(AH50="","",IF(AH50&gt;0,ROUND(AH50/LARGE(AH50:AH64,1),3),0))</f>
        <v/>
      </c>
    </row>
    <row r="51" spans="1:35" ht="13.5" x14ac:dyDescent="0.25">
      <c r="A51" s="59" t="str">
        <f>+$A$13</f>
        <v/>
      </c>
      <c r="B51" s="24"/>
      <c r="C51" s="24"/>
      <c r="D51" s="22"/>
      <c r="E51" s="23"/>
      <c r="F51" s="22"/>
      <c r="G51" s="23"/>
      <c r="H51" s="22"/>
      <c r="I51" s="23"/>
      <c r="J51" s="22"/>
      <c r="K51" s="23"/>
      <c r="L51" s="22"/>
      <c r="M51" s="23"/>
      <c r="N51" s="22"/>
      <c r="O51" s="23"/>
      <c r="P51" s="22"/>
      <c r="Q51" s="23"/>
      <c r="R51" s="22"/>
      <c r="S51" s="23"/>
      <c r="T51" s="22"/>
      <c r="U51" s="23"/>
      <c r="V51" s="22"/>
      <c r="W51" s="23"/>
      <c r="X51" s="22"/>
      <c r="Y51" s="23"/>
      <c r="Z51" s="22"/>
      <c r="AA51" s="23"/>
      <c r="AB51" s="22"/>
      <c r="AC51" s="23"/>
      <c r="AE51" s="29" t="str">
        <f t="shared" si="4"/>
        <v/>
      </c>
      <c r="AG51" s="7" t="str">
        <f>+$A$13</f>
        <v/>
      </c>
      <c r="AH51" s="7" t="str">
        <f>IF(A51&lt;&gt;"",IF(AE51&lt;&gt;"",AE51,0)+IF(C65&lt;&gt;"",C65,0),"")</f>
        <v/>
      </c>
      <c r="AI51" s="106" t="str">
        <f>IF(AH51="","",IF(AH51&gt;0,ROUND(AH51/LARGE(AH50:AH64,1),3),0))</f>
        <v/>
      </c>
    </row>
    <row r="52" spans="1:35" ht="13.5" x14ac:dyDescent="0.25">
      <c r="A52" s="59" t="str">
        <f>+$A$14</f>
        <v/>
      </c>
      <c r="B52" s="24"/>
      <c r="C52" s="24"/>
      <c r="D52" s="24"/>
      <c r="E52" s="24"/>
      <c r="F52" s="22"/>
      <c r="G52" s="23"/>
      <c r="H52" s="22"/>
      <c r="I52" s="23"/>
      <c r="J52" s="22"/>
      <c r="K52" s="23"/>
      <c r="L52" s="22"/>
      <c r="M52" s="23"/>
      <c r="N52" s="22"/>
      <c r="O52" s="23"/>
      <c r="P52" s="22"/>
      <c r="Q52" s="23"/>
      <c r="R52" s="22"/>
      <c r="S52" s="23"/>
      <c r="T52" s="22"/>
      <c r="U52" s="23"/>
      <c r="V52" s="22"/>
      <c r="W52" s="23"/>
      <c r="X52" s="22"/>
      <c r="Y52" s="23"/>
      <c r="Z52" s="22"/>
      <c r="AA52" s="23"/>
      <c r="AB52" s="22"/>
      <c r="AC52" s="23"/>
      <c r="AE52" s="29" t="str">
        <f t="shared" si="4"/>
        <v/>
      </c>
      <c r="AG52" s="7" t="str">
        <f>+$A$14</f>
        <v/>
      </c>
      <c r="AH52" s="7" t="str">
        <f>IF(A52&lt;&gt;"",IF(AE52&lt;&gt;"",AE52,0)+IF(E65&lt;&gt;"",E65,0),"")</f>
        <v/>
      </c>
      <c r="AI52" s="106" t="str">
        <f>IF(AH52="","",IF(AH52&gt;0,ROUND(AH52/LARGE(AH50:AH64,1),3),0))</f>
        <v/>
      </c>
    </row>
    <row r="53" spans="1:35" ht="13.5" x14ac:dyDescent="0.25">
      <c r="A53" s="59" t="str">
        <f>+$A$15</f>
        <v/>
      </c>
      <c r="B53" s="24"/>
      <c r="C53" s="24"/>
      <c r="D53" s="24"/>
      <c r="E53" s="24"/>
      <c r="F53" s="24"/>
      <c r="G53" s="24"/>
      <c r="H53" s="22"/>
      <c r="I53" s="23"/>
      <c r="J53" s="22"/>
      <c r="K53" s="23"/>
      <c r="L53" s="22"/>
      <c r="M53" s="23"/>
      <c r="N53" s="22"/>
      <c r="O53" s="23"/>
      <c r="P53" s="22"/>
      <c r="Q53" s="23"/>
      <c r="R53" s="22"/>
      <c r="S53" s="23"/>
      <c r="T53" s="22"/>
      <c r="U53" s="23"/>
      <c r="V53" s="22"/>
      <c r="W53" s="23"/>
      <c r="X53" s="22"/>
      <c r="Y53" s="23"/>
      <c r="Z53" s="22"/>
      <c r="AA53" s="23"/>
      <c r="AB53" s="22"/>
      <c r="AC53" s="23"/>
      <c r="AE53" s="29" t="str">
        <f t="shared" si="4"/>
        <v/>
      </c>
      <c r="AG53" s="7" t="str">
        <f>+$A$15</f>
        <v/>
      </c>
      <c r="AH53" s="7" t="str">
        <f>IF(A53&lt;&gt;"",IF(AE53&lt;&gt;"",AE53,0)+IF(G65&lt;&gt;"",G65,0),"")</f>
        <v/>
      </c>
      <c r="AI53" s="106" t="str">
        <f>IF(AH53="","",IF(AH53&gt;0,ROUND(AH53/LARGE(AH50:AH64,1),3),0))</f>
        <v/>
      </c>
    </row>
    <row r="54" spans="1:35" ht="13.5" x14ac:dyDescent="0.25">
      <c r="A54" s="59" t="str">
        <f>+$A$16</f>
        <v/>
      </c>
      <c r="B54" s="24"/>
      <c r="C54" s="24"/>
      <c r="D54" s="24"/>
      <c r="E54" s="24"/>
      <c r="F54" s="24"/>
      <c r="G54" s="24"/>
      <c r="H54" s="24"/>
      <c r="I54" s="24"/>
      <c r="J54" s="22"/>
      <c r="K54" s="23"/>
      <c r="L54" s="22"/>
      <c r="M54" s="23"/>
      <c r="N54" s="22"/>
      <c r="O54" s="23"/>
      <c r="P54" s="22"/>
      <c r="Q54" s="23"/>
      <c r="R54" s="22"/>
      <c r="S54" s="23"/>
      <c r="T54" s="22"/>
      <c r="U54" s="23"/>
      <c r="V54" s="22"/>
      <c r="W54" s="23"/>
      <c r="X54" s="22"/>
      <c r="Y54" s="23"/>
      <c r="Z54" s="22"/>
      <c r="AA54" s="23"/>
      <c r="AB54" s="22"/>
      <c r="AC54" s="23"/>
      <c r="AE54" s="29" t="str">
        <f t="shared" si="4"/>
        <v/>
      </c>
      <c r="AG54" s="7" t="str">
        <f>+$A$16</f>
        <v/>
      </c>
      <c r="AH54" s="7" t="str">
        <f>IF(A54&lt;&gt;"",IF(AE54&lt;&gt;"",AE54,0)+IF(I65&lt;&gt;"",I65,0),"")</f>
        <v/>
      </c>
      <c r="AI54" s="106" t="str">
        <f>IF(AH54="","",IF(AH54&gt;0,ROUND(AH54/LARGE(AH50:AH64,1),3),0))</f>
        <v/>
      </c>
    </row>
    <row r="55" spans="1:35" ht="13.5" x14ac:dyDescent="0.25">
      <c r="A55" s="59" t="str">
        <f>+$A$17</f>
        <v/>
      </c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2"/>
      <c r="M55" s="23"/>
      <c r="N55" s="22"/>
      <c r="O55" s="23"/>
      <c r="P55" s="22"/>
      <c r="Q55" s="23"/>
      <c r="R55" s="22"/>
      <c r="S55" s="23"/>
      <c r="T55" s="22"/>
      <c r="U55" s="23"/>
      <c r="V55" s="22"/>
      <c r="W55" s="23"/>
      <c r="X55" s="22"/>
      <c r="Y55" s="23"/>
      <c r="Z55" s="22"/>
      <c r="AA55" s="23"/>
      <c r="AB55" s="22"/>
      <c r="AC55" s="23"/>
      <c r="AE55" s="29" t="str">
        <f t="shared" si="4"/>
        <v/>
      </c>
      <c r="AG55" s="7" t="str">
        <f>+$A$17</f>
        <v/>
      </c>
      <c r="AH55" s="7" t="str">
        <f>IF(A55&lt;&gt;"",IF(AE55&lt;&gt;"",AE55,0)+IF(K65&lt;&gt;"",K65,0),"")</f>
        <v/>
      </c>
      <c r="AI55" s="106" t="str">
        <f>IF(AH55="","",IF(AH55&gt;0,ROUND(AH55/LARGE(AH50:AH64,1),3),0))</f>
        <v/>
      </c>
    </row>
    <row r="56" spans="1:35" ht="13.5" x14ac:dyDescent="0.25">
      <c r="A56" s="59" t="str">
        <f>+$A$18</f>
        <v/>
      </c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2"/>
      <c r="O56" s="23"/>
      <c r="P56" s="22"/>
      <c r="Q56" s="23"/>
      <c r="R56" s="22"/>
      <c r="S56" s="23"/>
      <c r="T56" s="22"/>
      <c r="U56" s="23"/>
      <c r="V56" s="22"/>
      <c r="W56" s="23"/>
      <c r="X56" s="22"/>
      <c r="Y56" s="23"/>
      <c r="Z56" s="22"/>
      <c r="AA56" s="23"/>
      <c r="AB56" s="22"/>
      <c r="AC56" s="23"/>
      <c r="AE56" s="29" t="str">
        <f t="shared" si="4"/>
        <v/>
      </c>
      <c r="AG56" s="7" t="str">
        <f>+$A$18</f>
        <v/>
      </c>
      <c r="AH56" s="7" t="str">
        <f>IF(A56&lt;&gt;"",IF(AE56&lt;&gt;"",AE56,0)+IF(M65&lt;&gt;"",M65,0),"")</f>
        <v/>
      </c>
      <c r="AI56" s="106" t="str">
        <f>IF(AH56="","",IF(AH56&gt;0,ROUND(AH56/LARGE(AH50:AH64,1),3),0))</f>
        <v/>
      </c>
    </row>
    <row r="57" spans="1:35" ht="13.5" x14ac:dyDescent="0.25">
      <c r="A57" s="59" t="str">
        <f>+$A$19</f>
        <v/>
      </c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2"/>
      <c r="Q57" s="23"/>
      <c r="R57" s="22"/>
      <c r="S57" s="23"/>
      <c r="T57" s="22"/>
      <c r="U57" s="23"/>
      <c r="V57" s="22"/>
      <c r="W57" s="23"/>
      <c r="X57" s="22"/>
      <c r="Y57" s="23"/>
      <c r="Z57" s="22"/>
      <c r="AA57" s="23"/>
      <c r="AB57" s="22"/>
      <c r="AC57" s="23"/>
      <c r="AE57" s="29" t="str">
        <f t="shared" si="4"/>
        <v/>
      </c>
      <c r="AG57" s="7" t="str">
        <f>+$A$19</f>
        <v/>
      </c>
      <c r="AH57" s="7" t="str">
        <f>IF(A57&lt;&gt;"",IF(AE57&lt;&gt;"",AE57,0)+IF(O65&lt;&gt;"",O65,0),"")</f>
        <v/>
      </c>
      <c r="AI57" s="106" t="str">
        <f>IF(AH57="","",IF(AH57&gt;0,ROUND(AH57/LARGE(AH50:AH64,1),3),0))</f>
        <v/>
      </c>
    </row>
    <row r="58" spans="1:35" ht="13.5" x14ac:dyDescent="0.25">
      <c r="A58" s="59" t="str">
        <f>+$A$20</f>
        <v/>
      </c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2"/>
      <c r="S58" s="23"/>
      <c r="T58" s="22"/>
      <c r="U58" s="23"/>
      <c r="V58" s="22"/>
      <c r="W58" s="23"/>
      <c r="X58" s="22"/>
      <c r="Y58" s="23"/>
      <c r="Z58" s="22"/>
      <c r="AA58" s="23"/>
      <c r="AB58" s="22"/>
      <c r="AC58" s="23"/>
      <c r="AE58" s="29" t="str">
        <f t="shared" si="4"/>
        <v/>
      </c>
      <c r="AG58" s="7" t="str">
        <f>+$A$20</f>
        <v/>
      </c>
      <c r="AH58" s="7" t="str">
        <f>IF(A58&lt;&gt;"",IF(AE58&lt;&gt;"",AE58,0)+IF(Q65&lt;&gt;"",Q65,0),"")</f>
        <v/>
      </c>
      <c r="AI58" s="106" t="str">
        <f>IF(AH58="","",IF(AH58&gt;0,ROUND(AH58/LARGE(AH50:AH64,1),3),0))</f>
        <v/>
      </c>
    </row>
    <row r="59" spans="1:35" ht="13.5" x14ac:dyDescent="0.25">
      <c r="A59" s="59" t="str">
        <f>+$A$21</f>
        <v/>
      </c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2"/>
      <c r="U59" s="23"/>
      <c r="V59" s="22"/>
      <c r="W59" s="23"/>
      <c r="X59" s="22"/>
      <c r="Y59" s="23"/>
      <c r="Z59" s="22"/>
      <c r="AA59" s="23"/>
      <c r="AB59" s="22"/>
      <c r="AC59" s="23"/>
      <c r="AE59" s="29" t="str">
        <f t="shared" si="4"/>
        <v/>
      </c>
      <c r="AG59" s="7" t="str">
        <f>+$A$21</f>
        <v/>
      </c>
      <c r="AH59" s="7" t="str">
        <f>IF(A59&lt;&gt;"",IF(AE59&lt;&gt;"",AE59,0)+IF(S65&lt;&gt;"",S65,0),"")</f>
        <v/>
      </c>
      <c r="AI59" s="106" t="str">
        <f>IF(AH59="","",IF(AH59&gt;0,ROUND(AH59/LARGE(AH50:AH64,1),3),0))</f>
        <v/>
      </c>
    </row>
    <row r="60" spans="1:35" ht="13.5" x14ac:dyDescent="0.25">
      <c r="A60" s="59" t="str">
        <f>+$A$22</f>
        <v/>
      </c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2"/>
      <c r="W60" s="23"/>
      <c r="X60" s="22"/>
      <c r="Y60" s="23"/>
      <c r="Z60" s="22"/>
      <c r="AA60" s="23"/>
      <c r="AB60" s="22"/>
      <c r="AC60" s="23"/>
      <c r="AE60" s="29" t="str">
        <f t="shared" si="4"/>
        <v/>
      </c>
      <c r="AG60" s="7" t="str">
        <f>+$A$22</f>
        <v/>
      </c>
      <c r="AH60" s="7" t="str">
        <f>IF(A60&lt;&gt;"",IF(AE60&lt;&gt;"",AE60,0)+IF(U65&lt;&gt;"",U65,0),"")</f>
        <v/>
      </c>
      <c r="AI60" s="106" t="str">
        <f>IF(AH60="","",IF(AH60&gt;0,ROUND(AH60/LARGE(AH50:AH64,1),3),0))</f>
        <v/>
      </c>
    </row>
    <row r="61" spans="1:35" ht="13.5" x14ac:dyDescent="0.25">
      <c r="A61" s="59" t="str">
        <f>+$A$23</f>
        <v/>
      </c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2"/>
      <c r="Y61" s="23"/>
      <c r="Z61" s="22"/>
      <c r="AA61" s="23"/>
      <c r="AB61" s="22"/>
      <c r="AC61" s="23"/>
      <c r="AE61" s="29" t="str">
        <f t="shared" si="4"/>
        <v/>
      </c>
      <c r="AG61" s="7" t="str">
        <f>+$A$23</f>
        <v/>
      </c>
      <c r="AH61" s="7" t="str">
        <f>IF(A61&lt;&gt;"",IF(AE61&lt;&gt;"",AE61,0)+IF(W65&lt;&gt;"",W65,0),"")</f>
        <v/>
      </c>
      <c r="AI61" s="106" t="str">
        <f>IF(AH61="","",IF(AH61&gt;0,ROUND(AH61/LARGE(AH50:AH64,1),3),0))</f>
        <v/>
      </c>
    </row>
    <row r="62" spans="1:35" ht="13.5" x14ac:dyDescent="0.25">
      <c r="A62" s="59" t="str">
        <f>+$A$24</f>
        <v/>
      </c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2"/>
      <c r="AA62" s="23"/>
      <c r="AB62" s="22"/>
      <c r="AC62" s="23"/>
      <c r="AE62" s="29" t="str">
        <f t="shared" si="4"/>
        <v/>
      </c>
      <c r="AG62" s="7" t="str">
        <f>+$A$24</f>
        <v/>
      </c>
      <c r="AH62" s="7" t="str">
        <f>IF(A62&lt;&gt;"",IF(AE62&lt;&gt;"",AE62,0)+IF(Y65&lt;&gt;"",Y65,0),"")</f>
        <v/>
      </c>
      <c r="AI62" s="106" t="str">
        <f>IF(AH62="","",IF(AH62&gt;0,ROUND(AH62/LARGE(AH50:AH64,1),3),0))</f>
        <v/>
      </c>
    </row>
    <row r="63" spans="1:35" ht="13.5" x14ac:dyDescent="0.25">
      <c r="A63" s="59" t="str">
        <f>+$A$25</f>
        <v/>
      </c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2"/>
      <c r="AC63" s="23"/>
      <c r="AE63" s="29" t="str">
        <f t="shared" si="4"/>
        <v/>
      </c>
      <c r="AG63" s="7" t="str">
        <f>+$A$25</f>
        <v/>
      </c>
      <c r="AH63" s="7" t="str">
        <f>IF(A63&lt;&gt;"",IF(AE63&lt;&gt;"",AE63,0)+IF(AA65&lt;&gt;"",AA65,0),"")</f>
        <v/>
      </c>
      <c r="AI63" s="106" t="str">
        <f>IF(AH63="","",IF(AH63&gt;0,ROUND(AH63/LARGE(AH50:AH64,1),3),0))</f>
        <v/>
      </c>
    </row>
    <row r="64" spans="1:35" x14ac:dyDescent="0.2">
      <c r="A64" s="59" t="str">
        <f>+$A$26</f>
        <v/>
      </c>
      <c r="C64" s="3"/>
      <c r="AE64" s="26"/>
      <c r="AG64" s="40" t="str">
        <f>+$A$26</f>
        <v/>
      </c>
      <c r="AH64" s="40" t="str">
        <f>IF(A64&lt;&gt;"",IF(AE64&lt;&gt;"",AE64,0)+IF(AC65&lt;&gt;"",AC65,0),"")</f>
        <v/>
      </c>
      <c r="AI64" s="107" t="str">
        <f>IF(AH64="","",IF(AH64&gt;0,ROUND(AH64/LARGE(AH50:AH64,1),3),0))</f>
        <v/>
      </c>
    </row>
    <row r="65" spans="1:35" s="26" customFormat="1" x14ac:dyDescent="0.2">
      <c r="C65" s="27" t="str">
        <f>IF(C49="","",SUM(C50:C63))</f>
        <v/>
      </c>
      <c r="E65" s="27" t="str">
        <f>IF(E49="","",SUM(E50:E63))</f>
        <v/>
      </c>
      <c r="G65" s="27" t="str">
        <f>IF(G49="","",SUM(G50:G63))</f>
        <v/>
      </c>
      <c r="I65" s="27" t="str">
        <f>IF(I49="","",SUM(I50:I63))</f>
        <v/>
      </c>
      <c r="K65" s="27" t="str">
        <f>IF(K49="","",SUM(K50:K63))</f>
        <v/>
      </c>
      <c r="M65" s="27" t="str">
        <f>IF(M49="","",SUM(M50:M63))</f>
        <v/>
      </c>
      <c r="O65" s="27" t="str">
        <f>IF(O49="","",SUM(O50:O63))</f>
        <v/>
      </c>
      <c r="Q65" s="27" t="str">
        <f>IF(Q49="","",SUM(Q50:Q63))</f>
        <v/>
      </c>
      <c r="S65" s="27" t="str">
        <f>IF(S49="","",SUM(S50:S63))</f>
        <v/>
      </c>
      <c r="U65" s="27" t="str">
        <f>IF(U49="","",SUM(U50:U63))</f>
        <v/>
      </c>
      <c r="W65" s="27" t="str">
        <f>IF(W49="","",SUM(W50:W63))</f>
        <v/>
      </c>
      <c r="X65" s="27"/>
      <c r="Y65" s="27" t="str">
        <f>IF(Y49="","",SUM(Y50:Y63))</f>
        <v/>
      </c>
      <c r="AA65" s="27" t="str">
        <f>IF(AA49="","",SUM(AA50:AA63))</f>
        <v/>
      </c>
      <c r="AC65" s="27" t="str">
        <f>IF(AC49="","",SUM(AC50:AC63))</f>
        <v/>
      </c>
      <c r="AG65" s="41"/>
      <c r="AH65" s="93"/>
      <c r="AI65" s="41"/>
    </row>
    <row r="66" spans="1:35" ht="24" customHeight="1" x14ac:dyDescent="0.2">
      <c r="AC66" s="8" t="str">
        <f>"Firma ("&amp;Anagrafica!B90&amp;")"</f>
        <v>Firma (Commissario 2)</v>
      </c>
      <c r="AE66" s="88"/>
      <c r="AF66" s="88"/>
      <c r="AG66" s="89"/>
      <c r="AH66" s="88"/>
      <c r="AI66" s="88"/>
    </row>
    <row r="67" spans="1:35" ht="18.75" x14ac:dyDescent="0.3">
      <c r="A67" s="19" t="str">
        <f>IF(Anagrafica!A91&lt;&gt;"",Anagrafica!A91&amp;" - "&amp;Anagrafica!B91,"")</f>
        <v>3 - Commissario 3</v>
      </c>
      <c r="B67" s="20"/>
      <c r="D67" s="1"/>
    </row>
    <row r="68" spans="1:35" s="5" customFormat="1" ht="13.5" customHeight="1" x14ac:dyDescent="0.2">
      <c r="A68" s="4" t="s">
        <v>10</v>
      </c>
      <c r="C68" s="60" t="str">
        <f>$A$13</f>
        <v/>
      </c>
      <c r="E68" s="60" t="str">
        <f>+$A$14</f>
        <v/>
      </c>
      <c r="G68" s="60" t="str">
        <f>+$A$15</f>
        <v/>
      </c>
      <c r="I68" s="60" t="str">
        <f>+$A$16</f>
        <v/>
      </c>
      <c r="K68" s="60" t="str">
        <f>+$A$17</f>
        <v/>
      </c>
      <c r="M68" s="60" t="str">
        <f>+$A$18</f>
        <v/>
      </c>
      <c r="O68" s="60" t="str">
        <f>+$A$19</f>
        <v/>
      </c>
      <c r="Q68" s="60" t="str">
        <f>+$A$20</f>
        <v/>
      </c>
      <c r="S68" s="60" t="str">
        <f>+$A$21</f>
        <v/>
      </c>
      <c r="U68" s="60" t="str">
        <f>+$A$22</f>
        <v/>
      </c>
      <c r="W68" s="60" t="str">
        <f>+$A$23</f>
        <v/>
      </c>
      <c r="Y68" s="60" t="str">
        <f>+$A$24</f>
        <v/>
      </c>
      <c r="AA68" s="60" t="str">
        <f>+$A$25</f>
        <v/>
      </c>
      <c r="AC68" s="60" t="str">
        <f>+$A$26</f>
        <v/>
      </c>
      <c r="AE68" s="26"/>
      <c r="AG68" s="4" t="s">
        <v>10</v>
      </c>
      <c r="AH68" s="5" t="s">
        <v>1</v>
      </c>
      <c r="AI68" s="5" t="s">
        <v>0</v>
      </c>
    </row>
    <row r="69" spans="1:35" ht="13.5" x14ac:dyDescent="0.25">
      <c r="A69" s="59" t="str">
        <f>+$A$12</f>
        <v/>
      </c>
      <c r="B69" s="22"/>
      <c r="C69" s="23"/>
      <c r="D69" s="22"/>
      <c r="E69" s="23"/>
      <c r="F69" s="22"/>
      <c r="G69" s="23"/>
      <c r="H69" s="22"/>
      <c r="I69" s="23"/>
      <c r="J69" s="22"/>
      <c r="K69" s="23"/>
      <c r="L69" s="22"/>
      <c r="M69" s="23"/>
      <c r="N69" s="22"/>
      <c r="O69" s="23"/>
      <c r="P69" s="22"/>
      <c r="Q69" s="23"/>
      <c r="R69" s="22"/>
      <c r="S69" s="23"/>
      <c r="T69" s="22"/>
      <c r="U69" s="23"/>
      <c r="V69" s="22"/>
      <c r="W69" s="23"/>
      <c r="X69" s="22"/>
      <c r="Y69" s="23"/>
      <c r="Z69" s="22"/>
      <c r="AA69" s="23"/>
      <c r="AB69" s="22"/>
      <c r="AC69" s="23"/>
      <c r="AE69" s="29" t="str">
        <f t="shared" ref="AE69:AE82" si="5">IF(OR(A69="",AND(A69&lt;&gt;"",A70="")),"",SUM(B69,D69,F69,H69,J69,L69,N69,P69,R69,T69,V69,X69,Z69,AB69))</f>
        <v/>
      </c>
      <c r="AG69" s="6" t="str">
        <f>+$A$12</f>
        <v/>
      </c>
      <c r="AH69" s="6" t="str">
        <f>IF(A69&lt;&gt;"",AE69,"")</f>
        <v/>
      </c>
      <c r="AI69" s="105" t="str">
        <f>IF(AH69="","",IF(AH69&gt;0,ROUND(AH69/LARGE(AH69:AH83,1),3),0))</f>
        <v/>
      </c>
    </row>
    <row r="70" spans="1:35" ht="13.5" x14ac:dyDescent="0.25">
      <c r="A70" s="59" t="str">
        <f>+$A$13</f>
        <v/>
      </c>
      <c r="B70" s="24"/>
      <c r="C70" s="24"/>
      <c r="D70" s="22"/>
      <c r="E70" s="23"/>
      <c r="F70" s="22"/>
      <c r="G70" s="23"/>
      <c r="H70" s="22"/>
      <c r="I70" s="23"/>
      <c r="J70" s="22"/>
      <c r="K70" s="23"/>
      <c r="L70" s="22"/>
      <c r="M70" s="23"/>
      <c r="N70" s="22"/>
      <c r="O70" s="23"/>
      <c r="P70" s="22"/>
      <c r="Q70" s="23"/>
      <c r="R70" s="22"/>
      <c r="S70" s="23"/>
      <c r="T70" s="22"/>
      <c r="U70" s="23"/>
      <c r="V70" s="22"/>
      <c r="W70" s="23"/>
      <c r="X70" s="22"/>
      <c r="Y70" s="23"/>
      <c r="Z70" s="22"/>
      <c r="AA70" s="23"/>
      <c r="AB70" s="22"/>
      <c r="AC70" s="23"/>
      <c r="AE70" s="29" t="str">
        <f t="shared" si="5"/>
        <v/>
      </c>
      <c r="AG70" s="7" t="str">
        <f>+$A$13</f>
        <v/>
      </c>
      <c r="AH70" s="7" t="str">
        <f>IF(A70&lt;&gt;"",IF(AE70&lt;&gt;"",AE70,0)+IF(C84&lt;&gt;"",C84,0),"")</f>
        <v/>
      </c>
      <c r="AI70" s="106" t="str">
        <f>IF(AH70="","",IF(AH70&gt;0,ROUND(AH70/LARGE(AH69:AH83,1),3),0))</f>
        <v/>
      </c>
    </row>
    <row r="71" spans="1:35" ht="13.5" x14ac:dyDescent="0.25">
      <c r="A71" s="59" t="str">
        <f>+$A$14</f>
        <v/>
      </c>
      <c r="B71" s="24"/>
      <c r="C71" s="24"/>
      <c r="D71" s="24"/>
      <c r="E71" s="24"/>
      <c r="F71" s="22"/>
      <c r="G71" s="23"/>
      <c r="H71" s="22"/>
      <c r="I71" s="23"/>
      <c r="J71" s="22"/>
      <c r="K71" s="23"/>
      <c r="L71" s="22"/>
      <c r="M71" s="23"/>
      <c r="N71" s="22"/>
      <c r="O71" s="23"/>
      <c r="P71" s="22"/>
      <c r="Q71" s="23"/>
      <c r="R71" s="22"/>
      <c r="S71" s="23"/>
      <c r="T71" s="22"/>
      <c r="U71" s="23"/>
      <c r="V71" s="22"/>
      <c r="W71" s="23"/>
      <c r="X71" s="22"/>
      <c r="Y71" s="23"/>
      <c r="Z71" s="22"/>
      <c r="AA71" s="23"/>
      <c r="AB71" s="22"/>
      <c r="AC71" s="23"/>
      <c r="AE71" s="29" t="str">
        <f t="shared" si="5"/>
        <v/>
      </c>
      <c r="AG71" s="7" t="str">
        <f>+$A$14</f>
        <v/>
      </c>
      <c r="AH71" s="7" t="str">
        <f>IF(A71&lt;&gt;"",IF(AE71&lt;&gt;"",AE71,0)+IF(E84&lt;&gt;"",E84,0),"")</f>
        <v/>
      </c>
      <c r="AI71" s="106" t="str">
        <f>IF(AH71="","",IF(AH71&gt;0,ROUND(AH71/LARGE(AH69:AH83,1),3),0))</f>
        <v/>
      </c>
    </row>
    <row r="72" spans="1:35" ht="13.5" x14ac:dyDescent="0.25">
      <c r="A72" s="59" t="str">
        <f>+$A$15</f>
        <v/>
      </c>
      <c r="B72" s="24"/>
      <c r="C72" s="24"/>
      <c r="D72" s="24"/>
      <c r="E72" s="24"/>
      <c r="F72" s="24"/>
      <c r="G72" s="24"/>
      <c r="H72" s="22"/>
      <c r="I72" s="23"/>
      <c r="J72" s="22"/>
      <c r="K72" s="23"/>
      <c r="L72" s="22"/>
      <c r="M72" s="23"/>
      <c r="N72" s="22"/>
      <c r="O72" s="23"/>
      <c r="P72" s="22"/>
      <c r="Q72" s="23"/>
      <c r="R72" s="22"/>
      <c r="S72" s="23"/>
      <c r="T72" s="22"/>
      <c r="U72" s="23"/>
      <c r="V72" s="22"/>
      <c r="W72" s="23"/>
      <c r="X72" s="22"/>
      <c r="Y72" s="23"/>
      <c r="Z72" s="22"/>
      <c r="AA72" s="23"/>
      <c r="AB72" s="22"/>
      <c r="AC72" s="23"/>
      <c r="AE72" s="29" t="str">
        <f t="shared" si="5"/>
        <v/>
      </c>
      <c r="AG72" s="7" t="str">
        <f>+$A$15</f>
        <v/>
      </c>
      <c r="AH72" s="7" t="str">
        <f>IF(A72&lt;&gt;"",IF(AE72&lt;&gt;"",AE72,0)+IF(G84&lt;&gt;"",G84,0),"")</f>
        <v/>
      </c>
      <c r="AI72" s="106" t="str">
        <f>IF(AH72="","",IF(AH72&gt;0,ROUND(AH72/LARGE(AH69:AH83,1),3),0))</f>
        <v/>
      </c>
    </row>
    <row r="73" spans="1:35" ht="13.5" x14ac:dyDescent="0.25">
      <c r="A73" s="59" t="str">
        <f>+$A$16</f>
        <v/>
      </c>
      <c r="B73" s="24"/>
      <c r="C73" s="24"/>
      <c r="D73" s="24"/>
      <c r="E73" s="24"/>
      <c r="F73" s="24"/>
      <c r="G73" s="24"/>
      <c r="H73" s="24"/>
      <c r="I73" s="24"/>
      <c r="J73" s="22"/>
      <c r="K73" s="23"/>
      <c r="L73" s="22"/>
      <c r="M73" s="23"/>
      <c r="N73" s="22"/>
      <c r="O73" s="23"/>
      <c r="P73" s="22"/>
      <c r="Q73" s="23"/>
      <c r="R73" s="22"/>
      <c r="S73" s="23"/>
      <c r="T73" s="22"/>
      <c r="U73" s="23"/>
      <c r="V73" s="22"/>
      <c r="W73" s="23"/>
      <c r="X73" s="22"/>
      <c r="Y73" s="23"/>
      <c r="Z73" s="22"/>
      <c r="AA73" s="23"/>
      <c r="AB73" s="22"/>
      <c r="AC73" s="23"/>
      <c r="AE73" s="29" t="str">
        <f t="shared" si="5"/>
        <v/>
      </c>
      <c r="AG73" s="7" t="str">
        <f>+$A$16</f>
        <v/>
      </c>
      <c r="AH73" s="7" t="str">
        <f>IF(A73&lt;&gt;"",IF(AE73&lt;&gt;"",AE73,0)+IF(I84&lt;&gt;"",I84,0),"")</f>
        <v/>
      </c>
      <c r="AI73" s="106" t="str">
        <f>IF(AH73="","",IF(AH73&gt;0,ROUND(AH73/LARGE(AH69:AH83,1),3),0))</f>
        <v/>
      </c>
    </row>
    <row r="74" spans="1:35" ht="13.5" x14ac:dyDescent="0.25">
      <c r="A74" s="59" t="str">
        <f>+$A$17</f>
        <v/>
      </c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2"/>
      <c r="M74" s="23"/>
      <c r="N74" s="22"/>
      <c r="O74" s="23"/>
      <c r="P74" s="22"/>
      <c r="Q74" s="23"/>
      <c r="R74" s="22"/>
      <c r="S74" s="23"/>
      <c r="T74" s="22"/>
      <c r="U74" s="23"/>
      <c r="V74" s="22"/>
      <c r="W74" s="23"/>
      <c r="X74" s="22"/>
      <c r="Y74" s="23"/>
      <c r="Z74" s="22"/>
      <c r="AA74" s="23"/>
      <c r="AB74" s="22"/>
      <c r="AC74" s="23"/>
      <c r="AE74" s="29" t="str">
        <f t="shared" si="5"/>
        <v/>
      </c>
      <c r="AG74" s="7" t="str">
        <f>+$A$17</f>
        <v/>
      </c>
      <c r="AH74" s="7" t="str">
        <f>IF(A74&lt;&gt;"",IF(AE74&lt;&gt;"",AE74,0)+IF(K84&lt;&gt;"",K84,0),"")</f>
        <v/>
      </c>
      <c r="AI74" s="106" t="str">
        <f>IF(AH74="","",IF(AH74&gt;0,ROUND(AH74/LARGE(AH69:AH83,1),3),0))</f>
        <v/>
      </c>
    </row>
    <row r="75" spans="1:35" ht="13.5" x14ac:dyDescent="0.25">
      <c r="A75" s="59" t="str">
        <f>+$A$18</f>
        <v/>
      </c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2"/>
      <c r="O75" s="23"/>
      <c r="P75" s="22"/>
      <c r="Q75" s="23"/>
      <c r="R75" s="22"/>
      <c r="S75" s="23"/>
      <c r="T75" s="22"/>
      <c r="U75" s="23"/>
      <c r="V75" s="22"/>
      <c r="W75" s="23"/>
      <c r="X75" s="22"/>
      <c r="Y75" s="23"/>
      <c r="Z75" s="22"/>
      <c r="AA75" s="23"/>
      <c r="AB75" s="22"/>
      <c r="AC75" s="23"/>
      <c r="AE75" s="29" t="str">
        <f t="shared" si="5"/>
        <v/>
      </c>
      <c r="AG75" s="7" t="str">
        <f>+$A$18</f>
        <v/>
      </c>
      <c r="AH75" s="7" t="str">
        <f>IF(A75&lt;&gt;"",IF(AE75&lt;&gt;"",AE75,0)+IF(M84&lt;&gt;"",M84,0),"")</f>
        <v/>
      </c>
      <c r="AI75" s="106" t="str">
        <f>IF(AH75="","",IF(AH75&gt;0,ROUND(AH75/LARGE(AH69:AH83,1),3),0))</f>
        <v/>
      </c>
    </row>
    <row r="76" spans="1:35" ht="13.5" x14ac:dyDescent="0.25">
      <c r="A76" s="59" t="str">
        <f>+$A$19</f>
        <v/>
      </c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2"/>
      <c r="Q76" s="23"/>
      <c r="R76" s="22"/>
      <c r="S76" s="23"/>
      <c r="T76" s="22"/>
      <c r="U76" s="23"/>
      <c r="V76" s="22"/>
      <c r="W76" s="23"/>
      <c r="X76" s="22"/>
      <c r="Y76" s="23"/>
      <c r="Z76" s="22"/>
      <c r="AA76" s="23"/>
      <c r="AB76" s="22"/>
      <c r="AC76" s="23"/>
      <c r="AE76" s="29" t="str">
        <f t="shared" si="5"/>
        <v/>
      </c>
      <c r="AG76" s="7" t="str">
        <f>+$A$19</f>
        <v/>
      </c>
      <c r="AH76" s="7" t="str">
        <f>IF(A76&lt;&gt;"",IF(AE76&lt;&gt;"",AE76,0)+IF(O84&lt;&gt;"",O84,0),"")</f>
        <v/>
      </c>
      <c r="AI76" s="106" t="str">
        <f>IF(AH76="","",IF(AH76&gt;0,ROUND(AH76/LARGE(AH69:AH83,1),3),0))</f>
        <v/>
      </c>
    </row>
    <row r="77" spans="1:35" ht="13.5" x14ac:dyDescent="0.25">
      <c r="A77" s="59" t="str">
        <f>+$A$20</f>
        <v/>
      </c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2"/>
      <c r="S77" s="23"/>
      <c r="T77" s="22"/>
      <c r="U77" s="23"/>
      <c r="V77" s="22"/>
      <c r="W77" s="23"/>
      <c r="X77" s="22"/>
      <c r="Y77" s="23"/>
      <c r="Z77" s="22"/>
      <c r="AA77" s="23"/>
      <c r="AB77" s="22"/>
      <c r="AC77" s="23"/>
      <c r="AE77" s="29" t="str">
        <f t="shared" si="5"/>
        <v/>
      </c>
      <c r="AG77" s="7" t="str">
        <f>+$A$20</f>
        <v/>
      </c>
      <c r="AH77" s="7" t="str">
        <f>IF(A77&lt;&gt;"",IF(AE77&lt;&gt;"",AE77,0)+IF(Q84&lt;&gt;"",Q84,0),"")</f>
        <v/>
      </c>
      <c r="AI77" s="106" t="str">
        <f>IF(AH77="","",IF(AH77&gt;0,ROUND(AH77/LARGE(AH69:AH83,1),3),0))</f>
        <v/>
      </c>
    </row>
    <row r="78" spans="1:35" ht="13.5" x14ac:dyDescent="0.25">
      <c r="A78" s="59" t="str">
        <f>+$A$21</f>
        <v/>
      </c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2"/>
      <c r="U78" s="23"/>
      <c r="V78" s="22"/>
      <c r="W78" s="23"/>
      <c r="X78" s="22"/>
      <c r="Y78" s="23"/>
      <c r="Z78" s="22"/>
      <c r="AA78" s="23"/>
      <c r="AB78" s="22"/>
      <c r="AC78" s="23"/>
      <c r="AE78" s="29" t="str">
        <f t="shared" si="5"/>
        <v/>
      </c>
      <c r="AG78" s="7" t="str">
        <f>+$A$21</f>
        <v/>
      </c>
      <c r="AH78" s="7" t="str">
        <f>IF(A78&lt;&gt;"",IF(AE78&lt;&gt;"",AE78,0)+IF(S84&lt;&gt;"",S84,0),"")</f>
        <v/>
      </c>
      <c r="AI78" s="106" t="str">
        <f>IF(AH78="","",IF(AH78&gt;0,ROUND(AH78/LARGE(AH69:AH83,1),3),0))</f>
        <v/>
      </c>
    </row>
    <row r="79" spans="1:35" ht="13.5" x14ac:dyDescent="0.25">
      <c r="A79" s="59" t="str">
        <f>+$A$22</f>
        <v/>
      </c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2"/>
      <c r="W79" s="23"/>
      <c r="X79" s="22"/>
      <c r="Y79" s="23"/>
      <c r="Z79" s="22"/>
      <c r="AA79" s="23"/>
      <c r="AB79" s="22"/>
      <c r="AC79" s="23"/>
      <c r="AE79" s="29" t="str">
        <f t="shared" si="5"/>
        <v/>
      </c>
      <c r="AG79" s="7" t="str">
        <f>+$A$22</f>
        <v/>
      </c>
      <c r="AH79" s="7" t="str">
        <f>IF(A79&lt;&gt;"",IF(AE79&lt;&gt;"",AE79,0)+IF(U84&lt;&gt;"",U84,0),"")</f>
        <v/>
      </c>
      <c r="AI79" s="106" t="str">
        <f>IF(AH79="","",IF(AH79&gt;0,ROUND(AH79/LARGE(AH69:AH83,1),3),0))</f>
        <v/>
      </c>
    </row>
    <row r="80" spans="1:35" ht="13.5" x14ac:dyDescent="0.25">
      <c r="A80" s="59" t="str">
        <f>+$A$23</f>
        <v/>
      </c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2"/>
      <c r="Y80" s="23"/>
      <c r="Z80" s="22"/>
      <c r="AA80" s="23"/>
      <c r="AB80" s="22"/>
      <c r="AC80" s="23"/>
      <c r="AE80" s="29" t="str">
        <f t="shared" si="5"/>
        <v/>
      </c>
      <c r="AG80" s="7" t="str">
        <f>+$A$23</f>
        <v/>
      </c>
      <c r="AH80" s="7" t="str">
        <f>IF(A80&lt;&gt;"",IF(AE80&lt;&gt;"",AE80,0)+IF(W84&lt;&gt;"",W84,0),"")</f>
        <v/>
      </c>
      <c r="AI80" s="106" t="str">
        <f>IF(AH80="","",IF(AH80&gt;0,ROUND(AH80/LARGE(AH69:AH83,1),3),0))</f>
        <v/>
      </c>
    </row>
    <row r="81" spans="1:35" ht="13.5" x14ac:dyDescent="0.25">
      <c r="A81" s="59" t="str">
        <f>+$A$24</f>
        <v/>
      </c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2"/>
      <c r="AA81" s="23"/>
      <c r="AB81" s="22"/>
      <c r="AC81" s="23"/>
      <c r="AE81" s="29" t="str">
        <f t="shared" si="5"/>
        <v/>
      </c>
      <c r="AG81" s="7" t="str">
        <f>+$A$24</f>
        <v/>
      </c>
      <c r="AH81" s="7" t="str">
        <f>IF(A81&lt;&gt;"",IF(AE81&lt;&gt;"",AE81,0)+IF(Y84&lt;&gt;"",Y84,0),"")</f>
        <v/>
      </c>
      <c r="AI81" s="106" t="str">
        <f>IF(AH81="","",IF(AH81&gt;0,ROUND(AH81/LARGE(AH69:AH83,1),3),0))</f>
        <v/>
      </c>
    </row>
    <row r="82" spans="1:35" ht="13.5" x14ac:dyDescent="0.25">
      <c r="A82" s="59" t="str">
        <f>+$A$25</f>
        <v/>
      </c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2"/>
      <c r="AC82" s="23"/>
      <c r="AE82" s="29" t="str">
        <f t="shared" si="5"/>
        <v/>
      </c>
      <c r="AG82" s="7" t="str">
        <f>+$A$25</f>
        <v/>
      </c>
      <c r="AH82" s="7" t="str">
        <f>IF(A82&lt;&gt;"",IF(AE82&lt;&gt;"",AE82,0)+IF(AA84&lt;&gt;"",AA84,0),"")</f>
        <v/>
      </c>
      <c r="AI82" s="106" t="str">
        <f>IF(AH82="","",IF(AH82&gt;0,ROUND(AH82/LARGE(AH69:AH83,1),3),0))</f>
        <v/>
      </c>
    </row>
    <row r="83" spans="1:35" x14ac:dyDescent="0.2">
      <c r="A83" s="59" t="str">
        <f>+$A$26</f>
        <v/>
      </c>
      <c r="C83" s="3"/>
      <c r="AE83" s="26"/>
      <c r="AG83" s="40" t="str">
        <f>+$A$26</f>
        <v/>
      </c>
      <c r="AH83" s="40" t="str">
        <f>IF(A83&lt;&gt;"",IF(AE83&lt;&gt;"",AE83,0)+IF(AC84&lt;&gt;"",AC84,0),"")</f>
        <v/>
      </c>
      <c r="AI83" s="107" t="str">
        <f>IF(AH83="","",IF(AH83&gt;0,ROUND(AH83/LARGE(AH69:AH83,1),3),0))</f>
        <v/>
      </c>
    </row>
    <row r="84" spans="1:35" s="26" customFormat="1" x14ac:dyDescent="0.2">
      <c r="C84" s="27" t="str">
        <f>IF(C68="","",SUM(C69:C82))</f>
        <v/>
      </c>
      <c r="E84" s="27" t="str">
        <f>IF(E68="","",SUM(E69:E82))</f>
        <v/>
      </c>
      <c r="G84" s="27" t="str">
        <f>IF(G68="","",SUM(G69:G82))</f>
        <v/>
      </c>
      <c r="I84" s="27" t="str">
        <f>IF(I68="","",SUM(I69:I82))</f>
        <v/>
      </c>
      <c r="K84" s="27" t="str">
        <f>IF(K68="","",SUM(K69:K82))</f>
        <v/>
      </c>
      <c r="M84" s="27" t="str">
        <f>IF(M68="","",SUM(M69:M82))</f>
        <v/>
      </c>
      <c r="O84" s="27" t="str">
        <f>IF(O68="","",SUM(O69:O82))</f>
        <v/>
      </c>
      <c r="Q84" s="27" t="str">
        <f>IF(Q68="","",SUM(Q69:Q82))</f>
        <v/>
      </c>
      <c r="S84" s="27" t="str">
        <f>IF(S68="","",SUM(S69:S82))</f>
        <v/>
      </c>
      <c r="U84" s="27" t="str">
        <f>IF(U68="","",SUM(U69:U82))</f>
        <v/>
      </c>
      <c r="W84" s="27" t="str">
        <f>IF(W68="","",SUM(W69:W82))</f>
        <v/>
      </c>
      <c r="X84" s="27"/>
      <c r="Y84" s="27" t="str">
        <f>IF(Y68="","",SUM(Y69:Y82))</f>
        <v/>
      </c>
      <c r="AA84" s="27" t="str">
        <f>IF(AA68="","",SUM(AA69:AA82))</f>
        <v/>
      </c>
      <c r="AC84" s="27" t="str">
        <f>IF(AC68="","",SUM(AC69:AC82))</f>
        <v/>
      </c>
      <c r="AG84" s="41"/>
      <c r="AH84" s="93"/>
      <c r="AI84" s="41"/>
    </row>
    <row r="85" spans="1:35" ht="24" customHeight="1" x14ac:dyDescent="0.2">
      <c r="AC85" s="8" t="str">
        <f>"Firma ("&amp;Anagrafica!B91&amp;")"</f>
        <v>Firma (Commissario 3)</v>
      </c>
      <c r="AE85" s="88"/>
      <c r="AF85" s="88"/>
      <c r="AG85" s="89"/>
      <c r="AH85" s="88"/>
      <c r="AI85" s="88"/>
    </row>
    <row r="86" spans="1:35" ht="18.75" x14ac:dyDescent="0.3">
      <c r="A86" s="19" t="str">
        <f>IF(Anagrafica!A92&lt;&gt;"",Anagrafica!A92&amp;" - "&amp;Anagrafica!B92,"")</f>
        <v/>
      </c>
      <c r="B86" s="20"/>
      <c r="D86" s="1"/>
      <c r="AE86" s="90"/>
      <c r="AF86" s="90"/>
      <c r="AG86" s="91"/>
      <c r="AH86" s="90"/>
      <c r="AI86" s="90"/>
    </row>
    <row r="87" spans="1:35" s="5" customFormat="1" ht="13.5" customHeight="1" x14ac:dyDescent="0.2">
      <c r="A87" s="4" t="s">
        <v>10</v>
      </c>
      <c r="C87" s="60" t="str">
        <f>$A$13</f>
        <v/>
      </c>
      <c r="E87" s="60" t="str">
        <f>+$A$14</f>
        <v/>
      </c>
      <c r="G87" s="60" t="str">
        <f>+$A$15</f>
        <v/>
      </c>
      <c r="I87" s="60" t="str">
        <f>+$A$16</f>
        <v/>
      </c>
      <c r="K87" s="60" t="str">
        <f>+$A$17</f>
        <v/>
      </c>
      <c r="M87" s="60" t="str">
        <f>+$A$18</f>
        <v/>
      </c>
      <c r="O87" s="60" t="str">
        <f>+$A$19</f>
        <v/>
      </c>
      <c r="Q87" s="60" t="str">
        <f>+$A$20</f>
        <v/>
      </c>
      <c r="S87" s="60" t="str">
        <f>+$A$21</f>
        <v/>
      </c>
      <c r="U87" s="60" t="str">
        <f>+$A$22</f>
        <v/>
      </c>
      <c r="W87" s="60" t="str">
        <f>+$A$23</f>
        <v/>
      </c>
      <c r="Y87" s="60" t="str">
        <f>+$A$24</f>
        <v/>
      </c>
      <c r="AA87" s="60" t="str">
        <f>+$A$25</f>
        <v/>
      </c>
      <c r="AC87" s="60" t="str">
        <f>+$A$26</f>
        <v/>
      </c>
      <c r="AE87" s="26"/>
      <c r="AG87" s="4" t="s">
        <v>10</v>
      </c>
      <c r="AH87" s="5" t="s">
        <v>1</v>
      </c>
      <c r="AI87" s="5" t="s">
        <v>0</v>
      </c>
    </row>
    <row r="88" spans="1:35" ht="13.5" x14ac:dyDescent="0.25">
      <c r="A88" s="59" t="str">
        <f>+$A$12</f>
        <v/>
      </c>
      <c r="B88" s="22"/>
      <c r="C88" s="23"/>
      <c r="D88" s="22"/>
      <c r="E88" s="23"/>
      <c r="F88" s="22"/>
      <c r="G88" s="23"/>
      <c r="H88" s="22"/>
      <c r="I88" s="23"/>
      <c r="J88" s="22"/>
      <c r="K88" s="23"/>
      <c r="L88" s="22"/>
      <c r="M88" s="23"/>
      <c r="N88" s="22"/>
      <c r="O88" s="23"/>
      <c r="P88" s="22"/>
      <c r="Q88" s="23"/>
      <c r="R88" s="22"/>
      <c r="S88" s="23"/>
      <c r="T88" s="22"/>
      <c r="U88" s="23"/>
      <c r="V88" s="22"/>
      <c r="W88" s="23"/>
      <c r="X88" s="22"/>
      <c r="Y88" s="23"/>
      <c r="Z88" s="22"/>
      <c r="AA88" s="23"/>
      <c r="AB88" s="22"/>
      <c r="AC88" s="23"/>
      <c r="AE88" s="29" t="str">
        <f t="shared" ref="AE88:AE101" si="6">IF(OR(A88="",AND(A88&lt;&gt;"",A89="")),"",SUM(B88,D88,F88,H88,J88,L88,N88,P88,R88,T88,V88,X88,Z88,AB88))</f>
        <v/>
      </c>
      <c r="AG88" s="6" t="str">
        <f>+$A$12</f>
        <v/>
      </c>
      <c r="AH88" s="6" t="str">
        <f>IF(A88&lt;&gt;"",AE88,"")</f>
        <v/>
      </c>
      <c r="AI88" s="105" t="str">
        <f>IF(AH88="","",IF(AH88&gt;0,ROUND(AH88/LARGE(AH88:AH102,1),3),0))</f>
        <v/>
      </c>
    </row>
    <row r="89" spans="1:35" ht="13.5" x14ac:dyDescent="0.25">
      <c r="A89" s="59" t="str">
        <f>+$A$13</f>
        <v/>
      </c>
      <c r="B89" s="24"/>
      <c r="C89" s="24"/>
      <c r="D89" s="22"/>
      <c r="E89" s="23"/>
      <c r="F89" s="22"/>
      <c r="G89" s="23"/>
      <c r="H89" s="22"/>
      <c r="I89" s="23"/>
      <c r="J89" s="22"/>
      <c r="K89" s="23"/>
      <c r="L89" s="22"/>
      <c r="M89" s="23"/>
      <c r="N89" s="22"/>
      <c r="O89" s="23"/>
      <c r="P89" s="22"/>
      <c r="Q89" s="23"/>
      <c r="R89" s="22"/>
      <c r="S89" s="23"/>
      <c r="T89" s="22"/>
      <c r="U89" s="23"/>
      <c r="V89" s="22"/>
      <c r="W89" s="23"/>
      <c r="X89" s="22"/>
      <c r="Y89" s="23"/>
      <c r="Z89" s="22"/>
      <c r="AA89" s="23"/>
      <c r="AB89" s="22"/>
      <c r="AC89" s="23"/>
      <c r="AE89" s="29" t="str">
        <f t="shared" si="6"/>
        <v/>
      </c>
      <c r="AG89" s="7" t="str">
        <f>+$A$13</f>
        <v/>
      </c>
      <c r="AH89" s="7" t="str">
        <f>IF(A89&lt;&gt;"",IF(AE89&lt;&gt;"",AE89,0)+IF(C103&lt;&gt;"",C103,0),"")</f>
        <v/>
      </c>
      <c r="AI89" s="106" t="str">
        <f>IF(AH89="","",IF(AH89&gt;0,ROUND(AH89/LARGE(AH88:AH102,1),3),0))</f>
        <v/>
      </c>
    </row>
    <row r="90" spans="1:35" ht="13.5" x14ac:dyDescent="0.25">
      <c r="A90" s="59" t="str">
        <f>+$A$14</f>
        <v/>
      </c>
      <c r="B90" s="24"/>
      <c r="C90" s="24"/>
      <c r="D90" s="24"/>
      <c r="E90" s="24"/>
      <c r="F90" s="22"/>
      <c r="G90" s="23"/>
      <c r="H90" s="22"/>
      <c r="I90" s="23"/>
      <c r="J90" s="22"/>
      <c r="K90" s="23"/>
      <c r="L90" s="22"/>
      <c r="M90" s="23"/>
      <c r="N90" s="22"/>
      <c r="O90" s="23"/>
      <c r="P90" s="22"/>
      <c r="Q90" s="23"/>
      <c r="R90" s="22"/>
      <c r="S90" s="23"/>
      <c r="T90" s="22"/>
      <c r="U90" s="23"/>
      <c r="V90" s="22"/>
      <c r="W90" s="23"/>
      <c r="X90" s="22"/>
      <c r="Y90" s="23"/>
      <c r="Z90" s="22"/>
      <c r="AA90" s="23"/>
      <c r="AB90" s="22"/>
      <c r="AC90" s="23"/>
      <c r="AE90" s="29" t="str">
        <f t="shared" si="6"/>
        <v/>
      </c>
      <c r="AG90" s="7" t="str">
        <f>+$A$14</f>
        <v/>
      </c>
      <c r="AH90" s="7" t="str">
        <f>IF(A90&lt;&gt;"",IF(AE90&lt;&gt;"",AE90,0)+IF(E103&lt;&gt;"",E103,0),"")</f>
        <v/>
      </c>
      <c r="AI90" s="106" t="str">
        <f>IF(AH90="","",IF(AH90&gt;0,ROUND(AH90/LARGE(AH88:AH102,1),3),0))</f>
        <v/>
      </c>
    </row>
    <row r="91" spans="1:35" ht="13.5" x14ac:dyDescent="0.25">
      <c r="A91" s="59" t="str">
        <f>+$A$15</f>
        <v/>
      </c>
      <c r="B91" s="24"/>
      <c r="C91" s="24"/>
      <c r="D91" s="24"/>
      <c r="E91" s="24"/>
      <c r="F91" s="24"/>
      <c r="G91" s="24"/>
      <c r="H91" s="22"/>
      <c r="I91" s="23"/>
      <c r="J91" s="22"/>
      <c r="K91" s="23"/>
      <c r="L91" s="22"/>
      <c r="M91" s="23"/>
      <c r="N91" s="22"/>
      <c r="O91" s="23"/>
      <c r="P91" s="22"/>
      <c r="Q91" s="23"/>
      <c r="R91" s="22"/>
      <c r="S91" s="23"/>
      <c r="T91" s="22"/>
      <c r="U91" s="23"/>
      <c r="V91" s="22"/>
      <c r="W91" s="23"/>
      <c r="X91" s="22"/>
      <c r="Y91" s="23"/>
      <c r="Z91" s="22"/>
      <c r="AA91" s="23"/>
      <c r="AB91" s="22"/>
      <c r="AC91" s="23"/>
      <c r="AE91" s="29" t="str">
        <f t="shared" si="6"/>
        <v/>
      </c>
      <c r="AG91" s="7" t="str">
        <f>+$A$15</f>
        <v/>
      </c>
      <c r="AH91" s="7" t="str">
        <f>IF(A91&lt;&gt;"",IF(AE91&lt;&gt;"",AE91,0)+IF(G103&lt;&gt;"",G103,0),"")</f>
        <v/>
      </c>
      <c r="AI91" s="106" t="str">
        <f>IF(AH91="","",IF(AH91&gt;0,ROUND(AH91/LARGE(AH88:AH102,1),3),0))</f>
        <v/>
      </c>
    </row>
    <row r="92" spans="1:35" ht="13.5" x14ac:dyDescent="0.25">
      <c r="A92" s="59" t="str">
        <f>+$A$16</f>
        <v/>
      </c>
      <c r="B92" s="24"/>
      <c r="C92" s="24"/>
      <c r="D92" s="24"/>
      <c r="E92" s="24"/>
      <c r="F92" s="24"/>
      <c r="G92" s="24"/>
      <c r="H92" s="24"/>
      <c r="I92" s="24"/>
      <c r="J92" s="22"/>
      <c r="K92" s="23"/>
      <c r="L92" s="22"/>
      <c r="M92" s="23"/>
      <c r="N92" s="22"/>
      <c r="O92" s="23"/>
      <c r="P92" s="22"/>
      <c r="Q92" s="23"/>
      <c r="R92" s="22"/>
      <c r="S92" s="23"/>
      <c r="T92" s="22"/>
      <c r="U92" s="23"/>
      <c r="V92" s="22"/>
      <c r="W92" s="23"/>
      <c r="X92" s="22"/>
      <c r="Y92" s="23"/>
      <c r="Z92" s="22"/>
      <c r="AA92" s="23"/>
      <c r="AB92" s="22"/>
      <c r="AC92" s="23"/>
      <c r="AE92" s="29" t="str">
        <f t="shared" si="6"/>
        <v/>
      </c>
      <c r="AG92" s="7" t="str">
        <f>+$A$16</f>
        <v/>
      </c>
      <c r="AH92" s="7" t="str">
        <f>IF(A92&lt;&gt;"",IF(AE92&lt;&gt;"",AE92,0)+IF(I103&lt;&gt;"",I103,0),"")</f>
        <v/>
      </c>
      <c r="AI92" s="106" t="str">
        <f>IF(AH92="","",IF(AH92&gt;0,ROUND(AH92/LARGE(AH88:AH102,1),3),0))</f>
        <v/>
      </c>
    </row>
    <row r="93" spans="1:35" ht="13.5" x14ac:dyDescent="0.25">
      <c r="A93" s="59" t="str">
        <f>+$A$17</f>
        <v/>
      </c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2"/>
      <c r="M93" s="23"/>
      <c r="N93" s="22"/>
      <c r="O93" s="23"/>
      <c r="P93" s="22"/>
      <c r="Q93" s="23"/>
      <c r="R93" s="22"/>
      <c r="S93" s="23"/>
      <c r="T93" s="22"/>
      <c r="U93" s="23"/>
      <c r="V93" s="22"/>
      <c r="W93" s="23"/>
      <c r="X93" s="22"/>
      <c r="Y93" s="23"/>
      <c r="Z93" s="22"/>
      <c r="AA93" s="23"/>
      <c r="AB93" s="22"/>
      <c r="AC93" s="23"/>
      <c r="AE93" s="29" t="str">
        <f t="shared" si="6"/>
        <v/>
      </c>
      <c r="AG93" s="7" t="str">
        <f>+$A$17</f>
        <v/>
      </c>
      <c r="AH93" s="7" t="str">
        <f>IF(A93&lt;&gt;"",IF(AE93&lt;&gt;"",AE93,0)+IF(K103&lt;&gt;"",K103,0),"")</f>
        <v/>
      </c>
      <c r="AI93" s="106" t="str">
        <f>IF(AH93="","",IF(AH93&gt;0,ROUND(AH93/LARGE(AH88:AH102,1),3),0))</f>
        <v/>
      </c>
    </row>
    <row r="94" spans="1:35" ht="13.5" x14ac:dyDescent="0.25">
      <c r="A94" s="59" t="str">
        <f>+$A$18</f>
        <v/>
      </c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2"/>
      <c r="O94" s="23"/>
      <c r="P94" s="22"/>
      <c r="Q94" s="23"/>
      <c r="R94" s="22"/>
      <c r="S94" s="23"/>
      <c r="T94" s="22"/>
      <c r="U94" s="23"/>
      <c r="V94" s="22"/>
      <c r="W94" s="23"/>
      <c r="X94" s="22"/>
      <c r="Y94" s="23"/>
      <c r="Z94" s="22"/>
      <c r="AA94" s="23"/>
      <c r="AB94" s="22"/>
      <c r="AC94" s="23"/>
      <c r="AE94" s="29" t="str">
        <f t="shared" si="6"/>
        <v/>
      </c>
      <c r="AG94" s="7" t="str">
        <f>+$A$18</f>
        <v/>
      </c>
      <c r="AH94" s="7" t="str">
        <f>IF(A94&lt;&gt;"",IF(AE94&lt;&gt;"",AE94,0)+IF(M103&lt;&gt;"",M103,0),"")</f>
        <v/>
      </c>
      <c r="AI94" s="106" t="str">
        <f>IF(AH94="","",IF(AH94&gt;0,ROUND(AH94/LARGE(AH88:AH102,1),3),0))</f>
        <v/>
      </c>
    </row>
    <row r="95" spans="1:35" ht="13.5" x14ac:dyDescent="0.25">
      <c r="A95" s="59" t="str">
        <f>+$A$19</f>
        <v/>
      </c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2"/>
      <c r="Q95" s="23"/>
      <c r="R95" s="22"/>
      <c r="S95" s="23"/>
      <c r="T95" s="22"/>
      <c r="U95" s="23"/>
      <c r="V95" s="22"/>
      <c r="W95" s="23"/>
      <c r="X95" s="22"/>
      <c r="Y95" s="23"/>
      <c r="Z95" s="22"/>
      <c r="AA95" s="23"/>
      <c r="AB95" s="22"/>
      <c r="AC95" s="23"/>
      <c r="AE95" s="29" t="str">
        <f t="shared" si="6"/>
        <v/>
      </c>
      <c r="AG95" s="7" t="str">
        <f>+$A$19</f>
        <v/>
      </c>
      <c r="AH95" s="7" t="str">
        <f>IF(A95&lt;&gt;"",IF(AE95&lt;&gt;"",AE95,0)+IF(O103&lt;&gt;"",O103,0),"")</f>
        <v/>
      </c>
      <c r="AI95" s="106" t="str">
        <f>IF(AH95="","",IF(AH95&gt;0,ROUND(AH95/LARGE(AH88:AH102,1),3),0))</f>
        <v/>
      </c>
    </row>
    <row r="96" spans="1:35" ht="13.5" x14ac:dyDescent="0.25">
      <c r="A96" s="59" t="str">
        <f>+$A$20</f>
        <v/>
      </c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2"/>
      <c r="S96" s="23"/>
      <c r="T96" s="22"/>
      <c r="U96" s="23"/>
      <c r="V96" s="22"/>
      <c r="W96" s="23"/>
      <c r="X96" s="22"/>
      <c r="Y96" s="23"/>
      <c r="Z96" s="22"/>
      <c r="AA96" s="23"/>
      <c r="AB96" s="22"/>
      <c r="AC96" s="23"/>
      <c r="AE96" s="29" t="str">
        <f t="shared" si="6"/>
        <v/>
      </c>
      <c r="AG96" s="7" t="str">
        <f>+$A$20</f>
        <v/>
      </c>
      <c r="AH96" s="7" t="str">
        <f>IF(A96&lt;&gt;"",IF(AE96&lt;&gt;"",AE96,0)+IF(Q103&lt;&gt;"",Q103,0),"")</f>
        <v/>
      </c>
      <c r="AI96" s="106" t="str">
        <f>IF(AH96="","",IF(AH96&gt;0,ROUND(AH96/LARGE(AH88:AH102,1),3),0))</f>
        <v/>
      </c>
    </row>
    <row r="97" spans="1:35" ht="13.5" x14ac:dyDescent="0.25">
      <c r="A97" s="59" t="str">
        <f>+$A$21</f>
        <v/>
      </c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2"/>
      <c r="U97" s="23"/>
      <c r="V97" s="22"/>
      <c r="W97" s="23"/>
      <c r="X97" s="22"/>
      <c r="Y97" s="23"/>
      <c r="Z97" s="22"/>
      <c r="AA97" s="23"/>
      <c r="AB97" s="22"/>
      <c r="AC97" s="23"/>
      <c r="AE97" s="29" t="str">
        <f t="shared" si="6"/>
        <v/>
      </c>
      <c r="AG97" s="7" t="str">
        <f>+$A$21</f>
        <v/>
      </c>
      <c r="AH97" s="7" t="str">
        <f>IF(A97&lt;&gt;"",IF(AE97&lt;&gt;"",AE97,0)+IF(S103&lt;&gt;"",S103,0),"")</f>
        <v/>
      </c>
      <c r="AI97" s="106" t="str">
        <f>IF(AH97="","",IF(AH97&gt;0,ROUND(AH97/LARGE(AH88:AH102,1),3),0))</f>
        <v/>
      </c>
    </row>
    <row r="98" spans="1:35" ht="13.5" x14ac:dyDescent="0.25">
      <c r="A98" s="59" t="str">
        <f>+$A$22</f>
        <v/>
      </c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2"/>
      <c r="W98" s="23"/>
      <c r="X98" s="22"/>
      <c r="Y98" s="23"/>
      <c r="Z98" s="22"/>
      <c r="AA98" s="23"/>
      <c r="AB98" s="22"/>
      <c r="AC98" s="23"/>
      <c r="AE98" s="29" t="str">
        <f t="shared" si="6"/>
        <v/>
      </c>
      <c r="AG98" s="7" t="str">
        <f>+$A$22</f>
        <v/>
      </c>
      <c r="AH98" s="7" t="str">
        <f>IF(A98&lt;&gt;"",IF(AE98&lt;&gt;"",AE98,0)+IF(U103&lt;&gt;"",U103,0),"")</f>
        <v/>
      </c>
      <c r="AI98" s="106" t="str">
        <f>IF(AH98="","",IF(AH98&gt;0,ROUND(AH98/LARGE(AH88:AH102,1),3),0))</f>
        <v/>
      </c>
    </row>
    <row r="99" spans="1:35" ht="13.5" x14ac:dyDescent="0.25">
      <c r="A99" s="59" t="str">
        <f>+$A$23</f>
        <v/>
      </c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2"/>
      <c r="Y99" s="23"/>
      <c r="Z99" s="22"/>
      <c r="AA99" s="23"/>
      <c r="AB99" s="22"/>
      <c r="AC99" s="23"/>
      <c r="AE99" s="29" t="str">
        <f t="shared" si="6"/>
        <v/>
      </c>
      <c r="AG99" s="7" t="str">
        <f>+$A$23</f>
        <v/>
      </c>
      <c r="AH99" s="7" t="str">
        <f>IF(A99&lt;&gt;"",IF(AE99&lt;&gt;"",AE99,0)+IF(W103&lt;&gt;"",W103,0),"")</f>
        <v/>
      </c>
      <c r="AI99" s="106" t="str">
        <f>IF(AH99="","",IF(AH99&gt;0,ROUND(AH99/LARGE(AH88:AH102,1),3),0))</f>
        <v/>
      </c>
    </row>
    <row r="100" spans="1:35" ht="13.5" x14ac:dyDescent="0.25">
      <c r="A100" s="59" t="str">
        <f>+$A$24</f>
        <v/>
      </c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2"/>
      <c r="AA100" s="23"/>
      <c r="AB100" s="22"/>
      <c r="AC100" s="23"/>
      <c r="AE100" s="29" t="str">
        <f t="shared" si="6"/>
        <v/>
      </c>
      <c r="AG100" s="7" t="str">
        <f>+$A$24</f>
        <v/>
      </c>
      <c r="AH100" s="7" t="str">
        <f>IF(A100&lt;&gt;"",IF(AE100&lt;&gt;"",AE100,0)+IF(Y103&lt;&gt;"",Y103,0),"")</f>
        <v/>
      </c>
      <c r="AI100" s="106" t="str">
        <f>IF(AH100="","",IF(AH100&gt;0,ROUND(AH100/LARGE(AH88:AH102,1),3),0))</f>
        <v/>
      </c>
    </row>
    <row r="101" spans="1:35" ht="13.5" x14ac:dyDescent="0.25">
      <c r="A101" s="59" t="str">
        <f>+$A$25</f>
        <v/>
      </c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2"/>
      <c r="AC101" s="23"/>
      <c r="AE101" s="29" t="str">
        <f t="shared" si="6"/>
        <v/>
      </c>
      <c r="AG101" s="7" t="str">
        <f>+$A$25</f>
        <v/>
      </c>
      <c r="AH101" s="7" t="str">
        <f>IF(A101&lt;&gt;"",IF(AE101&lt;&gt;"",AE101,0)+IF(AA103&lt;&gt;"",AA103,0),"")</f>
        <v/>
      </c>
      <c r="AI101" s="106" t="str">
        <f>IF(AH101="","",IF(AH101&gt;0,ROUND(AH101/LARGE(AH88:AH102,1),3),0))</f>
        <v/>
      </c>
    </row>
    <row r="102" spans="1:35" x14ac:dyDescent="0.2">
      <c r="A102" s="59" t="str">
        <f>+$A$26</f>
        <v/>
      </c>
      <c r="C102" s="3"/>
      <c r="AE102" s="26"/>
      <c r="AG102" s="40" t="str">
        <f>+$A$26</f>
        <v/>
      </c>
      <c r="AH102" s="40" t="str">
        <f>IF(A102&lt;&gt;"",IF(AE102&lt;&gt;"",AE102,0)+IF(AC103&lt;&gt;"",AC103,0),"")</f>
        <v/>
      </c>
      <c r="AI102" s="107" t="str">
        <f>IF(AH102="","",IF(AH102&gt;0,ROUND(AH102/LARGE(AH88:AH102,1),3),0))</f>
        <v/>
      </c>
    </row>
    <row r="103" spans="1:35" s="26" customFormat="1" x14ac:dyDescent="0.2">
      <c r="C103" s="27" t="str">
        <f>IF(C87="","",SUM(C88:C101))</f>
        <v/>
      </c>
      <c r="E103" s="27" t="str">
        <f>IF(E87="","",SUM(E88:E101))</f>
        <v/>
      </c>
      <c r="G103" s="27" t="str">
        <f>IF(G87="","",SUM(G88:G101))</f>
        <v/>
      </c>
      <c r="I103" s="27" t="str">
        <f>IF(I87="","",SUM(I88:I101))</f>
        <v/>
      </c>
      <c r="K103" s="27" t="str">
        <f>IF(K87="","",SUM(K88:K101))</f>
        <v/>
      </c>
      <c r="M103" s="27" t="str">
        <f>IF(M87="","",SUM(M88:M101))</f>
        <v/>
      </c>
      <c r="O103" s="27" t="str">
        <f>IF(O87="","",SUM(O88:O101))</f>
        <v/>
      </c>
      <c r="Q103" s="27" t="str">
        <f>IF(Q87="","",SUM(Q88:Q101))</f>
        <v/>
      </c>
      <c r="S103" s="27" t="str">
        <f>IF(S87="","",SUM(S88:S101))</f>
        <v/>
      </c>
      <c r="U103" s="27" t="str">
        <f>IF(U87="","",SUM(U88:U101))</f>
        <v/>
      </c>
      <c r="W103" s="27" t="str">
        <f>IF(W87="","",SUM(W88:W101))</f>
        <v/>
      </c>
      <c r="X103" s="27"/>
      <c r="Y103" s="27" t="str">
        <f>IF(Y87="","",SUM(Y88:Y101))</f>
        <v/>
      </c>
      <c r="AA103" s="27" t="str">
        <f>IF(AA87="","",SUM(AA88:AA101))</f>
        <v/>
      </c>
      <c r="AC103" s="27" t="str">
        <f>IF(AC87="","",SUM(AC88:AC101))</f>
        <v/>
      </c>
      <c r="AG103" s="41"/>
      <c r="AH103" s="93"/>
      <c r="AI103" s="41"/>
    </row>
    <row r="104" spans="1:35" ht="24" customHeight="1" x14ac:dyDescent="0.2">
      <c r="AC104" s="8" t="str">
        <f>"Firma ("&amp;Anagrafica!B92&amp;")"</f>
        <v>Firma ()</v>
      </c>
      <c r="AE104" s="88"/>
      <c r="AF104" s="88"/>
      <c r="AG104" s="89"/>
      <c r="AH104" s="88"/>
      <c r="AI104" s="88"/>
    </row>
    <row r="105" spans="1:35" ht="18.75" x14ac:dyDescent="0.3">
      <c r="A105" s="19" t="str">
        <f>IF(Anagrafica!A93&lt;&gt;"",Anagrafica!A93&amp;" - "&amp;Anagrafica!B93,"")</f>
        <v/>
      </c>
      <c r="B105" s="20"/>
      <c r="D105" s="1"/>
    </row>
    <row r="106" spans="1:35" s="5" customFormat="1" ht="13.5" customHeight="1" x14ac:dyDescent="0.2">
      <c r="A106" s="4" t="s">
        <v>10</v>
      </c>
      <c r="C106" s="60" t="str">
        <f>$A$13</f>
        <v/>
      </c>
      <c r="E106" s="60" t="str">
        <f>+$A$14</f>
        <v/>
      </c>
      <c r="G106" s="60" t="str">
        <f>+$A$15</f>
        <v/>
      </c>
      <c r="I106" s="60" t="str">
        <f>+$A$16</f>
        <v/>
      </c>
      <c r="K106" s="60" t="str">
        <f>+$A$17</f>
        <v/>
      </c>
      <c r="M106" s="60" t="str">
        <f>+$A$18</f>
        <v/>
      </c>
      <c r="O106" s="60" t="str">
        <f>+$A$19</f>
        <v/>
      </c>
      <c r="Q106" s="60" t="str">
        <f>+$A$20</f>
        <v/>
      </c>
      <c r="S106" s="60" t="str">
        <f>+$A$21</f>
        <v/>
      </c>
      <c r="U106" s="60" t="str">
        <f>+$A$22</f>
        <v/>
      </c>
      <c r="W106" s="60" t="str">
        <f>+$A$23</f>
        <v/>
      </c>
      <c r="Y106" s="60" t="str">
        <f>+$A$24</f>
        <v/>
      </c>
      <c r="AA106" s="60" t="str">
        <f>+$A$25</f>
        <v/>
      </c>
      <c r="AC106" s="60" t="str">
        <f>+$A$26</f>
        <v/>
      </c>
      <c r="AE106" s="26"/>
      <c r="AG106" s="4" t="s">
        <v>10</v>
      </c>
      <c r="AH106" s="5" t="s">
        <v>1</v>
      </c>
      <c r="AI106" s="5" t="s">
        <v>0</v>
      </c>
    </row>
    <row r="107" spans="1:35" ht="13.5" x14ac:dyDescent="0.25">
      <c r="A107" s="59" t="str">
        <f>+$A$12</f>
        <v/>
      </c>
      <c r="B107" s="22"/>
      <c r="C107" s="23"/>
      <c r="D107" s="22"/>
      <c r="E107" s="23"/>
      <c r="F107" s="22"/>
      <c r="G107" s="23"/>
      <c r="H107" s="22"/>
      <c r="I107" s="23"/>
      <c r="J107" s="22"/>
      <c r="K107" s="23"/>
      <c r="L107" s="22"/>
      <c r="M107" s="23"/>
      <c r="N107" s="22"/>
      <c r="O107" s="23"/>
      <c r="P107" s="22"/>
      <c r="Q107" s="23"/>
      <c r="R107" s="22"/>
      <c r="S107" s="23"/>
      <c r="T107" s="22"/>
      <c r="U107" s="23"/>
      <c r="V107" s="22"/>
      <c r="W107" s="23"/>
      <c r="X107" s="22"/>
      <c r="Y107" s="23"/>
      <c r="Z107" s="22"/>
      <c r="AA107" s="23"/>
      <c r="AB107" s="22"/>
      <c r="AC107" s="23"/>
      <c r="AE107" s="29" t="str">
        <f t="shared" ref="AE107:AE120" si="7">IF(OR(A107="",AND(A107&lt;&gt;"",A108="")),"",SUM(B107,D107,F107,H107,J107,L107,N107,P107,R107,T107,V107,X107,Z107,AB107))</f>
        <v/>
      </c>
      <c r="AG107" s="6" t="str">
        <f>+$A$12</f>
        <v/>
      </c>
      <c r="AH107" s="6" t="str">
        <f>IF(A107&lt;&gt;"",AE107,"")</f>
        <v/>
      </c>
      <c r="AI107" s="105" t="str">
        <f>IF(AH107="","",IF(AH107&gt;0,ROUND(AH107/LARGE(AH107:AH121,1),3),0))</f>
        <v/>
      </c>
    </row>
    <row r="108" spans="1:35" ht="13.5" x14ac:dyDescent="0.25">
      <c r="A108" s="59" t="str">
        <f>+$A$13</f>
        <v/>
      </c>
      <c r="B108" s="24"/>
      <c r="C108" s="24"/>
      <c r="D108" s="22"/>
      <c r="E108" s="23"/>
      <c r="F108" s="22"/>
      <c r="G108" s="23"/>
      <c r="H108" s="22"/>
      <c r="I108" s="23"/>
      <c r="J108" s="22"/>
      <c r="K108" s="23"/>
      <c r="L108" s="22"/>
      <c r="M108" s="23"/>
      <c r="N108" s="22"/>
      <c r="O108" s="23"/>
      <c r="P108" s="22"/>
      <c r="Q108" s="23"/>
      <c r="R108" s="22"/>
      <c r="S108" s="23"/>
      <c r="T108" s="22"/>
      <c r="U108" s="23"/>
      <c r="V108" s="22"/>
      <c r="W108" s="23"/>
      <c r="X108" s="22"/>
      <c r="Y108" s="23"/>
      <c r="Z108" s="22"/>
      <c r="AA108" s="23"/>
      <c r="AB108" s="22"/>
      <c r="AC108" s="23"/>
      <c r="AE108" s="29" t="str">
        <f t="shared" si="7"/>
        <v/>
      </c>
      <c r="AG108" s="7" t="str">
        <f>+$A$13</f>
        <v/>
      </c>
      <c r="AH108" s="7" t="str">
        <f>IF(A108&lt;&gt;"",IF(AE108&lt;&gt;"",AE108,0)+IF(C122&lt;&gt;"",C122,0),"")</f>
        <v/>
      </c>
      <c r="AI108" s="106" t="str">
        <f>IF(AH108="","",IF(AH108&gt;0,ROUND(AH108/LARGE(AH107:AH121,1),3),0))</f>
        <v/>
      </c>
    </row>
    <row r="109" spans="1:35" ht="13.5" x14ac:dyDescent="0.25">
      <c r="A109" s="59" t="str">
        <f>+$A$14</f>
        <v/>
      </c>
      <c r="B109" s="24"/>
      <c r="C109" s="24"/>
      <c r="D109" s="24"/>
      <c r="E109" s="24"/>
      <c r="F109" s="22"/>
      <c r="G109" s="23"/>
      <c r="H109" s="22"/>
      <c r="I109" s="23"/>
      <c r="J109" s="22"/>
      <c r="K109" s="23"/>
      <c r="L109" s="22"/>
      <c r="M109" s="23"/>
      <c r="N109" s="22"/>
      <c r="O109" s="23"/>
      <c r="P109" s="22"/>
      <c r="Q109" s="23"/>
      <c r="R109" s="22"/>
      <c r="S109" s="23"/>
      <c r="T109" s="22"/>
      <c r="U109" s="23"/>
      <c r="V109" s="22"/>
      <c r="W109" s="23"/>
      <c r="X109" s="22"/>
      <c r="Y109" s="23"/>
      <c r="Z109" s="22"/>
      <c r="AA109" s="23"/>
      <c r="AB109" s="22"/>
      <c r="AC109" s="23"/>
      <c r="AE109" s="29" t="str">
        <f t="shared" si="7"/>
        <v/>
      </c>
      <c r="AG109" s="7" t="str">
        <f>+$A$14</f>
        <v/>
      </c>
      <c r="AH109" s="7" t="str">
        <f>IF(A109&lt;&gt;"",IF(AE109&lt;&gt;"",AE109,0)+IF(E122&lt;&gt;"",E122,0),"")</f>
        <v/>
      </c>
      <c r="AI109" s="106" t="str">
        <f>IF(AH109="","",IF(AH109&gt;0,ROUND(AH109/LARGE(AH107:AH121,1),3),0))</f>
        <v/>
      </c>
    </row>
    <row r="110" spans="1:35" ht="13.5" x14ac:dyDescent="0.25">
      <c r="A110" s="59" t="str">
        <f>+$A$15</f>
        <v/>
      </c>
      <c r="B110" s="24"/>
      <c r="C110" s="24"/>
      <c r="D110" s="24"/>
      <c r="E110" s="24"/>
      <c r="F110" s="24"/>
      <c r="G110" s="24"/>
      <c r="H110" s="22"/>
      <c r="I110" s="23"/>
      <c r="J110" s="22"/>
      <c r="K110" s="23"/>
      <c r="L110" s="22"/>
      <c r="M110" s="23"/>
      <c r="N110" s="22"/>
      <c r="O110" s="23"/>
      <c r="P110" s="22"/>
      <c r="Q110" s="23"/>
      <c r="R110" s="22"/>
      <c r="S110" s="23"/>
      <c r="T110" s="22"/>
      <c r="U110" s="23"/>
      <c r="V110" s="22"/>
      <c r="W110" s="23"/>
      <c r="X110" s="22"/>
      <c r="Y110" s="23"/>
      <c r="Z110" s="22"/>
      <c r="AA110" s="23"/>
      <c r="AB110" s="22"/>
      <c r="AC110" s="23"/>
      <c r="AE110" s="29" t="str">
        <f t="shared" si="7"/>
        <v/>
      </c>
      <c r="AG110" s="7" t="str">
        <f>+$A$15</f>
        <v/>
      </c>
      <c r="AH110" s="7" t="str">
        <f>IF(A110&lt;&gt;"",IF(AE110&lt;&gt;"",AE110,0)+IF(G122&lt;&gt;"",G122,0),"")</f>
        <v/>
      </c>
      <c r="AI110" s="106" t="str">
        <f>IF(AH110="","",IF(AH110&gt;0,ROUND(AH110/LARGE(AH107:AH121,1),3),0))</f>
        <v/>
      </c>
    </row>
    <row r="111" spans="1:35" ht="13.5" x14ac:dyDescent="0.25">
      <c r="A111" s="59" t="str">
        <f>+$A$16</f>
        <v/>
      </c>
      <c r="B111" s="24"/>
      <c r="C111" s="24"/>
      <c r="D111" s="24"/>
      <c r="E111" s="24"/>
      <c r="F111" s="24"/>
      <c r="G111" s="24"/>
      <c r="H111" s="24"/>
      <c r="I111" s="24"/>
      <c r="J111" s="22"/>
      <c r="K111" s="23"/>
      <c r="L111" s="22"/>
      <c r="M111" s="23"/>
      <c r="N111" s="22"/>
      <c r="O111" s="23"/>
      <c r="P111" s="22"/>
      <c r="Q111" s="23"/>
      <c r="R111" s="22"/>
      <c r="S111" s="23"/>
      <c r="T111" s="22"/>
      <c r="U111" s="23"/>
      <c r="V111" s="22"/>
      <c r="W111" s="23"/>
      <c r="X111" s="22"/>
      <c r="Y111" s="23"/>
      <c r="Z111" s="22"/>
      <c r="AA111" s="23"/>
      <c r="AB111" s="22"/>
      <c r="AC111" s="23"/>
      <c r="AE111" s="29" t="str">
        <f t="shared" si="7"/>
        <v/>
      </c>
      <c r="AG111" s="7" t="str">
        <f>+$A$16</f>
        <v/>
      </c>
      <c r="AH111" s="7" t="str">
        <f>IF(A111&lt;&gt;"",IF(AE111&lt;&gt;"",AE111,0)+IF(I122&lt;&gt;"",I122,0),"")</f>
        <v/>
      </c>
      <c r="AI111" s="106" t="str">
        <f>IF(AH111="","",IF(AH111&gt;0,ROUND(AH111/LARGE(AH107:AH121,1),3),0))</f>
        <v/>
      </c>
    </row>
    <row r="112" spans="1:35" ht="13.5" x14ac:dyDescent="0.25">
      <c r="A112" s="59" t="str">
        <f>+$A$17</f>
        <v/>
      </c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2"/>
      <c r="M112" s="23"/>
      <c r="N112" s="22"/>
      <c r="O112" s="23"/>
      <c r="P112" s="22"/>
      <c r="Q112" s="23"/>
      <c r="R112" s="22"/>
      <c r="S112" s="23"/>
      <c r="T112" s="22"/>
      <c r="U112" s="23"/>
      <c r="V112" s="22"/>
      <c r="W112" s="23"/>
      <c r="X112" s="22"/>
      <c r="Y112" s="23"/>
      <c r="Z112" s="22"/>
      <c r="AA112" s="23"/>
      <c r="AB112" s="22"/>
      <c r="AC112" s="23"/>
      <c r="AE112" s="29" t="str">
        <f t="shared" si="7"/>
        <v/>
      </c>
      <c r="AG112" s="7" t="str">
        <f>+$A$17</f>
        <v/>
      </c>
      <c r="AH112" s="7" t="str">
        <f>IF(A112&lt;&gt;"",IF(AE112&lt;&gt;"",AE112,0)+IF(K122&lt;&gt;"",K122,0),"")</f>
        <v/>
      </c>
      <c r="AI112" s="106" t="str">
        <f>IF(AH112="","",IF(AH112&gt;0,ROUND(AH112/LARGE(AH107:AH121,1),3),0))</f>
        <v/>
      </c>
    </row>
    <row r="113" spans="1:35" ht="13.5" x14ac:dyDescent="0.25">
      <c r="A113" s="59" t="str">
        <f>+$A$18</f>
        <v/>
      </c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2"/>
      <c r="O113" s="23"/>
      <c r="P113" s="22"/>
      <c r="Q113" s="23"/>
      <c r="R113" s="22"/>
      <c r="S113" s="23"/>
      <c r="T113" s="22"/>
      <c r="U113" s="23"/>
      <c r="V113" s="22"/>
      <c r="W113" s="23"/>
      <c r="X113" s="22"/>
      <c r="Y113" s="23"/>
      <c r="Z113" s="22"/>
      <c r="AA113" s="23"/>
      <c r="AB113" s="22"/>
      <c r="AC113" s="23"/>
      <c r="AE113" s="29" t="str">
        <f t="shared" si="7"/>
        <v/>
      </c>
      <c r="AG113" s="7" t="str">
        <f>+$A$18</f>
        <v/>
      </c>
      <c r="AH113" s="7" t="str">
        <f>IF(A113&lt;&gt;"",IF(AE113&lt;&gt;"",AE113,0)+IF(M122&lt;&gt;"",M122,0),"")</f>
        <v/>
      </c>
      <c r="AI113" s="106" t="str">
        <f>IF(AH113="","",IF(AH113&gt;0,ROUND(AH113/LARGE(AH107:AH121,1),3),0))</f>
        <v/>
      </c>
    </row>
    <row r="114" spans="1:35" ht="13.5" x14ac:dyDescent="0.25">
      <c r="A114" s="59" t="str">
        <f>+$A$19</f>
        <v/>
      </c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2"/>
      <c r="Q114" s="23"/>
      <c r="R114" s="22"/>
      <c r="S114" s="23"/>
      <c r="T114" s="22"/>
      <c r="U114" s="23"/>
      <c r="V114" s="22"/>
      <c r="W114" s="23"/>
      <c r="X114" s="22"/>
      <c r="Y114" s="23"/>
      <c r="Z114" s="22"/>
      <c r="AA114" s="23"/>
      <c r="AB114" s="22"/>
      <c r="AC114" s="23"/>
      <c r="AE114" s="29" t="str">
        <f t="shared" si="7"/>
        <v/>
      </c>
      <c r="AG114" s="7" t="str">
        <f>+$A$19</f>
        <v/>
      </c>
      <c r="AH114" s="7" t="str">
        <f>IF(A114&lt;&gt;"",IF(AE114&lt;&gt;"",AE114,0)+IF(O122&lt;&gt;"",O122,0),"")</f>
        <v/>
      </c>
      <c r="AI114" s="106" t="str">
        <f>IF(AH114="","",IF(AH114&gt;0,ROUND(AH114/LARGE(AH107:AH121,1),3),0))</f>
        <v/>
      </c>
    </row>
    <row r="115" spans="1:35" ht="13.5" x14ac:dyDescent="0.25">
      <c r="A115" s="59" t="str">
        <f>+$A$20</f>
        <v/>
      </c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79"/>
      <c r="P115" s="24"/>
      <c r="Q115" s="24"/>
      <c r="R115" s="22"/>
      <c r="S115" s="23"/>
      <c r="T115" s="22"/>
      <c r="U115" s="23"/>
      <c r="V115" s="22"/>
      <c r="W115" s="23"/>
      <c r="X115" s="22"/>
      <c r="Y115" s="23"/>
      <c r="Z115" s="22"/>
      <c r="AA115" s="23"/>
      <c r="AB115" s="22"/>
      <c r="AC115" s="23"/>
      <c r="AE115" s="29" t="str">
        <f t="shared" si="7"/>
        <v/>
      </c>
      <c r="AG115" s="7" t="str">
        <f>+$A$20</f>
        <v/>
      </c>
      <c r="AH115" s="7" t="str">
        <f>IF(A115&lt;&gt;"",IF(AE115&lt;&gt;"",AE115,0)+IF(Q122&lt;&gt;"",Q122,0),"")</f>
        <v/>
      </c>
      <c r="AI115" s="106" t="str">
        <f>IF(AH115="","",IF(AH115&gt;0,ROUND(AH115/LARGE(AH107:AH121,1),3),0))</f>
        <v/>
      </c>
    </row>
    <row r="116" spans="1:35" ht="13.5" x14ac:dyDescent="0.25">
      <c r="A116" s="59" t="str">
        <f>+$A$21</f>
        <v/>
      </c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2"/>
      <c r="U116" s="23"/>
      <c r="V116" s="22"/>
      <c r="W116" s="23"/>
      <c r="X116" s="22"/>
      <c r="Y116" s="23"/>
      <c r="Z116" s="22"/>
      <c r="AA116" s="23"/>
      <c r="AB116" s="22"/>
      <c r="AC116" s="23"/>
      <c r="AE116" s="29" t="str">
        <f t="shared" si="7"/>
        <v/>
      </c>
      <c r="AG116" s="7" t="str">
        <f>+$A$21</f>
        <v/>
      </c>
      <c r="AH116" s="7" t="str">
        <f>IF(A116&lt;&gt;"",IF(AE116&lt;&gt;"",AE116,0)+IF(S122&lt;&gt;"",S122,0),"")</f>
        <v/>
      </c>
      <c r="AI116" s="106" t="str">
        <f>IF(AH116="","",IF(AH116&gt;0,ROUND(AH116/LARGE(AH107:AH121,1),3),0))</f>
        <v/>
      </c>
    </row>
    <row r="117" spans="1:35" ht="13.5" x14ac:dyDescent="0.25">
      <c r="A117" s="59" t="str">
        <f>+$A$22</f>
        <v/>
      </c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2"/>
      <c r="W117" s="23"/>
      <c r="X117" s="22"/>
      <c r="Y117" s="23"/>
      <c r="Z117" s="22"/>
      <c r="AA117" s="23"/>
      <c r="AB117" s="22"/>
      <c r="AC117" s="23"/>
      <c r="AE117" s="29" t="str">
        <f t="shared" si="7"/>
        <v/>
      </c>
      <c r="AG117" s="7" t="str">
        <f>+$A$22</f>
        <v/>
      </c>
      <c r="AH117" s="7" t="str">
        <f>IF(A117&lt;&gt;"",IF(AE117&lt;&gt;"",AE117,0)+IF(U122&lt;&gt;"",U122,0),"")</f>
        <v/>
      </c>
      <c r="AI117" s="106" t="str">
        <f>IF(AH117="","",IF(AH117&gt;0,ROUND(AH117/LARGE(AH107:AH121,1),3),0))</f>
        <v/>
      </c>
    </row>
    <row r="118" spans="1:35" ht="13.5" x14ac:dyDescent="0.25">
      <c r="A118" s="59" t="str">
        <f>+$A$23</f>
        <v/>
      </c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2"/>
      <c r="Y118" s="23"/>
      <c r="Z118" s="22"/>
      <c r="AA118" s="23"/>
      <c r="AB118" s="22"/>
      <c r="AC118" s="23"/>
      <c r="AE118" s="29" t="str">
        <f t="shared" si="7"/>
        <v/>
      </c>
      <c r="AG118" s="7" t="str">
        <f>+$A$23</f>
        <v/>
      </c>
      <c r="AH118" s="7" t="str">
        <f>IF(A118&lt;&gt;"",IF(AE118&lt;&gt;"",AE118,0)+IF(W122&lt;&gt;"",W122,0),"")</f>
        <v/>
      </c>
      <c r="AI118" s="106" t="str">
        <f>IF(AH118="","",IF(AH118&gt;0,ROUND(AH118/LARGE(AH107:AH121,1),3),0))</f>
        <v/>
      </c>
    </row>
    <row r="119" spans="1:35" ht="13.5" x14ac:dyDescent="0.25">
      <c r="A119" s="59" t="str">
        <f>+$A$24</f>
        <v/>
      </c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2"/>
      <c r="AA119" s="23"/>
      <c r="AB119" s="22"/>
      <c r="AC119" s="23"/>
      <c r="AE119" s="29" t="str">
        <f t="shared" si="7"/>
        <v/>
      </c>
      <c r="AG119" s="7" t="str">
        <f>+$A$24</f>
        <v/>
      </c>
      <c r="AH119" s="7" t="str">
        <f>IF(A119&lt;&gt;"",IF(AE119&lt;&gt;"",AE119,0)+IF(Y122&lt;&gt;"",Y122,0),"")</f>
        <v/>
      </c>
      <c r="AI119" s="106" t="str">
        <f>IF(AH119="","",IF(AH119&gt;0,ROUND(AH119/LARGE(AH107:AH121,1),3),0))</f>
        <v/>
      </c>
    </row>
    <row r="120" spans="1:35" ht="13.5" x14ac:dyDescent="0.25">
      <c r="A120" s="59" t="str">
        <f>+$A$25</f>
        <v/>
      </c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2"/>
      <c r="AC120" s="23"/>
      <c r="AE120" s="29" t="str">
        <f t="shared" si="7"/>
        <v/>
      </c>
      <c r="AG120" s="7" t="str">
        <f>+$A$25</f>
        <v/>
      </c>
      <c r="AH120" s="7" t="str">
        <f>IF(A120&lt;&gt;"",IF(AE120&lt;&gt;"",AE120,0)+IF(AA122&lt;&gt;"",AA122,0),"")</f>
        <v/>
      </c>
      <c r="AI120" s="106" t="str">
        <f>IF(AH120="","",IF(AH120&gt;0,ROUND(AH120/LARGE(AH107:AH121,1),3),0))</f>
        <v/>
      </c>
    </row>
    <row r="121" spans="1:35" x14ac:dyDescent="0.2">
      <c r="A121" s="59" t="str">
        <f>+$A$26</f>
        <v/>
      </c>
      <c r="C121" s="3"/>
      <c r="AE121" s="26"/>
      <c r="AG121" s="40" t="str">
        <f>+$A$26</f>
        <v/>
      </c>
      <c r="AH121" s="40" t="str">
        <f>IF(A121&lt;&gt;"",IF(AE121&lt;&gt;"",AE121,0)+IF(AC122&lt;&gt;"",AC122,0),"")</f>
        <v/>
      </c>
      <c r="AI121" s="107" t="str">
        <f>IF(AH121="","",IF(AH121&gt;0,ROUND(AH121/LARGE(AH107:AH121,1),3),0))</f>
        <v/>
      </c>
    </row>
    <row r="122" spans="1:35" s="26" customFormat="1" x14ac:dyDescent="0.2">
      <c r="C122" s="27" t="str">
        <f>IF(C106="","",SUM(C107:C120))</f>
        <v/>
      </c>
      <c r="E122" s="27" t="str">
        <f>IF(E106="","",SUM(E107:E120))</f>
        <v/>
      </c>
      <c r="G122" s="27" t="str">
        <f>IF(G106="","",SUM(G107:G120))</f>
        <v/>
      </c>
      <c r="I122" s="27" t="str">
        <f>IF(I106="","",SUM(I107:I120))</f>
        <v/>
      </c>
      <c r="K122" s="27" t="str">
        <f>IF(K106="","",SUM(K107:K120))</f>
        <v/>
      </c>
      <c r="M122" s="27" t="str">
        <f>IF(M106="","",SUM(M107:M120))</f>
        <v/>
      </c>
      <c r="O122" s="27" t="str">
        <f>IF(O106="","",SUM(O107:O120))</f>
        <v/>
      </c>
      <c r="Q122" s="27" t="str">
        <f>IF(Q106="","",SUM(Q107:Q120))</f>
        <v/>
      </c>
      <c r="S122" s="27" t="str">
        <f>IF(S106="","",SUM(S107:S120))</f>
        <v/>
      </c>
      <c r="U122" s="27" t="str">
        <f>IF(U106="","",SUM(U107:U120))</f>
        <v/>
      </c>
      <c r="W122" s="27" t="str">
        <f>IF(W106="","",SUM(W107:W120))</f>
        <v/>
      </c>
      <c r="X122" s="27"/>
      <c r="Y122" s="27" t="str">
        <f>IF(Y106="","",SUM(Y107:Y120))</f>
        <v/>
      </c>
      <c r="AA122" s="27" t="str">
        <f>IF(AA106="","",SUM(AA107:AA120))</f>
        <v/>
      </c>
      <c r="AC122" s="27" t="str">
        <f>IF(AC106="","",SUM(AC107:AC120))</f>
        <v/>
      </c>
      <c r="AG122" s="41"/>
      <c r="AH122" s="93"/>
      <c r="AI122" s="41"/>
    </row>
    <row r="123" spans="1:35" ht="24" customHeight="1" x14ac:dyDescent="0.2">
      <c r="AC123" s="8" t="str">
        <f>"Firma ("&amp;Anagrafica!B93&amp;")"</f>
        <v>Firma ()</v>
      </c>
      <c r="AE123" s="88"/>
      <c r="AF123" s="88"/>
      <c r="AG123" s="89"/>
      <c r="AH123" s="88"/>
      <c r="AI123" s="88"/>
    </row>
  </sheetData>
  <mergeCells count="70">
    <mergeCell ref="AB24:AE24"/>
    <mergeCell ref="AB25:AE25"/>
    <mergeCell ref="AB26:AE26"/>
    <mergeCell ref="AB20:AE20"/>
    <mergeCell ref="AB21:AE21"/>
    <mergeCell ref="AB22:AE22"/>
    <mergeCell ref="AB23:AE23"/>
    <mergeCell ref="AB16:AE16"/>
    <mergeCell ref="AB17:AE17"/>
    <mergeCell ref="AB18:AE18"/>
    <mergeCell ref="AB19:AE19"/>
    <mergeCell ref="AB12:AE12"/>
    <mergeCell ref="AB13:AE13"/>
    <mergeCell ref="AB14:AE14"/>
    <mergeCell ref="AB15:AE15"/>
    <mergeCell ref="A8:AG8"/>
    <mergeCell ref="A9:AG9"/>
    <mergeCell ref="A11:S11"/>
    <mergeCell ref="AB11:AE11"/>
    <mergeCell ref="T11:W11"/>
    <mergeCell ref="X11:AA11"/>
    <mergeCell ref="B17:S17"/>
    <mergeCell ref="A1:AG1"/>
    <mergeCell ref="P27:S27"/>
    <mergeCell ref="T27:W27"/>
    <mergeCell ref="T26:W26"/>
    <mergeCell ref="B19:S19"/>
    <mergeCell ref="T20:W20"/>
    <mergeCell ref="B18:S18"/>
    <mergeCell ref="B20:S20"/>
    <mergeCell ref="B25:S25"/>
    <mergeCell ref="B26:S26"/>
    <mergeCell ref="B21:S21"/>
    <mergeCell ref="B22:S22"/>
    <mergeCell ref="B23:S23"/>
    <mergeCell ref="B24:S24"/>
    <mergeCell ref="A5:AI5"/>
    <mergeCell ref="B12:S12"/>
    <mergeCell ref="B13:S13"/>
    <mergeCell ref="T12:W12"/>
    <mergeCell ref="T13:W13"/>
    <mergeCell ref="T16:W16"/>
    <mergeCell ref="B14:S14"/>
    <mergeCell ref="B15:S15"/>
    <mergeCell ref="B16:S16"/>
    <mergeCell ref="X17:AA17"/>
    <mergeCell ref="T14:W14"/>
    <mergeCell ref="T15:W15"/>
    <mergeCell ref="T25:W25"/>
    <mergeCell ref="T24:W24"/>
    <mergeCell ref="T22:W22"/>
    <mergeCell ref="T21:W21"/>
    <mergeCell ref="T23:W23"/>
    <mergeCell ref="T17:W17"/>
    <mergeCell ref="T18:W18"/>
    <mergeCell ref="T19:W19"/>
    <mergeCell ref="X18:AA18"/>
    <mergeCell ref="X19:AA19"/>
    <mergeCell ref="X20:AA20"/>
    <mergeCell ref="X21:AA21"/>
    <mergeCell ref="X12:AA12"/>
    <mergeCell ref="X13:AA13"/>
    <mergeCell ref="X14:AA14"/>
    <mergeCell ref="X15:AA15"/>
    <mergeCell ref="X16:AA16"/>
    <mergeCell ref="X26:AA26"/>
    <mergeCell ref="X22:AA22"/>
    <mergeCell ref="X23:AA23"/>
    <mergeCell ref="X24:AA24"/>
    <mergeCell ref="X25:AA25"/>
  </mergeCells>
  <phoneticPr fontId="0" type="noConversion"/>
  <conditionalFormatting sqref="B31 D31:D32 F31:F33 H31:H34 J31:J35 L31:L36 N31:N37 P31:P38 R31:R39 T31:T40 V31:V41 X31:X42 Z31:Z43 AB31:AB44">
    <cfRule type="expression" dxfId="164" priority="16" stopIfTrue="1">
      <formula>AND(OR($A31="",C$30=""),$AE31&lt;&gt;"")</formula>
    </cfRule>
    <cfRule type="expression" dxfId="163" priority="17" stopIfTrue="1">
      <formula>OR($A31="",C$30="")</formula>
    </cfRule>
  </conditionalFormatting>
  <conditionalFormatting sqref="B50 D50:D51 F50:F52 H50:H53 J50:J54 L50:L55 N50:N56 P50:P57 R50:R58 T50:T59 V50:V60 X50:X61 Z50:Z62 AB50:AB63">
    <cfRule type="expression" dxfId="162" priority="4" stopIfTrue="1">
      <formula>AND(OR($A50="",C$49=""),$AE50&lt;&gt;"")</formula>
    </cfRule>
    <cfRule type="expression" dxfId="161" priority="5" stopIfTrue="1">
      <formula>OR($A50="",C$49="")</formula>
    </cfRule>
  </conditionalFormatting>
  <conditionalFormatting sqref="B69 D69:D70 F69:F71 H69:H72 J69:J73 L69:L74 N69:N75 P69:P76 R69:R77 T69:T78 V69:V79 X69:X80 Z69:Z81 AB69:AB82 X118">
    <cfRule type="expression" dxfId="160" priority="8" stopIfTrue="1">
      <formula>AND(OR($A69="",C$68=""),$AE69&lt;&gt;"")</formula>
    </cfRule>
    <cfRule type="expression" dxfId="159" priority="9" stopIfTrue="1">
      <formula>OR($A69="",C$68="")</formula>
    </cfRule>
  </conditionalFormatting>
  <conditionalFormatting sqref="B88 D88:D89 F88:F90 H88:H91 J88:J92 L88:L93 N88:N94 P88:P95 R88:R96 T88:T97 V88:V98 X88:X99 Z88:Z100 AB88:AB101">
    <cfRule type="expression" dxfId="158" priority="12" stopIfTrue="1">
      <formula>AND(OR($A88="",C$87=""),$AE88&lt;&gt;"")</formula>
    </cfRule>
    <cfRule type="expression" dxfId="157" priority="13" stopIfTrue="1">
      <formula>OR($A88="",C$87="")</formula>
    </cfRule>
  </conditionalFormatting>
  <conditionalFormatting sqref="B107 D107:D108 F107:F109 H107:H110 J107:J111 L107:L112 N107:N113 P107:P114 R107:R115 T107:T116 V107:V117 X107:X117 Z107:Z119 AB107:AB120">
    <cfRule type="expression" dxfId="156" priority="14" stopIfTrue="1">
      <formula>AND(OR($A107="",C$106=""),$AE107&lt;&gt;"")</formula>
    </cfRule>
    <cfRule type="expression" dxfId="155" priority="15" stopIfTrue="1">
      <formula>OR($A107="",C$106="")</formula>
    </cfRule>
  </conditionalFormatting>
  <conditionalFormatting sqref="B32:C32 B33:E44 F34:G44 H35:I44 J36:K44 L37:M44 N38:O44 P39:Q44 R40:S44 T41:U44 V42:W44 X43:Y44 Z44:AA44 B51:C51 B52:E63 F53:G63 H54:I63 J55:K63 L56:M63 N57:O63 P58:Q63 R59:S63 T60:U63 V61:W63 X62:Y63 Z63:AA63 B70:C70 B71:E82 F72:G82 H73:I82 J74:K82 L75:M82 N76:O82 P77:Q82 R78:S82 T79:U82 V80:W82 X81:Y82 Z82:AA82 B89:C89 B90:E101 F91:G101 H92:I101 J93:K101 L94:M101 N95:O101 P96:Q101 R97:S101 T98:U101 V99:W101 X100:Y101 Z101:AA101 B108:C108 B109:E120 F110:G120 H111:I120 J112:K120 L113:M120 N114:O120 P115:Q120 R116:S120 T117:U120 V118:W120 X119:Y120 Z120:AA120">
    <cfRule type="expression" dxfId="154" priority="2" stopIfTrue="1">
      <formula>AND($A32&lt;&gt;"",$A33="")</formula>
    </cfRule>
    <cfRule type="expression" dxfId="153" priority="3" stopIfTrue="1">
      <formula>$A32=""</formula>
    </cfRule>
  </conditionalFormatting>
  <conditionalFormatting sqref="B30:AC30 AE31:AE44 A31:A45 B49:AC49 AE50:AE63 A50:A64 B68:AC68 AE69:AE82 A69:A83 B87:AC87 AE88:AE101 A88:A102 B106:AC106 AE107:AE120 A107:A121">
    <cfRule type="cellIs" dxfId="152" priority="20" stopIfTrue="1" operator="equal">
      <formula>""</formula>
    </cfRule>
  </conditionalFormatting>
  <conditionalFormatting sqref="C31 E31:E32 G31:G33 I31:I34 K31:K35 M31:M36 O31:O37 Q31:Q38 S31:S39 U31:U40 W31:W41 Y31:Y42 AA31:AA43 AC31:AC44">
    <cfRule type="expression" dxfId="151" priority="18" stopIfTrue="1">
      <formula>AND(OR($A31="",C$30=""),$AE31&lt;&gt;"")</formula>
    </cfRule>
    <cfRule type="expression" dxfId="150" priority="19" stopIfTrue="1">
      <formula>C$30=""</formula>
    </cfRule>
  </conditionalFormatting>
  <conditionalFormatting sqref="C46 E46 G46 I46 K46 M46 O46 Q46 S46 U46 W46:Y46 AA46 AC46 C65 E65 G65 I65 K65 M65 O65 Q65 S65 U65 W65:Y65 AA65 AC65 C84 E84 G84 I84 K84 M84 O84 Q84 S84 U84 W84:Y84 AA84 AC84 C103 E103 G103 I103 K103 M103 O103 Q103 S103 U103 W103:Y103 AA103 AC103 C122 E122 G122 I122 K122 M122 O122 Q122 S122 U122 W122:Y122 AA122 AC122">
    <cfRule type="expression" dxfId="149" priority="1" stopIfTrue="1">
      <formula>C30=""</formula>
    </cfRule>
  </conditionalFormatting>
  <conditionalFormatting sqref="C50 E50:E51 G50:G52 I50:I53 K50:K54 M50:M55 O50:O56 Q50:Q57 S50:S58 U50:U59 W50:W60 Y50:Y61 AA50:AA62 AC50:AC63 C88 E88:E89 G88:G90 I88:I91 K88:K92 M88:M93 O88:O94 Q88:Q95 S88:S96 U88:U97 W88:W98 Y88:Y99 AA88:AA100 AC88:AC101">
    <cfRule type="expression" dxfId="148" priority="6" stopIfTrue="1">
      <formula>AND(OR($A50="",C$49=""),$AE50&lt;&gt;"")</formula>
    </cfRule>
    <cfRule type="expression" dxfId="147" priority="7" stopIfTrue="1">
      <formula>C$49=""</formula>
    </cfRule>
  </conditionalFormatting>
  <conditionalFormatting sqref="C69 E69:E70 G69:G71 I69:I72 K69:K73 M69:M74 O69:O75 Q69:Q76 S69:S77 U69:U78 W69:W79 Y69:Y80 AA69:AA81 AC69:AC82 C107 E107:E108 G107:G109 I107:I110 K107:K111 M107:M112 O107:O113 Q107:Q114 S107:S115 U107:U116 W107:W117 Y107:Y118 AA107:AA119 AC107:AC120">
    <cfRule type="expression" dxfId="146" priority="10" stopIfTrue="1">
      <formula>AND(OR($A69="",C$68=""),$AE69&lt;&gt;"")</formula>
    </cfRule>
    <cfRule type="expression" dxfId="145" priority="11" stopIfTrue="1">
      <formula>C$68=""</formula>
    </cfRule>
  </conditionalFormatting>
  <hyperlinks>
    <hyperlink ref="A1" location="Anagrafica!A1" display="Torna alla scheda Anagrafica" xr:uid="{00000000-0004-0000-0F00-000000000000}"/>
  </hyperlinks>
  <pageMargins left="0.39370078740157483" right="0.39370078740157483" top="0.39370078740157483" bottom="0.78740157480314965" header="0.51181102362204722" footer="0.39370078740157483"/>
  <pageSetup paperSize="9" scale="42" orientation="portrait" r:id="rId1"/>
  <headerFooter alignWithMargins="0">
    <oddFooter>&amp;L&amp;"Arial Narrow,Normale"&amp;8&amp;D&amp;R&amp;"Arial Narrow,Normale"&amp;A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oglio40">
    <tabColor indexed="42"/>
    <pageSetUpPr fitToPage="1"/>
  </sheetPr>
  <dimension ref="A1:AI123"/>
  <sheetViews>
    <sheetView showGridLines="0" view="pageBreakPreview" zoomScaleNormal="100" workbookViewId="0">
      <selection activeCell="G7" sqref="G1:Q65536"/>
    </sheetView>
  </sheetViews>
  <sheetFormatPr defaultColWidth="9.140625" defaultRowHeight="12.75" x14ac:dyDescent="0.2"/>
  <cols>
    <col min="1" max="2" width="3.85546875" style="3" customWidth="1"/>
    <col min="3" max="3" width="3.85546875" style="5" bestFit="1" customWidth="1"/>
    <col min="4" max="4" width="3.140625" style="3" customWidth="1"/>
    <col min="5" max="31" width="3" style="3" customWidth="1"/>
    <col min="32" max="32" width="2.42578125" style="3" customWidth="1"/>
    <col min="33" max="33" width="3.5703125" style="26" customWidth="1"/>
    <col min="34" max="35" width="10.85546875" style="3" customWidth="1"/>
    <col min="36" max="43" width="3" style="3" customWidth="1"/>
    <col min="44" max="44" width="3.140625" style="3" customWidth="1"/>
    <col min="45" max="16384" width="9.140625" style="3"/>
  </cols>
  <sheetData>
    <row r="1" spans="1:35" ht="26.25" customHeight="1" x14ac:dyDescent="0.2">
      <c r="A1" s="353" t="s">
        <v>21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</row>
    <row r="2" spans="1:35" s="30" customFormat="1" ht="13.5" x14ac:dyDescent="0.25">
      <c r="A2" s="45" t="s">
        <v>16</v>
      </c>
      <c r="B2" s="46"/>
      <c r="C2" s="47"/>
      <c r="D2" s="48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9"/>
      <c r="AH2" s="49"/>
      <c r="AI2" s="49"/>
    </row>
    <row r="3" spans="1:35" s="31" customFormat="1" ht="13.5" x14ac:dyDescent="0.25">
      <c r="A3" s="50"/>
      <c r="B3" s="50"/>
      <c r="C3" s="51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</row>
    <row r="4" spans="1:35" s="9" customFormat="1" ht="6" customHeight="1" x14ac:dyDescent="0.3">
      <c r="A4" s="52"/>
      <c r="B4" s="52"/>
      <c r="C4" s="53"/>
      <c r="D4" s="54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</row>
    <row r="5" spans="1:35" s="9" customFormat="1" ht="39.75" customHeight="1" x14ac:dyDescent="0.3">
      <c r="A5" s="411" t="str">
        <f>IF(Anagrafica!A3&lt;&gt;"",Anagrafica!A3,"")</f>
        <v>CDC ___/______/______ ANNO_______ (agg. P se plurien.) 
TITOLO DEL CDC______________________________</v>
      </c>
      <c r="B5" s="411"/>
      <c r="C5" s="411"/>
      <c r="D5" s="411"/>
      <c r="E5" s="411"/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  <c r="Q5" s="411"/>
      <c r="R5" s="411"/>
      <c r="S5" s="411"/>
      <c r="T5" s="411"/>
      <c r="U5" s="411"/>
      <c r="V5" s="411"/>
      <c r="W5" s="411"/>
      <c r="X5" s="411"/>
      <c r="Y5" s="411"/>
      <c r="Z5" s="411"/>
      <c r="AA5" s="411"/>
      <c r="AB5" s="411"/>
      <c r="AC5" s="411"/>
      <c r="AD5" s="411"/>
      <c r="AE5" s="411"/>
      <c r="AF5" s="411"/>
      <c r="AG5" s="411"/>
      <c r="AH5" s="411"/>
      <c r="AI5" s="411"/>
    </row>
    <row r="6" spans="1:35" s="9" customFormat="1" ht="20.25" x14ac:dyDescent="0.3">
      <c r="A6" s="33"/>
      <c r="B6" s="33"/>
      <c r="C6" s="58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</row>
    <row r="7" spans="1:35" s="9" customFormat="1" ht="20.25" x14ac:dyDescent="0.3">
      <c r="C7" s="10"/>
      <c r="D7" s="11"/>
    </row>
    <row r="8" spans="1:35" s="72" customFormat="1" ht="18.75" x14ac:dyDescent="0.3">
      <c r="A8" s="412" t="str">
        <f>"Criterio: "&amp; Anagrafica!A10&amp;" - "&amp;Anagrafica!B10</f>
        <v>Criterio: CRIT1 - Criterio tecnico 1</v>
      </c>
      <c r="B8" s="412"/>
      <c r="C8" s="412"/>
      <c r="D8" s="412"/>
      <c r="E8" s="412"/>
      <c r="F8" s="412"/>
      <c r="G8" s="412"/>
      <c r="H8" s="412"/>
      <c r="I8" s="412"/>
      <c r="J8" s="412"/>
      <c r="K8" s="412"/>
      <c r="L8" s="412"/>
      <c r="M8" s="412"/>
      <c r="N8" s="412"/>
      <c r="O8" s="412"/>
      <c r="P8" s="412"/>
      <c r="Q8" s="412"/>
      <c r="R8" s="412"/>
      <c r="S8" s="412"/>
      <c r="T8" s="412"/>
      <c r="U8" s="412"/>
      <c r="V8" s="412"/>
      <c r="W8" s="412"/>
      <c r="X8" s="412"/>
      <c r="Y8" s="412"/>
      <c r="Z8" s="412"/>
      <c r="AA8" s="412"/>
      <c r="AB8" s="412"/>
      <c r="AC8" s="412"/>
      <c r="AD8" s="412"/>
      <c r="AE8" s="412"/>
      <c r="AF8" s="412"/>
      <c r="AG8" s="412"/>
      <c r="AH8" s="82" t="s">
        <v>15</v>
      </c>
      <c r="AI8" s="83">
        <f>IF(+Anagrafica!C10&lt;&gt;"",Anagrafica!C10,"")</f>
        <v>45</v>
      </c>
    </row>
    <row r="9" spans="1:35" s="1" customFormat="1" ht="24" customHeight="1" x14ac:dyDescent="0.3">
      <c r="A9" s="413" t="str">
        <f>"Sottocriterio: " &amp; Anagrafica!A20&amp;" - "&amp;Anagrafica!B20</f>
        <v xml:space="preserve">Sottocriterio:  - </v>
      </c>
      <c r="B9" s="413"/>
      <c r="C9" s="413"/>
      <c r="D9" s="413"/>
      <c r="E9" s="413"/>
      <c r="F9" s="413"/>
      <c r="G9" s="413"/>
      <c r="H9" s="413"/>
      <c r="I9" s="413"/>
      <c r="J9" s="413"/>
      <c r="K9" s="413"/>
      <c r="L9" s="413"/>
      <c r="M9" s="413"/>
      <c r="N9" s="413"/>
      <c r="O9" s="413"/>
      <c r="P9" s="413"/>
      <c r="Q9" s="413"/>
      <c r="R9" s="413"/>
      <c r="S9" s="413"/>
      <c r="T9" s="413"/>
      <c r="U9" s="413"/>
      <c r="V9" s="413"/>
      <c r="W9" s="413"/>
      <c r="X9" s="413"/>
      <c r="Y9" s="413"/>
      <c r="Z9" s="413"/>
      <c r="AA9" s="413"/>
      <c r="AB9" s="413"/>
      <c r="AC9" s="413"/>
      <c r="AD9" s="413"/>
      <c r="AE9" s="413"/>
      <c r="AF9" s="413"/>
      <c r="AG9" s="413"/>
      <c r="AH9" s="65" t="s">
        <v>18</v>
      </c>
      <c r="AI9" s="84" t="str">
        <f>IF(+Anagrafica!C20&lt;&gt;"",Anagrafica!C20,"")</f>
        <v/>
      </c>
    </row>
    <row r="10" spans="1:35" ht="18" x14ac:dyDescent="0.25">
      <c r="B10" s="1"/>
      <c r="D10" s="1"/>
      <c r="AB10" s="4"/>
      <c r="AC10" s="4"/>
      <c r="AD10" s="4"/>
      <c r="AE10" s="4"/>
    </row>
    <row r="11" spans="1:35" ht="29.25" customHeight="1" x14ac:dyDescent="0.2">
      <c r="A11" s="385" t="s">
        <v>17</v>
      </c>
      <c r="B11" s="385"/>
      <c r="C11" s="385"/>
      <c r="D11" s="385"/>
      <c r="E11" s="385"/>
      <c r="F11" s="385"/>
      <c r="G11" s="385"/>
      <c r="H11" s="385"/>
      <c r="I11" s="385"/>
      <c r="J11" s="385"/>
      <c r="K11" s="385"/>
      <c r="L11" s="385"/>
      <c r="M11" s="385"/>
      <c r="N11" s="385"/>
      <c r="O11" s="385"/>
      <c r="P11" s="385"/>
      <c r="Q11" s="385"/>
      <c r="R11" s="385"/>
      <c r="S11" s="385"/>
      <c r="T11" s="385" t="s">
        <v>23</v>
      </c>
      <c r="U11" s="385"/>
      <c r="V11" s="385"/>
      <c r="W11" s="385"/>
      <c r="X11" s="385" t="s">
        <v>25</v>
      </c>
      <c r="Y11" s="385"/>
      <c r="Z11" s="385"/>
      <c r="AA11" s="385"/>
      <c r="AB11" s="385" t="s">
        <v>24</v>
      </c>
      <c r="AC11" s="385"/>
      <c r="AD11" s="385"/>
      <c r="AE11" s="385"/>
      <c r="AF11" s="26"/>
      <c r="AI11" s="21" t="s">
        <v>19</v>
      </c>
    </row>
    <row r="12" spans="1:35" ht="16.5" x14ac:dyDescent="0.3">
      <c r="A12" s="61" t="str">
        <f>IF($AI$9&lt;&gt;"",IF(Anagrafica!A99&lt;&gt;"",Anagrafica!A99,""),"")</f>
        <v/>
      </c>
      <c r="B12" s="409" t="str">
        <f>IF(A12&lt;&gt;"",IF(Anagrafica!B99&lt;&gt;"",Anagrafica!B99,""),"")</f>
        <v/>
      </c>
      <c r="C12" s="409"/>
      <c r="D12" s="409"/>
      <c r="E12" s="409"/>
      <c r="F12" s="409"/>
      <c r="G12" s="409"/>
      <c r="H12" s="409"/>
      <c r="I12" s="409"/>
      <c r="J12" s="409"/>
      <c r="K12" s="409"/>
      <c r="L12" s="409"/>
      <c r="M12" s="409"/>
      <c r="N12" s="409"/>
      <c r="O12" s="409"/>
      <c r="P12" s="409"/>
      <c r="Q12" s="409"/>
      <c r="R12" s="409"/>
      <c r="S12" s="410"/>
      <c r="T12" s="372" t="str">
        <f>IF(A12&lt;&gt;"",IF(AI31&lt;&gt;"",AI31,0)+IF(AI50&lt;&gt;"",AI50,0)+IF(AI69&lt;&gt;"",AI69,0)+IF(AI88&lt;&gt;"",AI88,0)+IF(AI107&lt;&gt;"",AI107,0),"")</f>
        <v/>
      </c>
      <c r="U12" s="373"/>
      <c r="V12" s="373"/>
      <c r="W12" s="373"/>
      <c r="X12" s="372" t="str">
        <f>IF(T12&lt;&gt;"",ROUND(T12/COUNTA(Anagrafica!$B$89:$C$93),3),"")</f>
        <v/>
      </c>
      <c r="Y12" s="373"/>
      <c r="Z12" s="373"/>
      <c r="AA12" s="390"/>
      <c r="AB12" s="372" t="str">
        <f>IF(T12="","",IF(T12&gt;0,ROUND(X12/LARGE($X$12:$AA$26,1),3),0))</f>
        <v/>
      </c>
      <c r="AC12" s="373"/>
      <c r="AD12" s="373"/>
      <c r="AE12" s="390"/>
      <c r="AF12" s="94"/>
      <c r="AG12" s="94"/>
      <c r="AH12" s="95"/>
      <c r="AI12" s="85" t="str">
        <f t="shared" ref="AI12:AI26" si="0">IF(AB12&lt;&gt;"",IF(AB12&gt;0,ROUND(AB12*IF($AI$9&lt;&gt;"",$AI$9,$AI$8),3),0),"")</f>
        <v/>
      </c>
    </row>
    <row r="13" spans="1:35" ht="16.5" x14ac:dyDescent="0.3">
      <c r="A13" s="62" t="str">
        <f>IF($AI$9&lt;&gt;"",IF(Anagrafica!A100&lt;&gt;"",Anagrafica!A100,""),"")</f>
        <v/>
      </c>
      <c r="B13" s="374" t="str">
        <f>IF(A13&lt;&gt;"",IF(Anagrafica!B100&lt;&gt;"",Anagrafica!B100,""),"")</f>
        <v/>
      </c>
      <c r="C13" s="374"/>
      <c r="D13" s="374"/>
      <c r="E13" s="374"/>
      <c r="F13" s="374"/>
      <c r="G13" s="374"/>
      <c r="H13" s="374"/>
      <c r="I13" s="374"/>
      <c r="J13" s="374"/>
      <c r="K13" s="374"/>
      <c r="L13" s="374"/>
      <c r="M13" s="374"/>
      <c r="N13" s="374"/>
      <c r="O13" s="374"/>
      <c r="P13" s="374"/>
      <c r="Q13" s="374"/>
      <c r="R13" s="374"/>
      <c r="S13" s="376"/>
      <c r="T13" s="401" t="str">
        <f t="shared" ref="T13:T26" si="1">IF(A13&lt;&gt;"",IF(AI32&lt;&gt;"",AI32,0)+IF(AI51&lt;&gt;"",AI51,0)+IF(AI70&lt;&gt;"",AI70,0)+IF(AI89&lt;&gt;"",AI89,0)+IF(AI108&lt;&gt;"",AI108,0),"")</f>
        <v/>
      </c>
      <c r="U13" s="402"/>
      <c r="V13" s="402"/>
      <c r="W13" s="402"/>
      <c r="X13" s="401" t="str">
        <f>IF(T13&lt;&gt;"",ROUND(T13/COUNTA(Anagrafica!$B$89:$C$93),3),"")</f>
        <v/>
      </c>
      <c r="Y13" s="402"/>
      <c r="Z13" s="402"/>
      <c r="AA13" s="403"/>
      <c r="AB13" s="401" t="str">
        <f t="shared" ref="AB13:AB26" si="2">IF(T13="","",IF(T13&gt;0,ROUND(X13/LARGE($X$12:$AA$26,1),3),0))</f>
        <v/>
      </c>
      <c r="AC13" s="402"/>
      <c r="AD13" s="402"/>
      <c r="AE13" s="403"/>
      <c r="AF13" s="96"/>
      <c r="AG13" s="96"/>
      <c r="AH13" s="97"/>
      <c r="AI13" s="86" t="str">
        <f t="shared" si="0"/>
        <v/>
      </c>
    </row>
    <row r="14" spans="1:35" ht="16.5" x14ac:dyDescent="0.3">
      <c r="A14" s="62" t="str">
        <f>IF($AI$9&lt;&gt;"",IF(Anagrafica!A101&lt;&gt;"",Anagrafica!A101,""),"")</f>
        <v/>
      </c>
      <c r="B14" s="374" t="str">
        <f>IF(A14&lt;&gt;"",IF(Anagrafica!B101&lt;&gt;"",Anagrafica!B101,""),"")</f>
        <v/>
      </c>
      <c r="C14" s="374"/>
      <c r="D14" s="374"/>
      <c r="E14" s="374"/>
      <c r="F14" s="374"/>
      <c r="G14" s="374"/>
      <c r="H14" s="374"/>
      <c r="I14" s="374"/>
      <c r="J14" s="374"/>
      <c r="K14" s="374"/>
      <c r="L14" s="374"/>
      <c r="M14" s="374"/>
      <c r="N14" s="374"/>
      <c r="O14" s="374"/>
      <c r="P14" s="374"/>
      <c r="Q14" s="374"/>
      <c r="R14" s="374"/>
      <c r="S14" s="376"/>
      <c r="T14" s="401" t="str">
        <f t="shared" si="1"/>
        <v/>
      </c>
      <c r="U14" s="402"/>
      <c r="V14" s="402"/>
      <c r="W14" s="402"/>
      <c r="X14" s="401" t="str">
        <f>IF(T14&lt;&gt;"",ROUND(T14/COUNTA(Anagrafica!$B$89:$C$93),3),"")</f>
        <v/>
      </c>
      <c r="Y14" s="402"/>
      <c r="Z14" s="402"/>
      <c r="AA14" s="403"/>
      <c r="AB14" s="401" t="str">
        <f t="shared" si="2"/>
        <v/>
      </c>
      <c r="AC14" s="402"/>
      <c r="AD14" s="402"/>
      <c r="AE14" s="403"/>
      <c r="AF14" s="96"/>
      <c r="AG14" s="96"/>
      <c r="AH14" s="97"/>
      <c r="AI14" s="86" t="str">
        <f t="shared" si="0"/>
        <v/>
      </c>
    </row>
    <row r="15" spans="1:35" ht="16.5" x14ac:dyDescent="0.3">
      <c r="A15" s="62" t="str">
        <f>IF($AI$9&lt;&gt;"",IF(Anagrafica!A102&lt;&gt;"",Anagrafica!A102,""),"")</f>
        <v/>
      </c>
      <c r="B15" s="374" t="str">
        <f>IF(A15&lt;&gt;"",IF(Anagrafica!B102&lt;&gt;"",Anagrafica!B102,""),"")</f>
        <v/>
      </c>
      <c r="C15" s="374"/>
      <c r="D15" s="374"/>
      <c r="E15" s="374"/>
      <c r="F15" s="374"/>
      <c r="G15" s="374"/>
      <c r="H15" s="374"/>
      <c r="I15" s="374"/>
      <c r="J15" s="374"/>
      <c r="K15" s="374"/>
      <c r="L15" s="374"/>
      <c r="M15" s="374"/>
      <c r="N15" s="374"/>
      <c r="O15" s="374"/>
      <c r="P15" s="374"/>
      <c r="Q15" s="374"/>
      <c r="R15" s="374"/>
      <c r="S15" s="376"/>
      <c r="T15" s="401" t="str">
        <f t="shared" si="1"/>
        <v/>
      </c>
      <c r="U15" s="402"/>
      <c r="V15" s="402"/>
      <c r="W15" s="402"/>
      <c r="X15" s="401" t="str">
        <f>IF(T15&lt;&gt;"",ROUND(T15/COUNTA(Anagrafica!$B$89:$C$93),3),"")</f>
        <v/>
      </c>
      <c r="Y15" s="402"/>
      <c r="Z15" s="402"/>
      <c r="AA15" s="403"/>
      <c r="AB15" s="401" t="str">
        <f t="shared" si="2"/>
        <v/>
      </c>
      <c r="AC15" s="402"/>
      <c r="AD15" s="402"/>
      <c r="AE15" s="403"/>
      <c r="AF15" s="96"/>
      <c r="AG15" s="96"/>
      <c r="AH15" s="97"/>
      <c r="AI15" s="86" t="str">
        <f t="shared" si="0"/>
        <v/>
      </c>
    </row>
    <row r="16" spans="1:35" ht="16.5" x14ac:dyDescent="0.3">
      <c r="A16" s="62" t="str">
        <f>IF($AI$9&lt;&gt;"",IF(Anagrafica!A103&lt;&gt;"",Anagrafica!A103,""),"")</f>
        <v/>
      </c>
      <c r="B16" s="374" t="str">
        <f>IF(A16&lt;&gt;"",IF(Anagrafica!B103&lt;&gt;"",Anagrafica!B103,""),"")</f>
        <v/>
      </c>
      <c r="C16" s="374"/>
      <c r="D16" s="374"/>
      <c r="E16" s="374"/>
      <c r="F16" s="374"/>
      <c r="G16" s="374"/>
      <c r="H16" s="374"/>
      <c r="I16" s="374"/>
      <c r="J16" s="374"/>
      <c r="K16" s="374"/>
      <c r="L16" s="374"/>
      <c r="M16" s="374"/>
      <c r="N16" s="374"/>
      <c r="O16" s="374"/>
      <c r="P16" s="374"/>
      <c r="Q16" s="374"/>
      <c r="R16" s="374"/>
      <c r="S16" s="376"/>
      <c r="T16" s="401" t="str">
        <f t="shared" si="1"/>
        <v/>
      </c>
      <c r="U16" s="402"/>
      <c r="V16" s="402"/>
      <c r="W16" s="402"/>
      <c r="X16" s="401" t="str">
        <f>IF(T16&lt;&gt;"",ROUND(T16/COUNTA(Anagrafica!$B$89:$C$93),3),"")</f>
        <v/>
      </c>
      <c r="Y16" s="402"/>
      <c r="Z16" s="402"/>
      <c r="AA16" s="403"/>
      <c r="AB16" s="401" t="str">
        <f t="shared" si="2"/>
        <v/>
      </c>
      <c r="AC16" s="402"/>
      <c r="AD16" s="402"/>
      <c r="AE16" s="403"/>
      <c r="AF16" s="96"/>
      <c r="AG16" s="96"/>
      <c r="AH16" s="97"/>
      <c r="AI16" s="86" t="str">
        <f t="shared" si="0"/>
        <v/>
      </c>
    </row>
    <row r="17" spans="1:35" ht="16.5" x14ac:dyDescent="0.3">
      <c r="A17" s="62" t="str">
        <f>IF($AI$9&lt;&gt;"",IF(Anagrafica!A104&lt;&gt;"",Anagrafica!A104,""),"")</f>
        <v/>
      </c>
      <c r="B17" s="374" t="str">
        <f>IF(A17&lt;&gt;"",IF(Anagrafica!B104&lt;&gt;"",Anagrafica!B104,""),"")</f>
        <v/>
      </c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4"/>
      <c r="N17" s="374"/>
      <c r="O17" s="374"/>
      <c r="P17" s="374"/>
      <c r="Q17" s="374"/>
      <c r="R17" s="374"/>
      <c r="S17" s="376"/>
      <c r="T17" s="401" t="str">
        <f t="shared" si="1"/>
        <v/>
      </c>
      <c r="U17" s="402"/>
      <c r="V17" s="402"/>
      <c r="W17" s="402"/>
      <c r="X17" s="401" t="str">
        <f>IF(T17&lt;&gt;"",ROUND(T17/COUNTA(Anagrafica!$B$89:$C$93),3),"")</f>
        <v/>
      </c>
      <c r="Y17" s="402"/>
      <c r="Z17" s="402"/>
      <c r="AA17" s="403"/>
      <c r="AB17" s="401" t="str">
        <f t="shared" si="2"/>
        <v/>
      </c>
      <c r="AC17" s="402"/>
      <c r="AD17" s="402"/>
      <c r="AE17" s="403"/>
      <c r="AF17" s="96"/>
      <c r="AG17" s="96"/>
      <c r="AH17" s="97"/>
      <c r="AI17" s="86" t="str">
        <f t="shared" si="0"/>
        <v/>
      </c>
    </row>
    <row r="18" spans="1:35" ht="16.5" x14ac:dyDescent="0.3">
      <c r="A18" s="62" t="str">
        <f>IF($AI$9&lt;&gt;"",IF(Anagrafica!A105&lt;&gt;"",Anagrafica!A105,""),"")</f>
        <v/>
      </c>
      <c r="B18" s="374" t="str">
        <f>IF(A18&lt;&gt;"",IF(Anagrafica!B105&lt;&gt;"",Anagrafica!B105,""),"")</f>
        <v/>
      </c>
      <c r="C18" s="374"/>
      <c r="D18" s="374"/>
      <c r="E18" s="374"/>
      <c r="F18" s="374"/>
      <c r="G18" s="374"/>
      <c r="H18" s="374"/>
      <c r="I18" s="374"/>
      <c r="J18" s="374"/>
      <c r="K18" s="374"/>
      <c r="L18" s="374"/>
      <c r="M18" s="374"/>
      <c r="N18" s="374"/>
      <c r="O18" s="374"/>
      <c r="P18" s="374"/>
      <c r="Q18" s="374"/>
      <c r="R18" s="374"/>
      <c r="S18" s="376"/>
      <c r="T18" s="401" t="str">
        <f t="shared" si="1"/>
        <v/>
      </c>
      <c r="U18" s="402"/>
      <c r="V18" s="402"/>
      <c r="W18" s="402"/>
      <c r="X18" s="401" t="str">
        <f>IF(T18&lt;&gt;"",ROUND(T18/COUNTA(Anagrafica!$B$89:$C$93),3),"")</f>
        <v/>
      </c>
      <c r="Y18" s="402"/>
      <c r="Z18" s="402"/>
      <c r="AA18" s="403"/>
      <c r="AB18" s="401" t="str">
        <f t="shared" si="2"/>
        <v/>
      </c>
      <c r="AC18" s="402"/>
      <c r="AD18" s="402"/>
      <c r="AE18" s="403"/>
      <c r="AF18" s="96"/>
      <c r="AG18" s="96"/>
      <c r="AH18" s="97"/>
      <c r="AI18" s="86" t="str">
        <f t="shared" si="0"/>
        <v/>
      </c>
    </row>
    <row r="19" spans="1:35" ht="16.5" x14ac:dyDescent="0.3">
      <c r="A19" s="62" t="str">
        <f>IF($AI$9&lt;&gt;"",IF(Anagrafica!A106&lt;&gt;"",Anagrafica!A106,""),"")</f>
        <v/>
      </c>
      <c r="B19" s="374" t="str">
        <f>IF(A19&lt;&gt;"",IF(Anagrafica!B106&lt;&gt;"",Anagrafica!B106,""),"")</f>
        <v/>
      </c>
      <c r="C19" s="374"/>
      <c r="D19" s="374"/>
      <c r="E19" s="374"/>
      <c r="F19" s="374"/>
      <c r="G19" s="374"/>
      <c r="H19" s="374"/>
      <c r="I19" s="374"/>
      <c r="J19" s="374"/>
      <c r="K19" s="374"/>
      <c r="L19" s="374"/>
      <c r="M19" s="374"/>
      <c r="N19" s="374"/>
      <c r="O19" s="374"/>
      <c r="P19" s="374"/>
      <c r="Q19" s="374"/>
      <c r="R19" s="374"/>
      <c r="S19" s="376"/>
      <c r="T19" s="401" t="str">
        <f t="shared" si="1"/>
        <v/>
      </c>
      <c r="U19" s="402"/>
      <c r="V19" s="402"/>
      <c r="W19" s="402"/>
      <c r="X19" s="401" t="str">
        <f>IF(T19&lt;&gt;"",ROUND(T19/COUNTA(Anagrafica!$B$89:$C$93),3),"")</f>
        <v/>
      </c>
      <c r="Y19" s="402"/>
      <c r="Z19" s="402"/>
      <c r="AA19" s="403"/>
      <c r="AB19" s="401" t="str">
        <f t="shared" si="2"/>
        <v/>
      </c>
      <c r="AC19" s="402"/>
      <c r="AD19" s="402"/>
      <c r="AE19" s="403"/>
      <c r="AF19" s="96"/>
      <c r="AG19" s="96"/>
      <c r="AH19" s="97"/>
      <c r="AI19" s="86" t="str">
        <f t="shared" si="0"/>
        <v/>
      </c>
    </row>
    <row r="20" spans="1:35" ht="16.5" x14ac:dyDescent="0.3">
      <c r="A20" s="62" t="str">
        <f>IF($AI$9&lt;&gt;"",IF(Anagrafica!A107&lt;&gt;"",Anagrafica!A107,""),"")</f>
        <v/>
      </c>
      <c r="B20" s="374" t="str">
        <f>IF(A20&lt;&gt;"",IF(Anagrafica!B107&lt;&gt;"",Anagrafica!B107,""),"")</f>
        <v/>
      </c>
      <c r="C20" s="374"/>
      <c r="D20" s="374"/>
      <c r="E20" s="374"/>
      <c r="F20" s="374"/>
      <c r="G20" s="374"/>
      <c r="H20" s="374"/>
      <c r="I20" s="374"/>
      <c r="J20" s="374"/>
      <c r="K20" s="374"/>
      <c r="L20" s="374"/>
      <c r="M20" s="374"/>
      <c r="N20" s="374"/>
      <c r="O20" s="374"/>
      <c r="P20" s="374"/>
      <c r="Q20" s="374"/>
      <c r="R20" s="374"/>
      <c r="S20" s="376"/>
      <c r="T20" s="401" t="str">
        <f t="shared" si="1"/>
        <v/>
      </c>
      <c r="U20" s="402"/>
      <c r="V20" s="402"/>
      <c r="W20" s="402"/>
      <c r="X20" s="401" t="str">
        <f>IF(T20&lt;&gt;"",ROUND(T20/COUNTA(Anagrafica!$B$89:$C$93),3),"")</f>
        <v/>
      </c>
      <c r="Y20" s="402"/>
      <c r="Z20" s="402"/>
      <c r="AA20" s="403"/>
      <c r="AB20" s="401" t="str">
        <f t="shared" si="2"/>
        <v/>
      </c>
      <c r="AC20" s="402"/>
      <c r="AD20" s="402"/>
      <c r="AE20" s="403"/>
      <c r="AF20" s="96"/>
      <c r="AG20" s="96"/>
      <c r="AH20" s="97"/>
      <c r="AI20" s="86" t="str">
        <f t="shared" si="0"/>
        <v/>
      </c>
    </row>
    <row r="21" spans="1:35" ht="16.5" x14ac:dyDescent="0.3">
      <c r="A21" s="62" t="str">
        <f>IF($AI$9&lt;&gt;"",IF(Anagrafica!A108&lt;&gt;"",Anagrafica!A108,""),"")</f>
        <v/>
      </c>
      <c r="B21" s="374" t="str">
        <f>IF(A21&lt;&gt;"",IF(Anagrafica!B108&lt;&gt;"",Anagrafica!B108,""),"")</f>
        <v/>
      </c>
      <c r="C21" s="374"/>
      <c r="D21" s="374"/>
      <c r="E21" s="374"/>
      <c r="F21" s="374"/>
      <c r="G21" s="374"/>
      <c r="H21" s="374"/>
      <c r="I21" s="374"/>
      <c r="J21" s="374"/>
      <c r="K21" s="374"/>
      <c r="L21" s="374"/>
      <c r="M21" s="374"/>
      <c r="N21" s="374"/>
      <c r="O21" s="374"/>
      <c r="P21" s="374"/>
      <c r="Q21" s="374"/>
      <c r="R21" s="374"/>
      <c r="S21" s="376"/>
      <c r="T21" s="401" t="str">
        <f t="shared" si="1"/>
        <v/>
      </c>
      <c r="U21" s="402"/>
      <c r="V21" s="402"/>
      <c r="W21" s="402"/>
      <c r="X21" s="401" t="str">
        <f>IF(T21&lt;&gt;"",ROUND(T21/COUNTA(Anagrafica!$B$89:$C$93),3),"")</f>
        <v/>
      </c>
      <c r="Y21" s="402"/>
      <c r="Z21" s="402"/>
      <c r="AA21" s="403"/>
      <c r="AB21" s="401" t="str">
        <f t="shared" si="2"/>
        <v/>
      </c>
      <c r="AC21" s="402"/>
      <c r="AD21" s="402"/>
      <c r="AE21" s="403"/>
      <c r="AF21" s="96"/>
      <c r="AG21" s="96"/>
      <c r="AH21" s="97"/>
      <c r="AI21" s="86" t="str">
        <f t="shared" si="0"/>
        <v/>
      </c>
    </row>
    <row r="22" spans="1:35" ht="16.5" x14ac:dyDescent="0.3">
      <c r="A22" s="62" t="str">
        <f>IF($AI$9&lt;&gt;"",IF(Anagrafica!A109&lt;&gt;"",Anagrafica!A109,""),"")</f>
        <v/>
      </c>
      <c r="B22" s="374" t="str">
        <f>IF(A22&lt;&gt;"",IF(Anagrafica!B109&lt;&gt;"",Anagrafica!B109,""),"")</f>
        <v/>
      </c>
      <c r="C22" s="374"/>
      <c r="D22" s="374"/>
      <c r="E22" s="374"/>
      <c r="F22" s="374"/>
      <c r="G22" s="374"/>
      <c r="H22" s="374"/>
      <c r="I22" s="374"/>
      <c r="J22" s="374"/>
      <c r="K22" s="374"/>
      <c r="L22" s="374"/>
      <c r="M22" s="374"/>
      <c r="N22" s="374"/>
      <c r="O22" s="374"/>
      <c r="P22" s="374"/>
      <c r="Q22" s="374"/>
      <c r="R22" s="374"/>
      <c r="S22" s="376"/>
      <c r="T22" s="401" t="str">
        <f t="shared" si="1"/>
        <v/>
      </c>
      <c r="U22" s="402"/>
      <c r="V22" s="402"/>
      <c r="W22" s="402"/>
      <c r="X22" s="401" t="str">
        <f>IF(T22&lt;&gt;"",ROUND(T22/COUNTA(Anagrafica!$B$89:$C$93),3),"")</f>
        <v/>
      </c>
      <c r="Y22" s="402"/>
      <c r="Z22" s="402"/>
      <c r="AA22" s="403"/>
      <c r="AB22" s="401" t="str">
        <f t="shared" si="2"/>
        <v/>
      </c>
      <c r="AC22" s="402"/>
      <c r="AD22" s="402"/>
      <c r="AE22" s="403"/>
      <c r="AF22" s="96"/>
      <c r="AG22" s="96"/>
      <c r="AH22" s="97"/>
      <c r="AI22" s="86" t="str">
        <f t="shared" si="0"/>
        <v/>
      </c>
    </row>
    <row r="23" spans="1:35" ht="16.5" x14ac:dyDescent="0.3">
      <c r="A23" s="62" t="str">
        <f>IF($AI$9&lt;&gt;"",IF(Anagrafica!A110&lt;&gt;"",Anagrafica!A110,""),"")</f>
        <v/>
      </c>
      <c r="B23" s="374" t="str">
        <f>IF(A23&lt;&gt;"",IF(Anagrafica!B110&lt;&gt;"",Anagrafica!B110,""),"")</f>
        <v/>
      </c>
      <c r="C23" s="374"/>
      <c r="D23" s="374"/>
      <c r="E23" s="374"/>
      <c r="F23" s="374"/>
      <c r="G23" s="374"/>
      <c r="H23" s="374"/>
      <c r="I23" s="374"/>
      <c r="J23" s="374"/>
      <c r="K23" s="374"/>
      <c r="L23" s="374"/>
      <c r="M23" s="374"/>
      <c r="N23" s="374"/>
      <c r="O23" s="374"/>
      <c r="P23" s="374"/>
      <c r="Q23" s="374"/>
      <c r="R23" s="374"/>
      <c r="S23" s="376"/>
      <c r="T23" s="401" t="str">
        <f t="shared" si="1"/>
        <v/>
      </c>
      <c r="U23" s="402"/>
      <c r="V23" s="402"/>
      <c r="W23" s="402"/>
      <c r="X23" s="401" t="str">
        <f>IF(T23&lt;&gt;"",ROUND(T23/COUNTA(Anagrafica!$B$89:$C$93),3),"")</f>
        <v/>
      </c>
      <c r="Y23" s="402"/>
      <c r="Z23" s="402"/>
      <c r="AA23" s="403"/>
      <c r="AB23" s="401" t="str">
        <f t="shared" si="2"/>
        <v/>
      </c>
      <c r="AC23" s="402"/>
      <c r="AD23" s="402"/>
      <c r="AE23" s="403"/>
      <c r="AF23" s="96"/>
      <c r="AG23" s="96"/>
      <c r="AH23" s="97"/>
      <c r="AI23" s="86" t="str">
        <f t="shared" si="0"/>
        <v/>
      </c>
    </row>
    <row r="24" spans="1:35" ht="16.5" x14ac:dyDescent="0.3">
      <c r="A24" s="62" t="str">
        <f>IF($AI$9&lt;&gt;"",IF(Anagrafica!A111&lt;&gt;"",Anagrafica!A111,""),"")</f>
        <v/>
      </c>
      <c r="B24" s="374" t="str">
        <f>IF(A24&lt;&gt;"",IF(Anagrafica!B111&lt;&gt;"",Anagrafica!B111,""),"")</f>
        <v/>
      </c>
      <c r="C24" s="374"/>
      <c r="D24" s="374"/>
      <c r="E24" s="374"/>
      <c r="F24" s="374"/>
      <c r="G24" s="374"/>
      <c r="H24" s="374"/>
      <c r="I24" s="374"/>
      <c r="J24" s="374"/>
      <c r="K24" s="374"/>
      <c r="L24" s="374"/>
      <c r="M24" s="374"/>
      <c r="N24" s="374"/>
      <c r="O24" s="374"/>
      <c r="P24" s="374"/>
      <c r="Q24" s="374"/>
      <c r="R24" s="374"/>
      <c r="S24" s="376"/>
      <c r="T24" s="401" t="str">
        <f t="shared" si="1"/>
        <v/>
      </c>
      <c r="U24" s="402"/>
      <c r="V24" s="402"/>
      <c r="W24" s="402"/>
      <c r="X24" s="401" t="str">
        <f>IF(T24&lt;&gt;"",ROUND(T24/COUNTA(Anagrafica!$B$89:$C$93),3),"")</f>
        <v/>
      </c>
      <c r="Y24" s="402"/>
      <c r="Z24" s="402"/>
      <c r="AA24" s="403"/>
      <c r="AB24" s="401" t="str">
        <f t="shared" si="2"/>
        <v/>
      </c>
      <c r="AC24" s="402"/>
      <c r="AD24" s="402"/>
      <c r="AE24" s="403"/>
      <c r="AF24" s="96"/>
      <c r="AG24" s="96"/>
      <c r="AH24" s="97"/>
      <c r="AI24" s="86" t="str">
        <f t="shared" si="0"/>
        <v/>
      </c>
    </row>
    <row r="25" spans="1:35" ht="16.5" x14ac:dyDescent="0.3">
      <c r="A25" s="62" t="str">
        <f>IF($AI$9&lt;&gt;"",IF(Anagrafica!A112&lt;&gt;"",Anagrafica!A112,""),"")</f>
        <v/>
      </c>
      <c r="B25" s="374" t="str">
        <f>IF(A25&lt;&gt;"",IF(Anagrafica!B112&lt;&gt;"",Anagrafica!B112,""),"")</f>
        <v/>
      </c>
      <c r="C25" s="374"/>
      <c r="D25" s="374"/>
      <c r="E25" s="374"/>
      <c r="F25" s="374"/>
      <c r="G25" s="374"/>
      <c r="H25" s="374"/>
      <c r="I25" s="374"/>
      <c r="J25" s="374"/>
      <c r="K25" s="374"/>
      <c r="L25" s="374"/>
      <c r="M25" s="374"/>
      <c r="N25" s="374"/>
      <c r="O25" s="374"/>
      <c r="P25" s="374"/>
      <c r="Q25" s="374"/>
      <c r="R25" s="374"/>
      <c r="S25" s="376"/>
      <c r="T25" s="401" t="str">
        <f t="shared" si="1"/>
        <v/>
      </c>
      <c r="U25" s="402"/>
      <c r="V25" s="402"/>
      <c r="W25" s="402"/>
      <c r="X25" s="401" t="str">
        <f>IF(T25&lt;&gt;"",ROUND(T25/COUNTA(Anagrafica!$B$89:$C$93),3),"")</f>
        <v/>
      </c>
      <c r="Y25" s="402"/>
      <c r="Z25" s="402"/>
      <c r="AA25" s="403"/>
      <c r="AB25" s="401" t="str">
        <f t="shared" si="2"/>
        <v/>
      </c>
      <c r="AC25" s="402"/>
      <c r="AD25" s="402"/>
      <c r="AE25" s="403"/>
      <c r="AF25" s="96"/>
      <c r="AG25" s="96"/>
      <c r="AH25" s="97"/>
      <c r="AI25" s="86" t="str">
        <f t="shared" si="0"/>
        <v/>
      </c>
    </row>
    <row r="26" spans="1:35" ht="16.5" x14ac:dyDescent="0.3">
      <c r="A26" s="63" t="str">
        <f>IF($AI$9&lt;&gt;"",IF(Anagrafica!A113&lt;&gt;"",Anagrafica!A113,""),"")</f>
        <v/>
      </c>
      <c r="B26" s="379" t="str">
        <f>IF(A26&lt;&gt;"",IF(Anagrafica!B113&lt;&gt;"",Anagrafica!B113,""),"")</f>
        <v/>
      </c>
      <c r="C26" s="379"/>
      <c r="D26" s="379"/>
      <c r="E26" s="379"/>
      <c r="F26" s="379"/>
      <c r="G26" s="379"/>
      <c r="H26" s="379"/>
      <c r="I26" s="379"/>
      <c r="J26" s="379"/>
      <c r="K26" s="379"/>
      <c r="L26" s="379"/>
      <c r="M26" s="379"/>
      <c r="N26" s="379"/>
      <c r="O26" s="379"/>
      <c r="P26" s="379"/>
      <c r="Q26" s="379"/>
      <c r="R26" s="379"/>
      <c r="S26" s="380"/>
      <c r="T26" s="407" t="str">
        <f t="shared" si="1"/>
        <v/>
      </c>
      <c r="U26" s="408"/>
      <c r="V26" s="408"/>
      <c r="W26" s="408"/>
      <c r="X26" s="404" t="str">
        <f>IF(T26&lt;&gt;"",ROUND(T26/COUNTA(Anagrafica!$B$89:$C$93),3),"")</f>
        <v/>
      </c>
      <c r="Y26" s="405"/>
      <c r="Z26" s="405"/>
      <c r="AA26" s="406"/>
      <c r="AB26" s="404" t="str">
        <f t="shared" si="2"/>
        <v/>
      </c>
      <c r="AC26" s="405"/>
      <c r="AD26" s="405"/>
      <c r="AE26" s="406"/>
      <c r="AF26" s="96"/>
      <c r="AG26" s="96"/>
      <c r="AH26" s="97"/>
      <c r="AI26" s="87" t="str">
        <f t="shared" si="0"/>
        <v/>
      </c>
    </row>
    <row r="27" spans="1:35" x14ac:dyDescent="0.2">
      <c r="A27" s="42"/>
      <c r="B27" s="42"/>
      <c r="C27" s="9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378"/>
      <c r="Q27" s="378"/>
      <c r="R27" s="378"/>
      <c r="S27" s="378"/>
      <c r="T27" s="400"/>
      <c r="U27" s="400"/>
      <c r="V27" s="400"/>
      <c r="W27" s="400"/>
      <c r="X27" s="42"/>
      <c r="Y27" s="42"/>
      <c r="Z27" s="42"/>
      <c r="AA27" s="42"/>
      <c r="AB27" s="26"/>
      <c r="AC27" s="26"/>
      <c r="AD27" s="26"/>
      <c r="AE27" s="26"/>
      <c r="AF27" s="104"/>
      <c r="AG27" s="104"/>
      <c r="AH27" s="103"/>
      <c r="AI27" s="42"/>
    </row>
    <row r="29" spans="1:35" s="20" customFormat="1" ht="16.5" x14ac:dyDescent="0.3">
      <c r="A29" s="19" t="str">
        <f>IF(Anagrafica!A89&lt;&gt;"",Anagrafica!A89&amp;" - "&amp;Anagrafica!B89,"")</f>
        <v>1 - Commissario 1</v>
      </c>
      <c r="C29" s="28"/>
      <c r="AG29" s="28"/>
    </row>
    <row r="30" spans="1:35" s="5" customFormat="1" ht="13.5" customHeight="1" x14ac:dyDescent="0.2">
      <c r="A30" s="4" t="s">
        <v>10</v>
      </c>
      <c r="C30" s="60" t="str">
        <f>$A$13</f>
        <v/>
      </c>
      <c r="E30" s="60" t="str">
        <f>+$A$14</f>
        <v/>
      </c>
      <c r="G30" s="60" t="str">
        <f>+$A$15</f>
        <v/>
      </c>
      <c r="I30" s="60" t="str">
        <f>+$A$16</f>
        <v/>
      </c>
      <c r="K30" s="60" t="str">
        <f>+$A$17</f>
        <v/>
      </c>
      <c r="M30" s="60" t="str">
        <f>+$A$18</f>
        <v/>
      </c>
      <c r="O30" s="60" t="str">
        <f>+$A$19</f>
        <v/>
      </c>
      <c r="Q30" s="60" t="str">
        <f>+$A$20</f>
        <v/>
      </c>
      <c r="S30" s="60" t="str">
        <f>+$A$21</f>
        <v/>
      </c>
      <c r="U30" s="60" t="str">
        <f>+$A$22</f>
        <v/>
      </c>
      <c r="W30" s="60" t="str">
        <f>+$A$23</f>
        <v/>
      </c>
      <c r="Y30" s="60" t="str">
        <f>+$A$24</f>
        <v/>
      </c>
      <c r="AA30" s="60" t="str">
        <f>+$A$25</f>
        <v/>
      </c>
      <c r="AC30" s="60" t="str">
        <f>+$A$26</f>
        <v/>
      </c>
      <c r="AE30" s="26"/>
      <c r="AG30" s="4" t="s">
        <v>10</v>
      </c>
      <c r="AH30" s="5" t="s">
        <v>1</v>
      </c>
      <c r="AI30" s="5" t="s">
        <v>0</v>
      </c>
    </row>
    <row r="31" spans="1:35" ht="13.5" x14ac:dyDescent="0.25">
      <c r="A31" s="59" t="str">
        <f>+$A$12</f>
        <v/>
      </c>
      <c r="B31" s="22"/>
      <c r="C31" s="23"/>
      <c r="D31" s="22"/>
      <c r="E31" s="23"/>
      <c r="F31" s="22"/>
      <c r="G31" s="23"/>
      <c r="H31" s="22"/>
      <c r="I31" s="23"/>
      <c r="J31" s="22"/>
      <c r="K31" s="23"/>
      <c r="L31" s="22"/>
      <c r="M31" s="23"/>
      <c r="N31" s="22"/>
      <c r="O31" s="23"/>
      <c r="P31" s="22"/>
      <c r="Q31" s="23"/>
      <c r="R31" s="22"/>
      <c r="S31" s="23"/>
      <c r="T31" s="22"/>
      <c r="U31" s="23"/>
      <c r="V31" s="22"/>
      <c r="W31" s="23"/>
      <c r="X31" s="22"/>
      <c r="Y31" s="23"/>
      <c r="Z31" s="22"/>
      <c r="AA31" s="23"/>
      <c r="AB31" s="22"/>
      <c r="AC31" s="23"/>
      <c r="AE31" s="29" t="str">
        <f t="shared" ref="AE31:AE44" si="3">IF(OR(A31="",AND(A31&lt;&gt;"",A32="")),"",SUM(B31,D31,F31,H31,J31,L31,N31,P31,R31,T31,V31,X31,Z31,AB31))</f>
        <v/>
      </c>
      <c r="AG31" s="6" t="str">
        <f>+$A$12</f>
        <v/>
      </c>
      <c r="AH31" s="6" t="str">
        <f>IF(A31&lt;&gt;"",AE31,"")</f>
        <v/>
      </c>
      <c r="AI31" s="105" t="str">
        <f>IF(AH31="","",IF(AH31&gt;0,ROUND(AH31/LARGE(AH31:AH45,1),3),0))</f>
        <v/>
      </c>
    </row>
    <row r="32" spans="1:35" ht="13.5" x14ac:dyDescent="0.25">
      <c r="A32" s="59" t="str">
        <f>+$A$13</f>
        <v/>
      </c>
      <c r="B32" s="24"/>
      <c r="C32" s="24"/>
      <c r="D32" s="22"/>
      <c r="E32" s="23"/>
      <c r="F32" s="22"/>
      <c r="G32" s="23"/>
      <c r="H32" s="22"/>
      <c r="I32" s="23"/>
      <c r="J32" s="22"/>
      <c r="K32" s="23"/>
      <c r="L32" s="22"/>
      <c r="M32" s="23"/>
      <c r="N32" s="22"/>
      <c r="O32" s="23"/>
      <c r="P32" s="22"/>
      <c r="Q32" s="23"/>
      <c r="R32" s="22"/>
      <c r="S32" s="23"/>
      <c r="T32" s="22"/>
      <c r="U32" s="23"/>
      <c r="V32" s="22"/>
      <c r="W32" s="23"/>
      <c r="X32" s="22"/>
      <c r="Y32" s="23"/>
      <c r="Z32" s="22"/>
      <c r="AA32" s="23"/>
      <c r="AB32" s="22"/>
      <c r="AC32" s="23"/>
      <c r="AE32" s="29" t="str">
        <f t="shared" si="3"/>
        <v/>
      </c>
      <c r="AG32" s="7" t="str">
        <f>+$A$13</f>
        <v/>
      </c>
      <c r="AH32" s="7" t="str">
        <f>IF(A32&lt;&gt;"",IF(AE32&lt;&gt;"",AE32,0)+IF(C46&lt;&gt;"",C46,0),"")</f>
        <v/>
      </c>
      <c r="AI32" s="106" t="str">
        <f>IF(AH32="","",IF(AH32&gt;0,ROUND(AH32/LARGE(AH31:AH45,1),3),0))</f>
        <v/>
      </c>
    </row>
    <row r="33" spans="1:35" ht="13.5" x14ac:dyDescent="0.25">
      <c r="A33" s="59" t="str">
        <f>+$A$14</f>
        <v/>
      </c>
      <c r="B33" s="24"/>
      <c r="C33" s="24"/>
      <c r="D33" s="24"/>
      <c r="E33" s="24"/>
      <c r="F33" s="22"/>
      <c r="G33" s="23"/>
      <c r="H33" s="22"/>
      <c r="I33" s="23"/>
      <c r="J33" s="22"/>
      <c r="K33" s="23"/>
      <c r="L33" s="22"/>
      <c r="M33" s="23"/>
      <c r="N33" s="22"/>
      <c r="O33" s="23"/>
      <c r="P33" s="22"/>
      <c r="Q33" s="23"/>
      <c r="R33" s="22"/>
      <c r="S33" s="23"/>
      <c r="T33" s="22"/>
      <c r="U33" s="23"/>
      <c r="V33" s="22"/>
      <c r="W33" s="23"/>
      <c r="X33" s="22"/>
      <c r="Y33" s="23"/>
      <c r="Z33" s="22"/>
      <c r="AA33" s="23"/>
      <c r="AB33" s="22"/>
      <c r="AC33" s="23"/>
      <c r="AE33" s="29" t="str">
        <f t="shared" si="3"/>
        <v/>
      </c>
      <c r="AG33" s="7" t="str">
        <f>+$A$14</f>
        <v/>
      </c>
      <c r="AH33" s="7" t="str">
        <f>IF(A33&lt;&gt;"",IF(AE33&lt;&gt;"",AE33,0)+IF(E46&lt;&gt;"",E46,0),"")</f>
        <v/>
      </c>
      <c r="AI33" s="106" t="str">
        <f>IF(AH33="","",IF(AH33&gt;0,ROUND(AH33/LARGE(AH31:AH45,1),3),0))</f>
        <v/>
      </c>
    </row>
    <row r="34" spans="1:35" ht="13.5" x14ac:dyDescent="0.25">
      <c r="A34" s="59" t="str">
        <f>+$A$15</f>
        <v/>
      </c>
      <c r="B34" s="24"/>
      <c r="C34" s="24"/>
      <c r="D34" s="24"/>
      <c r="E34" s="24"/>
      <c r="F34" s="24"/>
      <c r="G34" s="24"/>
      <c r="H34" s="22"/>
      <c r="I34" s="23"/>
      <c r="J34" s="22"/>
      <c r="K34" s="23"/>
      <c r="L34" s="22"/>
      <c r="M34" s="23"/>
      <c r="N34" s="22"/>
      <c r="O34" s="23"/>
      <c r="P34" s="22"/>
      <c r="Q34" s="23"/>
      <c r="R34" s="22"/>
      <c r="S34" s="23"/>
      <c r="T34" s="22"/>
      <c r="U34" s="23"/>
      <c r="V34" s="22"/>
      <c r="W34" s="23"/>
      <c r="X34" s="22"/>
      <c r="Y34" s="23"/>
      <c r="Z34" s="22"/>
      <c r="AA34" s="23"/>
      <c r="AB34" s="22"/>
      <c r="AC34" s="23"/>
      <c r="AE34" s="29" t="str">
        <f t="shared" si="3"/>
        <v/>
      </c>
      <c r="AG34" s="7" t="str">
        <f>+$A$15</f>
        <v/>
      </c>
      <c r="AH34" s="7" t="str">
        <f>IF(A34&lt;&gt;"",IF(AE34&lt;&gt;"",AE34,0)+IF(G46&lt;&gt;"",G46,0),"")</f>
        <v/>
      </c>
      <c r="AI34" s="106" t="str">
        <f>IF(AH34="","",IF(AH34&gt;0,ROUND(AH34/LARGE(AH31:AH45,1),3),0))</f>
        <v/>
      </c>
    </row>
    <row r="35" spans="1:35" ht="13.5" x14ac:dyDescent="0.25">
      <c r="A35" s="59" t="str">
        <f>+$A$16</f>
        <v/>
      </c>
      <c r="B35" s="24"/>
      <c r="C35" s="24"/>
      <c r="D35" s="24"/>
      <c r="E35" s="24"/>
      <c r="F35" s="24"/>
      <c r="G35" s="24"/>
      <c r="H35" s="24"/>
      <c r="I35" s="24"/>
      <c r="J35" s="22"/>
      <c r="K35" s="23"/>
      <c r="L35" s="22"/>
      <c r="M35" s="23"/>
      <c r="N35" s="22"/>
      <c r="O35" s="23"/>
      <c r="P35" s="22"/>
      <c r="Q35" s="23"/>
      <c r="R35" s="22"/>
      <c r="S35" s="23"/>
      <c r="T35" s="22"/>
      <c r="U35" s="23"/>
      <c r="V35" s="22"/>
      <c r="W35" s="23"/>
      <c r="X35" s="22"/>
      <c r="Y35" s="23"/>
      <c r="Z35" s="22"/>
      <c r="AA35" s="23"/>
      <c r="AB35" s="22"/>
      <c r="AC35" s="23"/>
      <c r="AE35" s="29" t="str">
        <f t="shared" si="3"/>
        <v/>
      </c>
      <c r="AG35" s="7" t="str">
        <f>+$A$16</f>
        <v/>
      </c>
      <c r="AH35" s="7" t="str">
        <f>IF(A35&lt;&gt;"",IF(AE35&lt;&gt;"",AE35,0)+IF(I46&lt;&gt;"",I46,0),"")</f>
        <v/>
      </c>
      <c r="AI35" s="106" t="str">
        <f>IF(AH35="","",IF(AH35&gt;0,ROUND(AH35/LARGE(AH31:AH45,1),3),0))</f>
        <v/>
      </c>
    </row>
    <row r="36" spans="1:35" ht="13.5" x14ac:dyDescent="0.25">
      <c r="A36" s="59" t="str">
        <f>+$A$17</f>
        <v/>
      </c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2"/>
      <c r="M36" s="23"/>
      <c r="N36" s="22"/>
      <c r="O36" s="23"/>
      <c r="P36" s="22"/>
      <c r="Q36" s="23"/>
      <c r="R36" s="22"/>
      <c r="S36" s="23"/>
      <c r="T36" s="22"/>
      <c r="U36" s="23"/>
      <c r="V36" s="22"/>
      <c r="W36" s="23"/>
      <c r="X36" s="22"/>
      <c r="Y36" s="23"/>
      <c r="Z36" s="22"/>
      <c r="AA36" s="23"/>
      <c r="AB36" s="22"/>
      <c r="AC36" s="23"/>
      <c r="AE36" s="29" t="str">
        <f t="shared" si="3"/>
        <v/>
      </c>
      <c r="AG36" s="7" t="str">
        <f>+$A$17</f>
        <v/>
      </c>
      <c r="AH36" s="7" t="str">
        <f>IF(A36&lt;&gt;"",IF(AE36&lt;&gt;"",AE36,0)+IF(K46&lt;&gt;"",K46,0),"")</f>
        <v/>
      </c>
      <c r="AI36" s="106" t="str">
        <f>IF(AH36="","",IF(AH36&gt;0,ROUND(AH36/LARGE(AH31:AH45,1),3),0))</f>
        <v/>
      </c>
    </row>
    <row r="37" spans="1:35" ht="13.5" x14ac:dyDescent="0.25">
      <c r="A37" s="59" t="str">
        <f>+$A$18</f>
        <v/>
      </c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2"/>
      <c r="O37" s="23"/>
      <c r="P37" s="22"/>
      <c r="Q37" s="23"/>
      <c r="R37" s="22"/>
      <c r="S37" s="23"/>
      <c r="T37" s="22"/>
      <c r="U37" s="23"/>
      <c r="V37" s="22"/>
      <c r="W37" s="23"/>
      <c r="X37" s="22"/>
      <c r="Y37" s="23"/>
      <c r="Z37" s="22"/>
      <c r="AA37" s="23"/>
      <c r="AB37" s="22"/>
      <c r="AC37" s="23"/>
      <c r="AE37" s="29" t="str">
        <f t="shared" si="3"/>
        <v/>
      </c>
      <c r="AG37" s="7" t="str">
        <f>+$A$18</f>
        <v/>
      </c>
      <c r="AH37" s="7" t="str">
        <f>IF(A37&lt;&gt;"",IF(AE37&lt;&gt;"",AE37,0)+IF(M46&lt;&gt;"",M46,0),"")</f>
        <v/>
      </c>
      <c r="AI37" s="106" t="str">
        <f>IF(AH37="","",IF(AH37&gt;0,ROUND(AH37/LARGE(AH31:AH45,1),3),0))</f>
        <v/>
      </c>
    </row>
    <row r="38" spans="1:35" ht="13.5" x14ac:dyDescent="0.25">
      <c r="A38" s="59" t="str">
        <f>+$A$19</f>
        <v/>
      </c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2"/>
      <c r="Q38" s="23"/>
      <c r="R38" s="22"/>
      <c r="S38" s="23"/>
      <c r="T38" s="22"/>
      <c r="U38" s="23"/>
      <c r="V38" s="22"/>
      <c r="W38" s="23"/>
      <c r="X38" s="22"/>
      <c r="Y38" s="23"/>
      <c r="Z38" s="22"/>
      <c r="AA38" s="23"/>
      <c r="AB38" s="22"/>
      <c r="AC38" s="23"/>
      <c r="AE38" s="29" t="str">
        <f t="shared" si="3"/>
        <v/>
      </c>
      <c r="AG38" s="7" t="str">
        <f>+$A$19</f>
        <v/>
      </c>
      <c r="AH38" s="7" t="str">
        <f>IF(A38&lt;&gt;"",IF(AE38&lt;&gt;"",AE38,0)+IF(O46&lt;&gt;"",O46,0),"")</f>
        <v/>
      </c>
      <c r="AI38" s="106" t="str">
        <f>IF(AH38="","",IF(AH38&gt;0,ROUND(AH38/LARGE(AH31:AH45,1),3),0))</f>
        <v/>
      </c>
    </row>
    <row r="39" spans="1:35" ht="13.5" x14ac:dyDescent="0.25">
      <c r="A39" s="59" t="str">
        <f>+$A$20</f>
        <v/>
      </c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2"/>
      <c r="S39" s="23"/>
      <c r="T39" s="22"/>
      <c r="U39" s="23"/>
      <c r="V39" s="22"/>
      <c r="W39" s="23"/>
      <c r="X39" s="22"/>
      <c r="Y39" s="23"/>
      <c r="Z39" s="22"/>
      <c r="AA39" s="23"/>
      <c r="AB39" s="22"/>
      <c r="AC39" s="23"/>
      <c r="AE39" s="29" t="str">
        <f t="shared" si="3"/>
        <v/>
      </c>
      <c r="AG39" s="7" t="str">
        <f>+$A$20</f>
        <v/>
      </c>
      <c r="AH39" s="7" t="str">
        <f>IF(A39&lt;&gt;"",IF(AE39&lt;&gt;"",AE39,0)+IF(Q46&lt;&gt;"",Q46,0),"")</f>
        <v/>
      </c>
      <c r="AI39" s="106" t="str">
        <f>IF(AH39="","",IF(AH39&gt;0,ROUND(AH39/LARGE(AH31:AH45,1),3),0))</f>
        <v/>
      </c>
    </row>
    <row r="40" spans="1:35" ht="13.5" x14ac:dyDescent="0.25">
      <c r="A40" s="59" t="str">
        <f>+$A$21</f>
        <v/>
      </c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2"/>
      <c r="U40" s="23"/>
      <c r="V40" s="22"/>
      <c r="W40" s="23"/>
      <c r="X40" s="22"/>
      <c r="Y40" s="23"/>
      <c r="Z40" s="22"/>
      <c r="AA40" s="23"/>
      <c r="AB40" s="22"/>
      <c r="AC40" s="23"/>
      <c r="AE40" s="29" t="str">
        <f t="shared" si="3"/>
        <v/>
      </c>
      <c r="AG40" s="7" t="str">
        <f>+$A$21</f>
        <v/>
      </c>
      <c r="AH40" s="7" t="str">
        <f>IF(A40&lt;&gt;"",IF(AE40&lt;&gt;"",AE40,0)+IF(S46&lt;&gt;"",S46,0),"")</f>
        <v/>
      </c>
      <c r="AI40" s="106" t="str">
        <f>IF(AH40="","",IF(AH40&gt;0,ROUND(AH40/LARGE(AH31:AH45,1),3),0))</f>
        <v/>
      </c>
    </row>
    <row r="41" spans="1:35" ht="13.5" x14ac:dyDescent="0.25">
      <c r="A41" s="59" t="str">
        <f>+$A$22</f>
        <v/>
      </c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2"/>
      <c r="W41" s="23"/>
      <c r="X41" s="22"/>
      <c r="Y41" s="23"/>
      <c r="Z41" s="22"/>
      <c r="AA41" s="23"/>
      <c r="AB41" s="22"/>
      <c r="AC41" s="23"/>
      <c r="AE41" s="29" t="str">
        <f t="shared" si="3"/>
        <v/>
      </c>
      <c r="AG41" s="7" t="str">
        <f>+$A$22</f>
        <v/>
      </c>
      <c r="AH41" s="7" t="str">
        <f>IF(A41&lt;&gt;"",IF(AE41&lt;&gt;"",AE41,0)+IF(U46&lt;&gt;"",U46,0),"")</f>
        <v/>
      </c>
      <c r="AI41" s="106" t="str">
        <f>IF(AH41="","",IF(AH41&gt;0,ROUND(AH41/LARGE(AH31:AH45,1),3),0))</f>
        <v/>
      </c>
    </row>
    <row r="42" spans="1:35" ht="13.5" x14ac:dyDescent="0.25">
      <c r="A42" s="59" t="str">
        <f>+$A$23</f>
        <v/>
      </c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2"/>
      <c r="Y42" s="23"/>
      <c r="Z42" s="22"/>
      <c r="AA42" s="23"/>
      <c r="AB42" s="22"/>
      <c r="AC42" s="23"/>
      <c r="AE42" s="29" t="str">
        <f t="shared" si="3"/>
        <v/>
      </c>
      <c r="AG42" s="7" t="str">
        <f>+$A$23</f>
        <v/>
      </c>
      <c r="AH42" s="7" t="str">
        <f>IF(A42&lt;&gt;"",IF(AE42&lt;&gt;"",AE42,0)+IF(W46&lt;&gt;"",W46,0),"")</f>
        <v/>
      </c>
      <c r="AI42" s="106" t="str">
        <f>IF(AH42="","",IF(AH42&gt;0,ROUND(AH42/LARGE(AH31:AH45,1),3),0))</f>
        <v/>
      </c>
    </row>
    <row r="43" spans="1:35" ht="13.5" x14ac:dyDescent="0.25">
      <c r="A43" s="59" t="str">
        <f>+$A$24</f>
        <v/>
      </c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2"/>
      <c r="AA43" s="23"/>
      <c r="AB43" s="22"/>
      <c r="AC43" s="23"/>
      <c r="AE43" s="29" t="str">
        <f t="shared" si="3"/>
        <v/>
      </c>
      <c r="AG43" s="7" t="str">
        <f>+$A$24</f>
        <v/>
      </c>
      <c r="AH43" s="7" t="str">
        <f>IF(A43&lt;&gt;"",IF(AE43&lt;&gt;"",AE43,0)+IF(Y46&lt;&gt;"",Y46,0),"")</f>
        <v/>
      </c>
      <c r="AI43" s="106" t="str">
        <f>IF(AH43="","",IF(AH43&gt;0,ROUND(AH43/LARGE(AH31:AH45,1),3),0))</f>
        <v/>
      </c>
    </row>
    <row r="44" spans="1:35" ht="13.5" x14ac:dyDescent="0.25">
      <c r="A44" s="59" t="str">
        <f>+$A$25</f>
        <v/>
      </c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2"/>
      <c r="AC44" s="23"/>
      <c r="AE44" s="29" t="str">
        <f t="shared" si="3"/>
        <v/>
      </c>
      <c r="AG44" s="7" t="str">
        <f>+$A$25</f>
        <v/>
      </c>
      <c r="AH44" s="7" t="str">
        <f>IF(A44&lt;&gt;"",IF(AE44&lt;&gt;"",AE44,0)+IF(AA46&lt;&gt;"",AA46,0),"")</f>
        <v/>
      </c>
      <c r="AI44" s="106" t="str">
        <f>IF(AH44="","",IF(AH44&gt;0,ROUND(AH44/LARGE(AH31:AH45,1),3),0))</f>
        <v/>
      </c>
    </row>
    <row r="45" spans="1:35" x14ac:dyDescent="0.2">
      <c r="A45" s="59" t="str">
        <f>+$A$26</f>
        <v/>
      </c>
      <c r="C45" s="3"/>
      <c r="AE45" s="26"/>
      <c r="AG45" s="40" t="str">
        <f>+$A$26</f>
        <v/>
      </c>
      <c r="AH45" s="40" t="str">
        <f>IF(A45&lt;&gt;"",IF(AE45&lt;&gt;"",AE45,0)+IF(AC46&lt;&gt;"",AC46,0),"")</f>
        <v/>
      </c>
      <c r="AI45" s="107" t="str">
        <f>IF(AH45="","",IF(AH45&gt;0,ROUND(AH45/LARGE(AH31:AH45,1),3),0))</f>
        <v/>
      </c>
    </row>
    <row r="46" spans="1:35" s="26" customFormat="1" x14ac:dyDescent="0.2">
      <c r="C46" s="27" t="str">
        <f>IF(C30="","",SUM(C31:C44))</f>
        <v/>
      </c>
      <c r="E46" s="27" t="str">
        <f>IF(E30="","",SUM(E31:E44))</f>
        <v/>
      </c>
      <c r="G46" s="27" t="str">
        <f>IF(G30="","",SUM(G31:G44))</f>
        <v/>
      </c>
      <c r="I46" s="27" t="str">
        <f>IF(I30="","",SUM(I31:I44))</f>
        <v/>
      </c>
      <c r="K46" s="27" t="str">
        <f>IF(K30="","",SUM(K31:K44))</f>
        <v/>
      </c>
      <c r="M46" s="27" t="str">
        <f>IF(M30="","",SUM(M31:M44))</f>
        <v/>
      </c>
      <c r="O46" s="27" t="str">
        <f>IF(O30="","",SUM(O31:O44))</f>
        <v/>
      </c>
      <c r="Q46" s="27" t="str">
        <f>IF(Q30="","",SUM(Q31:Q44))</f>
        <v/>
      </c>
      <c r="S46" s="27" t="str">
        <f>IF(S30="","",SUM(S31:S44))</f>
        <v/>
      </c>
      <c r="U46" s="27" t="str">
        <f>IF(U30="","",SUM(U31:U44))</f>
        <v/>
      </c>
      <c r="W46" s="27" t="str">
        <f>IF(W30="","",SUM(W31:W44))</f>
        <v/>
      </c>
      <c r="X46" s="27"/>
      <c r="Y46" s="27" t="str">
        <f>IF(Y30="","",SUM(Y31:Y44))</f>
        <v/>
      </c>
      <c r="AA46" s="27" t="str">
        <f>IF(AA30="","",SUM(AA31:AA44))</f>
        <v/>
      </c>
      <c r="AC46" s="27" t="str">
        <f>IF(AC30="","",SUM(AC31:AC44))</f>
        <v/>
      </c>
      <c r="AG46" s="41"/>
      <c r="AH46" s="93"/>
      <c r="AI46" s="41"/>
    </row>
    <row r="47" spans="1:35" ht="24" customHeight="1" x14ac:dyDescent="0.2">
      <c r="AC47" s="8" t="str">
        <f>"Firma ("&amp;Anagrafica!B89&amp;")"</f>
        <v>Firma (Commissario 1)</v>
      </c>
      <c r="AE47" s="88"/>
      <c r="AF47" s="88"/>
      <c r="AG47" s="89"/>
      <c r="AH47" s="88"/>
      <c r="AI47" s="88"/>
    </row>
    <row r="48" spans="1:35" ht="18.75" x14ac:dyDescent="0.3">
      <c r="A48" s="19" t="str">
        <f>IF(Anagrafica!A90&lt;&gt;"",Anagrafica!A90&amp;" - "&amp;Anagrafica!B90,"")</f>
        <v>2 - Commissario 2</v>
      </c>
      <c r="B48" s="20"/>
      <c r="D48" s="1"/>
      <c r="AE48" s="90"/>
      <c r="AF48" s="90"/>
      <c r="AG48" s="91"/>
      <c r="AH48" s="90"/>
      <c r="AI48" s="90"/>
    </row>
    <row r="49" spans="1:35" s="5" customFormat="1" ht="13.5" customHeight="1" x14ac:dyDescent="0.2">
      <c r="A49" s="4" t="s">
        <v>10</v>
      </c>
      <c r="C49" s="60" t="str">
        <f>$A$13</f>
        <v/>
      </c>
      <c r="E49" s="60" t="str">
        <f>+$A$14</f>
        <v/>
      </c>
      <c r="G49" s="60" t="str">
        <f>+$A$15</f>
        <v/>
      </c>
      <c r="I49" s="60" t="str">
        <f>+$A$16</f>
        <v/>
      </c>
      <c r="K49" s="60" t="str">
        <f>+$A$17</f>
        <v/>
      </c>
      <c r="M49" s="60" t="str">
        <f>+$A$18</f>
        <v/>
      </c>
      <c r="O49" s="60" t="str">
        <f>+$A$19</f>
        <v/>
      </c>
      <c r="Q49" s="60" t="str">
        <f>+$A$20</f>
        <v/>
      </c>
      <c r="S49" s="60" t="str">
        <f>+$A$21</f>
        <v/>
      </c>
      <c r="U49" s="60" t="str">
        <f>+$A$22</f>
        <v/>
      </c>
      <c r="W49" s="60" t="str">
        <f>+$A$23</f>
        <v/>
      </c>
      <c r="Y49" s="60" t="str">
        <f>+$A$24</f>
        <v/>
      </c>
      <c r="AA49" s="60" t="str">
        <f>+$A$25</f>
        <v/>
      </c>
      <c r="AC49" s="60" t="str">
        <f>+$A$26</f>
        <v/>
      </c>
      <c r="AE49" s="26"/>
      <c r="AG49" s="4" t="s">
        <v>10</v>
      </c>
      <c r="AH49" s="5" t="s">
        <v>1</v>
      </c>
      <c r="AI49" s="5" t="s">
        <v>0</v>
      </c>
    </row>
    <row r="50" spans="1:35" ht="13.5" x14ac:dyDescent="0.25">
      <c r="A50" s="59" t="str">
        <f>+$A$12</f>
        <v/>
      </c>
      <c r="B50" s="22"/>
      <c r="C50" s="23"/>
      <c r="D50" s="22"/>
      <c r="E50" s="23"/>
      <c r="F50" s="22"/>
      <c r="G50" s="23"/>
      <c r="H50" s="22"/>
      <c r="I50" s="23"/>
      <c r="J50" s="22"/>
      <c r="K50" s="23"/>
      <c r="L50" s="22"/>
      <c r="M50" s="23"/>
      <c r="N50" s="22"/>
      <c r="O50" s="23"/>
      <c r="P50" s="22"/>
      <c r="Q50" s="23"/>
      <c r="R50" s="22"/>
      <c r="S50" s="23"/>
      <c r="T50" s="22"/>
      <c r="U50" s="23"/>
      <c r="V50" s="22"/>
      <c r="W50" s="23"/>
      <c r="X50" s="22"/>
      <c r="Y50" s="23"/>
      <c r="Z50" s="22"/>
      <c r="AA50" s="23"/>
      <c r="AB50" s="22"/>
      <c r="AC50" s="23"/>
      <c r="AE50" s="29" t="str">
        <f t="shared" ref="AE50:AE63" si="4">IF(OR(A50="",AND(A50&lt;&gt;"",A51="")),"",SUM(B50,D50,F50,H50,J50,L50,N50,P50,R50,T50,V50,X50,Z50,AB50))</f>
        <v/>
      </c>
      <c r="AG50" s="6" t="str">
        <f>+$A$12</f>
        <v/>
      </c>
      <c r="AH50" s="6" t="str">
        <f>IF(A50&lt;&gt;"",AE50,"")</f>
        <v/>
      </c>
      <c r="AI50" s="105" t="str">
        <f>IF(AH50="","",IF(AH50&gt;0,ROUND(AH50/LARGE(AH50:AH64,1),3),0))</f>
        <v/>
      </c>
    </row>
    <row r="51" spans="1:35" ht="13.5" x14ac:dyDescent="0.25">
      <c r="A51" s="59" t="str">
        <f>+$A$13</f>
        <v/>
      </c>
      <c r="B51" s="24"/>
      <c r="C51" s="24"/>
      <c r="D51" s="22"/>
      <c r="E51" s="23"/>
      <c r="F51" s="22"/>
      <c r="G51" s="23"/>
      <c r="H51" s="22"/>
      <c r="I51" s="23"/>
      <c r="J51" s="22"/>
      <c r="K51" s="23"/>
      <c r="L51" s="22"/>
      <c r="M51" s="23"/>
      <c r="N51" s="22"/>
      <c r="O51" s="23"/>
      <c r="P51" s="22"/>
      <c r="Q51" s="23"/>
      <c r="R51" s="22"/>
      <c r="S51" s="23"/>
      <c r="T51" s="22"/>
      <c r="U51" s="23"/>
      <c r="V51" s="22"/>
      <c r="W51" s="23"/>
      <c r="X51" s="22"/>
      <c r="Y51" s="23"/>
      <c r="Z51" s="22"/>
      <c r="AA51" s="23"/>
      <c r="AB51" s="22"/>
      <c r="AC51" s="23"/>
      <c r="AE51" s="29" t="str">
        <f t="shared" si="4"/>
        <v/>
      </c>
      <c r="AG51" s="7" t="str">
        <f>+$A$13</f>
        <v/>
      </c>
      <c r="AH51" s="7" t="str">
        <f>IF(A51&lt;&gt;"",IF(AE51&lt;&gt;"",AE51,0)+IF(C65&lt;&gt;"",C65,0),"")</f>
        <v/>
      </c>
      <c r="AI51" s="106" t="str">
        <f>IF(AH51="","",IF(AH51&gt;0,ROUND(AH51/LARGE(AH50:AH64,1),3),0))</f>
        <v/>
      </c>
    </row>
    <row r="52" spans="1:35" ht="13.5" x14ac:dyDescent="0.25">
      <c r="A52" s="59" t="str">
        <f>+$A$14</f>
        <v/>
      </c>
      <c r="B52" s="24"/>
      <c r="C52" s="24"/>
      <c r="D52" s="24"/>
      <c r="E52" s="24"/>
      <c r="F52" s="22"/>
      <c r="G52" s="23"/>
      <c r="H52" s="22"/>
      <c r="I52" s="23"/>
      <c r="J52" s="22"/>
      <c r="K52" s="23"/>
      <c r="L52" s="22"/>
      <c r="M52" s="23"/>
      <c r="N52" s="22"/>
      <c r="O52" s="23"/>
      <c r="P52" s="22"/>
      <c r="Q52" s="23"/>
      <c r="R52" s="22"/>
      <c r="S52" s="23"/>
      <c r="T52" s="22"/>
      <c r="U52" s="23"/>
      <c r="V52" s="22"/>
      <c r="W52" s="23"/>
      <c r="X52" s="22"/>
      <c r="Y52" s="23"/>
      <c r="Z52" s="22"/>
      <c r="AA52" s="23"/>
      <c r="AB52" s="22"/>
      <c r="AC52" s="23"/>
      <c r="AE52" s="29" t="str">
        <f t="shared" si="4"/>
        <v/>
      </c>
      <c r="AG52" s="7" t="str">
        <f>+$A$14</f>
        <v/>
      </c>
      <c r="AH52" s="7" t="str">
        <f>IF(A52&lt;&gt;"",IF(AE52&lt;&gt;"",AE52,0)+IF(E65&lt;&gt;"",E65,0),"")</f>
        <v/>
      </c>
      <c r="AI52" s="106" t="str">
        <f>IF(AH52="","",IF(AH52&gt;0,ROUND(AH52/LARGE(AH50:AH64,1),3),0))</f>
        <v/>
      </c>
    </row>
    <row r="53" spans="1:35" ht="13.5" x14ac:dyDescent="0.25">
      <c r="A53" s="59" t="str">
        <f>+$A$15</f>
        <v/>
      </c>
      <c r="B53" s="24"/>
      <c r="C53" s="24"/>
      <c r="D53" s="24"/>
      <c r="E53" s="24"/>
      <c r="F53" s="24"/>
      <c r="G53" s="24"/>
      <c r="H53" s="22"/>
      <c r="I53" s="23"/>
      <c r="J53" s="22"/>
      <c r="K53" s="23"/>
      <c r="L53" s="22"/>
      <c r="M53" s="23"/>
      <c r="N53" s="22"/>
      <c r="O53" s="23"/>
      <c r="P53" s="22"/>
      <c r="Q53" s="23"/>
      <c r="R53" s="22"/>
      <c r="S53" s="23"/>
      <c r="T53" s="22"/>
      <c r="U53" s="23"/>
      <c r="V53" s="22"/>
      <c r="W53" s="23"/>
      <c r="X53" s="22"/>
      <c r="Y53" s="23"/>
      <c r="Z53" s="22"/>
      <c r="AA53" s="23"/>
      <c r="AB53" s="22"/>
      <c r="AC53" s="23"/>
      <c r="AE53" s="29" t="str">
        <f t="shared" si="4"/>
        <v/>
      </c>
      <c r="AG53" s="7" t="str">
        <f>+$A$15</f>
        <v/>
      </c>
      <c r="AH53" s="7" t="str">
        <f>IF(A53&lt;&gt;"",IF(AE53&lt;&gt;"",AE53,0)+IF(G65&lt;&gt;"",G65,0),"")</f>
        <v/>
      </c>
      <c r="AI53" s="106" t="str">
        <f>IF(AH53="","",IF(AH53&gt;0,ROUND(AH53/LARGE(AH50:AH64,1),3),0))</f>
        <v/>
      </c>
    </row>
    <row r="54" spans="1:35" ht="13.5" x14ac:dyDescent="0.25">
      <c r="A54" s="59" t="str">
        <f>+$A$16</f>
        <v/>
      </c>
      <c r="B54" s="24"/>
      <c r="C54" s="24"/>
      <c r="D54" s="24"/>
      <c r="E54" s="24"/>
      <c r="F54" s="24"/>
      <c r="G54" s="24"/>
      <c r="H54" s="24"/>
      <c r="I54" s="24"/>
      <c r="J54" s="22"/>
      <c r="K54" s="23"/>
      <c r="L54" s="22"/>
      <c r="M54" s="23"/>
      <c r="N54" s="22"/>
      <c r="O54" s="23"/>
      <c r="P54" s="22"/>
      <c r="Q54" s="23"/>
      <c r="R54" s="22"/>
      <c r="S54" s="23"/>
      <c r="T54" s="22"/>
      <c r="U54" s="23"/>
      <c r="V54" s="22"/>
      <c r="W54" s="23"/>
      <c r="X54" s="22"/>
      <c r="Y54" s="23"/>
      <c r="Z54" s="22"/>
      <c r="AA54" s="23"/>
      <c r="AB54" s="22"/>
      <c r="AC54" s="23"/>
      <c r="AE54" s="29" t="str">
        <f t="shared" si="4"/>
        <v/>
      </c>
      <c r="AG54" s="7" t="str">
        <f>+$A$16</f>
        <v/>
      </c>
      <c r="AH54" s="7" t="str">
        <f>IF(A54&lt;&gt;"",IF(AE54&lt;&gt;"",AE54,0)+IF(I65&lt;&gt;"",I65,0),"")</f>
        <v/>
      </c>
      <c r="AI54" s="106" t="str">
        <f>IF(AH54="","",IF(AH54&gt;0,ROUND(AH54/LARGE(AH50:AH64,1),3),0))</f>
        <v/>
      </c>
    </row>
    <row r="55" spans="1:35" ht="13.5" x14ac:dyDescent="0.25">
      <c r="A55" s="59" t="str">
        <f>+$A$17</f>
        <v/>
      </c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2"/>
      <c r="M55" s="23"/>
      <c r="N55" s="22"/>
      <c r="O55" s="23"/>
      <c r="P55" s="22"/>
      <c r="Q55" s="23"/>
      <c r="R55" s="22"/>
      <c r="S55" s="23"/>
      <c r="T55" s="22"/>
      <c r="U55" s="23"/>
      <c r="V55" s="22"/>
      <c r="W55" s="23"/>
      <c r="X55" s="22"/>
      <c r="Y55" s="23"/>
      <c r="Z55" s="22"/>
      <c r="AA55" s="23"/>
      <c r="AB55" s="22"/>
      <c r="AC55" s="23"/>
      <c r="AE55" s="29" t="str">
        <f t="shared" si="4"/>
        <v/>
      </c>
      <c r="AG55" s="7" t="str">
        <f>+$A$17</f>
        <v/>
      </c>
      <c r="AH55" s="7" t="str">
        <f>IF(A55&lt;&gt;"",IF(AE55&lt;&gt;"",AE55,0)+IF(K65&lt;&gt;"",K65,0),"")</f>
        <v/>
      </c>
      <c r="AI55" s="106" t="str">
        <f>IF(AH55="","",IF(AH55&gt;0,ROUND(AH55/LARGE(AH50:AH64,1),3),0))</f>
        <v/>
      </c>
    </row>
    <row r="56" spans="1:35" ht="13.5" x14ac:dyDescent="0.25">
      <c r="A56" s="59" t="str">
        <f>+$A$18</f>
        <v/>
      </c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2"/>
      <c r="O56" s="23"/>
      <c r="P56" s="22"/>
      <c r="Q56" s="23"/>
      <c r="R56" s="22"/>
      <c r="S56" s="23"/>
      <c r="T56" s="22"/>
      <c r="U56" s="23"/>
      <c r="V56" s="22"/>
      <c r="W56" s="23"/>
      <c r="X56" s="22"/>
      <c r="Y56" s="23"/>
      <c r="Z56" s="22"/>
      <c r="AA56" s="23"/>
      <c r="AB56" s="22"/>
      <c r="AC56" s="23"/>
      <c r="AE56" s="29" t="str">
        <f t="shared" si="4"/>
        <v/>
      </c>
      <c r="AG56" s="7" t="str">
        <f>+$A$18</f>
        <v/>
      </c>
      <c r="AH56" s="7" t="str">
        <f>IF(A56&lt;&gt;"",IF(AE56&lt;&gt;"",AE56,0)+IF(M65&lt;&gt;"",M65,0),"")</f>
        <v/>
      </c>
      <c r="AI56" s="106" t="str">
        <f>IF(AH56="","",IF(AH56&gt;0,ROUND(AH56/LARGE(AH50:AH64,1),3),0))</f>
        <v/>
      </c>
    </row>
    <row r="57" spans="1:35" ht="13.5" x14ac:dyDescent="0.25">
      <c r="A57" s="59" t="str">
        <f>+$A$19</f>
        <v/>
      </c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2"/>
      <c r="Q57" s="23"/>
      <c r="R57" s="22"/>
      <c r="S57" s="23"/>
      <c r="T57" s="22"/>
      <c r="U57" s="23"/>
      <c r="V57" s="22"/>
      <c r="W57" s="23"/>
      <c r="X57" s="22"/>
      <c r="Y57" s="23"/>
      <c r="Z57" s="22"/>
      <c r="AA57" s="23"/>
      <c r="AB57" s="22"/>
      <c r="AC57" s="23"/>
      <c r="AE57" s="29" t="str">
        <f t="shared" si="4"/>
        <v/>
      </c>
      <c r="AG57" s="7" t="str">
        <f>+$A$19</f>
        <v/>
      </c>
      <c r="AH57" s="7" t="str">
        <f>IF(A57&lt;&gt;"",IF(AE57&lt;&gt;"",AE57,0)+IF(O65&lt;&gt;"",O65,0),"")</f>
        <v/>
      </c>
      <c r="AI57" s="106" t="str">
        <f>IF(AH57="","",IF(AH57&gt;0,ROUND(AH57/LARGE(AH50:AH64,1),3),0))</f>
        <v/>
      </c>
    </row>
    <row r="58" spans="1:35" ht="13.5" x14ac:dyDescent="0.25">
      <c r="A58" s="59" t="str">
        <f>+$A$20</f>
        <v/>
      </c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2"/>
      <c r="S58" s="23"/>
      <c r="T58" s="22"/>
      <c r="U58" s="23"/>
      <c r="V58" s="22"/>
      <c r="W58" s="23"/>
      <c r="X58" s="22"/>
      <c r="Y58" s="23"/>
      <c r="Z58" s="22"/>
      <c r="AA58" s="23"/>
      <c r="AB58" s="22"/>
      <c r="AC58" s="23"/>
      <c r="AE58" s="29" t="str">
        <f t="shared" si="4"/>
        <v/>
      </c>
      <c r="AG58" s="7" t="str">
        <f>+$A$20</f>
        <v/>
      </c>
      <c r="AH58" s="7" t="str">
        <f>IF(A58&lt;&gt;"",IF(AE58&lt;&gt;"",AE58,0)+IF(Q65&lt;&gt;"",Q65,0),"")</f>
        <v/>
      </c>
      <c r="AI58" s="106" t="str">
        <f>IF(AH58="","",IF(AH58&gt;0,ROUND(AH58/LARGE(AH50:AH64,1),3),0))</f>
        <v/>
      </c>
    </row>
    <row r="59" spans="1:35" ht="13.5" x14ac:dyDescent="0.25">
      <c r="A59" s="59" t="str">
        <f>+$A$21</f>
        <v/>
      </c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2"/>
      <c r="U59" s="23"/>
      <c r="V59" s="22"/>
      <c r="W59" s="23"/>
      <c r="X59" s="22"/>
      <c r="Y59" s="23"/>
      <c r="Z59" s="22"/>
      <c r="AA59" s="23"/>
      <c r="AB59" s="22"/>
      <c r="AC59" s="23"/>
      <c r="AE59" s="29" t="str">
        <f t="shared" si="4"/>
        <v/>
      </c>
      <c r="AG59" s="7" t="str">
        <f>+$A$21</f>
        <v/>
      </c>
      <c r="AH59" s="7" t="str">
        <f>IF(A59&lt;&gt;"",IF(AE59&lt;&gt;"",AE59,0)+IF(S65&lt;&gt;"",S65,0),"")</f>
        <v/>
      </c>
      <c r="AI59" s="106" t="str">
        <f>IF(AH59="","",IF(AH59&gt;0,ROUND(AH59/LARGE(AH50:AH64,1),3),0))</f>
        <v/>
      </c>
    </row>
    <row r="60" spans="1:35" ht="13.5" x14ac:dyDescent="0.25">
      <c r="A60" s="59" t="str">
        <f>+$A$22</f>
        <v/>
      </c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2"/>
      <c r="W60" s="23"/>
      <c r="X60" s="22"/>
      <c r="Y60" s="23"/>
      <c r="Z60" s="22"/>
      <c r="AA60" s="23"/>
      <c r="AB60" s="22"/>
      <c r="AC60" s="23"/>
      <c r="AE60" s="29" t="str">
        <f t="shared" si="4"/>
        <v/>
      </c>
      <c r="AG60" s="7" t="str">
        <f>+$A$22</f>
        <v/>
      </c>
      <c r="AH60" s="7" t="str">
        <f>IF(A60&lt;&gt;"",IF(AE60&lt;&gt;"",AE60,0)+IF(U65&lt;&gt;"",U65,0),"")</f>
        <v/>
      </c>
      <c r="AI60" s="106" t="str">
        <f>IF(AH60="","",IF(AH60&gt;0,ROUND(AH60/LARGE(AH50:AH64,1),3),0))</f>
        <v/>
      </c>
    </row>
    <row r="61" spans="1:35" ht="13.5" x14ac:dyDescent="0.25">
      <c r="A61" s="59" t="str">
        <f>+$A$23</f>
        <v/>
      </c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2"/>
      <c r="Y61" s="23"/>
      <c r="Z61" s="22"/>
      <c r="AA61" s="23"/>
      <c r="AB61" s="22"/>
      <c r="AC61" s="23"/>
      <c r="AE61" s="29" t="str">
        <f t="shared" si="4"/>
        <v/>
      </c>
      <c r="AG61" s="7" t="str">
        <f>+$A$23</f>
        <v/>
      </c>
      <c r="AH61" s="7" t="str">
        <f>IF(A61&lt;&gt;"",IF(AE61&lt;&gt;"",AE61,0)+IF(W65&lt;&gt;"",W65,0),"")</f>
        <v/>
      </c>
      <c r="AI61" s="106" t="str">
        <f>IF(AH61="","",IF(AH61&gt;0,ROUND(AH61/LARGE(AH50:AH64,1),3),0))</f>
        <v/>
      </c>
    </row>
    <row r="62" spans="1:35" ht="13.5" x14ac:dyDescent="0.25">
      <c r="A62" s="59" t="str">
        <f>+$A$24</f>
        <v/>
      </c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2"/>
      <c r="AA62" s="23"/>
      <c r="AB62" s="22"/>
      <c r="AC62" s="23"/>
      <c r="AE62" s="29" t="str">
        <f t="shared" si="4"/>
        <v/>
      </c>
      <c r="AG62" s="7" t="str">
        <f>+$A$24</f>
        <v/>
      </c>
      <c r="AH62" s="7" t="str">
        <f>IF(A62&lt;&gt;"",IF(AE62&lt;&gt;"",AE62,0)+IF(Y65&lt;&gt;"",Y65,0),"")</f>
        <v/>
      </c>
      <c r="AI62" s="106" t="str">
        <f>IF(AH62="","",IF(AH62&gt;0,ROUND(AH62/LARGE(AH50:AH64,1),3),0))</f>
        <v/>
      </c>
    </row>
    <row r="63" spans="1:35" ht="13.5" x14ac:dyDescent="0.25">
      <c r="A63" s="59" t="str">
        <f>+$A$25</f>
        <v/>
      </c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2"/>
      <c r="AC63" s="23"/>
      <c r="AE63" s="29" t="str">
        <f t="shared" si="4"/>
        <v/>
      </c>
      <c r="AG63" s="7" t="str">
        <f>+$A$25</f>
        <v/>
      </c>
      <c r="AH63" s="7" t="str">
        <f>IF(A63&lt;&gt;"",IF(AE63&lt;&gt;"",AE63,0)+IF(AA65&lt;&gt;"",AA65,0),"")</f>
        <v/>
      </c>
      <c r="AI63" s="106" t="str">
        <f>IF(AH63="","",IF(AH63&gt;0,ROUND(AH63/LARGE(AH50:AH64,1),3),0))</f>
        <v/>
      </c>
    </row>
    <row r="64" spans="1:35" x14ac:dyDescent="0.2">
      <c r="A64" s="59" t="str">
        <f>+$A$26</f>
        <v/>
      </c>
      <c r="C64" s="3"/>
      <c r="AE64" s="26"/>
      <c r="AG64" s="40" t="str">
        <f>+$A$26</f>
        <v/>
      </c>
      <c r="AH64" s="40" t="str">
        <f>IF(A64&lt;&gt;"",IF(AE64&lt;&gt;"",AE64,0)+IF(AC65&lt;&gt;"",AC65,0),"")</f>
        <v/>
      </c>
      <c r="AI64" s="107" t="str">
        <f>IF(AH64="","",IF(AH64&gt;0,ROUND(AH64/LARGE(AH50:AH64,1),3),0))</f>
        <v/>
      </c>
    </row>
    <row r="65" spans="1:35" s="26" customFormat="1" x14ac:dyDescent="0.2">
      <c r="C65" s="27" t="str">
        <f>IF(C49="","",SUM(C50:C63))</f>
        <v/>
      </c>
      <c r="E65" s="27" t="str">
        <f>IF(E49="","",SUM(E50:E63))</f>
        <v/>
      </c>
      <c r="G65" s="27" t="str">
        <f>IF(G49="","",SUM(G50:G63))</f>
        <v/>
      </c>
      <c r="I65" s="27" t="str">
        <f>IF(I49="","",SUM(I50:I63))</f>
        <v/>
      </c>
      <c r="K65" s="27" t="str">
        <f>IF(K49="","",SUM(K50:K63))</f>
        <v/>
      </c>
      <c r="M65" s="27" t="str">
        <f>IF(M49="","",SUM(M50:M63))</f>
        <v/>
      </c>
      <c r="O65" s="27" t="str">
        <f>IF(O49="","",SUM(O50:O63))</f>
        <v/>
      </c>
      <c r="Q65" s="27" t="str">
        <f>IF(Q49="","",SUM(Q50:Q63))</f>
        <v/>
      </c>
      <c r="S65" s="27" t="str">
        <f>IF(S49="","",SUM(S50:S63))</f>
        <v/>
      </c>
      <c r="U65" s="27" t="str">
        <f>IF(U49="","",SUM(U50:U63))</f>
        <v/>
      </c>
      <c r="W65" s="27" t="str">
        <f>IF(W49="","",SUM(W50:W63))</f>
        <v/>
      </c>
      <c r="X65" s="27"/>
      <c r="Y65" s="27" t="str">
        <f>IF(Y49="","",SUM(Y50:Y63))</f>
        <v/>
      </c>
      <c r="AA65" s="27" t="str">
        <f>IF(AA49="","",SUM(AA50:AA63))</f>
        <v/>
      </c>
      <c r="AC65" s="27" t="str">
        <f>IF(AC49="","",SUM(AC50:AC63))</f>
        <v/>
      </c>
      <c r="AG65" s="41"/>
      <c r="AH65" s="93"/>
      <c r="AI65" s="41"/>
    </row>
    <row r="66" spans="1:35" ht="24" customHeight="1" x14ac:dyDescent="0.2">
      <c r="AC66" s="8" t="str">
        <f>"Firma ("&amp;Anagrafica!B90&amp;")"</f>
        <v>Firma (Commissario 2)</v>
      </c>
      <c r="AE66" s="88"/>
      <c r="AF66" s="88"/>
      <c r="AG66" s="89"/>
      <c r="AH66" s="88"/>
      <c r="AI66" s="88"/>
    </row>
    <row r="67" spans="1:35" ht="18.75" x14ac:dyDescent="0.3">
      <c r="A67" s="19" t="str">
        <f>IF(Anagrafica!A91&lt;&gt;"",Anagrafica!A91&amp;" - "&amp;Anagrafica!B91,"")</f>
        <v>3 - Commissario 3</v>
      </c>
      <c r="B67" s="20"/>
      <c r="D67" s="1"/>
    </row>
    <row r="68" spans="1:35" s="5" customFormat="1" ht="13.5" customHeight="1" x14ac:dyDescent="0.2">
      <c r="A68" s="4" t="s">
        <v>10</v>
      </c>
      <c r="C68" s="60" t="str">
        <f>$A$13</f>
        <v/>
      </c>
      <c r="E68" s="60" t="str">
        <f>+$A$14</f>
        <v/>
      </c>
      <c r="G68" s="60" t="str">
        <f>+$A$15</f>
        <v/>
      </c>
      <c r="I68" s="60" t="str">
        <f>+$A$16</f>
        <v/>
      </c>
      <c r="K68" s="60" t="str">
        <f>+$A$17</f>
        <v/>
      </c>
      <c r="M68" s="60" t="str">
        <f>+$A$18</f>
        <v/>
      </c>
      <c r="O68" s="60" t="str">
        <f>+$A$19</f>
        <v/>
      </c>
      <c r="Q68" s="60" t="str">
        <f>+$A$20</f>
        <v/>
      </c>
      <c r="S68" s="60" t="str">
        <f>+$A$21</f>
        <v/>
      </c>
      <c r="U68" s="60" t="str">
        <f>+$A$22</f>
        <v/>
      </c>
      <c r="W68" s="60" t="str">
        <f>+$A$23</f>
        <v/>
      </c>
      <c r="Y68" s="60" t="str">
        <f>+$A$24</f>
        <v/>
      </c>
      <c r="AA68" s="60" t="str">
        <f>+$A$25</f>
        <v/>
      </c>
      <c r="AC68" s="60" t="str">
        <f>+$A$26</f>
        <v/>
      </c>
      <c r="AE68" s="26"/>
      <c r="AG68" s="4" t="s">
        <v>10</v>
      </c>
      <c r="AH68" s="5" t="s">
        <v>1</v>
      </c>
      <c r="AI68" s="5" t="s">
        <v>0</v>
      </c>
    </row>
    <row r="69" spans="1:35" ht="13.5" x14ac:dyDescent="0.25">
      <c r="A69" s="59" t="str">
        <f>+$A$12</f>
        <v/>
      </c>
      <c r="B69" s="22"/>
      <c r="C69" s="23"/>
      <c r="D69" s="22"/>
      <c r="E69" s="23"/>
      <c r="F69" s="22"/>
      <c r="G69" s="23"/>
      <c r="H69" s="22"/>
      <c r="I69" s="23"/>
      <c r="J69" s="22"/>
      <c r="K69" s="23"/>
      <c r="L69" s="22"/>
      <c r="M69" s="23"/>
      <c r="N69" s="22"/>
      <c r="O69" s="23"/>
      <c r="P69" s="22"/>
      <c r="Q69" s="23"/>
      <c r="R69" s="22"/>
      <c r="S69" s="23"/>
      <c r="T69" s="22"/>
      <c r="U69" s="23"/>
      <c r="V69" s="22"/>
      <c r="W69" s="23"/>
      <c r="X69" s="22"/>
      <c r="Y69" s="23"/>
      <c r="Z69" s="22"/>
      <c r="AA69" s="23"/>
      <c r="AB69" s="22"/>
      <c r="AC69" s="23"/>
      <c r="AE69" s="29" t="str">
        <f t="shared" ref="AE69:AE82" si="5">IF(OR(A69="",AND(A69&lt;&gt;"",A70="")),"",SUM(B69,D69,F69,H69,J69,L69,N69,P69,R69,T69,V69,X69,Z69,AB69))</f>
        <v/>
      </c>
      <c r="AG69" s="6" t="str">
        <f>+$A$12</f>
        <v/>
      </c>
      <c r="AH69" s="6" t="str">
        <f>IF(A69&lt;&gt;"",AE69,"")</f>
        <v/>
      </c>
      <c r="AI69" s="105" t="str">
        <f>IF(AH69="","",IF(AH69&gt;0,ROUND(AH69/LARGE(AH69:AH83,1),3),0))</f>
        <v/>
      </c>
    </row>
    <row r="70" spans="1:35" ht="13.5" x14ac:dyDescent="0.25">
      <c r="A70" s="59" t="str">
        <f>+$A$13</f>
        <v/>
      </c>
      <c r="B70" s="24"/>
      <c r="C70" s="24"/>
      <c r="D70" s="22"/>
      <c r="E70" s="23"/>
      <c r="F70" s="22"/>
      <c r="G70" s="23"/>
      <c r="H70" s="22"/>
      <c r="I70" s="23"/>
      <c r="J70" s="22"/>
      <c r="K70" s="23"/>
      <c r="L70" s="22"/>
      <c r="M70" s="23"/>
      <c r="N70" s="22"/>
      <c r="O70" s="23"/>
      <c r="P70" s="22"/>
      <c r="Q70" s="23"/>
      <c r="R70" s="22"/>
      <c r="S70" s="23"/>
      <c r="T70" s="22"/>
      <c r="U70" s="23"/>
      <c r="V70" s="22"/>
      <c r="W70" s="23"/>
      <c r="X70" s="22"/>
      <c r="Y70" s="23"/>
      <c r="Z70" s="22"/>
      <c r="AA70" s="23"/>
      <c r="AB70" s="22"/>
      <c r="AC70" s="23"/>
      <c r="AE70" s="29" t="str">
        <f t="shared" si="5"/>
        <v/>
      </c>
      <c r="AG70" s="7" t="str">
        <f>+$A$13</f>
        <v/>
      </c>
      <c r="AH70" s="7" t="str">
        <f>IF(A70&lt;&gt;"",IF(AE70&lt;&gt;"",AE70,0)+IF(C84&lt;&gt;"",C84,0),"")</f>
        <v/>
      </c>
      <c r="AI70" s="106" t="str">
        <f>IF(AH70="","",IF(AH70&gt;0,ROUND(AH70/LARGE(AH69:AH83,1),3),0))</f>
        <v/>
      </c>
    </row>
    <row r="71" spans="1:35" ht="13.5" x14ac:dyDescent="0.25">
      <c r="A71" s="59" t="str">
        <f>+$A$14</f>
        <v/>
      </c>
      <c r="B71" s="24"/>
      <c r="C71" s="24"/>
      <c r="D71" s="24"/>
      <c r="E71" s="24"/>
      <c r="F71" s="22"/>
      <c r="G71" s="23"/>
      <c r="H71" s="22"/>
      <c r="I71" s="23"/>
      <c r="J71" s="22"/>
      <c r="K71" s="23"/>
      <c r="L71" s="22"/>
      <c r="M71" s="23"/>
      <c r="N71" s="22"/>
      <c r="O71" s="23"/>
      <c r="P71" s="22"/>
      <c r="Q71" s="23"/>
      <c r="R71" s="22"/>
      <c r="S71" s="23"/>
      <c r="T71" s="22"/>
      <c r="U71" s="23"/>
      <c r="V71" s="22"/>
      <c r="W71" s="23"/>
      <c r="X71" s="22"/>
      <c r="Y71" s="23"/>
      <c r="Z71" s="22"/>
      <c r="AA71" s="23"/>
      <c r="AB71" s="22"/>
      <c r="AC71" s="23"/>
      <c r="AE71" s="29" t="str">
        <f t="shared" si="5"/>
        <v/>
      </c>
      <c r="AG71" s="7" t="str">
        <f>+$A$14</f>
        <v/>
      </c>
      <c r="AH71" s="7" t="str">
        <f>IF(A71&lt;&gt;"",IF(AE71&lt;&gt;"",AE71,0)+IF(E84&lt;&gt;"",E84,0),"")</f>
        <v/>
      </c>
      <c r="AI71" s="106" t="str">
        <f>IF(AH71="","",IF(AH71&gt;0,ROUND(AH71/LARGE(AH69:AH83,1),3),0))</f>
        <v/>
      </c>
    </row>
    <row r="72" spans="1:35" ht="13.5" x14ac:dyDescent="0.25">
      <c r="A72" s="59" t="str">
        <f>+$A$15</f>
        <v/>
      </c>
      <c r="B72" s="24"/>
      <c r="C72" s="24"/>
      <c r="D72" s="24"/>
      <c r="E72" s="24"/>
      <c r="F72" s="24"/>
      <c r="G72" s="24"/>
      <c r="H72" s="22"/>
      <c r="I72" s="23"/>
      <c r="J72" s="22"/>
      <c r="K72" s="23"/>
      <c r="L72" s="22"/>
      <c r="M72" s="23"/>
      <c r="N72" s="22"/>
      <c r="O72" s="23"/>
      <c r="P72" s="22"/>
      <c r="Q72" s="23"/>
      <c r="R72" s="22"/>
      <c r="S72" s="23"/>
      <c r="T72" s="22"/>
      <c r="U72" s="23"/>
      <c r="V72" s="22"/>
      <c r="W72" s="23"/>
      <c r="X72" s="22"/>
      <c r="Y72" s="23"/>
      <c r="Z72" s="22"/>
      <c r="AA72" s="23"/>
      <c r="AB72" s="22"/>
      <c r="AC72" s="23"/>
      <c r="AE72" s="29" t="str">
        <f t="shared" si="5"/>
        <v/>
      </c>
      <c r="AG72" s="7" t="str">
        <f>+$A$15</f>
        <v/>
      </c>
      <c r="AH72" s="7" t="str">
        <f>IF(A72&lt;&gt;"",IF(AE72&lt;&gt;"",AE72,0)+IF(G84&lt;&gt;"",G84,0),"")</f>
        <v/>
      </c>
      <c r="AI72" s="106" t="str">
        <f>IF(AH72="","",IF(AH72&gt;0,ROUND(AH72/LARGE(AH69:AH83,1),3),0))</f>
        <v/>
      </c>
    </row>
    <row r="73" spans="1:35" ht="13.5" x14ac:dyDescent="0.25">
      <c r="A73" s="59" t="str">
        <f>+$A$16</f>
        <v/>
      </c>
      <c r="B73" s="24"/>
      <c r="C73" s="24"/>
      <c r="D73" s="24"/>
      <c r="E73" s="24"/>
      <c r="F73" s="24"/>
      <c r="G73" s="24"/>
      <c r="H73" s="24"/>
      <c r="I73" s="24"/>
      <c r="J73" s="22"/>
      <c r="K73" s="23"/>
      <c r="L73" s="22"/>
      <c r="M73" s="23"/>
      <c r="N73" s="22"/>
      <c r="O73" s="23"/>
      <c r="P73" s="22"/>
      <c r="Q73" s="23"/>
      <c r="R73" s="22"/>
      <c r="S73" s="23"/>
      <c r="T73" s="22"/>
      <c r="U73" s="23"/>
      <c r="V73" s="22"/>
      <c r="W73" s="23"/>
      <c r="X73" s="22"/>
      <c r="Y73" s="23"/>
      <c r="Z73" s="22"/>
      <c r="AA73" s="23"/>
      <c r="AB73" s="22"/>
      <c r="AC73" s="23"/>
      <c r="AE73" s="29" t="str">
        <f t="shared" si="5"/>
        <v/>
      </c>
      <c r="AG73" s="7" t="str">
        <f>+$A$16</f>
        <v/>
      </c>
      <c r="AH73" s="7" t="str">
        <f>IF(A73&lt;&gt;"",IF(AE73&lt;&gt;"",AE73,0)+IF(I84&lt;&gt;"",I84,0),"")</f>
        <v/>
      </c>
      <c r="AI73" s="106" t="str">
        <f>IF(AH73="","",IF(AH73&gt;0,ROUND(AH73/LARGE(AH69:AH83,1),3),0))</f>
        <v/>
      </c>
    </row>
    <row r="74" spans="1:35" ht="13.5" x14ac:dyDescent="0.25">
      <c r="A74" s="59" t="str">
        <f>+$A$17</f>
        <v/>
      </c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2"/>
      <c r="M74" s="23"/>
      <c r="N74" s="22"/>
      <c r="O74" s="23"/>
      <c r="P74" s="22"/>
      <c r="Q74" s="23"/>
      <c r="R74" s="22"/>
      <c r="S74" s="23"/>
      <c r="T74" s="22"/>
      <c r="U74" s="23"/>
      <c r="V74" s="22"/>
      <c r="W74" s="23"/>
      <c r="X74" s="22"/>
      <c r="Y74" s="23"/>
      <c r="Z74" s="22"/>
      <c r="AA74" s="23"/>
      <c r="AB74" s="22"/>
      <c r="AC74" s="23"/>
      <c r="AE74" s="29" t="str">
        <f t="shared" si="5"/>
        <v/>
      </c>
      <c r="AG74" s="7" t="str">
        <f>+$A$17</f>
        <v/>
      </c>
      <c r="AH74" s="7" t="str">
        <f>IF(A74&lt;&gt;"",IF(AE74&lt;&gt;"",AE74,0)+IF(K84&lt;&gt;"",K84,0),"")</f>
        <v/>
      </c>
      <c r="AI74" s="106" t="str">
        <f>IF(AH74="","",IF(AH74&gt;0,ROUND(AH74/LARGE(AH69:AH83,1),3),0))</f>
        <v/>
      </c>
    </row>
    <row r="75" spans="1:35" ht="13.5" x14ac:dyDescent="0.25">
      <c r="A75" s="59" t="str">
        <f>+$A$18</f>
        <v/>
      </c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2"/>
      <c r="O75" s="23"/>
      <c r="P75" s="22"/>
      <c r="Q75" s="23"/>
      <c r="R75" s="22"/>
      <c r="S75" s="23"/>
      <c r="T75" s="22"/>
      <c r="U75" s="23"/>
      <c r="V75" s="22"/>
      <c r="W75" s="23"/>
      <c r="X75" s="22"/>
      <c r="Y75" s="23"/>
      <c r="Z75" s="22"/>
      <c r="AA75" s="23"/>
      <c r="AB75" s="22"/>
      <c r="AC75" s="23"/>
      <c r="AE75" s="29" t="str">
        <f t="shared" si="5"/>
        <v/>
      </c>
      <c r="AG75" s="7" t="str">
        <f>+$A$18</f>
        <v/>
      </c>
      <c r="AH75" s="7" t="str">
        <f>IF(A75&lt;&gt;"",IF(AE75&lt;&gt;"",AE75,0)+IF(M84&lt;&gt;"",M84,0),"")</f>
        <v/>
      </c>
      <c r="AI75" s="106" t="str">
        <f>IF(AH75="","",IF(AH75&gt;0,ROUND(AH75/LARGE(AH69:AH83,1),3),0))</f>
        <v/>
      </c>
    </row>
    <row r="76" spans="1:35" ht="13.5" x14ac:dyDescent="0.25">
      <c r="A76" s="59" t="str">
        <f>+$A$19</f>
        <v/>
      </c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2"/>
      <c r="Q76" s="23"/>
      <c r="R76" s="22"/>
      <c r="S76" s="23"/>
      <c r="T76" s="22"/>
      <c r="U76" s="23"/>
      <c r="V76" s="22"/>
      <c r="W76" s="23"/>
      <c r="X76" s="22"/>
      <c r="Y76" s="23"/>
      <c r="Z76" s="22"/>
      <c r="AA76" s="23"/>
      <c r="AB76" s="22"/>
      <c r="AC76" s="23"/>
      <c r="AE76" s="29" t="str">
        <f t="shared" si="5"/>
        <v/>
      </c>
      <c r="AG76" s="7" t="str">
        <f>+$A$19</f>
        <v/>
      </c>
      <c r="AH76" s="7" t="str">
        <f>IF(A76&lt;&gt;"",IF(AE76&lt;&gt;"",AE76,0)+IF(O84&lt;&gt;"",O84,0),"")</f>
        <v/>
      </c>
      <c r="AI76" s="106" t="str">
        <f>IF(AH76="","",IF(AH76&gt;0,ROUND(AH76/LARGE(AH69:AH83,1),3),0))</f>
        <v/>
      </c>
    </row>
    <row r="77" spans="1:35" ht="13.5" x14ac:dyDescent="0.25">
      <c r="A77" s="59" t="str">
        <f>+$A$20</f>
        <v/>
      </c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2"/>
      <c r="S77" s="23"/>
      <c r="T77" s="22"/>
      <c r="U77" s="23"/>
      <c r="V77" s="22"/>
      <c r="W77" s="23"/>
      <c r="X77" s="22"/>
      <c r="Y77" s="23"/>
      <c r="Z77" s="22"/>
      <c r="AA77" s="23"/>
      <c r="AB77" s="22"/>
      <c r="AC77" s="23"/>
      <c r="AE77" s="29" t="str">
        <f t="shared" si="5"/>
        <v/>
      </c>
      <c r="AG77" s="7" t="str">
        <f>+$A$20</f>
        <v/>
      </c>
      <c r="AH77" s="7" t="str">
        <f>IF(A77&lt;&gt;"",IF(AE77&lt;&gt;"",AE77,0)+IF(Q84&lt;&gt;"",Q84,0),"")</f>
        <v/>
      </c>
      <c r="AI77" s="106" t="str">
        <f>IF(AH77="","",IF(AH77&gt;0,ROUND(AH77/LARGE(AH69:AH83,1),3),0))</f>
        <v/>
      </c>
    </row>
    <row r="78" spans="1:35" ht="13.5" x14ac:dyDescent="0.25">
      <c r="A78" s="59" t="str">
        <f>+$A$21</f>
        <v/>
      </c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2"/>
      <c r="U78" s="23"/>
      <c r="V78" s="22"/>
      <c r="W78" s="23"/>
      <c r="X78" s="22"/>
      <c r="Y78" s="23"/>
      <c r="Z78" s="22"/>
      <c r="AA78" s="23"/>
      <c r="AB78" s="22"/>
      <c r="AC78" s="23"/>
      <c r="AE78" s="29" t="str">
        <f t="shared" si="5"/>
        <v/>
      </c>
      <c r="AG78" s="7" t="str">
        <f>+$A$21</f>
        <v/>
      </c>
      <c r="AH78" s="7" t="str">
        <f>IF(A78&lt;&gt;"",IF(AE78&lt;&gt;"",AE78,0)+IF(S84&lt;&gt;"",S84,0),"")</f>
        <v/>
      </c>
      <c r="AI78" s="106" t="str">
        <f>IF(AH78="","",IF(AH78&gt;0,ROUND(AH78/LARGE(AH69:AH83,1),3),0))</f>
        <v/>
      </c>
    </row>
    <row r="79" spans="1:35" ht="13.5" x14ac:dyDescent="0.25">
      <c r="A79" s="59" t="str">
        <f>+$A$22</f>
        <v/>
      </c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2"/>
      <c r="W79" s="23"/>
      <c r="X79" s="22"/>
      <c r="Y79" s="23"/>
      <c r="Z79" s="22"/>
      <c r="AA79" s="23"/>
      <c r="AB79" s="22"/>
      <c r="AC79" s="23"/>
      <c r="AE79" s="29" t="str">
        <f t="shared" si="5"/>
        <v/>
      </c>
      <c r="AG79" s="7" t="str">
        <f>+$A$22</f>
        <v/>
      </c>
      <c r="AH79" s="7" t="str">
        <f>IF(A79&lt;&gt;"",IF(AE79&lt;&gt;"",AE79,0)+IF(U84&lt;&gt;"",U84,0),"")</f>
        <v/>
      </c>
      <c r="AI79" s="106" t="str">
        <f>IF(AH79="","",IF(AH79&gt;0,ROUND(AH79/LARGE(AH69:AH83,1),3),0))</f>
        <v/>
      </c>
    </row>
    <row r="80" spans="1:35" ht="13.5" x14ac:dyDescent="0.25">
      <c r="A80" s="59" t="str">
        <f>+$A$23</f>
        <v/>
      </c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2"/>
      <c r="Y80" s="23"/>
      <c r="Z80" s="22"/>
      <c r="AA80" s="23"/>
      <c r="AB80" s="22"/>
      <c r="AC80" s="23"/>
      <c r="AE80" s="29" t="str">
        <f t="shared" si="5"/>
        <v/>
      </c>
      <c r="AG80" s="7" t="str">
        <f>+$A$23</f>
        <v/>
      </c>
      <c r="AH80" s="7" t="str">
        <f>IF(A80&lt;&gt;"",IF(AE80&lt;&gt;"",AE80,0)+IF(W84&lt;&gt;"",W84,0),"")</f>
        <v/>
      </c>
      <c r="AI80" s="106" t="str">
        <f>IF(AH80="","",IF(AH80&gt;0,ROUND(AH80/LARGE(AH69:AH83,1),3),0))</f>
        <v/>
      </c>
    </row>
    <row r="81" spans="1:35" ht="13.5" x14ac:dyDescent="0.25">
      <c r="A81" s="59" t="str">
        <f>+$A$24</f>
        <v/>
      </c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2"/>
      <c r="AA81" s="23"/>
      <c r="AB81" s="22"/>
      <c r="AC81" s="23"/>
      <c r="AE81" s="29" t="str">
        <f t="shared" si="5"/>
        <v/>
      </c>
      <c r="AG81" s="7" t="str">
        <f>+$A$24</f>
        <v/>
      </c>
      <c r="AH81" s="7" t="str">
        <f>IF(A81&lt;&gt;"",IF(AE81&lt;&gt;"",AE81,0)+IF(Y84&lt;&gt;"",Y84,0),"")</f>
        <v/>
      </c>
      <c r="AI81" s="106" t="str">
        <f>IF(AH81="","",IF(AH81&gt;0,ROUND(AH81/LARGE(AH69:AH83,1),3),0))</f>
        <v/>
      </c>
    </row>
    <row r="82" spans="1:35" ht="13.5" x14ac:dyDescent="0.25">
      <c r="A82" s="59" t="str">
        <f>+$A$25</f>
        <v/>
      </c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2"/>
      <c r="AC82" s="23"/>
      <c r="AE82" s="29" t="str">
        <f t="shared" si="5"/>
        <v/>
      </c>
      <c r="AG82" s="7" t="str">
        <f>+$A$25</f>
        <v/>
      </c>
      <c r="AH82" s="7" t="str">
        <f>IF(A82&lt;&gt;"",IF(AE82&lt;&gt;"",AE82,0)+IF(AA84&lt;&gt;"",AA84,0),"")</f>
        <v/>
      </c>
      <c r="AI82" s="106" t="str">
        <f>IF(AH82="","",IF(AH82&gt;0,ROUND(AH82/LARGE(AH69:AH83,1),3),0))</f>
        <v/>
      </c>
    </row>
    <row r="83" spans="1:35" x14ac:dyDescent="0.2">
      <c r="A83" s="59" t="str">
        <f>+$A$26</f>
        <v/>
      </c>
      <c r="C83" s="3"/>
      <c r="AE83" s="26"/>
      <c r="AG83" s="40" t="str">
        <f>+$A$26</f>
        <v/>
      </c>
      <c r="AH83" s="40" t="str">
        <f>IF(A83&lt;&gt;"",IF(AE83&lt;&gt;"",AE83,0)+IF(AC84&lt;&gt;"",AC84,0),"")</f>
        <v/>
      </c>
      <c r="AI83" s="107" t="str">
        <f>IF(AH83="","",IF(AH83&gt;0,ROUND(AH83/LARGE(AH69:AH83,1),3),0))</f>
        <v/>
      </c>
    </row>
    <row r="84" spans="1:35" s="26" customFormat="1" x14ac:dyDescent="0.2">
      <c r="C84" s="27" t="str">
        <f>IF(C68="","",SUM(C69:C82))</f>
        <v/>
      </c>
      <c r="E84" s="27" t="str">
        <f>IF(E68="","",SUM(E69:E82))</f>
        <v/>
      </c>
      <c r="G84" s="27" t="str">
        <f>IF(G68="","",SUM(G69:G82))</f>
        <v/>
      </c>
      <c r="I84" s="27" t="str">
        <f>IF(I68="","",SUM(I69:I82))</f>
        <v/>
      </c>
      <c r="K84" s="27" t="str">
        <f>IF(K68="","",SUM(K69:K82))</f>
        <v/>
      </c>
      <c r="M84" s="27" t="str">
        <f>IF(M68="","",SUM(M69:M82))</f>
        <v/>
      </c>
      <c r="O84" s="27" t="str">
        <f>IF(O68="","",SUM(O69:O82))</f>
        <v/>
      </c>
      <c r="Q84" s="27" t="str">
        <f>IF(Q68="","",SUM(Q69:Q82))</f>
        <v/>
      </c>
      <c r="S84" s="27" t="str">
        <f>IF(S68="","",SUM(S69:S82))</f>
        <v/>
      </c>
      <c r="U84" s="27" t="str">
        <f>IF(U68="","",SUM(U69:U82))</f>
        <v/>
      </c>
      <c r="W84" s="27" t="str">
        <f>IF(W68="","",SUM(W69:W82))</f>
        <v/>
      </c>
      <c r="X84" s="27"/>
      <c r="Y84" s="27" t="str">
        <f>IF(Y68="","",SUM(Y69:Y82))</f>
        <v/>
      </c>
      <c r="AA84" s="27" t="str">
        <f>IF(AA68="","",SUM(AA69:AA82))</f>
        <v/>
      </c>
      <c r="AC84" s="27" t="str">
        <f>IF(AC68="","",SUM(AC69:AC82))</f>
        <v/>
      </c>
      <c r="AG84" s="41"/>
      <c r="AH84" s="93"/>
      <c r="AI84" s="41"/>
    </row>
    <row r="85" spans="1:35" ht="24" customHeight="1" x14ac:dyDescent="0.2">
      <c r="AC85" s="8" t="str">
        <f>"Firma ("&amp;Anagrafica!B91&amp;")"</f>
        <v>Firma (Commissario 3)</v>
      </c>
      <c r="AE85" s="88"/>
      <c r="AF85" s="88"/>
      <c r="AG85" s="89"/>
      <c r="AH85" s="88"/>
      <c r="AI85" s="88"/>
    </row>
    <row r="86" spans="1:35" ht="18.75" x14ac:dyDescent="0.3">
      <c r="A86" s="19" t="str">
        <f>IF(Anagrafica!A92&lt;&gt;"",Anagrafica!A92&amp;" - "&amp;Anagrafica!B92,"")</f>
        <v/>
      </c>
      <c r="B86" s="20"/>
      <c r="D86" s="1"/>
      <c r="AE86" s="90"/>
      <c r="AF86" s="90"/>
      <c r="AG86" s="91"/>
      <c r="AH86" s="90"/>
      <c r="AI86" s="90"/>
    </row>
    <row r="87" spans="1:35" s="5" customFormat="1" ht="13.5" customHeight="1" x14ac:dyDescent="0.2">
      <c r="A87" s="4" t="s">
        <v>10</v>
      </c>
      <c r="C87" s="60" t="str">
        <f>$A$13</f>
        <v/>
      </c>
      <c r="E87" s="60" t="str">
        <f>+$A$14</f>
        <v/>
      </c>
      <c r="G87" s="60" t="str">
        <f>+$A$15</f>
        <v/>
      </c>
      <c r="I87" s="60" t="str">
        <f>+$A$16</f>
        <v/>
      </c>
      <c r="K87" s="60" t="str">
        <f>+$A$17</f>
        <v/>
      </c>
      <c r="M87" s="60" t="str">
        <f>+$A$18</f>
        <v/>
      </c>
      <c r="O87" s="60" t="str">
        <f>+$A$19</f>
        <v/>
      </c>
      <c r="Q87" s="60" t="str">
        <f>+$A$20</f>
        <v/>
      </c>
      <c r="S87" s="60" t="str">
        <f>+$A$21</f>
        <v/>
      </c>
      <c r="U87" s="60" t="str">
        <f>+$A$22</f>
        <v/>
      </c>
      <c r="W87" s="60" t="str">
        <f>+$A$23</f>
        <v/>
      </c>
      <c r="Y87" s="60" t="str">
        <f>+$A$24</f>
        <v/>
      </c>
      <c r="AA87" s="60" t="str">
        <f>+$A$25</f>
        <v/>
      </c>
      <c r="AC87" s="60" t="str">
        <f>+$A$26</f>
        <v/>
      </c>
      <c r="AE87" s="26"/>
      <c r="AG87" s="4" t="s">
        <v>10</v>
      </c>
      <c r="AH87" s="5" t="s">
        <v>1</v>
      </c>
      <c r="AI87" s="5" t="s">
        <v>0</v>
      </c>
    </row>
    <row r="88" spans="1:35" ht="13.5" x14ac:dyDescent="0.25">
      <c r="A88" s="59" t="str">
        <f>+$A$12</f>
        <v/>
      </c>
      <c r="B88" s="22"/>
      <c r="C88" s="23"/>
      <c r="D88" s="22"/>
      <c r="E88" s="23"/>
      <c r="F88" s="22"/>
      <c r="G88" s="23"/>
      <c r="H88" s="22"/>
      <c r="I88" s="23"/>
      <c r="J88" s="22"/>
      <c r="K88" s="23"/>
      <c r="L88" s="22"/>
      <c r="M88" s="23"/>
      <c r="N88" s="22"/>
      <c r="O88" s="23"/>
      <c r="P88" s="22"/>
      <c r="Q88" s="23"/>
      <c r="R88" s="22"/>
      <c r="S88" s="23"/>
      <c r="T88" s="22"/>
      <c r="U88" s="23"/>
      <c r="V88" s="22"/>
      <c r="W88" s="23"/>
      <c r="X88" s="22"/>
      <c r="Y88" s="23"/>
      <c r="Z88" s="22"/>
      <c r="AA88" s="23"/>
      <c r="AB88" s="22"/>
      <c r="AC88" s="23"/>
      <c r="AE88" s="29" t="str">
        <f t="shared" ref="AE88:AE101" si="6">IF(OR(A88="",AND(A88&lt;&gt;"",A89="")),"",SUM(B88,D88,F88,H88,J88,L88,N88,P88,R88,T88,V88,X88,Z88,AB88))</f>
        <v/>
      </c>
      <c r="AG88" s="6" t="str">
        <f>+$A$12</f>
        <v/>
      </c>
      <c r="AH88" s="6" t="str">
        <f>IF(A88&lt;&gt;"",AE88,"")</f>
        <v/>
      </c>
      <c r="AI88" s="105" t="str">
        <f>IF(AH88="","",IF(AH88&gt;0,ROUND(AH88/LARGE(AH88:AH102,1),3),0))</f>
        <v/>
      </c>
    </row>
    <row r="89" spans="1:35" ht="13.5" x14ac:dyDescent="0.25">
      <c r="A89" s="59" t="str">
        <f>+$A$13</f>
        <v/>
      </c>
      <c r="B89" s="24"/>
      <c r="C89" s="24"/>
      <c r="D89" s="22"/>
      <c r="E89" s="23"/>
      <c r="F89" s="22"/>
      <c r="G89" s="23"/>
      <c r="H89" s="22"/>
      <c r="I89" s="23"/>
      <c r="J89" s="22"/>
      <c r="K89" s="23"/>
      <c r="L89" s="22"/>
      <c r="M89" s="23"/>
      <c r="N89" s="22"/>
      <c r="O89" s="23"/>
      <c r="P89" s="22"/>
      <c r="Q89" s="23"/>
      <c r="R89" s="22"/>
      <c r="S89" s="23"/>
      <c r="T89" s="22"/>
      <c r="U89" s="23"/>
      <c r="V89" s="22"/>
      <c r="W89" s="23"/>
      <c r="X89" s="22"/>
      <c r="Y89" s="23"/>
      <c r="Z89" s="22"/>
      <c r="AA89" s="23"/>
      <c r="AB89" s="22"/>
      <c r="AC89" s="23"/>
      <c r="AE89" s="29" t="str">
        <f t="shared" si="6"/>
        <v/>
      </c>
      <c r="AG89" s="7" t="str">
        <f>+$A$13</f>
        <v/>
      </c>
      <c r="AH89" s="7" t="str">
        <f>IF(A89&lt;&gt;"",IF(AE89&lt;&gt;"",AE89,0)+IF(C103&lt;&gt;"",C103,0),"")</f>
        <v/>
      </c>
      <c r="AI89" s="106" t="str">
        <f>IF(AH89="","",IF(AH89&gt;0,ROUND(AH89/LARGE(AH88:AH102,1),3),0))</f>
        <v/>
      </c>
    </row>
    <row r="90" spans="1:35" ht="13.5" x14ac:dyDescent="0.25">
      <c r="A90" s="59" t="str">
        <f>+$A$14</f>
        <v/>
      </c>
      <c r="B90" s="24"/>
      <c r="C90" s="24"/>
      <c r="D90" s="24"/>
      <c r="E90" s="24"/>
      <c r="F90" s="22"/>
      <c r="G90" s="23"/>
      <c r="H90" s="22"/>
      <c r="I90" s="23"/>
      <c r="J90" s="22"/>
      <c r="K90" s="23"/>
      <c r="L90" s="22"/>
      <c r="M90" s="23"/>
      <c r="N90" s="22"/>
      <c r="O90" s="23"/>
      <c r="P90" s="22"/>
      <c r="Q90" s="23"/>
      <c r="R90" s="22"/>
      <c r="S90" s="23"/>
      <c r="T90" s="22"/>
      <c r="U90" s="23"/>
      <c r="V90" s="22"/>
      <c r="W90" s="23"/>
      <c r="X90" s="22"/>
      <c r="Y90" s="23"/>
      <c r="Z90" s="22"/>
      <c r="AA90" s="23"/>
      <c r="AB90" s="22"/>
      <c r="AC90" s="23"/>
      <c r="AE90" s="29" t="str">
        <f t="shared" si="6"/>
        <v/>
      </c>
      <c r="AG90" s="7" t="str">
        <f>+$A$14</f>
        <v/>
      </c>
      <c r="AH90" s="7" t="str">
        <f>IF(A90&lt;&gt;"",IF(AE90&lt;&gt;"",AE90,0)+IF(E103&lt;&gt;"",E103,0),"")</f>
        <v/>
      </c>
      <c r="AI90" s="106" t="str">
        <f>IF(AH90="","",IF(AH90&gt;0,ROUND(AH90/LARGE(AH88:AH102,1),3),0))</f>
        <v/>
      </c>
    </row>
    <row r="91" spans="1:35" ht="13.5" x14ac:dyDescent="0.25">
      <c r="A91" s="59" t="str">
        <f>+$A$15</f>
        <v/>
      </c>
      <c r="B91" s="24"/>
      <c r="C91" s="24"/>
      <c r="D91" s="24"/>
      <c r="E91" s="24"/>
      <c r="F91" s="24"/>
      <c r="G91" s="24"/>
      <c r="H91" s="22"/>
      <c r="I91" s="23"/>
      <c r="J91" s="22"/>
      <c r="K91" s="23"/>
      <c r="L91" s="22"/>
      <c r="M91" s="23"/>
      <c r="N91" s="22"/>
      <c r="O91" s="23"/>
      <c r="P91" s="22"/>
      <c r="Q91" s="23"/>
      <c r="R91" s="22"/>
      <c r="S91" s="23"/>
      <c r="T91" s="22"/>
      <c r="U91" s="23"/>
      <c r="V91" s="22"/>
      <c r="W91" s="23"/>
      <c r="X91" s="22"/>
      <c r="Y91" s="23"/>
      <c r="Z91" s="22"/>
      <c r="AA91" s="23"/>
      <c r="AB91" s="22"/>
      <c r="AC91" s="23"/>
      <c r="AE91" s="29" t="str">
        <f t="shared" si="6"/>
        <v/>
      </c>
      <c r="AG91" s="7" t="str">
        <f>+$A$15</f>
        <v/>
      </c>
      <c r="AH91" s="7" t="str">
        <f>IF(A91&lt;&gt;"",IF(AE91&lt;&gt;"",AE91,0)+IF(G103&lt;&gt;"",G103,0),"")</f>
        <v/>
      </c>
      <c r="AI91" s="106" t="str">
        <f>IF(AH91="","",IF(AH91&gt;0,ROUND(AH91/LARGE(AH88:AH102,1),3),0))</f>
        <v/>
      </c>
    </row>
    <row r="92" spans="1:35" ht="13.5" x14ac:dyDescent="0.25">
      <c r="A92" s="59" t="str">
        <f>+$A$16</f>
        <v/>
      </c>
      <c r="B92" s="24"/>
      <c r="C92" s="24"/>
      <c r="D92" s="24"/>
      <c r="E92" s="24"/>
      <c r="F92" s="24"/>
      <c r="G92" s="24"/>
      <c r="H92" s="24"/>
      <c r="I92" s="24"/>
      <c r="J92" s="22"/>
      <c r="K92" s="23"/>
      <c r="L92" s="22"/>
      <c r="M92" s="23"/>
      <c r="N92" s="22"/>
      <c r="O92" s="23"/>
      <c r="P92" s="22"/>
      <c r="Q92" s="23"/>
      <c r="R92" s="22"/>
      <c r="S92" s="23"/>
      <c r="T92" s="22"/>
      <c r="U92" s="23"/>
      <c r="V92" s="22"/>
      <c r="W92" s="23"/>
      <c r="X92" s="22"/>
      <c r="Y92" s="23"/>
      <c r="Z92" s="22"/>
      <c r="AA92" s="23"/>
      <c r="AB92" s="22"/>
      <c r="AC92" s="23"/>
      <c r="AE92" s="29" t="str">
        <f t="shared" si="6"/>
        <v/>
      </c>
      <c r="AG92" s="7" t="str">
        <f>+$A$16</f>
        <v/>
      </c>
      <c r="AH92" s="7" t="str">
        <f>IF(A92&lt;&gt;"",IF(AE92&lt;&gt;"",AE92,0)+IF(I103&lt;&gt;"",I103,0),"")</f>
        <v/>
      </c>
      <c r="AI92" s="106" t="str">
        <f>IF(AH92="","",IF(AH92&gt;0,ROUND(AH92/LARGE(AH88:AH102,1),3),0))</f>
        <v/>
      </c>
    </row>
    <row r="93" spans="1:35" ht="13.5" x14ac:dyDescent="0.25">
      <c r="A93" s="59" t="str">
        <f>+$A$17</f>
        <v/>
      </c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2"/>
      <c r="M93" s="23"/>
      <c r="N93" s="22"/>
      <c r="O93" s="23"/>
      <c r="P93" s="22"/>
      <c r="Q93" s="23"/>
      <c r="R93" s="22"/>
      <c r="S93" s="23"/>
      <c r="T93" s="22"/>
      <c r="U93" s="23"/>
      <c r="V93" s="22"/>
      <c r="W93" s="23"/>
      <c r="X93" s="22"/>
      <c r="Y93" s="23"/>
      <c r="Z93" s="22"/>
      <c r="AA93" s="23"/>
      <c r="AB93" s="22"/>
      <c r="AC93" s="23"/>
      <c r="AE93" s="29" t="str">
        <f t="shared" si="6"/>
        <v/>
      </c>
      <c r="AG93" s="7" t="str">
        <f>+$A$17</f>
        <v/>
      </c>
      <c r="AH93" s="7" t="str">
        <f>IF(A93&lt;&gt;"",IF(AE93&lt;&gt;"",AE93,0)+IF(K103&lt;&gt;"",K103,0),"")</f>
        <v/>
      </c>
      <c r="AI93" s="106" t="str">
        <f>IF(AH93="","",IF(AH93&gt;0,ROUND(AH93/LARGE(AH88:AH102,1),3),0))</f>
        <v/>
      </c>
    </row>
    <row r="94" spans="1:35" ht="13.5" x14ac:dyDescent="0.25">
      <c r="A94" s="59" t="str">
        <f>+$A$18</f>
        <v/>
      </c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2"/>
      <c r="O94" s="23"/>
      <c r="P94" s="22"/>
      <c r="Q94" s="23"/>
      <c r="R94" s="22"/>
      <c r="S94" s="23"/>
      <c r="T94" s="22"/>
      <c r="U94" s="23"/>
      <c r="V94" s="22"/>
      <c r="W94" s="23"/>
      <c r="X94" s="22"/>
      <c r="Y94" s="23"/>
      <c r="Z94" s="22"/>
      <c r="AA94" s="23"/>
      <c r="AB94" s="22"/>
      <c r="AC94" s="23"/>
      <c r="AE94" s="29" t="str">
        <f t="shared" si="6"/>
        <v/>
      </c>
      <c r="AG94" s="7" t="str">
        <f>+$A$18</f>
        <v/>
      </c>
      <c r="AH94" s="7" t="str">
        <f>IF(A94&lt;&gt;"",IF(AE94&lt;&gt;"",AE94,0)+IF(M103&lt;&gt;"",M103,0),"")</f>
        <v/>
      </c>
      <c r="AI94" s="106" t="str">
        <f>IF(AH94="","",IF(AH94&gt;0,ROUND(AH94/LARGE(AH88:AH102,1),3),0))</f>
        <v/>
      </c>
    </row>
    <row r="95" spans="1:35" ht="13.5" x14ac:dyDescent="0.25">
      <c r="A95" s="59" t="str">
        <f>+$A$19</f>
        <v/>
      </c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2"/>
      <c r="Q95" s="23"/>
      <c r="R95" s="22"/>
      <c r="S95" s="23"/>
      <c r="T95" s="22"/>
      <c r="U95" s="23"/>
      <c r="V95" s="22"/>
      <c r="W95" s="23"/>
      <c r="X95" s="22"/>
      <c r="Y95" s="23"/>
      <c r="Z95" s="22"/>
      <c r="AA95" s="23"/>
      <c r="AB95" s="22"/>
      <c r="AC95" s="23"/>
      <c r="AE95" s="29" t="str">
        <f t="shared" si="6"/>
        <v/>
      </c>
      <c r="AG95" s="7" t="str">
        <f>+$A$19</f>
        <v/>
      </c>
      <c r="AH95" s="7" t="str">
        <f>IF(A95&lt;&gt;"",IF(AE95&lt;&gt;"",AE95,0)+IF(O103&lt;&gt;"",O103,0),"")</f>
        <v/>
      </c>
      <c r="AI95" s="106" t="str">
        <f>IF(AH95="","",IF(AH95&gt;0,ROUND(AH95/LARGE(AH88:AH102,1),3),0))</f>
        <v/>
      </c>
    </row>
    <row r="96" spans="1:35" ht="13.5" x14ac:dyDescent="0.25">
      <c r="A96" s="59" t="str">
        <f>+$A$20</f>
        <v/>
      </c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2"/>
      <c r="S96" s="23"/>
      <c r="T96" s="22"/>
      <c r="U96" s="23"/>
      <c r="V96" s="22"/>
      <c r="W96" s="23"/>
      <c r="X96" s="22"/>
      <c r="Y96" s="23"/>
      <c r="Z96" s="22"/>
      <c r="AA96" s="23"/>
      <c r="AB96" s="22"/>
      <c r="AC96" s="23"/>
      <c r="AE96" s="29" t="str">
        <f t="shared" si="6"/>
        <v/>
      </c>
      <c r="AG96" s="7" t="str">
        <f>+$A$20</f>
        <v/>
      </c>
      <c r="AH96" s="7" t="str">
        <f>IF(A96&lt;&gt;"",IF(AE96&lt;&gt;"",AE96,0)+IF(Q103&lt;&gt;"",Q103,0),"")</f>
        <v/>
      </c>
      <c r="AI96" s="106" t="str">
        <f>IF(AH96="","",IF(AH96&gt;0,ROUND(AH96/LARGE(AH88:AH102,1),3),0))</f>
        <v/>
      </c>
    </row>
    <row r="97" spans="1:35" ht="13.5" x14ac:dyDescent="0.25">
      <c r="A97" s="59" t="str">
        <f>+$A$21</f>
        <v/>
      </c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2"/>
      <c r="U97" s="23"/>
      <c r="V97" s="22"/>
      <c r="W97" s="23"/>
      <c r="X97" s="22"/>
      <c r="Y97" s="23"/>
      <c r="Z97" s="22"/>
      <c r="AA97" s="23"/>
      <c r="AB97" s="22"/>
      <c r="AC97" s="23"/>
      <c r="AE97" s="29" t="str">
        <f t="shared" si="6"/>
        <v/>
      </c>
      <c r="AG97" s="7" t="str">
        <f>+$A$21</f>
        <v/>
      </c>
      <c r="AH97" s="7" t="str">
        <f>IF(A97&lt;&gt;"",IF(AE97&lt;&gt;"",AE97,0)+IF(S103&lt;&gt;"",S103,0),"")</f>
        <v/>
      </c>
      <c r="AI97" s="106" t="str">
        <f>IF(AH97="","",IF(AH97&gt;0,ROUND(AH97/LARGE(AH88:AH102,1),3),0))</f>
        <v/>
      </c>
    </row>
    <row r="98" spans="1:35" ht="13.5" x14ac:dyDescent="0.25">
      <c r="A98" s="59" t="str">
        <f>+$A$22</f>
        <v/>
      </c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2"/>
      <c r="W98" s="23"/>
      <c r="X98" s="22"/>
      <c r="Y98" s="23"/>
      <c r="Z98" s="22"/>
      <c r="AA98" s="23"/>
      <c r="AB98" s="22"/>
      <c r="AC98" s="23"/>
      <c r="AE98" s="29" t="str">
        <f t="shared" si="6"/>
        <v/>
      </c>
      <c r="AG98" s="7" t="str">
        <f>+$A$22</f>
        <v/>
      </c>
      <c r="AH98" s="7" t="str">
        <f>IF(A98&lt;&gt;"",IF(AE98&lt;&gt;"",AE98,0)+IF(U103&lt;&gt;"",U103,0),"")</f>
        <v/>
      </c>
      <c r="AI98" s="106" t="str">
        <f>IF(AH98="","",IF(AH98&gt;0,ROUND(AH98/LARGE(AH88:AH102,1),3),0))</f>
        <v/>
      </c>
    </row>
    <row r="99" spans="1:35" ht="13.5" x14ac:dyDescent="0.25">
      <c r="A99" s="59" t="str">
        <f>+$A$23</f>
        <v/>
      </c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2"/>
      <c r="Y99" s="23"/>
      <c r="Z99" s="22"/>
      <c r="AA99" s="23"/>
      <c r="AB99" s="22"/>
      <c r="AC99" s="23"/>
      <c r="AE99" s="29" t="str">
        <f t="shared" si="6"/>
        <v/>
      </c>
      <c r="AG99" s="7" t="str">
        <f>+$A$23</f>
        <v/>
      </c>
      <c r="AH99" s="7" t="str">
        <f>IF(A99&lt;&gt;"",IF(AE99&lt;&gt;"",AE99,0)+IF(W103&lt;&gt;"",W103,0),"")</f>
        <v/>
      </c>
      <c r="AI99" s="106" t="str">
        <f>IF(AH99="","",IF(AH99&gt;0,ROUND(AH99/LARGE(AH88:AH102,1),3),0))</f>
        <v/>
      </c>
    </row>
    <row r="100" spans="1:35" ht="13.5" x14ac:dyDescent="0.25">
      <c r="A100" s="59" t="str">
        <f>+$A$24</f>
        <v/>
      </c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2"/>
      <c r="AA100" s="23"/>
      <c r="AB100" s="22"/>
      <c r="AC100" s="23"/>
      <c r="AE100" s="29" t="str">
        <f t="shared" si="6"/>
        <v/>
      </c>
      <c r="AG100" s="7" t="str">
        <f>+$A$24</f>
        <v/>
      </c>
      <c r="AH100" s="7" t="str">
        <f>IF(A100&lt;&gt;"",IF(AE100&lt;&gt;"",AE100,0)+IF(Y103&lt;&gt;"",Y103,0),"")</f>
        <v/>
      </c>
      <c r="AI100" s="106" t="str">
        <f>IF(AH100="","",IF(AH100&gt;0,ROUND(AH100/LARGE(AH88:AH102,1),3),0))</f>
        <v/>
      </c>
    </row>
    <row r="101" spans="1:35" ht="13.5" x14ac:dyDescent="0.25">
      <c r="A101" s="59" t="str">
        <f>+$A$25</f>
        <v/>
      </c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2"/>
      <c r="AC101" s="23"/>
      <c r="AE101" s="29" t="str">
        <f t="shared" si="6"/>
        <v/>
      </c>
      <c r="AG101" s="7" t="str">
        <f>+$A$25</f>
        <v/>
      </c>
      <c r="AH101" s="7" t="str">
        <f>IF(A101&lt;&gt;"",IF(AE101&lt;&gt;"",AE101,0)+IF(AA103&lt;&gt;"",AA103,0),"")</f>
        <v/>
      </c>
      <c r="AI101" s="106" t="str">
        <f>IF(AH101="","",IF(AH101&gt;0,ROUND(AH101/LARGE(AH88:AH102,1),3),0))</f>
        <v/>
      </c>
    </row>
    <row r="102" spans="1:35" x14ac:dyDescent="0.2">
      <c r="A102" s="59" t="str">
        <f>+$A$26</f>
        <v/>
      </c>
      <c r="C102" s="3"/>
      <c r="AE102" s="26"/>
      <c r="AG102" s="40" t="str">
        <f>+$A$26</f>
        <v/>
      </c>
      <c r="AH102" s="40" t="str">
        <f>IF(A102&lt;&gt;"",IF(AE102&lt;&gt;"",AE102,0)+IF(AC103&lt;&gt;"",AC103,0),"")</f>
        <v/>
      </c>
      <c r="AI102" s="107" t="str">
        <f>IF(AH102="","",IF(AH102&gt;0,ROUND(AH102/LARGE(AH88:AH102,1),3),0))</f>
        <v/>
      </c>
    </row>
    <row r="103" spans="1:35" s="26" customFormat="1" x14ac:dyDescent="0.2">
      <c r="C103" s="27" t="str">
        <f>IF(C87="","",SUM(C88:C101))</f>
        <v/>
      </c>
      <c r="E103" s="27" t="str">
        <f>IF(E87="","",SUM(E88:E101))</f>
        <v/>
      </c>
      <c r="G103" s="27" t="str">
        <f>IF(G87="","",SUM(G88:G101))</f>
        <v/>
      </c>
      <c r="I103" s="27" t="str">
        <f>IF(I87="","",SUM(I88:I101))</f>
        <v/>
      </c>
      <c r="K103" s="27" t="str">
        <f>IF(K87="","",SUM(K88:K101))</f>
        <v/>
      </c>
      <c r="M103" s="27" t="str">
        <f>IF(M87="","",SUM(M88:M101))</f>
        <v/>
      </c>
      <c r="O103" s="27" t="str">
        <f>IF(O87="","",SUM(O88:O101))</f>
        <v/>
      </c>
      <c r="Q103" s="27" t="str">
        <f>IF(Q87="","",SUM(Q88:Q101))</f>
        <v/>
      </c>
      <c r="S103" s="27" t="str">
        <f>IF(S87="","",SUM(S88:S101))</f>
        <v/>
      </c>
      <c r="U103" s="27" t="str">
        <f>IF(U87="","",SUM(U88:U101))</f>
        <v/>
      </c>
      <c r="W103" s="27" t="str">
        <f>IF(W87="","",SUM(W88:W101))</f>
        <v/>
      </c>
      <c r="X103" s="27"/>
      <c r="Y103" s="27" t="str">
        <f>IF(Y87="","",SUM(Y88:Y101))</f>
        <v/>
      </c>
      <c r="AA103" s="27" t="str">
        <f>IF(AA87="","",SUM(AA88:AA101))</f>
        <v/>
      </c>
      <c r="AC103" s="27" t="str">
        <f>IF(AC87="","",SUM(AC88:AC101))</f>
        <v/>
      </c>
      <c r="AG103" s="41"/>
      <c r="AH103" s="93"/>
      <c r="AI103" s="41"/>
    </row>
    <row r="104" spans="1:35" ht="24" customHeight="1" x14ac:dyDescent="0.2">
      <c r="AC104" s="8" t="str">
        <f>"Firma ("&amp;Anagrafica!B92&amp;")"</f>
        <v>Firma ()</v>
      </c>
      <c r="AE104" s="88"/>
      <c r="AF104" s="88"/>
      <c r="AG104" s="89"/>
      <c r="AH104" s="88"/>
      <c r="AI104" s="88"/>
    </row>
    <row r="105" spans="1:35" ht="18.75" x14ac:dyDescent="0.3">
      <c r="A105" s="19" t="str">
        <f>IF(Anagrafica!A93&lt;&gt;"",Anagrafica!A93&amp;" - "&amp;Anagrafica!B93,"")</f>
        <v/>
      </c>
      <c r="B105" s="20"/>
      <c r="D105" s="1"/>
    </row>
    <row r="106" spans="1:35" s="5" customFormat="1" ht="13.5" customHeight="1" x14ac:dyDescent="0.2">
      <c r="A106" s="4" t="s">
        <v>10</v>
      </c>
      <c r="C106" s="60" t="str">
        <f>$A$13</f>
        <v/>
      </c>
      <c r="E106" s="60" t="str">
        <f>+$A$14</f>
        <v/>
      </c>
      <c r="G106" s="60" t="str">
        <f>+$A$15</f>
        <v/>
      </c>
      <c r="I106" s="60" t="str">
        <f>+$A$16</f>
        <v/>
      </c>
      <c r="K106" s="60" t="str">
        <f>+$A$17</f>
        <v/>
      </c>
      <c r="M106" s="60" t="str">
        <f>+$A$18</f>
        <v/>
      </c>
      <c r="O106" s="60" t="str">
        <f>+$A$19</f>
        <v/>
      </c>
      <c r="Q106" s="60" t="str">
        <f>+$A$20</f>
        <v/>
      </c>
      <c r="S106" s="60" t="str">
        <f>+$A$21</f>
        <v/>
      </c>
      <c r="U106" s="60" t="str">
        <f>+$A$22</f>
        <v/>
      </c>
      <c r="W106" s="60" t="str">
        <f>+$A$23</f>
        <v/>
      </c>
      <c r="Y106" s="60" t="str">
        <f>+$A$24</f>
        <v/>
      </c>
      <c r="AA106" s="60" t="str">
        <f>+$A$25</f>
        <v/>
      </c>
      <c r="AC106" s="60" t="str">
        <f>+$A$26</f>
        <v/>
      </c>
      <c r="AE106" s="26"/>
      <c r="AG106" s="4" t="s">
        <v>10</v>
      </c>
      <c r="AH106" s="5" t="s">
        <v>1</v>
      </c>
      <c r="AI106" s="5" t="s">
        <v>0</v>
      </c>
    </row>
    <row r="107" spans="1:35" ht="13.5" x14ac:dyDescent="0.25">
      <c r="A107" s="59" t="str">
        <f>+$A$12</f>
        <v/>
      </c>
      <c r="B107" s="22"/>
      <c r="C107" s="23"/>
      <c r="D107" s="22"/>
      <c r="E107" s="23"/>
      <c r="F107" s="22"/>
      <c r="G107" s="23"/>
      <c r="H107" s="22"/>
      <c r="I107" s="23"/>
      <c r="J107" s="22"/>
      <c r="K107" s="23"/>
      <c r="L107" s="22"/>
      <c r="M107" s="23"/>
      <c r="N107" s="22"/>
      <c r="O107" s="23"/>
      <c r="P107" s="22"/>
      <c r="Q107" s="23"/>
      <c r="R107" s="22"/>
      <c r="S107" s="23"/>
      <c r="T107" s="22"/>
      <c r="U107" s="23"/>
      <c r="V107" s="22"/>
      <c r="W107" s="23"/>
      <c r="X107" s="22"/>
      <c r="Y107" s="23"/>
      <c r="Z107" s="22"/>
      <c r="AA107" s="23"/>
      <c r="AB107" s="22"/>
      <c r="AC107" s="23"/>
      <c r="AE107" s="29" t="str">
        <f t="shared" ref="AE107:AE120" si="7">IF(OR(A107="",AND(A107&lt;&gt;"",A108="")),"",SUM(B107,D107,F107,H107,J107,L107,N107,P107,R107,T107,V107,X107,Z107,AB107))</f>
        <v/>
      </c>
      <c r="AG107" s="6" t="str">
        <f>+$A$12</f>
        <v/>
      </c>
      <c r="AH107" s="6" t="str">
        <f>IF(A107&lt;&gt;"",AE107,"")</f>
        <v/>
      </c>
      <c r="AI107" s="105" t="str">
        <f>IF(AH107="","",IF(AH107&gt;0,ROUND(AH107/LARGE(AH107:AH121,1),3),0))</f>
        <v/>
      </c>
    </row>
    <row r="108" spans="1:35" ht="13.5" x14ac:dyDescent="0.25">
      <c r="A108" s="59" t="str">
        <f>+$A$13</f>
        <v/>
      </c>
      <c r="B108" s="24"/>
      <c r="C108" s="24"/>
      <c r="D108" s="22"/>
      <c r="E108" s="23"/>
      <c r="F108" s="22"/>
      <c r="G108" s="23"/>
      <c r="H108" s="22"/>
      <c r="I108" s="23"/>
      <c r="J108" s="22"/>
      <c r="K108" s="23"/>
      <c r="L108" s="22"/>
      <c r="M108" s="23"/>
      <c r="N108" s="22"/>
      <c r="O108" s="23"/>
      <c r="P108" s="22"/>
      <c r="Q108" s="23"/>
      <c r="R108" s="22"/>
      <c r="S108" s="23"/>
      <c r="T108" s="22"/>
      <c r="U108" s="23"/>
      <c r="V108" s="22"/>
      <c r="W108" s="23"/>
      <c r="X108" s="22"/>
      <c r="Y108" s="23"/>
      <c r="Z108" s="22"/>
      <c r="AA108" s="23"/>
      <c r="AB108" s="22"/>
      <c r="AC108" s="23"/>
      <c r="AE108" s="29" t="str">
        <f t="shared" si="7"/>
        <v/>
      </c>
      <c r="AG108" s="7" t="str">
        <f>+$A$13</f>
        <v/>
      </c>
      <c r="AH108" s="7" t="str">
        <f>IF(A108&lt;&gt;"",IF(AE108&lt;&gt;"",AE108,0)+IF(C122&lt;&gt;"",C122,0),"")</f>
        <v/>
      </c>
      <c r="AI108" s="106" t="str">
        <f>IF(AH108="","",IF(AH108&gt;0,ROUND(AH108/LARGE(AH107:AH121,1),3),0))</f>
        <v/>
      </c>
    </row>
    <row r="109" spans="1:35" ht="13.5" x14ac:dyDescent="0.25">
      <c r="A109" s="59" t="str">
        <f>+$A$14</f>
        <v/>
      </c>
      <c r="B109" s="24"/>
      <c r="C109" s="24"/>
      <c r="D109" s="24"/>
      <c r="E109" s="24"/>
      <c r="F109" s="22"/>
      <c r="G109" s="23"/>
      <c r="H109" s="22"/>
      <c r="I109" s="23"/>
      <c r="J109" s="22"/>
      <c r="K109" s="23"/>
      <c r="L109" s="22"/>
      <c r="M109" s="23"/>
      <c r="N109" s="22"/>
      <c r="O109" s="23"/>
      <c r="P109" s="22"/>
      <c r="Q109" s="23"/>
      <c r="R109" s="22"/>
      <c r="S109" s="23"/>
      <c r="T109" s="22"/>
      <c r="U109" s="23"/>
      <c r="V109" s="22"/>
      <c r="W109" s="23"/>
      <c r="X109" s="22"/>
      <c r="Y109" s="23"/>
      <c r="Z109" s="22"/>
      <c r="AA109" s="23"/>
      <c r="AB109" s="22"/>
      <c r="AC109" s="23"/>
      <c r="AE109" s="29" t="str">
        <f t="shared" si="7"/>
        <v/>
      </c>
      <c r="AG109" s="7" t="str">
        <f>+$A$14</f>
        <v/>
      </c>
      <c r="AH109" s="7" t="str">
        <f>IF(A109&lt;&gt;"",IF(AE109&lt;&gt;"",AE109,0)+IF(E122&lt;&gt;"",E122,0),"")</f>
        <v/>
      </c>
      <c r="AI109" s="106" t="str">
        <f>IF(AH109="","",IF(AH109&gt;0,ROUND(AH109/LARGE(AH107:AH121,1),3),0))</f>
        <v/>
      </c>
    </row>
    <row r="110" spans="1:35" ht="13.5" x14ac:dyDescent="0.25">
      <c r="A110" s="59" t="str">
        <f>+$A$15</f>
        <v/>
      </c>
      <c r="B110" s="24"/>
      <c r="C110" s="24"/>
      <c r="D110" s="24"/>
      <c r="E110" s="24"/>
      <c r="F110" s="24"/>
      <c r="G110" s="24"/>
      <c r="H110" s="22"/>
      <c r="I110" s="23"/>
      <c r="J110" s="22"/>
      <c r="K110" s="23"/>
      <c r="L110" s="22"/>
      <c r="M110" s="23"/>
      <c r="N110" s="22"/>
      <c r="O110" s="23"/>
      <c r="P110" s="22"/>
      <c r="Q110" s="23"/>
      <c r="R110" s="22"/>
      <c r="S110" s="23"/>
      <c r="T110" s="22"/>
      <c r="U110" s="23"/>
      <c r="V110" s="22"/>
      <c r="W110" s="23"/>
      <c r="X110" s="22"/>
      <c r="Y110" s="23"/>
      <c r="Z110" s="22"/>
      <c r="AA110" s="23"/>
      <c r="AB110" s="22"/>
      <c r="AC110" s="23"/>
      <c r="AE110" s="29" t="str">
        <f t="shared" si="7"/>
        <v/>
      </c>
      <c r="AG110" s="7" t="str">
        <f>+$A$15</f>
        <v/>
      </c>
      <c r="AH110" s="7" t="str">
        <f>IF(A110&lt;&gt;"",IF(AE110&lt;&gt;"",AE110,0)+IF(G122&lt;&gt;"",G122,0),"")</f>
        <v/>
      </c>
      <c r="AI110" s="106" t="str">
        <f>IF(AH110="","",IF(AH110&gt;0,ROUND(AH110/LARGE(AH107:AH121,1),3),0))</f>
        <v/>
      </c>
    </row>
    <row r="111" spans="1:35" ht="13.5" x14ac:dyDescent="0.25">
      <c r="A111" s="59" t="str">
        <f>+$A$16</f>
        <v/>
      </c>
      <c r="B111" s="24"/>
      <c r="C111" s="24"/>
      <c r="D111" s="24"/>
      <c r="E111" s="24"/>
      <c r="F111" s="24"/>
      <c r="G111" s="24"/>
      <c r="H111" s="24"/>
      <c r="I111" s="24"/>
      <c r="J111" s="22"/>
      <c r="K111" s="23"/>
      <c r="L111" s="22"/>
      <c r="M111" s="23"/>
      <c r="N111" s="22"/>
      <c r="O111" s="23"/>
      <c r="P111" s="22"/>
      <c r="Q111" s="23"/>
      <c r="R111" s="22"/>
      <c r="S111" s="23"/>
      <c r="T111" s="22"/>
      <c r="U111" s="23"/>
      <c r="V111" s="22"/>
      <c r="W111" s="23"/>
      <c r="X111" s="22"/>
      <c r="Y111" s="23"/>
      <c r="Z111" s="22"/>
      <c r="AA111" s="23"/>
      <c r="AB111" s="22"/>
      <c r="AC111" s="23"/>
      <c r="AE111" s="29" t="str">
        <f t="shared" si="7"/>
        <v/>
      </c>
      <c r="AG111" s="7" t="str">
        <f>+$A$16</f>
        <v/>
      </c>
      <c r="AH111" s="7" t="str">
        <f>IF(A111&lt;&gt;"",IF(AE111&lt;&gt;"",AE111,0)+IF(I122&lt;&gt;"",I122,0),"")</f>
        <v/>
      </c>
      <c r="AI111" s="106" t="str">
        <f>IF(AH111="","",IF(AH111&gt;0,ROUND(AH111/LARGE(AH107:AH121,1),3),0))</f>
        <v/>
      </c>
    </row>
    <row r="112" spans="1:35" ht="13.5" x14ac:dyDescent="0.25">
      <c r="A112" s="59" t="str">
        <f>+$A$17</f>
        <v/>
      </c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2"/>
      <c r="M112" s="23"/>
      <c r="N112" s="22"/>
      <c r="O112" s="23"/>
      <c r="P112" s="22"/>
      <c r="Q112" s="23"/>
      <c r="R112" s="22"/>
      <c r="S112" s="23"/>
      <c r="T112" s="22"/>
      <c r="U112" s="23"/>
      <c r="V112" s="22"/>
      <c r="W112" s="23"/>
      <c r="X112" s="22"/>
      <c r="Y112" s="23"/>
      <c r="Z112" s="22"/>
      <c r="AA112" s="23"/>
      <c r="AB112" s="22"/>
      <c r="AC112" s="23"/>
      <c r="AE112" s="29" t="str">
        <f t="shared" si="7"/>
        <v/>
      </c>
      <c r="AG112" s="7" t="str">
        <f>+$A$17</f>
        <v/>
      </c>
      <c r="AH112" s="7" t="str">
        <f>IF(A112&lt;&gt;"",IF(AE112&lt;&gt;"",AE112,0)+IF(K122&lt;&gt;"",K122,0),"")</f>
        <v/>
      </c>
      <c r="AI112" s="106" t="str">
        <f>IF(AH112="","",IF(AH112&gt;0,ROUND(AH112/LARGE(AH107:AH121,1),3),0))</f>
        <v/>
      </c>
    </row>
    <row r="113" spans="1:35" ht="13.5" x14ac:dyDescent="0.25">
      <c r="A113" s="59" t="str">
        <f>+$A$18</f>
        <v/>
      </c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2"/>
      <c r="O113" s="23"/>
      <c r="P113" s="22"/>
      <c r="Q113" s="23"/>
      <c r="R113" s="22"/>
      <c r="S113" s="23"/>
      <c r="T113" s="22"/>
      <c r="U113" s="23"/>
      <c r="V113" s="22"/>
      <c r="W113" s="23"/>
      <c r="X113" s="22"/>
      <c r="Y113" s="23"/>
      <c r="Z113" s="22"/>
      <c r="AA113" s="23"/>
      <c r="AB113" s="22"/>
      <c r="AC113" s="23"/>
      <c r="AE113" s="29" t="str">
        <f t="shared" si="7"/>
        <v/>
      </c>
      <c r="AG113" s="7" t="str">
        <f>+$A$18</f>
        <v/>
      </c>
      <c r="AH113" s="7" t="str">
        <f>IF(A113&lt;&gt;"",IF(AE113&lt;&gt;"",AE113,0)+IF(M122&lt;&gt;"",M122,0),"")</f>
        <v/>
      </c>
      <c r="AI113" s="106" t="str">
        <f>IF(AH113="","",IF(AH113&gt;0,ROUND(AH113/LARGE(AH107:AH121,1),3),0))</f>
        <v/>
      </c>
    </row>
    <row r="114" spans="1:35" ht="13.5" x14ac:dyDescent="0.25">
      <c r="A114" s="59" t="str">
        <f>+$A$19</f>
        <v/>
      </c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2"/>
      <c r="Q114" s="23"/>
      <c r="R114" s="22"/>
      <c r="S114" s="23"/>
      <c r="T114" s="22"/>
      <c r="U114" s="23"/>
      <c r="V114" s="22"/>
      <c r="W114" s="23"/>
      <c r="X114" s="22"/>
      <c r="Y114" s="23"/>
      <c r="Z114" s="22"/>
      <c r="AA114" s="23"/>
      <c r="AB114" s="22"/>
      <c r="AC114" s="23"/>
      <c r="AE114" s="29" t="str">
        <f t="shared" si="7"/>
        <v/>
      </c>
      <c r="AG114" s="7" t="str">
        <f>+$A$19</f>
        <v/>
      </c>
      <c r="AH114" s="7" t="str">
        <f>IF(A114&lt;&gt;"",IF(AE114&lt;&gt;"",AE114,0)+IF(O122&lt;&gt;"",O122,0),"")</f>
        <v/>
      </c>
      <c r="AI114" s="106" t="str">
        <f>IF(AH114="","",IF(AH114&gt;0,ROUND(AH114/LARGE(AH107:AH121,1),3),0))</f>
        <v/>
      </c>
    </row>
    <row r="115" spans="1:35" ht="13.5" x14ac:dyDescent="0.25">
      <c r="A115" s="59" t="str">
        <f>+$A$20</f>
        <v/>
      </c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79"/>
      <c r="P115" s="24"/>
      <c r="Q115" s="24"/>
      <c r="R115" s="22"/>
      <c r="S115" s="23"/>
      <c r="T115" s="22"/>
      <c r="U115" s="23"/>
      <c r="V115" s="22"/>
      <c r="W115" s="23"/>
      <c r="X115" s="22"/>
      <c r="Y115" s="23"/>
      <c r="Z115" s="22"/>
      <c r="AA115" s="23"/>
      <c r="AB115" s="22"/>
      <c r="AC115" s="23"/>
      <c r="AE115" s="29" t="str">
        <f t="shared" si="7"/>
        <v/>
      </c>
      <c r="AG115" s="7" t="str">
        <f>+$A$20</f>
        <v/>
      </c>
      <c r="AH115" s="7" t="str">
        <f>IF(A115&lt;&gt;"",IF(AE115&lt;&gt;"",AE115,0)+IF(Q122&lt;&gt;"",Q122,0),"")</f>
        <v/>
      </c>
      <c r="AI115" s="106" t="str">
        <f>IF(AH115="","",IF(AH115&gt;0,ROUND(AH115/LARGE(AH107:AH121,1),3),0))</f>
        <v/>
      </c>
    </row>
    <row r="116" spans="1:35" ht="13.5" x14ac:dyDescent="0.25">
      <c r="A116" s="59" t="str">
        <f>+$A$21</f>
        <v/>
      </c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2"/>
      <c r="U116" s="23"/>
      <c r="V116" s="22"/>
      <c r="W116" s="23"/>
      <c r="X116" s="22"/>
      <c r="Y116" s="23"/>
      <c r="Z116" s="22"/>
      <c r="AA116" s="23"/>
      <c r="AB116" s="22"/>
      <c r="AC116" s="23"/>
      <c r="AE116" s="29" t="str">
        <f t="shared" si="7"/>
        <v/>
      </c>
      <c r="AG116" s="7" t="str">
        <f>+$A$21</f>
        <v/>
      </c>
      <c r="AH116" s="7" t="str">
        <f>IF(A116&lt;&gt;"",IF(AE116&lt;&gt;"",AE116,0)+IF(S122&lt;&gt;"",S122,0),"")</f>
        <v/>
      </c>
      <c r="AI116" s="106" t="str">
        <f>IF(AH116="","",IF(AH116&gt;0,ROUND(AH116/LARGE(AH107:AH121,1),3),0))</f>
        <v/>
      </c>
    </row>
    <row r="117" spans="1:35" ht="13.5" x14ac:dyDescent="0.25">
      <c r="A117" s="59" t="str">
        <f>+$A$22</f>
        <v/>
      </c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2"/>
      <c r="W117" s="23"/>
      <c r="X117" s="22"/>
      <c r="Y117" s="23"/>
      <c r="Z117" s="22"/>
      <c r="AA117" s="23"/>
      <c r="AB117" s="22"/>
      <c r="AC117" s="23"/>
      <c r="AE117" s="29" t="str">
        <f t="shared" si="7"/>
        <v/>
      </c>
      <c r="AG117" s="7" t="str">
        <f>+$A$22</f>
        <v/>
      </c>
      <c r="AH117" s="7" t="str">
        <f>IF(A117&lt;&gt;"",IF(AE117&lt;&gt;"",AE117,0)+IF(U122&lt;&gt;"",U122,0),"")</f>
        <v/>
      </c>
      <c r="AI117" s="106" t="str">
        <f>IF(AH117="","",IF(AH117&gt;0,ROUND(AH117/LARGE(AH107:AH121,1),3),0))</f>
        <v/>
      </c>
    </row>
    <row r="118" spans="1:35" ht="13.5" x14ac:dyDescent="0.25">
      <c r="A118" s="59" t="str">
        <f>+$A$23</f>
        <v/>
      </c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2"/>
      <c r="Y118" s="23"/>
      <c r="Z118" s="22"/>
      <c r="AA118" s="23"/>
      <c r="AB118" s="22"/>
      <c r="AC118" s="23"/>
      <c r="AE118" s="29" t="str">
        <f t="shared" si="7"/>
        <v/>
      </c>
      <c r="AG118" s="7" t="str">
        <f>+$A$23</f>
        <v/>
      </c>
      <c r="AH118" s="7" t="str">
        <f>IF(A118&lt;&gt;"",IF(AE118&lt;&gt;"",AE118,0)+IF(W122&lt;&gt;"",W122,0),"")</f>
        <v/>
      </c>
      <c r="AI118" s="106" t="str">
        <f>IF(AH118="","",IF(AH118&gt;0,ROUND(AH118/LARGE(AH107:AH121,1),3),0))</f>
        <v/>
      </c>
    </row>
    <row r="119" spans="1:35" ht="13.5" x14ac:dyDescent="0.25">
      <c r="A119" s="59" t="str">
        <f>+$A$24</f>
        <v/>
      </c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2"/>
      <c r="AA119" s="23"/>
      <c r="AB119" s="22"/>
      <c r="AC119" s="23"/>
      <c r="AE119" s="29" t="str">
        <f t="shared" si="7"/>
        <v/>
      </c>
      <c r="AG119" s="7" t="str">
        <f>+$A$24</f>
        <v/>
      </c>
      <c r="AH119" s="7" t="str">
        <f>IF(A119&lt;&gt;"",IF(AE119&lt;&gt;"",AE119,0)+IF(Y122&lt;&gt;"",Y122,0),"")</f>
        <v/>
      </c>
      <c r="AI119" s="106" t="str">
        <f>IF(AH119="","",IF(AH119&gt;0,ROUND(AH119/LARGE(AH107:AH121,1),3),0))</f>
        <v/>
      </c>
    </row>
    <row r="120" spans="1:35" ht="13.5" x14ac:dyDescent="0.25">
      <c r="A120" s="59" t="str">
        <f>+$A$25</f>
        <v/>
      </c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2"/>
      <c r="AC120" s="23"/>
      <c r="AE120" s="29" t="str">
        <f t="shared" si="7"/>
        <v/>
      </c>
      <c r="AG120" s="7" t="str">
        <f>+$A$25</f>
        <v/>
      </c>
      <c r="AH120" s="7" t="str">
        <f>IF(A120&lt;&gt;"",IF(AE120&lt;&gt;"",AE120,0)+IF(AA122&lt;&gt;"",AA122,0),"")</f>
        <v/>
      </c>
      <c r="AI120" s="106" t="str">
        <f>IF(AH120="","",IF(AH120&gt;0,ROUND(AH120/LARGE(AH107:AH121,1),3),0))</f>
        <v/>
      </c>
    </row>
    <row r="121" spans="1:35" x14ac:dyDescent="0.2">
      <c r="A121" s="59" t="str">
        <f>+$A$26</f>
        <v/>
      </c>
      <c r="C121" s="3"/>
      <c r="AE121" s="26"/>
      <c r="AG121" s="40" t="str">
        <f>+$A$26</f>
        <v/>
      </c>
      <c r="AH121" s="40" t="str">
        <f>IF(A121&lt;&gt;"",IF(AE121&lt;&gt;"",AE121,0)+IF(AC122&lt;&gt;"",AC122,0),"")</f>
        <v/>
      </c>
      <c r="AI121" s="107" t="str">
        <f>IF(AH121="","",IF(AH121&gt;0,ROUND(AH121/LARGE(AH107:AH121,1),3),0))</f>
        <v/>
      </c>
    </row>
    <row r="122" spans="1:35" s="26" customFormat="1" x14ac:dyDescent="0.2">
      <c r="C122" s="27" t="str">
        <f>IF(C106="","",SUM(C107:C120))</f>
        <v/>
      </c>
      <c r="E122" s="27" t="str">
        <f>IF(E106="","",SUM(E107:E120))</f>
        <v/>
      </c>
      <c r="G122" s="27" t="str">
        <f>IF(G106="","",SUM(G107:G120))</f>
        <v/>
      </c>
      <c r="I122" s="27" t="str">
        <f>IF(I106="","",SUM(I107:I120))</f>
        <v/>
      </c>
      <c r="K122" s="27" t="str">
        <f>IF(K106="","",SUM(K107:K120))</f>
        <v/>
      </c>
      <c r="M122" s="27" t="str">
        <f>IF(M106="","",SUM(M107:M120))</f>
        <v/>
      </c>
      <c r="O122" s="27" t="str">
        <f>IF(O106="","",SUM(O107:O120))</f>
        <v/>
      </c>
      <c r="Q122" s="27" t="str">
        <f>IF(Q106="","",SUM(Q107:Q120))</f>
        <v/>
      </c>
      <c r="S122" s="27" t="str">
        <f>IF(S106="","",SUM(S107:S120))</f>
        <v/>
      </c>
      <c r="U122" s="27" t="str">
        <f>IF(U106="","",SUM(U107:U120))</f>
        <v/>
      </c>
      <c r="W122" s="27" t="str">
        <f>IF(W106="","",SUM(W107:W120))</f>
        <v/>
      </c>
      <c r="X122" s="27"/>
      <c r="Y122" s="27" t="str">
        <f>IF(Y106="","",SUM(Y107:Y120))</f>
        <v/>
      </c>
      <c r="AA122" s="27" t="str">
        <f>IF(AA106="","",SUM(AA107:AA120))</f>
        <v/>
      </c>
      <c r="AC122" s="27" t="str">
        <f>IF(AC106="","",SUM(AC107:AC120))</f>
        <v/>
      </c>
      <c r="AG122" s="41"/>
      <c r="AH122" s="93"/>
      <c r="AI122" s="41"/>
    </row>
    <row r="123" spans="1:35" ht="24" customHeight="1" x14ac:dyDescent="0.2">
      <c r="AC123" s="8" t="str">
        <f>"Firma ("&amp;Anagrafica!B93&amp;")"</f>
        <v>Firma ()</v>
      </c>
      <c r="AE123" s="88"/>
      <c r="AF123" s="88"/>
      <c r="AG123" s="89"/>
      <c r="AH123" s="88"/>
      <c r="AI123" s="88"/>
    </row>
  </sheetData>
  <mergeCells count="70">
    <mergeCell ref="AB24:AE24"/>
    <mergeCell ref="AB25:AE25"/>
    <mergeCell ref="AB26:AE26"/>
    <mergeCell ref="B25:S25"/>
    <mergeCell ref="AB15:AE15"/>
    <mergeCell ref="AB16:AE16"/>
    <mergeCell ref="AB17:AE17"/>
    <mergeCell ref="AB18:AE18"/>
    <mergeCell ref="AB19:AE19"/>
    <mergeCell ref="AB20:AE20"/>
    <mergeCell ref="AB21:AE21"/>
    <mergeCell ref="AB22:AE22"/>
    <mergeCell ref="AB23:AE23"/>
    <mergeCell ref="X16:AA16"/>
    <mergeCell ref="X23:AA23"/>
    <mergeCell ref="X24:AA24"/>
    <mergeCell ref="A11:S11"/>
    <mergeCell ref="B20:S20"/>
    <mergeCell ref="B21:S21"/>
    <mergeCell ref="B22:S22"/>
    <mergeCell ref="B19:S19"/>
    <mergeCell ref="B16:S16"/>
    <mergeCell ref="B17:S17"/>
    <mergeCell ref="A1:AG1"/>
    <mergeCell ref="B24:S24"/>
    <mergeCell ref="A5:AI5"/>
    <mergeCell ref="A8:AG8"/>
    <mergeCell ref="A9:AG9"/>
    <mergeCell ref="AB11:AE11"/>
    <mergeCell ref="AB12:AE12"/>
    <mergeCell ref="AB13:AE13"/>
    <mergeCell ref="AB14:AE14"/>
    <mergeCell ref="T23:W23"/>
    <mergeCell ref="B18:S18"/>
    <mergeCell ref="T13:W13"/>
    <mergeCell ref="B12:S12"/>
    <mergeCell ref="B13:S13"/>
    <mergeCell ref="B14:S14"/>
    <mergeCell ref="B15:S15"/>
    <mergeCell ref="T11:W11"/>
    <mergeCell ref="T12:W12"/>
    <mergeCell ref="T20:W20"/>
    <mergeCell ref="T18:W18"/>
    <mergeCell ref="T15:W15"/>
    <mergeCell ref="T16:W16"/>
    <mergeCell ref="T17:W17"/>
    <mergeCell ref="T14:W14"/>
    <mergeCell ref="P27:S27"/>
    <mergeCell ref="T27:W27"/>
    <mergeCell ref="T26:W26"/>
    <mergeCell ref="T19:W19"/>
    <mergeCell ref="T21:W21"/>
    <mergeCell ref="T24:W24"/>
    <mergeCell ref="T25:W25"/>
    <mergeCell ref="T22:W22"/>
    <mergeCell ref="B26:S26"/>
    <mergeCell ref="B23:S23"/>
    <mergeCell ref="X11:AA11"/>
    <mergeCell ref="X12:AA12"/>
    <mergeCell ref="X13:AA13"/>
    <mergeCell ref="X14:AA14"/>
    <mergeCell ref="X15:AA15"/>
    <mergeCell ref="X25:AA25"/>
    <mergeCell ref="X26:AA26"/>
    <mergeCell ref="X17:AA17"/>
    <mergeCell ref="X18:AA18"/>
    <mergeCell ref="X19:AA19"/>
    <mergeCell ref="X20:AA20"/>
    <mergeCell ref="X21:AA21"/>
    <mergeCell ref="X22:AA22"/>
  </mergeCells>
  <phoneticPr fontId="0" type="noConversion"/>
  <conditionalFormatting sqref="B31 D31:D32 F31:F33 H31:H34 J31:J35 L31:L36 N31:N37 P31:P38 R31:R39 T31:T40 V31:V41 X31:X42 Z31:Z43 AB31:AB44">
    <cfRule type="expression" dxfId="144" priority="16" stopIfTrue="1">
      <formula>AND(OR($A31="",C$30=""),$AE31&lt;&gt;"")</formula>
    </cfRule>
    <cfRule type="expression" dxfId="143" priority="17" stopIfTrue="1">
      <formula>OR($A31="",C$30="")</formula>
    </cfRule>
  </conditionalFormatting>
  <conditionalFormatting sqref="B50 D50:D51 F50:F52 H50:H53 J50:J54 L50:L55 N50:N56 P50:P57 R50:R58 T50:T59 V50:V60 X50:X61 Z50:Z62 AB50:AB63">
    <cfRule type="expression" dxfId="142" priority="4" stopIfTrue="1">
      <formula>AND(OR($A50="",C$49=""),$AE50&lt;&gt;"")</formula>
    </cfRule>
    <cfRule type="expression" dxfId="141" priority="5" stopIfTrue="1">
      <formula>OR($A50="",C$49="")</formula>
    </cfRule>
  </conditionalFormatting>
  <conditionalFormatting sqref="B69 D69:D70 F69:F71 H69:H72 J69:J73 L69:L74 N69:N75 P69:P76 R69:R77 T69:T78 V69:V79 X69:X80 Z69:Z81 AB69:AB82 X118">
    <cfRule type="expression" dxfId="140" priority="8" stopIfTrue="1">
      <formula>AND(OR($A69="",C$68=""),$AE69&lt;&gt;"")</formula>
    </cfRule>
    <cfRule type="expression" dxfId="139" priority="9" stopIfTrue="1">
      <formula>OR($A69="",C$68="")</formula>
    </cfRule>
  </conditionalFormatting>
  <conditionalFormatting sqref="B88 D88:D89 F88:F90 H88:H91 J88:J92 L88:L93 N88:N94 P88:P95 R88:R96 T88:T97 V88:V98 X88:X99 Z88:Z100 AB88:AB101">
    <cfRule type="expression" dxfId="138" priority="12" stopIfTrue="1">
      <formula>AND(OR($A88="",C$87=""),$AE88&lt;&gt;"")</formula>
    </cfRule>
    <cfRule type="expression" dxfId="137" priority="13" stopIfTrue="1">
      <formula>OR($A88="",C$87="")</formula>
    </cfRule>
  </conditionalFormatting>
  <conditionalFormatting sqref="B107 D107:D108 F107:F109 H107:H110 J107:J111 L107:L112 N107:N113 P107:P114 R107:R115 T107:T116 V107:V117 X107:X117 Z107:Z119 AB107:AB120">
    <cfRule type="expression" dxfId="136" priority="14" stopIfTrue="1">
      <formula>AND(OR($A107="",C$106=""),$AE107&lt;&gt;"")</formula>
    </cfRule>
    <cfRule type="expression" dxfId="135" priority="15" stopIfTrue="1">
      <formula>OR($A107="",C$106="")</formula>
    </cfRule>
  </conditionalFormatting>
  <conditionalFormatting sqref="B32:C32 B33:E44 F34:G44 H35:I44 J36:K44 L37:M44 N38:O44 P39:Q44 R40:S44 T41:U44 V42:W44 X43:Y44 Z44:AA44 B51:C51 B52:E63 F53:G63 H54:I63 J55:K63 L56:M63 N57:O63 P58:Q63 R59:S63 T60:U63 V61:W63 X62:Y63 Z63:AA63 B70:C70 B71:E82 F72:G82 H73:I82 J74:K82 L75:M82 N76:O82 P77:Q82 R78:S82 T79:U82 V80:W82 X81:Y82 Z82:AA82 B89:C89 B90:E101 F91:G101 H92:I101 J93:K101 L94:M101 N95:O101 P96:Q101 R97:S101 T98:U101 V99:W101 X100:Y101 Z101:AA101 B108:C108 B109:E120 F110:G120 H111:I120 J112:K120 L113:M120 N114:O120 P115:Q120 R116:S120 T117:U120 V118:W120 X119:Y120 Z120:AA120">
    <cfRule type="expression" dxfId="134" priority="2" stopIfTrue="1">
      <formula>AND($A32&lt;&gt;"",$A33="")</formula>
    </cfRule>
    <cfRule type="expression" dxfId="133" priority="3" stopIfTrue="1">
      <formula>$A32=""</formula>
    </cfRule>
  </conditionalFormatting>
  <conditionalFormatting sqref="B30:AC30 AE31:AE44 A31:A45 B49:AC49 AE50:AE63 A50:A64 B68:AC68 AE69:AE82 A69:A83 B87:AC87 AE88:AE101 A88:A102 B106:AC106 AE107:AE120 A107:A121">
    <cfRule type="cellIs" dxfId="132" priority="20" stopIfTrue="1" operator="equal">
      <formula>""</formula>
    </cfRule>
  </conditionalFormatting>
  <conditionalFormatting sqref="C31 E31:E32 G31:G33 I31:I34 K31:K35 M31:M36 O31:O37 Q31:Q38 S31:S39 U31:U40 W31:W41 Y31:Y42 AA31:AA43 AC31:AC44">
    <cfRule type="expression" dxfId="131" priority="18" stopIfTrue="1">
      <formula>AND(OR($A31="",C$30=""),$AE31&lt;&gt;"")</formula>
    </cfRule>
    <cfRule type="expression" dxfId="130" priority="19" stopIfTrue="1">
      <formula>C$30=""</formula>
    </cfRule>
  </conditionalFormatting>
  <conditionalFormatting sqref="C46 E46 G46 I46 K46 M46 O46 Q46 S46 U46 W46:Y46 AA46 AC46 C65 E65 G65 I65 K65 M65 O65 Q65 S65 U65 W65:Y65 AA65 AC65 C84 E84 G84 I84 K84 M84 O84 Q84 S84 U84 W84:Y84 AA84 AC84 C103 E103 G103 I103 K103 M103 O103 Q103 S103 U103 W103:Y103 AA103 AC103 C122 E122 G122 I122 K122 M122 O122 Q122 S122 U122 W122:Y122 AA122 AC122">
    <cfRule type="expression" dxfId="129" priority="1" stopIfTrue="1">
      <formula>C30=""</formula>
    </cfRule>
  </conditionalFormatting>
  <conditionalFormatting sqref="C50 E50:E51 G50:G52 I50:I53 K50:K54 M50:M55 O50:O56 Q50:Q57 S50:S58 U50:U59 W50:W60 Y50:Y61 AA50:AA62 AC50:AC63 C88 E88:E89 G88:G90 I88:I91 K88:K92 M88:M93 O88:O94 Q88:Q95 S88:S96 U88:U97 W88:W98 Y88:Y99 AA88:AA100 AC88:AC101">
    <cfRule type="expression" dxfId="128" priority="6" stopIfTrue="1">
      <formula>AND(OR($A50="",C$49=""),$AE50&lt;&gt;"")</formula>
    </cfRule>
    <cfRule type="expression" dxfId="127" priority="7" stopIfTrue="1">
      <formula>C$49=""</formula>
    </cfRule>
  </conditionalFormatting>
  <conditionalFormatting sqref="C69 E69:E70 G69:G71 I69:I72 K69:K73 M69:M74 O69:O75 Q69:Q76 S69:S77 U69:U78 W69:W79 Y69:Y80 AA69:AA81 AC69:AC82 C107 E107:E108 G107:G109 I107:I110 K107:K111 M107:M112 O107:O113 Q107:Q114 S107:S115 U107:U116 W107:W117 Y107:Y118 AA107:AA119 AC107:AC120">
    <cfRule type="expression" dxfId="126" priority="10" stopIfTrue="1">
      <formula>AND(OR($A69="",C$68=""),$AE69&lt;&gt;"")</formula>
    </cfRule>
    <cfRule type="expression" dxfId="125" priority="11" stopIfTrue="1">
      <formula>C$68=""</formula>
    </cfRule>
  </conditionalFormatting>
  <hyperlinks>
    <hyperlink ref="A1" location="Anagrafica!A1" display="Torna alla scheda Anagrafica" xr:uid="{00000000-0004-0000-1000-000000000000}"/>
  </hyperlinks>
  <pageMargins left="0.39370078740157483" right="0.39370078740157483" top="0.39370078740157483" bottom="0.78740157480314965" header="0.51181102362204722" footer="0.39370078740157483"/>
  <pageSetup paperSize="9" scale="42" orientation="portrait" r:id="rId1"/>
  <headerFooter alignWithMargins="0">
    <oddFooter>&amp;L&amp;"Arial Narrow,Normale"&amp;8&amp;D&amp;R&amp;"Arial Narrow,Normale"&amp;A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oglio7">
    <tabColor indexed="17"/>
    <pageSetUpPr fitToPage="1"/>
  </sheetPr>
  <dimension ref="A1:AT203"/>
  <sheetViews>
    <sheetView showGridLines="0" view="pageBreakPreview" zoomScaleNormal="100" zoomScaleSheetLayoutView="100" workbookViewId="0">
      <selection activeCell="BB30" sqref="BB30"/>
    </sheetView>
  </sheetViews>
  <sheetFormatPr defaultColWidth="9.140625" defaultRowHeight="12.75" x14ac:dyDescent="0.2"/>
  <cols>
    <col min="1" max="2" width="8.7109375" style="3" customWidth="1"/>
    <col min="3" max="3" width="8.7109375" style="5" customWidth="1"/>
    <col min="4" max="5" width="8.7109375" style="3" customWidth="1"/>
    <col min="6" max="16" width="8.7109375" style="3" hidden="1" customWidth="1"/>
    <col min="17" max="27" width="3" style="3" hidden="1" customWidth="1"/>
    <col min="28" max="28" width="15.140625" style="3" customWidth="1"/>
    <col min="29" max="31" width="3" style="3" hidden="1" customWidth="1"/>
    <col min="32" max="32" width="2.42578125" style="3" hidden="1" customWidth="1"/>
    <col min="33" max="33" width="3.5703125" style="26" hidden="1" customWidth="1"/>
    <col min="34" max="35" width="10.85546875" style="3" hidden="1" customWidth="1"/>
    <col min="36" max="43" width="3" style="3" hidden="1" customWidth="1"/>
    <col min="44" max="44" width="3.140625" style="3" hidden="1" customWidth="1"/>
    <col min="45" max="47" width="0" style="3" hidden="1" customWidth="1"/>
    <col min="48" max="55" width="9.140625" style="3"/>
    <col min="56" max="64" width="0" style="3" hidden="1" customWidth="1"/>
    <col min="65" max="74" width="9.140625" style="3"/>
    <col min="75" max="83" width="0" style="3" hidden="1" customWidth="1"/>
    <col min="84" max="93" width="9.140625" style="3"/>
    <col min="94" max="102" width="0" style="3" hidden="1" customWidth="1"/>
    <col min="103" max="16384" width="9.140625" style="3"/>
  </cols>
  <sheetData>
    <row r="1" spans="1:35" ht="26.25" customHeight="1" x14ac:dyDescent="0.2">
      <c r="A1" s="381"/>
      <c r="B1" s="381"/>
      <c r="C1" s="381"/>
      <c r="D1" s="381"/>
      <c r="E1" s="381"/>
      <c r="F1" s="381"/>
      <c r="G1" s="381"/>
      <c r="H1" s="381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</row>
    <row r="2" spans="1:35" s="30" customFormat="1" ht="15.75" hidden="1" x14ac:dyDescent="0.25">
      <c r="A2" s="383" t="str">
        <f>+Anagrafica!A1</f>
        <v xml:space="preserve">CALCOLO DELL'OFFERTA ECONOMICAMENTE PIU' VANTAGGIOSA 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149"/>
      <c r="AE2" s="149"/>
      <c r="AF2" s="149"/>
      <c r="AG2" s="150"/>
      <c r="AH2" s="150"/>
      <c r="AI2" s="150"/>
    </row>
    <row r="3" spans="1:35" s="31" customFormat="1" ht="13.5" hidden="1" x14ac:dyDescent="0.25">
      <c r="A3" s="190"/>
      <c r="B3" s="190"/>
      <c r="C3" s="191"/>
      <c r="D3" s="190"/>
      <c r="E3" s="190"/>
      <c r="F3" s="190"/>
      <c r="G3" s="190"/>
      <c r="H3" s="190"/>
      <c r="I3" s="190"/>
      <c r="J3" s="190"/>
      <c r="K3" s="190"/>
      <c r="L3" s="190"/>
      <c r="M3" s="190"/>
      <c r="N3" s="190"/>
      <c r="O3" s="190"/>
      <c r="P3" s="190"/>
      <c r="Q3" s="190"/>
      <c r="R3" s="190"/>
      <c r="S3" s="190"/>
      <c r="T3" s="190"/>
      <c r="U3" s="190"/>
      <c r="V3" s="190"/>
      <c r="W3" s="190"/>
      <c r="X3" s="190"/>
      <c r="Y3" s="190"/>
      <c r="Z3" s="190"/>
      <c r="AA3" s="190"/>
      <c r="AB3" s="190"/>
      <c r="AC3" s="190"/>
      <c r="AD3" s="128"/>
      <c r="AE3" s="128"/>
      <c r="AF3" s="128"/>
      <c r="AG3" s="128"/>
      <c r="AH3" s="128"/>
      <c r="AI3" s="128"/>
    </row>
    <row r="4" spans="1:35" s="9" customFormat="1" ht="6" hidden="1" customHeight="1" x14ac:dyDescent="0.3">
      <c r="A4" s="154"/>
      <c r="B4" s="154"/>
      <c r="C4" s="155"/>
      <c r="D4" s="192"/>
      <c r="E4" s="154"/>
      <c r="F4" s="154"/>
      <c r="G4" s="154"/>
      <c r="H4" s="154"/>
      <c r="I4" s="154"/>
      <c r="J4" s="154"/>
      <c r="K4" s="154"/>
      <c r="L4" s="154"/>
      <c r="M4" s="154"/>
      <c r="N4" s="154"/>
      <c r="O4" s="154"/>
      <c r="P4" s="154"/>
      <c r="Q4" s="154"/>
      <c r="R4" s="154"/>
      <c r="S4" s="154"/>
      <c r="T4" s="154"/>
      <c r="U4" s="154"/>
      <c r="V4" s="154"/>
      <c r="W4" s="154"/>
      <c r="X4" s="154"/>
      <c r="Y4" s="154"/>
      <c r="Z4" s="154"/>
      <c r="AA4" s="154"/>
      <c r="AB4" s="154"/>
      <c r="AC4" s="154"/>
      <c r="AD4" s="129"/>
      <c r="AE4" s="129"/>
      <c r="AF4" s="129"/>
      <c r="AG4" s="129"/>
      <c r="AH4" s="129"/>
      <c r="AI4" s="129"/>
    </row>
    <row r="5" spans="1:35" s="9" customFormat="1" ht="39.75" hidden="1" customHeight="1" x14ac:dyDescent="0.3">
      <c r="A5" s="384" t="str">
        <f>IF(Anagrafica!A3&lt;&gt;"",Anagrafica!A3,"")</f>
        <v>CDC ___/______/______ ANNO_______ (agg. P se plurien.) 
TITOLO DEL CDC______________________________</v>
      </c>
      <c r="B5" s="384"/>
      <c r="C5" s="384"/>
      <c r="D5" s="384"/>
      <c r="E5" s="384"/>
      <c r="F5" s="384"/>
      <c r="G5" s="384"/>
      <c r="H5" s="384"/>
      <c r="I5" s="384"/>
      <c r="J5" s="384"/>
      <c r="K5" s="384"/>
      <c r="L5" s="384"/>
      <c r="M5" s="384"/>
      <c r="N5" s="384"/>
      <c r="O5" s="384"/>
      <c r="P5" s="384"/>
      <c r="Q5" s="384"/>
      <c r="R5" s="384"/>
      <c r="S5" s="384"/>
      <c r="T5" s="384"/>
      <c r="U5" s="384"/>
      <c r="V5" s="384"/>
      <c r="W5" s="384"/>
      <c r="X5" s="384"/>
      <c r="Y5" s="384"/>
      <c r="Z5" s="384"/>
      <c r="AA5" s="384"/>
      <c r="AB5" s="384"/>
      <c r="AC5" s="384"/>
      <c r="AD5" s="130"/>
      <c r="AE5" s="130"/>
      <c r="AF5" s="130"/>
      <c r="AG5" s="130"/>
      <c r="AH5" s="130"/>
      <c r="AI5" s="130"/>
    </row>
    <row r="6" spans="1:35" s="9" customFormat="1" ht="20.45" hidden="1" customHeight="1" x14ac:dyDescent="0.3">
      <c r="A6" s="394" t="str">
        <f>+Punteggi_CritTecnico_1!A6</f>
        <v>ALLEGATO AL VERBALE DEL</v>
      </c>
      <c r="B6" s="394"/>
      <c r="C6" s="394"/>
      <c r="D6" s="394"/>
      <c r="E6" s="394"/>
      <c r="F6" s="394"/>
      <c r="G6" s="394"/>
      <c r="H6" s="394"/>
      <c r="I6" s="394"/>
      <c r="J6" s="394"/>
      <c r="K6" s="396">
        <f>+Anagrafica!B5</f>
        <v>0</v>
      </c>
      <c r="L6" s="396"/>
      <c r="M6" s="396"/>
      <c r="N6" s="396"/>
      <c r="O6" s="396"/>
      <c r="P6" s="396"/>
      <c r="Q6" s="396"/>
      <c r="R6" s="396"/>
      <c r="S6" s="396"/>
      <c r="T6" s="396"/>
      <c r="U6" s="396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</row>
    <row r="7" spans="1:35" s="9" customFormat="1" ht="20.25" hidden="1" x14ac:dyDescent="0.3">
      <c r="C7" s="10"/>
      <c r="D7" s="11"/>
    </row>
    <row r="8" spans="1:35" s="1" customFormat="1" ht="18" customHeight="1" x14ac:dyDescent="0.25">
      <c r="A8" s="414" t="str">
        <f>"Criterio: "&amp; Anagrafica!A21&amp;" - "&amp;Anagrafica!B21</f>
        <v>Criterio: CRIT2 - Criterio tecnico 2</v>
      </c>
      <c r="B8" s="414"/>
      <c r="C8" s="414"/>
      <c r="D8" s="414"/>
      <c r="E8" s="414"/>
      <c r="F8" s="414"/>
      <c r="G8" s="414"/>
      <c r="H8" s="414"/>
      <c r="I8" s="414"/>
      <c r="J8" s="414"/>
      <c r="K8" s="414"/>
      <c r="L8" s="414"/>
      <c r="M8" s="414"/>
      <c r="N8" s="414"/>
      <c r="O8" s="414"/>
      <c r="P8" s="414"/>
      <c r="Q8" s="414"/>
      <c r="R8" s="414"/>
      <c r="S8" s="414"/>
      <c r="T8" s="151"/>
      <c r="U8" s="151"/>
      <c r="X8" s="151"/>
      <c r="Y8" s="151"/>
      <c r="Z8" s="151"/>
      <c r="AA8" s="151"/>
      <c r="AB8" s="151"/>
      <c r="AC8" s="151"/>
      <c r="AD8" s="151"/>
      <c r="AE8" s="151"/>
      <c r="AF8" s="151"/>
      <c r="AG8" s="151"/>
    </row>
    <row r="9" spans="1:35" s="1" customFormat="1" ht="24" customHeight="1" x14ac:dyDescent="0.3">
      <c r="A9" s="332" t="s">
        <v>3</v>
      </c>
      <c r="B9" s="333">
        <f>IF(+Anagrafica!C21&lt;&gt;"",Anagrafica!C21,"")</f>
        <v>35</v>
      </c>
      <c r="C9" s="334" t="s">
        <v>88</v>
      </c>
      <c r="D9" s="335"/>
      <c r="E9" s="335"/>
      <c r="F9" s="335"/>
      <c r="G9" s="335"/>
      <c r="H9" s="335"/>
      <c r="I9" s="335"/>
      <c r="J9" s="335"/>
      <c r="K9" s="335"/>
      <c r="L9" s="335"/>
      <c r="M9" s="335"/>
      <c r="N9" s="335"/>
      <c r="O9" s="335"/>
      <c r="P9" s="335"/>
      <c r="Q9" s="335"/>
      <c r="R9" s="335"/>
      <c r="S9" s="335"/>
      <c r="T9" s="295"/>
      <c r="U9" s="295"/>
      <c r="V9" s="295"/>
      <c r="W9" s="295"/>
      <c r="X9" s="295"/>
      <c r="Y9" s="295"/>
      <c r="Z9" s="295"/>
      <c r="AA9" s="295"/>
      <c r="AB9" s="295"/>
      <c r="AC9" s="295"/>
      <c r="AD9" s="295"/>
      <c r="AE9" s="295"/>
      <c r="AF9" s="295"/>
      <c r="AG9" s="295"/>
      <c r="AH9" s="65"/>
      <c r="AI9" s="81"/>
    </row>
    <row r="10" spans="1:35" ht="15.75" x14ac:dyDescent="0.25">
      <c r="A10" s="3" t="s">
        <v>40</v>
      </c>
      <c r="B10" s="132">
        <f>+COUNTA(Anagrafica!B99:C113)</f>
        <v>4</v>
      </c>
      <c r="D10" s="3" t="s">
        <v>47</v>
      </c>
      <c r="E10" s="132">
        <f>+COUNTA(Anagrafica!B89:C93)</f>
        <v>3</v>
      </c>
      <c r="K10" s="133"/>
      <c r="AB10" s="4"/>
      <c r="AC10" s="4"/>
      <c r="AD10" s="4"/>
      <c r="AE10" s="4"/>
    </row>
    <row r="11" spans="1:35" ht="29.25" customHeight="1" x14ac:dyDescent="0.2">
      <c r="A11" s="385" t="s">
        <v>17</v>
      </c>
      <c r="B11" s="385"/>
      <c r="C11" s="385"/>
      <c r="D11" s="385"/>
      <c r="E11" s="385"/>
      <c r="F11" s="385"/>
      <c r="G11" s="385"/>
      <c r="H11" s="385"/>
      <c r="I11" s="385"/>
      <c r="J11" s="385"/>
      <c r="K11" s="386"/>
      <c r="L11" s="385"/>
      <c r="M11" s="385"/>
      <c r="N11" s="385"/>
      <c r="O11" s="385"/>
      <c r="P11" s="385"/>
      <c r="Q11" s="385"/>
      <c r="R11" s="385"/>
      <c r="S11" s="385"/>
      <c r="T11" s="385" t="s">
        <v>25</v>
      </c>
      <c r="U11" s="385"/>
      <c r="V11" s="385"/>
      <c r="W11" s="385"/>
      <c r="X11" s="385" t="s">
        <v>48</v>
      </c>
      <c r="Y11" s="385"/>
      <c r="Z11" s="385"/>
      <c r="AA11" s="385"/>
      <c r="AB11" s="21" t="s">
        <v>86</v>
      </c>
      <c r="AF11" s="26"/>
    </row>
    <row r="12" spans="1:35" ht="16.5" x14ac:dyDescent="0.3">
      <c r="A12" s="61" t="str">
        <f>IF($B$9&lt;&gt;"",IF(Anagrafica!A99&lt;&gt;"",Anagrafica!A99,""),"")</f>
        <v>A</v>
      </c>
      <c r="B12" s="391" t="str">
        <f>IF(A12&lt;&gt;"",IF(Anagrafica!B99&lt;&gt;"",Anagrafica!B99,""),"")</f>
        <v>Ditta A</v>
      </c>
      <c r="C12" s="391"/>
      <c r="D12" s="391"/>
      <c r="E12" s="391"/>
      <c r="F12" s="391"/>
      <c r="G12" s="391"/>
      <c r="H12" s="391"/>
      <c r="I12" s="391"/>
      <c r="J12" s="391"/>
      <c r="K12" s="392"/>
      <c r="L12" s="391"/>
      <c r="M12" s="391"/>
      <c r="N12" s="391"/>
      <c r="O12" s="391"/>
      <c r="P12" s="391"/>
      <c r="Q12" s="391"/>
      <c r="R12" s="391"/>
      <c r="S12" s="391"/>
      <c r="T12" s="393">
        <f>ROUND((AI31+AI50+AI69+AI88+AI107)/E$10,3)</f>
        <v>0</v>
      </c>
      <c r="U12" s="393"/>
      <c r="V12" s="393"/>
      <c r="W12" s="393"/>
      <c r="X12" s="393" t="e">
        <f>ROUND(+T12/MAX(T$12:W$26),3)</f>
        <v>#DIV/0!</v>
      </c>
      <c r="Y12" s="393"/>
      <c r="Z12" s="393"/>
      <c r="AA12" s="393"/>
      <c r="AB12" s="302" t="e">
        <f t="shared" ref="AB12:AB26" si="0">ROUND(X12*B$9,3)</f>
        <v>#DIV/0!</v>
      </c>
      <c r="AF12" s="26"/>
    </row>
    <row r="13" spans="1:35" ht="16.5" x14ac:dyDescent="0.3">
      <c r="A13" s="62" t="str">
        <f>IF($B$9&lt;&gt;"",IF(Anagrafica!A100&lt;&gt;"",Anagrafica!A100,""),"")</f>
        <v>B</v>
      </c>
      <c r="B13" s="391" t="str">
        <f>IF(A13&lt;&gt;"",IF(Anagrafica!B100&lt;&gt;"",Anagrafica!B100,""),"")</f>
        <v>Ditta B</v>
      </c>
      <c r="C13" s="391"/>
      <c r="D13" s="391"/>
      <c r="E13" s="391"/>
      <c r="F13" s="391"/>
      <c r="G13" s="391"/>
      <c r="H13" s="391"/>
      <c r="I13" s="391"/>
      <c r="J13" s="391"/>
      <c r="K13" s="392"/>
      <c r="L13" s="391"/>
      <c r="M13" s="391"/>
      <c r="N13" s="391"/>
      <c r="O13" s="391"/>
      <c r="P13" s="391"/>
      <c r="Q13" s="391"/>
      <c r="R13" s="391"/>
      <c r="S13" s="391"/>
      <c r="T13" s="393">
        <f t="shared" ref="T13:T26" si="1">ROUND((AI32+AI51+AI70+AI89+AI108)/E$10,3)</f>
        <v>0</v>
      </c>
      <c r="U13" s="393"/>
      <c r="V13" s="393"/>
      <c r="W13" s="393"/>
      <c r="X13" s="393" t="e">
        <f t="shared" ref="X13:X26" si="2">ROUND(+T13/MAX(T$12:W$26),3)</f>
        <v>#DIV/0!</v>
      </c>
      <c r="Y13" s="393"/>
      <c r="Z13" s="393"/>
      <c r="AA13" s="393"/>
      <c r="AB13" s="302" t="e">
        <f t="shared" si="0"/>
        <v>#DIV/0!</v>
      </c>
      <c r="AF13" s="26"/>
    </row>
    <row r="14" spans="1:35" ht="16.5" x14ac:dyDescent="0.3">
      <c r="A14" s="62" t="str">
        <f>IF($B$9&lt;&gt;"",IF(Anagrafica!A101&lt;&gt;"",Anagrafica!A101,""),"")</f>
        <v>C</v>
      </c>
      <c r="B14" s="391" t="str">
        <f>IF(A14&lt;&gt;"",IF(Anagrafica!B101&lt;&gt;"",Anagrafica!B101,""),"")</f>
        <v>Ditta C</v>
      </c>
      <c r="C14" s="391"/>
      <c r="D14" s="391"/>
      <c r="E14" s="391"/>
      <c r="F14" s="391"/>
      <c r="G14" s="391"/>
      <c r="H14" s="391"/>
      <c r="I14" s="391"/>
      <c r="J14" s="391"/>
      <c r="K14" s="392"/>
      <c r="L14" s="391"/>
      <c r="M14" s="391"/>
      <c r="N14" s="391"/>
      <c r="O14" s="391"/>
      <c r="P14" s="391"/>
      <c r="Q14" s="391"/>
      <c r="R14" s="391"/>
      <c r="S14" s="391"/>
      <c r="T14" s="393">
        <f t="shared" si="1"/>
        <v>0</v>
      </c>
      <c r="U14" s="393"/>
      <c r="V14" s="393"/>
      <c r="W14" s="393"/>
      <c r="X14" s="393" t="e">
        <f t="shared" si="2"/>
        <v>#DIV/0!</v>
      </c>
      <c r="Y14" s="393"/>
      <c r="Z14" s="393"/>
      <c r="AA14" s="393"/>
      <c r="AB14" s="302" t="e">
        <f t="shared" si="0"/>
        <v>#DIV/0!</v>
      </c>
      <c r="AF14" s="26"/>
    </row>
    <row r="15" spans="1:35" ht="16.5" x14ac:dyDescent="0.3">
      <c r="A15" s="62" t="str">
        <f>IF($B$9&lt;&gt;"",IF(Anagrafica!A102&lt;&gt;"",Anagrafica!A102,""),"")</f>
        <v>D</v>
      </c>
      <c r="B15" s="391" t="str">
        <f>IF(A15&lt;&gt;"",IF(Anagrafica!B102&lt;&gt;"",Anagrafica!B102,""),"")</f>
        <v>Ditta D</v>
      </c>
      <c r="C15" s="391"/>
      <c r="D15" s="391"/>
      <c r="E15" s="391"/>
      <c r="F15" s="391"/>
      <c r="G15" s="391"/>
      <c r="H15" s="391"/>
      <c r="I15" s="391"/>
      <c r="J15" s="391"/>
      <c r="K15" s="392"/>
      <c r="L15" s="391"/>
      <c r="M15" s="391"/>
      <c r="N15" s="391"/>
      <c r="O15" s="391"/>
      <c r="P15" s="391"/>
      <c r="Q15" s="391"/>
      <c r="R15" s="391"/>
      <c r="S15" s="391"/>
      <c r="T15" s="393">
        <f t="shared" si="1"/>
        <v>0</v>
      </c>
      <c r="U15" s="393"/>
      <c r="V15" s="393"/>
      <c r="W15" s="393"/>
      <c r="X15" s="393" t="e">
        <f t="shared" si="2"/>
        <v>#DIV/0!</v>
      </c>
      <c r="Y15" s="393"/>
      <c r="Z15" s="393"/>
      <c r="AA15" s="393"/>
      <c r="AB15" s="302" t="e">
        <f t="shared" si="0"/>
        <v>#DIV/0!</v>
      </c>
      <c r="AF15" s="26"/>
    </row>
    <row r="16" spans="1:35" ht="16.5" hidden="1" x14ac:dyDescent="0.3">
      <c r="A16" s="62" t="str">
        <f>IF($B$9&lt;&gt;"",IF(Anagrafica!A103&lt;&gt;"",Anagrafica!A103,""),"")</f>
        <v/>
      </c>
      <c r="B16" s="397" t="str">
        <f>IF(A16&lt;&gt;"",IF(Anagrafica!B103&lt;&gt;"",Anagrafica!B103,""),"")</f>
        <v/>
      </c>
      <c r="C16" s="397"/>
      <c r="D16" s="397"/>
      <c r="E16" s="397"/>
      <c r="F16" s="397"/>
      <c r="G16" s="397"/>
      <c r="H16" s="397"/>
      <c r="I16" s="397"/>
      <c r="J16" s="397"/>
      <c r="K16" s="398"/>
      <c r="L16" s="397"/>
      <c r="M16" s="397"/>
      <c r="N16" s="397"/>
      <c r="O16" s="397"/>
      <c r="P16" s="397"/>
      <c r="Q16" s="397"/>
      <c r="R16" s="397"/>
      <c r="S16" s="399"/>
      <c r="T16" s="387">
        <f t="shared" si="1"/>
        <v>0</v>
      </c>
      <c r="U16" s="388"/>
      <c r="V16" s="388"/>
      <c r="W16" s="388"/>
      <c r="X16" s="387" t="e">
        <f t="shared" si="2"/>
        <v>#DIV/0!</v>
      </c>
      <c r="Y16" s="388"/>
      <c r="Z16" s="388"/>
      <c r="AA16" s="389"/>
      <c r="AB16" s="304" t="e">
        <f t="shared" si="0"/>
        <v>#DIV/0!</v>
      </c>
      <c r="AF16" s="26"/>
    </row>
    <row r="17" spans="1:46" ht="16.5" hidden="1" x14ac:dyDescent="0.3">
      <c r="A17" s="62" t="str">
        <f>IF($B$9&lt;&gt;"",IF(Anagrafica!A104&lt;&gt;"",Anagrafica!A104,""),"")</f>
        <v/>
      </c>
      <c r="B17" s="374" t="str">
        <f>IF(A17&lt;&gt;"",IF(Anagrafica!B104&lt;&gt;"",Anagrafica!B104,""),"")</f>
        <v/>
      </c>
      <c r="C17" s="374"/>
      <c r="D17" s="374"/>
      <c r="E17" s="374"/>
      <c r="F17" s="374"/>
      <c r="G17" s="374"/>
      <c r="H17" s="374"/>
      <c r="I17" s="374"/>
      <c r="J17" s="374"/>
      <c r="K17" s="375"/>
      <c r="L17" s="374"/>
      <c r="M17" s="374"/>
      <c r="N17" s="374"/>
      <c r="O17" s="374"/>
      <c r="P17" s="374"/>
      <c r="Q17" s="374"/>
      <c r="R17" s="374"/>
      <c r="S17" s="376"/>
      <c r="T17" s="372">
        <f t="shared" si="1"/>
        <v>0</v>
      </c>
      <c r="U17" s="373"/>
      <c r="V17" s="373"/>
      <c r="W17" s="373"/>
      <c r="X17" s="372" t="e">
        <f t="shared" si="2"/>
        <v>#DIV/0!</v>
      </c>
      <c r="Y17" s="373"/>
      <c r="Z17" s="373"/>
      <c r="AA17" s="390"/>
      <c r="AB17" s="134" t="e">
        <f t="shared" si="0"/>
        <v>#DIV/0!</v>
      </c>
      <c r="AF17" s="26"/>
    </row>
    <row r="18" spans="1:46" ht="16.5" hidden="1" x14ac:dyDescent="0.3">
      <c r="A18" s="62" t="str">
        <f>IF($B$9&lt;&gt;"",IF(Anagrafica!A105&lt;&gt;"",Anagrafica!A105,""),"")</f>
        <v/>
      </c>
      <c r="B18" s="374" t="str">
        <f>IF(A18&lt;&gt;"",IF(Anagrafica!B105&lt;&gt;"",Anagrafica!B105,""),"")</f>
        <v/>
      </c>
      <c r="C18" s="374"/>
      <c r="D18" s="374"/>
      <c r="E18" s="374"/>
      <c r="F18" s="374"/>
      <c r="G18" s="374"/>
      <c r="H18" s="374"/>
      <c r="I18" s="374"/>
      <c r="J18" s="374"/>
      <c r="K18" s="375"/>
      <c r="L18" s="374"/>
      <c r="M18" s="374"/>
      <c r="N18" s="374"/>
      <c r="O18" s="374"/>
      <c r="P18" s="374"/>
      <c r="Q18" s="374"/>
      <c r="R18" s="374"/>
      <c r="S18" s="376"/>
      <c r="T18" s="372">
        <f t="shared" si="1"/>
        <v>0</v>
      </c>
      <c r="U18" s="373"/>
      <c r="V18" s="373"/>
      <c r="W18" s="373"/>
      <c r="X18" s="372" t="e">
        <f t="shared" si="2"/>
        <v>#DIV/0!</v>
      </c>
      <c r="Y18" s="373"/>
      <c r="Z18" s="373"/>
      <c r="AA18" s="390"/>
      <c r="AB18" s="134" t="e">
        <f t="shared" si="0"/>
        <v>#DIV/0!</v>
      </c>
      <c r="AF18" s="26"/>
    </row>
    <row r="19" spans="1:46" ht="16.5" hidden="1" x14ac:dyDescent="0.3">
      <c r="A19" s="62" t="str">
        <f>IF($B$9&lt;&gt;"",IF(Anagrafica!A106&lt;&gt;"",Anagrafica!A106,""),"")</f>
        <v/>
      </c>
      <c r="B19" s="374" t="str">
        <f>IF(A19&lt;&gt;"",IF(Anagrafica!B106&lt;&gt;"",Anagrafica!B106,""),"")</f>
        <v/>
      </c>
      <c r="C19" s="374"/>
      <c r="D19" s="374"/>
      <c r="E19" s="374"/>
      <c r="F19" s="374"/>
      <c r="G19" s="374"/>
      <c r="H19" s="374"/>
      <c r="I19" s="374"/>
      <c r="J19" s="374"/>
      <c r="K19" s="375"/>
      <c r="L19" s="374"/>
      <c r="M19" s="374"/>
      <c r="N19" s="374"/>
      <c r="O19" s="374"/>
      <c r="P19" s="374"/>
      <c r="Q19" s="374"/>
      <c r="R19" s="374"/>
      <c r="S19" s="376"/>
      <c r="T19" s="372">
        <f t="shared" si="1"/>
        <v>0</v>
      </c>
      <c r="U19" s="373"/>
      <c r="V19" s="373"/>
      <c r="W19" s="373"/>
      <c r="X19" s="372" t="e">
        <f t="shared" si="2"/>
        <v>#DIV/0!</v>
      </c>
      <c r="Y19" s="373"/>
      <c r="Z19" s="373"/>
      <c r="AA19" s="390"/>
      <c r="AB19" s="134" t="e">
        <f t="shared" si="0"/>
        <v>#DIV/0!</v>
      </c>
      <c r="AF19" s="26"/>
    </row>
    <row r="20" spans="1:46" ht="16.5" hidden="1" x14ac:dyDescent="0.3">
      <c r="A20" s="62" t="str">
        <f>IF($B$9&lt;&gt;"",IF(Anagrafica!A107&lt;&gt;"",Anagrafica!A107,""),"")</f>
        <v/>
      </c>
      <c r="B20" s="374" t="str">
        <f>IF(A20&lt;&gt;"",IF(Anagrafica!B107&lt;&gt;"",Anagrafica!B107,""),"")</f>
        <v/>
      </c>
      <c r="C20" s="374"/>
      <c r="D20" s="374"/>
      <c r="E20" s="374"/>
      <c r="F20" s="374"/>
      <c r="G20" s="374"/>
      <c r="H20" s="374"/>
      <c r="I20" s="374"/>
      <c r="J20" s="374"/>
      <c r="K20" s="375"/>
      <c r="L20" s="374"/>
      <c r="M20" s="374"/>
      <c r="N20" s="374"/>
      <c r="O20" s="374"/>
      <c r="P20" s="374"/>
      <c r="Q20" s="374"/>
      <c r="R20" s="374"/>
      <c r="S20" s="376"/>
      <c r="T20" s="372">
        <f t="shared" si="1"/>
        <v>0</v>
      </c>
      <c r="U20" s="373"/>
      <c r="V20" s="373"/>
      <c r="W20" s="373"/>
      <c r="X20" s="372" t="e">
        <f t="shared" si="2"/>
        <v>#DIV/0!</v>
      </c>
      <c r="Y20" s="373"/>
      <c r="Z20" s="373"/>
      <c r="AA20" s="390"/>
      <c r="AB20" s="134" t="e">
        <f t="shared" si="0"/>
        <v>#DIV/0!</v>
      </c>
      <c r="AF20" s="26"/>
    </row>
    <row r="21" spans="1:46" ht="16.5" hidden="1" x14ac:dyDescent="0.3">
      <c r="A21" s="62" t="str">
        <f>IF($B$9&lt;&gt;"",IF(Anagrafica!A108&lt;&gt;"",Anagrafica!A108,""),"")</f>
        <v/>
      </c>
      <c r="B21" s="374" t="str">
        <f>IF(A21&lt;&gt;"",IF(Anagrafica!B108&lt;&gt;"",Anagrafica!B108,""),"")</f>
        <v/>
      </c>
      <c r="C21" s="374"/>
      <c r="D21" s="374"/>
      <c r="E21" s="374"/>
      <c r="F21" s="374"/>
      <c r="G21" s="374"/>
      <c r="H21" s="374"/>
      <c r="I21" s="374"/>
      <c r="J21" s="374"/>
      <c r="K21" s="375"/>
      <c r="L21" s="374"/>
      <c r="M21" s="374"/>
      <c r="N21" s="374"/>
      <c r="O21" s="374"/>
      <c r="P21" s="374"/>
      <c r="Q21" s="374"/>
      <c r="R21" s="374"/>
      <c r="S21" s="376"/>
      <c r="T21" s="372">
        <f t="shared" si="1"/>
        <v>0</v>
      </c>
      <c r="U21" s="373"/>
      <c r="V21" s="373"/>
      <c r="W21" s="373"/>
      <c r="X21" s="372" t="e">
        <f t="shared" si="2"/>
        <v>#DIV/0!</v>
      </c>
      <c r="Y21" s="373"/>
      <c r="Z21" s="373"/>
      <c r="AA21" s="390"/>
      <c r="AB21" s="134" t="e">
        <f t="shared" si="0"/>
        <v>#DIV/0!</v>
      </c>
      <c r="AF21" s="26"/>
    </row>
    <row r="22" spans="1:46" ht="16.5" hidden="1" x14ac:dyDescent="0.3">
      <c r="A22" s="62" t="str">
        <f>IF($B$9&lt;&gt;"",IF(Anagrafica!A109&lt;&gt;"",Anagrafica!A109,""),"")</f>
        <v/>
      </c>
      <c r="B22" s="374" t="str">
        <f>IF(A22&lt;&gt;"",IF(Anagrafica!B109&lt;&gt;"",Anagrafica!B109,""),"")</f>
        <v/>
      </c>
      <c r="C22" s="374"/>
      <c r="D22" s="374"/>
      <c r="E22" s="374"/>
      <c r="F22" s="374"/>
      <c r="G22" s="374"/>
      <c r="H22" s="374"/>
      <c r="I22" s="374"/>
      <c r="J22" s="374"/>
      <c r="K22" s="375"/>
      <c r="L22" s="374"/>
      <c r="M22" s="374"/>
      <c r="N22" s="374"/>
      <c r="O22" s="374"/>
      <c r="P22" s="374"/>
      <c r="Q22" s="374"/>
      <c r="R22" s="374"/>
      <c r="S22" s="376"/>
      <c r="T22" s="372">
        <f t="shared" si="1"/>
        <v>0</v>
      </c>
      <c r="U22" s="373"/>
      <c r="V22" s="373"/>
      <c r="W22" s="373"/>
      <c r="X22" s="372" t="e">
        <f t="shared" si="2"/>
        <v>#DIV/0!</v>
      </c>
      <c r="Y22" s="373"/>
      <c r="Z22" s="373"/>
      <c r="AA22" s="390"/>
      <c r="AB22" s="134" t="e">
        <f t="shared" si="0"/>
        <v>#DIV/0!</v>
      </c>
      <c r="AF22" s="26"/>
    </row>
    <row r="23" spans="1:46" ht="16.5" hidden="1" x14ac:dyDescent="0.3">
      <c r="A23" s="62" t="str">
        <f>IF($B$9&lt;&gt;"",IF(Anagrafica!A110&lt;&gt;"",Anagrafica!A110,""),"")</f>
        <v/>
      </c>
      <c r="B23" s="374" t="str">
        <f>IF(A23&lt;&gt;"",IF(Anagrafica!B110&lt;&gt;"",Anagrafica!B110,""),"")</f>
        <v/>
      </c>
      <c r="C23" s="374"/>
      <c r="D23" s="374"/>
      <c r="E23" s="374"/>
      <c r="F23" s="374"/>
      <c r="G23" s="374"/>
      <c r="H23" s="374"/>
      <c r="I23" s="374"/>
      <c r="J23" s="374"/>
      <c r="K23" s="375"/>
      <c r="L23" s="374"/>
      <c r="M23" s="374"/>
      <c r="N23" s="374"/>
      <c r="O23" s="374"/>
      <c r="P23" s="374"/>
      <c r="Q23" s="374"/>
      <c r="R23" s="374"/>
      <c r="S23" s="376"/>
      <c r="T23" s="372">
        <f t="shared" si="1"/>
        <v>0</v>
      </c>
      <c r="U23" s="373"/>
      <c r="V23" s="373"/>
      <c r="W23" s="373"/>
      <c r="X23" s="372" t="e">
        <f t="shared" si="2"/>
        <v>#DIV/0!</v>
      </c>
      <c r="Y23" s="373"/>
      <c r="Z23" s="373"/>
      <c r="AA23" s="390"/>
      <c r="AB23" s="134" t="e">
        <f t="shared" si="0"/>
        <v>#DIV/0!</v>
      </c>
      <c r="AF23" s="26"/>
    </row>
    <row r="24" spans="1:46" ht="16.5" hidden="1" x14ac:dyDescent="0.3">
      <c r="A24" s="62" t="str">
        <f>IF($B$9&lt;&gt;"",IF(Anagrafica!A111&lt;&gt;"",Anagrafica!A111,""),"")</f>
        <v/>
      </c>
      <c r="B24" s="374" t="str">
        <f>IF(A24&lt;&gt;"",IF(Anagrafica!B111&lt;&gt;"",Anagrafica!B111,""),"")</f>
        <v/>
      </c>
      <c r="C24" s="374"/>
      <c r="D24" s="374"/>
      <c r="E24" s="374"/>
      <c r="F24" s="374"/>
      <c r="G24" s="374"/>
      <c r="H24" s="374"/>
      <c r="I24" s="374"/>
      <c r="J24" s="374"/>
      <c r="K24" s="375"/>
      <c r="L24" s="374"/>
      <c r="M24" s="374"/>
      <c r="N24" s="374"/>
      <c r="O24" s="374"/>
      <c r="P24" s="374"/>
      <c r="Q24" s="374"/>
      <c r="R24" s="374"/>
      <c r="S24" s="376"/>
      <c r="T24" s="372">
        <f t="shared" si="1"/>
        <v>0</v>
      </c>
      <c r="U24" s="373"/>
      <c r="V24" s="373"/>
      <c r="W24" s="373"/>
      <c r="X24" s="372" t="e">
        <f t="shared" si="2"/>
        <v>#DIV/0!</v>
      </c>
      <c r="Y24" s="373"/>
      <c r="Z24" s="373"/>
      <c r="AA24" s="390"/>
      <c r="AB24" s="134" t="e">
        <f t="shared" si="0"/>
        <v>#DIV/0!</v>
      </c>
      <c r="AF24" s="26"/>
    </row>
    <row r="25" spans="1:46" ht="16.5" hidden="1" x14ac:dyDescent="0.3">
      <c r="A25" s="62" t="str">
        <f>IF($B$9&lt;&gt;"",IF(Anagrafica!A112&lt;&gt;"",Anagrafica!A112,""),"")</f>
        <v/>
      </c>
      <c r="B25" s="374" t="str">
        <f>IF(A25&lt;&gt;"",IF(Anagrafica!B112&lt;&gt;"",Anagrafica!B112,""),"")</f>
        <v/>
      </c>
      <c r="C25" s="374"/>
      <c r="D25" s="374"/>
      <c r="E25" s="374"/>
      <c r="F25" s="374"/>
      <c r="G25" s="374"/>
      <c r="H25" s="374"/>
      <c r="I25" s="374"/>
      <c r="J25" s="374"/>
      <c r="K25" s="375"/>
      <c r="L25" s="374"/>
      <c r="M25" s="374"/>
      <c r="N25" s="374"/>
      <c r="O25" s="374"/>
      <c r="P25" s="374"/>
      <c r="Q25" s="374"/>
      <c r="R25" s="374"/>
      <c r="S25" s="376"/>
      <c r="T25" s="372">
        <f t="shared" si="1"/>
        <v>0</v>
      </c>
      <c r="U25" s="373"/>
      <c r="V25" s="373"/>
      <c r="W25" s="373"/>
      <c r="X25" s="372" t="e">
        <f t="shared" si="2"/>
        <v>#DIV/0!</v>
      </c>
      <c r="Y25" s="373"/>
      <c r="Z25" s="373"/>
      <c r="AA25" s="390"/>
      <c r="AB25" s="134" t="e">
        <f t="shared" si="0"/>
        <v>#DIV/0!</v>
      </c>
      <c r="AF25" s="26"/>
    </row>
    <row r="26" spans="1:46" ht="16.5" hidden="1" x14ac:dyDescent="0.3">
      <c r="A26" s="63" t="str">
        <f>IF($B$9&lt;&gt;"",IF(Anagrafica!A113&lt;&gt;"",Anagrafica!A113,""),"")</f>
        <v/>
      </c>
      <c r="B26" s="379" t="str">
        <f>IF(A26&lt;&gt;"",IF(Anagrafica!B113&lt;&gt;"",Anagrafica!B113,""),"")</f>
        <v/>
      </c>
      <c r="C26" s="379"/>
      <c r="D26" s="379"/>
      <c r="E26" s="379"/>
      <c r="F26" s="379"/>
      <c r="G26" s="379"/>
      <c r="H26" s="379"/>
      <c r="I26" s="379"/>
      <c r="J26" s="379"/>
      <c r="K26" s="379"/>
      <c r="L26" s="379"/>
      <c r="M26" s="379"/>
      <c r="N26" s="379"/>
      <c r="O26" s="379"/>
      <c r="P26" s="379"/>
      <c r="Q26" s="379"/>
      <c r="R26" s="379"/>
      <c r="S26" s="380"/>
      <c r="T26" s="372">
        <f t="shared" si="1"/>
        <v>0</v>
      </c>
      <c r="U26" s="373"/>
      <c r="V26" s="373"/>
      <c r="W26" s="373"/>
      <c r="X26" s="372" t="e">
        <f t="shared" si="2"/>
        <v>#DIV/0!</v>
      </c>
      <c r="Y26" s="373"/>
      <c r="Z26" s="373"/>
      <c r="AA26" s="390"/>
      <c r="AB26" s="134" t="e">
        <f t="shared" si="0"/>
        <v>#DIV/0!</v>
      </c>
      <c r="AF26" s="26"/>
    </row>
    <row r="27" spans="1:46" x14ac:dyDescent="0.2">
      <c r="A27" s="42"/>
      <c r="B27" s="42"/>
      <c r="C27" s="9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378"/>
      <c r="Q27" s="378"/>
      <c r="R27" s="378"/>
      <c r="S27" s="378"/>
      <c r="T27" s="400"/>
      <c r="U27" s="400"/>
      <c r="V27" s="400"/>
      <c r="W27" s="400"/>
      <c r="X27" s="42"/>
      <c r="Y27" s="42"/>
      <c r="Z27" s="42"/>
      <c r="AA27" s="42"/>
      <c r="AB27" s="26"/>
      <c r="AC27" s="26"/>
      <c r="AD27" s="26"/>
      <c r="AE27" s="26"/>
      <c r="AF27" s="26"/>
    </row>
    <row r="28" spans="1:46" x14ac:dyDescent="0.2">
      <c r="Q28" s="135"/>
      <c r="R28" s="135"/>
      <c r="S28" s="135"/>
      <c r="T28" s="135"/>
      <c r="U28" s="135"/>
    </row>
    <row r="29" spans="1:46" ht="16.5" x14ac:dyDescent="0.3">
      <c r="A29" s="19" t="str">
        <f>IF(Anagrafica!A89&lt;&gt;"",Anagrafica!A89&amp;" - "&amp;Anagrafica!B89,"")</f>
        <v>1 - Commissario 1</v>
      </c>
      <c r="B29" s="20"/>
      <c r="C29" s="28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136"/>
      <c r="R29" s="136"/>
      <c r="S29" s="136"/>
      <c r="T29" s="136"/>
      <c r="U29" s="136"/>
      <c r="V29" s="188"/>
      <c r="W29" s="188"/>
      <c r="X29" s="188"/>
      <c r="Y29" s="188"/>
      <c r="Z29" s="188"/>
      <c r="AA29" s="188"/>
      <c r="AB29" s="20"/>
      <c r="AC29" s="20"/>
      <c r="AD29" s="20"/>
      <c r="AE29" s="20"/>
      <c r="AF29" s="20"/>
      <c r="AG29" s="28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</row>
    <row r="30" spans="1:46" s="5" customFormat="1" ht="13.5" customHeight="1" x14ac:dyDescent="0.2">
      <c r="A30" s="137" t="s">
        <v>10</v>
      </c>
      <c r="B30" s="109" t="s">
        <v>28</v>
      </c>
      <c r="C30" s="109" t="s">
        <v>56</v>
      </c>
      <c r="D30" s="109" t="s">
        <v>29</v>
      </c>
      <c r="E30" s="109" t="s">
        <v>27</v>
      </c>
      <c r="F30" s="109" t="s">
        <v>30</v>
      </c>
      <c r="G30" s="109" t="s">
        <v>31</v>
      </c>
      <c r="H30" s="109" t="s">
        <v>32</v>
      </c>
      <c r="I30" s="109" t="s">
        <v>33</v>
      </c>
      <c r="J30" s="109" t="s">
        <v>34</v>
      </c>
      <c r="K30" s="109" t="s">
        <v>39</v>
      </c>
      <c r="L30" s="138" t="s">
        <v>49</v>
      </c>
      <c r="M30" s="138" t="s">
        <v>35</v>
      </c>
      <c r="N30" s="138" t="s">
        <v>36</v>
      </c>
      <c r="O30" s="138" t="s">
        <v>37</v>
      </c>
      <c r="P30" s="138" t="s">
        <v>38</v>
      </c>
      <c r="Q30" s="139" t="s">
        <v>41</v>
      </c>
      <c r="R30" s="140" t="s">
        <v>41</v>
      </c>
      <c r="S30" s="140" t="s">
        <v>41</v>
      </c>
      <c r="T30" s="141" t="s">
        <v>42</v>
      </c>
      <c r="U30" s="141" t="s">
        <v>46</v>
      </c>
      <c r="AE30" s="26"/>
      <c r="AG30" s="4" t="s">
        <v>10</v>
      </c>
      <c r="AI30" s="5" t="s">
        <v>0</v>
      </c>
    </row>
    <row r="31" spans="1:46" ht="13.5" x14ac:dyDescent="0.25">
      <c r="A31" s="109" t="str">
        <f>+$A$12</f>
        <v>A</v>
      </c>
      <c r="B31" s="184">
        <v>1</v>
      </c>
      <c r="C31" s="108">
        <v>0</v>
      </c>
      <c r="D31" s="108">
        <v>0</v>
      </c>
      <c r="E31" s="108">
        <v>0</v>
      </c>
      <c r="F31" s="306">
        <v>0</v>
      </c>
      <c r="G31" s="306">
        <v>0</v>
      </c>
      <c r="H31" s="306">
        <v>0</v>
      </c>
      <c r="I31" s="306">
        <v>0</v>
      </c>
      <c r="J31" s="306">
        <v>0</v>
      </c>
      <c r="K31" s="306">
        <v>0</v>
      </c>
      <c r="L31" s="306">
        <v>0</v>
      </c>
      <c r="M31" s="306">
        <v>0</v>
      </c>
      <c r="N31" s="306">
        <v>0</v>
      </c>
      <c r="O31" s="306">
        <v>0</v>
      </c>
      <c r="P31" s="306">
        <v>0</v>
      </c>
      <c r="Q31" s="143">
        <f t="shared" ref="Q31:Q45" si="3">+IF(B$10=2,POWER(PRODUCT(B31:C31),1/$B$10),IF(B$10=3,POWER(PRODUCT(B31:D31),1/$B$10),IF(B$10=4,POWER(PRODUCT(B31:E31),1/$B$10),IF(B$10=5,POWER(PRODUCT(B31:F31),1/$B$10),IF(B$10=6,POWER(PRODUCT(B31:G31),1/$B$10),0)))))</f>
        <v>0</v>
      </c>
      <c r="R31" s="143">
        <f t="shared" ref="R31:R45" si="4">+IF(B$10=7,POWER(PRODUCT(B31:H31),1/$B$10),IF(B$10=8,POWER(PRODUCT(B31:I31),1/$B$10),IF(B$10=9,POWER(PRODUCT(B31:J31),1/$B$10),IF(B$10=10,POWER(PRODUCT(B31:K31),1/$B$10),0))))</f>
        <v>0</v>
      </c>
      <c r="S31" s="174">
        <f t="shared" ref="S31:S45" si="5">+IF(B$10=11,POWER(PRODUCT(B31:L31),1/$B$10),IF(B$10=12,POWER(PRODUCT(B31:M31),1/$B$10),IF(B$10=13,POWER(PRODUCT(B31:N31),1/$B$10),IF(B$10=14,POWER(PRODUCT(B31:O31),1/$B$10),IF(B$10=15,POWER(PRODUCT(B31:P31),1/$B$10),0)))))</f>
        <v>0</v>
      </c>
      <c r="T31" s="143">
        <f>ROUND(MAX(Q31:S31),3)</f>
        <v>0</v>
      </c>
      <c r="U31" s="143" t="e">
        <f>ROUND(T31/S$46,3)</f>
        <v>#DIV/0!</v>
      </c>
      <c r="V31" s="144"/>
      <c r="W31" s="144"/>
      <c r="X31" s="144"/>
      <c r="Y31" s="144"/>
      <c r="Z31" s="144"/>
      <c r="AA31" s="144"/>
      <c r="AB31" s="144"/>
      <c r="AC31" s="144"/>
      <c r="AE31" s="26"/>
      <c r="AG31" s="6" t="str">
        <f>+$A$12</f>
        <v>A</v>
      </c>
      <c r="AH31" s="6"/>
      <c r="AI31" s="145">
        <f>IF(S$46&gt;0,ROUND(U31/MAX(U$31:U$45),3),0)</f>
        <v>0</v>
      </c>
    </row>
    <row r="32" spans="1:46" ht="13.5" x14ac:dyDescent="0.25">
      <c r="A32" s="109" t="str">
        <f>+$A$13</f>
        <v>B</v>
      </c>
      <c r="B32" s="142">
        <f>IF(C31&gt;0,1/C31,0)</f>
        <v>0</v>
      </c>
      <c r="C32" s="184">
        <v>1</v>
      </c>
      <c r="D32" s="108">
        <v>0</v>
      </c>
      <c r="E32" s="108">
        <v>0</v>
      </c>
      <c r="F32" s="306">
        <v>0</v>
      </c>
      <c r="G32" s="306">
        <v>0</v>
      </c>
      <c r="H32" s="306">
        <v>0</v>
      </c>
      <c r="I32" s="306">
        <v>0</v>
      </c>
      <c r="J32" s="306">
        <v>0</v>
      </c>
      <c r="K32" s="306">
        <v>0</v>
      </c>
      <c r="L32" s="306">
        <v>0</v>
      </c>
      <c r="M32" s="306">
        <v>0</v>
      </c>
      <c r="N32" s="306">
        <v>0</v>
      </c>
      <c r="O32" s="306">
        <v>0</v>
      </c>
      <c r="P32" s="306">
        <v>0</v>
      </c>
      <c r="Q32" s="143">
        <f t="shared" si="3"/>
        <v>0</v>
      </c>
      <c r="R32" s="143">
        <f t="shared" si="4"/>
        <v>0</v>
      </c>
      <c r="S32" s="174">
        <f t="shared" si="5"/>
        <v>0</v>
      </c>
      <c r="T32" s="143">
        <f t="shared" ref="T32:T45" si="6">ROUND(MAX(Q32:S32),3)</f>
        <v>0</v>
      </c>
      <c r="U32" s="143" t="e">
        <f t="shared" ref="U32:U45" si="7">ROUND(T32/S$46,3)</f>
        <v>#DIV/0!</v>
      </c>
      <c r="V32" s="144"/>
      <c r="W32" s="144"/>
      <c r="X32" s="144"/>
      <c r="Y32" s="144"/>
      <c r="Z32" s="144"/>
      <c r="AA32" s="144"/>
      <c r="AB32" s="144"/>
      <c r="AC32" s="144"/>
      <c r="AE32" s="26"/>
      <c r="AG32" s="7" t="str">
        <f>+$A$13</f>
        <v>B</v>
      </c>
      <c r="AH32" s="7"/>
      <c r="AI32" s="145">
        <f t="shared" ref="AI32:AI45" si="8">IF(S$46&gt;0,ROUND(U32/MAX(U$31:U$45),3),0)</f>
        <v>0</v>
      </c>
    </row>
    <row r="33" spans="1:46" ht="13.5" x14ac:dyDescent="0.25">
      <c r="A33" s="109" t="str">
        <f>+$A$14</f>
        <v>C</v>
      </c>
      <c r="B33" s="142">
        <f>IF(D31&gt;0,1/D31,0)</f>
        <v>0</v>
      </c>
      <c r="C33" s="142">
        <f>IF(D32&gt;0,1/D32,0)</f>
        <v>0</v>
      </c>
      <c r="D33" s="184">
        <v>1</v>
      </c>
      <c r="E33" s="108">
        <v>0</v>
      </c>
      <c r="F33" s="306">
        <v>0</v>
      </c>
      <c r="G33" s="306">
        <v>0</v>
      </c>
      <c r="H33" s="306">
        <v>0</v>
      </c>
      <c r="I33" s="306">
        <v>0</v>
      </c>
      <c r="J33" s="306">
        <v>0</v>
      </c>
      <c r="K33" s="306">
        <v>0</v>
      </c>
      <c r="L33" s="306">
        <v>0</v>
      </c>
      <c r="M33" s="306">
        <v>0</v>
      </c>
      <c r="N33" s="306">
        <v>0</v>
      </c>
      <c r="O33" s="306">
        <v>0</v>
      </c>
      <c r="P33" s="306">
        <v>0</v>
      </c>
      <c r="Q33" s="143">
        <f t="shared" si="3"/>
        <v>0</v>
      </c>
      <c r="R33" s="143">
        <f t="shared" si="4"/>
        <v>0</v>
      </c>
      <c r="S33" s="174">
        <f t="shared" si="5"/>
        <v>0</v>
      </c>
      <c r="T33" s="143">
        <f t="shared" si="6"/>
        <v>0</v>
      </c>
      <c r="U33" s="143" t="e">
        <f t="shared" si="7"/>
        <v>#DIV/0!</v>
      </c>
      <c r="V33" s="144"/>
      <c r="W33" s="144"/>
      <c r="X33" s="144"/>
      <c r="Y33" s="144"/>
      <c r="Z33" s="144"/>
      <c r="AA33" s="144"/>
      <c r="AB33" s="144"/>
      <c r="AC33" s="144"/>
      <c r="AE33" s="26"/>
      <c r="AG33" s="7" t="str">
        <f>+$A$14</f>
        <v>C</v>
      </c>
      <c r="AH33" s="7"/>
      <c r="AI33" s="145">
        <f t="shared" si="8"/>
        <v>0</v>
      </c>
    </row>
    <row r="34" spans="1:46" ht="13.5" x14ac:dyDescent="0.25">
      <c r="A34" s="109" t="str">
        <f>+$A$15</f>
        <v>D</v>
      </c>
      <c r="B34" s="142">
        <f>IF(E31&gt;0,1/E31,0)</f>
        <v>0</v>
      </c>
      <c r="C34" s="142">
        <f>IF(E32&gt;0,1/E32,0)</f>
        <v>0</v>
      </c>
      <c r="D34" s="142">
        <f>IF(E33&gt;0,1/E33,0)</f>
        <v>0</v>
      </c>
      <c r="E34" s="184">
        <v>1</v>
      </c>
      <c r="F34" s="306">
        <v>0</v>
      </c>
      <c r="G34" s="306">
        <v>0</v>
      </c>
      <c r="H34" s="306">
        <v>0</v>
      </c>
      <c r="I34" s="306">
        <v>0</v>
      </c>
      <c r="J34" s="306">
        <v>0</v>
      </c>
      <c r="K34" s="306">
        <v>0</v>
      </c>
      <c r="L34" s="306">
        <v>0</v>
      </c>
      <c r="M34" s="306">
        <v>0</v>
      </c>
      <c r="N34" s="306">
        <v>0</v>
      </c>
      <c r="O34" s="306">
        <v>0</v>
      </c>
      <c r="P34" s="306">
        <v>0</v>
      </c>
      <c r="Q34" s="143">
        <f t="shared" si="3"/>
        <v>0</v>
      </c>
      <c r="R34" s="143">
        <f t="shared" si="4"/>
        <v>0</v>
      </c>
      <c r="S34" s="174">
        <f t="shared" si="5"/>
        <v>0</v>
      </c>
      <c r="T34" s="143">
        <f t="shared" si="6"/>
        <v>0</v>
      </c>
      <c r="U34" s="143" t="e">
        <f t="shared" si="7"/>
        <v>#DIV/0!</v>
      </c>
      <c r="V34" s="144"/>
      <c r="W34" s="144"/>
      <c r="X34" s="144"/>
      <c r="Y34" s="144"/>
      <c r="Z34" s="144"/>
      <c r="AA34" s="144"/>
      <c r="AB34" s="144"/>
      <c r="AC34" s="144"/>
      <c r="AE34" s="26"/>
      <c r="AG34" s="7" t="str">
        <f>+$A$15</f>
        <v>D</v>
      </c>
      <c r="AH34" s="7"/>
      <c r="AI34" s="145">
        <f t="shared" si="8"/>
        <v>0</v>
      </c>
    </row>
    <row r="35" spans="1:46" ht="13.5" hidden="1" x14ac:dyDescent="0.25">
      <c r="A35" s="109" t="str">
        <f>+$A$16</f>
        <v/>
      </c>
      <c r="B35" s="142">
        <f>IF(F31&gt;0,1/F31,0)</f>
        <v>0</v>
      </c>
      <c r="C35" s="142">
        <f>IF(F32&gt;0,1/F32,0)</f>
        <v>0</v>
      </c>
      <c r="D35" s="142">
        <f>IF(F33&gt;0,1/F33,0)</f>
        <v>0</v>
      </c>
      <c r="E35" s="142">
        <f>IF(F34&gt;0,1/F34,0)</f>
        <v>0</v>
      </c>
      <c r="F35" s="184">
        <v>1</v>
      </c>
      <c r="G35" s="306">
        <v>0</v>
      </c>
      <c r="H35" s="306">
        <v>0</v>
      </c>
      <c r="I35" s="306">
        <v>0</v>
      </c>
      <c r="J35" s="306">
        <v>0</v>
      </c>
      <c r="K35" s="306">
        <v>0</v>
      </c>
      <c r="L35" s="306">
        <v>0</v>
      </c>
      <c r="M35" s="306">
        <v>0</v>
      </c>
      <c r="N35" s="306">
        <v>0</v>
      </c>
      <c r="O35" s="306">
        <v>0</v>
      </c>
      <c r="P35" s="306">
        <v>0</v>
      </c>
      <c r="Q35" s="143">
        <f t="shared" si="3"/>
        <v>0</v>
      </c>
      <c r="R35" s="143">
        <f t="shared" si="4"/>
        <v>0</v>
      </c>
      <c r="S35" s="174">
        <f t="shared" si="5"/>
        <v>0</v>
      </c>
      <c r="T35" s="143">
        <f t="shared" si="6"/>
        <v>0</v>
      </c>
      <c r="U35" s="143" t="e">
        <f t="shared" si="7"/>
        <v>#DIV/0!</v>
      </c>
      <c r="V35" s="144"/>
      <c r="W35" s="144"/>
      <c r="X35" s="144"/>
      <c r="Y35" s="144"/>
      <c r="Z35" s="144"/>
      <c r="AA35" s="144"/>
      <c r="AB35" s="144"/>
      <c r="AC35" s="144"/>
      <c r="AE35" s="26"/>
      <c r="AG35" s="7" t="str">
        <f>+$A$16</f>
        <v/>
      </c>
      <c r="AH35" s="7"/>
      <c r="AI35" s="145">
        <f t="shared" si="8"/>
        <v>0</v>
      </c>
    </row>
    <row r="36" spans="1:46" ht="13.5" hidden="1" x14ac:dyDescent="0.25">
      <c r="A36" s="109" t="str">
        <f>+$A$17</f>
        <v/>
      </c>
      <c r="B36" s="142">
        <f>IF(G31&gt;0,1/G31,0)</f>
        <v>0</v>
      </c>
      <c r="C36" s="142">
        <f>IF(G32&gt;0,1/G32,0)</f>
        <v>0</v>
      </c>
      <c r="D36" s="142">
        <f>IF(G33&gt;0,1/G33,0)</f>
        <v>0</v>
      </c>
      <c r="E36" s="142">
        <f>IF(G34&gt;0,1/G34,0)</f>
        <v>0</v>
      </c>
      <c r="F36" s="142">
        <f>IF(G35&gt;0,1/G35,0)</f>
        <v>0</v>
      </c>
      <c r="G36" s="184">
        <v>1</v>
      </c>
      <c r="H36" s="306">
        <v>0</v>
      </c>
      <c r="I36" s="306">
        <v>0</v>
      </c>
      <c r="J36" s="306">
        <v>0</v>
      </c>
      <c r="K36" s="306">
        <v>0</v>
      </c>
      <c r="L36" s="306">
        <v>0</v>
      </c>
      <c r="M36" s="306">
        <v>0</v>
      </c>
      <c r="N36" s="306">
        <v>0</v>
      </c>
      <c r="O36" s="306">
        <v>0</v>
      </c>
      <c r="P36" s="306">
        <v>0</v>
      </c>
      <c r="Q36" s="143">
        <f t="shared" si="3"/>
        <v>0</v>
      </c>
      <c r="R36" s="143">
        <f t="shared" si="4"/>
        <v>0</v>
      </c>
      <c r="S36" s="174">
        <f t="shared" si="5"/>
        <v>0</v>
      </c>
      <c r="T36" s="143">
        <f t="shared" si="6"/>
        <v>0</v>
      </c>
      <c r="U36" s="143" t="e">
        <f t="shared" si="7"/>
        <v>#DIV/0!</v>
      </c>
      <c r="V36" s="144"/>
      <c r="W36" s="144"/>
      <c r="X36" s="144"/>
      <c r="Y36" s="144"/>
      <c r="Z36" s="144"/>
      <c r="AA36" s="144"/>
      <c r="AB36" s="144"/>
      <c r="AC36" s="144"/>
      <c r="AE36" s="26"/>
      <c r="AG36" s="7" t="str">
        <f>+$A$17</f>
        <v/>
      </c>
      <c r="AH36" s="7"/>
      <c r="AI36" s="145">
        <f t="shared" si="8"/>
        <v>0</v>
      </c>
    </row>
    <row r="37" spans="1:46" ht="13.5" hidden="1" x14ac:dyDescent="0.25">
      <c r="A37" s="109" t="str">
        <f>+$A$18</f>
        <v/>
      </c>
      <c r="B37" s="142">
        <f>IF(H31&gt;0,1/H31,0)</f>
        <v>0</v>
      </c>
      <c r="C37" s="142">
        <f>IF(H32&gt;0,1/H32,0)</f>
        <v>0</v>
      </c>
      <c r="D37" s="142">
        <f>IF(H33&gt;0,1/H33,0)</f>
        <v>0</v>
      </c>
      <c r="E37" s="142">
        <f>IF(H34&gt;0,1/H34,0)</f>
        <v>0</v>
      </c>
      <c r="F37" s="142">
        <f>IF(H35&gt;0,1/H35,0)</f>
        <v>0</v>
      </c>
      <c r="G37" s="142">
        <f>IF(H36&gt;0,1/H36,0)</f>
        <v>0</v>
      </c>
      <c r="H37" s="184">
        <v>1</v>
      </c>
      <c r="I37" s="306">
        <v>0</v>
      </c>
      <c r="J37" s="306">
        <v>0</v>
      </c>
      <c r="K37" s="306">
        <v>0</v>
      </c>
      <c r="L37" s="306">
        <v>0</v>
      </c>
      <c r="M37" s="306">
        <v>0</v>
      </c>
      <c r="N37" s="306">
        <v>0</v>
      </c>
      <c r="O37" s="306">
        <v>0</v>
      </c>
      <c r="P37" s="306">
        <v>0</v>
      </c>
      <c r="Q37" s="143">
        <f t="shared" si="3"/>
        <v>0</v>
      </c>
      <c r="R37" s="143">
        <f t="shared" si="4"/>
        <v>0</v>
      </c>
      <c r="S37" s="174">
        <f t="shared" si="5"/>
        <v>0</v>
      </c>
      <c r="T37" s="143">
        <f t="shared" si="6"/>
        <v>0</v>
      </c>
      <c r="U37" s="143" t="e">
        <f t="shared" si="7"/>
        <v>#DIV/0!</v>
      </c>
      <c r="V37" s="144"/>
      <c r="W37" s="144"/>
      <c r="X37" s="144"/>
      <c r="Y37" s="144"/>
      <c r="Z37" s="144"/>
      <c r="AA37" s="144"/>
      <c r="AB37" s="144"/>
      <c r="AC37" s="144"/>
      <c r="AE37" s="26"/>
      <c r="AG37" s="7" t="str">
        <f>+$A$18</f>
        <v/>
      </c>
      <c r="AH37" s="7"/>
      <c r="AI37" s="145">
        <f t="shared" si="8"/>
        <v>0</v>
      </c>
    </row>
    <row r="38" spans="1:46" ht="13.5" hidden="1" x14ac:dyDescent="0.25">
      <c r="A38" s="109" t="str">
        <f>+$A$19</f>
        <v/>
      </c>
      <c r="B38" s="142">
        <f>IF(I31&gt;0,1/I31,0)</f>
        <v>0</v>
      </c>
      <c r="C38" s="142">
        <f>IF(I32&gt;0,1/I32,0)</f>
        <v>0</v>
      </c>
      <c r="D38" s="142">
        <f>IF(I33&gt;0,1/I33,0)</f>
        <v>0</v>
      </c>
      <c r="E38" s="142">
        <f>IF(I34&gt;0,1/I34,0)</f>
        <v>0</v>
      </c>
      <c r="F38" s="142">
        <f>IF(I35&gt;0,1/I35,0)</f>
        <v>0</v>
      </c>
      <c r="G38" s="142">
        <f>IF(I36&gt;0,1/I36,0)</f>
        <v>0</v>
      </c>
      <c r="H38" s="142">
        <f>IF(I37&gt;0,1/I37,0)</f>
        <v>0</v>
      </c>
      <c r="I38" s="184">
        <v>1</v>
      </c>
      <c r="J38" s="306">
        <v>0</v>
      </c>
      <c r="K38" s="306">
        <v>0</v>
      </c>
      <c r="L38" s="306">
        <v>0</v>
      </c>
      <c r="M38" s="306">
        <v>0</v>
      </c>
      <c r="N38" s="306">
        <v>0</v>
      </c>
      <c r="O38" s="306">
        <v>0</v>
      </c>
      <c r="P38" s="306">
        <v>0</v>
      </c>
      <c r="Q38" s="143">
        <f t="shared" si="3"/>
        <v>0</v>
      </c>
      <c r="R38" s="143">
        <f t="shared" si="4"/>
        <v>0</v>
      </c>
      <c r="S38" s="174">
        <f t="shared" si="5"/>
        <v>0</v>
      </c>
      <c r="T38" s="143">
        <f t="shared" si="6"/>
        <v>0</v>
      </c>
      <c r="U38" s="143" t="e">
        <f t="shared" si="7"/>
        <v>#DIV/0!</v>
      </c>
      <c r="V38" s="144"/>
      <c r="W38" s="144"/>
      <c r="X38" s="144"/>
      <c r="Y38" s="144"/>
      <c r="Z38" s="144"/>
      <c r="AA38" s="144"/>
      <c r="AB38" s="144"/>
      <c r="AC38" s="144"/>
      <c r="AE38" s="26"/>
      <c r="AG38" s="7" t="str">
        <f>+$A$19</f>
        <v/>
      </c>
      <c r="AH38" s="7"/>
      <c r="AI38" s="145">
        <f t="shared" si="8"/>
        <v>0</v>
      </c>
    </row>
    <row r="39" spans="1:46" ht="13.5" hidden="1" x14ac:dyDescent="0.25">
      <c r="A39" s="109" t="str">
        <f>+$A$20</f>
        <v/>
      </c>
      <c r="B39" s="142">
        <f>IF(J31&gt;0,1/J31,0)</f>
        <v>0</v>
      </c>
      <c r="C39" s="142">
        <f>IF(J32&gt;0,1/J32,0)</f>
        <v>0</v>
      </c>
      <c r="D39" s="142">
        <f>IF(J33&gt;0,1/J33,0)</f>
        <v>0</v>
      </c>
      <c r="E39" s="142">
        <f>IF(J34&gt;0,1/J34,0)</f>
        <v>0</v>
      </c>
      <c r="F39" s="142">
        <f>IF(J35&gt;0,1/J35,0)</f>
        <v>0</v>
      </c>
      <c r="G39" s="142">
        <f>IF(J36&gt;0,1/J36,0)</f>
        <v>0</v>
      </c>
      <c r="H39" s="142">
        <f>IF(J37&gt;0,1/J37,0)</f>
        <v>0</v>
      </c>
      <c r="I39" s="142">
        <f>IF(J38&gt;0,1/J38,0)</f>
        <v>0</v>
      </c>
      <c r="J39" s="184">
        <v>1</v>
      </c>
      <c r="K39" s="306">
        <v>0</v>
      </c>
      <c r="L39" s="306">
        <v>0</v>
      </c>
      <c r="M39" s="306">
        <v>0</v>
      </c>
      <c r="N39" s="306">
        <v>0</v>
      </c>
      <c r="O39" s="306">
        <v>0</v>
      </c>
      <c r="P39" s="306">
        <v>0</v>
      </c>
      <c r="Q39" s="143">
        <f t="shared" si="3"/>
        <v>0</v>
      </c>
      <c r="R39" s="143">
        <f t="shared" si="4"/>
        <v>0</v>
      </c>
      <c r="S39" s="174">
        <f t="shared" si="5"/>
        <v>0</v>
      </c>
      <c r="T39" s="143">
        <f t="shared" si="6"/>
        <v>0</v>
      </c>
      <c r="U39" s="143" t="e">
        <f t="shared" si="7"/>
        <v>#DIV/0!</v>
      </c>
      <c r="V39" s="144"/>
      <c r="W39" s="144"/>
      <c r="X39" s="144"/>
      <c r="Y39" s="144"/>
      <c r="Z39" s="144"/>
      <c r="AA39" s="144"/>
      <c r="AB39" s="144"/>
      <c r="AC39" s="144"/>
      <c r="AE39" s="26"/>
      <c r="AG39" s="7" t="str">
        <f>+$A$20</f>
        <v/>
      </c>
      <c r="AH39" s="7"/>
      <c r="AI39" s="145">
        <f t="shared" si="8"/>
        <v>0</v>
      </c>
    </row>
    <row r="40" spans="1:46" ht="13.5" hidden="1" x14ac:dyDescent="0.25">
      <c r="A40" s="109" t="str">
        <f>+$A$21</f>
        <v/>
      </c>
      <c r="B40" s="142">
        <f>IF(K31&gt;0,1/K31,0)</f>
        <v>0</v>
      </c>
      <c r="C40" s="142">
        <f>IF(K32&gt;0,1/K32,0)</f>
        <v>0</v>
      </c>
      <c r="D40" s="142">
        <f>IF(K33&gt;0,1/K33,K33)</f>
        <v>0</v>
      </c>
      <c r="E40" s="142">
        <f>IF(K34&gt;0,1/K34,0)</f>
        <v>0</v>
      </c>
      <c r="F40" s="142">
        <f>IF(K35&gt;0,1/K35,K35)</f>
        <v>0</v>
      </c>
      <c r="G40" s="142">
        <f>IF(K36&gt;0,1/K36,0)</f>
        <v>0</v>
      </c>
      <c r="H40" s="142">
        <f>IF(K37&gt;0,1/K37,0)</f>
        <v>0</v>
      </c>
      <c r="I40" s="142">
        <f>IF(K38&gt;0,1/K38,0)</f>
        <v>0</v>
      </c>
      <c r="J40" s="142">
        <f>IF(K39&gt;0,1/K39,0)</f>
        <v>0</v>
      </c>
      <c r="K40" s="184">
        <v>1</v>
      </c>
      <c r="L40" s="306">
        <v>0</v>
      </c>
      <c r="M40" s="306">
        <v>0</v>
      </c>
      <c r="N40" s="306">
        <v>0</v>
      </c>
      <c r="O40" s="306">
        <v>0</v>
      </c>
      <c r="P40" s="306">
        <v>0</v>
      </c>
      <c r="Q40" s="143">
        <f t="shared" si="3"/>
        <v>0</v>
      </c>
      <c r="R40" s="143">
        <f t="shared" si="4"/>
        <v>0</v>
      </c>
      <c r="S40" s="174">
        <f t="shared" si="5"/>
        <v>0</v>
      </c>
      <c r="T40" s="143">
        <f t="shared" si="6"/>
        <v>0</v>
      </c>
      <c r="U40" s="143" t="e">
        <f t="shared" si="7"/>
        <v>#DIV/0!</v>
      </c>
      <c r="V40" s="144"/>
      <c r="W40" s="144"/>
      <c r="X40" s="144"/>
      <c r="Y40" s="144"/>
      <c r="Z40" s="144"/>
      <c r="AA40" s="144"/>
      <c r="AB40" s="144"/>
      <c r="AC40" s="144"/>
      <c r="AE40" s="26"/>
      <c r="AG40" s="7" t="str">
        <f>+$A$21</f>
        <v/>
      </c>
      <c r="AH40" s="7"/>
      <c r="AI40" s="145">
        <f t="shared" si="8"/>
        <v>0</v>
      </c>
    </row>
    <row r="41" spans="1:46" ht="13.5" hidden="1" x14ac:dyDescent="0.25">
      <c r="A41" s="109" t="str">
        <f>+$A$22</f>
        <v/>
      </c>
      <c r="B41" s="142">
        <f>IF(L31&gt;0,1/L31,0)</f>
        <v>0</v>
      </c>
      <c r="C41" s="142">
        <f>IF(L32&gt;0,1/L32,0)</f>
        <v>0</v>
      </c>
      <c r="D41" s="142">
        <f>IF(L33&gt;0,1/L33,0)</f>
        <v>0</v>
      </c>
      <c r="E41" s="142">
        <f>IF(L34&gt;0,1/L34,0)</f>
        <v>0</v>
      </c>
      <c r="F41" s="142">
        <f>IF(L35&gt;0,1/L35,0)</f>
        <v>0</v>
      </c>
      <c r="G41" s="142">
        <f>IF(L36&gt;0,1/L36,0)</f>
        <v>0</v>
      </c>
      <c r="H41" s="142">
        <f>IF(L37&gt;0,1/L37,0)</f>
        <v>0</v>
      </c>
      <c r="I41" s="142">
        <f>IF(L38&gt;0,1/L38,0)</f>
        <v>0</v>
      </c>
      <c r="J41" s="142">
        <f>IF(L39&gt;0,1/L39,0)</f>
        <v>0</v>
      </c>
      <c r="K41" s="142">
        <f>IF(L40&gt;0,1/L40,0)</f>
        <v>0</v>
      </c>
      <c r="L41" s="185">
        <v>1</v>
      </c>
      <c r="M41" s="306">
        <v>0</v>
      </c>
      <c r="N41" s="306">
        <v>0</v>
      </c>
      <c r="O41" s="306">
        <v>0</v>
      </c>
      <c r="P41" s="306">
        <v>0</v>
      </c>
      <c r="Q41" s="143">
        <f t="shared" si="3"/>
        <v>0</v>
      </c>
      <c r="R41" s="143">
        <f t="shared" si="4"/>
        <v>0</v>
      </c>
      <c r="S41" s="174">
        <f t="shared" si="5"/>
        <v>0</v>
      </c>
      <c r="T41" s="143">
        <f t="shared" si="6"/>
        <v>0</v>
      </c>
      <c r="U41" s="143" t="e">
        <f t="shared" si="7"/>
        <v>#DIV/0!</v>
      </c>
      <c r="V41" s="144"/>
      <c r="W41" s="144"/>
      <c r="X41" s="144"/>
      <c r="Y41" s="144"/>
      <c r="Z41" s="144"/>
      <c r="AA41" s="144"/>
      <c r="AB41" s="144"/>
      <c r="AC41" s="144"/>
      <c r="AE41" s="26"/>
      <c r="AG41" s="7" t="str">
        <f>+$A$22</f>
        <v/>
      </c>
      <c r="AH41" s="7"/>
      <c r="AI41" s="145">
        <f t="shared" si="8"/>
        <v>0</v>
      </c>
    </row>
    <row r="42" spans="1:46" ht="13.5" hidden="1" x14ac:dyDescent="0.25">
      <c r="A42" s="109" t="str">
        <f>+$A$23</f>
        <v/>
      </c>
      <c r="B42" s="142">
        <f>IF(M31&gt;0,1/M31,0)</f>
        <v>0</v>
      </c>
      <c r="C42" s="142">
        <f>IF(M32&gt;0,1/M32,0)</f>
        <v>0</v>
      </c>
      <c r="D42" s="142">
        <f>IF(M33&gt;0,1/M33,0)</f>
        <v>0</v>
      </c>
      <c r="E42" s="142">
        <f>IF(M34&gt;0,1/M34,0)</f>
        <v>0</v>
      </c>
      <c r="F42" s="142">
        <f>IF(M35&gt;0,1/M35,0)</f>
        <v>0</v>
      </c>
      <c r="G42" s="142">
        <f>IF(M36&gt;0,1/M36,0)</f>
        <v>0</v>
      </c>
      <c r="H42" s="142">
        <f>IF(M37&gt;0,1/M37,0)</f>
        <v>0</v>
      </c>
      <c r="I42" s="142">
        <f>IF(M38&gt;0,1/M38,0)</f>
        <v>0</v>
      </c>
      <c r="J42" s="142">
        <f>IF(M39&gt;0,1/M39,0)</f>
        <v>0</v>
      </c>
      <c r="K42" s="142">
        <f>IF(M40&gt;0,1/M40,0)</f>
        <v>0</v>
      </c>
      <c r="L42" s="171">
        <f>IF(M41&gt;0,1/M41,0)</f>
        <v>0</v>
      </c>
      <c r="M42" s="185">
        <v>1</v>
      </c>
      <c r="N42" s="306">
        <v>0</v>
      </c>
      <c r="O42" s="306">
        <v>0</v>
      </c>
      <c r="P42" s="306">
        <v>0</v>
      </c>
      <c r="Q42" s="143">
        <f t="shared" si="3"/>
        <v>0</v>
      </c>
      <c r="R42" s="143">
        <f t="shared" si="4"/>
        <v>0</v>
      </c>
      <c r="S42" s="174">
        <f t="shared" si="5"/>
        <v>0</v>
      </c>
      <c r="T42" s="143">
        <f t="shared" si="6"/>
        <v>0</v>
      </c>
      <c r="U42" s="143" t="e">
        <f t="shared" si="7"/>
        <v>#DIV/0!</v>
      </c>
      <c r="V42" s="144"/>
      <c r="W42" s="144"/>
      <c r="X42" s="144"/>
      <c r="Y42" s="144"/>
      <c r="Z42" s="144"/>
      <c r="AA42" s="144"/>
      <c r="AB42" s="144"/>
      <c r="AC42" s="144"/>
      <c r="AE42" s="26"/>
      <c r="AG42" s="7" t="str">
        <f>+$A$23</f>
        <v/>
      </c>
      <c r="AH42" s="7"/>
      <c r="AI42" s="145">
        <f t="shared" si="8"/>
        <v>0</v>
      </c>
    </row>
    <row r="43" spans="1:46" ht="13.5" hidden="1" x14ac:dyDescent="0.25">
      <c r="A43" s="109" t="str">
        <f>+$A$24</f>
        <v/>
      </c>
      <c r="B43" s="142">
        <f>IF(N31&gt;0,1/N31,0)</f>
        <v>0</v>
      </c>
      <c r="C43" s="142">
        <f>IF(N32&gt;0,1/N32,0)</f>
        <v>0</v>
      </c>
      <c r="D43" s="142">
        <f>IF(N33&gt;0,1/N33,0)</f>
        <v>0</v>
      </c>
      <c r="E43" s="142">
        <f>IF(N34&gt;0,1/N34,0)</f>
        <v>0</v>
      </c>
      <c r="F43" s="142">
        <f>IF(N35&gt;0,1/N35,0)</f>
        <v>0</v>
      </c>
      <c r="G43" s="142">
        <f>IF(N36&gt;0,1/N36,0)</f>
        <v>0</v>
      </c>
      <c r="H43" s="142">
        <f>IF(N37&gt;0,1/N37,0)</f>
        <v>0</v>
      </c>
      <c r="I43" s="142">
        <f>IF(N38&gt;0,1/N38,0)</f>
        <v>0</v>
      </c>
      <c r="J43" s="142">
        <f>IF(N39&gt;0,1/N39,0)</f>
        <v>0</v>
      </c>
      <c r="K43" s="142">
        <f>IF(N40&gt;0,1/N40,0)</f>
        <v>0</v>
      </c>
      <c r="L43" s="171">
        <f>IF(N41&gt;0,1/N41,0)</f>
        <v>0</v>
      </c>
      <c r="M43" s="171">
        <f>IF(N42&gt;0,1/N42,0)</f>
        <v>0</v>
      </c>
      <c r="N43" s="185">
        <v>1</v>
      </c>
      <c r="O43" s="306">
        <v>0</v>
      </c>
      <c r="P43" s="306">
        <v>0</v>
      </c>
      <c r="Q43" s="143">
        <f t="shared" si="3"/>
        <v>0</v>
      </c>
      <c r="R43" s="143">
        <f t="shared" si="4"/>
        <v>0</v>
      </c>
      <c r="S43" s="174">
        <f t="shared" si="5"/>
        <v>0</v>
      </c>
      <c r="T43" s="143">
        <f t="shared" si="6"/>
        <v>0</v>
      </c>
      <c r="U43" s="143" t="e">
        <f t="shared" si="7"/>
        <v>#DIV/0!</v>
      </c>
      <c r="V43" s="144"/>
      <c r="W43" s="144"/>
      <c r="X43" s="144"/>
      <c r="Y43" s="144"/>
      <c r="Z43" s="144"/>
      <c r="AA43" s="144"/>
      <c r="AB43" s="144"/>
      <c r="AC43" s="144"/>
      <c r="AE43" s="26"/>
      <c r="AG43" s="7" t="str">
        <f>+$A$24</f>
        <v/>
      </c>
      <c r="AH43" s="7"/>
      <c r="AI43" s="145">
        <f t="shared" si="8"/>
        <v>0</v>
      </c>
    </row>
    <row r="44" spans="1:46" ht="13.5" hidden="1" x14ac:dyDescent="0.25">
      <c r="A44" s="109" t="str">
        <f>+$A$25</f>
        <v/>
      </c>
      <c r="B44" s="142">
        <f>IF(O31&gt;0,1/O31,0)</f>
        <v>0</v>
      </c>
      <c r="C44" s="142">
        <f>IF(O32&gt;0,1/O32,0)</f>
        <v>0</v>
      </c>
      <c r="D44" s="142">
        <f>IF(O33&gt;0,1/O33,0)</f>
        <v>0</v>
      </c>
      <c r="E44" s="142">
        <f>IF(O34&gt;0,1/O34,0)</f>
        <v>0</v>
      </c>
      <c r="F44" s="142">
        <f>IF(O35&gt;0,1/O35,0)</f>
        <v>0</v>
      </c>
      <c r="G44" s="142">
        <f>IF(O36&gt;0,1/O36,0)</f>
        <v>0</v>
      </c>
      <c r="H44" s="142">
        <f>IF(O37&gt;0,1/O37,0)</f>
        <v>0</v>
      </c>
      <c r="I44" s="142">
        <f>IF(O38&gt;0,1/O38,0)</f>
        <v>0</v>
      </c>
      <c r="J44" s="142">
        <f>IF(O39&gt;0,1/O39,0)</f>
        <v>0</v>
      </c>
      <c r="K44" s="142">
        <f>IF(O40&gt;0,1/O40,0)</f>
        <v>0</v>
      </c>
      <c r="L44" s="171">
        <f>IF(O41&gt;0,1/O41,0)</f>
        <v>0</v>
      </c>
      <c r="M44" s="171">
        <f>IF(O42&gt;0,1/O42,0)</f>
        <v>0</v>
      </c>
      <c r="N44" s="171">
        <f>IF(O43&gt;0,1/O43,0)</f>
        <v>0</v>
      </c>
      <c r="O44" s="185">
        <v>1</v>
      </c>
      <c r="P44" s="306">
        <v>0</v>
      </c>
      <c r="Q44" s="143">
        <f t="shared" si="3"/>
        <v>0</v>
      </c>
      <c r="R44" s="143">
        <f t="shared" si="4"/>
        <v>0</v>
      </c>
      <c r="S44" s="174">
        <f t="shared" si="5"/>
        <v>0</v>
      </c>
      <c r="T44" s="143">
        <f t="shared" si="6"/>
        <v>0</v>
      </c>
      <c r="U44" s="143" t="e">
        <f t="shared" si="7"/>
        <v>#DIV/0!</v>
      </c>
      <c r="V44" s="144"/>
      <c r="W44" s="144"/>
      <c r="X44" s="144"/>
      <c r="Y44" s="144"/>
      <c r="Z44" s="144"/>
      <c r="AA44" s="144"/>
      <c r="AB44" s="144"/>
      <c r="AC44" s="144"/>
      <c r="AE44" s="26"/>
      <c r="AG44" s="7" t="str">
        <f>+$A$25</f>
        <v/>
      </c>
      <c r="AH44" s="7"/>
      <c r="AI44" s="145">
        <f t="shared" si="8"/>
        <v>0</v>
      </c>
    </row>
    <row r="45" spans="1:46" ht="13.5" hidden="1" x14ac:dyDescent="0.25">
      <c r="A45" s="109" t="str">
        <f>+$A$26</f>
        <v/>
      </c>
      <c r="B45" s="142">
        <f>IF(P31&gt;0,1/P31,0)</f>
        <v>0</v>
      </c>
      <c r="C45" s="142">
        <f>IF(P32&gt;0,1/P32,0)</f>
        <v>0</v>
      </c>
      <c r="D45" s="142">
        <f>IF(P33&gt;0,1/P33,0)</f>
        <v>0</v>
      </c>
      <c r="E45" s="142">
        <f>IF(P34&gt;0,1/P34,0)</f>
        <v>0</v>
      </c>
      <c r="F45" s="142">
        <f>IF(P35&gt;0,1/P35,0)</f>
        <v>0</v>
      </c>
      <c r="G45" s="142">
        <f>IF(P36&gt;0,1/P36,0)</f>
        <v>0</v>
      </c>
      <c r="H45" s="142">
        <f>IF(P37&gt;0,1/P37,0)</f>
        <v>0</v>
      </c>
      <c r="I45" s="142">
        <f>IF(P38&gt;0,1/P38,0)</f>
        <v>0</v>
      </c>
      <c r="J45" s="142">
        <f>IF(P39&gt;0,1/P39,0)</f>
        <v>0</v>
      </c>
      <c r="K45" s="142">
        <f>IF(P40&gt;0,1/P40,0)</f>
        <v>0</v>
      </c>
      <c r="L45" s="171">
        <f>IF(P41&gt;0,1/P41,0)</f>
        <v>0</v>
      </c>
      <c r="M45" s="171">
        <f>IF(P42&gt;0,1/P42,0)</f>
        <v>0</v>
      </c>
      <c r="N45" s="171">
        <f>IF(P43&gt;0,1/P43,0)</f>
        <v>0</v>
      </c>
      <c r="O45" s="171">
        <f>IF(P44&gt;0,1/P44,0)</f>
        <v>0</v>
      </c>
      <c r="P45" s="185">
        <v>1</v>
      </c>
      <c r="Q45" s="143">
        <f t="shared" si="3"/>
        <v>0</v>
      </c>
      <c r="R45" s="143">
        <f t="shared" si="4"/>
        <v>0</v>
      </c>
      <c r="S45" s="174">
        <f t="shared" si="5"/>
        <v>0</v>
      </c>
      <c r="T45" s="143">
        <f t="shared" si="6"/>
        <v>0</v>
      </c>
      <c r="U45" s="143" t="e">
        <f t="shared" si="7"/>
        <v>#DIV/0!</v>
      </c>
      <c r="AE45" s="26"/>
      <c r="AG45" s="40" t="str">
        <f>+$A$26</f>
        <v/>
      </c>
      <c r="AH45" s="40"/>
      <c r="AI45" s="145">
        <f t="shared" si="8"/>
        <v>0</v>
      </c>
    </row>
    <row r="46" spans="1:46" s="26" customFormat="1" ht="13.9" hidden="1" customHeight="1" x14ac:dyDescent="0.25">
      <c r="A46" s="146" t="s">
        <v>44</v>
      </c>
      <c r="B46" s="147" t="e">
        <f>IF(B31&gt;0,ROUND(SUM(B31:B45)*U31,3),0)</f>
        <v>#DIV/0!</v>
      </c>
      <c r="C46" s="147">
        <f>IF(C31&gt;0,ROUND(SUM(C31:C45)*U32,3),0)</f>
        <v>0</v>
      </c>
      <c r="D46" s="147">
        <f>IF(D31&gt;0,ROUND(SUM(D31:D45)*U33,3),0)</f>
        <v>0</v>
      </c>
      <c r="E46" s="147">
        <f>IF(E31&gt;0,ROUND(SUM(E31:E45)*U34,3),0)</f>
        <v>0</v>
      </c>
      <c r="F46" s="147">
        <f>IF(F31&gt;0,ROUND(SUM(F31:F45)*U35,3),0)</f>
        <v>0</v>
      </c>
      <c r="G46" s="147">
        <f>IF(G31&gt;0,ROUND(SUM(G31:G45)*U36,3),0)</f>
        <v>0</v>
      </c>
      <c r="H46" s="147">
        <f>IF(H31&gt;0,ROUND(SUM(H31:H45)*U37,3),0)</f>
        <v>0</v>
      </c>
      <c r="I46" s="147">
        <f>IF(I31&gt;0,ROUND(SUM(I31:I45)*U38,3),0)</f>
        <v>0</v>
      </c>
      <c r="J46" s="147">
        <f>IF(J31&gt;0,ROUND(SUM(J31:J45)*U39,3),0)</f>
        <v>0</v>
      </c>
      <c r="K46" s="147">
        <f>IF(K31&gt;0,ROUND(SUM(K31:K45)*U40,3),0)</f>
        <v>0</v>
      </c>
      <c r="L46" s="147">
        <f>IF(L31&gt;0,ROUND(SUM(L31:L45)*U41,3),0)</f>
        <v>0</v>
      </c>
      <c r="M46" s="147">
        <f>IF(M31&gt;0,ROUND(SUM(M31:M45)*U42,3),0)</f>
        <v>0</v>
      </c>
      <c r="N46" s="147">
        <f>IF(N31&gt;0,ROUND(SUM(N31:N45)*U43,3),0)</f>
        <v>0</v>
      </c>
      <c r="O46" s="147">
        <f>IF(O31&gt;0,ROUND(SUM(O31:O45)*U44,3),0)</f>
        <v>0</v>
      </c>
      <c r="P46" s="147">
        <f>IF(P31&gt;0,ROUND(SUM(P31:P45)*U45,3),0)</f>
        <v>0</v>
      </c>
      <c r="Q46" s="377" t="s">
        <v>43</v>
      </c>
      <c r="R46" s="377"/>
      <c r="S46" s="148">
        <f>ROUND(SUM(T31:T45),3)</f>
        <v>0</v>
      </c>
      <c r="T46" s="205" t="s">
        <v>45</v>
      </c>
      <c r="U46" s="148" t="e">
        <f>ROUND(SUM(B46:P46),3)</f>
        <v>#DIV/0!</v>
      </c>
      <c r="V46" s="415"/>
      <c r="W46" s="415"/>
      <c r="X46" s="415"/>
      <c r="Y46" s="415"/>
      <c r="Z46" s="415"/>
      <c r="AA46" s="415"/>
      <c r="AB46" s="135"/>
      <c r="AC46" s="146" t="str">
        <f>IF(AC30="","",SUM(AC31:AC44))</f>
        <v/>
      </c>
      <c r="AD46" s="146"/>
      <c r="AE46" s="146"/>
      <c r="AF46" s="146"/>
      <c r="AG46" s="175"/>
      <c r="AH46" s="175"/>
      <c r="AI46" s="175"/>
      <c r="AJ46" s="146"/>
      <c r="AK46" s="146"/>
      <c r="AL46" s="146"/>
      <c r="AM46" s="146"/>
      <c r="AN46" s="146"/>
      <c r="AO46" s="146"/>
      <c r="AP46" s="146"/>
      <c r="AQ46" s="146"/>
      <c r="AR46" s="146"/>
      <c r="AS46" s="146"/>
      <c r="AT46" s="146"/>
    </row>
    <row r="47" spans="1:46" ht="24" customHeight="1" x14ac:dyDescent="0.2">
      <c r="A47" s="172"/>
      <c r="B47" s="172"/>
      <c r="C47" s="173"/>
      <c r="D47" s="172"/>
      <c r="E47" s="172"/>
      <c r="F47" s="172"/>
      <c r="G47" s="172"/>
      <c r="H47" s="172"/>
      <c r="I47" s="172"/>
      <c r="J47" s="172"/>
      <c r="K47" s="172"/>
      <c r="L47" s="172"/>
      <c r="M47" s="172"/>
      <c r="N47" s="172"/>
      <c r="O47" s="172"/>
      <c r="P47" s="172"/>
      <c r="Q47" s="135"/>
      <c r="R47" s="135"/>
      <c r="S47" s="135"/>
      <c r="T47" s="135"/>
      <c r="U47" s="135"/>
      <c r="AB47" s="172"/>
      <c r="AC47" s="172"/>
      <c r="AD47" s="172"/>
      <c r="AE47" s="172"/>
      <c r="AF47" s="172"/>
      <c r="AG47" s="187"/>
      <c r="AH47" s="172"/>
      <c r="AI47" s="186"/>
    </row>
    <row r="48" spans="1:46" ht="18.75" x14ac:dyDescent="0.3">
      <c r="A48" s="19" t="str">
        <f>IF(Anagrafica!A90&lt;&gt;"",Anagrafica!A90&amp;" - "&amp;Anagrafica!B90,"")</f>
        <v>2 - Commissario 2</v>
      </c>
      <c r="B48" s="20"/>
      <c r="D48" s="1"/>
      <c r="Q48" s="135"/>
      <c r="R48" s="135"/>
      <c r="S48" s="135"/>
      <c r="T48" s="135"/>
      <c r="U48" s="135"/>
      <c r="AE48" s="90"/>
      <c r="AF48" s="90"/>
      <c r="AG48" s="91"/>
      <c r="AH48" s="90"/>
      <c r="AI48" s="90"/>
    </row>
    <row r="49" spans="1:35" s="5" customFormat="1" ht="13.5" customHeight="1" x14ac:dyDescent="0.2">
      <c r="A49" s="137" t="s">
        <v>10</v>
      </c>
      <c r="B49" s="109" t="s">
        <v>28</v>
      </c>
      <c r="C49" s="109" t="s">
        <v>56</v>
      </c>
      <c r="D49" s="109" t="s">
        <v>29</v>
      </c>
      <c r="E49" s="109" t="s">
        <v>27</v>
      </c>
      <c r="F49" s="109" t="s">
        <v>30</v>
      </c>
      <c r="G49" s="109" t="s">
        <v>31</v>
      </c>
      <c r="H49" s="109" t="s">
        <v>32</v>
      </c>
      <c r="I49" s="109" t="s">
        <v>33</v>
      </c>
      <c r="J49" s="109" t="s">
        <v>34</v>
      </c>
      <c r="K49" s="109" t="s">
        <v>39</v>
      </c>
      <c r="L49" s="138" t="s">
        <v>49</v>
      </c>
      <c r="M49" s="138" t="s">
        <v>35</v>
      </c>
      <c r="N49" s="138" t="s">
        <v>36</v>
      </c>
      <c r="O49" s="138" t="s">
        <v>37</v>
      </c>
      <c r="P49" s="138" t="s">
        <v>38</v>
      </c>
      <c r="Q49" s="139" t="s">
        <v>41</v>
      </c>
      <c r="R49" s="140" t="s">
        <v>41</v>
      </c>
      <c r="S49" s="140" t="s">
        <v>41</v>
      </c>
      <c r="T49" s="141" t="s">
        <v>42</v>
      </c>
      <c r="U49" s="141" t="s">
        <v>46</v>
      </c>
      <c r="AE49" s="26"/>
      <c r="AG49" s="4" t="s">
        <v>10</v>
      </c>
      <c r="AI49" s="5" t="s">
        <v>0</v>
      </c>
    </row>
    <row r="50" spans="1:35" ht="13.5" x14ac:dyDescent="0.25">
      <c r="A50" s="109" t="str">
        <f>+$A$12</f>
        <v>A</v>
      </c>
      <c r="B50" s="184">
        <v>1</v>
      </c>
      <c r="C50" s="108">
        <v>0</v>
      </c>
      <c r="D50" s="108">
        <v>0</v>
      </c>
      <c r="E50" s="108">
        <v>0</v>
      </c>
      <c r="F50" s="306">
        <v>0</v>
      </c>
      <c r="G50" s="306">
        <v>0</v>
      </c>
      <c r="H50" s="306">
        <v>0</v>
      </c>
      <c r="I50" s="306">
        <v>0</v>
      </c>
      <c r="J50" s="306">
        <v>0</v>
      </c>
      <c r="K50" s="306">
        <v>0</v>
      </c>
      <c r="L50" s="306">
        <v>0</v>
      </c>
      <c r="M50" s="306">
        <v>0</v>
      </c>
      <c r="N50" s="306">
        <v>0</v>
      </c>
      <c r="O50" s="306">
        <v>0</v>
      </c>
      <c r="P50" s="306">
        <v>0</v>
      </c>
      <c r="Q50" s="143">
        <f t="shared" ref="Q50:Q64" si="9">+IF(B$10=2,POWER(PRODUCT(B50:C50),1/$B$10),IF(B$10=3,POWER(PRODUCT(B50:D50),1/$B$10),IF(B$10=4,POWER(PRODUCT(B50:E50),1/$B$10),IF(B$10=5,POWER(PRODUCT(B50:F50),1/$B$10),IF(B$10=6,POWER(PRODUCT(B50:G50),1/$B$10),0)))))</f>
        <v>0</v>
      </c>
      <c r="R50" s="143">
        <f t="shared" ref="R50:R64" si="10">+IF(B$10=7,POWER(PRODUCT(B50:H50),1/$B$10),IF(B$10=8,POWER(PRODUCT(B50:I50),1/$B$10),IF(B$10=9,POWER(PRODUCT(B50:J50),1/$B$10),IF(B$10=10,POWER(PRODUCT(B50:K50),1/$B$10),0))))</f>
        <v>0</v>
      </c>
      <c r="S50" s="174">
        <f t="shared" ref="S50:S64" si="11">+IF(B$10=11,POWER(PRODUCT(B50:L50),1/$B$10),IF(B$10=12,POWER(PRODUCT(B50:M50),1/$B$10),IF(B$10=13,POWER(PRODUCT(B50:N50),1/$B$10),IF(B$10=14,POWER(PRODUCT(B50:O50),1/$B$10),IF(B$10=15,POWER(PRODUCT(B50:P50),1/$B$10),0)))))</f>
        <v>0</v>
      </c>
      <c r="T50" s="143">
        <f>ROUND(MAX(Q50:S50),3)</f>
        <v>0</v>
      </c>
      <c r="U50" s="143" t="e">
        <f>ROUND(T50/S$65,3)</f>
        <v>#DIV/0!</v>
      </c>
      <c r="V50" s="144"/>
      <c r="W50" s="144"/>
      <c r="X50" s="144"/>
      <c r="Y50" s="144"/>
      <c r="Z50" s="144"/>
      <c r="AA50" s="144"/>
      <c r="AB50" s="144"/>
      <c r="AC50" s="144"/>
      <c r="AE50" s="26"/>
      <c r="AG50" s="6" t="str">
        <f>+$A$12</f>
        <v>A</v>
      </c>
      <c r="AH50" s="6"/>
      <c r="AI50" s="145">
        <f>IF(S$65&gt;0,ROUND(U50/MAX(U$50:U$64),3),0)</f>
        <v>0</v>
      </c>
    </row>
    <row r="51" spans="1:35" ht="13.5" x14ac:dyDescent="0.25">
      <c r="A51" s="109" t="str">
        <f>+$A$13</f>
        <v>B</v>
      </c>
      <c r="B51" s="142">
        <f>IF(C50&gt;0,1/C50,0)</f>
        <v>0</v>
      </c>
      <c r="C51" s="184">
        <v>1</v>
      </c>
      <c r="D51" s="108">
        <v>0</v>
      </c>
      <c r="E51" s="108">
        <v>0</v>
      </c>
      <c r="F51" s="306">
        <v>0</v>
      </c>
      <c r="G51" s="306">
        <v>0</v>
      </c>
      <c r="H51" s="306">
        <v>0</v>
      </c>
      <c r="I51" s="306">
        <v>0</v>
      </c>
      <c r="J51" s="306">
        <v>0</v>
      </c>
      <c r="K51" s="306">
        <v>0</v>
      </c>
      <c r="L51" s="306">
        <v>0</v>
      </c>
      <c r="M51" s="306">
        <v>0</v>
      </c>
      <c r="N51" s="306">
        <v>0</v>
      </c>
      <c r="O51" s="306">
        <v>0</v>
      </c>
      <c r="P51" s="306">
        <v>0</v>
      </c>
      <c r="Q51" s="143">
        <f t="shared" si="9"/>
        <v>0</v>
      </c>
      <c r="R51" s="143">
        <f t="shared" si="10"/>
        <v>0</v>
      </c>
      <c r="S51" s="174">
        <f t="shared" si="11"/>
        <v>0</v>
      </c>
      <c r="T51" s="143">
        <f t="shared" ref="T51:T64" si="12">ROUND(MAX(Q51:S51),3)</f>
        <v>0</v>
      </c>
      <c r="U51" s="143" t="e">
        <f t="shared" ref="U51:U64" si="13">ROUND(T51/S$65,3)</f>
        <v>#DIV/0!</v>
      </c>
      <c r="V51" s="144"/>
      <c r="W51" s="144"/>
      <c r="X51" s="144"/>
      <c r="Y51" s="144"/>
      <c r="Z51" s="144"/>
      <c r="AA51" s="144"/>
      <c r="AB51" s="144"/>
      <c r="AC51" s="144"/>
      <c r="AE51" s="26"/>
      <c r="AG51" s="7" t="str">
        <f>+$A$13</f>
        <v>B</v>
      </c>
      <c r="AH51" s="7"/>
      <c r="AI51" s="145">
        <f t="shared" ref="AI51:AI64" si="14">IF(S$65&gt;0,ROUND(U51/MAX(U$50:U$64),3),0)</f>
        <v>0</v>
      </c>
    </row>
    <row r="52" spans="1:35" ht="13.5" x14ac:dyDescent="0.25">
      <c r="A52" s="109" t="str">
        <f>+$A$14</f>
        <v>C</v>
      </c>
      <c r="B52" s="142">
        <f>IF(D50&gt;0,1/D50,0)</f>
        <v>0</v>
      </c>
      <c r="C52" s="142">
        <f>IF(D51&gt;0,1/D51,0)</f>
        <v>0</v>
      </c>
      <c r="D52" s="184">
        <v>1</v>
      </c>
      <c r="E52" s="108">
        <v>0</v>
      </c>
      <c r="F52" s="306">
        <v>0</v>
      </c>
      <c r="G52" s="306">
        <v>0</v>
      </c>
      <c r="H52" s="306">
        <v>0</v>
      </c>
      <c r="I52" s="306">
        <v>0</v>
      </c>
      <c r="J52" s="306">
        <v>0</v>
      </c>
      <c r="K52" s="306">
        <v>0</v>
      </c>
      <c r="L52" s="306">
        <v>0</v>
      </c>
      <c r="M52" s="306">
        <v>0</v>
      </c>
      <c r="N52" s="306">
        <v>0</v>
      </c>
      <c r="O52" s="306">
        <v>0</v>
      </c>
      <c r="P52" s="306">
        <v>0</v>
      </c>
      <c r="Q52" s="143">
        <f t="shared" si="9"/>
        <v>0</v>
      </c>
      <c r="R52" s="143">
        <f t="shared" si="10"/>
        <v>0</v>
      </c>
      <c r="S52" s="174">
        <f t="shared" si="11"/>
        <v>0</v>
      </c>
      <c r="T52" s="143">
        <f t="shared" si="12"/>
        <v>0</v>
      </c>
      <c r="U52" s="143" t="e">
        <f t="shared" si="13"/>
        <v>#DIV/0!</v>
      </c>
      <c r="V52" s="144"/>
      <c r="W52" s="144"/>
      <c r="X52" s="144"/>
      <c r="Y52" s="144"/>
      <c r="Z52" s="144"/>
      <c r="AA52" s="144"/>
      <c r="AB52" s="144"/>
      <c r="AC52" s="144"/>
      <c r="AE52" s="26"/>
      <c r="AG52" s="7" t="str">
        <f>+$A$14</f>
        <v>C</v>
      </c>
      <c r="AH52" s="7"/>
      <c r="AI52" s="145">
        <f t="shared" si="14"/>
        <v>0</v>
      </c>
    </row>
    <row r="53" spans="1:35" ht="13.5" x14ac:dyDescent="0.25">
      <c r="A53" s="109" t="str">
        <f>+$A$15</f>
        <v>D</v>
      </c>
      <c r="B53" s="142">
        <f>IF(E50&gt;0,1/E50,0)</f>
        <v>0</v>
      </c>
      <c r="C53" s="142">
        <f>IF(E51&gt;0,1/E51,0)</f>
        <v>0</v>
      </c>
      <c r="D53" s="142">
        <f>IF(E52&gt;0,1/E52,0)</f>
        <v>0</v>
      </c>
      <c r="E53" s="184">
        <v>1</v>
      </c>
      <c r="F53" s="306">
        <v>0</v>
      </c>
      <c r="G53" s="306">
        <v>0</v>
      </c>
      <c r="H53" s="306">
        <v>0</v>
      </c>
      <c r="I53" s="306">
        <v>0</v>
      </c>
      <c r="J53" s="306">
        <v>0</v>
      </c>
      <c r="K53" s="306">
        <v>0</v>
      </c>
      <c r="L53" s="306">
        <v>0</v>
      </c>
      <c r="M53" s="306">
        <v>0</v>
      </c>
      <c r="N53" s="306">
        <v>0</v>
      </c>
      <c r="O53" s="306">
        <v>0</v>
      </c>
      <c r="P53" s="306">
        <v>0</v>
      </c>
      <c r="Q53" s="143">
        <f t="shared" si="9"/>
        <v>0</v>
      </c>
      <c r="R53" s="143">
        <f t="shared" si="10"/>
        <v>0</v>
      </c>
      <c r="S53" s="174">
        <f t="shared" si="11"/>
        <v>0</v>
      </c>
      <c r="T53" s="143">
        <f t="shared" si="12"/>
        <v>0</v>
      </c>
      <c r="U53" s="143" t="e">
        <f t="shared" si="13"/>
        <v>#DIV/0!</v>
      </c>
      <c r="V53" s="144"/>
      <c r="W53" s="144"/>
      <c r="X53" s="144"/>
      <c r="Y53" s="144"/>
      <c r="Z53" s="144"/>
      <c r="AA53" s="144"/>
      <c r="AB53" s="144"/>
      <c r="AC53" s="144"/>
      <c r="AE53" s="26"/>
      <c r="AG53" s="7" t="str">
        <f>+$A$15</f>
        <v>D</v>
      </c>
      <c r="AH53" s="7"/>
      <c r="AI53" s="145">
        <f t="shared" si="14"/>
        <v>0</v>
      </c>
    </row>
    <row r="54" spans="1:35" ht="13.5" hidden="1" x14ac:dyDescent="0.25">
      <c r="A54" s="109" t="str">
        <f>+$A$16</f>
        <v/>
      </c>
      <c r="B54" s="142">
        <f>IF(F50&gt;0,1/F50,0)</f>
        <v>0</v>
      </c>
      <c r="C54" s="142">
        <f>IF(F51&gt;0,1/F51,0)</f>
        <v>0</v>
      </c>
      <c r="D54" s="142">
        <f>IF(F52&gt;0,1/F52,0)</f>
        <v>0</v>
      </c>
      <c r="E54" s="142">
        <f>IF(F53&gt;0,1/F53,0)</f>
        <v>0</v>
      </c>
      <c r="F54" s="184">
        <v>1</v>
      </c>
      <c r="G54" s="306">
        <v>0</v>
      </c>
      <c r="H54" s="306">
        <v>0</v>
      </c>
      <c r="I54" s="306">
        <v>0</v>
      </c>
      <c r="J54" s="306">
        <v>0</v>
      </c>
      <c r="K54" s="306">
        <v>0</v>
      </c>
      <c r="L54" s="306">
        <v>0</v>
      </c>
      <c r="M54" s="306">
        <v>0</v>
      </c>
      <c r="N54" s="306">
        <v>0</v>
      </c>
      <c r="O54" s="306">
        <v>0</v>
      </c>
      <c r="P54" s="306">
        <v>0</v>
      </c>
      <c r="Q54" s="143">
        <f t="shared" si="9"/>
        <v>0</v>
      </c>
      <c r="R54" s="143">
        <f t="shared" si="10"/>
        <v>0</v>
      </c>
      <c r="S54" s="174">
        <f t="shared" si="11"/>
        <v>0</v>
      </c>
      <c r="T54" s="143">
        <f t="shared" si="12"/>
        <v>0</v>
      </c>
      <c r="U54" s="143" t="e">
        <f t="shared" si="13"/>
        <v>#DIV/0!</v>
      </c>
      <c r="V54" s="144"/>
      <c r="W54" s="144"/>
      <c r="X54" s="144"/>
      <c r="Y54" s="144"/>
      <c r="Z54" s="144"/>
      <c r="AA54" s="144"/>
      <c r="AB54" s="144"/>
      <c r="AC54" s="144"/>
      <c r="AE54" s="26"/>
      <c r="AG54" s="7" t="str">
        <f>+$A$16</f>
        <v/>
      </c>
      <c r="AH54" s="7"/>
      <c r="AI54" s="145">
        <f t="shared" si="14"/>
        <v>0</v>
      </c>
    </row>
    <row r="55" spans="1:35" ht="13.5" hidden="1" x14ac:dyDescent="0.25">
      <c r="A55" s="109" t="str">
        <f>+$A$17</f>
        <v/>
      </c>
      <c r="B55" s="142">
        <f>IF(G50&gt;0,1/G50,0)</f>
        <v>0</v>
      </c>
      <c r="C55" s="142">
        <f>IF(G51&gt;0,1/G51,0)</f>
        <v>0</v>
      </c>
      <c r="D55" s="142">
        <f>IF(G52&gt;0,1/G52,0)</f>
        <v>0</v>
      </c>
      <c r="E55" s="142">
        <f>IF(G53&gt;0,1/G53,0)</f>
        <v>0</v>
      </c>
      <c r="F55" s="142">
        <f>IF(G54&gt;0,1/G54,0)</f>
        <v>0</v>
      </c>
      <c r="G55" s="184">
        <v>1</v>
      </c>
      <c r="H55" s="306">
        <v>0</v>
      </c>
      <c r="I55" s="306">
        <v>0</v>
      </c>
      <c r="J55" s="306">
        <v>0</v>
      </c>
      <c r="K55" s="306">
        <v>0</v>
      </c>
      <c r="L55" s="306">
        <v>0</v>
      </c>
      <c r="M55" s="306">
        <v>0</v>
      </c>
      <c r="N55" s="306">
        <v>0</v>
      </c>
      <c r="O55" s="306">
        <v>0</v>
      </c>
      <c r="P55" s="306">
        <v>0</v>
      </c>
      <c r="Q55" s="143">
        <f t="shared" si="9"/>
        <v>0</v>
      </c>
      <c r="R55" s="143">
        <f t="shared" si="10"/>
        <v>0</v>
      </c>
      <c r="S55" s="174">
        <f t="shared" si="11"/>
        <v>0</v>
      </c>
      <c r="T55" s="143">
        <f t="shared" si="12"/>
        <v>0</v>
      </c>
      <c r="U55" s="143" t="e">
        <f t="shared" si="13"/>
        <v>#DIV/0!</v>
      </c>
      <c r="V55" s="144"/>
      <c r="W55" s="144"/>
      <c r="X55" s="144"/>
      <c r="Y55" s="144"/>
      <c r="Z55" s="144"/>
      <c r="AA55" s="144"/>
      <c r="AB55" s="144"/>
      <c r="AC55" s="144"/>
      <c r="AE55" s="26"/>
      <c r="AG55" s="7" t="str">
        <f>+$A$17</f>
        <v/>
      </c>
      <c r="AH55" s="7"/>
      <c r="AI55" s="145">
        <f t="shared" si="14"/>
        <v>0</v>
      </c>
    </row>
    <row r="56" spans="1:35" ht="13.5" hidden="1" x14ac:dyDescent="0.25">
      <c r="A56" s="109" t="str">
        <f>+$A$18</f>
        <v/>
      </c>
      <c r="B56" s="142">
        <f>IF(H50&gt;0,1/H50,0)</f>
        <v>0</v>
      </c>
      <c r="C56" s="142">
        <f>IF(H51&gt;0,1/H51,0)</f>
        <v>0</v>
      </c>
      <c r="D56" s="142">
        <f>IF(H52&gt;0,1/H52,0)</f>
        <v>0</v>
      </c>
      <c r="E56" s="142">
        <f>IF(H53&gt;0,1/H53,0)</f>
        <v>0</v>
      </c>
      <c r="F56" s="142">
        <f>IF(H54&gt;0,1/H54,0)</f>
        <v>0</v>
      </c>
      <c r="G56" s="142">
        <f>IF(H55&gt;0,1/H55,0)</f>
        <v>0</v>
      </c>
      <c r="H56" s="184">
        <v>1</v>
      </c>
      <c r="I56" s="306">
        <v>0</v>
      </c>
      <c r="J56" s="306">
        <v>0</v>
      </c>
      <c r="K56" s="306">
        <v>0</v>
      </c>
      <c r="L56" s="306">
        <v>0</v>
      </c>
      <c r="M56" s="306">
        <v>0</v>
      </c>
      <c r="N56" s="306">
        <v>0</v>
      </c>
      <c r="O56" s="306">
        <v>0</v>
      </c>
      <c r="P56" s="306">
        <v>0</v>
      </c>
      <c r="Q56" s="143">
        <f t="shared" si="9"/>
        <v>0</v>
      </c>
      <c r="R56" s="143">
        <f t="shared" si="10"/>
        <v>0</v>
      </c>
      <c r="S56" s="174">
        <f t="shared" si="11"/>
        <v>0</v>
      </c>
      <c r="T56" s="143">
        <f t="shared" si="12"/>
        <v>0</v>
      </c>
      <c r="U56" s="143" t="e">
        <f t="shared" si="13"/>
        <v>#DIV/0!</v>
      </c>
      <c r="V56" s="144"/>
      <c r="W56" s="144"/>
      <c r="X56" s="144"/>
      <c r="Y56" s="144"/>
      <c r="Z56" s="144"/>
      <c r="AA56" s="144"/>
      <c r="AB56" s="144"/>
      <c r="AC56" s="144"/>
      <c r="AE56" s="26"/>
      <c r="AG56" s="7" t="str">
        <f>+$A$18</f>
        <v/>
      </c>
      <c r="AH56" s="7"/>
      <c r="AI56" s="145">
        <f t="shared" si="14"/>
        <v>0</v>
      </c>
    </row>
    <row r="57" spans="1:35" ht="13.5" hidden="1" x14ac:dyDescent="0.25">
      <c r="A57" s="109" t="str">
        <f>+$A$19</f>
        <v/>
      </c>
      <c r="B57" s="142">
        <f>IF(I50&gt;0,1/I50,0)</f>
        <v>0</v>
      </c>
      <c r="C57" s="142">
        <f>IF(I51&gt;0,1/I51,0)</f>
        <v>0</v>
      </c>
      <c r="D57" s="142">
        <f>IF(I52&gt;0,1/I52,0)</f>
        <v>0</v>
      </c>
      <c r="E57" s="142">
        <f>IF(I53&gt;0,1/I53,0)</f>
        <v>0</v>
      </c>
      <c r="F57" s="142">
        <f>IF(I54&gt;0,1/I54,0)</f>
        <v>0</v>
      </c>
      <c r="G57" s="142">
        <f>IF(I55&gt;0,1/I55,0)</f>
        <v>0</v>
      </c>
      <c r="H57" s="142">
        <f>IF(I56&gt;0,1/I56,0)</f>
        <v>0</v>
      </c>
      <c r="I57" s="184">
        <v>1</v>
      </c>
      <c r="J57" s="306">
        <v>0</v>
      </c>
      <c r="K57" s="306">
        <v>0</v>
      </c>
      <c r="L57" s="306">
        <v>0</v>
      </c>
      <c r="M57" s="306">
        <v>0</v>
      </c>
      <c r="N57" s="306">
        <v>0</v>
      </c>
      <c r="O57" s="306">
        <v>0</v>
      </c>
      <c r="P57" s="306">
        <v>0</v>
      </c>
      <c r="Q57" s="143">
        <f t="shared" si="9"/>
        <v>0</v>
      </c>
      <c r="R57" s="143">
        <f t="shared" si="10"/>
        <v>0</v>
      </c>
      <c r="S57" s="174">
        <f t="shared" si="11"/>
        <v>0</v>
      </c>
      <c r="T57" s="143">
        <f t="shared" si="12"/>
        <v>0</v>
      </c>
      <c r="U57" s="143" t="e">
        <f t="shared" si="13"/>
        <v>#DIV/0!</v>
      </c>
      <c r="V57" s="144"/>
      <c r="W57" s="144"/>
      <c r="X57" s="144"/>
      <c r="Y57" s="144"/>
      <c r="Z57" s="144"/>
      <c r="AA57" s="144"/>
      <c r="AB57" s="144"/>
      <c r="AC57" s="144"/>
      <c r="AE57" s="26"/>
      <c r="AG57" s="7" t="str">
        <f>+$A$19</f>
        <v/>
      </c>
      <c r="AH57" s="7"/>
      <c r="AI57" s="145">
        <f t="shared" si="14"/>
        <v>0</v>
      </c>
    </row>
    <row r="58" spans="1:35" ht="13.5" hidden="1" x14ac:dyDescent="0.25">
      <c r="A58" s="109" t="str">
        <f>+$A$20</f>
        <v/>
      </c>
      <c r="B58" s="142">
        <f>IF(J50&gt;0,1/J50,0)</f>
        <v>0</v>
      </c>
      <c r="C58" s="142">
        <f>IF(J51&gt;0,1/J51,0)</f>
        <v>0</v>
      </c>
      <c r="D58" s="142">
        <f>IF(J52&gt;0,1/J52,0)</f>
        <v>0</v>
      </c>
      <c r="E58" s="142">
        <f>IF(J53&gt;0,1/J53,0)</f>
        <v>0</v>
      </c>
      <c r="F58" s="142">
        <f>IF(J54&gt;0,1/J54,0)</f>
        <v>0</v>
      </c>
      <c r="G58" s="142">
        <f>IF(J55&gt;0,1/J55,0)</f>
        <v>0</v>
      </c>
      <c r="H58" s="142">
        <f>IF(J56&gt;0,1/J56,0)</f>
        <v>0</v>
      </c>
      <c r="I58" s="142">
        <f>IF(J57&gt;0,1/J57,0)</f>
        <v>0</v>
      </c>
      <c r="J58" s="184">
        <v>1</v>
      </c>
      <c r="K58" s="306">
        <v>0</v>
      </c>
      <c r="L58" s="306">
        <v>0</v>
      </c>
      <c r="M58" s="306">
        <v>0</v>
      </c>
      <c r="N58" s="306">
        <v>0</v>
      </c>
      <c r="O58" s="306">
        <v>0</v>
      </c>
      <c r="P58" s="306">
        <v>0</v>
      </c>
      <c r="Q58" s="143">
        <f t="shared" si="9"/>
        <v>0</v>
      </c>
      <c r="R58" s="143">
        <f t="shared" si="10"/>
        <v>0</v>
      </c>
      <c r="S58" s="174">
        <f t="shared" si="11"/>
        <v>0</v>
      </c>
      <c r="T58" s="143">
        <f t="shared" si="12"/>
        <v>0</v>
      </c>
      <c r="U58" s="143" t="e">
        <f t="shared" si="13"/>
        <v>#DIV/0!</v>
      </c>
      <c r="V58" s="144"/>
      <c r="W58" s="144"/>
      <c r="X58" s="144"/>
      <c r="Y58" s="144"/>
      <c r="Z58" s="144"/>
      <c r="AA58" s="144"/>
      <c r="AB58" s="144"/>
      <c r="AC58" s="144"/>
      <c r="AE58" s="26"/>
      <c r="AG58" s="7" t="str">
        <f>+$A$20</f>
        <v/>
      </c>
      <c r="AH58" s="7"/>
      <c r="AI58" s="145">
        <f t="shared" si="14"/>
        <v>0</v>
      </c>
    </row>
    <row r="59" spans="1:35" ht="13.5" hidden="1" x14ac:dyDescent="0.25">
      <c r="A59" s="109" t="str">
        <f>+$A$21</f>
        <v/>
      </c>
      <c r="B59" s="142">
        <f>IF(K50&gt;0,1/K50,0)</f>
        <v>0</v>
      </c>
      <c r="C59" s="142">
        <f>IF(K51&gt;0,1/K51,0)</f>
        <v>0</v>
      </c>
      <c r="D59" s="142">
        <f>IF(K52&gt;0,1/K52,K52)</f>
        <v>0</v>
      </c>
      <c r="E59" s="142">
        <f>IF(K53&gt;0,1/K53,0)</f>
        <v>0</v>
      </c>
      <c r="F59" s="142">
        <f>IF(K54&gt;0,1/K54,K54)</f>
        <v>0</v>
      </c>
      <c r="G59" s="142">
        <f>IF(K55&gt;0,1/K55,0)</f>
        <v>0</v>
      </c>
      <c r="H59" s="142">
        <f>IF(K56&gt;0,1/K56,0)</f>
        <v>0</v>
      </c>
      <c r="I59" s="142">
        <f>IF(K57&gt;0,1/K57,0)</f>
        <v>0</v>
      </c>
      <c r="J59" s="142">
        <f>IF(K58&gt;0,1/K58,0)</f>
        <v>0</v>
      </c>
      <c r="K59" s="184">
        <v>1</v>
      </c>
      <c r="L59" s="306">
        <v>0</v>
      </c>
      <c r="M59" s="306">
        <v>0</v>
      </c>
      <c r="N59" s="306">
        <v>0</v>
      </c>
      <c r="O59" s="306">
        <v>0</v>
      </c>
      <c r="P59" s="306">
        <v>0</v>
      </c>
      <c r="Q59" s="143">
        <f t="shared" si="9"/>
        <v>0</v>
      </c>
      <c r="R59" s="143">
        <f t="shared" si="10"/>
        <v>0</v>
      </c>
      <c r="S59" s="174">
        <f t="shared" si="11"/>
        <v>0</v>
      </c>
      <c r="T59" s="143">
        <f t="shared" si="12"/>
        <v>0</v>
      </c>
      <c r="U59" s="143" t="e">
        <f t="shared" si="13"/>
        <v>#DIV/0!</v>
      </c>
      <c r="V59" s="144"/>
      <c r="W59" s="144"/>
      <c r="X59" s="144"/>
      <c r="Y59" s="144"/>
      <c r="Z59" s="144"/>
      <c r="AA59" s="144"/>
      <c r="AB59" s="144"/>
      <c r="AC59" s="144"/>
      <c r="AE59" s="26"/>
      <c r="AG59" s="7" t="str">
        <f>+$A$21</f>
        <v/>
      </c>
      <c r="AH59" s="7"/>
      <c r="AI59" s="145">
        <f t="shared" si="14"/>
        <v>0</v>
      </c>
    </row>
    <row r="60" spans="1:35" ht="13.5" hidden="1" x14ac:dyDescent="0.25">
      <c r="A60" s="109" t="str">
        <f>+$A$22</f>
        <v/>
      </c>
      <c r="B60" s="142">
        <f>IF(L50&gt;0,1/L50,0)</f>
        <v>0</v>
      </c>
      <c r="C60" s="142">
        <f>IF(L51&gt;0,1/L51,0)</f>
        <v>0</v>
      </c>
      <c r="D60" s="142">
        <f>IF(L52&gt;0,1/L52,0)</f>
        <v>0</v>
      </c>
      <c r="E60" s="142">
        <f>IF(L53&gt;0,1/L53,0)</f>
        <v>0</v>
      </c>
      <c r="F60" s="142">
        <f>IF(L54&gt;0,1/L54,0)</f>
        <v>0</v>
      </c>
      <c r="G60" s="142">
        <f>IF(L55&gt;0,1/L55,0)</f>
        <v>0</v>
      </c>
      <c r="H60" s="142">
        <f>IF(L56&gt;0,1/L56,0)</f>
        <v>0</v>
      </c>
      <c r="I60" s="142">
        <f>IF(L57&gt;0,1/L57,0)</f>
        <v>0</v>
      </c>
      <c r="J60" s="142">
        <f>IF(L58&gt;0,1/L58,0)</f>
        <v>0</v>
      </c>
      <c r="K60" s="142">
        <f>IF(L59&gt;0,1/L59,0)</f>
        <v>0</v>
      </c>
      <c r="L60" s="185">
        <v>1</v>
      </c>
      <c r="M60" s="306">
        <v>0</v>
      </c>
      <c r="N60" s="306">
        <v>0</v>
      </c>
      <c r="O60" s="306">
        <v>0</v>
      </c>
      <c r="P60" s="306">
        <v>0</v>
      </c>
      <c r="Q60" s="143">
        <f t="shared" si="9"/>
        <v>0</v>
      </c>
      <c r="R60" s="143">
        <f t="shared" si="10"/>
        <v>0</v>
      </c>
      <c r="S60" s="174">
        <f t="shared" si="11"/>
        <v>0</v>
      </c>
      <c r="T60" s="143">
        <f t="shared" si="12"/>
        <v>0</v>
      </c>
      <c r="U60" s="143" t="e">
        <f t="shared" si="13"/>
        <v>#DIV/0!</v>
      </c>
      <c r="V60" s="144"/>
      <c r="W60" s="144"/>
      <c r="X60" s="144"/>
      <c r="Y60" s="144"/>
      <c r="Z60" s="144"/>
      <c r="AA60" s="144"/>
      <c r="AB60" s="144"/>
      <c r="AC60" s="144"/>
      <c r="AE60" s="26"/>
      <c r="AG60" s="7" t="str">
        <f>+$A$22</f>
        <v/>
      </c>
      <c r="AH60" s="7"/>
      <c r="AI60" s="145">
        <f t="shared" si="14"/>
        <v>0</v>
      </c>
    </row>
    <row r="61" spans="1:35" ht="13.5" hidden="1" x14ac:dyDescent="0.25">
      <c r="A61" s="109" t="str">
        <f>+$A$23</f>
        <v/>
      </c>
      <c r="B61" s="142">
        <f>IF(M50&gt;0,1/M50,0)</f>
        <v>0</v>
      </c>
      <c r="C61" s="142">
        <f>IF(M51&gt;0,1/M51,0)</f>
        <v>0</v>
      </c>
      <c r="D61" s="142">
        <f>IF(M52&gt;0,1/M52,0)</f>
        <v>0</v>
      </c>
      <c r="E61" s="142">
        <f>IF(M53&gt;0,1/M53,0)</f>
        <v>0</v>
      </c>
      <c r="F61" s="142">
        <f>IF(M54&gt;0,1/M54,0)</f>
        <v>0</v>
      </c>
      <c r="G61" s="142">
        <f>IF(M55&gt;0,1/M55,0)</f>
        <v>0</v>
      </c>
      <c r="H61" s="142">
        <f>IF(M56&gt;0,1/M56,0)</f>
        <v>0</v>
      </c>
      <c r="I61" s="142">
        <f>IF(M57&gt;0,1/M57,0)</f>
        <v>0</v>
      </c>
      <c r="J61" s="142">
        <f>IF(M58&gt;0,1/M58,0)</f>
        <v>0</v>
      </c>
      <c r="K61" s="142">
        <f>IF(M59&gt;0,1/M59,0)</f>
        <v>0</v>
      </c>
      <c r="L61" s="171">
        <f>IF(M60&gt;0,1/M60,0)</f>
        <v>0</v>
      </c>
      <c r="M61" s="185">
        <v>1</v>
      </c>
      <c r="N61" s="306">
        <v>0</v>
      </c>
      <c r="O61" s="306">
        <v>0</v>
      </c>
      <c r="P61" s="306">
        <v>0</v>
      </c>
      <c r="Q61" s="143">
        <f t="shared" si="9"/>
        <v>0</v>
      </c>
      <c r="R61" s="143">
        <f t="shared" si="10"/>
        <v>0</v>
      </c>
      <c r="S61" s="174">
        <f t="shared" si="11"/>
        <v>0</v>
      </c>
      <c r="T61" s="143">
        <f t="shared" si="12"/>
        <v>0</v>
      </c>
      <c r="U61" s="143" t="e">
        <f t="shared" si="13"/>
        <v>#DIV/0!</v>
      </c>
      <c r="V61" s="144"/>
      <c r="W61" s="144"/>
      <c r="X61" s="144"/>
      <c r="Y61" s="144"/>
      <c r="Z61" s="144"/>
      <c r="AA61" s="144"/>
      <c r="AB61" s="144"/>
      <c r="AC61" s="144"/>
      <c r="AE61" s="26"/>
      <c r="AG61" s="7" t="str">
        <f>+$A$23</f>
        <v/>
      </c>
      <c r="AH61" s="7"/>
      <c r="AI61" s="145">
        <f t="shared" si="14"/>
        <v>0</v>
      </c>
    </row>
    <row r="62" spans="1:35" ht="13.5" hidden="1" x14ac:dyDescent="0.25">
      <c r="A62" s="109" t="str">
        <f>+$A$24</f>
        <v/>
      </c>
      <c r="B62" s="142">
        <f>IF(N50&gt;0,1/N50,0)</f>
        <v>0</v>
      </c>
      <c r="C62" s="142">
        <f>IF(N51&gt;0,1/N51,0)</f>
        <v>0</v>
      </c>
      <c r="D62" s="142">
        <f>IF(N52&gt;0,1/N52,0)</f>
        <v>0</v>
      </c>
      <c r="E62" s="142">
        <f>IF(N53&gt;0,1/N53,0)</f>
        <v>0</v>
      </c>
      <c r="F62" s="142">
        <f>IF(N54&gt;0,1/N54,0)</f>
        <v>0</v>
      </c>
      <c r="G62" s="142">
        <f>IF(N55&gt;0,1/N55,0)</f>
        <v>0</v>
      </c>
      <c r="H62" s="142">
        <f>IF(N56&gt;0,1/N56,0)</f>
        <v>0</v>
      </c>
      <c r="I62" s="142">
        <f>IF(N57&gt;0,1/N57,0)</f>
        <v>0</v>
      </c>
      <c r="J62" s="142">
        <f>IF(N58&gt;0,1/N58,0)</f>
        <v>0</v>
      </c>
      <c r="K62" s="142">
        <f>IF(N59&gt;0,1/N59,0)</f>
        <v>0</v>
      </c>
      <c r="L62" s="171">
        <f>IF(N60&gt;0,1/N60,0)</f>
        <v>0</v>
      </c>
      <c r="M62" s="171">
        <f>IF(N61&gt;0,1/N61,0)</f>
        <v>0</v>
      </c>
      <c r="N62" s="185">
        <v>1</v>
      </c>
      <c r="O62" s="306">
        <v>0</v>
      </c>
      <c r="P62" s="306">
        <v>0</v>
      </c>
      <c r="Q62" s="143">
        <f t="shared" si="9"/>
        <v>0</v>
      </c>
      <c r="R62" s="143">
        <f t="shared" si="10"/>
        <v>0</v>
      </c>
      <c r="S62" s="174">
        <f t="shared" si="11"/>
        <v>0</v>
      </c>
      <c r="T62" s="143">
        <f t="shared" si="12"/>
        <v>0</v>
      </c>
      <c r="U62" s="143" t="e">
        <f t="shared" si="13"/>
        <v>#DIV/0!</v>
      </c>
      <c r="V62" s="144"/>
      <c r="W62" s="144"/>
      <c r="X62" s="144"/>
      <c r="Y62" s="144"/>
      <c r="Z62" s="144"/>
      <c r="AA62" s="144"/>
      <c r="AB62" s="144"/>
      <c r="AC62" s="144"/>
      <c r="AE62" s="26"/>
      <c r="AG62" s="7" t="str">
        <f>+$A$24</f>
        <v/>
      </c>
      <c r="AH62" s="7"/>
      <c r="AI62" s="145">
        <f t="shared" si="14"/>
        <v>0</v>
      </c>
    </row>
    <row r="63" spans="1:35" ht="13.5" hidden="1" x14ac:dyDescent="0.25">
      <c r="A63" s="109" t="str">
        <f>+$A$25</f>
        <v/>
      </c>
      <c r="B63" s="142">
        <f>IF(O50&gt;0,1/O50,0)</f>
        <v>0</v>
      </c>
      <c r="C63" s="142">
        <f>IF(O51&gt;0,1/O51,0)</f>
        <v>0</v>
      </c>
      <c r="D63" s="142">
        <f>IF(O52&gt;0,1/O52,0)</f>
        <v>0</v>
      </c>
      <c r="E63" s="142">
        <f>IF(O53&gt;0,1/O53,0)</f>
        <v>0</v>
      </c>
      <c r="F63" s="142">
        <f>IF(O54&gt;0,1/O54,0)</f>
        <v>0</v>
      </c>
      <c r="G63" s="142">
        <f>IF(O55&gt;0,1/O55,0)</f>
        <v>0</v>
      </c>
      <c r="H63" s="142">
        <f>IF(O56&gt;0,1/O56,0)</f>
        <v>0</v>
      </c>
      <c r="I63" s="142">
        <f>IF(O57&gt;0,1/O57,0)</f>
        <v>0</v>
      </c>
      <c r="J63" s="142">
        <f>IF(O58&gt;0,1/O58,0)</f>
        <v>0</v>
      </c>
      <c r="K63" s="142">
        <f>IF(O59&gt;0,1/O59,0)</f>
        <v>0</v>
      </c>
      <c r="L63" s="171">
        <f>IF(O60&gt;0,1/O60,0)</f>
        <v>0</v>
      </c>
      <c r="M63" s="171">
        <f>IF(O61&gt;0,1/O61,0)</f>
        <v>0</v>
      </c>
      <c r="N63" s="171">
        <f>IF(O62&gt;0,1/O62,0)</f>
        <v>0</v>
      </c>
      <c r="O63" s="185">
        <v>1</v>
      </c>
      <c r="P63" s="306">
        <v>0</v>
      </c>
      <c r="Q63" s="143">
        <f t="shared" si="9"/>
        <v>0</v>
      </c>
      <c r="R63" s="143">
        <f t="shared" si="10"/>
        <v>0</v>
      </c>
      <c r="S63" s="174">
        <f t="shared" si="11"/>
        <v>0</v>
      </c>
      <c r="T63" s="143">
        <f t="shared" si="12"/>
        <v>0</v>
      </c>
      <c r="U63" s="143" t="e">
        <f t="shared" si="13"/>
        <v>#DIV/0!</v>
      </c>
      <c r="V63" s="144"/>
      <c r="W63" s="144"/>
      <c r="X63" s="144"/>
      <c r="Y63" s="144"/>
      <c r="Z63" s="144"/>
      <c r="AA63" s="144"/>
      <c r="AB63" s="144"/>
      <c r="AC63" s="144"/>
      <c r="AE63" s="26"/>
      <c r="AG63" s="7" t="str">
        <f>+$A$25</f>
        <v/>
      </c>
      <c r="AH63" s="7"/>
      <c r="AI63" s="145">
        <f t="shared" si="14"/>
        <v>0</v>
      </c>
    </row>
    <row r="64" spans="1:35" ht="13.5" hidden="1" x14ac:dyDescent="0.25">
      <c r="A64" s="109" t="str">
        <f>+$A$26</f>
        <v/>
      </c>
      <c r="B64" s="142">
        <f>IF(P50&gt;0,1/P50,0)</f>
        <v>0</v>
      </c>
      <c r="C64" s="142">
        <f>IF(P51&gt;0,1/P51,0)</f>
        <v>0</v>
      </c>
      <c r="D64" s="142">
        <f>IF(P52&gt;0,1/P52,0)</f>
        <v>0</v>
      </c>
      <c r="E64" s="142">
        <f>IF(P53&gt;0,1/P53,0)</f>
        <v>0</v>
      </c>
      <c r="F64" s="142">
        <f>IF(P54&gt;0,1/P54,0)</f>
        <v>0</v>
      </c>
      <c r="G64" s="142">
        <f>IF(P55&gt;0,1/P55,0)</f>
        <v>0</v>
      </c>
      <c r="H64" s="142">
        <f>IF(P56&gt;0,1/P56,0)</f>
        <v>0</v>
      </c>
      <c r="I64" s="142">
        <f>IF(P57&gt;0,1/P57,0)</f>
        <v>0</v>
      </c>
      <c r="J64" s="142">
        <f>IF(P58&gt;0,1/P58,0)</f>
        <v>0</v>
      </c>
      <c r="K64" s="142">
        <f>IF(P59&gt;0,1/P59,0)</f>
        <v>0</v>
      </c>
      <c r="L64" s="171">
        <f>IF(P60&gt;0,1/P60,0)</f>
        <v>0</v>
      </c>
      <c r="M64" s="171">
        <f>IF(P61&gt;0,1/P61,0)</f>
        <v>0</v>
      </c>
      <c r="N64" s="171">
        <f>IF(P62&gt;0,1/P62,0)</f>
        <v>0</v>
      </c>
      <c r="O64" s="171">
        <f>IF(P63&gt;0,1/P63,0)</f>
        <v>0</v>
      </c>
      <c r="P64" s="185">
        <v>1</v>
      </c>
      <c r="Q64" s="143">
        <f t="shared" si="9"/>
        <v>0</v>
      </c>
      <c r="R64" s="143">
        <f t="shared" si="10"/>
        <v>0</v>
      </c>
      <c r="S64" s="174">
        <f t="shared" si="11"/>
        <v>0</v>
      </c>
      <c r="T64" s="143">
        <f t="shared" si="12"/>
        <v>0</v>
      </c>
      <c r="U64" s="143" t="e">
        <f t="shared" si="13"/>
        <v>#DIV/0!</v>
      </c>
      <c r="AE64" s="26"/>
      <c r="AG64" s="40" t="str">
        <f>+$A$26</f>
        <v/>
      </c>
      <c r="AH64" s="40"/>
      <c r="AI64" s="145">
        <f t="shared" si="14"/>
        <v>0</v>
      </c>
    </row>
    <row r="65" spans="1:46" s="26" customFormat="1" ht="13.5" hidden="1" x14ac:dyDescent="0.25">
      <c r="A65" s="146" t="s">
        <v>44</v>
      </c>
      <c r="B65" s="147" t="e">
        <f>IF(B50&gt;0,ROUND(SUM(B50:B64)*U50,3),0)</f>
        <v>#DIV/0!</v>
      </c>
      <c r="C65" s="147">
        <f>IF(C50&gt;0,ROUND(SUM(C50:C64)*U51,3),0)</f>
        <v>0</v>
      </c>
      <c r="D65" s="147">
        <f>IF(D50&gt;0,ROUND(SUM(D50:D64)*U52,3),0)</f>
        <v>0</v>
      </c>
      <c r="E65" s="147">
        <f>IF(E50&gt;0,ROUND(SUM(E50:E64)*U53,3),0)</f>
        <v>0</v>
      </c>
      <c r="F65" s="147">
        <f>IF(F50&gt;0,ROUND(SUM(F50:F64)*U54,3),0)</f>
        <v>0</v>
      </c>
      <c r="G65" s="147">
        <f>IF(G50&gt;0,ROUND(SUM(G50:G64)*U55,3),0)</f>
        <v>0</v>
      </c>
      <c r="H65" s="147">
        <f>IF(H50&gt;0,ROUND(SUM(H50:H64)*U56,3),0)</f>
        <v>0</v>
      </c>
      <c r="I65" s="147">
        <f>IF(I50&gt;0,ROUND(SUM(I50:I64)*U57,3),0)</f>
        <v>0</v>
      </c>
      <c r="J65" s="147">
        <f>IF(J50&gt;0,ROUND(SUM(J50:J64)*U58,3),0)</f>
        <v>0</v>
      </c>
      <c r="K65" s="147">
        <f>IF(K50&gt;0,ROUND(SUM(K50:K64)*U59,3),0)</f>
        <v>0</v>
      </c>
      <c r="L65" s="147">
        <f>IF(L50&gt;0,ROUND(SUM(L50:L64)*U60,3),0)</f>
        <v>0</v>
      </c>
      <c r="M65" s="147">
        <f>IF(M50&gt;0,ROUND(SUM(M50:M64)*U61,3),0)</f>
        <v>0</v>
      </c>
      <c r="N65" s="147">
        <f>IF(N50&gt;0,ROUND(SUM(N50:N64)*U62,3),0)</f>
        <v>0</v>
      </c>
      <c r="O65" s="147">
        <f>IF(O50&gt;0,ROUND(SUM(O50:O64)*U63,3),0)</f>
        <v>0</v>
      </c>
      <c r="P65" s="147">
        <f>IF(P50&gt;0,ROUND(SUM(P50:P64)*U64,3),0)</f>
        <v>0</v>
      </c>
      <c r="Q65" s="377" t="s">
        <v>43</v>
      </c>
      <c r="R65" s="377"/>
      <c r="S65" s="148">
        <f>ROUND(SUM(T50:T64),3)</f>
        <v>0</v>
      </c>
      <c r="T65" s="205" t="s">
        <v>45</v>
      </c>
      <c r="U65" s="148" t="e">
        <f>ROUND(SUM(B65:P65),3)</f>
        <v>#DIV/0!</v>
      </c>
      <c r="V65" s="415"/>
      <c r="W65" s="415"/>
      <c r="X65" s="415"/>
      <c r="Y65" s="415"/>
      <c r="Z65" s="415"/>
      <c r="AA65" s="415"/>
      <c r="AB65" s="135"/>
      <c r="AC65" s="146" t="str">
        <f>IF(AC49="","",SUM(AC50:AC63))</f>
        <v/>
      </c>
      <c r="AD65" s="146"/>
      <c r="AE65" s="146"/>
      <c r="AF65" s="146"/>
      <c r="AG65" s="175"/>
      <c r="AH65" s="175"/>
      <c r="AI65" s="175"/>
      <c r="AJ65" s="146"/>
      <c r="AK65" s="146"/>
      <c r="AL65" s="146"/>
      <c r="AM65" s="146"/>
      <c r="AN65" s="146"/>
      <c r="AO65" s="146"/>
      <c r="AP65" s="146"/>
      <c r="AQ65" s="146"/>
      <c r="AR65" s="146"/>
      <c r="AS65" s="146"/>
      <c r="AT65" s="146"/>
    </row>
    <row r="66" spans="1:46" ht="24" customHeight="1" x14ac:dyDescent="0.2">
      <c r="Q66" s="135"/>
      <c r="R66" s="135"/>
      <c r="S66" s="135"/>
      <c r="T66" s="135"/>
      <c r="U66" s="135"/>
      <c r="AE66" s="88"/>
      <c r="AF66" s="88"/>
      <c r="AG66" s="89"/>
      <c r="AH66" s="88"/>
      <c r="AI66" s="88"/>
    </row>
    <row r="67" spans="1:46" ht="18.75" x14ac:dyDescent="0.3">
      <c r="A67" s="19" t="str">
        <f>IF(Anagrafica!A91&lt;&gt;"",Anagrafica!A91&amp;" - "&amp;Anagrafica!B91,"")</f>
        <v>3 - Commissario 3</v>
      </c>
      <c r="B67" s="20"/>
      <c r="D67" s="1"/>
      <c r="Q67" s="135"/>
      <c r="R67" s="135">
        <v>3</v>
      </c>
      <c r="S67" s="135"/>
      <c r="T67" s="135"/>
      <c r="U67" s="135"/>
    </row>
    <row r="68" spans="1:46" s="5" customFormat="1" ht="13.5" customHeight="1" x14ac:dyDescent="0.2">
      <c r="A68" s="137" t="s">
        <v>10</v>
      </c>
      <c r="B68" s="109" t="s">
        <v>28</v>
      </c>
      <c r="C68" s="109" t="s">
        <v>56</v>
      </c>
      <c r="D68" s="109" t="s">
        <v>29</v>
      </c>
      <c r="E68" s="109" t="s">
        <v>27</v>
      </c>
      <c r="F68" s="109" t="s">
        <v>30</v>
      </c>
      <c r="G68" s="109" t="s">
        <v>31</v>
      </c>
      <c r="H68" s="109" t="s">
        <v>32</v>
      </c>
      <c r="I68" s="109" t="s">
        <v>33</v>
      </c>
      <c r="J68" s="109" t="s">
        <v>34</v>
      </c>
      <c r="K68" s="109" t="s">
        <v>39</v>
      </c>
      <c r="L68" s="138" t="s">
        <v>49</v>
      </c>
      <c r="M68" s="138" t="s">
        <v>35</v>
      </c>
      <c r="N68" s="138" t="s">
        <v>36</v>
      </c>
      <c r="O68" s="138" t="s">
        <v>37</v>
      </c>
      <c r="P68" s="138" t="s">
        <v>38</v>
      </c>
      <c r="Q68" s="139" t="s">
        <v>41</v>
      </c>
      <c r="R68" s="140" t="s">
        <v>41</v>
      </c>
      <c r="S68" s="140" t="s">
        <v>41</v>
      </c>
      <c r="T68" s="141" t="s">
        <v>42</v>
      </c>
      <c r="U68" s="141" t="s">
        <v>46</v>
      </c>
      <c r="AE68" s="26"/>
      <c r="AG68" s="4" t="s">
        <v>10</v>
      </c>
      <c r="AI68" s="5" t="s">
        <v>0</v>
      </c>
    </row>
    <row r="69" spans="1:46" ht="13.5" x14ac:dyDescent="0.25">
      <c r="A69" s="109" t="str">
        <f>+$A$12</f>
        <v>A</v>
      </c>
      <c r="B69" s="184">
        <v>1</v>
      </c>
      <c r="C69" s="108">
        <v>0</v>
      </c>
      <c r="D69" s="108">
        <v>0</v>
      </c>
      <c r="E69" s="108">
        <v>0</v>
      </c>
      <c r="F69" s="306">
        <v>0</v>
      </c>
      <c r="G69" s="306">
        <v>0</v>
      </c>
      <c r="H69" s="306">
        <v>0</v>
      </c>
      <c r="I69" s="306">
        <v>0</v>
      </c>
      <c r="J69" s="306">
        <v>0</v>
      </c>
      <c r="K69" s="306">
        <v>0</v>
      </c>
      <c r="L69" s="306">
        <v>0</v>
      </c>
      <c r="M69" s="306">
        <v>0</v>
      </c>
      <c r="N69" s="306">
        <v>0</v>
      </c>
      <c r="O69" s="306">
        <v>0</v>
      </c>
      <c r="P69" s="306">
        <v>0</v>
      </c>
      <c r="Q69" s="143">
        <f t="shared" ref="Q69:Q83" si="15">+IF(B$10=2,POWER(PRODUCT(B69:C69),1/$B$10),IF(B$10=3,POWER(PRODUCT(B69:D69),1/$B$10),IF(B$10=4,POWER(PRODUCT(B69:E69),1/$B$10),IF(B$10=5,POWER(PRODUCT(B69:F69),1/$B$10),IF(B$10=6,POWER(PRODUCT(B69:G69),1/$B$10),0)))))</f>
        <v>0</v>
      </c>
      <c r="R69" s="143">
        <f t="shared" ref="R69:R83" si="16">+IF(B$10=7,POWER(PRODUCT(B69:H69),1/$B$10),IF(B$10=8,POWER(PRODUCT(B69:I69),1/$B$10),IF(B$10=9,POWER(PRODUCT(B69:J69),1/$B$10),IF(B$10=10,POWER(PRODUCT(B69:K69),1/$B$10),0))))</f>
        <v>0</v>
      </c>
      <c r="S69" s="174">
        <f t="shared" ref="S69:S83" si="17">+IF(B$10=11,POWER(PRODUCT(B69:L69),1/$B$10),IF(B$10=12,POWER(PRODUCT(B69:M69),1/$B$10),IF(B$10=13,POWER(PRODUCT(B69:N69),1/$B$10),IF(B$10=14,POWER(PRODUCT(B69:O69),1/$B$10),IF(B$10=15,POWER(PRODUCT(B69:P69),1/$B$10),0)))))</f>
        <v>0</v>
      </c>
      <c r="T69" s="143">
        <f>ROUND(MAX(Q69:S69),3)</f>
        <v>0</v>
      </c>
      <c r="U69" s="143" t="e">
        <f>ROUND(T69/S$84,3)</f>
        <v>#DIV/0!</v>
      </c>
      <c r="V69" s="144"/>
      <c r="W69" s="144"/>
      <c r="X69" s="144"/>
      <c r="Y69" s="144"/>
      <c r="Z69" s="144"/>
      <c r="AA69" s="144"/>
      <c r="AB69" s="144"/>
      <c r="AC69" s="144"/>
      <c r="AE69" s="26"/>
      <c r="AG69" s="6" t="str">
        <f>+$A$12</f>
        <v>A</v>
      </c>
      <c r="AH69" s="6"/>
      <c r="AI69" s="145">
        <f>IF(S$84&gt;0,ROUND(U69/MAX(U$69:U$83),3),0)</f>
        <v>0</v>
      </c>
    </row>
    <row r="70" spans="1:46" ht="13.5" x14ac:dyDescent="0.25">
      <c r="A70" s="109" t="str">
        <f>+$A$13</f>
        <v>B</v>
      </c>
      <c r="B70" s="142">
        <f>IF(C69&gt;0,1/C69,0)</f>
        <v>0</v>
      </c>
      <c r="C70" s="184">
        <v>1</v>
      </c>
      <c r="D70" s="108">
        <v>0</v>
      </c>
      <c r="E70" s="108">
        <v>0</v>
      </c>
      <c r="F70" s="306">
        <v>0</v>
      </c>
      <c r="G70" s="306">
        <v>0</v>
      </c>
      <c r="H70" s="306">
        <v>0</v>
      </c>
      <c r="I70" s="306">
        <v>0</v>
      </c>
      <c r="J70" s="306">
        <v>0</v>
      </c>
      <c r="K70" s="306">
        <v>0</v>
      </c>
      <c r="L70" s="306">
        <v>0</v>
      </c>
      <c r="M70" s="306">
        <v>0</v>
      </c>
      <c r="N70" s="306">
        <v>0</v>
      </c>
      <c r="O70" s="306">
        <v>0</v>
      </c>
      <c r="P70" s="306">
        <v>0</v>
      </c>
      <c r="Q70" s="143">
        <f t="shared" si="15"/>
        <v>0</v>
      </c>
      <c r="R70" s="143">
        <f t="shared" si="16"/>
        <v>0</v>
      </c>
      <c r="S70" s="174">
        <f t="shared" si="17"/>
        <v>0</v>
      </c>
      <c r="T70" s="143">
        <f t="shared" ref="T70:T83" si="18">ROUND(MAX(Q70:S70),3)</f>
        <v>0</v>
      </c>
      <c r="U70" s="143" t="e">
        <f t="shared" ref="U70:U83" si="19">ROUND(T70/S$84,3)</f>
        <v>#DIV/0!</v>
      </c>
      <c r="V70" s="144"/>
      <c r="W70" s="144"/>
      <c r="X70" s="144"/>
      <c r="Y70" s="144"/>
      <c r="Z70" s="144"/>
      <c r="AA70" s="144"/>
      <c r="AB70" s="144"/>
      <c r="AC70" s="144"/>
      <c r="AE70" s="26"/>
      <c r="AG70" s="7" t="str">
        <f>+$A$13</f>
        <v>B</v>
      </c>
      <c r="AH70" s="7"/>
      <c r="AI70" s="145">
        <f t="shared" ref="AI70:AI83" si="20">IF(S$84&gt;0,ROUND(U70/MAX(U$69:U$83),3),0)</f>
        <v>0</v>
      </c>
    </row>
    <row r="71" spans="1:46" ht="13.5" x14ac:dyDescent="0.25">
      <c r="A71" s="109" t="str">
        <f>+$A$14</f>
        <v>C</v>
      </c>
      <c r="B71" s="142">
        <f>IF(D69&gt;0,1/D69,0)</f>
        <v>0</v>
      </c>
      <c r="C71" s="142">
        <f>IF(D70&gt;0,1/D70,0)</f>
        <v>0</v>
      </c>
      <c r="D71" s="184">
        <v>1</v>
      </c>
      <c r="E71" s="108">
        <v>0</v>
      </c>
      <c r="F71" s="306">
        <v>0</v>
      </c>
      <c r="G71" s="306">
        <v>0</v>
      </c>
      <c r="H71" s="306">
        <v>0</v>
      </c>
      <c r="I71" s="306">
        <v>0</v>
      </c>
      <c r="J71" s="306">
        <v>0</v>
      </c>
      <c r="K71" s="306">
        <v>0</v>
      </c>
      <c r="L71" s="306">
        <v>0</v>
      </c>
      <c r="M71" s="306">
        <v>0</v>
      </c>
      <c r="N71" s="306">
        <v>0</v>
      </c>
      <c r="O71" s="306">
        <v>0</v>
      </c>
      <c r="P71" s="306">
        <v>0</v>
      </c>
      <c r="Q71" s="143">
        <f t="shared" si="15"/>
        <v>0</v>
      </c>
      <c r="R71" s="143">
        <f t="shared" si="16"/>
        <v>0</v>
      </c>
      <c r="S71" s="174">
        <f t="shared" si="17"/>
        <v>0</v>
      </c>
      <c r="T71" s="143">
        <f t="shared" si="18"/>
        <v>0</v>
      </c>
      <c r="U71" s="143" t="e">
        <f t="shared" si="19"/>
        <v>#DIV/0!</v>
      </c>
      <c r="V71" s="144"/>
      <c r="W71" s="144"/>
      <c r="X71" s="144"/>
      <c r="Y71" s="144"/>
      <c r="Z71" s="144"/>
      <c r="AA71" s="144"/>
      <c r="AB71" s="144"/>
      <c r="AC71" s="144"/>
      <c r="AE71" s="26"/>
      <c r="AG71" s="7" t="str">
        <f>+$A$14</f>
        <v>C</v>
      </c>
      <c r="AH71" s="7"/>
      <c r="AI71" s="145">
        <f t="shared" si="20"/>
        <v>0</v>
      </c>
    </row>
    <row r="72" spans="1:46" ht="13.5" x14ac:dyDescent="0.25">
      <c r="A72" s="109" t="str">
        <f>+$A$15</f>
        <v>D</v>
      </c>
      <c r="B72" s="142">
        <f>IF(E69&gt;0,1/E69,0)</f>
        <v>0</v>
      </c>
      <c r="C72" s="142">
        <f>IF(E70&gt;0,1/E70,0)</f>
        <v>0</v>
      </c>
      <c r="D72" s="142">
        <f>IF(E71&gt;0,1/E71,0)</f>
        <v>0</v>
      </c>
      <c r="E72" s="184">
        <v>1</v>
      </c>
      <c r="F72" s="306">
        <v>0</v>
      </c>
      <c r="G72" s="306">
        <v>0</v>
      </c>
      <c r="H72" s="306">
        <v>0</v>
      </c>
      <c r="I72" s="306">
        <v>0</v>
      </c>
      <c r="J72" s="306">
        <v>0</v>
      </c>
      <c r="K72" s="306">
        <v>0</v>
      </c>
      <c r="L72" s="306">
        <v>0</v>
      </c>
      <c r="M72" s="306">
        <v>0</v>
      </c>
      <c r="N72" s="306">
        <v>0</v>
      </c>
      <c r="O72" s="306">
        <v>0</v>
      </c>
      <c r="P72" s="306">
        <v>0</v>
      </c>
      <c r="Q72" s="143">
        <f t="shared" si="15"/>
        <v>0</v>
      </c>
      <c r="R72" s="143">
        <f t="shared" si="16"/>
        <v>0</v>
      </c>
      <c r="S72" s="174">
        <f t="shared" si="17"/>
        <v>0</v>
      </c>
      <c r="T72" s="143">
        <f t="shared" si="18"/>
        <v>0</v>
      </c>
      <c r="U72" s="143" t="e">
        <f t="shared" si="19"/>
        <v>#DIV/0!</v>
      </c>
      <c r="V72" s="144"/>
      <c r="W72" s="144"/>
      <c r="X72" s="144"/>
      <c r="Y72" s="144"/>
      <c r="Z72" s="144"/>
      <c r="AA72" s="144"/>
      <c r="AB72" s="144"/>
      <c r="AC72" s="144"/>
      <c r="AE72" s="26"/>
      <c r="AG72" s="7" t="str">
        <f>+$A$15</f>
        <v>D</v>
      </c>
      <c r="AH72" s="7"/>
      <c r="AI72" s="145">
        <f t="shared" si="20"/>
        <v>0</v>
      </c>
    </row>
    <row r="73" spans="1:46" ht="13.5" hidden="1" x14ac:dyDescent="0.25">
      <c r="A73" s="109" t="str">
        <f>+$A$16</f>
        <v/>
      </c>
      <c r="B73" s="142">
        <f>IF(F69&gt;0,1/F69,0)</f>
        <v>0</v>
      </c>
      <c r="C73" s="142">
        <f>IF(F70&gt;0,1/F70,0)</f>
        <v>0</v>
      </c>
      <c r="D73" s="142">
        <f>IF(F71&gt;0,1/F71,0)</f>
        <v>0</v>
      </c>
      <c r="E73" s="142">
        <f>IF(F72&gt;0,1/F72,0)</f>
        <v>0</v>
      </c>
      <c r="F73" s="184">
        <v>1</v>
      </c>
      <c r="G73" s="306">
        <v>0</v>
      </c>
      <c r="H73" s="306">
        <v>0</v>
      </c>
      <c r="I73" s="306">
        <v>0</v>
      </c>
      <c r="J73" s="306">
        <v>0</v>
      </c>
      <c r="K73" s="306">
        <v>0</v>
      </c>
      <c r="L73" s="306">
        <v>0</v>
      </c>
      <c r="M73" s="306">
        <v>0</v>
      </c>
      <c r="N73" s="306">
        <v>0</v>
      </c>
      <c r="O73" s="306">
        <v>0</v>
      </c>
      <c r="P73" s="306">
        <v>0</v>
      </c>
      <c r="Q73" s="143">
        <f t="shared" si="15"/>
        <v>0</v>
      </c>
      <c r="R73" s="143">
        <f t="shared" si="16"/>
        <v>0</v>
      </c>
      <c r="S73" s="174">
        <f t="shared" si="17"/>
        <v>0</v>
      </c>
      <c r="T73" s="143">
        <f t="shared" si="18"/>
        <v>0</v>
      </c>
      <c r="U73" s="143" t="e">
        <f t="shared" si="19"/>
        <v>#DIV/0!</v>
      </c>
      <c r="V73" s="144"/>
      <c r="W73" s="144"/>
      <c r="X73" s="144"/>
      <c r="Y73" s="144"/>
      <c r="Z73" s="144"/>
      <c r="AA73" s="144"/>
      <c r="AB73" s="144"/>
      <c r="AC73" s="144"/>
      <c r="AE73" s="26"/>
      <c r="AG73" s="7" t="str">
        <f>+$A$16</f>
        <v/>
      </c>
      <c r="AH73" s="7"/>
      <c r="AI73" s="145">
        <f t="shared" si="20"/>
        <v>0</v>
      </c>
    </row>
    <row r="74" spans="1:46" ht="13.5" hidden="1" x14ac:dyDescent="0.25">
      <c r="A74" s="109" t="str">
        <f>+$A$17</f>
        <v/>
      </c>
      <c r="B74" s="142">
        <f>IF(G69&gt;0,1/G69,0)</f>
        <v>0</v>
      </c>
      <c r="C74" s="142">
        <f>IF(G70&gt;0,1/G70,0)</f>
        <v>0</v>
      </c>
      <c r="D74" s="142">
        <f>IF(G71&gt;0,1/G71,0)</f>
        <v>0</v>
      </c>
      <c r="E74" s="142">
        <f>IF(G72&gt;0,1/G72,0)</f>
        <v>0</v>
      </c>
      <c r="F74" s="142">
        <f>IF(G73&gt;0,1/G73,0)</f>
        <v>0</v>
      </c>
      <c r="G74" s="184">
        <v>1</v>
      </c>
      <c r="H74" s="306">
        <v>0</v>
      </c>
      <c r="I74" s="306">
        <v>0</v>
      </c>
      <c r="J74" s="306">
        <v>0</v>
      </c>
      <c r="K74" s="306">
        <v>0</v>
      </c>
      <c r="L74" s="306">
        <v>0</v>
      </c>
      <c r="M74" s="306">
        <v>0</v>
      </c>
      <c r="N74" s="306">
        <v>0</v>
      </c>
      <c r="O74" s="306">
        <v>0</v>
      </c>
      <c r="P74" s="306">
        <v>0</v>
      </c>
      <c r="Q74" s="143">
        <f t="shared" si="15"/>
        <v>0</v>
      </c>
      <c r="R74" s="143">
        <f t="shared" si="16"/>
        <v>0</v>
      </c>
      <c r="S74" s="174">
        <f t="shared" si="17"/>
        <v>0</v>
      </c>
      <c r="T74" s="143">
        <f t="shared" si="18"/>
        <v>0</v>
      </c>
      <c r="U74" s="143" t="e">
        <f t="shared" si="19"/>
        <v>#DIV/0!</v>
      </c>
      <c r="V74" s="144"/>
      <c r="W74" s="144"/>
      <c r="X74" s="144"/>
      <c r="Y74" s="144"/>
      <c r="Z74" s="144"/>
      <c r="AA74" s="144"/>
      <c r="AB74" s="144"/>
      <c r="AC74" s="144"/>
      <c r="AE74" s="26"/>
      <c r="AG74" s="7" t="str">
        <f>+$A$17</f>
        <v/>
      </c>
      <c r="AH74" s="7"/>
      <c r="AI74" s="145">
        <f t="shared" si="20"/>
        <v>0</v>
      </c>
    </row>
    <row r="75" spans="1:46" ht="13.5" hidden="1" x14ac:dyDescent="0.25">
      <c r="A75" s="109" t="str">
        <f>+$A$18</f>
        <v/>
      </c>
      <c r="B75" s="142">
        <f>IF(H69&gt;0,1/H69,0)</f>
        <v>0</v>
      </c>
      <c r="C75" s="142">
        <f>IF(H70&gt;0,1/H70,0)</f>
        <v>0</v>
      </c>
      <c r="D75" s="142">
        <f>IF(H71&gt;0,1/H71,0)</f>
        <v>0</v>
      </c>
      <c r="E75" s="142">
        <f>IF(H72&gt;0,1/H72,0)</f>
        <v>0</v>
      </c>
      <c r="F75" s="142">
        <f>IF(H73&gt;0,1/H73,0)</f>
        <v>0</v>
      </c>
      <c r="G75" s="142">
        <f>IF(H74&gt;0,1/H74,0)</f>
        <v>0</v>
      </c>
      <c r="H75" s="184">
        <v>1</v>
      </c>
      <c r="I75" s="306">
        <v>0</v>
      </c>
      <c r="J75" s="306">
        <v>0</v>
      </c>
      <c r="K75" s="306">
        <v>0</v>
      </c>
      <c r="L75" s="306">
        <v>0</v>
      </c>
      <c r="M75" s="306">
        <v>0</v>
      </c>
      <c r="N75" s="306">
        <v>0</v>
      </c>
      <c r="O75" s="306">
        <v>0</v>
      </c>
      <c r="P75" s="306">
        <v>0</v>
      </c>
      <c r="Q75" s="143">
        <f t="shared" si="15"/>
        <v>0</v>
      </c>
      <c r="R75" s="143">
        <f t="shared" si="16"/>
        <v>0</v>
      </c>
      <c r="S75" s="174">
        <f t="shared" si="17"/>
        <v>0</v>
      </c>
      <c r="T75" s="143">
        <f t="shared" si="18"/>
        <v>0</v>
      </c>
      <c r="U75" s="143" t="e">
        <f t="shared" si="19"/>
        <v>#DIV/0!</v>
      </c>
      <c r="V75" s="144"/>
      <c r="W75" s="144"/>
      <c r="X75" s="144"/>
      <c r="Y75" s="144"/>
      <c r="Z75" s="144"/>
      <c r="AA75" s="144"/>
      <c r="AB75" s="144"/>
      <c r="AC75" s="144"/>
      <c r="AE75" s="26"/>
      <c r="AG75" s="7" t="str">
        <f>+$A$18</f>
        <v/>
      </c>
      <c r="AH75" s="7"/>
      <c r="AI75" s="145">
        <f t="shared" si="20"/>
        <v>0</v>
      </c>
    </row>
    <row r="76" spans="1:46" ht="13.5" hidden="1" x14ac:dyDescent="0.25">
      <c r="A76" s="109" t="str">
        <f>+$A$19</f>
        <v/>
      </c>
      <c r="B76" s="142">
        <f>IF(I69&gt;0,1/I69,0)</f>
        <v>0</v>
      </c>
      <c r="C76" s="142">
        <f>IF(I70&gt;0,1/I70,0)</f>
        <v>0</v>
      </c>
      <c r="D76" s="142">
        <f>IF(I71&gt;0,1/I71,0)</f>
        <v>0</v>
      </c>
      <c r="E76" s="142">
        <f>IF(I72&gt;0,1/I72,0)</f>
        <v>0</v>
      </c>
      <c r="F76" s="142">
        <f>IF(I73&gt;0,1/I73,0)</f>
        <v>0</v>
      </c>
      <c r="G76" s="142">
        <f>IF(I74&gt;0,1/I74,0)</f>
        <v>0</v>
      </c>
      <c r="H76" s="142">
        <f>IF(I75&gt;0,1/I75,0)</f>
        <v>0</v>
      </c>
      <c r="I76" s="184">
        <v>1</v>
      </c>
      <c r="J76" s="306">
        <v>0</v>
      </c>
      <c r="K76" s="306">
        <v>0</v>
      </c>
      <c r="L76" s="306">
        <v>0</v>
      </c>
      <c r="M76" s="306">
        <v>0</v>
      </c>
      <c r="N76" s="306">
        <v>0</v>
      </c>
      <c r="O76" s="306">
        <v>0</v>
      </c>
      <c r="P76" s="306">
        <v>0</v>
      </c>
      <c r="Q76" s="143">
        <f t="shared" si="15"/>
        <v>0</v>
      </c>
      <c r="R76" s="143">
        <f t="shared" si="16"/>
        <v>0</v>
      </c>
      <c r="S76" s="174">
        <f t="shared" si="17"/>
        <v>0</v>
      </c>
      <c r="T76" s="143">
        <f t="shared" si="18"/>
        <v>0</v>
      </c>
      <c r="U76" s="143" t="e">
        <f t="shared" si="19"/>
        <v>#DIV/0!</v>
      </c>
      <c r="V76" s="144"/>
      <c r="W76" s="144"/>
      <c r="X76" s="144"/>
      <c r="Y76" s="144"/>
      <c r="Z76" s="144"/>
      <c r="AA76" s="144"/>
      <c r="AB76" s="144"/>
      <c r="AC76" s="144"/>
      <c r="AE76" s="26"/>
      <c r="AG76" s="7" t="str">
        <f>+$A$19</f>
        <v/>
      </c>
      <c r="AH76" s="7"/>
      <c r="AI76" s="145">
        <f t="shared" si="20"/>
        <v>0</v>
      </c>
    </row>
    <row r="77" spans="1:46" ht="13.5" hidden="1" x14ac:dyDescent="0.25">
      <c r="A77" s="109" t="str">
        <f>+$A$20</f>
        <v/>
      </c>
      <c r="B77" s="142">
        <f>IF(J69&gt;0,1/J69,0)</f>
        <v>0</v>
      </c>
      <c r="C77" s="142">
        <f>IF(J70&gt;0,1/J70,0)</f>
        <v>0</v>
      </c>
      <c r="D77" s="142">
        <f>IF(J71&gt;0,1/J71,0)</f>
        <v>0</v>
      </c>
      <c r="E77" s="142">
        <f>IF(J72&gt;0,1/J72,0)</f>
        <v>0</v>
      </c>
      <c r="F77" s="142">
        <f>IF(J73&gt;0,1/J73,0)</f>
        <v>0</v>
      </c>
      <c r="G77" s="142">
        <f>IF(J74&gt;0,1/J74,0)</f>
        <v>0</v>
      </c>
      <c r="H77" s="142">
        <f>IF(J75&gt;0,1/J75,0)</f>
        <v>0</v>
      </c>
      <c r="I77" s="142">
        <f>IF(J76&gt;0,1/J76,0)</f>
        <v>0</v>
      </c>
      <c r="J77" s="184">
        <v>1</v>
      </c>
      <c r="K77" s="306">
        <v>0</v>
      </c>
      <c r="L77" s="306">
        <v>0</v>
      </c>
      <c r="M77" s="306">
        <v>0</v>
      </c>
      <c r="N77" s="306">
        <v>0</v>
      </c>
      <c r="O77" s="306">
        <v>0</v>
      </c>
      <c r="P77" s="306">
        <v>0</v>
      </c>
      <c r="Q77" s="143">
        <f t="shared" si="15"/>
        <v>0</v>
      </c>
      <c r="R77" s="143">
        <f t="shared" si="16"/>
        <v>0</v>
      </c>
      <c r="S77" s="174">
        <f t="shared" si="17"/>
        <v>0</v>
      </c>
      <c r="T77" s="143">
        <f t="shared" si="18"/>
        <v>0</v>
      </c>
      <c r="U77" s="143" t="e">
        <f t="shared" si="19"/>
        <v>#DIV/0!</v>
      </c>
      <c r="V77" s="144"/>
      <c r="W77" s="144"/>
      <c r="X77" s="144"/>
      <c r="Y77" s="144"/>
      <c r="Z77" s="144"/>
      <c r="AA77" s="144"/>
      <c r="AB77" s="144"/>
      <c r="AC77" s="144"/>
      <c r="AE77" s="26"/>
      <c r="AG77" s="7" t="str">
        <f>+$A$20</f>
        <v/>
      </c>
      <c r="AH77" s="7"/>
      <c r="AI77" s="145">
        <f t="shared" si="20"/>
        <v>0</v>
      </c>
    </row>
    <row r="78" spans="1:46" ht="13.5" hidden="1" x14ac:dyDescent="0.25">
      <c r="A78" s="109" t="str">
        <f>+$A$21</f>
        <v/>
      </c>
      <c r="B78" s="142">
        <f>IF(K69&gt;0,1/K69,0)</f>
        <v>0</v>
      </c>
      <c r="C78" s="142">
        <f>IF(K70&gt;0,1/K70,0)</f>
        <v>0</v>
      </c>
      <c r="D78" s="142">
        <f>IF(K71&gt;0,1/K71,K71)</f>
        <v>0</v>
      </c>
      <c r="E78" s="142">
        <f>IF(K72&gt;0,1/K72,0)</f>
        <v>0</v>
      </c>
      <c r="F78" s="142">
        <f>IF(K73&gt;0,1/K73,K73)</f>
        <v>0</v>
      </c>
      <c r="G78" s="142">
        <f>IF(K74&gt;0,1/K74,0)</f>
        <v>0</v>
      </c>
      <c r="H78" s="142">
        <f>IF(K75&gt;0,1/K75,0)</f>
        <v>0</v>
      </c>
      <c r="I78" s="142">
        <f>IF(K76&gt;0,1/K76,0)</f>
        <v>0</v>
      </c>
      <c r="J78" s="142">
        <f>IF(K77&gt;0,1/K77,0)</f>
        <v>0</v>
      </c>
      <c r="K78" s="184">
        <v>1</v>
      </c>
      <c r="L78" s="306">
        <v>0</v>
      </c>
      <c r="M78" s="306">
        <v>0</v>
      </c>
      <c r="N78" s="306">
        <v>0</v>
      </c>
      <c r="O78" s="306">
        <v>0</v>
      </c>
      <c r="P78" s="306">
        <v>0</v>
      </c>
      <c r="Q78" s="143">
        <f t="shared" si="15"/>
        <v>0</v>
      </c>
      <c r="R78" s="143">
        <f t="shared" si="16"/>
        <v>0</v>
      </c>
      <c r="S78" s="174">
        <f t="shared" si="17"/>
        <v>0</v>
      </c>
      <c r="T78" s="143">
        <f t="shared" si="18"/>
        <v>0</v>
      </c>
      <c r="U78" s="143" t="e">
        <f t="shared" si="19"/>
        <v>#DIV/0!</v>
      </c>
      <c r="V78" s="144"/>
      <c r="W78" s="144"/>
      <c r="X78" s="144"/>
      <c r="Y78" s="144"/>
      <c r="Z78" s="144"/>
      <c r="AA78" s="144"/>
      <c r="AB78" s="144"/>
      <c r="AC78" s="144"/>
      <c r="AE78" s="26"/>
      <c r="AG78" s="7" t="str">
        <f>+$A$21</f>
        <v/>
      </c>
      <c r="AH78" s="7"/>
      <c r="AI78" s="145">
        <f t="shared" si="20"/>
        <v>0</v>
      </c>
    </row>
    <row r="79" spans="1:46" ht="13.5" hidden="1" x14ac:dyDescent="0.25">
      <c r="A79" s="109" t="str">
        <f>+$A$22</f>
        <v/>
      </c>
      <c r="B79" s="142">
        <f>IF(L69&gt;0,1/L69,0)</f>
        <v>0</v>
      </c>
      <c r="C79" s="142">
        <f>IF(L70&gt;0,1/L70,0)</f>
        <v>0</v>
      </c>
      <c r="D79" s="142">
        <f>IF(L71&gt;0,1/L71,0)</f>
        <v>0</v>
      </c>
      <c r="E79" s="142">
        <f>IF(L72&gt;0,1/L72,0)</f>
        <v>0</v>
      </c>
      <c r="F79" s="142">
        <f>IF(L73&gt;0,1/L73,0)</f>
        <v>0</v>
      </c>
      <c r="G79" s="142">
        <f>IF(L74&gt;0,1/L74,0)</f>
        <v>0</v>
      </c>
      <c r="H79" s="142">
        <f>IF(L75&gt;0,1/L75,0)</f>
        <v>0</v>
      </c>
      <c r="I79" s="142">
        <f>IF(L76&gt;0,1/L76,0)</f>
        <v>0</v>
      </c>
      <c r="J79" s="142">
        <f>IF(L77&gt;0,1/L77,0)</f>
        <v>0</v>
      </c>
      <c r="K79" s="142">
        <f>IF(L78&gt;0,1/L78,0)</f>
        <v>0</v>
      </c>
      <c r="L79" s="185">
        <v>1</v>
      </c>
      <c r="M79" s="306">
        <v>0</v>
      </c>
      <c r="N79" s="306">
        <v>0</v>
      </c>
      <c r="O79" s="306">
        <v>0</v>
      </c>
      <c r="P79" s="306">
        <v>0</v>
      </c>
      <c r="Q79" s="143">
        <f t="shared" si="15"/>
        <v>0</v>
      </c>
      <c r="R79" s="143">
        <f t="shared" si="16"/>
        <v>0</v>
      </c>
      <c r="S79" s="174">
        <f t="shared" si="17"/>
        <v>0</v>
      </c>
      <c r="T79" s="143">
        <f t="shared" si="18"/>
        <v>0</v>
      </c>
      <c r="U79" s="143" t="e">
        <f t="shared" si="19"/>
        <v>#DIV/0!</v>
      </c>
      <c r="V79" s="144"/>
      <c r="W79" s="144"/>
      <c r="X79" s="144"/>
      <c r="Y79" s="144"/>
      <c r="Z79" s="144"/>
      <c r="AA79" s="144"/>
      <c r="AB79" s="144"/>
      <c r="AC79" s="144"/>
      <c r="AE79" s="26"/>
      <c r="AG79" s="7" t="str">
        <f>+$A$22</f>
        <v/>
      </c>
      <c r="AH79" s="7"/>
      <c r="AI79" s="145">
        <f t="shared" si="20"/>
        <v>0</v>
      </c>
    </row>
    <row r="80" spans="1:46" ht="13.5" hidden="1" x14ac:dyDescent="0.25">
      <c r="A80" s="109" t="str">
        <f>+$A$23</f>
        <v/>
      </c>
      <c r="B80" s="142">
        <f>IF(M69&gt;0,1/M69,0)</f>
        <v>0</v>
      </c>
      <c r="C80" s="142">
        <f>IF(M70&gt;0,1/M70,0)</f>
        <v>0</v>
      </c>
      <c r="D80" s="142">
        <f>IF(M71&gt;0,1/M71,0)</f>
        <v>0</v>
      </c>
      <c r="E80" s="142">
        <f>IF(M72&gt;0,1/M72,0)</f>
        <v>0</v>
      </c>
      <c r="F80" s="142">
        <f>IF(M73&gt;0,1/M73,0)</f>
        <v>0</v>
      </c>
      <c r="G80" s="142">
        <f>IF(M74&gt;0,1/M74,0)</f>
        <v>0</v>
      </c>
      <c r="H80" s="142">
        <f>IF(M75&gt;0,1/M75,0)</f>
        <v>0</v>
      </c>
      <c r="I80" s="142">
        <f>IF(M76&gt;0,1/M76,0)</f>
        <v>0</v>
      </c>
      <c r="J80" s="142">
        <f>IF(M77&gt;0,1/M77,0)</f>
        <v>0</v>
      </c>
      <c r="K80" s="142">
        <f>IF(M78&gt;0,1/M78,0)</f>
        <v>0</v>
      </c>
      <c r="L80" s="171">
        <f>IF(M79&gt;0,1/M79,0)</f>
        <v>0</v>
      </c>
      <c r="M80" s="185">
        <v>1</v>
      </c>
      <c r="N80" s="306">
        <v>0</v>
      </c>
      <c r="O80" s="306">
        <v>0</v>
      </c>
      <c r="P80" s="306">
        <v>0</v>
      </c>
      <c r="Q80" s="143">
        <f t="shared" si="15"/>
        <v>0</v>
      </c>
      <c r="R80" s="143">
        <f t="shared" si="16"/>
        <v>0</v>
      </c>
      <c r="S80" s="174">
        <f t="shared" si="17"/>
        <v>0</v>
      </c>
      <c r="T80" s="143">
        <f t="shared" si="18"/>
        <v>0</v>
      </c>
      <c r="U80" s="143" t="e">
        <f t="shared" si="19"/>
        <v>#DIV/0!</v>
      </c>
      <c r="V80" s="144"/>
      <c r="W80" s="144"/>
      <c r="X80" s="144"/>
      <c r="Y80" s="144"/>
      <c r="Z80" s="144"/>
      <c r="AA80" s="144"/>
      <c r="AB80" s="144"/>
      <c r="AC80" s="144"/>
      <c r="AE80" s="26"/>
      <c r="AG80" s="7" t="str">
        <f>+$A$23</f>
        <v/>
      </c>
      <c r="AH80" s="7"/>
      <c r="AI80" s="145">
        <f t="shared" si="20"/>
        <v>0</v>
      </c>
    </row>
    <row r="81" spans="1:35" ht="13.5" hidden="1" x14ac:dyDescent="0.25">
      <c r="A81" s="109" t="str">
        <f>+$A$24</f>
        <v/>
      </c>
      <c r="B81" s="142">
        <f>IF(N69&gt;0,1/N69,0)</f>
        <v>0</v>
      </c>
      <c r="C81" s="142">
        <f>IF(N70&gt;0,1/N70,0)</f>
        <v>0</v>
      </c>
      <c r="D81" s="142">
        <f>IF(N71&gt;0,1/N71,0)</f>
        <v>0</v>
      </c>
      <c r="E81" s="142">
        <f>IF(N72&gt;0,1/N72,0)</f>
        <v>0</v>
      </c>
      <c r="F81" s="142">
        <f>IF(N73&gt;0,1/N73,0)</f>
        <v>0</v>
      </c>
      <c r="G81" s="142">
        <f>IF(N74&gt;0,1/N74,0)</f>
        <v>0</v>
      </c>
      <c r="H81" s="142">
        <f>IF(N75&gt;0,1/N75,0)</f>
        <v>0</v>
      </c>
      <c r="I81" s="142">
        <f>IF(N76&gt;0,1/N76,0)</f>
        <v>0</v>
      </c>
      <c r="J81" s="142">
        <f>IF(N77&gt;0,1/N77,0)</f>
        <v>0</v>
      </c>
      <c r="K81" s="142">
        <f>IF(N78&gt;0,1/N78,0)</f>
        <v>0</v>
      </c>
      <c r="L81" s="171">
        <f>IF(N79&gt;0,1/N79,0)</f>
        <v>0</v>
      </c>
      <c r="M81" s="171">
        <f>IF(N80&gt;0,1/N80,0)</f>
        <v>0</v>
      </c>
      <c r="N81" s="185">
        <v>1</v>
      </c>
      <c r="O81" s="306">
        <v>0</v>
      </c>
      <c r="P81" s="306">
        <v>0</v>
      </c>
      <c r="Q81" s="143">
        <f t="shared" si="15"/>
        <v>0</v>
      </c>
      <c r="R81" s="143">
        <f t="shared" si="16"/>
        <v>0</v>
      </c>
      <c r="S81" s="174">
        <f t="shared" si="17"/>
        <v>0</v>
      </c>
      <c r="T81" s="143">
        <f t="shared" si="18"/>
        <v>0</v>
      </c>
      <c r="U81" s="143" t="e">
        <f t="shared" si="19"/>
        <v>#DIV/0!</v>
      </c>
      <c r="V81" s="144"/>
      <c r="W81" s="144"/>
      <c r="X81" s="144"/>
      <c r="Y81" s="144"/>
      <c r="Z81" s="144"/>
      <c r="AA81" s="144"/>
      <c r="AB81" s="144"/>
      <c r="AC81" s="144"/>
      <c r="AE81" s="26"/>
      <c r="AG81" s="7" t="str">
        <f>+$A$24</f>
        <v/>
      </c>
      <c r="AH81" s="7"/>
      <c r="AI81" s="145">
        <f t="shared" si="20"/>
        <v>0</v>
      </c>
    </row>
    <row r="82" spans="1:35" ht="13.5" hidden="1" x14ac:dyDescent="0.25">
      <c r="A82" s="109" t="str">
        <f>+$A$25</f>
        <v/>
      </c>
      <c r="B82" s="142">
        <f>IF(O69&gt;0,1/O69,0)</f>
        <v>0</v>
      </c>
      <c r="C82" s="142">
        <f>IF(O70&gt;0,1/O70,0)</f>
        <v>0</v>
      </c>
      <c r="D82" s="142">
        <f>IF(O71&gt;0,1/O71,0)</f>
        <v>0</v>
      </c>
      <c r="E82" s="142">
        <f>IF(O72&gt;0,1/O72,0)</f>
        <v>0</v>
      </c>
      <c r="F82" s="142">
        <f>IF(O73&gt;0,1/O73,0)</f>
        <v>0</v>
      </c>
      <c r="G82" s="142">
        <f>IF(O74&gt;0,1/O74,0)</f>
        <v>0</v>
      </c>
      <c r="H82" s="142">
        <f>IF(O75&gt;0,1/O75,0)</f>
        <v>0</v>
      </c>
      <c r="I82" s="142">
        <f>IF(O76&gt;0,1/O76,0)</f>
        <v>0</v>
      </c>
      <c r="J82" s="142">
        <f>IF(O77&gt;0,1/O77,0)</f>
        <v>0</v>
      </c>
      <c r="K82" s="142">
        <f>IF(O78&gt;0,1/O78,0)</f>
        <v>0</v>
      </c>
      <c r="L82" s="171">
        <f>IF(O79&gt;0,1/O79,0)</f>
        <v>0</v>
      </c>
      <c r="M82" s="171">
        <f>IF(O80&gt;0,1/O80,0)</f>
        <v>0</v>
      </c>
      <c r="N82" s="171">
        <f>IF(O81&gt;0,1/O81,0)</f>
        <v>0</v>
      </c>
      <c r="O82" s="185">
        <v>1</v>
      </c>
      <c r="P82" s="306">
        <v>0</v>
      </c>
      <c r="Q82" s="143">
        <f t="shared" si="15"/>
        <v>0</v>
      </c>
      <c r="R82" s="143">
        <f t="shared" si="16"/>
        <v>0</v>
      </c>
      <c r="S82" s="174">
        <f t="shared" si="17"/>
        <v>0</v>
      </c>
      <c r="T82" s="143">
        <f t="shared" si="18"/>
        <v>0</v>
      </c>
      <c r="U82" s="143" t="e">
        <f t="shared" si="19"/>
        <v>#DIV/0!</v>
      </c>
      <c r="V82" s="144"/>
      <c r="W82" s="144"/>
      <c r="X82" s="144"/>
      <c r="Y82" s="144"/>
      <c r="Z82" s="144"/>
      <c r="AA82" s="144"/>
      <c r="AB82" s="144"/>
      <c r="AC82" s="144"/>
      <c r="AE82" s="26"/>
      <c r="AG82" s="7" t="str">
        <f>+$A$25</f>
        <v/>
      </c>
      <c r="AH82" s="7"/>
      <c r="AI82" s="145">
        <f t="shared" si="20"/>
        <v>0</v>
      </c>
    </row>
    <row r="83" spans="1:35" ht="13.5" hidden="1" x14ac:dyDescent="0.25">
      <c r="A83" s="109" t="str">
        <f>+$A$26</f>
        <v/>
      </c>
      <c r="B83" s="142">
        <f>IF(P69&gt;0,1/P69,0)</f>
        <v>0</v>
      </c>
      <c r="C83" s="142">
        <f>IF(P70&gt;0,1/P70,0)</f>
        <v>0</v>
      </c>
      <c r="D83" s="142">
        <f>IF(P71&gt;0,1/P71,0)</f>
        <v>0</v>
      </c>
      <c r="E83" s="142">
        <f>IF(P72&gt;0,1/P72,0)</f>
        <v>0</v>
      </c>
      <c r="F83" s="142">
        <f>IF(P73&gt;0,1/P73,0)</f>
        <v>0</v>
      </c>
      <c r="G83" s="142">
        <f>IF(P74&gt;0,1/P74,0)</f>
        <v>0</v>
      </c>
      <c r="H83" s="142">
        <f>IF(P75&gt;0,1/P75,0)</f>
        <v>0</v>
      </c>
      <c r="I83" s="142">
        <f>IF(P76&gt;0,1/P76,0)</f>
        <v>0</v>
      </c>
      <c r="J83" s="142">
        <f>IF(P77&gt;0,1/P77,0)</f>
        <v>0</v>
      </c>
      <c r="K83" s="142">
        <f>IF(P78&gt;0,1/P78,0)</f>
        <v>0</v>
      </c>
      <c r="L83" s="171">
        <f>IF(P79&gt;0,1/P79,0)</f>
        <v>0</v>
      </c>
      <c r="M83" s="171">
        <f>IF(P80&gt;0,1/P80,0)</f>
        <v>0</v>
      </c>
      <c r="N83" s="171">
        <f>IF(P81&gt;0,1/P81,0)</f>
        <v>0</v>
      </c>
      <c r="O83" s="171">
        <f>IF(P82&gt;0,1/P82,0)</f>
        <v>0</v>
      </c>
      <c r="P83" s="185">
        <v>1</v>
      </c>
      <c r="Q83" s="143">
        <f t="shared" si="15"/>
        <v>0</v>
      </c>
      <c r="R83" s="143">
        <f t="shared" si="16"/>
        <v>0</v>
      </c>
      <c r="S83" s="174">
        <f t="shared" si="17"/>
        <v>0</v>
      </c>
      <c r="T83" s="143">
        <f t="shared" si="18"/>
        <v>0</v>
      </c>
      <c r="U83" s="143" t="e">
        <f t="shared" si="19"/>
        <v>#DIV/0!</v>
      </c>
      <c r="AE83" s="26"/>
      <c r="AG83" s="40" t="str">
        <f>+$A$26</f>
        <v/>
      </c>
      <c r="AH83" s="40"/>
      <c r="AI83" s="145">
        <f t="shared" si="20"/>
        <v>0</v>
      </c>
    </row>
    <row r="84" spans="1:35" s="26" customFormat="1" ht="13.5" hidden="1" x14ac:dyDescent="0.25">
      <c r="A84" s="146" t="s">
        <v>44</v>
      </c>
      <c r="B84" s="147" t="e">
        <f>IF(B69&gt;0,ROUND(SUM(B69:B83)*U69,3),0)</f>
        <v>#DIV/0!</v>
      </c>
      <c r="C84" s="147">
        <f>IF(C69&gt;0,ROUND(SUM(C69:C83)*U70,3),0)</f>
        <v>0</v>
      </c>
      <c r="D84" s="147">
        <f>IF(D69&gt;0,ROUND(SUM(D69:D83)*U71,3),0)</f>
        <v>0</v>
      </c>
      <c r="E84" s="147">
        <f>IF(E69&gt;0,ROUND(SUM(E69:E83)*U72,3),0)</f>
        <v>0</v>
      </c>
      <c r="F84" s="147">
        <f>IF(F69&gt;0,ROUND(SUM(F69:F83)*U73,3),0)</f>
        <v>0</v>
      </c>
      <c r="G84" s="147">
        <f>IF(G69&gt;0,ROUND(SUM(G69:G83)*U74,3),0)</f>
        <v>0</v>
      </c>
      <c r="H84" s="147">
        <f>IF(H69&gt;0,ROUND(SUM(H69:H83)*U75,3),0)</f>
        <v>0</v>
      </c>
      <c r="I84" s="147">
        <f>IF(I69&gt;0,ROUND(SUM(I69:I83)*U76,3),0)</f>
        <v>0</v>
      </c>
      <c r="J84" s="147">
        <f>IF(J69&gt;0,ROUND(SUM(J69:J83)*U77,3),0)</f>
        <v>0</v>
      </c>
      <c r="K84" s="147">
        <f>IF(K69&gt;0,ROUND(SUM(K69:K83)*U78,3),0)</f>
        <v>0</v>
      </c>
      <c r="L84" s="147">
        <f>IF(L69&gt;0,ROUND(SUM(L69:L83)*U79,3),0)</f>
        <v>0</v>
      </c>
      <c r="M84" s="147">
        <f>IF(M69&gt;0,ROUND(SUM(M69:M83)*U80,3),0)</f>
        <v>0</v>
      </c>
      <c r="N84" s="147">
        <f>IF(N69&gt;0,ROUND(SUM(N69:N83)*U81,3),0)</f>
        <v>0</v>
      </c>
      <c r="O84" s="147">
        <f>IF(O69&gt;0,ROUND(SUM(O69:O83)*U82,3),0)</f>
        <v>0</v>
      </c>
      <c r="P84" s="147">
        <f>IF(P69&gt;0,ROUND(SUM(P69:P83)*U83,3),0)</f>
        <v>0</v>
      </c>
      <c r="Q84" s="377" t="s">
        <v>43</v>
      </c>
      <c r="R84" s="377"/>
      <c r="S84" s="148">
        <f>ROUND(SUM(T69:T83),3)</f>
        <v>0</v>
      </c>
      <c r="T84" s="205" t="s">
        <v>45</v>
      </c>
      <c r="U84" s="148" t="e">
        <f>ROUND(SUM(B84:P84),3)</f>
        <v>#DIV/0!</v>
      </c>
      <c r="V84" s="415"/>
      <c r="W84" s="415"/>
      <c r="X84" s="415"/>
      <c r="Y84" s="415"/>
      <c r="Z84" s="415"/>
      <c r="AA84" s="415"/>
      <c r="AB84" s="135"/>
      <c r="AC84" s="146" t="str">
        <f>IF(AC68="","",SUM(AC69:AC82))</f>
        <v/>
      </c>
      <c r="AD84" s="146"/>
      <c r="AE84" s="146"/>
      <c r="AF84" s="146"/>
      <c r="AG84" s="175"/>
      <c r="AH84" s="175"/>
      <c r="AI84" s="175"/>
    </row>
    <row r="85" spans="1:35" ht="24" customHeight="1" x14ac:dyDescent="0.2">
      <c r="Q85" s="135"/>
      <c r="R85" s="135"/>
      <c r="S85" s="135"/>
      <c r="T85" s="135"/>
      <c r="U85" s="135"/>
    </row>
    <row r="86" spans="1:35" ht="18.75" hidden="1" x14ac:dyDescent="0.3">
      <c r="A86" s="19" t="str">
        <f>IF(Anagrafica!A92&lt;&gt;"",Anagrafica!A92&amp;" - "&amp;Anagrafica!B92,"")</f>
        <v/>
      </c>
      <c r="B86" s="20"/>
      <c r="D86" s="1"/>
      <c r="Q86" s="135"/>
      <c r="R86" s="135"/>
      <c r="S86" s="135"/>
      <c r="T86" s="135"/>
      <c r="U86" s="135"/>
    </row>
    <row r="87" spans="1:35" s="5" customFormat="1" ht="13.5" hidden="1" customHeight="1" x14ac:dyDescent="0.2">
      <c r="A87" s="137" t="s">
        <v>10</v>
      </c>
      <c r="B87" s="109" t="s">
        <v>28</v>
      </c>
      <c r="C87" s="109" t="s">
        <v>56</v>
      </c>
      <c r="D87" s="109" t="s">
        <v>29</v>
      </c>
      <c r="E87" s="109" t="s">
        <v>27</v>
      </c>
      <c r="F87" s="109" t="s">
        <v>30</v>
      </c>
      <c r="G87" s="109" t="s">
        <v>31</v>
      </c>
      <c r="H87" s="109" t="s">
        <v>32</v>
      </c>
      <c r="I87" s="109" t="s">
        <v>33</v>
      </c>
      <c r="J87" s="109" t="s">
        <v>34</v>
      </c>
      <c r="K87" s="109" t="s">
        <v>39</v>
      </c>
      <c r="L87" s="138" t="s">
        <v>49</v>
      </c>
      <c r="M87" s="138" t="s">
        <v>35</v>
      </c>
      <c r="N87" s="138" t="s">
        <v>36</v>
      </c>
      <c r="O87" s="138" t="s">
        <v>37</v>
      </c>
      <c r="P87" s="138" t="s">
        <v>38</v>
      </c>
      <c r="Q87" s="139" t="s">
        <v>41</v>
      </c>
      <c r="R87" s="140" t="s">
        <v>41</v>
      </c>
      <c r="S87" s="140" t="s">
        <v>41</v>
      </c>
      <c r="T87" s="141" t="s">
        <v>42</v>
      </c>
      <c r="U87" s="141" t="s">
        <v>46</v>
      </c>
      <c r="AE87" s="26"/>
      <c r="AG87" s="4" t="s">
        <v>10</v>
      </c>
      <c r="AI87" s="5" t="s">
        <v>0</v>
      </c>
    </row>
    <row r="88" spans="1:35" ht="13.5" hidden="1" x14ac:dyDescent="0.25">
      <c r="A88" s="109" t="str">
        <f>+$A$12</f>
        <v>A</v>
      </c>
      <c r="B88" s="184">
        <v>1</v>
      </c>
      <c r="C88" s="306">
        <v>0</v>
      </c>
      <c r="D88" s="306">
        <v>0</v>
      </c>
      <c r="E88" s="306">
        <v>0</v>
      </c>
      <c r="F88" s="306">
        <v>0</v>
      </c>
      <c r="G88" s="306">
        <v>0</v>
      </c>
      <c r="H88" s="306">
        <v>0</v>
      </c>
      <c r="I88" s="306">
        <v>0</v>
      </c>
      <c r="J88" s="306">
        <v>0</v>
      </c>
      <c r="K88" s="306">
        <v>0</v>
      </c>
      <c r="L88" s="306">
        <v>0</v>
      </c>
      <c r="M88" s="306">
        <v>0</v>
      </c>
      <c r="N88" s="306">
        <v>0</v>
      </c>
      <c r="O88" s="306">
        <v>0</v>
      </c>
      <c r="P88" s="306">
        <v>0</v>
      </c>
      <c r="Q88" s="143">
        <f t="shared" ref="Q88:Q102" si="21">+IF(B$10=2,POWER(PRODUCT(B88:C88),1/$B$10),IF(B$10=3,POWER(PRODUCT(B88:D88),1/$B$10),IF(B$10=4,POWER(PRODUCT(B88:E88),1/$B$10),IF(B$10=5,POWER(PRODUCT(B88:F88),1/$B$10),IF(B$10=6,POWER(PRODUCT(B88:G88),1/$B$10),0)))))</f>
        <v>0</v>
      </c>
      <c r="R88" s="143">
        <f t="shared" ref="R88:R102" si="22">+IF(B$10=7,POWER(PRODUCT(B88:H88),1/$B$10),IF(B$10=8,POWER(PRODUCT(B88:I88),1/$B$10),IF(B$10=9,POWER(PRODUCT(B88:J88),1/$B$10),IF(B$10=10,POWER(PRODUCT(B88:K88),1/$B$10),0))))</f>
        <v>0</v>
      </c>
      <c r="S88" s="174">
        <f t="shared" ref="S88:S102" si="23">+IF(B$10=11,POWER(PRODUCT(B88:L88),1/$B$10),IF(B$10=12,POWER(PRODUCT(B88:M88),1/$B$10),IF(B$10=13,POWER(PRODUCT(B88:N88),1/$B$10),IF(B$10=14,POWER(PRODUCT(B88:O88),1/$B$10),IF(B$10=15,POWER(PRODUCT(B88:P88),1/$B$10),0)))))</f>
        <v>0</v>
      </c>
      <c r="T88" s="143">
        <f>ROUND(MAX(Q88:S88),3)</f>
        <v>0</v>
      </c>
      <c r="U88" s="143" t="e">
        <f>ROUND(T88/S$103,3)</f>
        <v>#DIV/0!</v>
      </c>
      <c r="V88" s="144"/>
      <c r="W88" s="144"/>
      <c r="X88" s="144"/>
      <c r="Y88" s="144"/>
      <c r="Z88" s="144"/>
      <c r="AA88" s="144"/>
      <c r="AB88" s="144"/>
      <c r="AC88" s="144"/>
      <c r="AE88" s="26"/>
      <c r="AG88" s="6" t="str">
        <f>+$A$12</f>
        <v>A</v>
      </c>
      <c r="AH88" s="6"/>
      <c r="AI88" s="145">
        <f>IF(S$103&gt;0,ROUND(U88/MAX(U$88:U$102),3),0)</f>
        <v>0</v>
      </c>
    </row>
    <row r="89" spans="1:35" ht="13.5" hidden="1" x14ac:dyDescent="0.25">
      <c r="A89" s="109" t="str">
        <f>+$A$13</f>
        <v>B</v>
      </c>
      <c r="B89" s="142">
        <f>IF(C88&gt;0,1/C88,0)</f>
        <v>0</v>
      </c>
      <c r="C89" s="184">
        <v>1</v>
      </c>
      <c r="D89" s="306">
        <v>0</v>
      </c>
      <c r="E89" s="306">
        <v>0</v>
      </c>
      <c r="F89" s="306">
        <v>0</v>
      </c>
      <c r="G89" s="306">
        <v>0</v>
      </c>
      <c r="H89" s="306">
        <v>0</v>
      </c>
      <c r="I89" s="306">
        <v>0</v>
      </c>
      <c r="J89" s="306">
        <v>0</v>
      </c>
      <c r="K89" s="306">
        <v>0</v>
      </c>
      <c r="L89" s="306">
        <v>0</v>
      </c>
      <c r="M89" s="306">
        <v>0</v>
      </c>
      <c r="N89" s="306">
        <v>0</v>
      </c>
      <c r="O89" s="306">
        <v>0</v>
      </c>
      <c r="P89" s="306">
        <v>0</v>
      </c>
      <c r="Q89" s="143">
        <f t="shared" si="21"/>
        <v>0</v>
      </c>
      <c r="R89" s="143">
        <f t="shared" si="22"/>
        <v>0</v>
      </c>
      <c r="S89" s="174">
        <f t="shared" si="23"/>
        <v>0</v>
      </c>
      <c r="T89" s="143">
        <f t="shared" ref="T89:T102" si="24">ROUND(MAX(Q89:S89),3)</f>
        <v>0</v>
      </c>
      <c r="U89" s="143" t="e">
        <f t="shared" ref="U89:U102" si="25">ROUND(T89/S$103,3)</f>
        <v>#DIV/0!</v>
      </c>
      <c r="V89" s="144"/>
      <c r="W89" s="144"/>
      <c r="X89" s="144"/>
      <c r="Y89" s="144"/>
      <c r="Z89" s="144"/>
      <c r="AA89" s="144"/>
      <c r="AB89" s="144"/>
      <c r="AC89" s="144"/>
      <c r="AE89" s="26"/>
      <c r="AG89" s="7" t="str">
        <f>+$A$13</f>
        <v>B</v>
      </c>
      <c r="AH89" s="7"/>
      <c r="AI89" s="145">
        <f t="shared" ref="AI89:AI102" si="26">IF(S$103&gt;0,ROUND(U89/MAX(U$88:U$102),3),0)</f>
        <v>0</v>
      </c>
    </row>
    <row r="90" spans="1:35" ht="13.5" hidden="1" x14ac:dyDescent="0.25">
      <c r="A90" s="109" t="str">
        <f>+$A$14</f>
        <v>C</v>
      </c>
      <c r="B90" s="142">
        <f>IF(D88&gt;0,1/D88,0)</f>
        <v>0</v>
      </c>
      <c r="C90" s="142">
        <f>IF(D89&gt;0,1/D89,0)</f>
        <v>0</v>
      </c>
      <c r="D90" s="184">
        <v>1</v>
      </c>
      <c r="E90" s="306">
        <v>0</v>
      </c>
      <c r="F90" s="306">
        <v>0</v>
      </c>
      <c r="G90" s="306">
        <v>0</v>
      </c>
      <c r="H90" s="306">
        <v>0</v>
      </c>
      <c r="I90" s="306">
        <v>0</v>
      </c>
      <c r="J90" s="306">
        <v>0</v>
      </c>
      <c r="K90" s="306">
        <v>0</v>
      </c>
      <c r="L90" s="306">
        <v>0</v>
      </c>
      <c r="M90" s="306">
        <v>0</v>
      </c>
      <c r="N90" s="306">
        <v>0</v>
      </c>
      <c r="O90" s="306">
        <v>0</v>
      </c>
      <c r="P90" s="306">
        <v>0</v>
      </c>
      <c r="Q90" s="143">
        <f t="shared" si="21"/>
        <v>0</v>
      </c>
      <c r="R90" s="143">
        <f t="shared" si="22"/>
        <v>0</v>
      </c>
      <c r="S90" s="174">
        <f t="shared" si="23"/>
        <v>0</v>
      </c>
      <c r="T90" s="143">
        <f t="shared" si="24"/>
        <v>0</v>
      </c>
      <c r="U90" s="143" t="e">
        <f t="shared" si="25"/>
        <v>#DIV/0!</v>
      </c>
      <c r="V90" s="144"/>
      <c r="W90" s="144"/>
      <c r="X90" s="144"/>
      <c r="Y90" s="144"/>
      <c r="Z90" s="144"/>
      <c r="AA90" s="144"/>
      <c r="AB90" s="144"/>
      <c r="AC90" s="144"/>
      <c r="AE90" s="26"/>
      <c r="AG90" s="7" t="str">
        <f>+$A$14</f>
        <v>C</v>
      </c>
      <c r="AH90" s="7"/>
      <c r="AI90" s="145">
        <f t="shared" si="26"/>
        <v>0</v>
      </c>
    </row>
    <row r="91" spans="1:35" ht="13.5" hidden="1" x14ac:dyDescent="0.25">
      <c r="A91" s="109" t="str">
        <f>+$A$15</f>
        <v>D</v>
      </c>
      <c r="B91" s="142">
        <f>IF(E88&gt;0,1/E88,0)</f>
        <v>0</v>
      </c>
      <c r="C91" s="142">
        <f>IF(E89&gt;0,1/E89,0)</f>
        <v>0</v>
      </c>
      <c r="D91" s="142">
        <f>IF(E90&gt;0,1/E90,0)</f>
        <v>0</v>
      </c>
      <c r="E91" s="184">
        <v>1</v>
      </c>
      <c r="F91" s="306">
        <v>0</v>
      </c>
      <c r="G91" s="306">
        <v>0</v>
      </c>
      <c r="H91" s="306">
        <v>0</v>
      </c>
      <c r="I91" s="306">
        <v>0</v>
      </c>
      <c r="J91" s="306">
        <v>0</v>
      </c>
      <c r="K91" s="306">
        <v>0</v>
      </c>
      <c r="L91" s="306">
        <v>0</v>
      </c>
      <c r="M91" s="306">
        <v>0</v>
      </c>
      <c r="N91" s="306">
        <v>0</v>
      </c>
      <c r="O91" s="306">
        <v>0</v>
      </c>
      <c r="P91" s="306">
        <v>0</v>
      </c>
      <c r="Q91" s="143">
        <f t="shared" si="21"/>
        <v>0</v>
      </c>
      <c r="R91" s="143">
        <f t="shared" si="22"/>
        <v>0</v>
      </c>
      <c r="S91" s="174">
        <f t="shared" si="23"/>
        <v>0</v>
      </c>
      <c r="T91" s="143">
        <f t="shared" si="24"/>
        <v>0</v>
      </c>
      <c r="U91" s="143" t="e">
        <f t="shared" si="25"/>
        <v>#DIV/0!</v>
      </c>
      <c r="V91" s="144"/>
      <c r="W91" s="144"/>
      <c r="X91" s="144"/>
      <c r="Y91" s="144"/>
      <c r="Z91" s="144"/>
      <c r="AA91" s="144"/>
      <c r="AB91" s="144"/>
      <c r="AC91" s="144"/>
      <c r="AE91" s="26"/>
      <c r="AG91" s="7" t="str">
        <f>+$A$15</f>
        <v>D</v>
      </c>
      <c r="AH91" s="7"/>
      <c r="AI91" s="145">
        <f t="shared" si="26"/>
        <v>0</v>
      </c>
    </row>
    <row r="92" spans="1:35" ht="13.5" hidden="1" x14ac:dyDescent="0.25">
      <c r="A92" s="109" t="str">
        <f>+$A$16</f>
        <v/>
      </c>
      <c r="B92" s="142">
        <f>IF(F88&gt;0,1/F88,0)</f>
        <v>0</v>
      </c>
      <c r="C92" s="142">
        <f>IF(F89&gt;0,1/F89,0)</f>
        <v>0</v>
      </c>
      <c r="D92" s="142">
        <f>IF(F90&gt;0,1/F90,0)</f>
        <v>0</v>
      </c>
      <c r="E92" s="142">
        <f>IF(F91&gt;0,1/F91,0)</f>
        <v>0</v>
      </c>
      <c r="F92" s="184">
        <v>1</v>
      </c>
      <c r="G92" s="306">
        <v>0</v>
      </c>
      <c r="H92" s="306">
        <v>0</v>
      </c>
      <c r="I92" s="306">
        <v>0</v>
      </c>
      <c r="J92" s="306">
        <v>0</v>
      </c>
      <c r="K92" s="306">
        <v>0</v>
      </c>
      <c r="L92" s="306">
        <v>0</v>
      </c>
      <c r="M92" s="306">
        <v>0</v>
      </c>
      <c r="N92" s="306">
        <v>0</v>
      </c>
      <c r="O92" s="306">
        <v>0</v>
      </c>
      <c r="P92" s="306">
        <v>0</v>
      </c>
      <c r="Q92" s="143">
        <f t="shared" si="21"/>
        <v>0</v>
      </c>
      <c r="R92" s="143">
        <f t="shared" si="22"/>
        <v>0</v>
      </c>
      <c r="S92" s="174">
        <f t="shared" si="23"/>
        <v>0</v>
      </c>
      <c r="T92" s="143">
        <f t="shared" si="24"/>
        <v>0</v>
      </c>
      <c r="U92" s="143" t="e">
        <f t="shared" si="25"/>
        <v>#DIV/0!</v>
      </c>
      <c r="V92" s="144"/>
      <c r="W92" s="144"/>
      <c r="X92" s="144"/>
      <c r="Y92" s="144"/>
      <c r="Z92" s="144"/>
      <c r="AA92" s="144"/>
      <c r="AB92" s="144"/>
      <c r="AC92" s="144"/>
      <c r="AE92" s="26"/>
      <c r="AG92" s="7" t="str">
        <f>+$A$16</f>
        <v/>
      </c>
      <c r="AH92" s="7"/>
      <c r="AI92" s="145">
        <f t="shared" si="26"/>
        <v>0</v>
      </c>
    </row>
    <row r="93" spans="1:35" ht="13.5" hidden="1" x14ac:dyDescent="0.25">
      <c r="A93" s="109" t="str">
        <f>+$A$17</f>
        <v/>
      </c>
      <c r="B93" s="142">
        <f>IF(G88&gt;0,1/G88,0)</f>
        <v>0</v>
      </c>
      <c r="C93" s="142">
        <f>IF(G89&gt;0,1/G89,0)</f>
        <v>0</v>
      </c>
      <c r="D93" s="142">
        <f>IF(G90&gt;0,1/G90,0)</f>
        <v>0</v>
      </c>
      <c r="E93" s="142">
        <f>IF(G91&gt;0,1/G91,0)</f>
        <v>0</v>
      </c>
      <c r="F93" s="142">
        <f>IF(G92&gt;0,1/G92,0)</f>
        <v>0</v>
      </c>
      <c r="G93" s="184">
        <v>1</v>
      </c>
      <c r="H93" s="306">
        <v>0</v>
      </c>
      <c r="I93" s="306">
        <v>0</v>
      </c>
      <c r="J93" s="306">
        <v>0</v>
      </c>
      <c r="K93" s="306">
        <v>0</v>
      </c>
      <c r="L93" s="306">
        <v>0</v>
      </c>
      <c r="M93" s="306">
        <v>0</v>
      </c>
      <c r="N93" s="306">
        <v>0</v>
      </c>
      <c r="O93" s="306">
        <v>0</v>
      </c>
      <c r="P93" s="306">
        <v>0</v>
      </c>
      <c r="Q93" s="143">
        <f t="shared" si="21"/>
        <v>0</v>
      </c>
      <c r="R93" s="143">
        <f t="shared" si="22"/>
        <v>0</v>
      </c>
      <c r="S93" s="174">
        <f t="shared" si="23"/>
        <v>0</v>
      </c>
      <c r="T93" s="143">
        <f t="shared" si="24"/>
        <v>0</v>
      </c>
      <c r="U93" s="143" t="e">
        <f t="shared" si="25"/>
        <v>#DIV/0!</v>
      </c>
      <c r="V93" s="144"/>
      <c r="W93" s="144"/>
      <c r="X93" s="144"/>
      <c r="Y93" s="144"/>
      <c r="Z93" s="144"/>
      <c r="AA93" s="144"/>
      <c r="AB93" s="144"/>
      <c r="AC93" s="144"/>
      <c r="AE93" s="26"/>
      <c r="AG93" s="7" t="str">
        <f>+$A$17</f>
        <v/>
      </c>
      <c r="AH93" s="7"/>
      <c r="AI93" s="145">
        <f t="shared" si="26"/>
        <v>0</v>
      </c>
    </row>
    <row r="94" spans="1:35" ht="13.5" hidden="1" x14ac:dyDescent="0.25">
      <c r="A94" s="109" t="str">
        <f>+$A$18</f>
        <v/>
      </c>
      <c r="B94" s="142">
        <f>IF(H88&gt;0,1/H88,0)</f>
        <v>0</v>
      </c>
      <c r="C94" s="142">
        <f>IF(H89&gt;0,1/H89,0)</f>
        <v>0</v>
      </c>
      <c r="D94" s="142">
        <f>IF(H90&gt;0,1/H90,0)</f>
        <v>0</v>
      </c>
      <c r="E94" s="142">
        <f>IF(H91&gt;0,1/H91,0)</f>
        <v>0</v>
      </c>
      <c r="F94" s="142">
        <f>IF(H92&gt;0,1/H92,0)</f>
        <v>0</v>
      </c>
      <c r="G94" s="142">
        <f>IF(H93&gt;0,1/H93,0)</f>
        <v>0</v>
      </c>
      <c r="H94" s="184">
        <v>1</v>
      </c>
      <c r="I94" s="306">
        <v>0</v>
      </c>
      <c r="J94" s="306">
        <v>0</v>
      </c>
      <c r="K94" s="306">
        <v>0</v>
      </c>
      <c r="L94" s="306">
        <v>0</v>
      </c>
      <c r="M94" s="306">
        <v>0</v>
      </c>
      <c r="N94" s="306">
        <v>0</v>
      </c>
      <c r="O94" s="306">
        <v>0</v>
      </c>
      <c r="P94" s="306">
        <v>0</v>
      </c>
      <c r="Q94" s="143">
        <f t="shared" si="21"/>
        <v>0</v>
      </c>
      <c r="R94" s="143">
        <f t="shared" si="22"/>
        <v>0</v>
      </c>
      <c r="S94" s="174">
        <f t="shared" si="23"/>
        <v>0</v>
      </c>
      <c r="T94" s="143">
        <f t="shared" si="24"/>
        <v>0</v>
      </c>
      <c r="U94" s="143" t="e">
        <f t="shared" si="25"/>
        <v>#DIV/0!</v>
      </c>
      <c r="V94" s="144"/>
      <c r="W94" s="144"/>
      <c r="X94" s="144"/>
      <c r="Y94" s="144"/>
      <c r="Z94" s="144"/>
      <c r="AA94" s="144"/>
      <c r="AB94" s="144"/>
      <c r="AC94" s="144"/>
      <c r="AE94" s="26"/>
      <c r="AG94" s="7" t="str">
        <f>+$A$18</f>
        <v/>
      </c>
      <c r="AH94" s="7"/>
      <c r="AI94" s="145">
        <f t="shared" si="26"/>
        <v>0</v>
      </c>
    </row>
    <row r="95" spans="1:35" ht="13.5" hidden="1" x14ac:dyDescent="0.25">
      <c r="A95" s="109" t="str">
        <f>+$A$19</f>
        <v/>
      </c>
      <c r="B95" s="142">
        <f>IF(I88&gt;0,1/I88,0)</f>
        <v>0</v>
      </c>
      <c r="C95" s="142">
        <f>IF(I89&gt;0,1/I89,0)</f>
        <v>0</v>
      </c>
      <c r="D95" s="142">
        <f>IF(I90&gt;0,1/I90,0)</f>
        <v>0</v>
      </c>
      <c r="E95" s="142">
        <f>IF(I91&gt;0,1/I91,0)</f>
        <v>0</v>
      </c>
      <c r="F95" s="142">
        <f>IF(I92&gt;0,1/I92,0)</f>
        <v>0</v>
      </c>
      <c r="G95" s="142">
        <f>IF(I93&gt;0,1/I93,0)</f>
        <v>0</v>
      </c>
      <c r="H95" s="142">
        <f>IF(I94&gt;0,1/I94,0)</f>
        <v>0</v>
      </c>
      <c r="I95" s="184">
        <v>1</v>
      </c>
      <c r="J95" s="306">
        <v>0</v>
      </c>
      <c r="K95" s="306">
        <v>0</v>
      </c>
      <c r="L95" s="306">
        <v>0</v>
      </c>
      <c r="M95" s="306">
        <v>0</v>
      </c>
      <c r="N95" s="306">
        <v>0</v>
      </c>
      <c r="O95" s="306">
        <v>0</v>
      </c>
      <c r="P95" s="306">
        <v>0</v>
      </c>
      <c r="Q95" s="143">
        <f t="shared" si="21"/>
        <v>0</v>
      </c>
      <c r="R95" s="143">
        <f t="shared" si="22"/>
        <v>0</v>
      </c>
      <c r="S95" s="174">
        <f t="shared" si="23"/>
        <v>0</v>
      </c>
      <c r="T95" s="143">
        <f t="shared" si="24"/>
        <v>0</v>
      </c>
      <c r="U95" s="143" t="e">
        <f t="shared" si="25"/>
        <v>#DIV/0!</v>
      </c>
      <c r="V95" s="144"/>
      <c r="W95" s="144"/>
      <c r="X95" s="144"/>
      <c r="Y95" s="144"/>
      <c r="Z95" s="144"/>
      <c r="AA95" s="144"/>
      <c r="AB95" s="144"/>
      <c r="AC95" s="144"/>
      <c r="AE95" s="26"/>
      <c r="AG95" s="7" t="str">
        <f>+$A$19</f>
        <v/>
      </c>
      <c r="AH95" s="7"/>
      <c r="AI95" s="145">
        <f t="shared" si="26"/>
        <v>0</v>
      </c>
    </row>
    <row r="96" spans="1:35" ht="13.5" hidden="1" x14ac:dyDescent="0.25">
      <c r="A96" s="109" t="str">
        <f>+$A$20</f>
        <v/>
      </c>
      <c r="B96" s="142">
        <f>IF(J88&gt;0,1/J88,0)</f>
        <v>0</v>
      </c>
      <c r="C96" s="142">
        <f>IF(J89&gt;0,1/J89,0)</f>
        <v>0</v>
      </c>
      <c r="D96" s="142">
        <f>IF(J90&gt;0,1/J90,0)</f>
        <v>0</v>
      </c>
      <c r="E96" s="142">
        <f>IF(J91&gt;0,1/J91,0)</f>
        <v>0</v>
      </c>
      <c r="F96" s="142">
        <f>IF(J92&gt;0,1/J92,0)</f>
        <v>0</v>
      </c>
      <c r="G96" s="142">
        <f>IF(J93&gt;0,1/J93,0)</f>
        <v>0</v>
      </c>
      <c r="H96" s="142">
        <f>IF(J94&gt;0,1/J94,0)</f>
        <v>0</v>
      </c>
      <c r="I96" s="142">
        <f>IF(J95&gt;0,1/J95,0)</f>
        <v>0</v>
      </c>
      <c r="J96" s="184">
        <v>1</v>
      </c>
      <c r="K96" s="306">
        <v>0</v>
      </c>
      <c r="L96" s="306">
        <v>0</v>
      </c>
      <c r="M96" s="306">
        <v>0</v>
      </c>
      <c r="N96" s="306">
        <v>0</v>
      </c>
      <c r="O96" s="306">
        <v>0</v>
      </c>
      <c r="P96" s="306">
        <v>0</v>
      </c>
      <c r="Q96" s="143">
        <f t="shared" si="21"/>
        <v>0</v>
      </c>
      <c r="R96" s="143">
        <f t="shared" si="22"/>
        <v>0</v>
      </c>
      <c r="S96" s="174">
        <f t="shared" si="23"/>
        <v>0</v>
      </c>
      <c r="T96" s="143">
        <f t="shared" si="24"/>
        <v>0</v>
      </c>
      <c r="U96" s="143" t="e">
        <f t="shared" si="25"/>
        <v>#DIV/0!</v>
      </c>
      <c r="V96" s="144"/>
      <c r="W96" s="144"/>
      <c r="X96" s="144"/>
      <c r="Y96" s="144"/>
      <c r="Z96" s="144"/>
      <c r="AA96" s="144"/>
      <c r="AB96" s="144"/>
      <c r="AC96" s="144"/>
      <c r="AE96" s="26"/>
      <c r="AG96" s="7" t="str">
        <f>+$A$20</f>
        <v/>
      </c>
      <c r="AH96" s="7"/>
      <c r="AI96" s="145">
        <f t="shared" si="26"/>
        <v>0</v>
      </c>
    </row>
    <row r="97" spans="1:35" ht="13.5" hidden="1" x14ac:dyDescent="0.25">
      <c r="A97" s="109" t="str">
        <f>+$A$21</f>
        <v/>
      </c>
      <c r="B97" s="142">
        <f>IF(K88&gt;0,1/K88,0)</f>
        <v>0</v>
      </c>
      <c r="C97" s="142">
        <f>IF(K89&gt;0,1/K89,0)</f>
        <v>0</v>
      </c>
      <c r="D97" s="142">
        <f>IF(K90&gt;0,1/K90,K90)</f>
        <v>0</v>
      </c>
      <c r="E97" s="142">
        <f>IF(K91&gt;0,1/K91,0)</f>
        <v>0</v>
      </c>
      <c r="F97" s="142">
        <f>IF(K92&gt;0,1/K92,K92)</f>
        <v>0</v>
      </c>
      <c r="G97" s="142">
        <f>IF(K93&gt;0,1/K93,0)</f>
        <v>0</v>
      </c>
      <c r="H97" s="142">
        <f>IF(K94&gt;0,1/K94,0)</f>
        <v>0</v>
      </c>
      <c r="I97" s="142">
        <f>IF(K95&gt;0,1/K95,0)</f>
        <v>0</v>
      </c>
      <c r="J97" s="142">
        <f>IF(K96&gt;0,1/K96,0)</f>
        <v>0</v>
      </c>
      <c r="K97" s="184">
        <v>1</v>
      </c>
      <c r="L97" s="306">
        <v>0</v>
      </c>
      <c r="M97" s="306">
        <v>0</v>
      </c>
      <c r="N97" s="306">
        <v>0</v>
      </c>
      <c r="O97" s="306">
        <v>0</v>
      </c>
      <c r="P97" s="306">
        <v>0</v>
      </c>
      <c r="Q97" s="143">
        <f t="shared" si="21"/>
        <v>0</v>
      </c>
      <c r="R97" s="143">
        <f t="shared" si="22"/>
        <v>0</v>
      </c>
      <c r="S97" s="174">
        <f t="shared" si="23"/>
        <v>0</v>
      </c>
      <c r="T97" s="143">
        <f t="shared" si="24"/>
        <v>0</v>
      </c>
      <c r="U97" s="143" t="e">
        <f t="shared" si="25"/>
        <v>#DIV/0!</v>
      </c>
      <c r="V97" s="144"/>
      <c r="W97" s="144"/>
      <c r="X97" s="144"/>
      <c r="Y97" s="144"/>
      <c r="Z97" s="144"/>
      <c r="AA97" s="144"/>
      <c r="AB97" s="144"/>
      <c r="AC97" s="144"/>
      <c r="AE97" s="26"/>
      <c r="AG97" s="7" t="str">
        <f>+$A$21</f>
        <v/>
      </c>
      <c r="AH97" s="7"/>
      <c r="AI97" s="145">
        <f t="shared" si="26"/>
        <v>0</v>
      </c>
    </row>
    <row r="98" spans="1:35" ht="13.5" hidden="1" x14ac:dyDescent="0.25">
      <c r="A98" s="109" t="str">
        <f>+$A$22</f>
        <v/>
      </c>
      <c r="B98" s="142">
        <f>IF(L88&gt;0,1/L88,0)</f>
        <v>0</v>
      </c>
      <c r="C98" s="142">
        <f>IF(L89&gt;0,1/L89,0)</f>
        <v>0</v>
      </c>
      <c r="D98" s="142">
        <f>IF(L90&gt;0,1/L90,0)</f>
        <v>0</v>
      </c>
      <c r="E98" s="142">
        <f>IF(L91&gt;0,1/L91,0)</f>
        <v>0</v>
      </c>
      <c r="F98" s="142">
        <f>IF(L92&gt;0,1/L92,0)</f>
        <v>0</v>
      </c>
      <c r="G98" s="142">
        <f>IF(L93&gt;0,1/L93,0)</f>
        <v>0</v>
      </c>
      <c r="H98" s="142">
        <f>IF(L94&gt;0,1/L94,0)</f>
        <v>0</v>
      </c>
      <c r="I98" s="142">
        <f>IF(L95&gt;0,1/L95,0)</f>
        <v>0</v>
      </c>
      <c r="J98" s="142">
        <f>IF(L96&gt;0,1/L96,0)</f>
        <v>0</v>
      </c>
      <c r="K98" s="142">
        <f>IF(L97&gt;0,1/L97,0)</f>
        <v>0</v>
      </c>
      <c r="L98" s="185">
        <v>1</v>
      </c>
      <c r="M98" s="306">
        <v>0</v>
      </c>
      <c r="N98" s="306">
        <v>0</v>
      </c>
      <c r="O98" s="306">
        <v>0</v>
      </c>
      <c r="P98" s="306">
        <v>0</v>
      </c>
      <c r="Q98" s="143">
        <f t="shared" si="21"/>
        <v>0</v>
      </c>
      <c r="R98" s="143">
        <f t="shared" si="22"/>
        <v>0</v>
      </c>
      <c r="S98" s="174">
        <f t="shared" si="23"/>
        <v>0</v>
      </c>
      <c r="T98" s="143">
        <f t="shared" si="24"/>
        <v>0</v>
      </c>
      <c r="U98" s="143" t="e">
        <f t="shared" si="25"/>
        <v>#DIV/0!</v>
      </c>
      <c r="V98" s="144"/>
      <c r="W98" s="144"/>
      <c r="X98" s="144"/>
      <c r="Y98" s="144"/>
      <c r="Z98" s="144"/>
      <c r="AA98" s="144"/>
      <c r="AB98" s="144"/>
      <c r="AC98" s="144"/>
      <c r="AE98" s="26"/>
      <c r="AG98" s="7" t="str">
        <f>+$A$22</f>
        <v/>
      </c>
      <c r="AH98" s="7"/>
      <c r="AI98" s="145">
        <f t="shared" si="26"/>
        <v>0</v>
      </c>
    </row>
    <row r="99" spans="1:35" ht="13.5" hidden="1" x14ac:dyDescent="0.25">
      <c r="A99" s="109" t="str">
        <f>+$A$23</f>
        <v/>
      </c>
      <c r="B99" s="142">
        <f>IF(M88&gt;0,1/M88,0)</f>
        <v>0</v>
      </c>
      <c r="C99" s="142">
        <f>IF(M89&gt;0,1/M89,0)</f>
        <v>0</v>
      </c>
      <c r="D99" s="142">
        <f>IF(M90&gt;0,1/M90,0)</f>
        <v>0</v>
      </c>
      <c r="E99" s="142">
        <f>IF(M91&gt;0,1/M91,0)</f>
        <v>0</v>
      </c>
      <c r="F99" s="142">
        <f>IF(M92&gt;0,1/M92,0)</f>
        <v>0</v>
      </c>
      <c r="G99" s="142">
        <f>IF(M93&gt;0,1/M93,0)</f>
        <v>0</v>
      </c>
      <c r="H99" s="142">
        <f>IF(M94&gt;0,1/M94,0)</f>
        <v>0</v>
      </c>
      <c r="I99" s="142">
        <f>IF(M95&gt;0,1/M95,0)</f>
        <v>0</v>
      </c>
      <c r="J99" s="142">
        <f>IF(M96&gt;0,1/M96,0)</f>
        <v>0</v>
      </c>
      <c r="K99" s="142">
        <f>IF(M97&gt;0,1/M97,0)</f>
        <v>0</v>
      </c>
      <c r="L99" s="171">
        <f>IF(M98&gt;0,1/M98,0)</f>
        <v>0</v>
      </c>
      <c r="M99" s="185">
        <v>1</v>
      </c>
      <c r="N99" s="306">
        <v>0</v>
      </c>
      <c r="O99" s="306">
        <v>0</v>
      </c>
      <c r="P99" s="306">
        <v>0</v>
      </c>
      <c r="Q99" s="143">
        <f t="shared" si="21"/>
        <v>0</v>
      </c>
      <c r="R99" s="143">
        <f t="shared" si="22"/>
        <v>0</v>
      </c>
      <c r="S99" s="174">
        <f t="shared" si="23"/>
        <v>0</v>
      </c>
      <c r="T99" s="143">
        <f t="shared" si="24"/>
        <v>0</v>
      </c>
      <c r="U99" s="143" t="e">
        <f t="shared" si="25"/>
        <v>#DIV/0!</v>
      </c>
      <c r="V99" s="144"/>
      <c r="W99" s="144"/>
      <c r="X99" s="144"/>
      <c r="Y99" s="144"/>
      <c r="Z99" s="144"/>
      <c r="AA99" s="144"/>
      <c r="AB99" s="144"/>
      <c r="AC99" s="144"/>
      <c r="AE99" s="26"/>
      <c r="AG99" s="7" t="str">
        <f>+$A$23</f>
        <v/>
      </c>
      <c r="AH99" s="7"/>
      <c r="AI99" s="145">
        <f t="shared" si="26"/>
        <v>0</v>
      </c>
    </row>
    <row r="100" spans="1:35" ht="13.5" hidden="1" x14ac:dyDescent="0.25">
      <c r="A100" s="109" t="str">
        <f>+$A$24</f>
        <v/>
      </c>
      <c r="B100" s="142">
        <f>IF(N88&gt;0,1/N88,0)</f>
        <v>0</v>
      </c>
      <c r="C100" s="142">
        <f>IF(N89&gt;0,1/N89,0)</f>
        <v>0</v>
      </c>
      <c r="D100" s="142">
        <f>IF(N90&gt;0,1/N90,0)</f>
        <v>0</v>
      </c>
      <c r="E100" s="142">
        <f>IF(N91&gt;0,1/N91,0)</f>
        <v>0</v>
      </c>
      <c r="F100" s="142">
        <f>IF(N92&gt;0,1/N92,0)</f>
        <v>0</v>
      </c>
      <c r="G100" s="142">
        <f>IF(N93&gt;0,1/N93,0)</f>
        <v>0</v>
      </c>
      <c r="H100" s="142">
        <f>IF(N94&gt;0,1/N94,0)</f>
        <v>0</v>
      </c>
      <c r="I100" s="142">
        <f>IF(N95&gt;0,1/N95,0)</f>
        <v>0</v>
      </c>
      <c r="J100" s="142">
        <f>IF(N96&gt;0,1/N96,0)</f>
        <v>0</v>
      </c>
      <c r="K100" s="142">
        <f>IF(N97&gt;0,1/N97,0)</f>
        <v>0</v>
      </c>
      <c r="L100" s="171">
        <f>IF(N98&gt;0,1/N98,0)</f>
        <v>0</v>
      </c>
      <c r="M100" s="171">
        <f>IF(N99&gt;0,1/N99,0)</f>
        <v>0</v>
      </c>
      <c r="N100" s="185">
        <v>1</v>
      </c>
      <c r="O100" s="306">
        <v>0</v>
      </c>
      <c r="P100" s="306">
        <v>0</v>
      </c>
      <c r="Q100" s="143">
        <f t="shared" si="21"/>
        <v>0</v>
      </c>
      <c r="R100" s="143">
        <f t="shared" si="22"/>
        <v>0</v>
      </c>
      <c r="S100" s="174">
        <f t="shared" si="23"/>
        <v>0</v>
      </c>
      <c r="T100" s="143">
        <f t="shared" si="24"/>
        <v>0</v>
      </c>
      <c r="U100" s="143" t="e">
        <f t="shared" si="25"/>
        <v>#DIV/0!</v>
      </c>
      <c r="V100" s="144"/>
      <c r="W100" s="144"/>
      <c r="X100" s="144"/>
      <c r="Y100" s="144"/>
      <c r="Z100" s="144"/>
      <c r="AA100" s="144"/>
      <c r="AB100" s="144"/>
      <c r="AC100" s="144"/>
      <c r="AE100" s="26"/>
      <c r="AG100" s="7" t="str">
        <f>+$A$24</f>
        <v/>
      </c>
      <c r="AH100" s="7"/>
      <c r="AI100" s="145">
        <f t="shared" si="26"/>
        <v>0</v>
      </c>
    </row>
    <row r="101" spans="1:35" ht="13.5" hidden="1" x14ac:dyDescent="0.25">
      <c r="A101" s="109" t="str">
        <f>+$A$25</f>
        <v/>
      </c>
      <c r="B101" s="142">
        <f>IF(O88&gt;0,1/O88,0)</f>
        <v>0</v>
      </c>
      <c r="C101" s="142">
        <f>IF(O89&gt;0,1/O89,0)</f>
        <v>0</v>
      </c>
      <c r="D101" s="142">
        <f>IF(O90&gt;0,1/O90,0)</f>
        <v>0</v>
      </c>
      <c r="E101" s="142">
        <f>IF(O91&gt;0,1/O91,0)</f>
        <v>0</v>
      </c>
      <c r="F101" s="142">
        <f>IF(O92&gt;0,1/O92,0)</f>
        <v>0</v>
      </c>
      <c r="G101" s="142">
        <f>IF(O93&gt;0,1/O93,0)</f>
        <v>0</v>
      </c>
      <c r="H101" s="142">
        <f>IF(O94&gt;0,1/O94,0)</f>
        <v>0</v>
      </c>
      <c r="I101" s="142">
        <f>IF(O95&gt;0,1/O95,0)</f>
        <v>0</v>
      </c>
      <c r="J101" s="142">
        <f>IF(O96&gt;0,1/O96,0)</f>
        <v>0</v>
      </c>
      <c r="K101" s="142">
        <f>IF(O97&gt;0,1/O97,0)</f>
        <v>0</v>
      </c>
      <c r="L101" s="171">
        <f>IF(O98&gt;0,1/O98,0)</f>
        <v>0</v>
      </c>
      <c r="M101" s="171">
        <f>IF(O99&gt;0,1/O99,0)</f>
        <v>0</v>
      </c>
      <c r="N101" s="171">
        <f>IF(O100&gt;0,1/O100,0)</f>
        <v>0</v>
      </c>
      <c r="O101" s="185">
        <v>1</v>
      </c>
      <c r="P101" s="306">
        <v>0</v>
      </c>
      <c r="Q101" s="143">
        <f t="shared" si="21"/>
        <v>0</v>
      </c>
      <c r="R101" s="143">
        <f t="shared" si="22"/>
        <v>0</v>
      </c>
      <c r="S101" s="174">
        <f t="shared" si="23"/>
        <v>0</v>
      </c>
      <c r="T101" s="143">
        <f t="shared" si="24"/>
        <v>0</v>
      </c>
      <c r="U101" s="143" t="e">
        <f t="shared" si="25"/>
        <v>#DIV/0!</v>
      </c>
      <c r="V101" s="144"/>
      <c r="W101" s="144"/>
      <c r="X101" s="144"/>
      <c r="Y101" s="144"/>
      <c r="Z101" s="144"/>
      <c r="AA101" s="144"/>
      <c r="AB101" s="144"/>
      <c r="AC101" s="144"/>
      <c r="AE101" s="26"/>
      <c r="AG101" s="7" t="str">
        <f>+$A$25</f>
        <v/>
      </c>
      <c r="AH101" s="7"/>
      <c r="AI101" s="145">
        <f t="shared" si="26"/>
        <v>0</v>
      </c>
    </row>
    <row r="102" spans="1:35" ht="13.5" hidden="1" x14ac:dyDescent="0.25">
      <c r="A102" s="109" t="str">
        <f>+$A$26</f>
        <v/>
      </c>
      <c r="B102" s="142">
        <f>IF(P88&gt;0,1/P88,0)</f>
        <v>0</v>
      </c>
      <c r="C102" s="142">
        <f>IF(P89&gt;0,1/P89,0)</f>
        <v>0</v>
      </c>
      <c r="D102" s="142">
        <f>IF(P90&gt;0,1/P90,0)</f>
        <v>0</v>
      </c>
      <c r="E102" s="142">
        <f>IF(P91&gt;0,1/P91,0)</f>
        <v>0</v>
      </c>
      <c r="F102" s="142">
        <f>IF(P92&gt;0,1/P92,0)</f>
        <v>0</v>
      </c>
      <c r="G102" s="142">
        <f>IF(P93&gt;0,1/P93,0)</f>
        <v>0</v>
      </c>
      <c r="H102" s="142">
        <f>IF(P94&gt;0,1/P94,0)</f>
        <v>0</v>
      </c>
      <c r="I102" s="142">
        <f>IF(P95&gt;0,1/P95,0)</f>
        <v>0</v>
      </c>
      <c r="J102" s="142">
        <f>IF(P96&gt;0,1/P96,0)</f>
        <v>0</v>
      </c>
      <c r="K102" s="142">
        <f>IF(P97&gt;0,1/P97,0)</f>
        <v>0</v>
      </c>
      <c r="L102" s="171">
        <f>IF(P98&gt;0,1/P98,0)</f>
        <v>0</v>
      </c>
      <c r="M102" s="171">
        <f>IF(P99&gt;0,1/P99,0)</f>
        <v>0</v>
      </c>
      <c r="N102" s="171">
        <f>IF(P100&gt;0,1/P100,0)</f>
        <v>0</v>
      </c>
      <c r="O102" s="171">
        <f>IF(P101&gt;0,1/P101,0)</f>
        <v>0</v>
      </c>
      <c r="P102" s="185">
        <v>1</v>
      </c>
      <c r="Q102" s="143">
        <f t="shared" si="21"/>
        <v>0</v>
      </c>
      <c r="R102" s="143">
        <f t="shared" si="22"/>
        <v>0</v>
      </c>
      <c r="S102" s="174">
        <f t="shared" si="23"/>
        <v>0</v>
      </c>
      <c r="T102" s="143">
        <f t="shared" si="24"/>
        <v>0</v>
      </c>
      <c r="U102" s="143" t="e">
        <f t="shared" si="25"/>
        <v>#DIV/0!</v>
      </c>
      <c r="AE102" s="26"/>
      <c r="AG102" s="40" t="str">
        <f>+$A$26</f>
        <v/>
      </c>
      <c r="AH102" s="40"/>
      <c r="AI102" s="145">
        <f t="shared" si="26"/>
        <v>0</v>
      </c>
    </row>
    <row r="103" spans="1:35" s="26" customFormat="1" ht="13.5" hidden="1" x14ac:dyDescent="0.25">
      <c r="A103" s="146" t="s">
        <v>44</v>
      </c>
      <c r="B103" s="147" t="e">
        <f>IF(B88&gt;0,ROUND(SUM(B88:B102)*U88,3),0)</f>
        <v>#DIV/0!</v>
      </c>
      <c r="C103" s="147">
        <f>IF(C88&gt;0,ROUND(SUM(C88:C102)*U89,3),0)</f>
        <v>0</v>
      </c>
      <c r="D103" s="147">
        <f>IF(D88&gt;0,ROUND(SUM(D88:D102)*U90,3),0)</f>
        <v>0</v>
      </c>
      <c r="E103" s="147">
        <f>IF(E88&gt;0,ROUND(SUM(E88:E102)*U91,3),0)</f>
        <v>0</v>
      </c>
      <c r="F103" s="147">
        <f>IF(F88&gt;0,ROUND(SUM(F88:F102)*U92,3),0)</f>
        <v>0</v>
      </c>
      <c r="G103" s="147">
        <f>IF(G88&gt;0,ROUND(SUM(G88:G102)*U93,3),0)</f>
        <v>0</v>
      </c>
      <c r="H103" s="147">
        <f>IF(H88&gt;0,ROUND(SUM(H88:H102)*U94,3),0)</f>
        <v>0</v>
      </c>
      <c r="I103" s="147">
        <f>IF(I88&gt;0,ROUND(SUM(I88:I102)*U95,3),0)</f>
        <v>0</v>
      </c>
      <c r="J103" s="147">
        <f>IF(J88&gt;0,ROUND(SUM(J88:J102)*U96,3),0)</f>
        <v>0</v>
      </c>
      <c r="K103" s="147">
        <f>IF(K88&gt;0,ROUND(SUM(K88:K102)*U97,3),0)</f>
        <v>0</v>
      </c>
      <c r="L103" s="147">
        <f>IF(L88&gt;0,ROUND(SUM(L88:L102)*U98,3),0)</f>
        <v>0</v>
      </c>
      <c r="M103" s="147">
        <f>IF(M88&gt;0,ROUND(SUM(M88:M102)*U99,3),0)</f>
        <v>0</v>
      </c>
      <c r="N103" s="147">
        <f>IF(N88&gt;0,ROUND(SUM(N88:N102)*U100,3),0)</f>
        <v>0</v>
      </c>
      <c r="O103" s="147">
        <f>IF(O88&gt;0,ROUND(SUM(O88:O102)*U101,3),0)</f>
        <v>0</v>
      </c>
      <c r="P103" s="147">
        <f>IF(P88&gt;0,ROUND(SUM(P88:P102)*U102,3),0)</f>
        <v>0</v>
      </c>
      <c r="Q103" s="377" t="s">
        <v>43</v>
      </c>
      <c r="R103" s="377"/>
      <c r="S103" s="148">
        <f>ROUND(SUM(T88:T102),3)</f>
        <v>0</v>
      </c>
      <c r="T103" s="205" t="s">
        <v>45</v>
      </c>
      <c r="U103" s="148" t="e">
        <f>ROUND(SUM(B103:P103),3)</f>
        <v>#DIV/0!</v>
      </c>
      <c r="V103" s="415"/>
      <c r="W103" s="415"/>
      <c r="X103" s="415"/>
      <c r="Y103" s="415"/>
      <c r="Z103" s="415"/>
      <c r="AA103" s="415"/>
      <c r="AB103" s="135"/>
      <c r="AC103" s="146" t="str">
        <f>IF(AC87="","",SUM(AC88:AC101))</f>
        <v/>
      </c>
      <c r="AD103" s="146"/>
      <c r="AE103" s="146"/>
      <c r="AF103" s="146"/>
      <c r="AG103" s="175"/>
      <c r="AH103" s="175"/>
      <c r="AI103" s="175"/>
    </row>
    <row r="104" spans="1:35" ht="24" hidden="1" customHeight="1" x14ac:dyDescent="0.2">
      <c r="Q104" s="135"/>
      <c r="R104" s="135"/>
      <c r="S104" s="135"/>
      <c r="T104" s="135"/>
      <c r="U104" s="135"/>
    </row>
    <row r="105" spans="1:35" ht="18.75" hidden="1" x14ac:dyDescent="0.3">
      <c r="A105" s="19" t="str">
        <f>IF(Anagrafica!A93&lt;&gt;"",Anagrafica!A93&amp;" - "&amp;Anagrafica!B93,"")</f>
        <v/>
      </c>
      <c r="B105" s="20"/>
      <c r="D105" s="1"/>
      <c r="Q105" s="135"/>
      <c r="R105" s="135"/>
      <c r="S105" s="135"/>
      <c r="T105" s="135"/>
      <c r="U105" s="135"/>
    </row>
    <row r="106" spans="1:35" s="5" customFormat="1" ht="13.5" hidden="1" customHeight="1" x14ac:dyDescent="0.2">
      <c r="A106" s="137" t="s">
        <v>10</v>
      </c>
      <c r="B106" s="109" t="s">
        <v>28</v>
      </c>
      <c r="C106" s="109" t="s">
        <v>56</v>
      </c>
      <c r="D106" s="109" t="s">
        <v>29</v>
      </c>
      <c r="E106" s="109" t="s">
        <v>27</v>
      </c>
      <c r="F106" s="109" t="s">
        <v>30</v>
      </c>
      <c r="G106" s="109" t="s">
        <v>31</v>
      </c>
      <c r="H106" s="109" t="s">
        <v>32</v>
      </c>
      <c r="I106" s="109" t="s">
        <v>33</v>
      </c>
      <c r="J106" s="109" t="s">
        <v>34</v>
      </c>
      <c r="K106" s="109" t="s">
        <v>39</v>
      </c>
      <c r="L106" s="138" t="s">
        <v>49</v>
      </c>
      <c r="M106" s="138" t="s">
        <v>35</v>
      </c>
      <c r="N106" s="138" t="s">
        <v>36</v>
      </c>
      <c r="O106" s="138" t="s">
        <v>37</v>
      </c>
      <c r="P106" s="138" t="s">
        <v>38</v>
      </c>
      <c r="Q106" s="139" t="s">
        <v>41</v>
      </c>
      <c r="R106" s="140" t="s">
        <v>41</v>
      </c>
      <c r="S106" s="140" t="s">
        <v>41</v>
      </c>
      <c r="T106" s="141" t="s">
        <v>42</v>
      </c>
      <c r="U106" s="141" t="s">
        <v>46</v>
      </c>
      <c r="AE106" s="26"/>
      <c r="AG106" s="4" t="s">
        <v>10</v>
      </c>
      <c r="AI106" s="5" t="s">
        <v>0</v>
      </c>
    </row>
    <row r="107" spans="1:35" ht="13.5" hidden="1" x14ac:dyDescent="0.25">
      <c r="A107" s="109" t="str">
        <f>+$A$12</f>
        <v>A</v>
      </c>
      <c r="B107" s="184">
        <v>1</v>
      </c>
      <c r="C107" s="306">
        <v>0</v>
      </c>
      <c r="D107" s="306">
        <v>0</v>
      </c>
      <c r="E107" s="306">
        <v>0</v>
      </c>
      <c r="F107" s="306">
        <v>0</v>
      </c>
      <c r="G107" s="306">
        <v>0</v>
      </c>
      <c r="H107" s="306">
        <v>0</v>
      </c>
      <c r="I107" s="306">
        <v>0</v>
      </c>
      <c r="J107" s="306">
        <v>0</v>
      </c>
      <c r="K107" s="306">
        <v>0</v>
      </c>
      <c r="L107" s="306">
        <v>0</v>
      </c>
      <c r="M107" s="306">
        <v>0</v>
      </c>
      <c r="N107" s="306">
        <v>0</v>
      </c>
      <c r="O107" s="306">
        <v>0</v>
      </c>
      <c r="P107" s="306">
        <v>0</v>
      </c>
      <c r="Q107" s="143">
        <f t="shared" ref="Q107:Q121" si="27">+IF(B$10=2,POWER(PRODUCT(B107:C107),1/$B$10),IF(B$10=3,POWER(PRODUCT(B107:D107),1/$B$10),IF(B$10=4,POWER(PRODUCT(B107:E107),1/$B$10),IF(B$10=5,POWER(PRODUCT(B107:F107),1/$B$10),IF(B$10=6,POWER(PRODUCT(B107:G107),1/$B$10),0)))))</f>
        <v>0</v>
      </c>
      <c r="R107" s="143">
        <f t="shared" ref="R107:R121" si="28">+IF(B$10=7,POWER(PRODUCT(B107:H107),1/$B$10),IF(B$10=8,POWER(PRODUCT(B107:I107),1/$B$10),IF(B$10=9,POWER(PRODUCT(B107:J107),1/$B$10),IF(B$10=10,POWER(PRODUCT(B107:K107),1/$B$10),0))))</f>
        <v>0</v>
      </c>
      <c r="S107" s="174">
        <f t="shared" ref="S107:S121" si="29">+IF(B$10=11,POWER(PRODUCT(B107:L107),1/$B$10),IF(B$10=12,POWER(PRODUCT(B107:M107),1/$B$10),IF(B$10=13,POWER(PRODUCT(B107:N107),1/$B$10),IF(B$10=14,POWER(PRODUCT(B107:O107),1/$B$10),IF(B$10=15,POWER(PRODUCT(B107:P107),1/$B$10),0)))))</f>
        <v>0</v>
      </c>
      <c r="T107" s="143">
        <f>ROUND(MAX(Q107:S107),3)</f>
        <v>0</v>
      </c>
      <c r="U107" s="143" t="e">
        <f>ROUND(T107/S$122,3)</f>
        <v>#DIV/0!</v>
      </c>
      <c r="V107" s="144"/>
      <c r="W107" s="144"/>
      <c r="X107" s="144"/>
      <c r="Y107" s="144"/>
      <c r="Z107" s="144"/>
      <c r="AA107" s="144"/>
      <c r="AB107" s="144"/>
      <c r="AC107" s="144"/>
      <c r="AE107" s="26"/>
      <c r="AG107" s="6" t="str">
        <f>+$A$12</f>
        <v>A</v>
      </c>
      <c r="AH107" s="6"/>
      <c r="AI107" s="145">
        <f>IF(S$122&gt;0,ROUND(U107/MAX(U$107:U$121),3),0)</f>
        <v>0</v>
      </c>
    </row>
    <row r="108" spans="1:35" ht="13.5" hidden="1" x14ac:dyDescent="0.25">
      <c r="A108" s="109" t="str">
        <f>+$A$13</f>
        <v>B</v>
      </c>
      <c r="B108" s="142">
        <f>IF(C107&gt;0,1/C107,0)</f>
        <v>0</v>
      </c>
      <c r="C108" s="184">
        <v>1</v>
      </c>
      <c r="D108" s="306">
        <v>0</v>
      </c>
      <c r="E108" s="306">
        <v>0</v>
      </c>
      <c r="F108" s="306">
        <v>0</v>
      </c>
      <c r="G108" s="306">
        <v>0</v>
      </c>
      <c r="H108" s="306">
        <v>0</v>
      </c>
      <c r="I108" s="306">
        <v>0</v>
      </c>
      <c r="J108" s="306">
        <v>0</v>
      </c>
      <c r="K108" s="306">
        <v>0</v>
      </c>
      <c r="L108" s="306">
        <v>0</v>
      </c>
      <c r="M108" s="306">
        <v>0</v>
      </c>
      <c r="N108" s="306">
        <v>0</v>
      </c>
      <c r="O108" s="306">
        <v>0</v>
      </c>
      <c r="P108" s="306">
        <v>0</v>
      </c>
      <c r="Q108" s="143">
        <f t="shared" si="27"/>
        <v>0</v>
      </c>
      <c r="R108" s="143">
        <f t="shared" si="28"/>
        <v>0</v>
      </c>
      <c r="S108" s="174">
        <f t="shared" si="29"/>
        <v>0</v>
      </c>
      <c r="T108" s="143">
        <f t="shared" ref="T108:T121" si="30">ROUND(MAX(Q108:S108),3)</f>
        <v>0</v>
      </c>
      <c r="U108" s="143" t="e">
        <f t="shared" ref="U108:U121" si="31">ROUND(T108/S$122,3)</f>
        <v>#DIV/0!</v>
      </c>
      <c r="V108" s="144"/>
      <c r="W108" s="144"/>
      <c r="X108" s="144"/>
      <c r="Y108" s="144"/>
      <c r="Z108" s="144"/>
      <c r="AA108" s="144"/>
      <c r="AB108" s="144"/>
      <c r="AC108" s="144"/>
      <c r="AE108" s="26"/>
      <c r="AG108" s="7" t="str">
        <f>+$A$13</f>
        <v>B</v>
      </c>
      <c r="AH108" s="7"/>
      <c r="AI108" s="145">
        <f t="shared" ref="AI108:AI121" si="32">IF(S$122&gt;0,ROUND(U108/MAX(U$107:U$121),3),0)</f>
        <v>0</v>
      </c>
    </row>
    <row r="109" spans="1:35" ht="13.5" hidden="1" x14ac:dyDescent="0.25">
      <c r="A109" s="109" t="str">
        <f>+$A$14</f>
        <v>C</v>
      </c>
      <c r="B109" s="142">
        <f>IF(D107&gt;0,1/D107,0)</f>
        <v>0</v>
      </c>
      <c r="C109" s="142">
        <f>IF(D108&gt;0,1/D108,0)</f>
        <v>0</v>
      </c>
      <c r="D109" s="184">
        <v>1</v>
      </c>
      <c r="E109" s="306">
        <v>0</v>
      </c>
      <c r="F109" s="306">
        <v>0</v>
      </c>
      <c r="G109" s="306">
        <v>0</v>
      </c>
      <c r="H109" s="306">
        <v>0</v>
      </c>
      <c r="I109" s="306">
        <v>0</v>
      </c>
      <c r="J109" s="306">
        <v>0</v>
      </c>
      <c r="K109" s="306">
        <v>0</v>
      </c>
      <c r="L109" s="306">
        <v>0</v>
      </c>
      <c r="M109" s="306">
        <v>0</v>
      </c>
      <c r="N109" s="306">
        <v>0</v>
      </c>
      <c r="O109" s="306">
        <v>0</v>
      </c>
      <c r="P109" s="306">
        <v>0</v>
      </c>
      <c r="Q109" s="143">
        <f t="shared" si="27"/>
        <v>0</v>
      </c>
      <c r="R109" s="143">
        <f t="shared" si="28"/>
        <v>0</v>
      </c>
      <c r="S109" s="174">
        <f t="shared" si="29"/>
        <v>0</v>
      </c>
      <c r="T109" s="143">
        <f t="shared" si="30"/>
        <v>0</v>
      </c>
      <c r="U109" s="143" t="e">
        <f t="shared" si="31"/>
        <v>#DIV/0!</v>
      </c>
      <c r="V109" s="144"/>
      <c r="W109" s="144"/>
      <c r="X109" s="144"/>
      <c r="Y109" s="144"/>
      <c r="Z109" s="144"/>
      <c r="AA109" s="144"/>
      <c r="AB109" s="144"/>
      <c r="AC109" s="144"/>
      <c r="AE109" s="26"/>
      <c r="AG109" s="7" t="str">
        <f>+$A$14</f>
        <v>C</v>
      </c>
      <c r="AH109" s="7"/>
      <c r="AI109" s="145">
        <f t="shared" si="32"/>
        <v>0</v>
      </c>
    </row>
    <row r="110" spans="1:35" ht="13.5" hidden="1" x14ac:dyDescent="0.25">
      <c r="A110" s="109" t="str">
        <f>+$A$15</f>
        <v>D</v>
      </c>
      <c r="B110" s="142">
        <f>IF(E107&gt;0,1/E107,0)</f>
        <v>0</v>
      </c>
      <c r="C110" s="142">
        <f>IF(E108&gt;0,1/E108,0)</f>
        <v>0</v>
      </c>
      <c r="D110" s="142">
        <f>IF(E109&gt;0,1/E109,0)</f>
        <v>0</v>
      </c>
      <c r="E110" s="184">
        <v>1</v>
      </c>
      <c r="F110" s="306">
        <v>0</v>
      </c>
      <c r="G110" s="306">
        <v>0</v>
      </c>
      <c r="H110" s="306">
        <v>0</v>
      </c>
      <c r="I110" s="306">
        <v>0</v>
      </c>
      <c r="J110" s="306">
        <v>0</v>
      </c>
      <c r="K110" s="306">
        <v>0</v>
      </c>
      <c r="L110" s="306">
        <v>0</v>
      </c>
      <c r="M110" s="306">
        <v>0</v>
      </c>
      <c r="N110" s="306">
        <v>0</v>
      </c>
      <c r="O110" s="306">
        <v>0</v>
      </c>
      <c r="P110" s="306">
        <v>0</v>
      </c>
      <c r="Q110" s="143">
        <f t="shared" si="27"/>
        <v>0</v>
      </c>
      <c r="R110" s="143">
        <f t="shared" si="28"/>
        <v>0</v>
      </c>
      <c r="S110" s="174">
        <f t="shared" si="29"/>
        <v>0</v>
      </c>
      <c r="T110" s="143">
        <f t="shared" si="30"/>
        <v>0</v>
      </c>
      <c r="U110" s="143" t="e">
        <f t="shared" si="31"/>
        <v>#DIV/0!</v>
      </c>
      <c r="V110" s="144"/>
      <c r="W110" s="144"/>
      <c r="X110" s="144"/>
      <c r="Y110" s="144"/>
      <c r="Z110" s="144"/>
      <c r="AA110" s="144"/>
      <c r="AB110" s="144"/>
      <c r="AC110" s="144"/>
      <c r="AE110" s="26"/>
      <c r="AG110" s="7" t="str">
        <f>+$A$15</f>
        <v>D</v>
      </c>
      <c r="AH110" s="7"/>
      <c r="AI110" s="145">
        <f t="shared" si="32"/>
        <v>0</v>
      </c>
    </row>
    <row r="111" spans="1:35" ht="13.5" hidden="1" x14ac:dyDescent="0.25">
      <c r="A111" s="109" t="str">
        <f>+$A$16</f>
        <v/>
      </c>
      <c r="B111" s="142">
        <f>IF(F107&gt;0,1/F107,0)</f>
        <v>0</v>
      </c>
      <c r="C111" s="142">
        <f>IF(F108&gt;0,1/F108,0)</f>
        <v>0</v>
      </c>
      <c r="D111" s="142">
        <f>IF(F109&gt;0,1/F109,0)</f>
        <v>0</v>
      </c>
      <c r="E111" s="142">
        <f>IF(F110&gt;0,1/F110,0)</f>
        <v>0</v>
      </c>
      <c r="F111" s="184">
        <v>1</v>
      </c>
      <c r="G111" s="306">
        <v>0</v>
      </c>
      <c r="H111" s="306">
        <v>0</v>
      </c>
      <c r="I111" s="306">
        <v>0</v>
      </c>
      <c r="J111" s="306">
        <v>0</v>
      </c>
      <c r="K111" s="306">
        <v>0</v>
      </c>
      <c r="L111" s="306">
        <v>0</v>
      </c>
      <c r="M111" s="306">
        <v>0</v>
      </c>
      <c r="N111" s="306">
        <v>0</v>
      </c>
      <c r="O111" s="306">
        <v>0</v>
      </c>
      <c r="P111" s="306">
        <v>0</v>
      </c>
      <c r="Q111" s="143">
        <f t="shared" si="27"/>
        <v>0</v>
      </c>
      <c r="R111" s="143">
        <f t="shared" si="28"/>
        <v>0</v>
      </c>
      <c r="S111" s="174">
        <f t="shared" si="29"/>
        <v>0</v>
      </c>
      <c r="T111" s="143">
        <f t="shared" si="30"/>
        <v>0</v>
      </c>
      <c r="U111" s="143" t="e">
        <f t="shared" si="31"/>
        <v>#DIV/0!</v>
      </c>
      <c r="V111" s="144"/>
      <c r="W111" s="144"/>
      <c r="X111" s="144"/>
      <c r="Y111" s="144"/>
      <c r="Z111" s="144"/>
      <c r="AA111" s="144"/>
      <c r="AB111" s="144"/>
      <c r="AC111" s="144"/>
      <c r="AE111" s="26"/>
      <c r="AG111" s="7" t="str">
        <f>+$A$16</f>
        <v/>
      </c>
      <c r="AH111" s="7"/>
      <c r="AI111" s="145">
        <f t="shared" si="32"/>
        <v>0</v>
      </c>
    </row>
    <row r="112" spans="1:35" ht="13.5" hidden="1" x14ac:dyDescent="0.25">
      <c r="A112" s="109" t="str">
        <f>+$A$17</f>
        <v/>
      </c>
      <c r="B112" s="142">
        <f>IF(G107&gt;0,1/G107,0)</f>
        <v>0</v>
      </c>
      <c r="C112" s="142">
        <f>IF(G108&gt;0,1/G108,0)</f>
        <v>0</v>
      </c>
      <c r="D112" s="142">
        <f>IF(G109&gt;0,1/G109,0)</f>
        <v>0</v>
      </c>
      <c r="E112" s="142">
        <f>IF(G110&gt;0,1/G110,0)</f>
        <v>0</v>
      </c>
      <c r="F112" s="142">
        <f>IF(G111&gt;0,1/G111,0)</f>
        <v>0</v>
      </c>
      <c r="G112" s="184">
        <v>1</v>
      </c>
      <c r="H112" s="306">
        <v>0</v>
      </c>
      <c r="I112" s="306">
        <v>0</v>
      </c>
      <c r="J112" s="306">
        <v>0</v>
      </c>
      <c r="K112" s="306">
        <v>0</v>
      </c>
      <c r="L112" s="306">
        <v>0</v>
      </c>
      <c r="M112" s="306">
        <v>0</v>
      </c>
      <c r="N112" s="306">
        <v>0</v>
      </c>
      <c r="O112" s="306">
        <v>0</v>
      </c>
      <c r="P112" s="306">
        <v>0</v>
      </c>
      <c r="Q112" s="143">
        <f t="shared" si="27"/>
        <v>0</v>
      </c>
      <c r="R112" s="143">
        <f t="shared" si="28"/>
        <v>0</v>
      </c>
      <c r="S112" s="174">
        <f t="shared" si="29"/>
        <v>0</v>
      </c>
      <c r="T112" s="143">
        <f t="shared" si="30"/>
        <v>0</v>
      </c>
      <c r="U112" s="143" t="e">
        <f t="shared" si="31"/>
        <v>#DIV/0!</v>
      </c>
      <c r="V112" s="144"/>
      <c r="W112" s="144"/>
      <c r="X112" s="144"/>
      <c r="Y112" s="144"/>
      <c r="Z112" s="144"/>
      <c r="AA112" s="144"/>
      <c r="AB112" s="144"/>
      <c r="AC112" s="144"/>
      <c r="AE112" s="26"/>
      <c r="AG112" s="7" t="str">
        <f>+$A$17</f>
        <v/>
      </c>
      <c r="AH112" s="7"/>
      <c r="AI112" s="145">
        <f t="shared" si="32"/>
        <v>0</v>
      </c>
    </row>
    <row r="113" spans="1:35" ht="13.5" hidden="1" x14ac:dyDescent="0.25">
      <c r="A113" s="109" t="str">
        <f>+$A$18</f>
        <v/>
      </c>
      <c r="B113" s="142">
        <f>IF(H107&gt;0,1/H107,0)</f>
        <v>0</v>
      </c>
      <c r="C113" s="142">
        <f>IF(H108&gt;0,1/H108,0)</f>
        <v>0</v>
      </c>
      <c r="D113" s="142">
        <f>IF(H109&gt;0,1/H109,0)</f>
        <v>0</v>
      </c>
      <c r="E113" s="142">
        <f>IF(H110&gt;0,1/H110,0)</f>
        <v>0</v>
      </c>
      <c r="F113" s="142">
        <f>IF(H111&gt;0,1/H111,0)</f>
        <v>0</v>
      </c>
      <c r="G113" s="142">
        <f>IF(H112&gt;0,1/H112,0)</f>
        <v>0</v>
      </c>
      <c r="H113" s="184">
        <v>1</v>
      </c>
      <c r="I113" s="306">
        <v>0</v>
      </c>
      <c r="J113" s="306">
        <v>0</v>
      </c>
      <c r="K113" s="306">
        <v>0</v>
      </c>
      <c r="L113" s="306">
        <v>0</v>
      </c>
      <c r="M113" s="306">
        <v>0</v>
      </c>
      <c r="N113" s="306">
        <v>0</v>
      </c>
      <c r="O113" s="306">
        <v>0</v>
      </c>
      <c r="P113" s="306">
        <v>0</v>
      </c>
      <c r="Q113" s="143">
        <f t="shared" si="27"/>
        <v>0</v>
      </c>
      <c r="R113" s="143">
        <f t="shared" si="28"/>
        <v>0</v>
      </c>
      <c r="S113" s="174">
        <f t="shared" si="29"/>
        <v>0</v>
      </c>
      <c r="T113" s="143">
        <f t="shared" si="30"/>
        <v>0</v>
      </c>
      <c r="U113" s="143" t="e">
        <f t="shared" si="31"/>
        <v>#DIV/0!</v>
      </c>
      <c r="V113" s="144"/>
      <c r="W113" s="144"/>
      <c r="X113" s="144"/>
      <c r="Y113" s="144"/>
      <c r="Z113" s="144"/>
      <c r="AA113" s="144"/>
      <c r="AB113" s="144"/>
      <c r="AC113" s="144"/>
      <c r="AE113" s="26"/>
      <c r="AG113" s="7" t="str">
        <f>+$A$18</f>
        <v/>
      </c>
      <c r="AH113" s="7"/>
      <c r="AI113" s="145">
        <f t="shared" si="32"/>
        <v>0</v>
      </c>
    </row>
    <row r="114" spans="1:35" ht="13.5" hidden="1" x14ac:dyDescent="0.25">
      <c r="A114" s="109" t="str">
        <f>+$A$19</f>
        <v/>
      </c>
      <c r="B114" s="142">
        <f>IF(I107&gt;0,1/I107,0)</f>
        <v>0</v>
      </c>
      <c r="C114" s="142">
        <f>IF(I108&gt;0,1/I108,0)</f>
        <v>0</v>
      </c>
      <c r="D114" s="142">
        <f>IF(I109&gt;0,1/I109,0)</f>
        <v>0</v>
      </c>
      <c r="E114" s="142">
        <f>IF(I110&gt;0,1/I110,0)</f>
        <v>0</v>
      </c>
      <c r="F114" s="142">
        <f>IF(I111&gt;0,1/I111,0)</f>
        <v>0</v>
      </c>
      <c r="G114" s="142">
        <f>IF(I112&gt;0,1/I112,0)</f>
        <v>0</v>
      </c>
      <c r="H114" s="142">
        <f>IF(I113&gt;0,1/I113,0)</f>
        <v>0</v>
      </c>
      <c r="I114" s="184">
        <v>1</v>
      </c>
      <c r="J114" s="306">
        <v>0</v>
      </c>
      <c r="K114" s="306">
        <v>0</v>
      </c>
      <c r="L114" s="306">
        <v>0</v>
      </c>
      <c r="M114" s="306">
        <v>0</v>
      </c>
      <c r="N114" s="306">
        <v>0</v>
      </c>
      <c r="O114" s="306">
        <v>0</v>
      </c>
      <c r="P114" s="306">
        <v>0</v>
      </c>
      <c r="Q114" s="143">
        <f t="shared" si="27"/>
        <v>0</v>
      </c>
      <c r="R114" s="143">
        <f t="shared" si="28"/>
        <v>0</v>
      </c>
      <c r="S114" s="174">
        <f t="shared" si="29"/>
        <v>0</v>
      </c>
      <c r="T114" s="143">
        <f t="shared" si="30"/>
        <v>0</v>
      </c>
      <c r="U114" s="143" t="e">
        <f t="shared" si="31"/>
        <v>#DIV/0!</v>
      </c>
      <c r="V114" s="144"/>
      <c r="W114" s="144"/>
      <c r="X114" s="144"/>
      <c r="Y114" s="144"/>
      <c r="Z114" s="144"/>
      <c r="AA114" s="144"/>
      <c r="AB114" s="144"/>
      <c r="AC114" s="144"/>
      <c r="AE114" s="26"/>
      <c r="AG114" s="7" t="str">
        <f>+$A$19</f>
        <v/>
      </c>
      <c r="AH114" s="7"/>
      <c r="AI114" s="145">
        <f t="shared" si="32"/>
        <v>0</v>
      </c>
    </row>
    <row r="115" spans="1:35" ht="13.5" hidden="1" x14ac:dyDescent="0.25">
      <c r="A115" s="109" t="str">
        <f>+$A$20</f>
        <v/>
      </c>
      <c r="B115" s="142">
        <f>IF(J107&gt;0,1/J107,0)</f>
        <v>0</v>
      </c>
      <c r="C115" s="142">
        <f>IF(J108&gt;0,1/J108,0)</f>
        <v>0</v>
      </c>
      <c r="D115" s="142">
        <f>IF(J109&gt;0,1/J109,0)</f>
        <v>0</v>
      </c>
      <c r="E115" s="142">
        <f>IF(J110&gt;0,1/J110,0)</f>
        <v>0</v>
      </c>
      <c r="F115" s="142">
        <f>IF(J111&gt;0,1/J111,0)</f>
        <v>0</v>
      </c>
      <c r="G115" s="142">
        <f>IF(J112&gt;0,1/J112,0)</f>
        <v>0</v>
      </c>
      <c r="H115" s="142">
        <f>IF(J113&gt;0,1/J113,0)</f>
        <v>0</v>
      </c>
      <c r="I115" s="142">
        <f>IF(J114&gt;0,1/J114,0)</f>
        <v>0</v>
      </c>
      <c r="J115" s="184">
        <v>1</v>
      </c>
      <c r="K115" s="306">
        <v>0</v>
      </c>
      <c r="L115" s="306">
        <v>0</v>
      </c>
      <c r="M115" s="306">
        <v>0</v>
      </c>
      <c r="N115" s="306">
        <v>0</v>
      </c>
      <c r="O115" s="306">
        <v>0</v>
      </c>
      <c r="P115" s="306">
        <v>0</v>
      </c>
      <c r="Q115" s="143">
        <f t="shared" si="27"/>
        <v>0</v>
      </c>
      <c r="R115" s="143">
        <f t="shared" si="28"/>
        <v>0</v>
      </c>
      <c r="S115" s="174">
        <f t="shared" si="29"/>
        <v>0</v>
      </c>
      <c r="T115" s="143">
        <f t="shared" si="30"/>
        <v>0</v>
      </c>
      <c r="U115" s="143" t="e">
        <f t="shared" si="31"/>
        <v>#DIV/0!</v>
      </c>
      <c r="V115" s="144"/>
      <c r="W115" s="144"/>
      <c r="X115" s="144"/>
      <c r="Y115" s="144"/>
      <c r="Z115" s="144"/>
      <c r="AA115" s="144"/>
      <c r="AB115" s="144"/>
      <c r="AC115" s="144"/>
      <c r="AE115" s="26"/>
      <c r="AG115" s="7" t="str">
        <f>+$A$20</f>
        <v/>
      </c>
      <c r="AH115" s="7"/>
      <c r="AI115" s="145">
        <f t="shared" si="32"/>
        <v>0</v>
      </c>
    </row>
    <row r="116" spans="1:35" ht="13.5" hidden="1" x14ac:dyDescent="0.25">
      <c r="A116" s="109" t="str">
        <f>+$A$21</f>
        <v/>
      </c>
      <c r="B116" s="142">
        <f>IF(K107&gt;0,1/K107,0)</f>
        <v>0</v>
      </c>
      <c r="C116" s="142">
        <f>IF(K108&gt;0,1/K108,0)</f>
        <v>0</v>
      </c>
      <c r="D116" s="142">
        <f>IF(K109&gt;0,1/K109,K109)</f>
        <v>0</v>
      </c>
      <c r="E116" s="142">
        <f>IF(K110&gt;0,1/K110,0)</f>
        <v>0</v>
      </c>
      <c r="F116" s="142">
        <f>IF(K111&gt;0,1/K111,K111)</f>
        <v>0</v>
      </c>
      <c r="G116" s="142">
        <f>IF(K112&gt;0,1/K112,0)</f>
        <v>0</v>
      </c>
      <c r="H116" s="142">
        <f>IF(K113&gt;0,1/K113,0)</f>
        <v>0</v>
      </c>
      <c r="I116" s="142">
        <f>IF(K114&gt;0,1/K114,0)</f>
        <v>0</v>
      </c>
      <c r="J116" s="142">
        <f>IF(K115&gt;0,1/K115,0)</f>
        <v>0</v>
      </c>
      <c r="K116" s="184">
        <v>1</v>
      </c>
      <c r="L116" s="306">
        <v>0</v>
      </c>
      <c r="M116" s="306">
        <v>0</v>
      </c>
      <c r="N116" s="306">
        <v>0</v>
      </c>
      <c r="O116" s="306">
        <v>0</v>
      </c>
      <c r="P116" s="306">
        <v>0</v>
      </c>
      <c r="Q116" s="143">
        <f t="shared" si="27"/>
        <v>0</v>
      </c>
      <c r="R116" s="143">
        <f t="shared" si="28"/>
        <v>0</v>
      </c>
      <c r="S116" s="174">
        <f t="shared" si="29"/>
        <v>0</v>
      </c>
      <c r="T116" s="143">
        <f t="shared" si="30"/>
        <v>0</v>
      </c>
      <c r="U116" s="143" t="e">
        <f t="shared" si="31"/>
        <v>#DIV/0!</v>
      </c>
      <c r="V116" s="144"/>
      <c r="W116" s="144"/>
      <c r="X116" s="144"/>
      <c r="Y116" s="144"/>
      <c r="Z116" s="144"/>
      <c r="AA116" s="144"/>
      <c r="AB116" s="144"/>
      <c r="AC116" s="144"/>
      <c r="AE116" s="26"/>
      <c r="AG116" s="7" t="str">
        <f>+$A$21</f>
        <v/>
      </c>
      <c r="AH116" s="7"/>
      <c r="AI116" s="145">
        <f t="shared" si="32"/>
        <v>0</v>
      </c>
    </row>
    <row r="117" spans="1:35" ht="13.5" hidden="1" x14ac:dyDescent="0.25">
      <c r="A117" s="109" t="str">
        <f>+$A$22</f>
        <v/>
      </c>
      <c r="B117" s="142">
        <f>IF(L107&gt;0,1/L107,0)</f>
        <v>0</v>
      </c>
      <c r="C117" s="142">
        <f>IF(L108&gt;0,1/L108,0)</f>
        <v>0</v>
      </c>
      <c r="D117" s="142">
        <f>IF(L109&gt;0,1/L109,0)</f>
        <v>0</v>
      </c>
      <c r="E117" s="142">
        <f>IF(L110&gt;0,1/L110,0)</f>
        <v>0</v>
      </c>
      <c r="F117" s="142">
        <f>IF(L111&gt;0,1/L111,0)</f>
        <v>0</v>
      </c>
      <c r="G117" s="142">
        <f>IF(L112&gt;0,1/L112,0)</f>
        <v>0</v>
      </c>
      <c r="H117" s="142">
        <f>IF(L113&gt;0,1/L113,0)</f>
        <v>0</v>
      </c>
      <c r="I117" s="142">
        <f>IF(L114&gt;0,1/L114,0)</f>
        <v>0</v>
      </c>
      <c r="J117" s="142">
        <f>IF(L115&gt;0,1/L115,0)</f>
        <v>0</v>
      </c>
      <c r="K117" s="142">
        <f>IF(L116&gt;0,1/L116,0)</f>
        <v>0</v>
      </c>
      <c r="L117" s="185">
        <v>1</v>
      </c>
      <c r="M117" s="306">
        <v>0</v>
      </c>
      <c r="N117" s="306">
        <v>0</v>
      </c>
      <c r="O117" s="306">
        <v>0</v>
      </c>
      <c r="P117" s="306">
        <v>0</v>
      </c>
      <c r="Q117" s="143">
        <f t="shared" si="27"/>
        <v>0</v>
      </c>
      <c r="R117" s="143">
        <f t="shared" si="28"/>
        <v>0</v>
      </c>
      <c r="S117" s="174">
        <f t="shared" si="29"/>
        <v>0</v>
      </c>
      <c r="T117" s="143">
        <f t="shared" si="30"/>
        <v>0</v>
      </c>
      <c r="U117" s="143" t="e">
        <f t="shared" si="31"/>
        <v>#DIV/0!</v>
      </c>
      <c r="V117" s="144"/>
      <c r="W117" s="144"/>
      <c r="X117" s="144"/>
      <c r="Y117" s="144"/>
      <c r="Z117" s="144"/>
      <c r="AA117" s="144"/>
      <c r="AB117" s="144"/>
      <c r="AC117" s="144"/>
      <c r="AE117" s="26"/>
      <c r="AG117" s="7" t="str">
        <f>+$A$22</f>
        <v/>
      </c>
      <c r="AH117" s="7"/>
      <c r="AI117" s="145">
        <f t="shared" si="32"/>
        <v>0</v>
      </c>
    </row>
    <row r="118" spans="1:35" ht="13.5" hidden="1" x14ac:dyDescent="0.25">
      <c r="A118" s="109" t="str">
        <f>+$A$23</f>
        <v/>
      </c>
      <c r="B118" s="142">
        <f>IF(M107&gt;0,1/M107,0)</f>
        <v>0</v>
      </c>
      <c r="C118" s="142">
        <f>IF(M108&gt;0,1/M108,0)</f>
        <v>0</v>
      </c>
      <c r="D118" s="142">
        <f>IF(M109&gt;0,1/M109,0)</f>
        <v>0</v>
      </c>
      <c r="E118" s="142">
        <f>IF(M110&gt;0,1/M110,0)</f>
        <v>0</v>
      </c>
      <c r="F118" s="142">
        <f>IF(M111&gt;0,1/M111,0)</f>
        <v>0</v>
      </c>
      <c r="G118" s="142">
        <f>IF(M112&gt;0,1/M112,0)</f>
        <v>0</v>
      </c>
      <c r="H118" s="142">
        <f>IF(M113&gt;0,1/M113,0)</f>
        <v>0</v>
      </c>
      <c r="I118" s="142">
        <f>IF(M114&gt;0,1/M114,0)</f>
        <v>0</v>
      </c>
      <c r="J118" s="142">
        <f>IF(M115&gt;0,1/M115,0)</f>
        <v>0</v>
      </c>
      <c r="K118" s="142">
        <f>IF(M116&gt;0,1/M116,0)</f>
        <v>0</v>
      </c>
      <c r="L118" s="171">
        <f>IF(M117&gt;0,1/M117,0)</f>
        <v>0</v>
      </c>
      <c r="M118" s="185">
        <v>1</v>
      </c>
      <c r="N118" s="306">
        <v>0</v>
      </c>
      <c r="O118" s="306">
        <v>0</v>
      </c>
      <c r="P118" s="306">
        <v>0</v>
      </c>
      <c r="Q118" s="143">
        <f t="shared" si="27"/>
        <v>0</v>
      </c>
      <c r="R118" s="143">
        <f t="shared" si="28"/>
        <v>0</v>
      </c>
      <c r="S118" s="174">
        <f t="shared" si="29"/>
        <v>0</v>
      </c>
      <c r="T118" s="143">
        <f t="shared" si="30"/>
        <v>0</v>
      </c>
      <c r="U118" s="143" t="e">
        <f t="shared" si="31"/>
        <v>#DIV/0!</v>
      </c>
      <c r="V118" s="144"/>
      <c r="W118" s="144"/>
      <c r="X118" s="144"/>
      <c r="Y118" s="144"/>
      <c r="Z118" s="144"/>
      <c r="AA118" s="144"/>
      <c r="AB118" s="144"/>
      <c r="AC118" s="144"/>
      <c r="AE118" s="26"/>
      <c r="AG118" s="7" t="str">
        <f>+$A$23</f>
        <v/>
      </c>
      <c r="AH118" s="7"/>
      <c r="AI118" s="145">
        <f t="shared" si="32"/>
        <v>0</v>
      </c>
    </row>
    <row r="119" spans="1:35" ht="13.5" hidden="1" x14ac:dyDescent="0.25">
      <c r="A119" s="109" t="str">
        <f>+$A$24</f>
        <v/>
      </c>
      <c r="B119" s="142">
        <f>IF(N107&gt;0,1/N107,0)</f>
        <v>0</v>
      </c>
      <c r="C119" s="142">
        <f>IF(N108&gt;0,1/N108,0)</f>
        <v>0</v>
      </c>
      <c r="D119" s="142">
        <f>IF(N109&gt;0,1/N109,0)</f>
        <v>0</v>
      </c>
      <c r="E119" s="142">
        <f>IF(N110&gt;0,1/N110,0)</f>
        <v>0</v>
      </c>
      <c r="F119" s="142">
        <f>IF(N111&gt;0,1/N111,0)</f>
        <v>0</v>
      </c>
      <c r="G119" s="142">
        <f>IF(N112&gt;0,1/N112,0)</f>
        <v>0</v>
      </c>
      <c r="H119" s="142">
        <f>IF(N113&gt;0,1/N113,0)</f>
        <v>0</v>
      </c>
      <c r="I119" s="142">
        <f>IF(N114&gt;0,1/N114,0)</f>
        <v>0</v>
      </c>
      <c r="J119" s="142">
        <f>IF(N115&gt;0,1/N115,0)</f>
        <v>0</v>
      </c>
      <c r="K119" s="142">
        <f>IF(N116&gt;0,1/N116,0)</f>
        <v>0</v>
      </c>
      <c r="L119" s="171">
        <f>IF(N117&gt;0,1/N117,0)</f>
        <v>0</v>
      </c>
      <c r="M119" s="171">
        <f>IF(N118&gt;0,1/N118,0)</f>
        <v>0</v>
      </c>
      <c r="N119" s="185">
        <v>1</v>
      </c>
      <c r="O119" s="306">
        <v>0</v>
      </c>
      <c r="P119" s="306">
        <v>0</v>
      </c>
      <c r="Q119" s="143">
        <f t="shared" si="27"/>
        <v>0</v>
      </c>
      <c r="R119" s="143">
        <f t="shared" si="28"/>
        <v>0</v>
      </c>
      <c r="S119" s="174">
        <f t="shared" si="29"/>
        <v>0</v>
      </c>
      <c r="T119" s="143">
        <f t="shared" si="30"/>
        <v>0</v>
      </c>
      <c r="U119" s="143" t="e">
        <f t="shared" si="31"/>
        <v>#DIV/0!</v>
      </c>
      <c r="V119" s="144"/>
      <c r="W119" s="144"/>
      <c r="X119" s="144"/>
      <c r="Y119" s="144"/>
      <c r="Z119" s="144"/>
      <c r="AA119" s="144"/>
      <c r="AB119" s="144"/>
      <c r="AC119" s="144"/>
      <c r="AE119" s="26"/>
      <c r="AG119" s="7" t="str">
        <f>+$A$24</f>
        <v/>
      </c>
      <c r="AH119" s="7"/>
      <c r="AI119" s="145">
        <f t="shared" si="32"/>
        <v>0</v>
      </c>
    </row>
    <row r="120" spans="1:35" ht="13.5" hidden="1" x14ac:dyDescent="0.25">
      <c r="A120" s="109" t="str">
        <f>+$A$25</f>
        <v/>
      </c>
      <c r="B120" s="142">
        <f>IF(O107&gt;0,1/O107,0)</f>
        <v>0</v>
      </c>
      <c r="C120" s="142">
        <f>IF(O108&gt;0,1/O108,0)</f>
        <v>0</v>
      </c>
      <c r="D120" s="142">
        <f>IF(O109&gt;0,1/O109,0)</f>
        <v>0</v>
      </c>
      <c r="E120" s="142">
        <f>IF(O110&gt;0,1/O110,0)</f>
        <v>0</v>
      </c>
      <c r="F120" s="142">
        <f>IF(O111&gt;0,1/O111,0)</f>
        <v>0</v>
      </c>
      <c r="G120" s="142">
        <f>IF(O112&gt;0,1/O112,0)</f>
        <v>0</v>
      </c>
      <c r="H120" s="142">
        <f>IF(O113&gt;0,1/O113,0)</f>
        <v>0</v>
      </c>
      <c r="I120" s="142">
        <f>IF(O114&gt;0,1/O114,0)</f>
        <v>0</v>
      </c>
      <c r="J120" s="142">
        <f>IF(O115&gt;0,1/O115,0)</f>
        <v>0</v>
      </c>
      <c r="K120" s="142">
        <f>IF(O116&gt;0,1/O116,0)</f>
        <v>0</v>
      </c>
      <c r="L120" s="171">
        <f>IF(O117&gt;0,1/O117,0)</f>
        <v>0</v>
      </c>
      <c r="M120" s="171">
        <f>IF(O118&gt;0,1/O118,0)</f>
        <v>0</v>
      </c>
      <c r="N120" s="171">
        <f>IF(O119&gt;0,1/O119,0)</f>
        <v>0</v>
      </c>
      <c r="O120" s="185">
        <v>1</v>
      </c>
      <c r="P120" s="306">
        <v>0</v>
      </c>
      <c r="Q120" s="143">
        <f t="shared" si="27"/>
        <v>0</v>
      </c>
      <c r="R120" s="143">
        <f t="shared" si="28"/>
        <v>0</v>
      </c>
      <c r="S120" s="174">
        <f t="shared" si="29"/>
        <v>0</v>
      </c>
      <c r="T120" s="143">
        <f t="shared" si="30"/>
        <v>0</v>
      </c>
      <c r="U120" s="143" t="e">
        <f t="shared" si="31"/>
        <v>#DIV/0!</v>
      </c>
      <c r="V120" s="144"/>
      <c r="W120" s="144"/>
      <c r="X120" s="144"/>
      <c r="Y120" s="144"/>
      <c r="Z120" s="144"/>
      <c r="AA120" s="144"/>
      <c r="AB120" s="144"/>
      <c r="AC120" s="144"/>
      <c r="AE120" s="26"/>
      <c r="AG120" s="7" t="str">
        <f>+$A$25</f>
        <v/>
      </c>
      <c r="AH120" s="7"/>
      <c r="AI120" s="145">
        <f t="shared" si="32"/>
        <v>0</v>
      </c>
    </row>
    <row r="121" spans="1:35" ht="13.5" hidden="1" x14ac:dyDescent="0.25">
      <c r="A121" s="109" t="str">
        <f>+$A$26</f>
        <v/>
      </c>
      <c r="B121" s="142">
        <f>IF(P107&gt;0,1/P107,0)</f>
        <v>0</v>
      </c>
      <c r="C121" s="142">
        <f>IF(P108&gt;0,1/P108,0)</f>
        <v>0</v>
      </c>
      <c r="D121" s="142">
        <f>IF(P109&gt;0,1/P109,0)</f>
        <v>0</v>
      </c>
      <c r="E121" s="142">
        <f>IF(P110&gt;0,1/P110,0)</f>
        <v>0</v>
      </c>
      <c r="F121" s="142">
        <f>IF(P111&gt;0,1/P111,0)</f>
        <v>0</v>
      </c>
      <c r="G121" s="142">
        <f>IF(P112&gt;0,1/P112,0)</f>
        <v>0</v>
      </c>
      <c r="H121" s="142">
        <f>IF(P113&gt;0,1/P113,0)</f>
        <v>0</v>
      </c>
      <c r="I121" s="142">
        <f>IF(P114&gt;0,1/P114,0)</f>
        <v>0</v>
      </c>
      <c r="J121" s="142">
        <f>IF(P115&gt;0,1/P115,0)</f>
        <v>0</v>
      </c>
      <c r="K121" s="142">
        <f>IF(P116&gt;0,1/P116,0)</f>
        <v>0</v>
      </c>
      <c r="L121" s="171">
        <f>IF(P117&gt;0,1/P117,0)</f>
        <v>0</v>
      </c>
      <c r="M121" s="171">
        <f>IF(P118&gt;0,1/P118,0)</f>
        <v>0</v>
      </c>
      <c r="N121" s="171">
        <f>IF(P119&gt;0,1/P119,0)</f>
        <v>0</v>
      </c>
      <c r="O121" s="171">
        <f>IF(P120&gt;0,1/P120,0)</f>
        <v>0</v>
      </c>
      <c r="P121" s="185">
        <v>1</v>
      </c>
      <c r="Q121" s="143">
        <f t="shared" si="27"/>
        <v>0</v>
      </c>
      <c r="R121" s="143">
        <f t="shared" si="28"/>
        <v>0</v>
      </c>
      <c r="S121" s="174">
        <f t="shared" si="29"/>
        <v>0</v>
      </c>
      <c r="T121" s="143">
        <f t="shared" si="30"/>
        <v>0</v>
      </c>
      <c r="U121" s="143" t="e">
        <f t="shared" si="31"/>
        <v>#DIV/0!</v>
      </c>
      <c r="AE121" s="26"/>
      <c r="AG121" s="40" t="str">
        <f>+$A$26</f>
        <v/>
      </c>
      <c r="AH121" s="40"/>
      <c r="AI121" s="145">
        <f t="shared" si="32"/>
        <v>0</v>
      </c>
    </row>
    <row r="122" spans="1:35" s="26" customFormat="1" ht="13.5" hidden="1" x14ac:dyDescent="0.25">
      <c r="A122" s="146" t="s">
        <v>44</v>
      </c>
      <c r="B122" s="147" t="e">
        <f>IF(B107&gt;0,ROUND(SUM(B107:B121)*U107,3),0)</f>
        <v>#DIV/0!</v>
      </c>
      <c r="C122" s="147">
        <f>IF(C107&gt;0,ROUND(SUM(C107:C121)*U108,3),0)</f>
        <v>0</v>
      </c>
      <c r="D122" s="147">
        <f>IF(D107&gt;0,ROUND(SUM(D107:D121)*U109,3),0)</f>
        <v>0</v>
      </c>
      <c r="E122" s="147">
        <f>IF(E107&gt;0,ROUND(SUM(E107:E121)*U110,3),0)</f>
        <v>0</v>
      </c>
      <c r="F122" s="147">
        <f>IF(F107&gt;0,ROUND(SUM(F107:F121)*U111,3),0)</f>
        <v>0</v>
      </c>
      <c r="G122" s="147">
        <f>IF(G107&gt;0,ROUND(SUM(G107:G121)*U112,3),0)</f>
        <v>0</v>
      </c>
      <c r="H122" s="147">
        <f>IF(H107&gt;0,ROUND(SUM(H107:H121)*U113,3),0)</f>
        <v>0</v>
      </c>
      <c r="I122" s="147">
        <f>IF(I107&gt;0,ROUND(SUM(I107:I121)*U114,3),0)</f>
        <v>0</v>
      </c>
      <c r="J122" s="147">
        <f>IF(J107&gt;0,ROUND(SUM(J107:J121)*U115,3),0)</f>
        <v>0</v>
      </c>
      <c r="K122" s="147">
        <f>IF(K107&gt;0,ROUND(SUM(K107:K121)*U116,3),0)</f>
        <v>0</v>
      </c>
      <c r="L122" s="147">
        <f>IF(L107&gt;0,ROUND(SUM(L107:L121)*U117,3),0)</f>
        <v>0</v>
      </c>
      <c r="M122" s="147">
        <f>IF(M107&gt;0,ROUND(SUM(M107:M121)*U118,3),0)</f>
        <v>0</v>
      </c>
      <c r="N122" s="147">
        <f>IF(N107&gt;0,ROUND(SUM(N107:N121)*U119,3),0)</f>
        <v>0</v>
      </c>
      <c r="O122" s="147">
        <f>IF(O107&gt;0,ROUND(SUM(O107:O121)*U120,3),0)</f>
        <v>0</v>
      </c>
      <c r="P122" s="147">
        <f>IF(P107&gt;0,ROUND(SUM(P107:P121)*U121,3),0)</f>
        <v>0</v>
      </c>
      <c r="Q122" s="377" t="s">
        <v>43</v>
      </c>
      <c r="R122" s="377"/>
      <c r="S122" s="148">
        <f>ROUND(SUM(T107:T121),3)</f>
        <v>0</v>
      </c>
      <c r="T122" s="205" t="s">
        <v>45</v>
      </c>
      <c r="U122" s="148" t="e">
        <f>ROUND(SUM(B122:P122),3)</f>
        <v>#DIV/0!</v>
      </c>
      <c r="V122" s="415"/>
      <c r="W122" s="415"/>
      <c r="X122" s="415"/>
      <c r="Y122" s="415"/>
      <c r="Z122" s="415"/>
      <c r="AA122" s="415"/>
      <c r="AB122" s="135"/>
      <c r="AC122" s="146" t="str">
        <f>IF(AC106="","",SUM(AC107:AC120))</f>
        <v/>
      </c>
      <c r="AD122" s="146"/>
      <c r="AE122" s="146"/>
      <c r="AF122" s="146"/>
      <c r="AG122" s="175"/>
      <c r="AH122" s="175"/>
      <c r="AI122" s="175"/>
    </row>
    <row r="123" spans="1:35" ht="24" hidden="1" customHeight="1" x14ac:dyDescent="0.2">
      <c r="Q123" s="135"/>
      <c r="R123" s="135"/>
      <c r="S123" s="135"/>
      <c r="T123" s="135"/>
      <c r="U123" s="135"/>
    </row>
    <row r="124" spans="1:35" x14ac:dyDescent="0.2">
      <c r="Q124" s="135"/>
      <c r="R124" s="135"/>
      <c r="S124" s="135"/>
      <c r="T124" s="135"/>
      <c r="U124" s="135"/>
    </row>
    <row r="125" spans="1:35" x14ac:dyDescent="0.2">
      <c r="Q125" s="135"/>
      <c r="R125" s="135"/>
      <c r="S125" s="135"/>
    </row>
    <row r="126" spans="1:35" x14ac:dyDescent="0.2">
      <c r="Q126" s="135"/>
      <c r="R126" s="135"/>
      <c r="S126" s="135"/>
    </row>
    <row r="127" spans="1:35" x14ac:dyDescent="0.2">
      <c r="Q127" s="135"/>
      <c r="R127" s="135"/>
      <c r="S127" s="135"/>
    </row>
    <row r="128" spans="1:35" x14ac:dyDescent="0.2">
      <c r="Q128" s="135"/>
      <c r="R128" s="135"/>
      <c r="S128" s="135"/>
    </row>
    <row r="129" spans="17:19" x14ac:dyDescent="0.2">
      <c r="Q129" s="135"/>
      <c r="R129" s="135"/>
      <c r="S129" s="135"/>
    </row>
    <row r="130" spans="17:19" x14ac:dyDescent="0.2">
      <c r="Q130" s="135"/>
      <c r="R130" s="135"/>
      <c r="S130" s="135"/>
    </row>
    <row r="131" spans="17:19" x14ac:dyDescent="0.2">
      <c r="Q131" s="135"/>
      <c r="R131" s="135"/>
      <c r="S131" s="135"/>
    </row>
    <row r="132" spans="17:19" x14ac:dyDescent="0.2">
      <c r="Q132" s="135"/>
      <c r="R132" s="135"/>
      <c r="S132" s="135"/>
    </row>
    <row r="133" spans="17:19" x14ac:dyDescent="0.2">
      <c r="Q133" s="135"/>
      <c r="R133" s="135"/>
      <c r="S133" s="135"/>
    </row>
    <row r="134" spans="17:19" x14ac:dyDescent="0.2">
      <c r="Q134" s="135"/>
      <c r="R134" s="135"/>
      <c r="S134" s="135"/>
    </row>
    <row r="135" spans="17:19" x14ac:dyDescent="0.2">
      <c r="Q135" s="135"/>
      <c r="R135" s="135"/>
      <c r="S135" s="135"/>
    </row>
    <row r="136" spans="17:19" x14ac:dyDescent="0.2">
      <c r="Q136" s="135"/>
      <c r="R136" s="135"/>
      <c r="S136" s="135"/>
    </row>
    <row r="137" spans="17:19" x14ac:dyDescent="0.2">
      <c r="Q137" s="135"/>
      <c r="R137" s="135"/>
      <c r="S137" s="135"/>
    </row>
    <row r="138" spans="17:19" x14ac:dyDescent="0.2">
      <c r="Q138" s="135"/>
      <c r="R138" s="135"/>
      <c r="S138" s="135"/>
    </row>
    <row r="139" spans="17:19" x14ac:dyDescent="0.2">
      <c r="Q139" s="135"/>
      <c r="R139" s="135"/>
      <c r="S139" s="135"/>
    </row>
    <row r="140" spans="17:19" x14ac:dyDescent="0.2">
      <c r="Q140" s="135"/>
      <c r="R140" s="135"/>
      <c r="S140" s="135"/>
    </row>
    <row r="141" spans="17:19" x14ac:dyDescent="0.2">
      <c r="Q141" s="135"/>
      <c r="R141" s="135"/>
      <c r="S141" s="135"/>
    </row>
    <row r="142" spans="17:19" x14ac:dyDescent="0.2">
      <c r="Q142" s="135"/>
      <c r="R142" s="135"/>
      <c r="S142" s="135"/>
    </row>
    <row r="143" spans="17:19" x14ac:dyDescent="0.2">
      <c r="Q143" s="135"/>
      <c r="R143" s="135"/>
      <c r="S143" s="135"/>
    </row>
    <row r="144" spans="17:19" x14ac:dyDescent="0.2">
      <c r="Q144" s="135"/>
      <c r="R144" s="135"/>
      <c r="S144" s="135"/>
    </row>
    <row r="145" spans="17:19" x14ac:dyDescent="0.2">
      <c r="Q145" s="135"/>
      <c r="R145" s="135"/>
      <c r="S145" s="135"/>
    </row>
    <row r="146" spans="17:19" x14ac:dyDescent="0.2">
      <c r="Q146" s="135"/>
      <c r="R146" s="135"/>
      <c r="S146" s="135"/>
    </row>
    <row r="147" spans="17:19" x14ac:dyDescent="0.2">
      <c r="Q147" s="135"/>
      <c r="R147" s="135"/>
      <c r="S147" s="135"/>
    </row>
    <row r="148" spans="17:19" x14ac:dyDescent="0.2">
      <c r="Q148" s="135"/>
      <c r="R148" s="135"/>
      <c r="S148" s="135"/>
    </row>
    <row r="149" spans="17:19" x14ac:dyDescent="0.2">
      <c r="Q149" s="135"/>
      <c r="R149" s="135"/>
      <c r="S149" s="135"/>
    </row>
    <row r="150" spans="17:19" x14ac:dyDescent="0.2">
      <c r="Q150" s="135"/>
      <c r="R150" s="135"/>
      <c r="S150" s="135"/>
    </row>
    <row r="151" spans="17:19" x14ac:dyDescent="0.2">
      <c r="Q151" s="135"/>
      <c r="R151" s="135"/>
      <c r="S151" s="135"/>
    </row>
    <row r="152" spans="17:19" x14ac:dyDescent="0.2">
      <c r="Q152" s="135"/>
      <c r="R152" s="135"/>
      <c r="S152" s="135"/>
    </row>
    <row r="153" spans="17:19" x14ac:dyDescent="0.2">
      <c r="Q153" s="135"/>
      <c r="R153" s="135"/>
      <c r="S153" s="135"/>
    </row>
    <row r="154" spans="17:19" x14ac:dyDescent="0.2">
      <c r="Q154" s="135"/>
      <c r="R154" s="135"/>
      <c r="S154" s="135"/>
    </row>
    <row r="155" spans="17:19" x14ac:dyDescent="0.2">
      <c r="Q155" s="135"/>
      <c r="R155" s="135"/>
      <c r="S155" s="135"/>
    </row>
    <row r="156" spans="17:19" x14ac:dyDescent="0.2">
      <c r="Q156" s="135"/>
      <c r="R156" s="135"/>
      <c r="S156" s="135"/>
    </row>
    <row r="157" spans="17:19" x14ac:dyDescent="0.2">
      <c r="Q157" s="135"/>
      <c r="R157" s="135"/>
      <c r="S157" s="135"/>
    </row>
    <row r="158" spans="17:19" x14ac:dyDescent="0.2">
      <c r="Q158" s="135"/>
      <c r="R158" s="135"/>
      <c r="S158" s="135"/>
    </row>
    <row r="159" spans="17:19" x14ac:dyDescent="0.2">
      <c r="Q159" s="135"/>
      <c r="R159" s="135"/>
      <c r="S159" s="135"/>
    </row>
    <row r="160" spans="17:19" x14ac:dyDescent="0.2">
      <c r="Q160" s="135"/>
      <c r="R160" s="135"/>
      <c r="S160" s="135"/>
    </row>
    <row r="161" spans="17:19" x14ac:dyDescent="0.2">
      <c r="Q161" s="135"/>
      <c r="R161" s="135"/>
      <c r="S161" s="135"/>
    </row>
    <row r="162" spans="17:19" x14ac:dyDescent="0.2">
      <c r="Q162" s="135"/>
      <c r="R162" s="135"/>
      <c r="S162" s="135"/>
    </row>
    <row r="163" spans="17:19" x14ac:dyDescent="0.2">
      <c r="Q163" s="135"/>
      <c r="R163" s="135"/>
      <c r="S163" s="135"/>
    </row>
    <row r="164" spans="17:19" x14ac:dyDescent="0.2">
      <c r="Q164" s="135"/>
      <c r="R164" s="135"/>
      <c r="S164" s="135"/>
    </row>
    <row r="165" spans="17:19" x14ac:dyDescent="0.2">
      <c r="Q165" s="135"/>
      <c r="R165" s="135"/>
      <c r="S165" s="135"/>
    </row>
    <row r="166" spans="17:19" x14ac:dyDescent="0.2">
      <c r="Q166" s="135"/>
      <c r="R166" s="135"/>
      <c r="S166" s="135"/>
    </row>
    <row r="167" spans="17:19" x14ac:dyDescent="0.2">
      <c r="Q167" s="135"/>
      <c r="R167" s="135"/>
      <c r="S167" s="135"/>
    </row>
    <row r="168" spans="17:19" x14ac:dyDescent="0.2">
      <c r="Q168" s="135"/>
      <c r="R168" s="135"/>
      <c r="S168" s="135"/>
    </row>
    <row r="169" spans="17:19" x14ac:dyDescent="0.2">
      <c r="Q169" s="135"/>
      <c r="R169" s="135"/>
      <c r="S169" s="135"/>
    </row>
    <row r="170" spans="17:19" x14ac:dyDescent="0.2">
      <c r="Q170" s="135"/>
      <c r="R170" s="135"/>
      <c r="S170" s="135"/>
    </row>
    <row r="171" spans="17:19" x14ac:dyDescent="0.2">
      <c r="Q171" s="135"/>
      <c r="R171" s="135"/>
      <c r="S171" s="135"/>
    </row>
    <row r="172" spans="17:19" x14ac:dyDescent="0.2">
      <c r="Q172" s="135"/>
      <c r="R172" s="135"/>
      <c r="S172" s="135"/>
    </row>
    <row r="173" spans="17:19" x14ac:dyDescent="0.2">
      <c r="Q173" s="135"/>
      <c r="R173" s="135"/>
      <c r="S173" s="135"/>
    </row>
    <row r="174" spans="17:19" x14ac:dyDescent="0.2">
      <c r="Q174" s="135"/>
      <c r="R174" s="135"/>
      <c r="S174" s="135"/>
    </row>
    <row r="175" spans="17:19" x14ac:dyDescent="0.2">
      <c r="Q175" s="135"/>
      <c r="R175" s="135"/>
      <c r="S175" s="135"/>
    </row>
    <row r="176" spans="17:19" x14ac:dyDescent="0.2">
      <c r="Q176" s="135"/>
      <c r="R176" s="135"/>
      <c r="S176" s="135"/>
    </row>
    <row r="177" spans="17:19" x14ac:dyDescent="0.2">
      <c r="Q177" s="135"/>
      <c r="R177" s="135"/>
      <c r="S177" s="135"/>
    </row>
    <row r="178" spans="17:19" x14ac:dyDescent="0.2">
      <c r="Q178" s="135"/>
      <c r="R178" s="135"/>
      <c r="S178" s="135"/>
    </row>
    <row r="179" spans="17:19" x14ac:dyDescent="0.2">
      <c r="Q179" s="135"/>
      <c r="R179" s="135"/>
      <c r="S179" s="135"/>
    </row>
    <row r="180" spans="17:19" x14ac:dyDescent="0.2">
      <c r="Q180" s="135"/>
      <c r="R180" s="135"/>
      <c r="S180" s="135"/>
    </row>
    <row r="181" spans="17:19" x14ac:dyDescent="0.2">
      <c r="Q181" s="135"/>
      <c r="R181" s="135"/>
      <c r="S181" s="135"/>
    </row>
    <row r="182" spans="17:19" x14ac:dyDescent="0.2">
      <c r="Q182" s="135"/>
      <c r="R182" s="135"/>
      <c r="S182" s="135"/>
    </row>
    <row r="183" spans="17:19" x14ac:dyDescent="0.2">
      <c r="Q183" s="135"/>
      <c r="R183" s="135"/>
      <c r="S183" s="135"/>
    </row>
    <row r="184" spans="17:19" x14ac:dyDescent="0.2">
      <c r="Q184" s="135"/>
      <c r="R184" s="135"/>
      <c r="S184" s="135"/>
    </row>
    <row r="185" spans="17:19" x14ac:dyDescent="0.2">
      <c r="Q185" s="135"/>
      <c r="R185" s="135"/>
      <c r="S185" s="135"/>
    </row>
    <row r="186" spans="17:19" x14ac:dyDescent="0.2">
      <c r="Q186" s="135"/>
      <c r="R186" s="135"/>
      <c r="S186" s="135"/>
    </row>
    <row r="187" spans="17:19" x14ac:dyDescent="0.2">
      <c r="Q187" s="135"/>
      <c r="R187" s="135"/>
      <c r="S187" s="135"/>
    </row>
    <row r="188" spans="17:19" x14ac:dyDescent="0.2">
      <c r="Q188" s="135"/>
      <c r="R188" s="135"/>
      <c r="S188" s="135"/>
    </row>
    <row r="189" spans="17:19" x14ac:dyDescent="0.2">
      <c r="Q189" s="135"/>
      <c r="R189" s="135"/>
      <c r="S189" s="135"/>
    </row>
    <row r="190" spans="17:19" x14ac:dyDescent="0.2">
      <c r="Q190" s="135"/>
      <c r="R190" s="135"/>
      <c r="S190" s="135"/>
    </row>
    <row r="191" spans="17:19" x14ac:dyDescent="0.2">
      <c r="Q191" s="135"/>
      <c r="R191" s="135"/>
      <c r="S191" s="135"/>
    </row>
    <row r="192" spans="17:19" x14ac:dyDescent="0.2">
      <c r="Q192" s="135"/>
      <c r="R192" s="135"/>
      <c r="S192" s="135"/>
    </row>
    <row r="193" spans="17:19" x14ac:dyDescent="0.2">
      <c r="Q193" s="135"/>
      <c r="R193" s="135"/>
      <c r="S193" s="135"/>
    </row>
    <row r="194" spans="17:19" x14ac:dyDescent="0.2">
      <c r="Q194" s="135"/>
      <c r="R194" s="135"/>
      <c r="S194" s="135"/>
    </row>
    <row r="195" spans="17:19" x14ac:dyDescent="0.2">
      <c r="Q195" s="135"/>
      <c r="R195" s="135"/>
      <c r="S195" s="135"/>
    </row>
    <row r="196" spans="17:19" x14ac:dyDescent="0.2">
      <c r="Q196" s="135"/>
      <c r="R196" s="135"/>
      <c r="S196" s="135"/>
    </row>
    <row r="197" spans="17:19" x14ac:dyDescent="0.2">
      <c r="Q197" s="135"/>
      <c r="R197" s="135"/>
      <c r="S197" s="135"/>
    </row>
    <row r="198" spans="17:19" x14ac:dyDescent="0.2">
      <c r="Q198" s="135"/>
      <c r="R198" s="135"/>
      <c r="S198" s="135"/>
    </row>
    <row r="199" spans="17:19" x14ac:dyDescent="0.2">
      <c r="Q199" s="135"/>
      <c r="R199" s="135"/>
      <c r="S199" s="135"/>
    </row>
    <row r="200" spans="17:19" x14ac:dyDescent="0.2">
      <c r="Q200" s="135"/>
      <c r="R200" s="135"/>
      <c r="S200" s="135"/>
    </row>
    <row r="201" spans="17:19" x14ac:dyDescent="0.2">
      <c r="Q201" s="135"/>
      <c r="R201" s="135"/>
      <c r="S201" s="135"/>
    </row>
    <row r="202" spans="17:19" x14ac:dyDescent="0.2">
      <c r="Q202" s="135"/>
      <c r="R202" s="135"/>
      <c r="S202" s="135"/>
    </row>
    <row r="203" spans="17:19" x14ac:dyDescent="0.2">
      <c r="Q203" s="135"/>
      <c r="R203" s="135"/>
      <c r="S203" s="135"/>
    </row>
  </sheetData>
  <sheetProtection algorithmName="SHA-512" hashValue="J/BwiCAH2G+krWqR/V50kEg76yqbwJoQQX5yPdcYBncxVsYeIvS3D5vE/Ib9lNlXRyLmZ4Juc8Bv/PvhDpRHbA==" saltValue="6SVXyDj3fwWDqIq9j2f6ZQ==" spinCount="100000" sheet="1" objects="1" scenarios="1"/>
  <mergeCells count="66">
    <mergeCell ref="X15:AA15"/>
    <mergeCell ref="B18:S18"/>
    <mergeCell ref="X16:AA16"/>
    <mergeCell ref="X20:AA20"/>
    <mergeCell ref="X21:AA21"/>
    <mergeCell ref="X22:AA22"/>
    <mergeCell ref="Q65:R65"/>
    <mergeCell ref="X18:AA18"/>
    <mergeCell ref="B22:S22"/>
    <mergeCell ref="T21:W21"/>
    <mergeCell ref="V122:AA122"/>
    <mergeCell ref="P27:S27"/>
    <mergeCell ref="V84:AA84"/>
    <mergeCell ref="V103:AA103"/>
    <mergeCell ref="Q84:R84"/>
    <mergeCell ref="Q103:R103"/>
    <mergeCell ref="Q46:R46"/>
    <mergeCell ref="Q122:R122"/>
    <mergeCell ref="V46:AA46"/>
    <mergeCell ref="V65:AA65"/>
    <mergeCell ref="A1:AG1"/>
    <mergeCell ref="T26:W26"/>
    <mergeCell ref="T18:W18"/>
    <mergeCell ref="T19:W19"/>
    <mergeCell ref="B20:S20"/>
    <mergeCell ref="B21:S21"/>
    <mergeCell ref="B26:S26"/>
    <mergeCell ref="A6:J6"/>
    <mergeCell ref="B12:S12"/>
    <mergeCell ref="K6:U6"/>
    <mergeCell ref="A2:AC2"/>
    <mergeCell ref="A5:AC5"/>
    <mergeCell ref="X17:AA17"/>
    <mergeCell ref="X19:AA19"/>
    <mergeCell ref="B15:S15"/>
    <mergeCell ref="B16:S16"/>
    <mergeCell ref="X11:AA11"/>
    <mergeCell ref="X12:AA12"/>
    <mergeCell ref="X13:AA13"/>
    <mergeCell ref="X14:AA14"/>
    <mergeCell ref="T11:W11"/>
    <mergeCell ref="T12:W12"/>
    <mergeCell ref="T13:W13"/>
    <mergeCell ref="T14:W14"/>
    <mergeCell ref="A8:S8"/>
    <mergeCell ref="T15:W15"/>
    <mergeCell ref="A11:S11"/>
    <mergeCell ref="T22:W22"/>
    <mergeCell ref="T20:W20"/>
    <mergeCell ref="T17:W17"/>
    <mergeCell ref="B13:S13"/>
    <mergeCell ref="B14:S14"/>
    <mergeCell ref="B19:S19"/>
    <mergeCell ref="B17:S17"/>
    <mergeCell ref="T16:W16"/>
    <mergeCell ref="X23:AA23"/>
    <mergeCell ref="X24:AA24"/>
    <mergeCell ref="X25:AA25"/>
    <mergeCell ref="X26:AA26"/>
    <mergeCell ref="T27:W27"/>
    <mergeCell ref="B23:S23"/>
    <mergeCell ref="B24:S24"/>
    <mergeCell ref="T25:W25"/>
    <mergeCell ref="T23:W23"/>
    <mergeCell ref="T24:W24"/>
    <mergeCell ref="B25:S25"/>
  </mergeCells>
  <phoneticPr fontId="0" type="noConversion"/>
  <conditionalFormatting sqref="C31:P31 D32:P32 E33:P33 F34:P34 G35:P35 H36:P36 I37:P37 J38:P38 K39:P39 L40:P40 M41:P41 N42:P42 O43:P43 P44">
    <cfRule type="cellIs" dxfId="124" priority="9" stopIfTrue="1" operator="greaterThan">
      <formula>0</formula>
    </cfRule>
  </conditionalFormatting>
  <conditionalFormatting sqref="C50:P50 D51:P51 E52:P52 F53:P53 G54:P54 H55:P55 I56:P56 J57:P57 K58:P58 L59:P59 M60:P60 N61:P61 O62:P62 P63">
    <cfRule type="cellIs" dxfId="123" priority="7" stopIfTrue="1" operator="greaterThan">
      <formula>0</formula>
    </cfRule>
  </conditionalFormatting>
  <conditionalFormatting sqref="C69:P69 D70:P70 E71:P71 F72:P72 G73:P73 H74:P74 I75:P75 J76:P76 K77:P77 L78:P78 M79:P79 N80:P80 O81:P81 P82">
    <cfRule type="cellIs" dxfId="122" priority="5" stopIfTrue="1" operator="greaterThan">
      <formula>0</formula>
    </cfRule>
  </conditionalFormatting>
  <conditionalFormatting sqref="C88:P88 D89:P89 E90:P90 F91:P91 G92:P92 H93:P93 I94:P94 J95:P95 K96:P96 L97:P97 M98:P98 N99:P99 O100:P100 P101">
    <cfRule type="cellIs" dxfId="121" priority="3" stopIfTrue="1" operator="greaterThan">
      <formula>0</formula>
    </cfRule>
  </conditionalFormatting>
  <conditionalFormatting sqref="C107:P107 D108:P108 E109:P109 F110:P110 G111:P111 H112:P112 I113:P113 J114:P114 K115:P115 L116:P116 M117:P117 N118:P118 O119:P119 P120">
    <cfRule type="cellIs" dxfId="120" priority="1" stopIfTrue="1" operator="greaterThan">
      <formula>0</formula>
    </cfRule>
  </conditionalFormatting>
  <printOptions horizontalCentered="1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Footer>&amp;L&amp;"Arial Narrow,Normale"&amp;8&amp;D&amp;R&amp;"Arial Narrow,Normale"&amp;A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oglio30">
    <tabColor indexed="47"/>
    <pageSetUpPr fitToPage="1"/>
  </sheetPr>
  <dimension ref="A1:AG26"/>
  <sheetViews>
    <sheetView showGridLines="0" view="pageBreakPreview" zoomScale="99" zoomScaleNormal="78" workbookViewId="0">
      <selection activeCell="A5" sqref="A5:N5"/>
    </sheetView>
  </sheetViews>
  <sheetFormatPr defaultColWidth="9.140625" defaultRowHeight="12.75" outlineLevelCol="1" x14ac:dyDescent="0.2"/>
  <cols>
    <col min="1" max="1" width="42.7109375" style="3" customWidth="1"/>
    <col min="2" max="11" width="9.7109375" style="3" customWidth="1" outlineLevel="1"/>
    <col min="12" max="15" width="12.7109375" style="3" customWidth="1"/>
    <col min="16" max="21" width="3" style="3" customWidth="1"/>
    <col min="22" max="22" width="2.42578125" style="3" customWidth="1"/>
    <col min="23" max="23" width="3.5703125" style="3" customWidth="1"/>
    <col min="24" max="41" width="3" style="3" customWidth="1"/>
    <col min="42" max="42" width="3.140625" style="3" customWidth="1"/>
    <col min="43" max="16384" width="9.140625" style="3"/>
  </cols>
  <sheetData>
    <row r="1" spans="1:33" ht="26.25" customHeight="1" x14ac:dyDescent="0.2">
      <c r="A1" s="353" t="s">
        <v>21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</row>
    <row r="2" spans="1:33" s="30" customFormat="1" ht="13.5" x14ac:dyDescent="0.25">
      <c r="A2" s="45" t="s">
        <v>16</v>
      </c>
      <c r="B2" s="46"/>
      <c r="C2" s="47"/>
      <c r="D2" s="48"/>
      <c r="E2" s="46"/>
      <c r="F2" s="46"/>
      <c r="G2" s="46"/>
      <c r="H2" s="46"/>
      <c r="I2" s="46"/>
      <c r="J2" s="46"/>
      <c r="K2" s="46"/>
      <c r="L2" s="46"/>
      <c r="M2" s="46"/>
      <c r="N2" s="49"/>
      <c r="AE2" s="32"/>
    </row>
    <row r="3" spans="1:33" s="31" customFormat="1" ht="13.5" x14ac:dyDescent="0.25">
      <c r="A3" s="50"/>
      <c r="B3" s="50"/>
      <c r="C3" s="51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</row>
    <row r="4" spans="1:33" s="9" customFormat="1" ht="6" customHeight="1" x14ac:dyDescent="0.3">
      <c r="A4" s="52"/>
      <c r="B4" s="52"/>
      <c r="C4" s="53"/>
      <c r="D4" s="54"/>
      <c r="E4" s="52"/>
      <c r="F4" s="52"/>
      <c r="G4" s="52"/>
      <c r="H4" s="52"/>
      <c r="I4" s="52"/>
      <c r="J4" s="52"/>
      <c r="K4" s="52"/>
      <c r="L4" s="52"/>
      <c r="M4" s="52"/>
      <c r="N4" s="52"/>
    </row>
    <row r="5" spans="1:33" s="9" customFormat="1" ht="39.75" customHeight="1" x14ac:dyDescent="0.3">
      <c r="A5" s="352" t="str">
        <f>IF(Anagrafica!A3&lt;&gt;"",Anagrafica!A3,"")</f>
        <v>CDC ___/______/______ ANNO_______ (agg. P se plurien.) 
TITOLO DEL CDC______________________________</v>
      </c>
      <c r="B5" s="352"/>
      <c r="C5" s="352"/>
      <c r="D5" s="352"/>
      <c r="E5" s="352"/>
      <c r="F5" s="352"/>
      <c r="G5" s="352"/>
      <c r="H5" s="352"/>
      <c r="I5" s="352"/>
      <c r="J5" s="352"/>
      <c r="K5" s="352"/>
      <c r="L5" s="352"/>
      <c r="M5" s="352"/>
      <c r="N5" s="352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</row>
    <row r="6" spans="1:33" s="9" customFormat="1" ht="20.25" x14ac:dyDescent="0.3">
      <c r="C6" s="10"/>
      <c r="D6" s="11"/>
    </row>
    <row r="7" spans="1:33" s="1" customFormat="1" ht="18.75" x14ac:dyDescent="0.3">
      <c r="A7" s="354" t="str">
        <f>IF(Anagrafica!$D$11&gt;0,"Criterio: "&amp; Anagrafica!A10&amp;" - "&amp;Anagrafica!B10,"")</f>
        <v/>
      </c>
      <c r="B7" s="354"/>
      <c r="C7" s="354"/>
      <c r="D7" s="354"/>
      <c r="E7" s="354"/>
      <c r="F7" s="354"/>
      <c r="G7" s="354"/>
      <c r="H7" s="354"/>
      <c r="I7" s="354"/>
      <c r="J7" s="354"/>
      <c r="K7" s="354"/>
      <c r="L7" s="64"/>
      <c r="M7" s="65" t="s">
        <v>15</v>
      </c>
      <c r="N7" s="66" t="str">
        <f>IF(Anagrafica!$D$11&gt;0,IF(+Anagrafica!C10&lt;&gt;"",Anagrafica!C10,""),"")</f>
        <v/>
      </c>
      <c r="O7" s="67"/>
      <c r="P7" s="67"/>
      <c r="Q7" s="67"/>
      <c r="T7" s="64"/>
      <c r="U7" s="64"/>
      <c r="V7" s="64"/>
      <c r="W7" s="64"/>
      <c r="X7" s="64"/>
      <c r="AG7" s="25"/>
    </row>
    <row r="8" spans="1:33" s="15" customFormat="1" ht="18" x14ac:dyDescent="0.25">
      <c r="A8" s="14"/>
    </row>
    <row r="9" spans="1:33" s="2" customFormat="1" x14ac:dyDescent="0.2"/>
    <row r="10" spans="1:33" ht="26.25" thickBot="1" x14ac:dyDescent="0.25">
      <c r="A10" s="21" t="s">
        <v>13</v>
      </c>
      <c r="B10" s="17" t="str">
        <f>Anagrafica!A11</f>
        <v/>
      </c>
      <c r="C10" s="17" t="str">
        <f>Anagrafica!A12</f>
        <v/>
      </c>
      <c r="D10" s="17" t="str">
        <f>Anagrafica!A13</f>
        <v/>
      </c>
      <c r="E10" s="17" t="str">
        <f>Anagrafica!A14</f>
        <v/>
      </c>
      <c r="F10" s="17" t="str">
        <f>Anagrafica!A15</f>
        <v/>
      </c>
      <c r="G10" s="17" t="str">
        <f>Anagrafica!A16</f>
        <v/>
      </c>
      <c r="H10" s="17" t="str">
        <f>Anagrafica!A17</f>
        <v/>
      </c>
      <c r="I10" s="17" t="str">
        <f>Anagrafica!A18</f>
        <v/>
      </c>
      <c r="J10" s="17" t="str">
        <f>Anagrafica!A19</f>
        <v/>
      </c>
      <c r="K10" s="17" t="str">
        <f>Anagrafica!A20</f>
        <v/>
      </c>
      <c r="L10" s="4" t="s">
        <v>20</v>
      </c>
      <c r="M10" s="4" t="s">
        <v>0</v>
      </c>
      <c r="N10" s="18" t="s">
        <v>5</v>
      </c>
    </row>
    <row r="11" spans="1:33" ht="16.5" x14ac:dyDescent="0.3">
      <c r="A11" s="34" t="str">
        <f>IF(AND(Anagrafica!$D$11&gt;0,Anagrafica!A99&lt;&gt;""),Anagrafica!A99&amp;" - "&amp;Anagrafica!B99,"")</f>
        <v/>
      </c>
      <c r="B11" s="77" t="str">
        <f>IF(Anagrafica!$A$11&lt;&gt;"",'EVT1.1'!$AI12,"")</f>
        <v/>
      </c>
      <c r="C11" s="77" t="str">
        <f>IF(Anagrafica!$A$12&lt;&gt;"",'EVT1.2'!$AI12,"")</f>
        <v/>
      </c>
      <c r="D11" s="77" t="str">
        <f>IF(Anagrafica!$A$13&lt;&gt;"",'EVT1.3'!$AI12,"")</f>
        <v/>
      </c>
      <c r="E11" s="77" t="str">
        <f>IF(Anagrafica!$A$14&lt;&gt;"",'EVT1.4'!$AI12,"")</f>
        <v/>
      </c>
      <c r="F11" s="77" t="str">
        <f>IF(Anagrafica!$A$15&lt;&gt;"",'EVT1.5'!$AI12,"")</f>
        <v/>
      </c>
      <c r="G11" s="77" t="str">
        <f>IF(Anagrafica!$A$16&lt;&gt;"",'EVT1.6'!$AI12,"")</f>
        <v/>
      </c>
      <c r="H11" s="77" t="str">
        <f>IF(Anagrafica!$A$17&lt;&gt;"",'EVT1.7'!$AI12,"")</f>
        <v/>
      </c>
      <c r="I11" s="77" t="str">
        <f>IF(Anagrafica!$A$18&lt;&gt;"",'EVT1.8'!$AI12,"")</f>
        <v/>
      </c>
      <c r="J11" s="77" t="str">
        <f>IF(Anagrafica!$A$19&lt;&gt;"",'EVT1.9'!$AI12,"")</f>
        <v/>
      </c>
      <c r="K11" s="77" t="str">
        <f>IF(Anagrafica!$A$20&lt;&gt;"",'EVT1.10'!$AI12,"")</f>
        <v/>
      </c>
      <c r="L11" s="68" t="str">
        <f>IF(A11&lt;&gt;"",SUM(B11:K11),"")</f>
        <v/>
      </c>
      <c r="M11" s="74" t="str">
        <f>IF(AND(L11&lt;&gt;"",L11&gt;0),ROUND(L11/LARGE($L$11:$L$25,1),3),IF(L11=0,0,""))</f>
        <v/>
      </c>
      <c r="N11" s="36" t="str">
        <f>IF(M11&lt;&gt;"",ROUND(M11*$N$7,3),"")</f>
        <v/>
      </c>
      <c r="O11" s="16"/>
      <c r="P11" s="16"/>
      <c r="Q11" s="16"/>
      <c r="R11" s="16"/>
      <c r="S11" s="16"/>
      <c r="T11" s="16"/>
      <c r="U11" s="16"/>
    </row>
    <row r="12" spans="1:33" ht="16.5" x14ac:dyDescent="0.3">
      <c r="A12" s="35" t="str">
        <f>IF(AND(Anagrafica!$D$11&gt;0,Anagrafica!A100&lt;&gt;""),Anagrafica!A100&amp;" - "&amp;Anagrafica!B100,"")</f>
        <v/>
      </c>
      <c r="B12" s="78" t="str">
        <f>IF(Anagrafica!$A$11&lt;&gt;"",'EVT1.1'!$AI13,"")</f>
        <v/>
      </c>
      <c r="C12" s="78" t="str">
        <f>IF(Anagrafica!$A$12&lt;&gt;"",'EVT1.2'!$AI13,"")</f>
        <v/>
      </c>
      <c r="D12" s="78" t="str">
        <f>IF(Anagrafica!$A$13&lt;&gt;"",'EVT1.3'!$AI13,"")</f>
        <v/>
      </c>
      <c r="E12" s="78" t="str">
        <f>IF(Anagrafica!$A$14&lt;&gt;"",'EVT1.4'!$AI13,"")</f>
        <v/>
      </c>
      <c r="F12" s="78" t="str">
        <f>IF(Anagrafica!$A$15&lt;&gt;"",'EVT1.5'!$AI13,"")</f>
        <v/>
      </c>
      <c r="G12" s="78" t="str">
        <f>IF(Anagrafica!$A$16&lt;&gt;"",'EVT1.6'!$AI13,"")</f>
        <v/>
      </c>
      <c r="H12" s="78" t="str">
        <f>IF(Anagrafica!$A$17&lt;&gt;"",'EVT1.7'!$AI13,"")</f>
        <v/>
      </c>
      <c r="I12" s="78" t="str">
        <f>IF(Anagrafica!$A$18&lt;&gt;"",'EVT1.8'!$AI13,"")</f>
        <v/>
      </c>
      <c r="J12" s="78" t="str">
        <f>IF(Anagrafica!$A$19&lt;&gt;"",'EVT1.9'!$AI13,"")</f>
        <v/>
      </c>
      <c r="K12" s="78" t="str">
        <f>IF(Anagrafica!$A$20&lt;&gt;"",'EVT1.10'!$AI13,"")</f>
        <v/>
      </c>
      <c r="L12" s="69" t="str">
        <f t="shared" ref="L12:L25" si="0">IF(A12&lt;&gt;"",SUM(B12:K12),"")</f>
        <v/>
      </c>
      <c r="M12" s="75" t="str">
        <f t="shared" ref="M12:M25" si="1">IF(AND(L12&lt;&gt;"",L12&gt;0),ROUND(L12/LARGE($L$11:$L$25,1),3),IF(L12=0,0,""))</f>
        <v/>
      </c>
      <c r="N12" s="37" t="str">
        <f t="shared" ref="N12:N25" si="2">IF(M12&lt;&gt;"",ROUND(M12*$N$7,3),"")</f>
        <v/>
      </c>
      <c r="O12" s="16"/>
      <c r="P12" s="16"/>
      <c r="Q12" s="16"/>
      <c r="R12" s="16"/>
      <c r="S12" s="16"/>
      <c r="T12" s="16"/>
      <c r="U12" s="16"/>
    </row>
    <row r="13" spans="1:33" ht="16.5" x14ac:dyDescent="0.3">
      <c r="A13" s="35" t="str">
        <f>IF(AND(Anagrafica!$D$11&gt;0,Anagrafica!A101&lt;&gt;""),Anagrafica!A101&amp;" - "&amp;Anagrafica!B101,"")</f>
        <v/>
      </c>
      <c r="B13" s="78" t="str">
        <f>IF(Anagrafica!$A$11&lt;&gt;"",'EVT1.1'!$AI14,"")</f>
        <v/>
      </c>
      <c r="C13" s="78" t="str">
        <f>IF(Anagrafica!$A$12&lt;&gt;"",'EVT1.2'!$AI14,"")</f>
        <v/>
      </c>
      <c r="D13" s="78" t="str">
        <f>IF(Anagrafica!$A$13&lt;&gt;"",'EVT1.3'!$AI14,"")</f>
        <v/>
      </c>
      <c r="E13" s="78" t="str">
        <f>IF(Anagrafica!$A$14&lt;&gt;"",'EVT1.4'!$AI14,"")</f>
        <v/>
      </c>
      <c r="F13" s="78" t="str">
        <f>IF(Anagrafica!$A$15&lt;&gt;"",'EVT1.5'!$AI14,"")</f>
        <v/>
      </c>
      <c r="G13" s="78" t="str">
        <f>IF(Anagrafica!$A$16&lt;&gt;"",'EVT1.6'!$AI14,"")</f>
        <v/>
      </c>
      <c r="H13" s="78" t="str">
        <f>IF(Anagrafica!$A$17&lt;&gt;"",'EVT1.7'!$AI14,"")</f>
        <v/>
      </c>
      <c r="I13" s="78" t="str">
        <f>IF(Anagrafica!$A$18&lt;&gt;"",'EVT1.8'!$AI14,"")</f>
        <v/>
      </c>
      <c r="J13" s="78" t="str">
        <f>IF(Anagrafica!$A$19&lt;&gt;"",'EVT1.9'!$AI14,"")</f>
        <v/>
      </c>
      <c r="K13" s="78" t="str">
        <f>IF(Anagrafica!$A$20&lt;&gt;"",'EVT1.10'!$AI14,"")</f>
        <v/>
      </c>
      <c r="L13" s="69" t="str">
        <f t="shared" si="0"/>
        <v/>
      </c>
      <c r="M13" s="75" t="str">
        <f t="shared" si="1"/>
        <v/>
      </c>
      <c r="N13" s="37" t="str">
        <f t="shared" si="2"/>
        <v/>
      </c>
      <c r="O13" s="16"/>
      <c r="P13" s="16"/>
      <c r="Q13" s="16"/>
      <c r="R13" s="16"/>
      <c r="S13" s="16"/>
      <c r="T13" s="16"/>
      <c r="U13" s="16"/>
    </row>
    <row r="14" spans="1:33" ht="16.5" x14ac:dyDescent="0.3">
      <c r="A14" s="35" t="str">
        <f>IF(AND(Anagrafica!$D$11&gt;0,Anagrafica!A102&lt;&gt;""),Anagrafica!A102&amp;" - "&amp;Anagrafica!B102,"")</f>
        <v/>
      </c>
      <c r="B14" s="78" t="str">
        <f>IF(Anagrafica!$A$11&lt;&gt;"",'EVT1.1'!$AI15,"")</f>
        <v/>
      </c>
      <c r="C14" s="78" t="str">
        <f>IF(Anagrafica!$A$12&lt;&gt;"",'EVT1.2'!$AI15,"")</f>
        <v/>
      </c>
      <c r="D14" s="78" t="str">
        <f>IF(Anagrafica!$A$13&lt;&gt;"",'EVT1.3'!$AI15,"")</f>
        <v/>
      </c>
      <c r="E14" s="78" t="str">
        <f>IF(Anagrafica!$A$14&lt;&gt;"",'EVT1.4'!$AI15,"")</f>
        <v/>
      </c>
      <c r="F14" s="78" t="str">
        <f>IF(Anagrafica!$A$15&lt;&gt;"",'EVT1.5'!$AI15,"")</f>
        <v/>
      </c>
      <c r="G14" s="78" t="str">
        <f>IF(Anagrafica!$A$16&lt;&gt;"",'EVT1.6'!$AI15,"")</f>
        <v/>
      </c>
      <c r="H14" s="78" t="str">
        <f>IF(Anagrafica!$A$17&lt;&gt;"",'EVT1.7'!$AI15,"")</f>
        <v/>
      </c>
      <c r="I14" s="78" t="str">
        <f>IF(Anagrafica!$A$18&lt;&gt;"",'EVT1.8'!$AI15,"")</f>
        <v/>
      </c>
      <c r="J14" s="78" t="str">
        <f>IF(Anagrafica!$A$19&lt;&gt;"",'EVT1.9'!$AI15,"")</f>
        <v/>
      </c>
      <c r="K14" s="78" t="str">
        <f>IF(Anagrafica!$A$20&lt;&gt;"",'EVT1.10'!$AI15,"")</f>
        <v/>
      </c>
      <c r="L14" s="69" t="str">
        <f t="shared" si="0"/>
        <v/>
      </c>
      <c r="M14" s="75" t="str">
        <f t="shared" si="1"/>
        <v/>
      </c>
      <c r="N14" s="37" t="str">
        <f t="shared" si="2"/>
        <v/>
      </c>
      <c r="O14" s="16"/>
      <c r="P14" s="16"/>
      <c r="Q14" s="16"/>
      <c r="R14" s="16"/>
      <c r="S14" s="16"/>
      <c r="T14" s="16"/>
      <c r="U14" s="16"/>
    </row>
    <row r="15" spans="1:33" ht="16.5" x14ac:dyDescent="0.3">
      <c r="A15" s="35" t="str">
        <f>IF(AND(Anagrafica!$D$11&gt;0,Anagrafica!A103&lt;&gt;""),Anagrafica!A103&amp;" - "&amp;Anagrafica!B103,"")</f>
        <v/>
      </c>
      <c r="B15" s="78" t="str">
        <f>IF(Anagrafica!$A$11&lt;&gt;"",'EVT1.1'!$AI16,"")</f>
        <v/>
      </c>
      <c r="C15" s="78" t="str">
        <f>IF(Anagrafica!$A$12&lt;&gt;"",'EVT1.2'!$AI16,"")</f>
        <v/>
      </c>
      <c r="D15" s="78" t="str">
        <f>IF(Anagrafica!$A$13&lt;&gt;"",'EVT1.3'!$AI16,"")</f>
        <v/>
      </c>
      <c r="E15" s="78" t="str">
        <f>IF(Anagrafica!$A$14&lt;&gt;"",'EVT1.4'!$AI16,"")</f>
        <v/>
      </c>
      <c r="F15" s="78" t="str">
        <f>IF(Anagrafica!$A$15&lt;&gt;"",'EVT1.5'!$AI16,"")</f>
        <v/>
      </c>
      <c r="G15" s="78" t="str">
        <f>IF(Anagrafica!$A$16&lt;&gt;"",'EVT1.6'!$AI16,"")</f>
        <v/>
      </c>
      <c r="H15" s="78" t="str">
        <f>IF(Anagrafica!$A$17&lt;&gt;"",'EVT1.7'!$AI16,"")</f>
        <v/>
      </c>
      <c r="I15" s="78" t="str">
        <f>IF(Anagrafica!$A$18&lt;&gt;"",'EVT1.8'!$AI16,"")</f>
        <v/>
      </c>
      <c r="J15" s="78" t="str">
        <f>IF(Anagrafica!$A$19&lt;&gt;"",'EVT1.9'!$AI16,"")</f>
        <v/>
      </c>
      <c r="K15" s="78" t="str">
        <f>IF(Anagrafica!$A$20&lt;&gt;"",'EVT1.10'!$AI16,"")</f>
        <v/>
      </c>
      <c r="L15" s="69" t="str">
        <f t="shared" si="0"/>
        <v/>
      </c>
      <c r="M15" s="75" t="str">
        <f t="shared" si="1"/>
        <v/>
      </c>
      <c r="N15" s="37" t="str">
        <f t="shared" si="2"/>
        <v/>
      </c>
      <c r="O15" s="16"/>
      <c r="P15" s="16"/>
      <c r="Q15" s="16"/>
      <c r="R15" s="16"/>
      <c r="S15" s="16"/>
      <c r="T15" s="16"/>
      <c r="U15" s="16"/>
    </row>
    <row r="16" spans="1:33" ht="16.5" x14ac:dyDescent="0.3">
      <c r="A16" s="35" t="str">
        <f>IF(AND(Anagrafica!$D$11&gt;0,Anagrafica!A104&lt;&gt;""),Anagrafica!A104&amp;" - "&amp;Anagrafica!B104,"")</f>
        <v/>
      </c>
      <c r="B16" s="78" t="str">
        <f>IF(Anagrafica!$A$11&lt;&gt;"",'EVT1.1'!$AI17,"")</f>
        <v/>
      </c>
      <c r="C16" s="78" t="str">
        <f>IF(Anagrafica!$A$12&lt;&gt;"",'EVT1.2'!$AI17,"")</f>
        <v/>
      </c>
      <c r="D16" s="78" t="str">
        <f>IF(Anagrafica!$A$13&lt;&gt;"",'EVT1.3'!$AI17,"")</f>
        <v/>
      </c>
      <c r="E16" s="78" t="str">
        <f>IF(Anagrafica!$A$14&lt;&gt;"",'EVT1.4'!$AI17,"")</f>
        <v/>
      </c>
      <c r="F16" s="78" t="str">
        <f>IF(Anagrafica!$A$15&lt;&gt;"",'EVT1.5'!$AI17,"")</f>
        <v/>
      </c>
      <c r="G16" s="78" t="str">
        <f>IF(Anagrafica!$A$16&lt;&gt;"",'EVT1.6'!$AI17,"")</f>
        <v/>
      </c>
      <c r="H16" s="78" t="str">
        <f>IF(Anagrafica!$A$17&lt;&gt;"",'EVT1.7'!$AI17,"")</f>
        <v/>
      </c>
      <c r="I16" s="78" t="str">
        <f>IF(Anagrafica!$A$18&lt;&gt;"",'EVT1.8'!$AI17,"")</f>
        <v/>
      </c>
      <c r="J16" s="78" t="str">
        <f>IF(Anagrafica!$A$19&lt;&gt;"",'EVT1.9'!$AI17,"")</f>
        <v/>
      </c>
      <c r="K16" s="78" t="str">
        <f>IF(Anagrafica!$A$20&lt;&gt;"",'EVT1.10'!$AI17,"")</f>
        <v/>
      </c>
      <c r="L16" s="69" t="str">
        <f t="shared" si="0"/>
        <v/>
      </c>
      <c r="M16" s="75" t="str">
        <f t="shared" si="1"/>
        <v/>
      </c>
      <c r="N16" s="37" t="str">
        <f t="shared" si="2"/>
        <v/>
      </c>
      <c r="O16" s="16"/>
      <c r="P16" s="16"/>
      <c r="Q16" s="16"/>
      <c r="R16" s="16"/>
      <c r="S16" s="16"/>
      <c r="T16" s="16"/>
      <c r="U16" s="16"/>
    </row>
    <row r="17" spans="1:21" ht="16.5" x14ac:dyDescent="0.3">
      <c r="A17" s="35" t="str">
        <f>IF(AND(Anagrafica!$D$11&gt;0,Anagrafica!A105&lt;&gt;""),Anagrafica!A105&amp;" - "&amp;Anagrafica!B105,"")</f>
        <v/>
      </c>
      <c r="B17" s="78" t="str">
        <f>IF(Anagrafica!$A$11&lt;&gt;"",'EVT1.1'!$AI18,"")</f>
        <v/>
      </c>
      <c r="C17" s="78" t="str">
        <f>IF(Anagrafica!$A$12&lt;&gt;"",'EVT1.2'!$AI18,"")</f>
        <v/>
      </c>
      <c r="D17" s="78" t="str">
        <f>IF(Anagrafica!$A$13&lt;&gt;"",'EVT1.3'!$AI18,"")</f>
        <v/>
      </c>
      <c r="E17" s="78" t="str">
        <f>IF(Anagrafica!$A$14&lt;&gt;"",'EVT1.4'!$AI18,"")</f>
        <v/>
      </c>
      <c r="F17" s="78" t="str">
        <f>IF(Anagrafica!$A$15&lt;&gt;"",'EVT1.5'!$AI18,"")</f>
        <v/>
      </c>
      <c r="G17" s="78" t="str">
        <f>IF(Anagrafica!$A$16&lt;&gt;"",'EVT1.6'!$AI18,"")</f>
        <v/>
      </c>
      <c r="H17" s="78" t="str">
        <f>IF(Anagrafica!$A$17&lt;&gt;"",'EVT1.7'!$AI18,"")</f>
        <v/>
      </c>
      <c r="I17" s="78" t="str">
        <f>IF(Anagrafica!$A$18&lt;&gt;"",'EVT1.8'!$AI18,"")</f>
        <v/>
      </c>
      <c r="J17" s="78" t="str">
        <f>IF(Anagrafica!$A$19&lt;&gt;"",'EVT1.9'!$AI18,"")</f>
        <v/>
      </c>
      <c r="K17" s="78" t="str">
        <f>IF(Anagrafica!$A$20&lt;&gt;"",'EVT1.10'!$AI18,"")</f>
        <v/>
      </c>
      <c r="L17" s="69" t="str">
        <f t="shared" si="0"/>
        <v/>
      </c>
      <c r="M17" s="75" t="str">
        <f t="shared" si="1"/>
        <v/>
      </c>
      <c r="N17" s="37" t="str">
        <f t="shared" si="2"/>
        <v/>
      </c>
      <c r="O17" s="16"/>
      <c r="P17" s="16"/>
      <c r="Q17" s="16"/>
      <c r="R17" s="16"/>
      <c r="S17" s="16"/>
      <c r="T17" s="16"/>
      <c r="U17" s="16"/>
    </row>
    <row r="18" spans="1:21" ht="16.5" x14ac:dyDescent="0.3">
      <c r="A18" s="35" t="str">
        <f>IF(AND(Anagrafica!$D$11&gt;0,Anagrafica!A106&lt;&gt;""),Anagrafica!A106&amp;" - "&amp;Anagrafica!B106,"")</f>
        <v/>
      </c>
      <c r="B18" s="78" t="str">
        <f>IF(Anagrafica!$A$11&lt;&gt;"",'EVT1.1'!$AI19,"")</f>
        <v/>
      </c>
      <c r="C18" s="78" t="str">
        <f>IF(Anagrafica!$A$12&lt;&gt;"",'EVT1.2'!$AI19,"")</f>
        <v/>
      </c>
      <c r="D18" s="78" t="str">
        <f>IF(Anagrafica!$A$13&lt;&gt;"",'EVT1.3'!$AI19,"")</f>
        <v/>
      </c>
      <c r="E18" s="78" t="str">
        <f>IF(Anagrafica!$A$14&lt;&gt;"",'EVT1.4'!$AI19,"")</f>
        <v/>
      </c>
      <c r="F18" s="78" t="str">
        <f>IF(Anagrafica!$A$15&lt;&gt;"",'EVT1.5'!$AI19,"")</f>
        <v/>
      </c>
      <c r="G18" s="78" t="str">
        <f>IF(Anagrafica!$A$16&lt;&gt;"",'EVT1.6'!$AI19,"")</f>
        <v/>
      </c>
      <c r="H18" s="78" t="str">
        <f>IF(Anagrafica!$A$17&lt;&gt;"",'EVT1.7'!$AI19,"")</f>
        <v/>
      </c>
      <c r="I18" s="78" t="str">
        <f>IF(Anagrafica!$A$18&lt;&gt;"",'EVT1.8'!$AI19,"")</f>
        <v/>
      </c>
      <c r="J18" s="78" t="str">
        <f>IF(Anagrafica!$A$19&lt;&gt;"",'EVT1.9'!$AI19,"")</f>
        <v/>
      </c>
      <c r="K18" s="78" t="str">
        <f>IF(Anagrafica!$A$20&lt;&gt;"",'EVT1.10'!$AI19,"")</f>
        <v/>
      </c>
      <c r="L18" s="69" t="str">
        <f t="shared" si="0"/>
        <v/>
      </c>
      <c r="M18" s="75" t="str">
        <f t="shared" si="1"/>
        <v/>
      </c>
      <c r="N18" s="37" t="str">
        <f t="shared" si="2"/>
        <v/>
      </c>
      <c r="O18" s="16"/>
      <c r="P18" s="16"/>
      <c r="Q18" s="16"/>
      <c r="R18" s="16"/>
      <c r="S18" s="16"/>
      <c r="T18" s="16"/>
      <c r="U18" s="16"/>
    </row>
    <row r="19" spans="1:21" ht="16.5" x14ac:dyDescent="0.3">
      <c r="A19" s="35" t="str">
        <f>IF(AND(Anagrafica!$D$11&gt;0,Anagrafica!A107&lt;&gt;""),Anagrafica!A107&amp;" - "&amp;Anagrafica!B107,"")</f>
        <v/>
      </c>
      <c r="B19" s="78" t="str">
        <f>IF(Anagrafica!$A$11&lt;&gt;"",'EVT1.1'!$AI20,"")</f>
        <v/>
      </c>
      <c r="C19" s="78" t="str">
        <f>IF(Anagrafica!$A$12&lt;&gt;"",'EVT1.2'!$AI20,"")</f>
        <v/>
      </c>
      <c r="D19" s="78" t="str">
        <f>IF(Anagrafica!$A$13&lt;&gt;"",'EVT1.3'!$AI20,"")</f>
        <v/>
      </c>
      <c r="E19" s="78" t="str">
        <f>IF(Anagrafica!$A$14&lt;&gt;"",'EVT1.4'!$AI20,"")</f>
        <v/>
      </c>
      <c r="F19" s="78" t="str">
        <f>IF(Anagrafica!$A$15&lt;&gt;"",'EVT1.5'!$AI20,"")</f>
        <v/>
      </c>
      <c r="G19" s="78" t="str">
        <f>IF(Anagrafica!$A$16&lt;&gt;"",'EVT1.6'!$AI20,"")</f>
        <v/>
      </c>
      <c r="H19" s="78" t="str">
        <f>IF(Anagrafica!$A$17&lt;&gt;"",'EVT1.7'!$AI20,"")</f>
        <v/>
      </c>
      <c r="I19" s="78" t="str">
        <f>IF(Anagrafica!$A$18&lt;&gt;"",'EVT1.8'!$AI20,"")</f>
        <v/>
      </c>
      <c r="J19" s="78" t="str">
        <f>IF(Anagrafica!$A$19&lt;&gt;"",'EVT1.9'!$AI20,"")</f>
        <v/>
      </c>
      <c r="K19" s="78" t="str">
        <f>IF(Anagrafica!$A$20&lt;&gt;"",'EVT1.10'!$AI20,"")</f>
        <v/>
      </c>
      <c r="L19" s="69" t="str">
        <f t="shared" si="0"/>
        <v/>
      </c>
      <c r="M19" s="75" t="str">
        <f t="shared" si="1"/>
        <v/>
      </c>
      <c r="N19" s="37" t="str">
        <f t="shared" si="2"/>
        <v/>
      </c>
      <c r="O19" s="16"/>
      <c r="P19" s="16"/>
      <c r="Q19" s="16"/>
      <c r="R19" s="16"/>
      <c r="S19" s="16"/>
      <c r="T19" s="16"/>
      <c r="U19" s="16"/>
    </row>
    <row r="20" spans="1:21" ht="16.5" x14ac:dyDescent="0.3">
      <c r="A20" s="35" t="str">
        <f>IF(AND(Anagrafica!$D$11&gt;0,Anagrafica!A108&lt;&gt;""),Anagrafica!A108&amp;" - "&amp;Anagrafica!B108,"")</f>
        <v/>
      </c>
      <c r="B20" s="78" t="str">
        <f>IF(Anagrafica!$A$11&lt;&gt;"",'EVT1.1'!$AI21,"")</f>
        <v/>
      </c>
      <c r="C20" s="78" t="str">
        <f>IF(Anagrafica!$A$12&lt;&gt;"",'EVT1.2'!$AI21,"")</f>
        <v/>
      </c>
      <c r="D20" s="78" t="str">
        <f>IF(Anagrafica!$A$13&lt;&gt;"",'EVT1.3'!$AI21,"")</f>
        <v/>
      </c>
      <c r="E20" s="78" t="str">
        <f>IF(Anagrafica!$A$14&lt;&gt;"",'EVT1.4'!$AI21,"")</f>
        <v/>
      </c>
      <c r="F20" s="78" t="str">
        <f>IF(Anagrafica!$A$15&lt;&gt;"",'EVT1.5'!$AI21,"")</f>
        <v/>
      </c>
      <c r="G20" s="78" t="str">
        <f>IF(Anagrafica!$A$16&lt;&gt;"",'EVT1.6'!$AI21,"")</f>
        <v/>
      </c>
      <c r="H20" s="78" t="str">
        <f>IF(Anagrafica!$A$17&lt;&gt;"",'EVT1.7'!$AI21,"")</f>
        <v/>
      </c>
      <c r="I20" s="78" t="str">
        <f>IF(Anagrafica!$A$18&lt;&gt;"",'EVT1.8'!$AI21,"")</f>
        <v/>
      </c>
      <c r="J20" s="78" t="str">
        <f>IF(Anagrafica!$A$19&lt;&gt;"",'EVT1.9'!$AI21,"")</f>
        <v/>
      </c>
      <c r="K20" s="78" t="str">
        <f>IF(Anagrafica!$A$20&lt;&gt;"",'EVT1.10'!$AI21,"")</f>
        <v/>
      </c>
      <c r="L20" s="70" t="str">
        <f t="shared" si="0"/>
        <v/>
      </c>
      <c r="M20" s="76" t="str">
        <f t="shared" si="1"/>
        <v/>
      </c>
      <c r="N20" s="37" t="str">
        <f t="shared" si="2"/>
        <v/>
      </c>
      <c r="O20" s="16"/>
      <c r="P20" s="16"/>
      <c r="Q20" s="16"/>
      <c r="R20" s="16"/>
      <c r="S20" s="16"/>
      <c r="T20" s="16"/>
      <c r="U20" s="16"/>
    </row>
    <row r="21" spans="1:21" ht="16.5" x14ac:dyDescent="0.3">
      <c r="A21" s="35" t="str">
        <f>IF(AND(Anagrafica!$D$11&gt;0,Anagrafica!A109&lt;&gt;""),Anagrafica!A109&amp;" - "&amp;Anagrafica!B109,"")</f>
        <v/>
      </c>
      <c r="B21" s="78" t="str">
        <f>IF(Anagrafica!$A$11&lt;&gt;"",'EVT1.1'!$AI22,"")</f>
        <v/>
      </c>
      <c r="C21" s="78" t="str">
        <f>IF(Anagrafica!$A$12&lt;&gt;"",'EVT1.2'!$AI22,"")</f>
        <v/>
      </c>
      <c r="D21" s="78" t="str">
        <f>IF(Anagrafica!$A$13&lt;&gt;"",'EVT1.3'!$AI22,"")</f>
        <v/>
      </c>
      <c r="E21" s="78" t="str">
        <f>IF(Anagrafica!$A$14&lt;&gt;"",'EVT1.4'!$AI22,"")</f>
        <v/>
      </c>
      <c r="F21" s="78" t="str">
        <f>IF(Anagrafica!$A$15&lt;&gt;"",'EVT1.5'!$AI22,"")</f>
        <v/>
      </c>
      <c r="G21" s="78" t="str">
        <f>IF(Anagrafica!$A$16&lt;&gt;"",'EVT1.6'!$AI22,"")</f>
        <v/>
      </c>
      <c r="H21" s="78" t="str">
        <f>IF(Anagrafica!$A$17&lt;&gt;"",'EVT1.7'!$AI22,"")</f>
        <v/>
      </c>
      <c r="I21" s="78" t="str">
        <f>IF(Anagrafica!$A$18&lt;&gt;"",'EVT1.8'!$AI22,"")</f>
        <v/>
      </c>
      <c r="J21" s="78" t="str">
        <f>IF(Anagrafica!$A$19&lt;&gt;"",'EVT1.9'!$AI22,"")</f>
        <v/>
      </c>
      <c r="K21" s="78" t="str">
        <f>IF(Anagrafica!$A$20&lt;&gt;"",'EVT1.10'!$AI22,"")</f>
        <v/>
      </c>
      <c r="L21" s="70" t="str">
        <f t="shared" si="0"/>
        <v/>
      </c>
      <c r="M21" s="76" t="str">
        <f t="shared" si="1"/>
        <v/>
      </c>
      <c r="N21" s="37" t="str">
        <f t="shared" si="2"/>
        <v/>
      </c>
      <c r="O21" s="16"/>
      <c r="P21" s="16"/>
      <c r="Q21" s="16"/>
      <c r="R21" s="16"/>
      <c r="S21" s="16"/>
      <c r="T21" s="16"/>
      <c r="U21" s="16"/>
    </row>
    <row r="22" spans="1:21" ht="16.5" x14ac:dyDescent="0.3">
      <c r="A22" s="35" t="str">
        <f>IF(AND(Anagrafica!$D$11&gt;0,Anagrafica!A110&lt;&gt;""),Anagrafica!A110&amp;" - "&amp;Anagrafica!B110,"")</f>
        <v/>
      </c>
      <c r="B22" s="78" t="str">
        <f>IF(Anagrafica!$A$11&lt;&gt;"",'EVT1.1'!$AI23,"")</f>
        <v/>
      </c>
      <c r="C22" s="78" t="str">
        <f>IF(Anagrafica!$A$12&lt;&gt;"",'EVT1.2'!$AI23,"")</f>
        <v/>
      </c>
      <c r="D22" s="78" t="str">
        <f>IF(Anagrafica!$A$13&lt;&gt;"",'EVT1.3'!$AI23,"")</f>
        <v/>
      </c>
      <c r="E22" s="78" t="str">
        <f>IF(Anagrafica!$A$14&lt;&gt;"",'EVT1.4'!$AI23,"")</f>
        <v/>
      </c>
      <c r="F22" s="78" t="str">
        <f>IF(Anagrafica!$A$15&lt;&gt;"",'EVT1.5'!$AI23,"")</f>
        <v/>
      </c>
      <c r="G22" s="78" t="str">
        <f>IF(Anagrafica!$A$16&lt;&gt;"",'EVT1.6'!$AI23,"")</f>
        <v/>
      </c>
      <c r="H22" s="78" t="str">
        <f>IF(Anagrafica!$A$17&lt;&gt;"",'EVT1.7'!$AI23,"")</f>
        <v/>
      </c>
      <c r="I22" s="78" t="str">
        <f>IF(Anagrafica!$A$18&lt;&gt;"",'EVT1.8'!$AI23,"")</f>
        <v/>
      </c>
      <c r="J22" s="78" t="str">
        <f>IF(Anagrafica!$A$19&lt;&gt;"",'EVT1.9'!$AI23,"")</f>
        <v/>
      </c>
      <c r="K22" s="78" t="str">
        <f>IF(Anagrafica!$A$20&lt;&gt;"",'EVT1.10'!$AI23,"")</f>
        <v/>
      </c>
      <c r="L22" s="70" t="str">
        <f t="shared" si="0"/>
        <v/>
      </c>
      <c r="M22" s="76" t="str">
        <f t="shared" si="1"/>
        <v/>
      </c>
      <c r="N22" s="37" t="str">
        <f t="shared" si="2"/>
        <v/>
      </c>
      <c r="P22" s="16"/>
      <c r="Q22" s="16"/>
      <c r="R22" s="16"/>
      <c r="S22" s="16"/>
      <c r="T22" s="16"/>
      <c r="U22" s="16"/>
    </row>
    <row r="23" spans="1:21" ht="16.5" x14ac:dyDescent="0.3">
      <c r="A23" s="35" t="str">
        <f>IF(AND(Anagrafica!$D$11&gt;0,Anagrafica!A111&lt;&gt;""),Anagrafica!A111&amp;" - "&amp;Anagrafica!B111,"")</f>
        <v/>
      </c>
      <c r="B23" s="78" t="str">
        <f>IF(Anagrafica!$A$11&lt;&gt;"",'EVT1.1'!$AI24,"")</f>
        <v/>
      </c>
      <c r="C23" s="78" t="str">
        <f>IF(Anagrafica!$A$12&lt;&gt;"",'EVT1.2'!$AI24,"")</f>
        <v/>
      </c>
      <c r="D23" s="78" t="str">
        <f>IF(Anagrafica!$A$13&lt;&gt;"",'EVT1.3'!$AI24,"")</f>
        <v/>
      </c>
      <c r="E23" s="78" t="str">
        <f>IF(Anagrafica!$A$14&lt;&gt;"",'EVT1.4'!$AI24,"")</f>
        <v/>
      </c>
      <c r="F23" s="78" t="str">
        <f>IF(Anagrafica!$A$15&lt;&gt;"",'EVT1.5'!$AI24,"")</f>
        <v/>
      </c>
      <c r="G23" s="78" t="str">
        <f>IF(Anagrafica!$A$16&lt;&gt;"",'EVT1.6'!$AI24,"")</f>
        <v/>
      </c>
      <c r="H23" s="78" t="str">
        <f>IF(Anagrafica!$A$17&lt;&gt;"",'EVT1.7'!$AI24,"")</f>
        <v/>
      </c>
      <c r="I23" s="78" t="str">
        <f>IF(Anagrafica!$A$18&lt;&gt;"",'EVT1.8'!$AI24,"")</f>
        <v/>
      </c>
      <c r="J23" s="78" t="str">
        <f>IF(Anagrafica!$A$19&lt;&gt;"",'EVT1.9'!$AI24,"")</f>
        <v/>
      </c>
      <c r="K23" s="78" t="str">
        <f>IF(Anagrafica!$A$20&lt;&gt;"",'EVT1.10'!$AI24,"")</f>
        <v/>
      </c>
      <c r="L23" s="70" t="str">
        <f t="shared" si="0"/>
        <v/>
      </c>
      <c r="M23" s="76" t="str">
        <f t="shared" si="1"/>
        <v/>
      </c>
      <c r="N23" s="37" t="str">
        <f t="shared" si="2"/>
        <v/>
      </c>
      <c r="R23" s="16"/>
      <c r="S23" s="16"/>
      <c r="T23" s="16"/>
      <c r="U23" s="16"/>
    </row>
    <row r="24" spans="1:21" ht="16.5" x14ac:dyDescent="0.3">
      <c r="A24" s="35" t="str">
        <f>IF(AND(Anagrafica!$D$11&gt;0,Anagrafica!A112&lt;&gt;""),Anagrafica!A112&amp;" - "&amp;Anagrafica!B112,"")</f>
        <v/>
      </c>
      <c r="B24" s="78" t="str">
        <f>IF(Anagrafica!$A$11&lt;&gt;"",'EVT1.1'!$AI25,"")</f>
        <v/>
      </c>
      <c r="C24" s="78" t="str">
        <f>IF(Anagrafica!$A$12&lt;&gt;"",'EVT1.2'!$AI25,"")</f>
        <v/>
      </c>
      <c r="D24" s="78" t="str">
        <f>IF(Anagrafica!$A$13&lt;&gt;"",'EVT1.3'!$AI25,"")</f>
        <v/>
      </c>
      <c r="E24" s="78" t="str">
        <f>IF(Anagrafica!$A$14&lt;&gt;"",'EVT1.4'!$AI25,"")</f>
        <v/>
      </c>
      <c r="F24" s="78" t="str">
        <f>IF(Anagrafica!$A$15&lt;&gt;"",'EVT1.5'!$AI25,"")</f>
        <v/>
      </c>
      <c r="G24" s="78" t="str">
        <f>IF(Anagrafica!$A$16&lt;&gt;"",'EVT1.6'!$AI25,"")</f>
        <v/>
      </c>
      <c r="H24" s="78" t="str">
        <f>IF(Anagrafica!$A$17&lt;&gt;"",'EVT1.7'!$AI25,"")</f>
        <v/>
      </c>
      <c r="I24" s="78" t="str">
        <f>IF(Anagrafica!$A$18&lt;&gt;"",'EVT1.8'!$AI25,"")</f>
        <v/>
      </c>
      <c r="J24" s="78" t="str">
        <f>IF(Anagrafica!$A$19&lt;&gt;"",'EVT1.9'!$AI25,"")</f>
        <v/>
      </c>
      <c r="K24" s="78" t="str">
        <f>IF(Anagrafica!$A$20&lt;&gt;"",'EVT1.10'!$AI25,"")</f>
        <v/>
      </c>
      <c r="L24" s="70" t="str">
        <f t="shared" si="0"/>
        <v/>
      </c>
      <c r="M24" s="76" t="str">
        <f t="shared" si="1"/>
        <v/>
      </c>
      <c r="N24" s="37" t="str">
        <f t="shared" si="2"/>
        <v/>
      </c>
      <c r="T24" s="16"/>
      <c r="U24" s="16"/>
    </row>
    <row r="25" spans="1:21" ht="17.25" thickBot="1" x14ac:dyDescent="0.35">
      <c r="A25" s="44" t="str">
        <f>IF(AND(Anagrafica!$D$11&gt;0,Anagrafica!A113&lt;&gt;""),Anagrafica!A113&amp;" - "&amp;Anagrafica!B113,"")</f>
        <v/>
      </c>
      <c r="B25" s="98" t="str">
        <f>IF(Anagrafica!$A$11&lt;&gt;"",'EVT1.1'!$AI26,"")</f>
        <v/>
      </c>
      <c r="C25" s="98" t="str">
        <f>IF(Anagrafica!$A$12&lt;&gt;"",'EVT1.2'!$AI26,"")</f>
        <v/>
      </c>
      <c r="D25" s="98" t="str">
        <f>IF(Anagrafica!$A$13&lt;&gt;"",'EVT1.3'!$AI26,"")</f>
        <v/>
      </c>
      <c r="E25" s="98" t="str">
        <f>IF(Anagrafica!$A$14&lt;&gt;"",'EVT1.4'!$AI26,"")</f>
        <v/>
      </c>
      <c r="F25" s="98" t="str">
        <f>IF(Anagrafica!$A$15&lt;&gt;"",'EVT1.5'!$AI26,"")</f>
        <v/>
      </c>
      <c r="G25" s="98" t="str">
        <f>IF(Anagrafica!$A$16&lt;&gt;"",'EVT1.6'!$AI26,"")</f>
        <v/>
      </c>
      <c r="H25" s="98" t="str">
        <f>IF(Anagrafica!$A$17&lt;&gt;"",'EVT1.7'!$AI26,"")</f>
        <v/>
      </c>
      <c r="I25" s="98" t="str">
        <f>IF(Anagrafica!$A$18&lt;&gt;"",'EVT1.8'!$AI26,"")</f>
        <v/>
      </c>
      <c r="J25" s="98" t="str">
        <f>IF(Anagrafica!$A$19&lt;&gt;"",'EVT1.9'!$AI26,"")</f>
        <v/>
      </c>
      <c r="K25" s="98" t="str">
        <f>IF(Anagrafica!$A$20&lt;&gt;"",'EVT1.10'!$AI26,"")</f>
        <v/>
      </c>
      <c r="L25" s="99" t="str">
        <f t="shared" si="0"/>
        <v/>
      </c>
      <c r="M25" s="100" t="str">
        <f t="shared" si="1"/>
        <v/>
      </c>
      <c r="N25" s="101" t="str">
        <f t="shared" si="2"/>
        <v/>
      </c>
    </row>
    <row r="26" spans="1:21" x14ac:dyDescent="0.2">
      <c r="A26" s="42"/>
      <c r="B26" s="71"/>
      <c r="C26" s="42"/>
      <c r="D26" s="42"/>
      <c r="E26" s="42"/>
      <c r="F26" s="42"/>
      <c r="G26" s="42"/>
      <c r="H26" s="42"/>
      <c r="I26" s="42"/>
      <c r="J26" s="42"/>
      <c r="K26" s="42"/>
      <c r="L26" s="73"/>
      <c r="M26" s="42"/>
      <c r="N26" s="102"/>
    </row>
  </sheetData>
  <mergeCells count="3">
    <mergeCell ref="A5:N5"/>
    <mergeCell ref="A1:AG1"/>
    <mergeCell ref="A7:K7"/>
  </mergeCells>
  <phoneticPr fontId="0" type="noConversion"/>
  <conditionalFormatting sqref="N11:N25">
    <cfRule type="cellIs" dxfId="339" priority="1" stopIfTrue="1" operator="equal">
      <formula>0</formula>
    </cfRule>
    <cfRule type="cellIs" dxfId="338" priority="2" stopIfTrue="1" operator="equal">
      <formula>LARGE($N$11:$N$25,1)</formula>
    </cfRule>
  </conditionalFormatting>
  <hyperlinks>
    <hyperlink ref="A1" location="Anagrafica!A1" display="Torna alla scheda Anagrafica" xr:uid="{00000000-0004-0000-0100-000000000000}"/>
  </hyperlinks>
  <pageMargins left="0.75" right="0.75" top="1" bottom="1" header="0.5" footer="0.5"/>
  <pageSetup paperSize="9" scale="74" orientation="landscape" r:id="rId1"/>
  <headerFooter alignWithMargins="0">
    <oddFooter>&amp;L&amp;"Arial Narrow,Normale"&amp;8&amp;D&amp;R&amp;"Arial Narrow,Normale"&amp;A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oglio42">
    <tabColor indexed="42"/>
    <pageSetUpPr fitToPage="1"/>
  </sheetPr>
  <dimension ref="A1:AI123"/>
  <sheetViews>
    <sheetView showGridLines="0" view="pageBreakPreview" topLeftCell="A2" zoomScaleNormal="100" workbookViewId="0">
      <selection activeCell="U38" sqref="U38"/>
    </sheetView>
  </sheetViews>
  <sheetFormatPr defaultColWidth="9.140625" defaultRowHeight="12.75" x14ac:dyDescent="0.2"/>
  <cols>
    <col min="1" max="2" width="3.85546875" style="3" customWidth="1"/>
    <col min="3" max="3" width="3.85546875" style="5" bestFit="1" customWidth="1"/>
    <col min="4" max="4" width="3.140625" style="3" customWidth="1"/>
    <col min="5" max="31" width="3" style="3" customWidth="1"/>
    <col min="32" max="32" width="2.42578125" style="3" customWidth="1"/>
    <col min="33" max="33" width="3.5703125" style="26" customWidth="1"/>
    <col min="34" max="35" width="10.85546875" style="3" customWidth="1"/>
    <col min="36" max="43" width="3" style="3" customWidth="1"/>
    <col min="44" max="44" width="3.140625" style="3" customWidth="1"/>
    <col min="45" max="16384" width="9.140625" style="3"/>
  </cols>
  <sheetData>
    <row r="1" spans="1:35" ht="26.25" customHeight="1" x14ac:dyDescent="0.2">
      <c r="A1" s="353" t="s">
        <v>21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</row>
    <row r="2" spans="1:35" s="30" customFormat="1" ht="13.5" x14ac:dyDescent="0.25">
      <c r="A2" s="45" t="s">
        <v>16</v>
      </c>
      <c r="B2" s="46"/>
      <c r="C2" s="47"/>
      <c r="D2" s="48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9"/>
      <c r="AH2" s="49"/>
      <c r="AI2" s="49"/>
    </row>
    <row r="3" spans="1:35" s="31" customFormat="1" ht="13.5" x14ac:dyDescent="0.25">
      <c r="A3" s="50"/>
      <c r="B3" s="50"/>
      <c r="C3" s="51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</row>
    <row r="4" spans="1:35" s="9" customFormat="1" ht="6" customHeight="1" x14ac:dyDescent="0.3">
      <c r="A4" s="52"/>
      <c r="B4" s="52"/>
      <c r="C4" s="53"/>
      <c r="D4" s="54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</row>
    <row r="5" spans="1:35" s="9" customFormat="1" ht="39.75" customHeight="1" x14ac:dyDescent="0.3">
      <c r="A5" s="411" t="str">
        <f>IF(Anagrafica!A3&lt;&gt;"",Anagrafica!A3,"")</f>
        <v>CDC ___/______/______ ANNO_______ (agg. P se plurien.) 
TITOLO DEL CDC______________________________</v>
      </c>
      <c r="B5" s="411"/>
      <c r="C5" s="411"/>
      <c r="D5" s="411"/>
      <c r="E5" s="411"/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  <c r="Q5" s="411"/>
      <c r="R5" s="411"/>
      <c r="S5" s="411"/>
      <c r="T5" s="411"/>
      <c r="U5" s="411"/>
      <c r="V5" s="411"/>
      <c r="W5" s="411"/>
      <c r="X5" s="411"/>
      <c r="Y5" s="411"/>
      <c r="Z5" s="411"/>
      <c r="AA5" s="411"/>
      <c r="AB5" s="411"/>
      <c r="AC5" s="411"/>
      <c r="AD5" s="411"/>
      <c r="AE5" s="411"/>
      <c r="AF5" s="411"/>
      <c r="AG5" s="411"/>
      <c r="AH5" s="411"/>
      <c r="AI5" s="411"/>
    </row>
    <row r="6" spans="1:35" s="9" customFormat="1" ht="20.25" x14ac:dyDescent="0.3">
      <c r="A6" s="33"/>
      <c r="B6" s="33"/>
      <c r="C6" s="58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</row>
    <row r="7" spans="1:35" s="9" customFormat="1" ht="20.25" x14ac:dyDescent="0.3">
      <c r="C7" s="10"/>
      <c r="D7" s="11"/>
    </row>
    <row r="8" spans="1:35" s="72" customFormat="1" ht="18.75" x14ac:dyDescent="0.3">
      <c r="A8" s="412" t="str">
        <f>"Criterio: "&amp; Anagrafica!A21&amp;" - "&amp;Anagrafica!B21</f>
        <v>Criterio: CRIT2 - Criterio tecnico 2</v>
      </c>
      <c r="B8" s="412"/>
      <c r="C8" s="412"/>
      <c r="D8" s="412"/>
      <c r="E8" s="412"/>
      <c r="F8" s="412"/>
      <c r="G8" s="412"/>
      <c r="H8" s="412"/>
      <c r="I8" s="412"/>
      <c r="J8" s="412"/>
      <c r="K8" s="412"/>
      <c r="L8" s="412"/>
      <c r="M8" s="412"/>
      <c r="N8" s="412"/>
      <c r="O8" s="412"/>
      <c r="P8" s="412"/>
      <c r="Q8" s="412"/>
      <c r="R8" s="412"/>
      <c r="S8" s="412"/>
      <c r="T8" s="412"/>
      <c r="U8" s="412"/>
      <c r="V8" s="412"/>
      <c r="W8" s="412"/>
      <c r="X8" s="412"/>
      <c r="Y8" s="412"/>
      <c r="Z8" s="412"/>
      <c r="AA8" s="412"/>
      <c r="AB8" s="412"/>
      <c r="AC8" s="412"/>
      <c r="AD8" s="412"/>
      <c r="AE8" s="412"/>
      <c r="AF8" s="412"/>
      <c r="AG8" s="412"/>
      <c r="AH8" s="82" t="s">
        <v>15</v>
      </c>
      <c r="AI8" s="83">
        <f>IF(+Anagrafica!C21&lt;&gt;"",Anagrafica!C21,"")</f>
        <v>35</v>
      </c>
    </row>
    <row r="9" spans="1:35" s="1" customFormat="1" ht="24" customHeight="1" x14ac:dyDescent="0.3">
      <c r="A9" s="413" t="str">
        <f>"Sottocriterio: " &amp; Anagrafica!A22&amp;" - "&amp;Anagrafica!B22</f>
        <v xml:space="preserve">Sottocriterio:  - </v>
      </c>
      <c r="B9" s="413"/>
      <c r="C9" s="413"/>
      <c r="D9" s="413"/>
      <c r="E9" s="413"/>
      <c r="F9" s="413"/>
      <c r="G9" s="413"/>
      <c r="H9" s="413"/>
      <c r="I9" s="413"/>
      <c r="J9" s="413"/>
      <c r="K9" s="413"/>
      <c r="L9" s="413"/>
      <c r="M9" s="413"/>
      <c r="N9" s="413"/>
      <c r="O9" s="413"/>
      <c r="P9" s="413"/>
      <c r="Q9" s="413"/>
      <c r="R9" s="413"/>
      <c r="S9" s="413"/>
      <c r="T9" s="413"/>
      <c r="U9" s="413"/>
      <c r="V9" s="413"/>
      <c r="W9" s="413"/>
      <c r="X9" s="413"/>
      <c r="Y9" s="413"/>
      <c r="Z9" s="413"/>
      <c r="AA9" s="413"/>
      <c r="AB9" s="413"/>
      <c r="AC9" s="413"/>
      <c r="AD9" s="413"/>
      <c r="AE9" s="413"/>
      <c r="AF9" s="413"/>
      <c r="AG9" s="413"/>
      <c r="AH9" s="65" t="s">
        <v>18</v>
      </c>
      <c r="AI9" s="84" t="str">
        <f>IF(+Anagrafica!C22&lt;&gt;"",Anagrafica!C22,"")</f>
        <v/>
      </c>
    </row>
    <row r="10" spans="1:35" ht="18" x14ac:dyDescent="0.25">
      <c r="B10" s="1"/>
      <c r="D10" s="1"/>
      <c r="AB10" s="4"/>
      <c r="AC10" s="4"/>
      <c r="AD10" s="4"/>
      <c r="AE10" s="4"/>
    </row>
    <row r="11" spans="1:35" ht="29.25" customHeight="1" x14ac:dyDescent="0.2">
      <c r="A11" s="385" t="s">
        <v>17</v>
      </c>
      <c r="B11" s="385"/>
      <c r="C11" s="385"/>
      <c r="D11" s="385"/>
      <c r="E11" s="385"/>
      <c r="F11" s="385"/>
      <c r="G11" s="385"/>
      <c r="H11" s="385"/>
      <c r="I11" s="385"/>
      <c r="J11" s="385"/>
      <c r="K11" s="385"/>
      <c r="L11" s="385"/>
      <c r="M11" s="385"/>
      <c r="N11" s="385"/>
      <c r="O11" s="385"/>
      <c r="P11" s="385"/>
      <c r="Q11" s="385"/>
      <c r="R11" s="385"/>
      <c r="S11" s="385"/>
      <c r="T11" s="385" t="s">
        <v>23</v>
      </c>
      <c r="U11" s="385"/>
      <c r="V11" s="385"/>
      <c r="W11" s="385"/>
      <c r="X11" s="385" t="s">
        <v>25</v>
      </c>
      <c r="Y11" s="385"/>
      <c r="Z11" s="385"/>
      <c r="AA11" s="385"/>
      <c r="AB11" s="385" t="s">
        <v>24</v>
      </c>
      <c r="AC11" s="385"/>
      <c r="AD11" s="385"/>
      <c r="AE11" s="385"/>
      <c r="AF11" s="26"/>
      <c r="AI11" s="21" t="s">
        <v>19</v>
      </c>
    </row>
    <row r="12" spans="1:35" ht="16.5" x14ac:dyDescent="0.3">
      <c r="A12" s="61" t="str">
        <f>IF($AI$9&lt;&gt;"",IF(Anagrafica!A99&lt;&gt;"",Anagrafica!A99,""),"")</f>
        <v/>
      </c>
      <c r="B12" s="409" t="str">
        <f>IF(A12&lt;&gt;"",IF(Anagrafica!B99&lt;&gt;"",Anagrafica!B99,""),"")</f>
        <v/>
      </c>
      <c r="C12" s="409"/>
      <c r="D12" s="409"/>
      <c r="E12" s="409"/>
      <c r="F12" s="409"/>
      <c r="G12" s="409"/>
      <c r="H12" s="409"/>
      <c r="I12" s="409"/>
      <c r="J12" s="409"/>
      <c r="K12" s="409"/>
      <c r="L12" s="409"/>
      <c r="M12" s="409"/>
      <c r="N12" s="409"/>
      <c r="O12" s="409"/>
      <c r="P12" s="409"/>
      <c r="Q12" s="409"/>
      <c r="R12" s="409"/>
      <c r="S12" s="410"/>
      <c r="T12" s="372" t="str">
        <f>IF(A12&lt;&gt;"",IF(AI31&lt;&gt;"",AI31,0)+IF(AI50&lt;&gt;"",AI50,0)+IF(AI69&lt;&gt;"",AI69,0)+IF(AI88&lt;&gt;"",AI88,0)+IF(AI107&lt;&gt;"",AI107,0),"")</f>
        <v/>
      </c>
      <c r="U12" s="373"/>
      <c r="V12" s="373"/>
      <c r="W12" s="373"/>
      <c r="X12" s="372" t="str">
        <f>IF(T12&lt;&gt;"",ROUND(T12/COUNTA(Anagrafica!$B$89:$C$93),3),"")</f>
        <v/>
      </c>
      <c r="Y12" s="373"/>
      <c r="Z12" s="373"/>
      <c r="AA12" s="390"/>
      <c r="AB12" s="372" t="str">
        <f>IF(T12="","",IF(T12&gt;0,ROUND(X12/LARGE($X$12:$AA$26,1),3),0))</f>
        <v/>
      </c>
      <c r="AC12" s="373"/>
      <c r="AD12" s="373"/>
      <c r="AE12" s="390"/>
      <c r="AF12" s="94"/>
      <c r="AG12" s="94"/>
      <c r="AH12" s="95"/>
      <c r="AI12" s="85" t="str">
        <f t="shared" ref="AI12:AI26" si="0">IF(AB12&lt;&gt;"",IF(AB12&gt;0,ROUND(AB12*IF($AI$9&lt;&gt;"",$AI$9,$AI$8),3),0),"")</f>
        <v/>
      </c>
    </row>
    <row r="13" spans="1:35" ht="16.5" x14ac:dyDescent="0.3">
      <c r="A13" s="62" t="str">
        <f>IF($AI$9&lt;&gt;"",IF(Anagrafica!A100&lt;&gt;"",Anagrafica!A100,""),"")</f>
        <v/>
      </c>
      <c r="B13" s="374" t="str">
        <f>IF(A13&lt;&gt;"",IF(Anagrafica!B100&lt;&gt;"",Anagrafica!B100,""),"")</f>
        <v/>
      </c>
      <c r="C13" s="374"/>
      <c r="D13" s="374"/>
      <c r="E13" s="374"/>
      <c r="F13" s="374"/>
      <c r="G13" s="374"/>
      <c r="H13" s="374"/>
      <c r="I13" s="374"/>
      <c r="J13" s="374"/>
      <c r="K13" s="374"/>
      <c r="L13" s="374"/>
      <c r="M13" s="374"/>
      <c r="N13" s="374"/>
      <c r="O13" s="374"/>
      <c r="P13" s="374"/>
      <c r="Q13" s="374"/>
      <c r="R13" s="374"/>
      <c r="S13" s="376"/>
      <c r="T13" s="401" t="str">
        <f t="shared" ref="T13:T26" si="1">IF(A13&lt;&gt;"",IF(AI32&lt;&gt;"",AI32,0)+IF(AI51&lt;&gt;"",AI51,0)+IF(AI70&lt;&gt;"",AI70,0)+IF(AI89&lt;&gt;"",AI89,0)+IF(AI108&lt;&gt;"",AI108,0),"")</f>
        <v/>
      </c>
      <c r="U13" s="402"/>
      <c r="V13" s="402"/>
      <c r="W13" s="402"/>
      <c r="X13" s="401" t="str">
        <f>IF(T13&lt;&gt;"",ROUND(T13/COUNTA(Anagrafica!$B$89:$C$93),3),"")</f>
        <v/>
      </c>
      <c r="Y13" s="402"/>
      <c r="Z13" s="402"/>
      <c r="AA13" s="403"/>
      <c r="AB13" s="401" t="str">
        <f t="shared" ref="AB13:AB26" si="2">IF(T13="","",IF(T13&gt;0,ROUND(X13/LARGE($X$12:$AA$26,1),3),0))</f>
        <v/>
      </c>
      <c r="AC13" s="402"/>
      <c r="AD13" s="402"/>
      <c r="AE13" s="403"/>
      <c r="AF13" s="96"/>
      <c r="AG13" s="96"/>
      <c r="AH13" s="97"/>
      <c r="AI13" s="86" t="str">
        <f t="shared" si="0"/>
        <v/>
      </c>
    </row>
    <row r="14" spans="1:35" ht="16.5" x14ac:dyDescent="0.3">
      <c r="A14" s="62" t="str">
        <f>IF($AI$9&lt;&gt;"",IF(Anagrafica!A101&lt;&gt;"",Anagrafica!A101,""),"")</f>
        <v/>
      </c>
      <c r="B14" s="374" t="str">
        <f>IF(A14&lt;&gt;"",IF(Anagrafica!B101&lt;&gt;"",Anagrafica!B101,""),"")</f>
        <v/>
      </c>
      <c r="C14" s="374"/>
      <c r="D14" s="374"/>
      <c r="E14" s="374"/>
      <c r="F14" s="374"/>
      <c r="G14" s="374"/>
      <c r="H14" s="374"/>
      <c r="I14" s="374"/>
      <c r="J14" s="374"/>
      <c r="K14" s="374"/>
      <c r="L14" s="374"/>
      <c r="M14" s="374"/>
      <c r="N14" s="374"/>
      <c r="O14" s="374"/>
      <c r="P14" s="374"/>
      <c r="Q14" s="374"/>
      <c r="R14" s="374"/>
      <c r="S14" s="376"/>
      <c r="T14" s="401" t="str">
        <f t="shared" si="1"/>
        <v/>
      </c>
      <c r="U14" s="402"/>
      <c r="V14" s="402"/>
      <c r="W14" s="402"/>
      <c r="X14" s="401" t="str">
        <f>IF(T14&lt;&gt;"",ROUND(T14/COUNTA(Anagrafica!$B$89:$C$93),3),"")</f>
        <v/>
      </c>
      <c r="Y14" s="402"/>
      <c r="Z14" s="402"/>
      <c r="AA14" s="403"/>
      <c r="AB14" s="401" t="str">
        <f t="shared" si="2"/>
        <v/>
      </c>
      <c r="AC14" s="402"/>
      <c r="AD14" s="402"/>
      <c r="AE14" s="403"/>
      <c r="AF14" s="96"/>
      <c r="AG14" s="96"/>
      <c r="AH14" s="97"/>
      <c r="AI14" s="86" t="str">
        <f t="shared" si="0"/>
        <v/>
      </c>
    </row>
    <row r="15" spans="1:35" ht="16.5" x14ac:dyDescent="0.3">
      <c r="A15" s="62" t="str">
        <f>IF($AI$9&lt;&gt;"",IF(Anagrafica!A102&lt;&gt;"",Anagrafica!A102,""),"")</f>
        <v/>
      </c>
      <c r="B15" s="374" t="str">
        <f>IF(A15&lt;&gt;"",IF(Anagrafica!B102&lt;&gt;"",Anagrafica!B102,""),"")</f>
        <v/>
      </c>
      <c r="C15" s="374"/>
      <c r="D15" s="374"/>
      <c r="E15" s="374"/>
      <c r="F15" s="374"/>
      <c r="G15" s="374"/>
      <c r="H15" s="374"/>
      <c r="I15" s="374"/>
      <c r="J15" s="374"/>
      <c r="K15" s="374"/>
      <c r="L15" s="374"/>
      <c r="M15" s="374"/>
      <c r="N15" s="374"/>
      <c r="O15" s="374"/>
      <c r="P15" s="374"/>
      <c r="Q15" s="374"/>
      <c r="R15" s="374"/>
      <c r="S15" s="376"/>
      <c r="T15" s="401" t="str">
        <f t="shared" si="1"/>
        <v/>
      </c>
      <c r="U15" s="402"/>
      <c r="V15" s="402"/>
      <c r="W15" s="402"/>
      <c r="X15" s="401" t="str">
        <f>IF(T15&lt;&gt;"",ROUND(T15/COUNTA(Anagrafica!$B$89:$C$93),3),"")</f>
        <v/>
      </c>
      <c r="Y15" s="402"/>
      <c r="Z15" s="402"/>
      <c r="AA15" s="403"/>
      <c r="AB15" s="401" t="str">
        <f t="shared" si="2"/>
        <v/>
      </c>
      <c r="AC15" s="402"/>
      <c r="AD15" s="402"/>
      <c r="AE15" s="403"/>
      <c r="AF15" s="96"/>
      <c r="AG15" s="96"/>
      <c r="AH15" s="97"/>
      <c r="AI15" s="86" t="str">
        <f t="shared" si="0"/>
        <v/>
      </c>
    </row>
    <row r="16" spans="1:35" ht="16.5" x14ac:dyDescent="0.3">
      <c r="A16" s="62" t="str">
        <f>IF($AI$9&lt;&gt;"",IF(Anagrafica!A103&lt;&gt;"",Anagrafica!A103,""),"")</f>
        <v/>
      </c>
      <c r="B16" s="374" t="str">
        <f>IF(A16&lt;&gt;"",IF(Anagrafica!B103&lt;&gt;"",Anagrafica!B103,""),"")</f>
        <v/>
      </c>
      <c r="C16" s="374"/>
      <c r="D16" s="374"/>
      <c r="E16" s="374"/>
      <c r="F16" s="374"/>
      <c r="G16" s="374"/>
      <c r="H16" s="374"/>
      <c r="I16" s="374"/>
      <c r="J16" s="374"/>
      <c r="K16" s="374"/>
      <c r="L16" s="374"/>
      <c r="M16" s="374"/>
      <c r="N16" s="374"/>
      <c r="O16" s="374"/>
      <c r="P16" s="374"/>
      <c r="Q16" s="374"/>
      <c r="R16" s="374"/>
      <c r="S16" s="376"/>
      <c r="T16" s="401" t="str">
        <f t="shared" si="1"/>
        <v/>
      </c>
      <c r="U16" s="402"/>
      <c r="V16" s="402"/>
      <c r="W16" s="402"/>
      <c r="X16" s="401" t="str">
        <f>IF(T16&lt;&gt;"",ROUND(T16/COUNTA(Anagrafica!$B$89:$C$93),3),"")</f>
        <v/>
      </c>
      <c r="Y16" s="402"/>
      <c r="Z16" s="402"/>
      <c r="AA16" s="403"/>
      <c r="AB16" s="401" t="str">
        <f t="shared" si="2"/>
        <v/>
      </c>
      <c r="AC16" s="402"/>
      <c r="AD16" s="402"/>
      <c r="AE16" s="403"/>
      <c r="AF16" s="96"/>
      <c r="AG16" s="96"/>
      <c r="AH16" s="97"/>
      <c r="AI16" s="86" t="str">
        <f t="shared" si="0"/>
        <v/>
      </c>
    </row>
    <row r="17" spans="1:35" ht="16.5" x14ac:dyDescent="0.3">
      <c r="A17" s="62" t="str">
        <f>IF($AI$9&lt;&gt;"",IF(Anagrafica!A104&lt;&gt;"",Anagrafica!A104,""),"")</f>
        <v/>
      </c>
      <c r="B17" s="374" t="str">
        <f>IF(A17&lt;&gt;"",IF(Anagrafica!B104&lt;&gt;"",Anagrafica!B104,""),"")</f>
        <v/>
      </c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4"/>
      <c r="N17" s="374"/>
      <c r="O17" s="374"/>
      <c r="P17" s="374"/>
      <c r="Q17" s="374"/>
      <c r="R17" s="374"/>
      <c r="S17" s="376"/>
      <c r="T17" s="401" t="str">
        <f t="shared" si="1"/>
        <v/>
      </c>
      <c r="U17" s="402"/>
      <c r="V17" s="402"/>
      <c r="W17" s="402"/>
      <c r="X17" s="401" t="str">
        <f>IF(T17&lt;&gt;"",ROUND(T17/COUNTA(Anagrafica!$B$89:$C$93),3),"")</f>
        <v/>
      </c>
      <c r="Y17" s="402"/>
      <c r="Z17" s="402"/>
      <c r="AA17" s="403"/>
      <c r="AB17" s="401" t="str">
        <f t="shared" si="2"/>
        <v/>
      </c>
      <c r="AC17" s="402"/>
      <c r="AD17" s="402"/>
      <c r="AE17" s="403"/>
      <c r="AF17" s="96"/>
      <c r="AG17" s="96"/>
      <c r="AH17" s="97"/>
      <c r="AI17" s="86" t="str">
        <f t="shared" si="0"/>
        <v/>
      </c>
    </row>
    <row r="18" spans="1:35" ht="16.5" x14ac:dyDescent="0.3">
      <c r="A18" s="62" t="str">
        <f>IF($AI$9&lt;&gt;"",IF(Anagrafica!A105&lt;&gt;"",Anagrafica!A105,""),"")</f>
        <v/>
      </c>
      <c r="B18" s="374" t="str">
        <f>IF(A18&lt;&gt;"",IF(Anagrafica!B105&lt;&gt;"",Anagrafica!B105,""),"")</f>
        <v/>
      </c>
      <c r="C18" s="374"/>
      <c r="D18" s="374"/>
      <c r="E18" s="374"/>
      <c r="F18" s="374"/>
      <c r="G18" s="374"/>
      <c r="H18" s="374"/>
      <c r="I18" s="374"/>
      <c r="J18" s="374"/>
      <c r="K18" s="374"/>
      <c r="L18" s="374"/>
      <c r="M18" s="374"/>
      <c r="N18" s="374"/>
      <c r="O18" s="374"/>
      <c r="P18" s="374"/>
      <c r="Q18" s="374"/>
      <c r="R18" s="374"/>
      <c r="S18" s="376"/>
      <c r="T18" s="401" t="str">
        <f t="shared" si="1"/>
        <v/>
      </c>
      <c r="U18" s="402"/>
      <c r="V18" s="402"/>
      <c r="W18" s="402"/>
      <c r="X18" s="401" t="str">
        <f>IF(T18&lt;&gt;"",ROUND(T18/COUNTA(Anagrafica!$B$89:$C$93),3),"")</f>
        <v/>
      </c>
      <c r="Y18" s="402"/>
      <c r="Z18" s="402"/>
      <c r="AA18" s="403"/>
      <c r="AB18" s="401" t="str">
        <f t="shared" si="2"/>
        <v/>
      </c>
      <c r="AC18" s="402"/>
      <c r="AD18" s="402"/>
      <c r="AE18" s="403"/>
      <c r="AF18" s="96"/>
      <c r="AG18" s="96"/>
      <c r="AH18" s="97"/>
      <c r="AI18" s="86" t="str">
        <f t="shared" si="0"/>
        <v/>
      </c>
    </row>
    <row r="19" spans="1:35" ht="16.5" x14ac:dyDescent="0.3">
      <c r="A19" s="62" t="str">
        <f>IF($AI$9&lt;&gt;"",IF(Anagrafica!A106&lt;&gt;"",Anagrafica!A106,""),"")</f>
        <v/>
      </c>
      <c r="B19" s="374" t="str">
        <f>IF(A19&lt;&gt;"",IF(Anagrafica!B106&lt;&gt;"",Anagrafica!B106,""),"")</f>
        <v/>
      </c>
      <c r="C19" s="374"/>
      <c r="D19" s="374"/>
      <c r="E19" s="374"/>
      <c r="F19" s="374"/>
      <c r="G19" s="374"/>
      <c r="H19" s="374"/>
      <c r="I19" s="374"/>
      <c r="J19" s="374"/>
      <c r="K19" s="374"/>
      <c r="L19" s="374"/>
      <c r="M19" s="374"/>
      <c r="N19" s="374"/>
      <c r="O19" s="374"/>
      <c r="P19" s="374"/>
      <c r="Q19" s="374"/>
      <c r="R19" s="374"/>
      <c r="S19" s="376"/>
      <c r="T19" s="401" t="str">
        <f t="shared" si="1"/>
        <v/>
      </c>
      <c r="U19" s="402"/>
      <c r="V19" s="402"/>
      <c r="W19" s="402"/>
      <c r="X19" s="401" t="str">
        <f>IF(T19&lt;&gt;"",ROUND(T19/COUNTA(Anagrafica!$B$89:$C$93),3),"")</f>
        <v/>
      </c>
      <c r="Y19" s="402"/>
      <c r="Z19" s="402"/>
      <c r="AA19" s="403"/>
      <c r="AB19" s="401" t="str">
        <f t="shared" si="2"/>
        <v/>
      </c>
      <c r="AC19" s="402"/>
      <c r="AD19" s="402"/>
      <c r="AE19" s="403"/>
      <c r="AF19" s="96"/>
      <c r="AG19" s="96"/>
      <c r="AH19" s="97"/>
      <c r="AI19" s="86" t="str">
        <f t="shared" si="0"/>
        <v/>
      </c>
    </row>
    <row r="20" spans="1:35" ht="16.5" x14ac:dyDescent="0.3">
      <c r="A20" s="62" t="str">
        <f>IF($AI$9&lt;&gt;"",IF(Anagrafica!A107&lt;&gt;"",Anagrafica!A107,""),"")</f>
        <v/>
      </c>
      <c r="B20" s="374" t="str">
        <f>IF(A20&lt;&gt;"",IF(Anagrafica!B107&lt;&gt;"",Anagrafica!B107,""),"")</f>
        <v/>
      </c>
      <c r="C20" s="374"/>
      <c r="D20" s="374"/>
      <c r="E20" s="374"/>
      <c r="F20" s="374"/>
      <c r="G20" s="374"/>
      <c r="H20" s="374"/>
      <c r="I20" s="374"/>
      <c r="J20" s="374"/>
      <c r="K20" s="374"/>
      <c r="L20" s="374"/>
      <c r="M20" s="374"/>
      <c r="N20" s="374"/>
      <c r="O20" s="374"/>
      <c r="P20" s="374"/>
      <c r="Q20" s="374"/>
      <c r="R20" s="374"/>
      <c r="S20" s="376"/>
      <c r="T20" s="401" t="str">
        <f t="shared" si="1"/>
        <v/>
      </c>
      <c r="U20" s="402"/>
      <c r="V20" s="402"/>
      <c r="W20" s="402"/>
      <c r="X20" s="401" t="str">
        <f>IF(T20&lt;&gt;"",ROUND(T20/COUNTA(Anagrafica!$B$89:$C$93),3),"")</f>
        <v/>
      </c>
      <c r="Y20" s="402"/>
      <c r="Z20" s="402"/>
      <c r="AA20" s="403"/>
      <c r="AB20" s="401" t="str">
        <f t="shared" si="2"/>
        <v/>
      </c>
      <c r="AC20" s="402"/>
      <c r="AD20" s="402"/>
      <c r="AE20" s="403"/>
      <c r="AF20" s="96"/>
      <c r="AG20" s="96"/>
      <c r="AH20" s="97"/>
      <c r="AI20" s="86" t="str">
        <f t="shared" si="0"/>
        <v/>
      </c>
    </row>
    <row r="21" spans="1:35" ht="16.5" x14ac:dyDescent="0.3">
      <c r="A21" s="62" t="str">
        <f>IF($AI$9&lt;&gt;"",IF(Anagrafica!A108&lt;&gt;"",Anagrafica!A108,""),"")</f>
        <v/>
      </c>
      <c r="B21" s="374" t="str">
        <f>IF(A21&lt;&gt;"",IF(Anagrafica!B108&lt;&gt;"",Anagrafica!B108,""),"")</f>
        <v/>
      </c>
      <c r="C21" s="374"/>
      <c r="D21" s="374"/>
      <c r="E21" s="374"/>
      <c r="F21" s="374"/>
      <c r="G21" s="374"/>
      <c r="H21" s="374"/>
      <c r="I21" s="374"/>
      <c r="J21" s="374"/>
      <c r="K21" s="374"/>
      <c r="L21" s="374"/>
      <c r="M21" s="374"/>
      <c r="N21" s="374"/>
      <c r="O21" s="374"/>
      <c r="P21" s="374"/>
      <c r="Q21" s="374"/>
      <c r="R21" s="374"/>
      <c r="S21" s="376"/>
      <c r="T21" s="401" t="str">
        <f t="shared" si="1"/>
        <v/>
      </c>
      <c r="U21" s="402"/>
      <c r="V21" s="402"/>
      <c r="W21" s="402"/>
      <c r="X21" s="401" t="str">
        <f>IF(T21&lt;&gt;"",ROUND(T21/COUNTA(Anagrafica!$B$89:$C$93),3),"")</f>
        <v/>
      </c>
      <c r="Y21" s="402"/>
      <c r="Z21" s="402"/>
      <c r="AA21" s="403"/>
      <c r="AB21" s="401" t="str">
        <f t="shared" si="2"/>
        <v/>
      </c>
      <c r="AC21" s="402"/>
      <c r="AD21" s="402"/>
      <c r="AE21" s="403"/>
      <c r="AF21" s="96"/>
      <c r="AG21" s="96"/>
      <c r="AH21" s="97"/>
      <c r="AI21" s="86" t="str">
        <f t="shared" si="0"/>
        <v/>
      </c>
    </row>
    <row r="22" spans="1:35" ht="16.5" x14ac:dyDescent="0.3">
      <c r="A22" s="62" t="str">
        <f>IF($AI$9&lt;&gt;"",IF(Anagrafica!A109&lt;&gt;"",Anagrafica!A109,""),"")</f>
        <v/>
      </c>
      <c r="B22" s="374" t="str">
        <f>IF(A22&lt;&gt;"",IF(Anagrafica!B109&lt;&gt;"",Anagrafica!B109,""),"")</f>
        <v/>
      </c>
      <c r="C22" s="374"/>
      <c r="D22" s="374"/>
      <c r="E22" s="374"/>
      <c r="F22" s="374"/>
      <c r="G22" s="374"/>
      <c r="H22" s="374"/>
      <c r="I22" s="374"/>
      <c r="J22" s="374"/>
      <c r="K22" s="374"/>
      <c r="L22" s="374"/>
      <c r="M22" s="374"/>
      <c r="N22" s="374"/>
      <c r="O22" s="374"/>
      <c r="P22" s="374"/>
      <c r="Q22" s="374"/>
      <c r="R22" s="374"/>
      <c r="S22" s="376"/>
      <c r="T22" s="401" t="str">
        <f t="shared" si="1"/>
        <v/>
      </c>
      <c r="U22" s="402"/>
      <c r="V22" s="402"/>
      <c r="W22" s="402"/>
      <c r="X22" s="401" t="str">
        <f>IF(T22&lt;&gt;"",ROUND(T22/COUNTA(Anagrafica!$B$89:$C$93),3),"")</f>
        <v/>
      </c>
      <c r="Y22" s="402"/>
      <c r="Z22" s="402"/>
      <c r="AA22" s="403"/>
      <c r="AB22" s="401" t="str">
        <f t="shared" si="2"/>
        <v/>
      </c>
      <c r="AC22" s="402"/>
      <c r="AD22" s="402"/>
      <c r="AE22" s="403"/>
      <c r="AF22" s="96"/>
      <c r="AG22" s="96"/>
      <c r="AH22" s="97"/>
      <c r="AI22" s="86" t="str">
        <f t="shared" si="0"/>
        <v/>
      </c>
    </row>
    <row r="23" spans="1:35" ht="16.5" x14ac:dyDescent="0.3">
      <c r="A23" s="62" t="str">
        <f>IF($AI$9&lt;&gt;"",IF(Anagrafica!A110&lt;&gt;"",Anagrafica!A110,""),"")</f>
        <v/>
      </c>
      <c r="B23" s="374" t="str">
        <f>IF(A23&lt;&gt;"",IF(Anagrafica!B110&lt;&gt;"",Anagrafica!B110,""),"")</f>
        <v/>
      </c>
      <c r="C23" s="374"/>
      <c r="D23" s="374"/>
      <c r="E23" s="374"/>
      <c r="F23" s="374"/>
      <c r="G23" s="374"/>
      <c r="H23" s="374"/>
      <c r="I23" s="374"/>
      <c r="J23" s="374"/>
      <c r="K23" s="374"/>
      <c r="L23" s="374"/>
      <c r="M23" s="374"/>
      <c r="N23" s="374"/>
      <c r="O23" s="374"/>
      <c r="P23" s="374"/>
      <c r="Q23" s="374"/>
      <c r="R23" s="374"/>
      <c r="S23" s="376"/>
      <c r="T23" s="401" t="str">
        <f t="shared" si="1"/>
        <v/>
      </c>
      <c r="U23" s="402"/>
      <c r="V23" s="402"/>
      <c r="W23" s="402"/>
      <c r="X23" s="401" t="str">
        <f>IF(T23&lt;&gt;"",ROUND(T23/COUNTA(Anagrafica!$B$89:$C$93),3),"")</f>
        <v/>
      </c>
      <c r="Y23" s="402"/>
      <c r="Z23" s="402"/>
      <c r="AA23" s="403"/>
      <c r="AB23" s="401" t="str">
        <f t="shared" si="2"/>
        <v/>
      </c>
      <c r="AC23" s="402"/>
      <c r="AD23" s="402"/>
      <c r="AE23" s="403"/>
      <c r="AF23" s="96"/>
      <c r="AG23" s="96"/>
      <c r="AH23" s="97"/>
      <c r="AI23" s="86" t="str">
        <f t="shared" si="0"/>
        <v/>
      </c>
    </row>
    <row r="24" spans="1:35" ht="16.5" x14ac:dyDescent="0.3">
      <c r="A24" s="62" t="str">
        <f>IF($AI$9&lt;&gt;"",IF(Anagrafica!A111&lt;&gt;"",Anagrafica!A111,""),"")</f>
        <v/>
      </c>
      <c r="B24" s="374" t="str">
        <f>IF(A24&lt;&gt;"",IF(Anagrafica!B111&lt;&gt;"",Anagrafica!B111,""),"")</f>
        <v/>
      </c>
      <c r="C24" s="374"/>
      <c r="D24" s="374"/>
      <c r="E24" s="374"/>
      <c r="F24" s="374"/>
      <c r="G24" s="374"/>
      <c r="H24" s="374"/>
      <c r="I24" s="374"/>
      <c r="J24" s="374"/>
      <c r="K24" s="374"/>
      <c r="L24" s="374"/>
      <c r="M24" s="374"/>
      <c r="N24" s="374"/>
      <c r="O24" s="374"/>
      <c r="P24" s="374"/>
      <c r="Q24" s="374"/>
      <c r="R24" s="374"/>
      <c r="S24" s="376"/>
      <c r="T24" s="401" t="str">
        <f t="shared" si="1"/>
        <v/>
      </c>
      <c r="U24" s="402"/>
      <c r="V24" s="402"/>
      <c r="W24" s="402"/>
      <c r="X24" s="401" t="str">
        <f>IF(T24&lt;&gt;"",ROUND(T24/COUNTA(Anagrafica!$B$89:$C$93),3),"")</f>
        <v/>
      </c>
      <c r="Y24" s="402"/>
      <c r="Z24" s="402"/>
      <c r="AA24" s="403"/>
      <c r="AB24" s="401" t="str">
        <f t="shared" si="2"/>
        <v/>
      </c>
      <c r="AC24" s="402"/>
      <c r="AD24" s="402"/>
      <c r="AE24" s="403"/>
      <c r="AF24" s="96"/>
      <c r="AG24" s="96"/>
      <c r="AH24" s="97"/>
      <c r="AI24" s="86" t="str">
        <f t="shared" si="0"/>
        <v/>
      </c>
    </row>
    <row r="25" spans="1:35" ht="16.5" x14ac:dyDescent="0.3">
      <c r="A25" s="62" t="str">
        <f>IF($AI$9&lt;&gt;"",IF(Anagrafica!A112&lt;&gt;"",Anagrafica!A112,""),"")</f>
        <v/>
      </c>
      <c r="B25" s="374" t="str">
        <f>IF(A25&lt;&gt;"",IF(Anagrafica!B112&lt;&gt;"",Anagrafica!B112,""),"")</f>
        <v/>
      </c>
      <c r="C25" s="374"/>
      <c r="D25" s="374"/>
      <c r="E25" s="374"/>
      <c r="F25" s="374"/>
      <c r="G25" s="374"/>
      <c r="H25" s="374"/>
      <c r="I25" s="374"/>
      <c r="J25" s="374"/>
      <c r="K25" s="374"/>
      <c r="L25" s="374"/>
      <c r="M25" s="374"/>
      <c r="N25" s="374"/>
      <c r="O25" s="374"/>
      <c r="P25" s="374"/>
      <c r="Q25" s="374"/>
      <c r="R25" s="374"/>
      <c r="S25" s="376"/>
      <c r="T25" s="401" t="str">
        <f t="shared" si="1"/>
        <v/>
      </c>
      <c r="U25" s="402"/>
      <c r="V25" s="402"/>
      <c r="W25" s="402"/>
      <c r="X25" s="401" t="str">
        <f>IF(T25&lt;&gt;"",ROUND(T25/COUNTA(Anagrafica!$B$89:$C$93),3),"")</f>
        <v/>
      </c>
      <c r="Y25" s="402"/>
      <c r="Z25" s="402"/>
      <c r="AA25" s="403"/>
      <c r="AB25" s="401" t="str">
        <f t="shared" si="2"/>
        <v/>
      </c>
      <c r="AC25" s="402"/>
      <c r="AD25" s="402"/>
      <c r="AE25" s="403"/>
      <c r="AF25" s="96"/>
      <c r="AG25" s="96"/>
      <c r="AH25" s="97"/>
      <c r="AI25" s="86" t="str">
        <f t="shared" si="0"/>
        <v/>
      </c>
    </row>
    <row r="26" spans="1:35" ht="16.5" x14ac:dyDescent="0.3">
      <c r="A26" s="63" t="str">
        <f>IF($AI$9&lt;&gt;"",IF(Anagrafica!A113&lt;&gt;"",Anagrafica!A113,""),"")</f>
        <v/>
      </c>
      <c r="B26" s="379" t="str">
        <f>IF(A26&lt;&gt;"",IF(Anagrafica!B113&lt;&gt;"",Anagrafica!B113,""),"")</f>
        <v/>
      </c>
      <c r="C26" s="379"/>
      <c r="D26" s="379"/>
      <c r="E26" s="379"/>
      <c r="F26" s="379"/>
      <c r="G26" s="379"/>
      <c r="H26" s="379"/>
      <c r="I26" s="379"/>
      <c r="J26" s="379"/>
      <c r="K26" s="379"/>
      <c r="L26" s="379"/>
      <c r="M26" s="379"/>
      <c r="N26" s="379"/>
      <c r="O26" s="379"/>
      <c r="P26" s="379"/>
      <c r="Q26" s="379"/>
      <c r="R26" s="379"/>
      <c r="S26" s="380"/>
      <c r="T26" s="407" t="str">
        <f t="shared" si="1"/>
        <v/>
      </c>
      <c r="U26" s="408"/>
      <c r="V26" s="408"/>
      <c r="W26" s="408"/>
      <c r="X26" s="404" t="str">
        <f>IF(T26&lt;&gt;"",ROUND(T26/COUNTA(Anagrafica!$B$89:$C$93),3),"")</f>
        <v/>
      </c>
      <c r="Y26" s="405"/>
      <c r="Z26" s="405"/>
      <c r="AA26" s="406"/>
      <c r="AB26" s="404" t="str">
        <f t="shared" si="2"/>
        <v/>
      </c>
      <c r="AC26" s="405"/>
      <c r="AD26" s="405"/>
      <c r="AE26" s="406"/>
      <c r="AF26" s="96"/>
      <c r="AG26" s="96"/>
      <c r="AH26" s="97"/>
      <c r="AI26" s="87" t="str">
        <f t="shared" si="0"/>
        <v/>
      </c>
    </row>
    <row r="27" spans="1:35" x14ac:dyDescent="0.2">
      <c r="A27" s="42"/>
      <c r="B27" s="42"/>
      <c r="C27" s="9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378"/>
      <c r="Q27" s="378"/>
      <c r="R27" s="378"/>
      <c r="S27" s="378"/>
      <c r="T27" s="400"/>
      <c r="U27" s="400"/>
      <c r="V27" s="400"/>
      <c r="W27" s="400"/>
      <c r="X27" s="42"/>
      <c r="Y27" s="42"/>
      <c r="Z27" s="42"/>
      <c r="AA27" s="42"/>
      <c r="AB27" s="26"/>
      <c r="AC27" s="26"/>
      <c r="AD27" s="26"/>
      <c r="AE27" s="26"/>
      <c r="AF27" s="104"/>
      <c r="AG27" s="104"/>
      <c r="AH27" s="103"/>
      <c r="AI27" s="42"/>
    </row>
    <row r="29" spans="1:35" s="20" customFormat="1" ht="16.5" x14ac:dyDescent="0.3">
      <c r="A29" s="19" t="str">
        <f>IF(Anagrafica!A89&lt;&gt;"",Anagrafica!A89&amp;" - "&amp;Anagrafica!B89,"")</f>
        <v>1 - Commissario 1</v>
      </c>
      <c r="C29" s="28"/>
      <c r="AG29" s="28"/>
    </row>
    <row r="30" spans="1:35" s="5" customFormat="1" ht="13.5" customHeight="1" x14ac:dyDescent="0.2">
      <c r="A30" s="4" t="s">
        <v>10</v>
      </c>
      <c r="C30" s="60" t="str">
        <f>$A$13</f>
        <v/>
      </c>
      <c r="E30" s="60" t="str">
        <f>+$A$14</f>
        <v/>
      </c>
      <c r="G30" s="60" t="str">
        <f>+$A$15</f>
        <v/>
      </c>
      <c r="I30" s="60" t="str">
        <f>+$A$16</f>
        <v/>
      </c>
      <c r="K30" s="60" t="str">
        <f>+$A$17</f>
        <v/>
      </c>
      <c r="M30" s="60" t="str">
        <f>+$A$18</f>
        <v/>
      </c>
      <c r="O30" s="60" t="str">
        <f>+$A$19</f>
        <v/>
      </c>
      <c r="Q30" s="60" t="str">
        <f>+$A$20</f>
        <v/>
      </c>
      <c r="S30" s="60" t="str">
        <f>+$A$21</f>
        <v/>
      </c>
      <c r="U30" s="60" t="str">
        <f>+$A$22</f>
        <v/>
      </c>
      <c r="W30" s="60" t="str">
        <f>+$A$23</f>
        <v/>
      </c>
      <c r="Y30" s="60" t="str">
        <f>+$A$24</f>
        <v/>
      </c>
      <c r="AA30" s="60" t="str">
        <f>+$A$25</f>
        <v/>
      </c>
      <c r="AC30" s="60" t="str">
        <f>+$A$26</f>
        <v/>
      </c>
      <c r="AE30" s="26"/>
      <c r="AG30" s="4" t="s">
        <v>10</v>
      </c>
      <c r="AH30" s="5" t="s">
        <v>1</v>
      </c>
      <c r="AI30" s="5" t="s">
        <v>0</v>
      </c>
    </row>
    <row r="31" spans="1:35" ht="13.5" x14ac:dyDescent="0.25">
      <c r="A31" s="59" t="str">
        <f>+$A$12</f>
        <v/>
      </c>
      <c r="B31" s="22"/>
      <c r="C31" s="23"/>
      <c r="D31" s="22"/>
      <c r="E31" s="23"/>
      <c r="F31" s="22"/>
      <c r="G31" s="23"/>
      <c r="H31" s="22"/>
      <c r="I31" s="23"/>
      <c r="J31" s="22"/>
      <c r="K31" s="23"/>
      <c r="L31" s="22"/>
      <c r="M31" s="23"/>
      <c r="N31" s="22"/>
      <c r="O31" s="23"/>
      <c r="P31" s="22"/>
      <c r="Q31" s="23"/>
      <c r="R31" s="22"/>
      <c r="S31" s="23"/>
      <c r="T31" s="22"/>
      <c r="U31" s="23"/>
      <c r="V31" s="22"/>
      <c r="W31" s="23"/>
      <c r="X31" s="22"/>
      <c r="Y31" s="23"/>
      <c r="Z31" s="22"/>
      <c r="AA31" s="23"/>
      <c r="AB31" s="22"/>
      <c r="AC31" s="23"/>
      <c r="AE31" s="29" t="str">
        <f t="shared" ref="AE31:AE44" si="3">IF(OR(A31="",AND(A31&lt;&gt;"",A32="")),"",SUM(B31,D31,F31,H31,J31,L31,N31,P31,R31,T31,V31,X31,Z31,AB31))</f>
        <v/>
      </c>
      <c r="AG31" s="6" t="str">
        <f>+$A$12</f>
        <v/>
      </c>
      <c r="AH31" s="6" t="str">
        <f>IF(A31&lt;&gt;"",AE31,"")</f>
        <v/>
      </c>
      <c r="AI31" s="105" t="str">
        <f>IF(AH31="","",IF(AH31&gt;0,ROUND(AH31/LARGE(AH31:AH45,1),3),0))</f>
        <v/>
      </c>
    </row>
    <row r="32" spans="1:35" ht="13.5" x14ac:dyDescent="0.25">
      <c r="A32" s="59" t="str">
        <f>+$A$13</f>
        <v/>
      </c>
      <c r="B32" s="24"/>
      <c r="C32" s="24"/>
      <c r="D32" s="22"/>
      <c r="E32" s="23"/>
      <c r="F32" s="22"/>
      <c r="G32" s="23"/>
      <c r="H32" s="22"/>
      <c r="I32" s="23"/>
      <c r="J32" s="22"/>
      <c r="K32" s="23"/>
      <c r="L32" s="22"/>
      <c r="M32" s="23"/>
      <c r="N32" s="22"/>
      <c r="O32" s="23"/>
      <c r="P32" s="22"/>
      <c r="Q32" s="23"/>
      <c r="R32" s="22"/>
      <c r="S32" s="23"/>
      <c r="T32" s="22"/>
      <c r="U32" s="23"/>
      <c r="V32" s="22"/>
      <c r="W32" s="23"/>
      <c r="X32" s="22"/>
      <c r="Y32" s="23"/>
      <c r="Z32" s="22"/>
      <c r="AA32" s="23"/>
      <c r="AB32" s="22"/>
      <c r="AC32" s="23"/>
      <c r="AE32" s="29" t="str">
        <f t="shared" si="3"/>
        <v/>
      </c>
      <c r="AG32" s="7" t="str">
        <f>+$A$13</f>
        <v/>
      </c>
      <c r="AH32" s="7" t="str">
        <f>IF(A32&lt;&gt;"",IF(AE32&lt;&gt;"",AE32,0)+IF(C46&lt;&gt;"",C46,0),"")</f>
        <v/>
      </c>
      <c r="AI32" s="106" t="str">
        <f>IF(AH32="","",IF(AH32&gt;0,ROUND(AH32/LARGE(AH31:AH45,1),3),0))</f>
        <v/>
      </c>
    </row>
    <row r="33" spans="1:35" ht="13.5" x14ac:dyDescent="0.25">
      <c r="A33" s="59" t="str">
        <f>+$A$14</f>
        <v/>
      </c>
      <c r="B33" s="24"/>
      <c r="C33" s="24"/>
      <c r="D33" s="24"/>
      <c r="E33" s="24"/>
      <c r="F33" s="22"/>
      <c r="G33" s="23"/>
      <c r="H33" s="22"/>
      <c r="I33" s="23"/>
      <c r="J33" s="22"/>
      <c r="K33" s="23"/>
      <c r="L33" s="22"/>
      <c r="M33" s="23"/>
      <c r="N33" s="22"/>
      <c r="O33" s="23"/>
      <c r="P33" s="22"/>
      <c r="Q33" s="23"/>
      <c r="R33" s="22"/>
      <c r="S33" s="23"/>
      <c r="T33" s="22"/>
      <c r="U33" s="23"/>
      <c r="V33" s="22"/>
      <c r="W33" s="23"/>
      <c r="X33" s="22"/>
      <c r="Y33" s="23"/>
      <c r="Z33" s="22"/>
      <c r="AA33" s="23"/>
      <c r="AB33" s="22"/>
      <c r="AC33" s="23"/>
      <c r="AE33" s="29" t="str">
        <f t="shared" si="3"/>
        <v/>
      </c>
      <c r="AG33" s="7" t="str">
        <f>+$A$14</f>
        <v/>
      </c>
      <c r="AH33" s="7" t="str">
        <f>IF(A33&lt;&gt;"",IF(AE33&lt;&gt;"",AE33,0)+IF(E46&lt;&gt;"",E46,0),"")</f>
        <v/>
      </c>
      <c r="AI33" s="106" t="str">
        <f>IF(AH33="","",IF(AH33&gt;0,ROUND(AH33/LARGE(AH31:AH45,1),3),0))</f>
        <v/>
      </c>
    </row>
    <row r="34" spans="1:35" ht="13.5" x14ac:dyDescent="0.25">
      <c r="A34" s="59" t="str">
        <f>+$A$15</f>
        <v/>
      </c>
      <c r="B34" s="24"/>
      <c r="C34" s="24"/>
      <c r="D34" s="24"/>
      <c r="E34" s="24"/>
      <c r="F34" s="24"/>
      <c r="G34" s="24"/>
      <c r="H34" s="22"/>
      <c r="I34" s="23"/>
      <c r="J34" s="22"/>
      <c r="K34" s="23"/>
      <c r="L34" s="22"/>
      <c r="M34" s="23"/>
      <c r="N34" s="22"/>
      <c r="O34" s="23"/>
      <c r="P34" s="22"/>
      <c r="Q34" s="23"/>
      <c r="R34" s="22"/>
      <c r="S34" s="23"/>
      <c r="T34" s="22"/>
      <c r="U34" s="23"/>
      <c r="V34" s="22"/>
      <c r="W34" s="23"/>
      <c r="X34" s="22"/>
      <c r="Y34" s="23"/>
      <c r="Z34" s="22"/>
      <c r="AA34" s="23"/>
      <c r="AB34" s="22"/>
      <c r="AC34" s="23"/>
      <c r="AE34" s="29" t="str">
        <f t="shared" si="3"/>
        <v/>
      </c>
      <c r="AG34" s="7" t="str">
        <f>+$A$15</f>
        <v/>
      </c>
      <c r="AH34" s="7" t="str">
        <f>IF(A34&lt;&gt;"",IF(AE34&lt;&gt;"",AE34,0)+IF(G46&lt;&gt;"",G46,0),"")</f>
        <v/>
      </c>
      <c r="AI34" s="106" t="str">
        <f>IF(AH34="","",IF(AH34&gt;0,ROUND(AH34/LARGE(AH31:AH45,1),3),0))</f>
        <v/>
      </c>
    </row>
    <row r="35" spans="1:35" ht="13.5" x14ac:dyDescent="0.25">
      <c r="A35" s="59" t="str">
        <f>+$A$16</f>
        <v/>
      </c>
      <c r="B35" s="24"/>
      <c r="C35" s="24"/>
      <c r="D35" s="24"/>
      <c r="E35" s="24"/>
      <c r="F35" s="24"/>
      <c r="G35" s="24"/>
      <c r="H35" s="24"/>
      <c r="I35" s="24"/>
      <c r="J35" s="22"/>
      <c r="K35" s="23"/>
      <c r="L35" s="22"/>
      <c r="M35" s="23"/>
      <c r="N35" s="22"/>
      <c r="O35" s="23"/>
      <c r="P35" s="22"/>
      <c r="Q35" s="23"/>
      <c r="R35" s="22"/>
      <c r="S35" s="23"/>
      <c r="T35" s="22"/>
      <c r="U35" s="23"/>
      <c r="V35" s="22"/>
      <c r="W35" s="23"/>
      <c r="X35" s="22"/>
      <c r="Y35" s="23"/>
      <c r="Z35" s="22"/>
      <c r="AA35" s="23"/>
      <c r="AB35" s="22"/>
      <c r="AC35" s="23"/>
      <c r="AE35" s="29" t="str">
        <f t="shared" si="3"/>
        <v/>
      </c>
      <c r="AG35" s="7" t="str">
        <f>+$A$16</f>
        <v/>
      </c>
      <c r="AH35" s="7" t="str">
        <f>IF(A35&lt;&gt;"",IF(AE35&lt;&gt;"",AE35,0)+IF(I46&lt;&gt;"",I46,0),"")</f>
        <v/>
      </c>
      <c r="AI35" s="106" t="str">
        <f>IF(AH35="","",IF(AH35&gt;0,ROUND(AH35/LARGE(AH31:AH45,1),3),0))</f>
        <v/>
      </c>
    </row>
    <row r="36" spans="1:35" ht="13.5" x14ac:dyDescent="0.25">
      <c r="A36" s="59" t="str">
        <f>+$A$17</f>
        <v/>
      </c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2"/>
      <c r="M36" s="23"/>
      <c r="N36" s="22"/>
      <c r="O36" s="23"/>
      <c r="P36" s="22"/>
      <c r="Q36" s="23"/>
      <c r="R36" s="22"/>
      <c r="S36" s="23"/>
      <c r="T36" s="22"/>
      <c r="U36" s="23"/>
      <c r="V36" s="22"/>
      <c r="W36" s="23"/>
      <c r="X36" s="22"/>
      <c r="Y36" s="23"/>
      <c r="Z36" s="22"/>
      <c r="AA36" s="23"/>
      <c r="AB36" s="22"/>
      <c r="AC36" s="23"/>
      <c r="AE36" s="29" t="str">
        <f t="shared" si="3"/>
        <v/>
      </c>
      <c r="AG36" s="7" t="str">
        <f>+$A$17</f>
        <v/>
      </c>
      <c r="AH36" s="7" t="str">
        <f>IF(A36&lt;&gt;"",IF(AE36&lt;&gt;"",AE36,0)+IF(K46&lt;&gt;"",K46,0),"")</f>
        <v/>
      </c>
      <c r="AI36" s="106" t="str">
        <f>IF(AH36="","",IF(AH36&gt;0,ROUND(AH36/LARGE(AH31:AH45,1),3),0))</f>
        <v/>
      </c>
    </row>
    <row r="37" spans="1:35" ht="13.5" x14ac:dyDescent="0.25">
      <c r="A37" s="59" t="str">
        <f>+$A$18</f>
        <v/>
      </c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2"/>
      <c r="O37" s="23"/>
      <c r="P37" s="22"/>
      <c r="Q37" s="23"/>
      <c r="R37" s="22"/>
      <c r="S37" s="23"/>
      <c r="T37" s="22"/>
      <c r="U37" s="23"/>
      <c r="V37" s="22"/>
      <c r="W37" s="23"/>
      <c r="X37" s="22"/>
      <c r="Y37" s="23"/>
      <c r="Z37" s="22"/>
      <c r="AA37" s="23"/>
      <c r="AB37" s="22"/>
      <c r="AC37" s="23"/>
      <c r="AE37" s="29" t="str">
        <f t="shared" si="3"/>
        <v/>
      </c>
      <c r="AG37" s="7" t="str">
        <f>+$A$18</f>
        <v/>
      </c>
      <c r="AH37" s="7" t="str">
        <f>IF(A37&lt;&gt;"",IF(AE37&lt;&gt;"",AE37,0)+IF(M46&lt;&gt;"",M46,0),"")</f>
        <v/>
      </c>
      <c r="AI37" s="106" t="str">
        <f>IF(AH37="","",IF(AH37&gt;0,ROUND(AH37/LARGE(AH31:AH45,1),3),0))</f>
        <v/>
      </c>
    </row>
    <row r="38" spans="1:35" ht="13.5" x14ac:dyDescent="0.25">
      <c r="A38" s="59" t="str">
        <f>+$A$19</f>
        <v/>
      </c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2"/>
      <c r="Q38" s="23"/>
      <c r="R38" s="22"/>
      <c r="S38" s="23"/>
      <c r="T38" s="22"/>
      <c r="U38" s="23"/>
      <c r="V38" s="22"/>
      <c r="W38" s="23"/>
      <c r="X38" s="22"/>
      <c r="Y38" s="23"/>
      <c r="Z38" s="22"/>
      <c r="AA38" s="23"/>
      <c r="AB38" s="22"/>
      <c r="AC38" s="23"/>
      <c r="AE38" s="29" t="str">
        <f t="shared" si="3"/>
        <v/>
      </c>
      <c r="AG38" s="7" t="str">
        <f>+$A$19</f>
        <v/>
      </c>
      <c r="AH38" s="7" t="str">
        <f>IF(A38&lt;&gt;"",IF(AE38&lt;&gt;"",AE38,0)+IF(O46&lt;&gt;"",O46,0),"")</f>
        <v/>
      </c>
      <c r="AI38" s="106" t="str">
        <f>IF(AH38="","",IF(AH38&gt;0,ROUND(AH38/LARGE(AH31:AH45,1),3),0))</f>
        <v/>
      </c>
    </row>
    <row r="39" spans="1:35" ht="13.5" x14ac:dyDescent="0.25">
      <c r="A39" s="59" t="str">
        <f>+$A$20</f>
        <v/>
      </c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2"/>
      <c r="S39" s="23"/>
      <c r="T39" s="22"/>
      <c r="U39" s="23"/>
      <c r="V39" s="22"/>
      <c r="W39" s="23"/>
      <c r="X39" s="22"/>
      <c r="Y39" s="23"/>
      <c r="Z39" s="22"/>
      <c r="AA39" s="23"/>
      <c r="AB39" s="22"/>
      <c r="AC39" s="23"/>
      <c r="AE39" s="29" t="str">
        <f t="shared" si="3"/>
        <v/>
      </c>
      <c r="AG39" s="7" t="str">
        <f>+$A$20</f>
        <v/>
      </c>
      <c r="AH39" s="7" t="str">
        <f>IF(A39&lt;&gt;"",IF(AE39&lt;&gt;"",AE39,0)+IF(Q46&lt;&gt;"",Q46,0),"")</f>
        <v/>
      </c>
      <c r="AI39" s="106" t="str">
        <f>IF(AH39="","",IF(AH39&gt;0,ROUND(AH39/LARGE(AH31:AH45,1),3),0))</f>
        <v/>
      </c>
    </row>
    <row r="40" spans="1:35" ht="13.5" x14ac:dyDescent="0.25">
      <c r="A40" s="59" t="str">
        <f>+$A$21</f>
        <v/>
      </c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2"/>
      <c r="U40" s="23"/>
      <c r="V40" s="22"/>
      <c r="W40" s="23"/>
      <c r="X40" s="22"/>
      <c r="Y40" s="23"/>
      <c r="Z40" s="22"/>
      <c r="AA40" s="23"/>
      <c r="AB40" s="22"/>
      <c r="AC40" s="23"/>
      <c r="AE40" s="29" t="str">
        <f t="shared" si="3"/>
        <v/>
      </c>
      <c r="AG40" s="7" t="str">
        <f>+$A$21</f>
        <v/>
      </c>
      <c r="AH40" s="7" t="str">
        <f>IF(A40&lt;&gt;"",IF(AE40&lt;&gt;"",AE40,0)+IF(S46&lt;&gt;"",S46,0),"")</f>
        <v/>
      </c>
      <c r="AI40" s="106" t="str">
        <f>IF(AH40="","",IF(AH40&gt;0,ROUND(AH40/LARGE(AH31:AH45,1),3),0))</f>
        <v/>
      </c>
    </row>
    <row r="41" spans="1:35" ht="13.5" x14ac:dyDescent="0.25">
      <c r="A41" s="59" t="str">
        <f>+$A$22</f>
        <v/>
      </c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2"/>
      <c r="W41" s="23"/>
      <c r="X41" s="22"/>
      <c r="Y41" s="23"/>
      <c r="Z41" s="22"/>
      <c r="AA41" s="23"/>
      <c r="AB41" s="22"/>
      <c r="AC41" s="23"/>
      <c r="AE41" s="29" t="str">
        <f t="shared" si="3"/>
        <v/>
      </c>
      <c r="AG41" s="7" t="str">
        <f>+$A$22</f>
        <v/>
      </c>
      <c r="AH41" s="7" t="str">
        <f>IF(A41&lt;&gt;"",IF(AE41&lt;&gt;"",AE41,0)+IF(U46&lt;&gt;"",U46,0),"")</f>
        <v/>
      </c>
      <c r="AI41" s="106" t="str">
        <f>IF(AH41="","",IF(AH41&gt;0,ROUND(AH41/LARGE(AH31:AH45,1),3),0))</f>
        <v/>
      </c>
    </row>
    <row r="42" spans="1:35" ht="13.5" x14ac:dyDescent="0.25">
      <c r="A42" s="59" t="str">
        <f>+$A$23</f>
        <v/>
      </c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2"/>
      <c r="Y42" s="23"/>
      <c r="Z42" s="22"/>
      <c r="AA42" s="23"/>
      <c r="AB42" s="22"/>
      <c r="AC42" s="23"/>
      <c r="AE42" s="29" t="str">
        <f t="shared" si="3"/>
        <v/>
      </c>
      <c r="AG42" s="7" t="str">
        <f>+$A$23</f>
        <v/>
      </c>
      <c r="AH42" s="7" t="str">
        <f>IF(A42&lt;&gt;"",IF(AE42&lt;&gt;"",AE42,0)+IF(W46&lt;&gt;"",W46,0),"")</f>
        <v/>
      </c>
      <c r="AI42" s="106" t="str">
        <f>IF(AH42="","",IF(AH42&gt;0,ROUND(AH42/LARGE(AH31:AH45,1),3),0))</f>
        <v/>
      </c>
    </row>
    <row r="43" spans="1:35" ht="13.5" x14ac:dyDescent="0.25">
      <c r="A43" s="59" t="str">
        <f>+$A$24</f>
        <v/>
      </c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2"/>
      <c r="AA43" s="23"/>
      <c r="AB43" s="22"/>
      <c r="AC43" s="23"/>
      <c r="AE43" s="29" t="str">
        <f t="shared" si="3"/>
        <v/>
      </c>
      <c r="AG43" s="7" t="str">
        <f>+$A$24</f>
        <v/>
      </c>
      <c r="AH43" s="7" t="str">
        <f>IF(A43&lt;&gt;"",IF(AE43&lt;&gt;"",AE43,0)+IF(Y46&lt;&gt;"",Y46,0),"")</f>
        <v/>
      </c>
      <c r="AI43" s="106" t="str">
        <f>IF(AH43="","",IF(AH43&gt;0,ROUND(AH43/LARGE(AH31:AH45,1),3),0))</f>
        <v/>
      </c>
    </row>
    <row r="44" spans="1:35" ht="13.5" x14ac:dyDescent="0.25">
      <c r="A44" s="59" t="str">
        <f>+$A$25</f>
        <v/>
      </c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2"/>
      <c r="AC44" s="23"/>
      <c r="AE44" s="29" t="str">
        <f t="shared" si="3"/>
        <v/>
      </c>
      <c r="AG44" s="7" t="str">
        <f>+$A$25</f>
        <v/>
      </c>
      <c r="AH44" s="7" t="str">
        <f>IF(A44&lt;&gt;"",IF(AE44&lt;&gt;"",AE44,0)+IF(AA46&lt;&gt;"",AA46,0),"")</f>
        <v/>
      </c>
      <c r="AI44" s="106" t="str">
        <f>IF(AH44="","",IF(AH44&gt;0,ROUND(AH44/LARGE(AH31:AH45,1),3),0))</f>
        <v/>
      </c>
    </row>
    <row r="45" spans="1:35" x14ac:dyDescent="0.2">
      <c r="A45" s="59" t="str">
        <f>+$A$26</f>
        <v/>
      </c>
      <c r="C45" s="3"/>
      <c r="AE45" s="26"/>
      <c r="AG45" s="40" t="str">
        <f>+$A$26</f>
        <v/>
      </c>
      <c r="AH45" s="40" t="str">
        <f>IF(A45&lt;&gt;"",IF(AE45&lt;&gt;"",AE45,0)+IF(AC46&lt;&gt;"",AC46,0),"")</f>
        <v/>
      </c>
      <c r="AI45" s="107" t="str">
        <f>IF(AH45="","",IF(AH45&gt;0,ROUND(AH45/LARGE(AH31:AH45,1),3),0))</f>
        <v/>
      </c>
    </row>
    <row r="46" spans="1:35" s="26" customFormat="1" x14ac:dyDescent="0.2">
      <c r="C46" s="27" t="str">
        <f>IF(C30="","",SUM(C31:C44))</f>
        <v/>
      </c>
      <c r="E46" s="27" t="str">
        <f>IF(E30="","",SUM(E31:E44))</f>
        <v/>
      </c>
      <c r="G46" s="27" t="str">
        <f>IF(G30="","",SUM(G31:G44))</f>
        <v/>
      </c>
      <c r="I46" s="27" t="str">
        <f>IF(I30="","",SUM(I31:I44))</f>
        <v/>
      </c>
      <c r="K46" s="27" t="str">
        <f>IF(K30="","",SUM(K31:K44))</f>
        <v/>
      </c>
      <c r="M46" s="27" t="str">
        <f>IF(M30="","",SUM(M31:M44))</f>
        <v/>
      </c>
      <c r="O46" s="27" t="str">
        <f>IF(O30="","",SUM(O31:O44))</f>
        <v/>
      </c>
      <c r="Q46" s="27" t="str">
        <f>IF(Q30="","",SUM(Q31:Q44))</f>
        <v/>
      </c>
      <c r="S46" s="27" t="str">
        <f>IF(S30="","",SUM(S31:S44))</f>
        <v/>
      </c>
      <c r="U46" s="27" t="str">
        <f>IF(U30="","",SUM(U31:U44))</f>
        <v/>
      </c>
      <c r="W46" s="27" t="str">
        <f>IF(W30="","",SUM(W31:W44))</f>
        <v/>
      </c>
      <c r="X46" s="27"/>
      <c r="Y46" s="27" t="str">
        <f>IF(Y30="","",SUM(Y31:Y44))</f>
        <v/>
      </c>
      <c r="AA46" s="27" t="str">
        <f>IF(AA30="","",SUM(AA31:AA44))</f>
        <v/>
      </c>
      <c r="AC46" s="27" t="str">
        <f>IF(AC30="","",SUM(AC31:AC44))</f>
        <v/>
      </c>
      <c r="AG46" s="41"/>
      <c r="AH46" s="93"/>
      <c r="AI46" s="41"/>
    </row>
    <row r="47" spans="1:35" ht="24" customHeight="1" x14ac:dyDescent="0.2">
      <c r="AC47" s="8" t="str">
        <f>"Firma ("&amp;Anagrafica!B89&amp;")"</f>
        <v>Firma (Commissario 1)</v>
      </c>
      <c r="AE47" s="88"/>
      <c r="AF47" s="88"/>
      <c r="AG47" s="89"/>
      <c r="AH47" s="88"/>
      <c r="AI47" s="88"/>
    </row>
    <row r="48" spans="1:35" ht="18.75" x14ac:dyDescent="0.3">
      <c r="A48" s="19" t="str">
        <f>IF(Anagrafica!A90&lt;&gt;"",Anagrafica!A90&amp;" - "&amp;Anagrafica!B90,"")</f>
        <v>2 - Commissario 2</v>
      </c>
      <c r="B48" s="20"/>
      <c r="D48" s="1"/>
      <c r="AE48" s="90"/>
      <c r="AF48" s="90"/>
      <c r="AG48" s="91"/>
      <c r="AH48" s="90"/>
      <c r="AI48" s="90"/>
    </row>
    <row r="49" spans="1:35" s="5" customFormat="1" ht="13.5" customHeight="1" x14ac:dyDescent="0.2">
      <c r="A49" s="4" t="s">
        <v>10</v>
      </c>
      <c r="C49" s="60" t="str">
        <f>$A$13</f>
        <v/>
      </c>
      <c r="E49" s="60" t="str">
        <f>+$A$14</f>
        <v/>
      </c>
      <c r="G49" s="60" t="str">
        <f>+$A$15</f>
        <v/>
      </c>
      <c r="I49" s="60" t="str">
        <f>+$A$16</f>
        <v/>
      </c>
      <c r="K49" s="60" t="str">
        <f>+$A$17</f>
        <v/>
      </c>
      <c r="M49" s="60" t="str">
        <f>+$A$18</f>
        <v/>
      </c>
      <c r="O49" s="60" t="str">
        <f>+$A$19</f>
        <v/>
      </c>
      <c r="Q49" s="60" t="str">
        <f>+$A$20</f>
        <v/>
      </c>
      <c r="S49" s="60" t="str">
        <f>+$A$21</f>
        <v/>
      </c>
      <c r="U49" s="60" t="str">
        <f>+$A$22</f>
        <v/>
      </c>
      <c r="W49" s="60" t="str">
        <f>+$A$23</f>
        <v/>
      </c>
      <c r="Y49" s="60" t="str">
        <f>+$A$24</f>
        <v/>
      </c>
      <c r="AA49" s="60" t="str">
        <f>+$A$25</f>
        <v/>
      </c>
      <c r="AC49" s="60" t="str">
        <f>+$A$26</f>
        <v/>
      </c>
      <c r="AE49" s="26"/>
      <c r="AG49" s="4" t="s">
        <v>10</v>
      </c>
      <c r="AH49" s="5" t="s">
        <v>1</v>
      </c>
      <c r="AI49" s="5" t="s">
        <v>0</v>
      </c>
    </row>
    <row r="50" spans="1:35" ht="13.5" x14ac:dyDescent="0.25">
      <c r="A50" s="59" t="str">
        <f>+$A$12</f>
        <v/>
      </c>
      <c r="B50" s="22"/>
      <c r="C50" s="23"/>
      <c r="D50" s="22"/>
      <c r="E50" s="23"/>
      <c r="F50" s="22"/>
      <c r="G50" s="23"/>
      <c r="H50" s="22"/>
      <c r="I50" s="23"/>
      <c r="J50" s="22"/>
      <c r="K50" s="23"/>
      <c r="L50" s="22"/>
      <c r="M50" s="23"/>
      <c r="N50" s="22"/>
      <c r="O50" s="23"/>
      <c r="P50" s="22"/>
      <c r="Q50" s="23"/>
      <c r="R50" s="22"/>
      <c r="S50" s="23"/>
      <c r="T50" s="22"/>
      <c r="U50" s="23"/>
      <c r="V50" s="22"/>
      <c r="W50" s="23"/>
      <c r="X50" s="22"/>
      <c r="Y50" s="23"/>
      <c r="Z50" s="22"/>
      <c r="AA50" s="23"/>
      <c r="AB50" s="22"/>
      <c r="AC50" s="23"/>
      <c r="AE50" s="29" t="str">
        <f t="shared" ref="AE50:AE63" si="4">IF(OR(A50="",AND(A50&lt;&gt;"",A51="")),"",SUM(B50,D50,F50,H50,J50,L50,N50,P50,R50,T50,V50,X50,Z50,AB50))</f>
        <v/>
      </c>
      <c r="AG50" s="6" t="str">
        <f>+$A$12</f>
        <v/>
      </c>
      <c r="AH50" s="6" t="str">
        <f>IF(A50&lt;&gt;"",AE50,"")</f>
        <v/>
      </c>
      <c r="AI50" s="105" t="str">
        <f>IF(AH50="","",IF(AH50&gt;0,ROUND(AH50/LARGE(AH50:AH64,1),3),0))</f>
        <v/>
      </c>
    </row>
    <row r="51" spans="1:35" ht="13.5" x14ac:dyDescent="0.25">
      <c r="A51" s="59" t="str">
        <f>+$A$13</f>
        <v/>
      </c>
      <c r="B51" s="24"/>
      <c r="C51" s="24"/>
      <c r="D51" s="22"/>
      <c r="E51" s="23"/>
      <c r="F51" s="22"/>
      <c r="G51" s="23"/>
      <c r="H51" s="22"/>
      <c r="I51" s="23"/>
      <c r="J51" s="22"/>
      <c r="K51" s="23"/>
      <c r="L51" s="22"/>
      <c r="M51" s="23"/>
      <c r="N51" s="22"/>
      <c r="O51" s="23"/>
      <c r="P51" s="22"/>
      <c r="Q51" s="23"/>
      <c r="R51" s="22"/>
      <c r="S51" s="23"/>
      <c r="T51" s="22"/>
      <c r="U51" s="23"/>
      <c r="V51" s="22"/>
      <c r="W51" s="23"/>
      <c r="X51" s="22"/>
      <c r="Y51" s="23"/>
      <c r="Z51" s="22"/>
      <c r="AA51" s="23"/>
      <c r="AB51" s="22"/>
      <c r="AC51" s="23"/>
      <c r="AE51" s="29" t="str">
        <f t="shared" si="4"/>
        <v/>
      </c>
      <c r="AG51" s="7" t="str">
        <f>+$A$13</f>
        <v/>
      </c>
      <c r="AH51" s="7" t="str">
        <f>IF(A51&lt;&gt;"",IF(AE51&lt;&gt;"",AE51,0)+IF(C65&lt;&gt;"",C65,0),"")</f>
        <v/>
      </c>
      <c r="AI51" s="106" t="str">
        <f>IF(AH51="","",IF(AH51&gt;0,ROUND(AH51/LARGE(AH50:AH64,1),3),0))</f>
        <v/>
      </c>
    </row>
    <row r="52" spans="1:35" ht="13.5" x14ac:dyDescent="0.25">
      <c r="A52" s="59" t="str">
        <f>+$A$14</f>
        <v/>
      </c>
      <c r="B52" s="24"/>
      <c r="C52" s="24"/>
      <c r="D52" s="24"/>
      <c r="E52" s="24"/>
      <c r="F52" s="22"/>
      <c r="G52" s="23"/>
      <c r="H52" s="22"/>
      <c r="I52" s="23"/>
      <c r="J52" s="22"/>
      <c r="K52" s="23"/>
      <c r="L52" s="22"/>
      <c r="M52" s="23"/>
      <c r="N52" s="22"/>
      <c r="O52" s="23"/>
      <c r="P52" s="22"/>
      <c r="Q52" s="23"/>
      <c r="R52" s="22"/>
      <c r="S52" s="23"/>
      <c r="T52" s="22"/>
      <c r="U52" s="23"/>
      <c r="V52" s="22"/>
      <c r="W52" s="23"/>
      <c r="X52" s="22"/>
      <c r="Y52" s="23"/>
      <c r="Z52" s="22"/>
      <c r="AA52" s="23"/>
      <c r="AB52" s="22"/>
      <c r="AC52" s="23"/>
      <c r="AE52" s="29" t="str">
        <f t="shared" si="4"/>
        <v/>
      </c>
      <c r="AG52" s="7" t="str">
        <f>+$A$14</f>
        <v/>
      </c>
      <c r="AH52" s="7" t="str">
        <f>IF(A52&lt;&gt;"",IF(AE52&lt;&gt;"",AE52,0)+IF(E65&lt;&gt;"",E65,0),"")</f>
        <v/>
      </c>
      <c r="AI52" s="106" t="str">
        <f>IF(AH52="","",IF(AH52&gt;0,ROUND(AH52/LARGE(AH50:AH64,1),3),0))</f>
        <v/>
      </c>
    </row>
    <row r="53" spans="1:35" ht="13.5" x14ac:dyDescent="0.25">
      <c r="A53" s="59" t="str">
        <f>+$A$15</f>
        <v/>
      </c>
      <c r="B53" s="24"/>
      <c r="C53" s="24"/>
      <c r="D53" s="24"/>
      <c r="E53" s="24"/>
      <c r="F53" s="24"/>
      <c r="G53" s="24"/>
      <c r="H53" s="22"/>
      <c r="I53" s="23"/>
      <c r="J53" s="22"/>
      <c r="K53" s="23"/>
      <c r="L53" s="22"/>
      <c r="M53" s="23"/>
      <c r="N53" s="22"/>
      <c r="O53" s="23"/>
      <c r="P53" s="22"/>
      <c r="Q53" s="23"/>
      <c r="R53" s="22"/>
      <c r="S53" s="23"/>
      <c r="T53" s="22"/>
      <c r="U53" s="23"/>
      <c r="V53" s="22"/>
      <c r="W53" s="23"/>
      <c r="X53" s="22"/>
      <c r="Y53" s="23"/>
      <c r="Z53" s="22"/>
      <c r="AA53" s="23"/>
      <c r="AB53" s="22"/>
      <c r="AC53" s="23"/>
      <c r="AE53" s="29" t="str">
        <f t="shared" si="4"/>
        <v/>
      </c>
      <c r="AG53" s="7" t="str">
        <f>+$A$15</f>
        <v/>
      </c>
      <c r="AH53" s="7" t="str">
        <f>IF(A53&lt;&gt;"",IF(AE53&lt;&gt;"",AE53,0)+IF(G65&lt;&gt;"",G65,0),"")</f>
        <v/>
      </c>
      <c r="AI53" s="106" t="str">
        <f>IF(AH53="","",IF(AH53&gt;0,ROUND(AH53/LARGE(AH50:AH64,1),3),0))</f>
        <v/>
      </c>
    </row>
    <row r="54" spans="1:35" ht="13.5" x14ac:dyDescent="0.25">
      <c r="A54" s="59" t="str">
        <f>+$A$16</f>
        <v/>
      </c>
      <c r="B54" s="24"/>
      <c r="C54" s="24"/>
      <c r="D54" s="24"/>
      <c r="E54" s="24"/>
      <c r="F54" s="24"/>
      <c r="G54" s="24"/>
      <c r="H54" s="24"/>
      <c r="I54" s="24"/>
      <c r="J54" s="22"/>
      <c r="K54" s="23"/>
      <c r="L54" s="22"/>
      <c r="M54" s="23"/>
      <c r="N54" s="22"/>
      <c r="O54" s="23"/>
      <c r="P54" s="22"/>
      <c r="Q54" s="23"/>
      <c r="R54" s="22"/>
      <c r="S54" s="23"/>
      <c r="T54" s="22"/>
      <c r="U54" s="23"/>
      <c r="V54" s="22"/>
      <c r="W54" s="23"/>
      <c r="X54" s="22"/>
      <c r="Y54" s="23"/>
      <c r="Z54" s="22"/>
      <c r="AA54" s="23"/>
      <c r="AB54" s="22"/>
      <c r="AC54" s="23"/>
      <c r="AE54" s="29" t="str">
        <f t="shared" si="4"/>
        <v/>
      </c>
      <c r="AG54" s="7" t="str">
        <f>+$A$16</f>
        <v/>
      </c>
      <c r="AH54" s="7" t="str">
        <f>IF(A54&lt;&gt;"",IF(AE54&lt;&gt;"",AE54,0)+IF(I65&lt;&gt;"",I65,0),"")</f>
        <v/>
      </c>
      <c r="AI54" s="106" t="str">
        <f>IF(AH54="","",IF(AH54&gt;0,ROUND(AH54/LARGE(AH50:AH64,1),3),0))</f>
        <v/>
      </c>
    </row>
    <row r="55" spans="1:35" ht="13.5" x14ac:dyDescent="0.25">
      <c r="A55" s="59" t="str">
        <f>+$A$17</f>
        <v/>
      </c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2"/>
      <c r="M55" s="23"/>
      <c r="N55" s="22"/>
      <c r="O55" s="23"/>
      <c r="P55" s="22"/>
      <c r="Q55" s="23"/>
      <c r="R55" s="22"/>
      <c r="S55" s="23"/>
      <c r="T55" s="22"/>
      <c r="U55" s="23"/>
      <c r="V55" s="22"/>
      <c r="W55" s="23"/>
      <c r="X55" s="22"/>
      <c r="Y55" s="23"/>
      <c r="Z55" s="22"/>
      <c r="AA55" s="23"/>
      <c r="AB55" s="22"/>
      <c r="AC55" s="23"/>
      <c r="AE55" s="29" t="str">
        <f t="shared" si="4"/>
        <v/>
      </c>
      <c r="AG55" s="7" t="str">
        <f>+$A$17</f>
        <v/>
      </c>
      <c r="AH55" s="7" t="str">
        <f>IF(A55&lt;&gt;"",IF(AE55&lt;&gt;"",AE55,0)+IF(K65&lt;&gt;"",K65,0),"")</f>
        <v/>
      </c>
      <c r="AI55" s="106" t="str">
        <f>IF(AH55="","",IF(AH55&gt;0,ROUND(AH55/LARGE(AH50:AH64,1),3),0))</f>
        <v/>
      </c>
    </row>
    <row r="56" spans="1:35" ht="13.5" x14ac:dyDescent="0.25">
      <c r="A56" s="59" t="str">
        <f>+$A$18</f>
        <v/>
      </c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2"/>
      <c r="O56" s="23"/>
      <c r="P56" s="22"/>
      <c r="Q56" s="23"/>
      <c r="R56" s="22"/>
      <c r="S56" s="23"/>
      <c r="T56" s="22"/>
      <c r="U56" s="23"/>
      <c r="V56" s="22"/>
      <c r="W56" s="23"/>
      <c r="X56" s="22"/>
      <c r="Y56" s="23"/>
      <c r="Z56" s="22"/>
      <c r="AA56" s="23"/>
      <c r="AB56" s="22"/>
      <c r="AC56" s="23"/>
      <c r="AE56" s="29" t="str">
        <f t="shared" si="4"/>
        <v/>
      </c>
      <c r="AG56" s="7" t="str">
        <f>+$A$18</f>
        <v/>
      </c>
      <c r="AH56" s="7" t="str">
        <f>IF(A56&lt;&gt;"",IF(AE56&lt;&gt;"",AE56,0)+IF(M65&lt;&gt;"",M65,0),"")</f>
        <v/>
      </c>
      <c r="AI56" s="106" t="str">
        <f>IF(AH56="","",IF(AH56&gt;0,ROUND(AH56/LARGE(AH50:AH64,1),3),0))</f>
        <v/>
      </c>
    </row>
    <row r="57" spans="1:35" ht="13.5" x14ac:dyDescent="0.25">
      <c r="A57" s="59" t="str">
        <f>+$A$19</f>
        <v/>
      </c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2"/>
      <c r="Q57" s="23"/>
      <c r="R57" s="22"/>
      <c r="S57" s="23"/>
      <c r="T57" s="22"/>
      <c r="U57" s="23"/>
      <c r="V57" s="22"/>
      <c r="W57" s="23"/>
      <c r="X57" s="22"/>
      <c r="Y57" s="23"/>
      <c r="Z57" s="22"/>
      <c r="AA57" s="23"/>
      <c r="AB57" s="22"/>
      <c r="AC57" s="23"/>
      <c r="AE57" s="29" t="str">
        <f t="shared" si="4"/>
        <v/>
      </c>
      <c r="AG57" s="7" t="str">
        <f>+$A$19</f>
        <v/>
      </c>
      <c r="AH57" s="7" t="str">
        <f>IF(A57&lt;&gt;"",IF(AE57&lt;&gt;"",AE57,0)+IF(O65&lt;&gt;"",O65,0),"")</f>
        <v/>
      </c>
      <c r="AI57" s="106" t="str">
        <f>IF(AH57="","",IF(AH57&gt;0,ROUND(AH57/LARGE(AH50:AH64,1),3),0))</f>
        <v/>
      </c>
    </row>
    <row r="58" spans="1:35" ht="13.5" x14ac:dyDescent="0.25">
      <c r="A58" s="59" t="str">
        <f>+$A$20</f>
        <v/>
      </c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2"/>
      <c r="S58" s="23"/>
      <c r="T58" s="22"/>
      <c r="U58" s="23"/>
      <c r="V58" s="22"/>
      <c r="W58" s="23"/>
      <c r="X58" s="22"/>
      <c r="Y58" s="23"/>
      <c r="Z58" s="22"/>
      <c r="AA58" s="23"/>
      <c r="AB58" s="22"/>
      <c r="AC58" s="23"/>
      <c r="AE58" s="29" t="str">
        <f t="shared" si="4"/>
        <v/>
      </c>
      <c r="AG58" s="7" t="str">
        <f>+$A$20</f>
        <v/>
      </c>
      <c r="AH58" s="7" t="str">
        <f>IF(A58&lt;&gt;"",IF(AE58&lt;&gt;"",AE58,0)+IF(Q65&lt;&gt;"",Q65,0),"")</f>
        <v/>
      </c>
      <c r="AI58" s="106" t="str">
        <f>IF(AH58="","",IF(AH58&gt;0,ROUND(AH58/LARGE(AH50:AH64,1),3),0))</f>
        <v/>
      </c>
    </row>
    <row r="59" spans="1:35" ht="13.5" x14ac:dyDescent="0.25">
      <c r="A59" s="59" t="str">
        <f>+$A$21</f>
        <v/>
      </c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2"/>
      <c r="U59" s="23"/>
      <c r="V59" s="22"/>
      <c r="W59" s="23"/>
      <c r="X59" s="22"/>
      <c r="Y59" s="23"/>
      <c r="Z59" s="22"/>
      <c r="AA59" s="23"/>
      <c r="AB59" s="22"/>
      <c r="AC59" s="23"/>
      <c r="AE59" s="29" t="str">
        <f t="shared" si="4"/>
        <v/>
      </c>
      <c r="AG59" s="7" t="str">
        <f>+$A$21</f>
        <v/>
      </c>
      <c r="AH59" s="7" t="str">
        <f>IF(A59&lt;&gt;"",IF(AE59&lt;&gt;"",AE59,0)+IF(S65&lt;&gt;"",S65,0),"")</f>
        <v/>
      </c>
      <c r="AI59" s="106" t="str">
        <f>IF(AH59="","",IF(AH59&gt;0,ROUND(AH59/LARGE(AH50:AH64,1),3),0))</f>
        <v/>
      </c>
    </row>
    <row r="60" spans="1:35" ht="13.5" x14ac:dyDescent="0.25">
      <c r="A60" s="59" t="str">
        <f>+$A$22</f>
        <v/>
      </c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2"/>
      <c r="W60" s="23"/>
      <c r="X60" s="22"/>
      <c r="Y60" s="23"/>
      <c r="Z60" s="22"/>
      <c r="AA60" s="23"/>
      <c r="AB60" s="22"/>
      <c r="AC60" s="23"/>
      <c r="AE60" s="29" t="str">
        <f t="shared" si="4"/>
        <v/>
      </c>
      <c r="AG60" s="7" t="str">
        <f>+$A$22</f>
        <v/>
      </c>
      <c r="AH60" s="7" t="str">
        <f>IF(A60&lt;&gt;"",IF(AE60&lt;&gt;"",AE60,0)+IF(U65&lt;&gt;"",U65,0),"")</f>
        <v/>
      </c>
      <c r="AI60" s="106" t="str">
        <f>IF(AH60="","",IF(AH60&gt;0,ROUND(AH60/LARGE(AH50:AH64,1),3),0))</f>
        <v/>
      </c>
    </row>
    <row r="61" spans="1:35" ht="13.5" x14ac:dyDescent="0.25">
      <c r="A61" s="59" t="str">
        <f>+$A$23</f>
        <v/>
      </c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2"/>
      <c r="Y61" s="23"/>
      <c r="Z61" s="22"/>
      <c r="AA61" s="23"/>
      <c r="AB61" s="22"/>
      <c r="AC61" s="23"/>
      <c r="AE61" s="29" t="str">
        <f t="shared" si="4"/>
        <v/>
      </c>
      <c r="AG61" s="7" t="str">
        <f>+$A$23</f>
        <v/>
      </c>
      <c r="AH61" s="7" t="str">
        <f>IF(A61&lt;&gt;"",IF(AE61&lt;&gt;"",AE61,0)+IF(W65&lt;&gt;"",W65,0),"")</f>
        <v/>
      </c>
      <c r="AI61" s="106" t="str">
        <f>IF(AH61="","",IF(AH61&gt;0,ROUND(AH61/LARGE(AH50:AH64,1),3),0))</f>
        <v/>
      </c>
    </row>
    <row r="62" spans="1:35" ht="13.5" x14ac:dyDescent="0.25">
      <c r="A62" s="59" t="str">
        <f>+$A$24</f>
        <v/>
      </c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2"/>
      <c r="AA62" s="23"/>
      <c r="AB62" s="22"/>
      <c r="AC62" s="23"/>
      <c r="AE62" s="29" t="str">
        <f t="shared" si="4"/>
        <v/>
      </c>
      <c r="AG62" s="7" t="str">
        <f>+$A$24</f>
        <v/>
      </c>
      <c r="AH62" s="7" t="str">
        <f>IF(A62&lt;&gt;"",IF(AE62&lt;&gt;"",AE62,0)+IF(Y65&lt;&gt;"",Y65,0),"")</f>
        <v/>
      </c>
      <c r="AI62" s="106" t="str">
        <f>IF(AH62="","",IF(AH62&gt;0,ROUND(AH62/LARGE(AH50:AH64,1),3),0))</f>
        <v/>
      </c>
    </row>
    <row r="63" spans="1:35" ht="13.5" x14ac:dyDescent="0.25">
      <c r="A63" s="59" t="str">
        <f>+$A$25</f>
        <v/>
      </c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2"/>
      <c r="AC63" s="23"/>
      <c r="AE63" s="29" t="str">
        <f t="shared" si="4"/>
        <v/>
      </c>
      <c r="AG63" s="7" t="str">
        <f>+$A$25</f>
        <v/>
      </c>
      <c r="AH63" s="7" t="str">
        <f>IF(A63&lt;&gt;"",IF(AE63&lt;&gt;"",AE63,0)+IF(AA65&lt;&gt;"",AA65,0),"")</f>
        <v/>
      </c>
      <c r="AI63" s="106" t="str">
        <f>IF(AH63="","",IF(AH63&gt;0,ROUND(AH63/LARGE(AH50:AH64,1),3),0))</f>
        <v/>
      </c>
    </row>
    <row r="64" spans="1:35" x14ac:dyDescent="0.2">
      <c r="A64" s="59" t="str">
        <f>+$A$26</f>
        <v/>
      </c>
      <c r="C64" s="3"/>
      <c r="AE64" s="26"/>
      <c r="AG64" s="40" t="str">
        <f>+$A$26</f>
        <v/>
      </c>
      <c r="AH64" s="40" t="str">
        <f>IF(A64&lt;&gt;"",IF(AE64&lt;&gt;"",AE64,0)+IF(AC65&lt;&gt;"",AC65,0),"")</f>
        <v/>
      </c>
      <c r="AI64" s="107" t="str">
        <f>IF(AH64="","",IF(AH64&gt;0,ROUND(AH64/LARGE(AH50:AH64,1),3),0))</f>
        <v/>
      </c>
    </row>
    <row r="65" spans="1:35" s="26" customFormat="1" x14ac:dyDescent="0.2">
      <c r="C65" s="27" t="str">
        <f>IF(C49="","",SUM(C50:C63))</f>
        <v/>
      </c>
      <c r="E65" s="27" t="str">
        <f>IF(E49="","",SUM(E50:E63))</f>
        <v/>
      </c>
      <c r="G65" s="27" t="str">
        <f>IF(G49="","",SUM(G50:G63))</f>
        <v/>
      </c>
      <c r="I65" s="27" t="str">
        <f>IF(I49="","",SUM(I50:I63))</f>
        <v/>
      </c>
      <c r="K65" s="27" t="str">
        <f>IF(K49="","",SUM(K50:K63))</f>
        <v/>
      </c>
      <c r="M65" s="27" t="str">
        <f>IF(M49="","",SUM(M50:M63))</f>
        <v/>
      </c>
      <c r="O65" s="27" t="str">
        <f>IF(O49="","",SUM(O50:O63))</f>
        <v/>
      </c>
      <c r="Q65" s="27" t="str">
        <f>IF(Q49="","",SUM(Q50:Q63))</f>
        <v/>
      </c>
      <c r="S65" s="27" t="str">
        <f>IF(S49="","",SUM(S50:S63))</f>
        <v/>
      </c>
      <c r="U65" s="27" t="str">
        <f>IF(U49="","",SUM(U50:U63))</f>
        <v/>
      </c>
      <c r="W65" s="27" t="str">
        <f>IF(W49="","",SUM(W50:W63))</f>
        <v/>
      </c>
      <c r="X65" s="27"/>
      <c r="Y65" s="27" t="str">
        <f>IF(Y49="","",SUM(Y50:Y63))</f>
        <v/>
      </c>
      <c r="AA65" s="27" t="str">
        <f>IF(AA49="","",SUM(AA50:AA63))</f>
        <v/>
      </c>
      <c r="AC65" s="27" t="str">
        <f>IF(AC49="","",SUM(AC50:AC63))</f>
        <v/>
      </c>
      <c r="AG65" s="41"/>
      <c r="AH65" s="93"/>
      <c r="AI65" s="41"/>
    </row>
    <row r="66" spans="1:35" ht="24" customHeight="1" x14ac:dyDescent="0.2">
      <c r="AC66" s="8" t="str">
        <f>"Firma ("&amp;Anagrafica!B90&amp;")"</f>
        <v>Firma (Commissario 2)</v>
      </c>
      <c r="AE66" s="88"/>
      <c r="AF66" s="88"/>
      <c r="AG66" s="89"/>
      <c r="AH66" s="88"/>
      <c r="AI66" s="88"/>
    </row>
    <row r="67" spans="1:35" ht="18.75" x14ac:dyDescent="0.3">
      <c r="A67" s="19" t="str">
        <f>IF(Anagrafica!A91&lt;&gt;"",Anagrafica!A91&amp;" - "&amp;Anagrafica!B91,"")</f>
        <v>3 - Commissario 3</v>
      </c>
      <c r="B67" s="20"/>
      <c r="D67" s="1"/>
    </row>
    <row r="68" spans="1:35" s="5" customFormat="1" ht="13.5" customHeight="1" x14ac:dyDescent="0.2">
      <c r="A68" s="4" t="s">
        <v>10</v>
      </c>
      <c r="C68" s="60" t="str">
        <f>$A$13</f>
        <v/>
      </c>
      <c r="E68" s="60" t="str">
        <f>+$A$14</f>
        <v/>
      </c>
      <c r="G68" s="60" t="str">
        <f>+$A$15</f>
        <v/>
      </c>
      <c r="I68" s="60" t="str">
        <f>+$A$16</f>
        <v/>
      </c>
      <c r="K68" s="60" t="str">
        <f>+$A$17</f>
        <v/>
      </c>
      <c r="M68" s="60" t="str">
        <f>+$A$18</f>
        <v/>
      </c>
      <c r="O68" s="60" t="str">
        <f>+$A$19</f>
        <v/>
      </c>
      <c r="Q68" s="60" t="str">
        <f>+$A$20</f>
        <v/>
      </c>
      <c r="S68" s="60" t="str">
        <f>+$A$21</f>
        <v/>
      </c>
      <c r="U68" s="60" t="str">
        <f>+$A$22</f>
        <v/>
      </c>
      <c r="W68" s="60" t="str">
        <f>+$A$23</f>
        <v/>
      </c>
      <c r="Y68" s="60" t="str">
        <f>+$A$24</f>
        <v/>
      </c>
      <c r="AA68" s="60" t="str">
        <f>+$A$25</f>
        <v/>
      </c>
      <c r="AC68" s="60" t="str">
        <f>+$A$26</f>
        <v/>
      </c>
      <c r="AE68" s="26"/>
      <c r="AG68" s="4" t="s">
        <v>10</v>
      </c>
      <c r="AH68" s="5" t="s">
        <v>1</v>
      </c>
      <c r="AI68" s="5" t="s">
        <v>0</v>
      </c>
    </row>
    <row r="69" spans="1:35" ht="13.5" x14ac:dyDescent="0.25">
      <c r="A69" s="59" t="str">
        <f>+$A$12</f>
        <v/>
      </c>
      <c r="B69" s="22"/>
      <c r="C69" s="23"/>
      <c r="D69" s="22"/>
      <c r="E69" s="23"/>
      <c r="F69" s="22"/>
      <c r="G69" s="23"/>
      <c r="H69" s="22"/>
      <c r="I69" s="23"/>
      <c r="J69" s="22"/>
      <c r="K69" s="23"/>
      <c r="L69" s="22"/>
      <c r="M69" s="23"/>
      <c r="N69" s="22"/>
      <c r="O69" s="23"/>
      <c r="P69" s="22"/>
      <c r="Q69" s="23"/>
      <c r="R69" s="22"/>
      <c r="S69" s="23"/>
      <c r="T69" s="22"/>
      <c r="U69" s="23"/>
      <c r="V69" s="22"/>
      <c r="W69" s="23"/>
      <c r="X69" s="22"/>
      <c r="Y69" s="23"/>
      <c r="Z69" s="22"/>
      <c r="AA69" s="23"/>
      <c r="AB69" s="22"/>
      <c r="AC69" s="23"/>
      <c r="AE69" s="29" t="str">
        <f t="shared" ref="AE69:AE82" si="5">IF(OR(A69="",AND(A69&lt;&gt;"",A70="")),"",SUM(B69,D69,F69,H69,J69,L69,N69,P69,R69,T69,V69,X69,Z69,AB69))</f>
        <v/>
      </c>
      <c r="AG69" s="6" t="str">
        <f>+$A$12</f>
        <v/>
      </c>
      <c r="AH69" s="6" t="str">
        <f>IF(A69&lt;&gt;"",AE69,"")</f>
        <v/>
      </c>
      <c r="AI69" s="105" t="str">
        <f>IF(AH69="","",IF(AH69&gt;0,ROUND(AH69/LARGE(AH69:AH83,1),3),0))</f>
        <v/>
      </c>
    </row>
    <row r="70" spans="1:35" ht="13.5" x14ac:dyDescent="0.25">
      <c r="A70" s="59" t="str">
        <f>+$A$13</f>
        <v/>
      </c>
      <c r="B70" s="24"/>
      <c r="C70" s="24"/>
      <c r="D70" s="22"/>
      <c r="E70" s="23"/>
      <c r="F70" s="22"/>
      <c r="G70" s="23"/>
      <c r="H70" s="22"/>
      <c r="I70" s="23"/>
      <c r="J70" s="22"/>
      <c r="K70" s="23"/>
      <c r="L70" s="22"/>
      <c r="M70" s="23"/>
      <c r="N70" s="22"/>
      <c r="O70" s="23"/>
      <c r="P70" s="22"/>
      <c r="Q70" s="23"/>
      <c r="R70" s="22"/>
      <c r="S70" s="23"/>
      <c r="T70" s="22"/>
      <c r="U70" s="23"/>
      <c r="V70" s="22"/>
      <c r="W70" s="23"/>
      <c r="X70" s="22"/>
      <c r="Y70" s="23"/>
      <c r="Z70" s="22"/>
      <c r="AA70" s="23"/>
      <c r="AB70" s="22"/>
      <c r="AC70" s="23"/>
      <c r="AE70" s="29" t="str">
        <f t="shared" si="5"/>
        <v/>
      </c>
      <c r="AG70" s="7" t="str">
        <f>+$A$13</f>
        <v/>
      </c>
      <c r="AH70" s="7" t="str">
        <f>IF(A70&lt;&gt;"",IF(AE70&lt;&gt;"",AE70,0)+IF(C84&lt;&gt;"",C84,0),"")</f>
        <v/>
      </c>
      <c r="AI70" s="106" t="str">
        <f>IF(AH70="","",IF(AH70&gt;0,ROUND(AH70/LARGE(AH69:AH83,1),3),0))</f>
        <v/>
      </c>
    </row>
    <row r="71" spans="1:35" ht="13.5" x14ac:dyDescent="0.25">
      <c r="A71" s="59" t="str">
        <f>+$A$14</f>
        <v/>
      </c>
      <c r="B71" s="24"/>
      <c r="C71" s="24"/>
      <c r="D71" s="24"/>
      <c r="E71" s="24"/>
      <c r="F71" s="22"/>
      <c r="G71" s="23"/>
      <c r="H71" s="22"/>
      <c r="I71" s="23"/>
      <c r="J71" s="22"/>
      <c r="K71" s="23"/>
      <c r="L71" s="22"/>
      <c r="M71" s="23"/>
      <c r="N71" s="22"/>
      <c r="O71" s="23"/>
      <c r="P71" s="22"/>
      <c r="Q71" s="23"/>
      <c r="R71" s="22"/>
      <c r="S71" s="23"/>
      <c r="T71" s="22"/>
      <c r="U71" s="23"/>
      <c r="V71" s="22"/>
      <c r="W71" s="23"/>
      <c r="X71" s="22"/>
      <c r="Y71" s="23"/>
      <c r="Z71" s="22"/>
      <c r="AA71" s="23"/>
      <c r="AB71" s="22"/>
      <c r="AC71" s="23"/>
      <c r="AE71" s="29" t="str">
        <f t="shared" si="5"/>
        <v/>
      </c>
      <c r="AG71" s="7" t="str">
        <f>+$A$14</f>
        <v/>
      </c>
      <c r="AH71" s="7" t="str">
        <f>IF(A71&lt;&gt;"",IF(AE71&lt;&gt;"",AE71,0)+IF(E84&lt;&gt;"",E84,0),"")</f>
        <v/>
      </c>
      <c r="AI71" s="106" t="str">
        <f>IF(AH71="","",IF(AH71&gt;0,ROUND(AH71/LARGE(AH69:AH83,1),3),0))</f>
        <v/>
      </c>
    </row>
    <row r="72" spans="1:35" ht="13.5" x14ac:dyDescent="0.25">
      <c r="A72" s="59" t="str">
        <f>+$A$15</f>
        <v/>
      </c>
      <c r="B72" s="24"/>
      <c r="C72" s="24"/>
      <c r="D72" s="24"/>
      <c r="E72" s="24"/>
      <c r="F72" s="24"/>
      <c r="G72" s="24"/>
      <c r="H72" s="22"/>
      <c r="I72" s="23"/>
      <c r="J72" s="22"/>
      <c r="K72" s="23"/>
      <c r="L72" s="22"/>
      <c r="M72" s="23"/>
      <c r="N72" s="22"/>
      <c r="O72" s="23"/>
      <c r="P72" s="22"/>
      <c r="Q72" s="23"/>
      <c r="R72" s="22"/>
      <c r="S72" s="23"/>
      <c r="T72" s="22"/>
      <c r="U72" s="23"/>
      <c r="V72" s="22"/>
      <c r="W72" s="23"/>
      <c r="X72" s="22"/>
      <c r="Y72" s="23"/>
      <c r="Z72" s="22"/>
      <c r="AA72" s="23"/>
      <c r="AB72" s="22"/>
      <c r="AC72" s="23"/>
      <c r="AE72" s="29" t="str">
        <f t="shared" si="5"/>
        <v/>
      </c>
      <c r="AG72" s="7" t="str">
        <f>+$A$15</f>
        <v/>
      </c>
      <c r="AH72" s="7" t="str">
        <f>IF(A72&lt;&gt;"",IF(AE72&lt;&gt;"",AE72,0)+IF(G84&lt;&gt;"",G84,0),"")</f>
        <v/>
      </c>
      <c r="AI72" s="106" t="str">
        <f>IF(AH72="","",IF(AH72&gt;0,ROUND(AH72/LARGE(AH69:AH83,1),3),0))</f>
        <v/>
      </c>
    </row>
    <row r="73" spans="1:35" ht="13.5" x14ac:dyDescent="0.25">
      <c r="A73" s="59" t="str">
        <f>+$A$16</f>
        <v/>
      </c>
      <c r="B73" s="24"/>
      <c r="C73" s="24"/>
      <c r="D73" s="24"/>
      <c r="E73" s="24"/>
      <c r="F73" s="24"/>
      <c r="G73" s="24"/>
      <c r="H73" s="24"/>
      <c r="I73" s="24"/>
      <c r="J73" s="22"/>
      <c r="K73" s="23"/>
      <c r="L73" s="22"/>
      <c r="M73" s="23"/>
      <c r="N73" s="22"/>
      <c r="O73" s="23"/>
      <c r="P73" s="22"/>
      <c r="Q73" s="23"/>
      <c r="R73" s="22"/>
      <c r="S73" s="23"/>
      <c r="T73" s="22"/>
      <c r="U73" s="23"/>
      <c r="V73" s="22"/>
      <c r="W73" s="23"/>
      <c r="X73" s="22"/>
      <c r="Y73" s="23"/>
      <c r="Z73" s="22"/>
      <c r="AA73" s="23"/>
      <c r="AB73" s="22"/>
      <c r="AC73" s="23"/>
      <c r="AE73" s="29" t="str">
        <f t="shared" si="5"/>
        <v/>
      </c>
      <c r="AG73" s="7" t="str">
        <f>+$A$16</f>
        <v/>
      </c>
      <c r="AH73" s="7" t="str">
        <f>IF(A73&lt;&gt;"",IF(AE73&lt;&gt;"",AE73,0)+IF(I84&lt;&gt;"",I84,0),"")</f>
        <v/>
      </c>
      <c r="AI73" s="106" t="str">
        <f>IF(AH73="","",IF(AH73&gt;0,ROUND(AH73/LARGE(AH69:AH83,1),3),0))</f>
        <v/>
      </c>
    </row>
    <row r="74" spans="1:35" ht="13.5" x14ac:dyDescent="0.25">
      <c r="A74" s="59" t="str">
        <f>+$A$17</f>
        <v/>
      </c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2"/>
      <c r="M74" s="23"/>
      <c r="N74" s="22"/>
      <c r="O74" s="23"/>
      <c r="P74" s="22"/>
      <c r="Q74" s="23"/>
      <c r="R74" s="22"/>
      <c r="S74" s="23"/>
      <c r="T74" s="22"/>
      <c r="U74" s="23"/>
      <c r="V74" s="22"/>
      <c r="W74" s="23"/>
      <c r="X74" s="22"/>
      <c r="Y74" s="23"/>
      <c r="Z74" s="22"/>
      <c r="AA74" s="23"/>
      <c r="AB74" s="22"/>
      <c r="AC74" s="23"/>
      <c r="AE74" s="29" t="str">
        <f t="shared" si="5"/>
        <v/>
      </c>
      <c r="AG74" s="7" t="str">
        <f>+$A$17</f>
        <v/>
      </c>
      <c r="AH74" s="7" t="str">
        <f>IF(A74&lt;&gt;"",IF(AE74&lt;&gt;"",AE74,0)+IF(K84&lt;&gt;"",K84,0),"")</f>
        <v/>
      </c>
      <c r="AI74" s="106" t="str">
        <f>IF(AH74="","",IF(AH74&gt;0,ROUND(AH74/LARGE(AH69:AH83,1),3),0))</f>
        <v/>
      </c>
    </row>
    <row r="75" spans="1:35" ht="13.5" x14ac:dyDescent="0.25">
      <c r="A75" s="59" t="str">
        <f>+$A$18</f>
        <v/>
      </c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2"/>
      <c r="O75" s="23"/>
      <c r="P75" s="22"/>
      <c r="Q75" s="23"/>
      <c r="R75" s="22"/>
      <c r="S75" s="23"/>
      <c r="T75" s="22"/>
      <c r="U75" s="23"/>
      <c r="V75" s="22"/>
      <c r="W75" s="23"/>
      <c r="X75" s="22"/>
      <c r="Y75" s="23"/>
      <c r="Z75" s="22"/>
      <c r="AA75" s="23"/>
      <c r="AB75" s="22"/>
      <c r="AC75" s="23"/>
      <c r="AE75" s="29" t="str">
        <f t="shared" si="5"/>
        <v/>
      </c>
      <c r="AG75" s="7" t="str">
        <f>+$A$18</f>
        <v/>
      </c>
      <c r="AH75" s="7" t="str">
        <f>IF(A75&lt;&gt;"",IF(AE75&lt;&gt;"",AE75,0)+IF(M84&lt;&gt;"",M84,0),"")</f>
        <v/>
      </c>
      <c r="AI75" s="106" t="str">
        <f>IF(AH75="","",IF(AH75&gt;0,ROUND(AH75/LARGE(AH69:AH83,1),3),0))</f>
        <v/>
      </c>
    </row>
    <row r="76" spans="1:35" ht="13.5" x14ac:dyDescent="0.25">
      <c r="A76" s="59" t="str">
        <f>+$A$19</f>
        <v/>
      </c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2"/>
      <c r="Q76" s="23"/>
      <c r="R76" s="22"/>
      <c r="S76" s="23"/>
      <c r="T76" s="22"/>
      <c r="U76" s="23"/>
      <c r="V76" s="22"/>
      <c r="W76" s="23"/>
      <c r="X76" s="22"/>
      <c r="Y76" s="23"/>
      <c r="Z76" s="22"/>
      <c r="AA76" s="23"/>
      <c r="AB76" s="22"/>
      <c r="AC76" s="23"/>
      <c r="AE76" s="29" t="str">
        <f t="shared" si="5"/>
        <v/>
      </c>
      <c r="AG76" s="7" t="str">
        <f>+$A$19</f>
        <v/>
      </c>
      <c r="AH76" s="7" t="str">
        <f>IF(A76&lt;&gt;"",IF(AE76&lt;&gt;"",AE76,0)+IF(O84&lt;&gt;"",O84,0),"")</f>
        <v/>
      </c>
      <c r="AI76" s="106" t="str">
        <f>IF(AH76="","",IF(AH76&gt;0,ROUND(AH76/LARGE(AH69:AH83,1),3),0))</f>
        <v/>
      </c>
    </row>
    <row r="77" spans="1:35" ht="13.5" x14ac:dyDescent="0.25">
      <c r="A77" s="59" t="str">
        <f>+$A$20</f>
        <v/>
      </c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2"/>
      <c r="S77" s="23"/>
      <c r="T77" s="22"/>
      <c r="U77" s="23"/>
      <c r="V77" s="22"/>
      <c r="W77" s="23"/>
      <c r="X77" s="22"/>
      <c r="Y77" s="23"/>
      <c r="Z77" s="22"/>
      <c r="AA77" s="23"/>
      <c r="AB77" s="22"/>
      <c r="AC77" s="23"/>
      <c r="AE77" s="29" t="str">
        <f t="shared" si="5"/>
        <v/>
      </c>
      <c r="AG77" s="7" t="str">
        <f>+$A$20</f>
        <v/>
      </c>
      <c r="AH77" s="7" t="str">
        <f>IF(A77&lt;&gt;"",IF(AE77&lt;&gt;"",AE77,0)+IF(Q84&lt;&gt;"",Q84,0),"")</f>
        <v/>
      </c>
      <c r="AI77" s="106" t="str">
        <f>IF(AH77="","",IF(AH77&gt;0,ROUND(AH77/LARGE(AH69:AH83,1),3),0))</f>
        <v/>
      </c>
    </row>
    <row r="78" spans="1:35" ht="13.5" x14ac:dyDescent="0.25">
      <c r="A78" s="59" t="str">
        <f>+$A$21</f>
        <v/>
      </c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2"/>
      <c r="U78" s="23"/>
      <c r="V78" s="22"/>
      <c r="W78" s="23"/>
      <c r="X78" s="22"/>
      <c r="Y78" s="23"/>
      <c r="Z78" s="22"/>
      <c r="AA78" s="23"/>
      <c r="AB78" s="22"/>
      <c r="AC78" s="23"/>
      <c r="AE78" s="29" t="str">
        <f t="shared" si="5"/>
        <v/>
      </c>
      <c r="AG78" s="7" t="str">
        <f>+$A$21</f>
        <v/>
      </c>
      <c r="AH78" s="7" t="str">
        <f>IF(A78&lt;&gt;"",IF(AE78&lt;&gt;"",AE78,0)+IF(S84&lt;&gt;"",S84,0),"")</f>
        <v/>
      </c>
      <c r="AI78" s="106" t="str">
        <f>IF(AH78="","",IF(AH78&gt;0,ROUND(AH78/LARGE(AH69:AH83,1),3),0))</f>
        <v/>
      </c>
    </row>
    <row r="79" spans="1:35" ht="13.5" x14ac:dyDescent="0.25">
      <c r="A79" s="59" t="str">
        <f>+$A$22</f>
        <v/>
      </c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2"/>
      <c r="W79" s="23"/>
      <c r="X79" s="22"/>
      <c r="Y79" s="23"/>
      <c r="Z79" s="22"/>
      <c r="AA79" s="23"/>
      <c r="AB79" s="22"/>
      <c r="AC79" s="23"/>
      <c r="AE79" s="29" t="str">
        <f t="shared" si="5"/>
        <v/>
      </c>
      <c r="AG79" s="7" t="str">
        <f>+$A$22</f>
        <v/>
      </c>
      <c r="AH79" s="7" t="str">
        <f>IF(A79&lt;&gt;"",IF(AE79&lt;&gt;"",AE79,0)+IF(U84&lt;&gt;"",U84,0),"")</f>
        <v/>
      </c>
      <c r="AI79" s="106" t="str">
        <f>IF(AH79="","",IF(AH79&gt;0,ROUND(AH79/LARGE(AH69:AH83,1),3),0))</f>
        <v/>
      </c>
    </row>
    <row r="80" spans="1:35" ht="13.5" x14ac:dyDescent="0.25">
      <c r="A80" s="59" t="str">
        <f>+$A$23</f>
        <v/>
      </c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2"/>
      <c r="Y80" s="23"/>
      <c r="Z80" s="22"/>
      <c r="AA80" s="23"/>
      <c r="AB80" s="22"/>
      <c r="AC80" s="23"/>
      <c r="AE80" s="29" t="str">
        <f t="shared" si="5"/>
        <v/>
      </c>
      <c r="AG80" s="7" t="str">
        <f>+$A$23</f>
        <v/>
      </c>
      <c r="AH80" s="7" t="str">
        <f>IF(A80&lt;&gt;"",IF(AE80&lt;&gt;"",AE80,0)+IF(W84&lt;&gt;"",W84,0),"")</f>
        <v/>
      </c>
      <c r="AI80" s="106" t="str">
        <f>IF(AH80="","",IF(AH80&gt;0,ROUND(AH80/LARGE(AH69:AH83,1),3),0))</f>
        <v/>
      </c>
    </row>
    <row r="81" spans="1:35" ht="13.5" x14ac:dyDescent="0.25">
      <c r="A81" s="59" t="str">
        <f>+$A$24</f>
        <v/>
      </c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2"/>
      <c r="AA81" s="23"/>
      <c r="AB81" s="22"/>
      <c r="AC81" s="23"/>
      <c r="AE81" s="29" t="str">
        <f t="shared" si="5"/>
        <v/>
      </c>
      <c r="AG81" s="7" t="str">
        <f>+$A$24</f>
        <v/>
      </c>
      <c r="AH81" s="7" t="str">
        <f>IF(A81&lt;&gt;"",IF(AE81&lt;&gt;"",AE81,0)+IF(Y84&lt;&gt;"",Y84,0),"")</f>
        <v/>
      </c>
      <c r="AI81" s="106" t="str">
        <f>IF(AH81="","",IF(AH81&gt;0,ROUND(AH81/LARGE(AH69:AH83,1),3),0))</f>
        <v/>
      </c>
    </row>
    <row r="82" spans="1:35" ht="13.5" x14ac:dyDescent="0.25">
      <c r="A82" s="59" t="str">
        <f>+$A$25</f>
        <v/>
      </c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2"/>
      <c r="AC82" s="23"/>
      <c r="AE82" s="29" t="str">
        <f t="shared" si="5"/>
        <v/>
      </c>
      <c r="AG82" s="7" t="str">
        <f>+$A$25</f>
        <v/>
      </c>
      <c r="AH82" s="7" t="str">
        <f>IF(A82&lt;&gt;"",IF(AE82&lt;&gt;"",AE82,0)+IF(AA84&lt;&gt;"",AA84,0),"")</f>
        <v/>
      </c>
      <c r="AI82" s="106" t="str">
        <f>IF(AH82="","",IF(AH82&gt;0,ROUND(AH82/LARGE(AH69:AH83,1),3),0))</f>
        <v/>
      </c>
    </row>
    <row r="83" spans="1:35" x14ac:dyDescent="0.2">
      <c r="A83" s="59" t="str">
        <f>+$A$26</f>
        <v/>
      </c>
      <c r="C83" s="3"/>
      <c r="AE83" s="26"/>
      <c r="AG83" s="40" t="str">
        <f>+$A$26</f>
        <v/>
      </c>
      <c r="AH83" s="40" t="str">
        <f>IF(A83&lt;&gt;"",IF(AE83&lt;&gt;"",AE83,0)+IF(AC84&lt;&gt;"",AC84,0),"")</f>
        <v/>
      </c>
      <c r="AI83" s="107" t="str">
        <f>IF(AH83="","",IF(AH83&gt;0,ROUND(AH83/LARGE(AH69:AH83,1),3),0))</f>
        <v/>
      </c>
    </row>
    <row r="84" spans="1:35" s="26" customFormat="1" x14ac:dyDescent="0.2">
      <c r="C84" s="27" t="str">
        <f>IF(C68="","",SUM(C69:C82))</f>
        <v/>
      </c>
      <c r="E84" s="27" t="str">
        <f>IF(E68="","",SUM(E69:E82))</f>
        <v/>
      </c>
      <c r="G84" s="27" t="str">
        <f>IF(G68="","",SUM(G69:G82))</f>
        <v/>
      </c>
      <c r="I84" s="27" t="str">
        <f>IF(I68="","",SUM(I69:I82))</f>
        <v/>
      </c>
      <c r="K84" s="27" t="str">
        <f>IF(K68="","",SUM(K69:K82))</f>
        <v/>
      </c>
      <c r="M84" s="27" t="str">
        <f>IF(M68="","",SUM(M69:M82))</f>
        <v/>
      </c>
      <c r="O84" s="27" t="str">
        <f>IF(O68="","",SUM(O69:O82))</f>
        <v/>
      </c>
      <c r="Q84" s="27" t="str">
        <f>IF(Q68="","",SUM(Q69:Q82))</f>
        <v/>
      </c>
      <c r="S84" s="27" t="str">
        <f>IF(S68="","",SUM(S69:S82))</f>
        <v/>
      </c>
      <c r="U84" s="27" t="str">
        <f>IF(U68="","",SUM(U69:U82))</f>
        <v/>
      </c>
      <c r="W84" s="27" t="str">
        <f>IF(W68="","",SUM(W69:W82))</f>
        <v/>
      </c>
      <c r="X84" s="27"/>
      <c r="Y84" s="27" t="str">
        <f>IF(Y68="","",SUM(Y69:Y82))</f>
        <v/>
      </c>
      <c r="AA84" s="27" t="str">
        <f>IF(AA68="","",SUM(AA69:AA82))</f>
        <v/>
      </c>
      <c r="AC84" s="27" t="str">
        <f>IF(AC68="","",SUM(AC69:AC82))</f>
        <v/>
      </c>
      <c r="AG84" s="41"/>
      <c r="AH84" s="93"/>
      <c r="AI84" s="41"/>
    </row>
    <row r="85" spans="1:35" ht="24" customHeight="1" x14ac:dyDescent="0.2">
      <c r="AC85" s="8" t="str">
        <f>"Firma ("&amp;Anagrafica!B91&amp;")"</f>
        <v>Firma (Commissario 3)</v>
      </c>
      <c r="AE85" s="88"/>
      <c r="AF85" s="88"/>
      <c r="AG85" s="89"/>
      <c r="AH85" s="88"/>
      <c r="AI85" s="88"/>
    </row>
    <row r="86" spans="1:35" ht="18.75" x14ac:dyDescent="0.3">
      <c r="A86" s="19" t="str">
        <f>IF(Anagrafica!A92&lt;&gt;"",Anagrafica!A92&amp;" - "&amp;Anagrafica!B92,"")</f>
        <v/>
      </c>
      <c r="B86" s="20"/>
      <c r="D86" s="1"/>
      <c r="AE86" s="90"/>
      <c r="AF86" s="90"/>
      <c r="AG86" s="91"/>
      <c r="AH86" s="90"/>
      <c r="AI86" s="90"/>
    </row>
    <row r="87" spans="1:35" s="5" customFormat="1" ht="13.5" customHeight="1" x14ac:dyDescent="0.2">
      <c r="A87" s="4" t="s">
        <v>10</v>
      </c>
      <c r="C87" s="60" t="str">
        <f>$A$13</f>
        <v/>
      </c>
      <c r="E87" s="60" t="str">
        <f>+$A$14</f>
        <v/>
      </c>
      <c r="G87" s="60" t="str">
        <f>+$A$15</f>
        <v/>
      </c>
      <c r="I87" s="60" t="str">
        <f>+$A$16</f>
        <v/>
      </c>
      <c r="K87" s="60" t="str">
        <f>+$A$17</f>
        <v/>
      </c>
      <c r="M87" s="60" t="str">
        <f>+$A$18</f>
        <v/>
      </c>
      <c r="O87" s="60" t="str">
        <f>+$A$19</f>
        <v/>
      </c>
      <c r="Q87" s="60" t="str">
        <f>+$A$20</f>
        <v/>
      </c>
      <c r="S87" s="60" t="str">
        <f>+$A$21</f>
        <v/>
      </c>
      <c r="U87" s="60" t="str">
        <f>+$A$22</f>
        <v/>
      </c>
      <c r="W87" s="60" t="str">
        <f>+$A$23</f>
        <v/>
      </c>
      <c r="Y87" s="60" t="str">
        <f>+$A$24</f>
        <v/>
      </c>
      <c r="AA87" s="60" t="str">
        <f>+$A$25</f>
        <v/>
      </c>
      <c r="AC87" s="60" t="str">
        <f>+$A$26</f>
        <v/>
      </c>
      <c r="AE87" s="26"/>
      <c r="AG87" s="4" t="s">
        <v>10</v>
      </c>
      <c r="AH87" s="5" t="s">
        <v>1</v>
      </c>
      <c r="AI87" s="5" t="s">
        <v>0</v>
      </c>
    </row>
    <row r="88" spans="1:35" ht="13.5" x14ac:dyDescent="0.25">
      <c r="A88" s="59" t="str">
        <f>+$A$12</f>
        <v/>
      </c>
      <c r="B88" s="22"/>
      <c r="C88" s="23"/>
      <c r="D88" s="22"/>
      <c r="E88" s="23"/>
      <c r="F88" s="22"/>
      <c r="G88" s="23"/>
      <c r="H88" s="22"/>
      <c r="I88" s="23"/>
      <c r="J88" s="22"/>
      <c r="K88" s="23"/>
      <c r="L88" s="22"/>
      <c r="M88" s="23"/>
      <c r="N88" s="22"/>
      <c r="O88" s="23"/>
      <c r="P88" s="22"/>
      <c r="Q88" s="23"/>
      <c r="R88" s="22"/>
      <c r="S88" s="23"/>
      <c r="T88" s="22"/>
      <c r="U88" s="23"/>
      <c r="V88" s="22"/>
      <c r="W88" s="23"/>
      <c r="X88" s="22"/>
      <c r="Y88" s="23"/>
      <c r="Z88" s="22"/>
      <c r="AA88" s="23"/>
      <c r="AB88" s="22"/>
      <c r="AC88" s="23"/>
      <c r="AE88" s="29" t="str">
        <f t="shared" ref="AE88:AE101" si="6">IF(OR(A88="",AND(A88&lt;&gt;"",A89="")),"",SUM(B88,D88,F88,H88,J88,L88,N88,P88,R88,T88,V88,X88,Z88,AB88))</f>
        <v/>
      </c>
      <c r="AG88" s="6" t="str">
        <f>+$A$12</f>
        <v/>
      </c>
      <c r="AH88" s="6" t="str">
        <f>IF(A88&lt;&gt;"",AE88,"")</f>
        <v/>
      </c>
      <c r="AI88" s="105" t="str">
        <f>IF(AH88="","",IF(AH88&gt;0,ROUND(AH88/LARGE(AH88:AH102,1),3),0))</f>
        <v/>
      </c>
    </row>
    <row r="89" spans="1:35" ht="13.5" x14ac:dyDescent="0.25">
      <c r="A89" s="59" t="str">
        <f>+$A$13</f>
        <v/>
      </c>
      <c r="B89" s="24"/>
      <c r="C89" s="24"/>
      <c r="D89" s="22"/>
      <c r="E89" s="23"/>
      <c r="F89" s="22"/>
      <c r="G89" s="23"/>
      <c r="H89" s="22"/>
      <c r="I89" s="23"/>
      <c r="J89" s="22"/>
      <c r="K89" s="23"/>
      <c r="L89" s="22"/>
      <c r="M89" s="23"/>
      <c r="N89" s="22"/>
      <c r="O89" s="23"/>
      <c r="P89" s="22"/>
      <c r="Q89" s="23"/>
      <c r="R89" s="22"/>
      <c r="S89" s="23"/>
      <c r="T89" s="22"/>
      <c r="U89" s="23"/>
      <c r="V89" s="22"/>
      <c r="W89" s="23"/>
      <c r="X89" s="22"/>
      <c r="Y89" s="23"/>
      <c r="Z89" s="22"/>
      <c r="AA89" s="23"/>
      <c r="AB89" s="22"/>
      <c r="AC89" s="23"/>
      <c r="AE89" s="29" t="str">
        <f t="shared" si="6"/>
        <v/>
      </c>
      <c r="AG89" s="7" t="str">
        <f>+$A$13</f>
        <v/>
      </c>
      <c r="AH89" s="7" t="str">
        <f>IF(A89&lt;&gt;"",IF(AE89&lt;&gt;"",AE89,0)+IF(C103&lt;&gt;"",C103,0),"")</f>
        <v/>
      </c>
      <c r="AI89" s="106" t="str">
        <f>IF(AH89="","",IF(AH89&gt;0,ROUND(AH89/LARGE(AH88:AH102,1),3),0))</f>
        <v/>
      </c>
    </row>
    <row r="90" spans="1:35" ht="13.5" x14ac:dyDescent="0.25">
      <c r="A90" s="59" t="str">
        <f>+$A$14</f>
        <v/>
      </c>
      <c r="B90" s="24"/>
      <c r="C90" s="24"/>
      <c r="D90" s="24"/>
      <c r="E90" s="24"/>
      <c r="F90" s="22"/>
      <c r="G90" s="23"/>
      <c r="H90" s="22"/>
      <c r="I90" s="23"/>
      <c r="J90" s="22"/>
      <c r="K90" s="23"/>
      <c r="L90" s="22"/>
      <c r="M90" s="23"/>
      <c r="N90" s="22"/>
      <c r="O90" s="23"/>
      <c r="P90" s="22"/>
      <c r="Q90" s="23"/>
      <c r="R90" s="22"/>
      <c r="S90" s="23"/>
      <c r="T90" s="22"/>
      <c r="U90" s="23"/>
      <c r="V90" s="22"/>
      <c r="W90" s="23"/>
      <c r="X90" s="22"/>
      <c r="Y90" s="23"/>
      <c r="Z90" s="22"/>
      <c r="AA90" s="23"/>
      <c r="AB90" s="22"/>
      <c r="AC90" s="23"/>
      <c r="AE90" s="29" t="str">
        <f t="shared" si="6"/>
        <v/>
      </c>
      <c r="AG90" s="7" t="str">
        <f>+$A$14</f>
        <v/>
      </c>
      <c r="AH90" s="7" t="str">
        <f>IF(A90&lt;&gt;"",IF(AE90&lt;&gt;"",AE90,0)+IF(E103&lt;&gt;"",E103,0),"")</f>
        <v/>
      </c>
      <c r="AI90" s="106" t="str">
        <f>IF(AH90="","",IF(AH90&gt;0,ROUND(AH90/LARGE(AH88:AH102,1),3),0))</f>
        <v/>
      </c>
    </row>
    <row r="91" spans="1:35" ht="13.5" x14ac:dyDescent="0.25">
      <c r="A91" s="59" t="str">
        <f>+$A$15</f>
        <v/>
      </c>
      <c r="B91" s="24"/>
      <c r="C91" s="24"/>
      <c r="D91" s="24"/>
      <c r="E91" s="24"/>
      <c r="F91" s="24"/>
      <c r="G91" s="24"/>
      <c r="H91" s="22"/>
      <c r="I91" s="23"/>
      <c r="J91" s="22"/>
      <c r="K91" s="23"/>
      <c r="L91" s="22"/>
      <c r="M91" s="23"/>
      <c r="N91" s="22"/>
      <c r="O91" s="23"/>
      <c r="P91" s="22"/>
      <c r="Q91" s="23"/>
      <c r="R91" s="22"/>
      <c r="S91" s="23"/>
      <c r="T91" s="22"/>
      <c r="U91" s="23"/>
      <c r="V91" s="22"/>
      <c r="W91" s="23"/>
      <c r="X91" s="22"/>
      <c r="Y91" s="23"/>
      <c r="Z91" s="22"/>
      <c r="AA91" s="23"/>
      <c r="AB91" s="22"/>
      <c r="AC91" s="23"/>
      <c r="AE91" s="29" t="str">
        <f t="shared" si="6"/>
        <v/>
      </c>
      <c r="AG91" s="7" t="str">
        <f>+$A$15</f>
        <v/>
      </c>
      <c r="AH91" s="7" t="str">
        <f>IF(A91&lt;&gt;"",IF(AE91&lt;&gt;"",AE91,0)+IF(G103&lt;&gt;"",G103,0),"")</f>
        <v/>
      </c>
      <c r="AI91" s="106" t="str">
        <f>IF(AH91="","",IF(AH91&gt;0,ROUND(AH91/LARGE(AH88:AH102,1),3),0))</f>
        <v/>
      </c>
    </row>
    <row r="92" spans="1:35" ht="13.5" x14ac:dyDescent="0.25">
      <c r="A92" s="59" t="str">
        <f>+$A$16</f>
        <v/>
      </c>
      <c r="B92" s="24"/>
      <c r="C92" s="24"/>
      <c r="D92" s="24"/>
      <c r="E92" s="24"/>
      <c r="F92" s="24"/>
      <c r="G92" s="24"/>
      <c r="H92" s="24"/>
      <c r="I92" s="24"/>
      <c r="J92" s="22"/>
      <c r="K92" s="23"/>
      <c r="L92" s="22"/>
      <c r="M92" s="23"/>
      <c r="N92" s="22"/>
      <c r="O92" s="23"/>
      <c r="P92" s="22"/>
      <c r="Q92" s="23"/>
      <c r="R92" s="22"/>
      <c r="S92" s="23"/>
      <c r="T92" s="22"/>
      <c r="U92" s="23"/>
      <c r="V92" s="22"/>
      <c r="W92" s="23"/>
      <c r="X92" s="22"/>
      <c r="Y92" s="23"/>
      <c r="Z92" s="22"/>
      <c r="AA92" s="23"/>
      <c r="AB92" s="22"/>
      <c r="AC92" s="23"/>
      <c r="AE92" s="29" t="str">
        <f t="shared" si="6"/>
        <v/>
      </c>
      <c r="AG92" s="7" t="str">
        <f>+$A$16</f>
        <v/>
      </c>
      <c r="AH92" s="7" t="str">
        <f>IF(A92&lt;&gt;"",IF(AE92&lt;&gt;"",AE92,0)+IF(I103&lt;&gt;"",I103,0),"")</f>
        <v/>
      </c>
      <c r="AI92" s="106" t="str">
        <f>IF(AH92="","",IF(AH92&gt;0,ROUND(AH92/LARGE(AH88:AH102,1),3),0))</f>
        <v/>
      </c>
    </row>
    <row r="93" spans="1:35" ht="13.5" x14ac:dyDescent="0.25">
      <c r="A93" s="59" t="str">
        <f>+$A$17</f>
        <v/>
      </c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2"/>
      <c r="M93" s="23"/>
      <c r="N93" s="22"/>
      <c r="O93" s="23"/>
      <c r="P93" s="22"/>
      <c r="Q93" s="23"/>
      <c r="R93" s="22"/>
      <c r="S93" s="23"/>
      <c r="T93" s="22"/>
      <c r="U93" s="23"/>
      <c r="V93" s="22"/>
      <c r="W93" s="23"/>
      <c r="X93" s="22"/>
      <c r="Y93" s="23"/>
      <c r="Z93" s="22"/>
      <c r="AA93" s="23"/>
      <c r="AB93" s="22"/>
      <c r="AC93" s="23"/>
      <c r="AE93" s="29" t="str">
        <f t="shared" si="6"/>
        <v/>
      </c>
      <c r="AG93" s="7" t="str">
        <f>+$A$17</f>
        <v/>
      </c>
      <c r="AH93" s="7" t="str">
        <f>IF(A93&lt;&gt;"",IF(AE93&lt;&gt;"",AE93,0)+IF(K103&lt;&gt;"",K103,0),"")</f>
        <v/>
      </c>
      <c r="AI93" s="106" t="str">
        <f>IF(AH93="","",IF(AH93&gt;0,ROUND(AH93/LARGE(AH88:AH102,1),3),0))</f>
        <v/>
      </c>
    </row>
    <row r="94" spans="1:35" ht="13.5" x14ac:dyDescent="0.25">
      <c r="A94" s="59" t="str">
        <f>+$A$18</f>
        <v/>
      </c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2"/>
      <c r="O94" s="23"/>
      <c r="P94" s="22"/>
      <c r="Q94" s="23"/>
      <c r="R94" s="22"/>
      <c r="S94" s="23"/>
      <c r="T94" s="22"/>
      <c r="U94" s="23"/>
      <c r="V94" s="22"/>
      <c r="W94" s="23"/>
      <c r="X94" s="22"/>
      <c r="Y94" s="23"/>
      <c r="Z94" s="22"/>
      <c r="AA94" s="23"/>
      <c r="AB94" s="22"/>
      <c r="AC94" s="23"/>
      <c r="AE94" s="29" t="str">
        <f t="shared" si="6"/>
        <v/>
      </c>
      <c r="AG94" s="7" t="str">
        <f>+$A$18</f>
        <v/>
      </c>
      <c r="AH94" s="7" t="str">
        <f>IF(A94&lt;&gt;"",IF(AE94&lt;&gt;"",AE94,0)+IF(M103&lt;&gt;"",M103,0),"")</f>
        <v/>
      </c>
      <c r="AI94" s="106" t="str">
        <f>IF(AH94="","",IF(AH94&gt;0,ROUND(AH94/LARGE(AH88:AH102,1),3),0))</f>
        <v/>
      </c>
    </row>
    <row r="95" spans="1:35" ht="13.5" x14ac:dyDescent="0.25">
      <c r="A95" s="59" t="str">
        <f>+$A$19</f>
        <v/>
      </c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2"/>
      <c r="Q95" s="23"/>
      <c r="R95" s="22"/>
      <c r="S95" s="23"/>
      <c r="T95" s="22"/>
      <c r="U95" s="23"/>
      <c r="V95" s="22"/>
      <c r="W95" s="23"/>
      <c r="X95" s="22"/>
      <c r="Y95" s="23"/>
      <c r="Z95" s="22"/>
      <c r="AA95" s="23"/>
      <c r="AB95" s="22"/>
      <c r="AC95" s="23"/>
      <c r="AE95" s="29" t="str">
        <f t="shared" si="6"/>
        <v/>
      </c>
      <c r="AG95" s="7" t="str">
        <f>+$A$19</f>
        <v/>
      </c>
      <c r="AH95" s="7" t="str">
        <f>IF(A95&lt;&gt;"",IF(AE95&lt;&gt;"",AE95,0)+IF(O103&lt;&gt;"",O103,0),"")</f>
        <v/>
      </c>
      <c r="AI95" s="106" t="str">
        <f>IF(AH95="","",IF(AH95&gt;0,ROUND(AH95/LARGE(AH88:AH102,1),3),0))</f>
        <v/>
      </c>
    </row>
    <row r="96" spans="1:35" ht="13.5" x14ac:dyDescent="0.25">
      <c r="A96" s="59" t="str">
        <f>+$A$20</f>
        <v/>
      </c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2"/>
      <c r="S96" s="23"/>
      <c r="T96" s="22"/>
      <c r="U96" s="23"/>
      <c r="V96" s="22"/>
      <c r="W96" s="23"/>
      <c r="X96" s="22"/>
      <c r="Y96" s="23"/>
      <c r="Z96" s="22"/>
      <c r="AA96" s="23"/>
      <c r="AB96" s="22"/>
      <c r="AC96" s="23"/>
      <c r="AE96" s="29" t="str">
        <f t="shared" si="6"/>
        <v/>
      </c>
      <c r="AG96" s="7" t="str">
        <f>+$A$20</f>
        <v/>
      </c>
      <c r="AH96" s="7" t="str">
        <f>IF(A96&lt;&gt;"",IF(AE96&lt;&gt;"",AE96,0)+IF(Q103&lt;&gt;"",Q103,0),"")</f>
        <v/>
      </c>
      <c r="AI96" s="106" t="str">
        <f>IF(AH96="","",IF(AH96&gt;0,ROUND(AH96/LARGE(AH88:AH102,1),3),0))</f>
        <v/>
      </c>
    </row>
    <row r="97" spans="1:35" ht="13.5" x14ac:dyDescent="0.25">
      <c r="A97" s="59" t="str">
        <f>+$A$21</f>
        <v/>
      </c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2"/>
      <c r="U97" s="23"/>
      <c r="V97" s="22"/>
      <c r="W97" s="23"/>
      <c r="X97" s="22"/>
      <c r="Y97" s="23"/>
      <c r="Z97" s="22"/>
      <c r="AA97" s="23"/>
      <c r="AB97" s="22"/>
      <c r="AC97" s="23"/>
      <c r="AE97" s="29" t="str">
        <f t="shared" si="6"/>
        <v/>
      </c>
      <c r="AG97" s="7" t="str">
        <f>+$A$21</f>
        <v/>
      </c>
      <c r="AH97" s="7" t="str">
        <f>IF(A97&lt;&gt;"",IF(AE97&lt;&gt;"",AE97,0)+IF(S103&lt;&gt;"",S103,0),"")</f>
        <v/>
      </c>
      <c r="AI97" s="106" t="str">
        <f>IF(AH97="","",IF(AH97&gt;0,ROUND(AH97/LARGE(AH88:AH102,1),3),0))</f>
        <v/>
      </c>
    </row>
    <row r="98" spans="1:35" ht="13.5" x14ac:dyDescent="0.25">
      <c r="A98" s="59" t="str">
        <f>+$A$22</f>
        <v/>
      </c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2"/>
      <c r="W98" s="23"/>
      <c r="X98" s="22"/>
      <c r="Y98" s="23"/>
      <c r="Z98" s="22"/>
      <c r="AA98" s="23"/>
      <c r="AB98" s="22"/>
      <c r="AC98" s="23"/>
      <c r="AE98" s="29" t="str">
        <f t="shared" si="6"/>
        <v/>
      </c>
      <c r="AG98" s="7" t="str">
        <f>+$A$22</f>
        <v/>
      </c>
      <c r="AH98" s="7" t="str">
        <f>IF(A98&lt;&gt;"",IF(AE98&lt;&gt;"",AE98,0)+IF(U103&lt;&gt;"",U103,0),"")</f>
        <v/>
      </c>
      <c r="AI98" s="106" t="str">
        <f>IF(AH98="","",IF(AH98&gt;0,ROUND(AH98/LARGE(AH88:AH102,1),3),0))</f>
        <v/>
      </c>
    </row>
    <row r="99" spans="1:35" ht="13.5" x14ac:dyDescent="0.25">
      <c r="A99" s="59" t="str">
        <f>+$A$23</f>
        <v/>
      </c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2"/>
      <c r="Y99" s="23"/>
      <c r="Z99" s="22"/>
      <c r="AA99" s="23"/>
      <c r="AB99" s="22"/>
      <c r="AC99" s="23"/>
      <c r="AE99" s="29" t="str">
        <f t="shared" si="6"/>
        <v/>
      </c>
      <c r="AG99" s="7" t="str">
        <f>+$A$23</f>
        <v/>
      </c>
      <c r="AH99" s="7" t="str">
        <f>IF(A99&lt;&gt;"",IF(AE99&lt;&gt;"",AE99,0)+IF(W103&lt;&gt;"",W103,0),"")</f>
        <v/>
      </c>
      <c r="AI99" s="106" t="str">
        <f>IF(AH99="","",IF(AH99&gt;0,ROUND(AH99/LARGE(AH88:AH102,1),3),0))</f>
        <v/>
      </c>
    </row>
    <row r="100" spans="1:35" ht="13.5" x14ac:dyDescent="0.25">
      <c r="A100" s="59" t="str">
        <f>+$A$24</f>
        <v/>
      </c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2"/>
      <c r="AA100" s="23"/>
      <c r="AB100" s="22"/>
      <c r="AC100" s="23"/>
      <c r="AE100" s="29" t="str">
        <f t="shared" si="6"/>
        <v/>
      </c>
      <c r="AG100" s="7" t="str">
        <f>+$A$24</f>
        <v/>
      </c>
      <c r="AH100" s="7" t="str">
        <f>IF(A100&lt;&gt;"",IF(AE100&lt;&gt;"",AE100,0)+IF(Y103&lt;&gt;"",Y103,0),"")</f>
        <v/>
      </c>
      <c r="AI100" s="106" t="str">
        <f>IF(AH100="","",IF(AH100&gt;0,ROUND(AH100/LARGE(AH88:AH102,1),3),0))</f>
        <v/>
      </c>
    </row>
    <row r="101" spans="1:35" ht="13.5" x14ac:dyDescent="0.25">
      <c r="A101" s="59" t="str">
        <f>+$A$25</f>
        <v/>
      </c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2"/>
      <c r="AC101" s="23"/>
      <c r="AE101" s="29" t="str">
        <f t="shared" si="6"/>
        <v/>
      </c>
      <c r="AG101" s="7" t="str">
        <f>+$A$25</f>
        <v/>
      </c>
      <c r="AH101" s="7" t="str">
        <f>IF(A101&lt;&gt;"",IF(AE101&lt;&gt;"",AE101,0)+IF(AA103&lt;&gt;"",AA103,0),"")</f>
        <v/>
      </c>
      <c r="AI101" s="106" t="str">
        <f>IF(AH101="","",IF(AH101&gt;0,ROUND(AH101/LARGE(AH88:AH102,1),3),0))</f>
        <v/>
      </c>
    </row>
    <row r="102" spans="1:35" x14ac:dyDescent="0.2">
      <c r="A102" s="59" t="str">
        <f>+$A$26</f>
        <v/>
      </c>
      <c r="C102" s="3"/>
      <c r="AE102" s="26"/>
      <c r="AG102" s="40" t="str">
        <f>+$A$26</f>
        <v/>
      </c>
      <c r="AH102" s="40" t="str">
        <f>IF(A102&lt;&gt;"",IF(AE102&lt;&gt;"",AE102,0)+IF(AC103&lt;&gt;"",AC103,0),"")</f>
        <v/>
      </c>
      <c r="AI102" s="107" t="str">
        <f>IF(AH102="","",IF(AH102&gt;0,ROUND(AH102/LARGE(AH88:AH102,1),3),0))</f>
        <v/>
      </c>
    </row>
    <row r="103" spans="1:35" s="26" customFormat="1" x14ac:dyDescent="0.2">
      <c r="C103" s="27" t="str">
        <f>IF(C87="","",SUM(C88:C101))</f>
        <v/>
      </c>
      <c r="E103" s="27" t="str">
        <f>IF(E87="","",SUM(E88:E101))</f>
        <v/>
      </c>
      <c r="G103" s="27" t="str">
        <f>IF(G87="","",SUM(G88:G101))</f>
        <v/>
      </c>
      <c r="I103" s="27" t="str">
        <f>IF(I87="","",SUM(I88:I101))</f>
        <v/>
      </c>
      <c r="K103" s="27" t="str">
        <f>IF(K87="","",SUM(K88:K101))</f>
        <v/>
      </c>
      <c r="M103" s="27" t="str">
        <f>IF(M87="","",SUM(M88:M101))</f>
        <v/>
      </c>
      <c r="O103" s="27" t="str">
        <f>IF(O87="","",SUM(O88:O101))</f>
        <v/>
      </c>
      <c r="Q103" s="27" t="str">
        <f>IF(Q87="","",SUM(Q88:Q101))</f>
        <v/>
      </c>
      <c r="S103" s="27" t="str">
        <f>IF(S87="","",SUM(S88:S101))</f>
        <v/>
      </c>
      <c r="U103" s="27" t="str">
        <f>IF(U87="","",SUM(U88:U101))</f>
        <v/>
      </c>
      <c r="W103" s="27" t="str">
        <f>IF(W87="","",SUM(W88:W101))</f>
        <v/>
      </c>
      <c r="X103" s="27"/>
      <c r="Y103" s="27" t="str">
        <f>IF(Y87="","",SUM(Y88:Y101))</f>
        <v/>
      </c>
      <c r="AA103" s="27" t="str">
        <f>IF(AA87="","",SUM(AA88:AA101))</f>
        <v/>
      </c>
      <c r="AC103" s="27" t="str">
        <f>IF(AC87="","",SUM(AC88:AC101))</f>
        <v/>
      </c>
      <c r="AG103" s="41"/>
      <c r="AH103" s="93"/>
      <c r="AI103" s="41"/>
    </row>
    <row r="104" spans="1:35" ht="24" customHeight="1" x14ac:dyDescent="0.2">
      <c r="AC104" s="8" t="str">
        <f>"Firma ("&amp;Anagrafica!B92&amp;")"</f>
        <v>Firma ()</v>
      </c>
      <c r="AE104" s="88"/>
      <c r="AF104" s="88"/>
      <c r="AG104" s="89"/>
      <c r="AH104" s="88"/>
      <c r="AI104" s="88"/>
    </row>
    <row r="105" spans="1:35" ht="18.75" x14ac:dyDescent="0.3">
      <c r="A105" s="19" t="str">
        <f>IF(Anagrafica!A93&lt;&gt;"",Anagrafica!A93&amp;" - "&amp;Anagrafica!B93,"")</f>
        <v/>
      </c>
      <c r="B105" s="20"/>
      <c r="D105" s="1"/>
    </row>
    <row r="106" spans="1:35" s="5" customFormat="1" ht="13.5" customHeight="1" x14ac:dyDescent="0.2">
      <c r="A106" s="4" t="s">
        <v>10</v>
      </c>
      <c r="C106" s="60" t="str">
        <f>$A$13</f>
        <v/>
      </c>
      <c r="E106" s="60" t="str">
        <f>+$A$14</f>
        <v/>
      </c>
      <c r="G106" s="60" t="str">
        <f>+$A$15</f>
        <v/>
      </c>
      <c r="I106" s="60" t="str">
        <f>+$A$16</f>
        <v/>
      </c>
      <c r="K106" s="60" t="str">
        <f>+$A$17</f>
        <v/>
      </c>
      <c r="M106" s="60" t="str">
        <f>+$A$18</f>
        <v/>
      </c>
      <c r="O106" s="60" t="str">
        <f>+$A$19</f>
        <v/>
      </c>
      <c r="Q106" s="60" t="str">
        <f>+$A$20</f>
        <v/>
      </c>
      <c r="S106" s="60" t="str">
        <f>+$A$21</f>
        <v/>
      </c>
      <c r="U106" s="60" t="str">
        <f>+$A$22</f>
        <v/>
      </c>
      <c r="W106" s="60" t="str">
        <f>+$A$23</f>
        <v/>
      </c>
      <c r="Y106" s="60" t="str">
        <f>+$A$24</f>
        <v/>
      </c>
      <c r="AA106" s="60" t="str">
        <f>+$A$25</f>
        <v/>
      </c>
      <c r="AC106" s="60" t="str">
        <f>+$A$26</f>
        <v/>
      </c>
      <c r="AE106" s="26"/>
      <c r="AG106" s="4" t="s">
        <v>10</v>
      </c>
      <c r="AH106" s="5" t="s">
        <v>1</v>
      </c>
      <c r="AI106" s="5" t="s">
        <v>0</v>
      </c>
    </row>
    <row r="107" spans="1:35" ht="13.5" x14ac:dyDescent="0.25">
      <c r="A107" s="59" t="str">
        <f>+$A$12</f>
        <v/>
      </c>
      <c r="B107" s="22"/>
      <c r="C107" s="23"/>
      <c r="D107" s="22"/>
      <c r="E107" s="23"/>
      <c r="F107" s="22"/>
      <c r="G107" s="23"/>
      <c r="H107" s="22"/>
      <c r="I107" s="23"/>
      <c r="J107" s="22"/>
      <c r="K107" s="23"/>
      <c r="L107" s="22"/>
      <c r="M107" s="23"/>
      <c r="N107" s="22"/>
      <c r="O107" s="23"/>
      <c r="P107" s="22"/>
      <c r="Q107" s="23"/>
      <c r="R107" s="22"/>
      <c r="S107" s="23"/>
      <c r="T107" s="22"/>
      <c r="U107" s="23"/>
      <c r="V107" s="22"/>
      <c r="W107" s="23"/>
      <c r="X107" s="22"/>
      <c r="Y107" s="23"/>
      <c r="Z107" s="22"/>
      <c r="AA107" s="23"/>
      <c r="AB107" s="22"/>
      <c r="AC107" s="23"/>
      <c r="AE107" s="29" t="str">
        <f t="shared" ref="AE107:AE120" si="7">IF(OR(A107="",AND(A107&lt;&gt;"",A108="")),"",SUM(B107,D107,F107,H107,J107,L107,N107,P107,R107,T107,V107,X107,Z107,AB107))</f>
        <v/>
      </c>
      <c r="AG107" s="6" t="str">
        <f>+$A$12</f>
        <v/>
      </c>
      <c r="AH107" s="6" t="str">
        <f>IF(A107&lt;&gt;"",AE107,"")</f>
        <v/>
      </c>
      <c r="AI107" s="105" t="str">
        <f>IF(AH107="","",IF(AH107&gt;0,ROUND(AH107/LARGE(AH107:AH121,1),3),0))</f>
        <v/>
      </c>
    </row>
    <row r="108" spans="1:35" ht="13.5" x14ac:dyDescent="0.25">
      <c r="A108" s="59" t="str">
        <f>+$A$13</f>
        <v/>
      </c>
      <c r="B108" s="24"/>
      <c r="C108" s="24"/>
      <c r="D108" s="22"/>
      <c r="E108" s="23"/>
      <c r="F108" s="22"/>
      <c r="G108" s="23"/>
      <c r="H108" s="22"/>
      <c r="I108" s="23"/>
      <c r="J108" s="22"/>
      <c r="K108" s="23"/>
      <c r="L108" s="22"/>
      <c r="M108" s="23"/>
      <c r="N108" s="22"/>
      <c r="O108" s="23"/>
      <c r="P108" s="22"/>
      <c r="Q108" s="23"/>
      <c r="R108" s="22"/>
      <c r="S108" s="23"/>
      <c r="T108" s="22"/>
      <c r="U108" s="23"/>
      <c r="V108" s="22"/>
      <c r="W108" s="23"/>
      <c r="X108" s="22"/>
      <c r="Y108" s="23"/>
      <c r="Z108" s="22"/>
      <c r="AA108" s="23"/>
      <c r="AB108" s="22"/>
      <c r="AC108" s="23"/>
      <c r="AE108" s="29" t="str">
        <f t="shared" si="7"/>
        <v/>
      </c>
      <c r="AG108" s="7" t="str">
        <f>+$A$13</f>
        <v/>
      </c>
      <c r="AH108" s="7" t="str">
        <f>IF(A108&lt;&gt;"",IF(AE108&lt;&gt;"",AE108,0)+IF(C122&lt;&gt;"",C122,0),"")</f>
        <v/>
      </c>
      <c r="AI108" s="106" t="str">
        <f>IF(AH108="","",IF(AH108&gt;0,ROUND(AH108/LARGE(AH107:AH121,1),3),0))</f>
        <v/>
      </c>
    </row>
    <row r="109" spans="1:35" ht="13.5" x14ac:dyDescent="0.25">
      <c r="A109" s="59" t="str">
        <f>+$A$14</f>
        <v/>
      </c>
      <c r="B109" s="24"/>
      <c r="C109" s="24"/>
      <c r="D109" s="24"/>
      <c r="E109" s="24"/>
      <c r="F109" s="22"/>
      <c r="G109" s="23"/>
      <c r="H109" s="22"/>
      <c r="I109" s="23"/>
      <c r="J109" s="22"/>
      <c r="K109" s="23"/>
      <c r="L109" s="22"/>
      <c r="M109" s="23"/>
      <c r="N109" s="22"/>
      <c r="O109" s="23"/>
      <c r="P109" s="22"/>
      <c r="Q109" s="23"/>
      <c r="R109" s="22"/>
      <c r="S109" s="23"/>
      <c r="T109" s="22"/>
      <c r="U109" s="23"/>
      <c r="V109" s="22"/>
      <c r="W109" s="23"/>
      <c r="X109" s="22"/>
      <c r="Y109" s="23"/>
      <c r="Z109" s="22"/>
      <c r="AA109" s="23"/>
      <c r="AB109" s="22"/>
      <c r="AC109" s="23"/>
      <c r="AE109" s="29" t="str">
        <f t="shared" si="7"/>
        <v/>
      </c>
      <c r="AG109" s="7" t="str">
        <f>+$A$14</f>
        <v/>
      </c>
      <c r="AH109" s="7" t="str">
        <f>IF(A109&lt;&gt;"",IF(AE109&lt;&gt;"",AE109,0)+IF(E122&lt;&gt;"",E122,0),"")</f>
        <v/>
      </c>
      <c r="AI109" s="106" t="str">
        <f>IF(AH109="","",IF(AH109&gt;0,ROUND(AH109/LARGE(AH107:AH121,1),3),0))</f>
        <v/>
      </c>
    </row>
    <row r="110" spans="1:35" ht="13.5" x14ac:dyDescent="0.25">
      <c r="A110" s="59" t="str">
        <f>+$A$15</f>
        <v/>
      </c>
      <c r="B110" s="24"/>
      <c r="C110" s="24"/>
      <c r="D110" s="24"/>
      <c r="E110" s="24"/>
      <c r="F110" s="24"/>
      <c r="G110" s="24"/>
      <c r="H110" s="22"/>
      <c r="I110" s="23"/>
      <c r="J110" s="22"/>
      <c r="K110" s="23"/>
      <c r="L110" s="22"/>
      <c r="M110" s="23"/>
      <c r="N110" s="22"/>
      <c r="O110" s="23"/>
      <c r="P110" s="22"/>
      <c r="Q110" s="23"/>
      <c r="R110" s="22"/>
      <c r="S110" s="23"/>
      <c r="T110" s="22"/>
      <c r="U110" s="23"/>
      <c r="V110" s="22"/>
      <c r="W110" s="23"/>
      <c r="X110" s="22"/>
      <c r="Y110" s="23"/>
      <c r="Z110" s="22"/>
      <c r="AA110" s="23"/>
      <c r="AB110" s="22"/>
      <c r="AC110" s="23"/>
      <c r="AE110" s="29" t="str">
        <f t="shared" si="7"/>
        <v/>
      </c>
      <c r="AG110" s="7" t="str">
        <f>+$A$15</f>
        <v/>
      </c>
      <c r="AH110" s="7" t="str">
        <f>IF(A110&lt;&gt;"",IF(AE110&lt;&gt;"",AE110,0)+IF(G122&lt;&gt;"",G122,0),"")</f>
        <v/>
      </c>
      <c r="AI110" s="106" t="str">
        <f>IF(AH110="","",IF(AH110&gt;0,ROUND(AH110/LARGE(AH107:AH121,1),3),0))</f>
        <v/>
      </c>
    </row>
    <row r="111" spans="1:35" ht="13.5" x14ac:dyDescent="0.25">
      <c r="A111" s="59" t="str">
        <f>+$A$16</f>
        <v/>
      </c>
      <c r="B111" s="24"/>
      <c r="C111" s="24"/>
      <c r="D111" s="24"/>
      <c r="E111" s="24"/>
      <c r="F111" s="24"/>
      <c r="G111" s="24"/>
      <c r="H111" s="24"/>
      <c r="I111" s="24"/>
      <c r="J111" s="22"/>
      <c r="K111" s="23"/>
      <c r="L111" s="22"/>
      <c r="M111" s="23"/>
      <c r="N111" s="22"/>
      <c r="O111" s="23"/>
      <c r="P111" s="22"/>
      <c r="Q111" s="23"/>
      <c r="R111" s="22"/>
      <c r="S111" s="23"/>
      <c r="T111" s="22"/>
      <c r="U111" s="23"/>
      <c r="V111" s="22"/>
      <c r="W111" s="23"/>
      <c r="X111" s="22"/>
      <c r="Y111" s="23"/>
      <c r="Z111" s="22"/>
      <c r="AA111" s="23"/>
      <c r="AB111" s="22"/>
      <c r="AC111" s="23"/>
      <c r="AE111" s="29" t="str">
        <f t="shared" si="7"/>
        <v/>
      </c>
      <c r="AG111" s="7" t="str">
        <f>+$A$16</f>
        <v/>
      </c>
      <c r="AH111" s="7" t="str">
        <f>IF(A111&lt;&gt;"",IF(AE111&lt;&gt;"",AE111,0)+IF(I122&lt;&gt;"",I122,0),"")</f>
        <v/>
      </c>
      <c r="AI111" s="106" t="str">
        <f>IF(AH111="","",IF(AH111&gt;0,ROUND(AH111/LARGE(AH107:AH121,1),3),0))</f>
        <v/>
      </c>
    </row>
    <row r="112" spans="1:35" ht="13.5" x14ac:dyDescent="0.25">
      <c r="A112" s="59" t="str">
        <f>+$A$17</f>
        <v/>
      </c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2"/>
      <c r="M112" s="23"/>
      <c r="N112" s="22"/>
      <c r="O112" s="23"/>
      <c r="P112" s="22"/>
      <c r="Q112" s="23"/>
      <c r="R112" s="22"/>
      <c r="S112" s="23"/>
      <c r="T112" s="22"/>
      <c r="U112" s="23"/>
      <c r="V112" s="22"/>
      <c r="W112" s="23"/>
      <c r="X112" s="22"/>
      <c r="Y112" s="23"/>
      <c r="Z112" s="22"/>
      <c r="AA112" s="23"/>
      <c r="AB112" s="22"/>
      <c r="AC112" s="23"/>
      <c r="AE112" s="29" t="str">
        <f t="shared" si="7"/>
        <v/>
      </c>
      <c r="AG112" s="7" t="str">
        <f>+$A$17</f>
        <v/>
      </c>
      <c r="AH112" s="7" t="str">
        <f>IF(A112&lt;&gt;"",IF(AE112&lt;&gt;"",AE112,0)+IF(K122&lt;&gt;"",K122,0),"")</f>
        <v/>
      </c>
      <c r="AI112" s="106" t="str">
        <f>IF(AH112="","",IF(AH112&gt;0,ROUND(AH112/LARGE(AH107:AH121,1),3),0))</f>
        <v/>
      </c>
    </row>
    <row r="113" spans="1:35" ht="13.5" x14ac:dyDescent="0.25">
      <c r="A113" s="59" t="str">
        <f>+$A$18</f>
        <v/>
      </c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2"/>
      <c r="O113" s="23"/>
      <c r="P113" s="22"/>
      <c r="Q113" s="23"/>
      <c r="R113" s="22"/>
      <c r="S113" s="23"/>
      <c r="T113" s="22"/>
      <c r="U113" s="23"/>
      <c r="V113" s="22"/>
      <c r="W113" s="23"/>
      <c r="X113" s="22"/>
      <c r="Y113" s="23"/>
      <c r="Z113" s="22"/>
      <c r="AA113" s="23"/>
      <c r="AB113" s="22"/>
      <c r="AC113" s="23"/>
      <c r="AE113" s="29" t="str">
        <f t="shared" si="7"/>
        <v/>
      </c>
      <c r="AG113" s="7" t="str">
        <f>+$A$18</f>
        <v/>
      </c>
      <c r="AH113" s="7" t="str">
        <f>IF(A113&lt;&gt;"",IF(AE113&lt;&gt;"",AE113,0)+IF(M122&lt;&gt;"",M122,0),"")</f>
        <v/>
      </c>
      <c r="AI113" s="106" t="str">
        <f>IF(AH113="","",IF(AH113&gt;0,ROUND(AH113/LARGE(AH107:AH121,1),3),0))</f>
        <v/>
      </c>
    </row>
    <row r="114" spans="1:35" ht="13.5" x14ac:dyDescent="0.25">
      <c r="A114" s="59" t="str">
        <f>+$A$19</f>
        <v/>
      </c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2"/>
      <c r="Q114" s="23"/>
      <c r="R114" s="22"/>
      <c r="S114" s="23"/>
      <c r="T114" s="22"/>
      <c r="U114" s="23"/>
      <c r="V114" s="22"/>
      <c r="W114" s="23"/>
      <c r="X114" s="22"/>
      <c r="Y114" s="23"/>
      <c r="Z114" s="22"/>
      <c r="AA114" s="23"/>
      <c r="AB114" s="22"/>
      <c r="AC114" s="23"/>
      <c r="AE114" s="29" t="str">
        <f t="shared" si="7"/>
        <v/>
      </c>
      <c r="AG114" s="7" t="str">
        <f>+$A$19</f>
        <v/>
      </c>
      <c r="AH114" s="7" t="str">
        <f>IF(A114&lt;&gt;"",IF(AE114&lt;&gt;"",AE114,0)+IF(O122&lt;&gt;"",O122,0),"")</f>
        <v/>
      </c>
      <c r="AI114" s="106" t="str">
        <f>IF(AH114="","",IF(AH114&gt;0,ROUND(AH114/LARGE(AH107:AH121,1),3),0))</f>
        <v/>
      </c>
    </row>
    <row r="115" spans="1:35" ht="13.5" x14ac:dyDescent="0.25">
      <c r="A115" s="59" t="str">
        <f>+$A$20</f>
        <v/>
      </c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79"/>
      <c r="P115" s="24"/>
      <c r="Q115" s="24"/>
      <c r="R115" s="22"/>
      <c r="S115" s="23"/>
      <c r="T115" s="22"/>
      <c r="U115" s="23"/>
      <c r="V115" s="22"/>
      <c r="W115" s="23"/>
      <c r="X115" s="22"/>
      <c r="Y115" s="23"/>
      <c r="Z115" s="22"/>
      <c r="AA115" s="23"/>
      <c r="AB115" s="22"/>
      <c r="AC115" s="23"/>
      <c r="AE115" s="29" t="str">
        <f t="shared" si="7"/>
        <v/>
      </c>
      <c r="AG115" s="7" t="str">
        <f>+$A$20</f>
        <v/>
      </c>
      <c r="AH115" s="7" t="str">
        <f>IF(A115&lt;&gt;"",IF(AE115&lt;&gt;"",AE115,0)+IF(Q122&lt;&gt;"",Q122,0),"")</f>
        <v/>
      </c>
      <c r="AI115" s="106" t="str">
        <f>IF(AH115="","",IF(AH115&gt;0,ROUND(AH115/LARGE(AH107:AH121,1),3),0))</f>
        <v/>
      </c>
    </row>
    <row r="116" spans="1:35" ht="13.5" x14ac:dyDescent="0.25">
      <c r="A116" s="59" t="str">
        <f>+$A$21</f>
        <v/>
      </c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2"/>
      <c r="U116" s="23"/>
      <c r="V116" s="22"/>
      <c r="W116" s="23"/>
      <c r="X116" s="22"/>
      <c r="Y116" s="23"/>
      <c r="Z116" s="22"/>
      <c r="AA116" s="23"/>
      <c r="AB116" s="22"/>
      <c r="AC116" s="23"/>
      <c r="AE116" s="29" t="str">
        <f t="shared" si="7"/>
        <v/>
      </c>
      <c r="AG116" s="7" t="str">
        <f>+$A$21</f>
        <v/>
      </c>
      <c r="AH116" s="7" t="str">
        <f>IF(A116&lt;&gt;"",IF(AE116&lt;&gt;"",AE116,0)+IF(S122&lt;&gt;"",S122,0),"")</f>
        <v/>
      </c>
      <c r="AI116" s="106" t="str">
        <f>IF(AH116="","",IF(AH116&gt;0,ROUND(AH116/LARGE(AH107:AH121,1),3),0))</f>
        <v/>
      </c>
    </row>
    <row r="117" spans="1:35" ht="13.5" x14ac:dyDescent="0.25">
      <c r="A117" s="59" t="str">
        <f>+$A$22</f>
        <v/>
      </c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2"/>
      <c r="W117" s="23"/>
      <c r="X117" s="22"/>
      <c r="Y117" s="23"/>
      <c r="Z117" s="22"/>
      <c r="AA117" s="23"/>
      <c r="AB117" s="22"/>
      <c r="AC117" s="23"/>
      <c r="AE117" s="29" t="str">
        <f t="shared" si="7"/>
        <v/>
      </c>
      <c r="AG117" s="7" t="str">
        <f>+$A$22</f>
        <v/>
      </c>
      <c r="AH117" s="7" t="str">
        <f>IF(A117&lt;&gt;"",IF(AE117&lt;&gt;"",AE117,0)+IF(U122&lt;&gt;"",U122,0),"")</f>
        <v/>
      </c>
      <c r="AI117" s="106" t="str">
        <f>IF(AH117="","",IF(AH117&gt;0,ROUND(AH117/LARGE(AH107:AH121,1),3),0))</f>
        <v/>
      </c>
    </row>
    <row r="118" spans="1:35" ht="13.5" x14ac:dyDescent="0.25">
      <c r="A118" s="59" t="str">
        <f>+$A$23</f>
        <v/>
      </c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2"/>
      <c r="Y118" s="23"/>
      <c r="Z118" s="22"/>
      <c r="AA118" s="23"/>
      <c r="AB118" s="22"/>
      <c r="AC118" s="23"/>
      <c r="AE118" s="29" t="str">
        <f t="shared" si="7"/>
        <v/>
      </c>
      <c r="AG118" s="7" t="str">
        <f>+$A$23</f>
        <v/>
      </c>
      <c r="AH118" s="7" t="str">
        <f>IF(A118&lt;&gt;"",IF(AE118&lt;&gt;"",AE118,0)+IF(W122&lt;&gt;"",W122,0),"")</f>
        <v/>
      </c>
      <c r="AI118" s="106" t="str">
        <f>IF(AH118="","",IF(AH118&gt;0,ROUND(AH118/LARGE(AH107:AH121,1),3),0))</f>
        <v/>
      </c>
    </row>
    <row r="119" spans="1:35" ht="13.5" x14ac:dyDescent="0.25">
      <c r="A119" s="59" t="str">
        <f>+$A$24</f>
        <v/>
      </c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2"/>
      <c r="AA119" s="23"/>
      <c r="AB119" s="22"/>
      <c r="AC119" s="23"/>
      <c r="AE119" s="29" t="str">
        <f t="shared" si="7"/>
        <v/>
      </c>
      <c r="AG119" s="7" t="str">
        <f>+$A$24</f>
        <v/>
      </c>
      <c r="AH119" s="7" t="str">
        <f>IF(A119&lt;&gt;"",IF(AE119&lt;&gt;"",AE119,0)+IF(Y122&lt;&gt;"",Y122,0),"")</f>
        <v/>
      </c>
      <c r="AI119" s="106" t="str">
        <f>IF(AH119="","",IF(AH119&gt;0,ROUND(AH119/LARGE(AH107:AH121,1),3),0))</f>
        <v/>
      </c>
    </row>
    <row r="120" spans="1:35" ht="13.5" x14ac:dyDescent="0.25">
      <c r="A120" s="59" t="str">
        <f>+$A$25</f>
        <v/>
      </c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2"/>
      <c r="AC120" s="23"/>
      <c r="AE120" s="29" t="str">
        <f t="shared" si="7"/>
        <v/>
      </c>
      <c r="AG120" s="7" t="str">
        <f>+$A$25</f>
        <v/>
      </c>
      <c r="AH120" s="7" t="str">
        <f>IF(A120&lt;&gt;"",IF(AE120&lt;&gt;"",AE120,0)+IF(AA122&lt;&gt;"",AA122,0),"")</f>
        <v/>
      </c>
      <c r="AI120" s="106" t="str">
        <f>IF(AH120="","",IF(AH120&gt;0,ROUND(AH120/LARGE(AH107:AH121,1),3),0))</f>
        <v/>
      </c>
    </row>
    <row r="121" spans="1:35" x14ac:dyDescent="0.2">
      <c r="A121" s="59" t="str">
        <f>+$A$26</f>
        <v/>
      </c>
      <c r="C121" s="3"/>
      <c r="AE121" s="26"/>
      <c r="AG121" s="40" t="str">
        <f>+$A$26</f>
        <v/>
      </c>
      <c r="AH121" s="40" t="str">
        <f>IF(A121&lt;&gt;"",IF(AE121&lt;&gt;"",AE121,0)+IF(AC122&lt;&gt;"",AC122,0),"")</f>
        <v/>
      </c>
      <c r="AI121" s="107" t="str">
        <f>IF(AH121="","",IF(AH121&gt;0,ROUND(AH121/LARGE(AH107:AH121,1),3),0))</f>
        <v/>
      </c>
    </row>
    <row r="122" spans="1:35" s="26" customFormat="1" x14ac:dyDescent="0.2">
      <c r="C122" s="27" t="str">
        <f>IF(C106="","",SUM(C107:C120))</f>
        <v/>
      </c>
      <c r="E122" s="27" t="str">
        <f>IF(E106="","",SUM(E107:E120))</f>
        <v/>
      </c>
      <c r="G122" s="27" t="str">
        <f>IF(G106="","",SUM(G107:G120))</f>
        <v/>
      </c>
      <c r="I122" s="27" t="str">
        <f>IF(I106="","",SUM(I107:I120))</f>
        <v/>
      </c>
      <c r="K122" s="27" t="str">
        <f>IF(K106="","",SUM(K107:K120))</f>
        <v/>
      </c>
      <c r="M122" s="27" t="str">
        <f>IF(M106="","",SUM(M107:M120))</f>
        <v/>
      </c>
      <c r="O122" s="27" t="str">
        <f>IF(O106="","",SUM(O107:O120))</f>
        <v/>
      </c>
      <c r="Q122" s="27" t="str">
        <f>IF(Q106="","",SUM(Q107:Q120))</f>
        <v/>
      </c>
      <c r="S122" s="27" t="str">
        <f>IF(S106="","",SUM(S107:S120))</f>
        <v/>
      </c>
      <c r="U122" s="27" t="str">
        <f>IF(U106="","",SUM(U107:U120))</f>
        <v/>
      </c>
      <c r="W122" s="27" t="str">
        <f>IF(W106="","",SUM(W107:W120))</f>
        <v/>
      </c>
      <c r="X122" s="27"/>
      <c r="Y122" s="27" t="str">
        <f>IF(Y106="","",SUM(Y107:Y120))</f>
        <v/>
      </c>
      <c r="AA122" s="27" t="str">
        <f>IF(AA106="","",SUM(AA107:AA120))</f>
        <v/>
      </c>
      <c r="AC122" s="27" t="str">
        <f>IF(AC106="","",SUM(AC107:AC120))</f>
        <v/>
      </c>
      <c r="AG122" s="41"/>
      <c r="AH122" s="93"/>
      <c r="AI122" s="41"/>
    </row>
    <row r="123" spans="1:35" ht="24" customHeight="1" x14ac:dyDescent="0.2">
      <c r="AC123" s="8" t="str">
        <f>"Firma ("&amp;Anagrafica!B93&amp;")"</f>
        <v>Firma ()</v>
      </c>
      <c r="AE123" s="88"/>
      <c r="AF123" s="88"/>
      <c r="AG123" s="89"/>
      <c r="AH123" s="88"/>
      <c r="AI123" s="88"/>
    </row>
  </sheetData>
  <mergeCells count="70">
    <mergeCell ref="AB25:AE25"/>
    <mergeCell ref="AB26:AE26"/>
    <mergeCell ref="AB20:AE20"/>
    <mergeCell ref="AB21:AE21"/>
    <mergeCell ref="AB22:AE22"/>
    <mergeCell ref="AB23:AE23"/>
    <mergeCell ref="AB19:AE19"/>
    <mergeCell ref="AB24:AE24"/>
    <mergeCell ref="AB13:AE13"/>
    <mergeCell ref="AB14:AE14"/>
    <mergeCell ref="AB15:AE15"/>
    <mergeCell ref="AB16:AE16"/>
    <mergeCell ref="B17:S17"/>
    <mergeCell ref="B18:S18"/>
    <mergeCell ref="A5:AI5"/>
    <mergeCell ref="A8:AG8"/>
    <mergeCell ref="A9:AG9"/>
    <mergeCell ref="A11:S11"/>
    <mergeCell ref="T11:W11"/>
    <mergeCell ref="AB11:AE11"/>
    <mergeCell ref="AB12:AE12"/>
    <mergeCell ref="AB17:AE17"/>
    <mergeCell ref="AB18:AE18"/>
    <mergeCell ref="T18:W18"/>
    <mergeCell ref="T15:W15"/>
    <mergeCell ref="T16:W16"/>
    <mergeCell ref="T17:W17"/>
    <mergeCell ref="X16:AA16"/>
    <mergeCell ref="P27:S27"/>
    <mergeCell ref="T27:W27"/>
    <mergeCell ref="T26:W26"/>
    <mergeCell ref="B24:S24"/>
    <mergeCell ref="B25:S25"/>
    <mergeCell ref="B26:S26"/>
    <mergeCell ref="T25:W25"/>
    <mergeCell ref="T19:W19"/>
    <mergeCell ref="T20:W20"/>
    <mergeCell ref="T21:W21"/>
    <mergeCell ref="T23:W23"/>
    <mergeCell ref="T22:W22"/>
    <mergeCell ref="A1:AG1"/>
    <mergeCell ref="T24:W24"/>
    <mergeCell ref="B19:S19"/>
    <mergeCell ref="B20:S20"/>
    <mergeCell ref="B21:S21"/>
    <mergeCell ref="B22:S22"/>
    <mergeCell ref="B23:S23"/>
    <mergeCell ref="T12:W12"/>
    <mergeCell ref="T13:W13"/>
    <mergeCell ref="T14:W14"/>
    <mergeCell ref="B12:S12"/>
    <mergeCell ref="B13:S13"/>
    <mergeCell ref="B14:S14"/>
    <mergeCell ref="B15:S15"/>
    <mergeCell ref="B16:S16"/>
    <mergeCell ref="X11:AA11"/>
    <mergeCell ref="X12:AA12"/>
    <mergeCell ref="X13:AA13"/>
    <mergeCell ref="X14:AA14"/>
    <mergeCell ref="X15:AA15"/>
    <mergeCell ref="X23:AA23"/>
    <mergeCell ref="X24:AA24"/>
    <mergeCell ref="X25:AA25"/>
    <mergeCell ref="X26:AA26"/>
    <mergeCell ref="X17:AA17"/>
    <mergeCell ref="X18:AA18"/>
    <mergeCell ref="X19:AA19"/>
    <mergeCell ref="X20:AA20"/>
    <mergeCell ref="X21:AA21"/>
    <mergeCell ref="X22:AA22"/>
  </mergeCells>
  <phoneticPr fontId="0" type="noConversion"/>
  <conditionalFormatting sqref="B31 D31:D32 F31:F33 H31:H34 J31:J35 L31:L36 N31:N37 P31:P38 R31:R39 T31:T40 V31:V41 X31:X42 Z31:Z43 AB31:AB44">
    <cfRule type="expression" dxfId="119" priority="16" stopIfTrue="1">
      <formula>AND(OR($A31="",C$30=""),$AE31&lt;&gt;"")</formula>
    </cfRule>
    <cfRule type="expression" dxfId="118" priority="17" stopIfTrue="1">
      <formula>OR($A31="",C$30="")</formula>
    </cfRule>
  </conditionalFormatting>
  <conditionalFormatting sqref="B50 D50:D51 F50:F52 H50:H53 J50:J54 L50:L55 N50:N56 P50:P57 R50:R58 T50:T59 V50:V60 X50:X61 Z50:Z62 AB50:AB63">
    <cfRule type="expression" dxfId="117" priority="4" stopIfTrue="1">
      <formula>AND(OR($A50="",C$49=""),$AE50&lt;&gt;"")</formula>
    </cfRule>
    <cfRule type="expression" dxfId="116" priority="5" stopIfTrue="1">
      <formula>OR($A50="",C$49="")</formula>
    </cfRule>
  </conditionalFormatting>
  <conditionalFormatting sqref="B69 D69:D70 F69:F71 H69:H72 J69:J73 L69:L74 N69:N75 P69:P76 R69:R77 T69:T78 V69:V79 X69:X80 Z69:Z81 AB69:AB82 X118">
    <cfRule type="expression" dxfId="115" priority="8" stopIfTrue="1">
      <formula>AND(OR($A69="",C$68=""),$AE69&lt;&gt;"")</formula>
    </cfRule>
    <cfRule type="expression" dxfId="114" priority="9" stopIfTrue="1">
      <formula>OR($A69="",C$68="")</formula>
    </cfRule>
  </conditionalFormatting>
  <conditionalFormatting sqref="B88 D88:D89 F88:F90 H88:H91 J88:J92 L88:L93 N88:N94 P88:P95 R88:R96 T88:T97 V88:V98 X88:X99 Z88:Z100 AB88:AB101">
    <cfRule type="expression" dxfId="113" priority="12" stopIfTrue="1">
      <formula>AND(OR($A88="",C$87=""),$AE88&lt;&gt;"")</formula>
    </cfRule>
    <cfRule type="expression" dxfId="112" priority="13" stopIfTrue="1">
      <formula>OR($A88="",C$87="")</formula>
    </cfRule>
  </conditionalFormatting>
  <conditionalFormatting sqref="B107 D107:D108 F107:F109 H107:H110 J107:J111 L107:L112 N107:N113 P107:P114 R107:R115 T107:T116 V107:V117 X107:X117 Z107:Z119 AB107:AB120">
    <cfRule type="expression" dxfId="111" priority="14" stopIfTrue="1">
      <formula>AND(OR($A107="",C$106=""),$AE107&lt;&gt;"")</formula>
    </cfRule>
    <cfRule type="expression" dxfId="110" priority="15" stopIfTrue="1">
      <formula>OR($A107="",C$106="")</formula>
    </cfRule>
  </conditionalFormatting>
  <conditionalFormatting sqref="B32:C32 B33:E44 F34:G44 H35:I44 J36:K44 L37:M44 N38:O44 P39:Q44 R40:S44 T41:U44 V42:W44 X43:Y44 Z44:AA44 B51:C51 B52:E63 F53:G63 H54:I63 J55:K63 L56:M63 N57:O63 P58:Q63 R59:S63 T60:U63 V61:W63 X62:Y63 Z63:AA63 B70:C70 B71:E82 F72:G82 H73:I82 J74:K82 L75:M82 N76:O82 P77:Q82 R78:S82 T79:U82 V80:W82 X81:Y82 Z82:AA82 B89:C89 B90:E101 F91:G101 H92:I101 J93:K101 L94:M101 N95:O101 P96:Q101 R97:S101 T98:U101 V99:W101 X100:Y101 Z101:AA101 B108:C108 B109:E120 F110:G120 H111:I120 J112:K120 L113:M120 N114:O120 P115:Q120 R116:S120 T117:U120 V118:W120 X119:Y120 Z120:AA120">
    <cfRule type="expression" dxfId="109" priority="2" stopIfTrue="1">
      <formula>AND($A32&lt;&gt;"",$A33="")</formula>
    </cfRule>
    <cfRule type="expression" dxfId="108" priority="3" stopIfTrue="1">
      <formula>$A32=""</formula>
    </cfRule>
  </conditionalFormatting>
  <conditionalFormatting sqref="B30:AC30 AE31:AE44 A31:A45 B49:AC49 AE50:AE63 A50:A64 B68:AC68 AE69:AE82 A69:A83 B87:AC87 AE88:AE101 A88:A102 B106:AC106 AE107:AE120 A107:A121">
    <cfRule type="cellIs" dxfId="107" priority="20" stopIfTrue="1" operator="equal">
      <formula>""</formula>
    </cfRule>
  </conditionalFormatting>
  <conditionalFormatting sqref="C31 E31:E32 G31:G33 I31:I34 K31:K35 M31:M36 O31:O37 Q31:Q38 S31:S39 U31:U40 W31:W41 Y31:Y42 AA31:AA43 AC31:AC44">
    <cfRule type="expression" dxfId="106" priority="18" stopIfTrue="1">
      <formula>AND(OR($A31="",C$30=""),$AE31&lt;&gt;"")</formula>
    </cfRule>
    <cfRule type="expression" dxfId="105" priority="19" stopIfTrue="1">
      <formula>C$30=""</formula>
    </cfRule>
  </conditionalFormatting>
  <conditionalFormatting sqref="C46 E46 G46 I46 K46 M46 O46 Q46 S46 U46 W46:Y46 AA46 AC46 C65 E65 G65 I65 K65 M65 O65 Q65 S65 U65 W65:Y65 AA65 AC65 C84 E84 G84 I84 K84 M84 O84 Q84 S84 U84 W84:Y84 AA84 AC84 C103 E103 G103 I103 K103 M103 O103 Q103 S103 U103 W103:Y103 AA103 AC103 C122 E122 G122 I122 K122 M122 O122 Q122 S122 U122 W122:Y122 AA122 AC122">
    <cfRule type="expression" dxfId="104" priority="1" stopIfTrue="1">
      <formula>C30=""</formula>
    </cfRule>
  </conditionalFormatting>
  <conditionalFormatting sqref="C50 E50:E51 G50:G52 I50:I53 K50:K54 M50:M55 O50:O56 Q50:Q57 S50:S58 U50:U59 W50:W60 Y50:Y61 AA50:AA62 AC50:AC63 C88 E88:E89 G88:G90 I88:I91 K88:K92 M88:M93 O88:O94 Q88:Q95 S88:S96 U88:U97 W88:W98 Y88:Y99 AA88:AA100 AC88:AC101">
    <cfRule type="expression" dxfId="103" priority="6" stopIfTrue="1">
      <formula>AND(OR($A50="",C$49=""),$AE50&lt;&gt;"")</formula>
    </cfRule>
    <cfRule type="expression" dxfId="102" priority="7" stopIfTrue="1">
      <formula>C$49=""</formula>
    </cfRule>
  </conditionalFormatting>
  <conditionalFormatting sqref="C69 E69:E70 G69:G71 I69:I72 K69:K73 M69:M74 O69:O75 Q69:Q76 S69:S77 U69:U78 W69:W79 Y69:Y80 AA69:AA81 AC69:AC82 C107 E107:E108 G107:G109 I107:I110 K107:K111 M107:M112 O107:O113 Q107:Q114 S107:S115 U107:U116 W107:W117 Y107:Y118 AA107:AA119 AC107:AC120">
    <cfRule type="expression" dxfId="101" priority="10" stopIfTrue="1">
      <formula>AND(OR($A69="",C$68=""),$AE69&lt;&gt;"")</formula>
    </cfRule>
    <cfRule type="expression" dxfId="100" priority="11" stopIfTrue="1">
      <formula>C$68=""</formula>
    </cfRule>
  </conditionalFormatting>
  <hyperlinks>
    <hyperlink ref="A1" location="Anagrafica!A1" display="Torna alla scheda Anagrafica" xr:uid="{00000000-0004-0000-1200-000000000000}"/>
  </hyperlinks>
  <pageMargins left="0.39370078740157483" right="0.39370078740157483" top="0.39370078740157483" bottom="0.78740157480314965" header="0.51181102362204722" footer="0.39370078740157483"/>
  <pageSetup paperSize="9" scale="42" orientation="portrait" r:id="rId1"/>
  <headerFooter alignWithMargins="0">
    <oddFooter>&amp;L&amp;"Arial Narrow,Normale"&amp;8&amp;D&amp;R&amp;"Arial Narrow,Normale"&amp;A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oglio43">
    <tabColor indexed="42"/>
    <pageSetUpPr fitToPage="1"/>
  </sheetPr>
  <dimension ref="A1:AI123"/>
  <sheetViews>
    <sheetView showGridLines="0" view="pageBreakPreview" topLeftCell="A5" zoomScaleNormal="100" workbookViewId="0">
      <selection activeCell="U38" sqref="U38"/>
    </sheetView>
  </sheetViews>
  <sheetFormatPr defaultColWidth="9.140625" defaultRowHeight="12.75" x14ac:dyDescent="0.2"/>
  <cols>
    <col min="1" max="2" width="3.85546875" style="3" customWidth="1"/>
    <col min="3" max="3" width="3.85546875" style="5" bestFit="1" customWidth="1"/>
    <col min="4" max="4" width="3.140625" style="3" customWidth="1"/>
    <col min="5" max="31" width="3" style="3" customWidth="1"/>
    <col min="32" max="32" width="2.42578125" style="3" customWidth="1"/>
    <col min="33" max="33" width="3.5703125" style="26" customWidth="1"/>
    <col min="34" max="35" width="10.85546875" style="3" customWidth="1"/>
    <col min="36" max="43" width="3" style="3" customWidth="1"/>
    <col min="44" max="44" width="3.140625" style="3" customWidth="1"/>
    <col min="45" max="16384" width="9.140625" style="3"/>
  </cols>
  <sheetData>
    <row r="1" spans="1:35" ht="26.25" customHeight="1" x14ac:dyDescent="0.2">
      <c r="A1" s="353" t="s">
        <v>21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</row>
    <row r="2" spans="1:35" s="30" customFormat="1" ht="13.5" x14ac:dyDescent="0.25">
      <c r="A2" s="45" t="s">
        <v>16</v>
      </c>
      <c r="B2" s="46"/>
      <c r="C2" s="47"/>
      <c r="D2" s="48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9"/>
      <c r="AH2" s="49"/>
      <c r="AI2" s="49"/>
    </row>
    <row r="3" spans="1:35" s="31" customFormat="1" ht="13.5" x14ac:dyDescent="0.25">
      <c r="A3" s="50"/>
      <c r="B3" s="50"/>
      <c r="C3" s="51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</row>
    <row r="4" spans="1:35" s="9" customFormat="1" ht="6" customHeight="1" x14ac:dyDescent="0.3">
      <c r="A4" s="52"/>
      <c r="B4" s="52"/>
      <c r="C4" s="53"/>
      <c r="D4" s="54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</row>
    <row r="5" spans="1:35" s="9" customFormat="1" ht="39.75" customHeight="1" x14ac:dyDescent="0.3">
      <c r="A5" s="411" t="str">
        <f>IF(Anagrafica!A3&lt;&gt;"",Anagrafica!A3,"")</f>
        <v>CDC ___/______/______ ANNO_______ (agg. P se plurien.) 
TITOLO DEL CDC______________________________</v>
      </c>
      <c r="B5" s="411"/>
      <c r="C5" s="411"/>
      <c r="D5" s="411"/>
      <c r="E5" s="411"/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  <c r="Q5" s="411"/>
      <c r="R5" s="411"/>
      <c r="S5" s="411"/>
      <c r="T5" s="411"/>
      <c r="U5" s="411"/>
      <c r="V5" s="411"/>
      <c r="W5" s="411"/>
      <c r="X5" s="411"/>
      <c r="Y5" s="411"/>
      <c r="Z5" s="411"/>
      <c r="AA5" s="411"/>
      <c r="AB5" s="411"/>
      <c r="AC5" s="411"/>
      <c r="AD5" s="411"/>
      <c r="AE5" s="411"/>
      <c r="AF5" s="411"/>
      <c r="AG5" s="411"/>
      <c r="AH5" s="411"/>
      <c r="AI5" s="411"/>
    </row>
    <row r="6" spans="1:35" s="9" customFormat="1" ht="20.25" x14ac:dyDescent="0.3">
      <c r="A6" s="33"/>
      <c r="B6" s="33"/>
      <c r="C6" s="58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</row>
    <row r="7" spans="1:35" s="9" customFormat="1" ht="20.25" x14ac:dyDescent="0.3">
      <c r="C7" s="10"/>
      <c r="D7" s="11"/>
    </row>
    <row r="8" spans="1:35" s="72" customFormat="1" ht="18.75" x14ac:dyDescent="0.3">
      <c r="A8" s="412" t="str">
        <f>"Criterio: "&amp; Anagrafica!A21&amp;" - "&amp;Anagrafica!B21</f>
        <v>Criterio: CRIT2 - Criterio tecnico 2</v>
      </c>
      <c r="B8" s="412"/>
      <c r="C8" s="412"/>
      <c r="D8" s="412"/>
      <c r="E8" s="412"/>
      <c r="F8" s="412"/>
      <c r="G8" s="412"/>
      <c r="H8" s="412"/>
      <c r="I8" s="412"/>
      <c r="J8" s="412"/>
      <c r="K8" s="412"/>
      <c r="L8" s="412"/>
      <c r="M8" s="412"/>
      <c r="N8" s="412"/>
      <c r="O8" s="412"/>
      <c r="P8" s="412"/>
      <c r="Q8" s="412"/>
      <c r="R8" s="412"/>
      <c r="S8" s="412"/>
      <c r="T8" s="412"/>
      <c r="U8" s="412"/>
      <c r="V8" s="412"/>
      <c r="W8" s="412"/>
      <c r="X8" s="412"/>
      <c r="Y8" s="412"/>
      <c r="Z8" s="412"/>
      <c r="AA8" s="412"/>
      <c r="AB8" s="412"/>
      <c r="AC8" s="412"/>
      <c r="AD8" s="412"/>
      <c r="AE8" s="412"/>
      <c r="AF8" s="412"/>
      <c r="AG8" s="412"/>
      <c r="AH8" s="82" t="s">
        <v>15</v>
      </c>
      <c r="AI8" s="83">
        <f>IF(+Anagrafica!C21&lt;&gt;"",Anagrafica!C21,"")</f>
        <v>35</v>
      </c>
    </row>
    <row r="9" spans="1:35" s="1" customFormat="1" ht="24" customHeight="1" x14ac:dyDescent="0.3">
      <c r="A9" s="413" t="str">
        <f>"Sottocriterio: " &amp; Anagrafica!A23&amp;" - "&amp;Anagrafica!B23</f>
        <v xml:space="preserve">Sottocriterio:  - </v>
      </c>
      <c r="B9" s="413"/>
      <c r="C9" s="413"/>
      <c r="D9" s="413"/>
      <c r="E9" s="413"/>
      <c r="F9" s="413"/>
      <c r="G9" s="413"/>
      <c r="H9" s="413"/>
      <c r="I9" s="413"/>
      <c r="J9" s="413"/>
      <c r="K9" s="413"/>
      <c r="L9" s="413"/>
      <c r="M9" s="413"/>
      <c r="N9" s="413"/>
      <c r="O9" s="413"/>
      <c r="P9" s="413"/>
      <c r="Q9" s="413"/>
      <c r="R9" s="413"/>
      <c r="S9" s="413"/>
      <c r="T9" s="413"/>
      <c r="U9" s="413"/>
      <c r="V9" s="413"/>
      <c r="W9" s="413"/>
      <c r="X9" s="413"/>
      <c r="Y9" s="413"/>
      <c r="Z9" s="413"/>
      <c r="AA9" s="413"/>
      <c r="AB9" s="413"/>
      <c r="AC9" s="413"/>
      <c r="AD9" s="413"/>
      <c r="AE9" s="413"/>
      <c r="AF9" s="413"/>
      <c r="AG9" s="413"/>
      <c r="AH9" s="65" t="s">
        <v>18</v>
      </c>
      <c r="AI9" s="84" t="str">
        <f>IF(+Anagrafica!C23&lt;&gt;"",Anagrafica!C23,"")</f>
        <v/>
      </c>
    </row>
    <row r="10" spans="1:35" ht="18" x14ac:dyDescent="0.25">
      <c r="B10" s="1"/>
      <c r="D10" s="1"/>
      <c r="AB10" s="4"/>
      <c r="AC10" s="4"/>
      <c r="AD10" s="4"/>
      <c r="AE10" s="4"/>
    </row>
    <row r="11" spans="1:35" ht="29.25" customHeight="1" x14ac:dyDescent="0.2">
      <c r="A11" s="385" t="s">
        <v>17</v>
      </c>
      <c r="B11" s="385"/>
      <c r="C11" s="385"/>
      <c r="D11" s="385"/>
      <c r="E11" s="385"/>
      <c r="F11" s="385"/>
      <c r="G11" s="385"/>
      <c r="H11" s="385"/>
      <c r="I11" s="385"/>
      <c r="J11" s="385"/>
      <c r="K11" s="385"/>
      <c r="L11" s="385"/>
      <c r="M11" s="385"/>
      <c r="N11" s="385"/>
      <c r="O11" s="385"/>
      <c r="P11" s="385"/>
      <c r="Q11" s="385"/>
      <c r="R11" s="385"/>
      <c r="S11" s="385"/>
      <c r="T11" s="385" t="s">
        <v>23</v>
      </c>
      <c r="U11" s="385"/>
      <c r="V11" s="385"/>
      <c r="W11" s="385"/>
      <c r="X11" s="385" t="s">
        <v>25</v>
      </c>
      <c r="Y11" s="385"/>
      <c r="Z11" s="385"/>
      <c r="AA11" s="385"/>
      <c r="AB11" s="385" t="s">
        <v>24</v>
      </c>
      <c r="AC11" s="385"/>
      <c r="AD11" s="385"/>
      <c r="AE11" s="385"/>
      <c r="AF11" s="26"/>
      <c r="AI11" s="21" t="s">
        <v>19</v>
      </c>
    </row>
    <row r="12" spans="1:35" ht="16.5" x14ac:dyDescent="0.3">
      <c r="A12" s="61" t="str">
        <f>IF($AI$9&lt;&gt;"",IF(Anagrafica!A99&lt;&gt;"",Anagrafica!A99,""),"")</f>
        <v/>
      </c>
      <c r="B12" s="409" t="str">
        <f>IF(A12&lt;&gt;"",IF(Anagrafica!B99&lt;&gt;"",Anagrafica!B99,""),"")</f>
        <v/>
      </c>
      <c r="C12" s="409"/>
      <c r="D12" s="409"/>
      <c r="E12" s="409"/>
      <c r="F12" s="409"/>
      <c r="G12" s="409"/>
      <c r="H12" s="409"/>
      <c r="I12" s="409"/>
      <c r="J12" s="409"/>
      <c r="K12" s="409"/>
      <c r="L12" s="409"/>
      <c r="M12" s="409"/>
      <c r="N12" s="409"/>
      <c r="O12" s="409"/>
      <c r="P12" s="409"/>
      <c r="Q12" s="409"/>
      <c r="R12" s="409"/>
      <c r="S12" s="410"/>
      <c r="T12" s="372" t="str">
        <f>IF(A12&lt;&gt;"",IF(AI31&lt;&gt;"",AI31,0)+IF(AI50&lt;&gt;"",AI50,0)+IF(AI69&lt;&gt;"",AI69,0)+IF(AI88&lt;&gt;"",AI88,0)+IF(AI107&lt;&gt;"",AI107,0),"")</f>
        <v/>
      </c>
      <c r="U12" s="373"/>
      <c r="V12" s="373"/>
      <c r="W12" s="373"/>
      <c r="X12" s="372" t="str">
        <f>IF(T12&lt;&gt;"",ROUND(T12/COUNTA(Anagrafica!$B$89:$C$93),3),"")</f>
        <v/>
      </c>
      <c r="Y12" s="373"/>
      <c r="Z12" s="373"/>
      <c r="AA12" s="390"/>
      <c r="AB12" s="372" t="str">
        <f>IF(T12="","",IF(T12&gt;0,ROUND(X12/LARGE($X$12:$AA$26,1),3),0))</f>
        <v/>
      </c>
      <c r="AC12" s="373"/>
      <c r="AD12" s="373"/>
      <c r="AE12" s="390"/>
      <c r="AF12" s="94"/>
      <c r="AG12" s="94"/>
      <c r="AH12" s="95"/>
      <c r="AI12" s="85" t="str">
        <f t="shared" ref="AI12:AI26" si="0">IF(AB12&lt;&gt;"",IF(AB12&gt;0,ROUND(AB12*IF($AI$9&lt;&gt;"",$AI$9,$AI$8),3),0),"")</f>
        <v/>
      </c>
    </row>
    <row r="13" spans="1:35" ht="16.5" x14ac:dyDescent="0.3">
      <c r="A13" s="62" t="str">
        <f>IF($AI$9&lt;&gt;"",IF(Anagrafica!A100&lt;&gt;"",Anagrafica!A100,""),"")</f>
        <v/>
      </c>
      <c r="B13" s="374" t="str">
        <f>IF(A13&lt;&gt;"",IF(Anagrafica!B100&lt;&gt;"",Anagrafica!B100,""),"")</f>
        <v/>
      </c>
      <c r="C13" s="374"/>
      <c r="D13" s="374"/>
      <c r="E13" s="374"/>
      <c r="F13" s="374"/>
      <c r="G13" s="374"/>
      <c r="H13" s="374"/>
      <c r="I13" s="374"/>
      <c r="J13" s="374"/>
      <c r="K13" s="374"/>
      <c r="L13" s="374"/>
      <c r="M13" s="374"/>
      <c r="N13" s="374"/>
      <c r="O13" s="374"/>
      <c r="P13" s="374"/>
      <c r="Q13" s="374"/>
      <c r="R13" s="374"/>
      <c r="S13" s="376"/>
      <c r="T13" s="401" t="str">
        <f t="shared" ref="T13:T26" si="1">IF(A13&lt;&gt;"",IF(AI32&lt;&gt;"",AI32,0)+IF(AI51&lt;&gt;"",AI51,0)+IF(AI70&lt;&gt;"",AI70,0)+IF(AI89&lt;&gt;"",AI89,0)+IF(AI108&lt;&gt;"",AI108,0),"")</f>
        <v/>
      </c>
      <c r="U13" s="402"/>
      <c r="V13" s="402"/>
      <c r="W13" s="402"/>
      <c r="X13" s="401" t="str">
        <f>IF(T13&lt;&gt;"",ROUND(T13/COUNTA(Anagrafica!$B$89:$C$93),3),"")</f>
        <v/>
      </c>
      <c r="Y13" s="402"/>
      <c r="Z13" s="402"/>
      <c r="AA13" s="403"/>
      <c r="AB13" s="401" t="str">
        <f t="shared" ref="AB13:AB26" si="2">IF(T13="","",IF(T13&gt;0,ROUND(X13/LARGE($X$12:$AA$26,1),3),0))</f>
        <v/>
      </c>
      <c r="AC13" s="402"/>
      <c r="AD13" s="402"/>
      <c r="AE13" s="403"/>
      <c r="AF13" s="96"/>
      <c r="AG13" s="96"/>
      <c r="AH13" s="97"/>
      <c r="AI13" s="86" t="str">
        <f t="shared" si="0"/>
        <v/>
      </c>
    </row>
    <row r="14" spans="1:35" ht="16.5" x14ac:dyDescent="0.3">
      <c r="A14" s="62" t="str">
        <f>IF($AI$9&lt;&gt;"",IF(Anagrafica!A101&lt;&gt;"",Anagrafica!A101,""),"")</f>
        <v/>
      </c>
      <c r="B14" s="374" t="str">
        <f>IF(A14&lt;&gt;"",IF(Anagrafica!B101&lt;&gt;"",Anagrafica!B101,""),"")</f>
        <v/>
      </c>
      <c r="C14" s="374"/>
      <c r="D14" s="374"/>
      <c r="E14" s="374"/>
      <c r="F14" s="374"/>
      <c r="G14" s="374"/>
      <c r="H14" s="374"/>
      <c r="I14" s="374"/>
      <c r="J14" s="374"/>
      <c r="K14" s="374"/>
      <c r="L14" s="374"/>
      <c r="M14" s="374"/>
      <c r="N14" s="374"/>
      <c r="O14" s="374"/>
      <c r="P14" s="374"/>
      <c r="Q14" s="374"/>
      <c r="R14" s="374"/>
      <c r="S14" s="376"/>
      <c r="T14" s="401" t="str">
        <f t="shared" si="1"/>
        <v/>
      </c>
      <c r="U14" s="402"/>
      <c r="V14" s="402"/>
      <c r="W14" s="402"/>
      <c r="X14" s="401" t="str">
        <f>IF(T14&lt;&gt;"",ROUND(T14/COUNTA(Anagrafica!$B$89:$C$93),3),"")</f>
        <v/>
      </c>
      <c r="Y14" s="402"/>
      <c r="Z14" s="402"/>
      <c r="AA14" s="403"/>
      <c r="AB14" s="401" t="str">
        <f t="shared" si="2"/>
        <v/>
      </c>
      <c r="AC14" s="402"/>
      <c r="AD14" s="402"/>
      <c r="AE14" s="403"/>
      <c r="AF14" s="96"/>
      <c r="AG14" s="96"/>
      <c r="AH14" s="97"/>
      <c r="AI14" s="86" t="str">
        <f t="shared" si="0"/>
        <v/>
      </c>
    </row>
    <row r="15" spans="1:35" ht="16.5" x14ac:dyDescent="0.3">
      <c r="A15" s="62" t="str">
        <f>IF($AI$9&lt;&gt;"",IF(Anagrafica!A102&lt;&gt;"",Anagrafica!A102,""),"")</f>
        <v/>
      </c>
      <c r="B15" s="374" t="str">
        <f>IF(A15&lt;&gt;"",IF(Anagrafica!B102&lt;&gt;"",Anagrafica!B102,""),"")</f>
        <v/>
      </c>
      <c r="C15" s="374"/>
      <c r="D15" s="374"/>
      <c r="E15" s="374"/>
      <c r="F15" s="374"/>
      <c r="G15" s="374"/>
      <c r="H15" s="374"/>
      <c r="I15" s="374"/>
      <c r="J15" s="374"/>
      <c r="K15" s="374"/>
      <c r="L15" s="374"/>
      <c r="M15" s="374"/>
      <c r="N15" s="374"/>
      <c r="O15" s="374"/>
      <c r="P15" s="374"/>
      <c r="Q15" s="374"/>
      <c r="R15" s="374"/>
      <c r="S15" s="376"/>
      <c r="T15" s="401" t="str">
        <f t="shared" si="1"/>
        <v/>
      </c>
      <c r="U15" s="402"/>
      <c r="V15" s="402"/>
      <c r="W15" s="402"/>
      <c r="X15" s="401" t="str">
        <f>IF(T15&lt;&gt;"",ROUND(T15/COUNTA(Anagrafica!$B$89:$C$93),3),"")</f>
        <v/>
      </c>
      <c r="Y15" s="402"/>
      <c r="Z15" s="402"/>
      <c r="AA15" s="403"/>
      <c r="AB15" s="401" t="str">
        <f t="shared" si="2"/>
        <v/>
      </c>
      <c r="AC15" s="402"/>
      <c r="AD15" s="402"/>
      <c r="AE15" s="403"/>
      <c r="AF15" s="96"/>
      <c r="AG15" s="96"/>
      <c r="AH15" s="97"/>
      <c r="AI15" s="86" t="str">
        <f t="shared" si="0"/>
        <v/>
      </c>
    </row>
    <row r="16" spans="1:35" ht="16.5" x14ac:dyDescent="0.3">
      <c r="A16" s="62" t="str">
        <f>IF($AI$9&lt;&gt;"",IF(Anagrafica!A103&lt;&gt;"",Anagrafica!A103,""),"")</f>
        <v/>
      </c>
      <c r="B16" s="374" t="str">
        <f>IF(A16&lt;&gt;"",IF(Anagrafica!B103&lt;&gt;"",Anagrafica!B103,""),"")</f>
        <v/>
      </c>
      <c r="C16" s="374"/>
      <c r="D16" s="374"/>
      <c r="E16" s="374"/>
      <c r="F16" s="374"/>
      <c r="G16" s="374"/>
      <c r="H16" s="374"/>
      <c r="I16" s="374"/>
      <c r="J16" s="374"/>
      <c r="K16" s="374"/>
      <c r="L16" s="374"/>
      <c r="M16" s="374"/>
      <c r="N16" s="374"/>
      <c r="O16" s="374"/>
      <c r="P16" s="374"/>
      <c r="Q16" s="374"/>
      <c r="R16" s="374"/>
      <c r="S16" s="376"/>
      <c r="T16" s="401" t="str">
        <f t="shared" si="1"/>
        <v/>
      </c>
      <c r="U16" s="402"/>
      <c r="V16" s="402"/>
      <c r="W16" s="402"/>
      <c r="X16" s="401" t="str">
        <f>IF(T16&lt;&gt;"",ROUND(T16/COUNTA(Anagrafica!$B$89:$C$93),3),"")</f>
        <v/>
      </c>
      <c r="Y16" s="402"/>
      <c r="Z16" s="402"/>
      <c r="AA16" s="403"/>
      <c r="AB16" s="401" t="str">
        <f t="shared" si="2"/>
        <v/>
      </c>
      <c r="AC16" s="402"/>
      <c r="AD16" s="402"/>
      <c r="AE16" s="403"/>
      <c r="AF16" s="96"/>
      <c r="AG16" s="96"/>
      <c r="AH16" s="97"/>
      <c r="AI16" s="86" t="str">
        <f t="shared" si="0"/>
        <v/>
      </c>
    </row>
    <row r="17" spans="1:35" ht="16.5" x14ac:dyDescent="0.3">
      <c r="A17" s="62" t="str">
        <f>IF($AI$9&lt;&gt;"",IF(Anagrafica!A104&lt;&gt;"",Anagrafica!A104,""),"")</f>
        <v/>
      </c>
      <c r="B17" s="374" t="str">
        <f>IF(A17&lt;&gt;"",IF(Anagrafica!B104&lt;&gt;"",Anagrafica!B104,""),"")</f>
        <v/>
      </c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4"/>
      <c r="N17" s="374"/>
      <c r="O17" s="374"/>
      <c r="P17" s="374"/>
      <c r="Q17" s="374"/>
      <c r="R17" s="374"/>
      <c r="S17" s="376"/>
      <c r="T17" s="401" t="str">
        <f t="shared" si="1"/>
        <v/>
      </c>
      <c r="U17" s="402"/>
      <c r="V17" s="402"/>
      <c r="W17" s="402"/>
      <c r="X17" s="401" t="str">
        <f>IF(T17&lt;&gt;"",ROUND(T17/COUNTA(Anagrafica!$B$89:$C$93),3),"")</f>
        <v/>
      </c>
      <c r="Y17" s="402"/>
      <c r="Z17" s="402"/>
      <c r="AA17" s="403"/>
      <c r="AB17" s="401" t="str">
        <f t="shared" si="2"/>
        <v/>
      </c>
      <c r="AC17" s="402"/>
      <c r="AD17" s="402"/>
      <c r="AE17" s="403"/>
      <c r="AF17" s="96"/>
      <c r="AG17" s="96"/>
      <c r="AH17" s="97"/>
      <c r="AI17" s="86" t="str">
        <f t="shared" si="0"/>
        <v/>
      </c>
    </row>
    <row r="18" spans="1:35" ht="16.5" x14ac:dyDescent="0.3">
      <c r="A18" s="62" t="str">
        <f>IF($AI$9&lt;&gt;"",IF(Anagrafica!A105&lt;&gt;"",Anagrafica!A105,""),"")</f>
        <v/>
      </c>
      <c r="B18" s="374" t="str">
        <f>IF(A18&lt;&gt;"",IF(Anagrafica!B105&lt;&gt;"",Anagrafica!B105,""),"")</f>
        <v/>
      </c>
      <c r="C18" s="374"/>
      <c r="D18" s="374"/>
      <c r="E18" s="374"/>
      <c r="F18" s="374"/>
      <c r="G18" s="374"/>
      <c r="H18" s="374"/>
      <c r="I18" s="374"/>
      <c r="J18" s="374"/>
      <c r="K18" s="374"/>
      <c r="L18" s="374"/>
      <c r="M18" s="374"/>
      <c r="N18" s="374"/>
      <c r="O18" s="374"/>
      <c r="P18" s="374"/>
      <c r="Q18" s="374"/>
      <c r="R18" s="374"/>
      <c r="S18" s="376"/>
      <c r="T18" s="401" t="str">
        <f t="shared" si="1"/>
        <v/>
      </c>
      <c r="U18" s="402"/>
      <c r="V18" s="402"/>
      <c r="W18" s="402"/>
      <c r="X18" s="401" t="str">
        <f>IF(T18&lt;&gt;"",ROUND(T18/COUNTA(Anagrafica!$B$89:$C$93),3),"")</f>
        <v/>
      </c>
      <c r="Y18" s="402"/>
      <c r="Z18" s="402"/>
      <c r="AA18" s="403"/>
      <c r="AB18" s="401" t="str">
        <f t="shared" si="2"/>
        <v/>
      </c>
      <c r="AC18" s="402"/>
      <c r="AD18" s="402"/>
      <c r="AE18" s="403"/>
      <c r="AF18" s="96"/>
      <c r="AG18" s="96"/>
      <c r="AH18" s="97"/>
      <c r="AI18" s="86" t="str">
        <f t="shared" si="0"/>
        <v/>
      </c>
    </row>
    <row r="19" spans="1:35" ht="16.5" x14ac:dyDescent="0.3">
      <c r="A19" s="62" t="str">
        <f>IF($AI$9&lt;&gt;"",IF(Anagrafica!A106&lt;&gt;"",Anagrafica!A106,""),"")</f>
        <v/>
      </c>
      <c r="B19" s="374" t="str">
        <f>IF(A19&lt;&gt;"",IF(Anagrafica!B106&lt;&gt;"",Anagrafica!B106,""),"")</f>
        <v/>
      </c>
      <c r="C19" s="374"/>
      <c r="D19" s="374"/>
      <c r="E19" s="374"/>
      <c r="F19" s="374"/>
      <c r="G19" s="374"/>
      <c r="H19" s="374"/>
      <c r="I19" s="374"/>
      <c r="J19" s="374"/>
      <c r="K19" s="374"/>
      <c r="L19" s="374"/>
      <c r="M19" s="374"/>
      <c r="N19" s="374"/>
      <c r="O19" s="374"/>
      <c r="P19" s="374"/>
      <c r="Q19" s="374"/>
      <c r="R19" s="374"/>
      <c r="S19" s="376"/>
      <c r="T19" s="401" t="str">
        <f t="shared" si="1"/>
        <v/>
      </c>
      <c r="U19" s="402"/>
      <c r="V19" s="402"/>
      <c r="W19" s="402"/>
      <c r="X19" s="401" t="str">
        <f>IF(T19&lt;&gt;"",ROUND(T19/COUNTA(Anagrafica!$B$89:$C$93),3),"")</f>
        <v/>
      </c>
      <c r="Y19" s="402"/>
      <c r="Z19" s="402"/>
      <c r="AA19" s="403"/>
      <c r="AB19" s="401" t="str">
        <f t="shared" si="2"/>
        <v/>
      </c>
      <c r="AC19" s="402"/>
      <c r="AD19" s="402"/>
      <c r="AE19" s="403"/>
      <c r="AF19" s="96"/>
      <c r="AG19" s="96"/>
      <c r="AH19" s="97"/>
      <c r="AI19" s="86" t="str">
        <f t="shared" si="0"/>
        <v/>
      </c>
    </row>
    <row r="20" spans="1:35" ht="16.5" x14ac:dyDescent="0.3">
      <c r="A20" s="62" t="str">
        <f>IF($AI$9&lt;&gt;"",IF(Anagrafica!A107&lt;&gt;"",Anagrafica!A107,""),"")</f>
        <v/>
      </c>
      <c r="B20" s="374" t="str">
        <f>IF(A20&lt;&gt;"",IF(Anagrafica!B107&lt;&gt;"",Anagrafica!B107,""),"")</f>
        <v/>
      </c>
      <c r="C20" s="374"/>
      <c r="D20" s="374"/>
      <c r="E20" s="374"/>
      <c r="F20" s="374"/>
      <c r="G20" s="374"/>
      <c r="H20" s="374"/>
      <c r="I20" s="374"/>
      <c r="J20" s="374"/>
      <c r="K20" s="374"/>
      <c r="L20" s="374"/>
      <c r="M20" s="374"/>
      <c r="N20" s="374"/>
      <c r="O20" s="374"/>
      <c r="P20" s="374"/>
      <c r="Q20" s="374"/>
      <c r="R20" s="374"/>
      <c r="S20" s="376"/>
      <c r="T20" s="401" t="str">
        <f t="shared" si="1"/>
        <v/>
      </c>
      <c r="U20" s="402"/>
      <c r="V20" s="402"/>
      <c r="W20" s="402"/>
      <c r="X20" s="401" t="str">
        <f>IF(T20&lt;&gt;"",ROUND(T20/COUNTA(Anagrafica!$B$89:$C$93),3),"")</f>
        <v/>
      </c>
      <c r="Y20" s="402"/>
      <c r="Z20" s="402"/>
      <c r="AA20" s="403"/>
      <c r="AB20" s="401" t="str">
        <f t="shared" si="2"/>
        <v/>
      </c>
      <c r="AC20" s="402"/>
      <c r="AD20" s="402"/>
      <c r="AE20" s="403"/>
      <c r="AF20" s="96"/>
      <c r="AG20" s="96"/>
      <c r="AH20" s="97"/>
      <c r="AI20" s="86" t="str">
        <f t="shared" si="0"/>
        <v/>
      </c>
    </row>
    <row r="21" spans="1:35" ht="16.5" x14ac:dyDescent="0.3">
      <c r="A21" s="62" t="str">
        <f>IF($AI$9&lt;&gt;"",IF(Anagrafica!A108&lt;&gt;"",Anagrafica!A108,""),"")</f>
        <v/>
      </c>
      <c r="B21" s="374" t="str">
        <f>IF(A21&lt;&gt;"",IF(Anagrafica!B108&lt;&gt;"",Anagrafica!B108,""),"")</f>
        <v/>
      </c>
      <c r="C21" s="374"/>
      <c r="D21" s="374"/>
      <c r="E21" s="374"/>
      <c r="F21" s="374"/>
      <c r="G21" s="374"/>
      <c r="H21" s="374"/>
      <c r="I21" s="374"/>
      <c r="J21" s="374"/>
      <c r="K21" s="374"/>
      <c r="L21" s="374"/>
      <c r="M21" s="374"/>
      <c r="N21" s="374"/>
      <c r="O21" s="374"/>
      <c r="P21" s="374"/>
      <c r="Q21" s="374"/>
      <c r="R21" s="374"/>
      <c r="S21" s="376"/>
      <c r="T21" s="401" t="str">
        <f t="shared" si="1"/>
        <v/>
      </c>
      <c r="U21" s="402"/>
      <c r="V21" s="402"/>
      <c r="W21" s="402"/>
      <c r="X21" s="401" t="str">
        <f>IF(T21&lt;&gt;"",ROUND(T21/COUNTA(Anagrafica!$B$89:$C$93),3),"")</f>
        <v/>
      </c>
      <c r="Y21" s="402"/>
      <c r="Z21" s="402"/>
      <c r="AA21" s="403"/>
      <c r="AB21" s="401" t="str">
        <f t="shared" si="2"/>
        <v/>
      </c>
      <c r="AC21" s="402"/>
      <c r="AD21" s="402"/>
      <c r="AE21" s="403"/>
      <c r="AF21" s="96"/>
      <c r="AG21" s="96"/>
      <c r="AH21" s="97"/>
      <c r="AI21" s="86" t="str">
        <f t="shared" si="0"/>
        <v/>
      </c>
    </row>
    <row r="22" spans="1:35" ht="16.5" x14ac:dyDescent="0.3">
      <c r="A22" s="62" t="str">
        <f>IF($AI$9&lt;&gt;"",IF(Anagrafica!A109&lt;&gt;"",Anagrafica!A109,""),"")</f>
        <v/>
      </c>
      <c r="B22" s="374" t="str">
        <f>IF(A22&lt;&gt;"",IF(Anagrafica!B109&lt;&gt;"",Anagrafica!B109,""),"")</f>
        <v/>
      </c>
      <c r="C22" s="374"/>
      <c r="D22" s="374"/>
      <c r="E22" s="374"/>
      <c r="F22" s="374"/>
      <c r="G22" s="374"/>
      <c r="H22" s="374"/>
      <c r="I22" s="374"/>
      <c r="J22" s="374"/>
      <c r="K22" s="374"/>
      <c r="L22" s="374"/>
      <c r="M22" s="374"/>
      <c r="N22" s="374"/>
      <c r="O22" s="374"/>
      <c r="P22" s="374"/>
      <c r="Q22" s="374"/>
      <c r="R22" s="374"/>
      <c r="S22" s="376"/>
      <c r="T22" s="401" t="str">
        <f t="shared" si="1"/>
        <v/>
      </c>
      <c r="U22" s="402"/>
      <c r="V22" s="402"/>
      <c r="W22" s="402"/>
      <c r="X22" s="401" t="str">
        <f>IF(T22&lt;&gt;"",ROUND(T22/COUNTA(Anagrafica!$B$89:$C$93),3),"")</f>
        <v/>
      </c>
      <c r="Y22" s="402"/>
      <c r="Z22" s="402"/>
      <c r="AA22" s="403"/>
      <c r="AB22" s="401" t="str">
        <f t="shared" si="2"/>
        <v/>
      </c>
      <c r="AC22" s="402"/>
      <c r="AD22" s="402"/>
      <c r="AE22" s="403"/>
      <c r="AF22" s="96"/>
      <c r="AG22" s="96"/>
      <c r="AH22" s="97"/>
      <c r="AI22" s="86" t="str">
        <f t="shared" si="0"/>
        <v/>
      </c>
    </row>
    <row r="23" spans="1:35" ht="16.5" x14ac:dyDescent="0.3">
      <c r="A23" s="62" t="str">
        <f>IF($AI$9&lt;&gt;"",IF(Anagrafica!A110&lt;&gt;"",Anagrafica!A110,""),"")</f>
        <v/>
      </c>
      <c r="B23" s="374" t="str">
        <f>IF(A23&lt;&gt;"",IF(Anagrafica!B110&lt;&gt;"",Anagrafica!B110,""),"")</f>
        <v/>
      </c>
      <c r="C23" s="374"/>
      <c r="D23" s="374"/>
      <c r="E23" s="374"/>
      <c r="F23" s="374"/>
      <c r="G23" s="374"/>
      <c r="H23" s="374"/>
      <c r="I23" s="374"/>
      <c r="J23" s="374"/>
      <c r="K23" s="374"/>
      <c r="L23" s="374"/>
      <c r="M23" s="374"/>
      <c r="N23" s="374"/>
      <c r="O23" s="374"/>
      <c r="P23" s="374"/>
      <c r="Q23" s="374"/>
      <c r="R23" s="374"/>
      <c r="S23" s="376"/>
      <c r="T23" s="401" t="str">
        <f t="shared" si="1"/>
        <v/>
      </c>
      <c r="U23" s="402"/>
      <c r="V23" s="402"/>
      <c r="W23" s="402"/>
      <c r="X23" s="401" t="str">
        <f>IF(T23&lt;&gt;"",ROUND(T23/COUNTA(Anagrafica!$B$89:$C$93),3),"")</f>
        <v/>
      </c>
      <c r="Y23" s="402"/>
      <c r="Z23" s="402"/>
      <c r="AA23" s="403"/>
      <c r="AB23" s="401" t="str">
        <f t="shared" si="2"/>
        <v/>
      </c>
      <c r="AC23" s="402"/>
      <c r="AD23" s="402"/>
      <c r="AE23" s="403"/>
      <c r="AF23" s="96"/>
      <c r="AG23" s="96"/>
      <c r="AH23" s="97"/>
      <c r="AI23" s="86" t="str">
        <f t="shared" si="0"/>
        <v/>
      </c>
    </row>
    <row r="24" spans="1:35" ht="16.5" x14ac:dyDescent="0.3">
      <c r="A24" s="62" t="str">
        <f>IF($AI$9&lt;&gt;"",IF(Anagrafica!A111&lt;&gt;"",Anagrafica!A111,""),"")</f>
        <v/>
      </c>
      <c r="B24" s="374" t="str">
        <f>IF(A24&lt;&gt;"",IF(Anagrafica!B111&lt;&gt;"",Anagrafica!B111,""),"")</f>
        <v/>
      </c>
      <c r="C24" s="374"/>
      <c r="D24" s="374"/>
      <c r="E24" s="374"/>
      <c r="F24" s="374"/>
      <c r="G24" s="374"/>
      <c r="H24" s="374"/>
      <c r="I24" s="374"/>
      <c r="J24" s="374"/>
      <c r="K24" s="374"/>
      <c r="L24" s="374"/>
      <c r="M24" s="374"/>
      <c r="N24" s="374"/>
      <c r="O24" s="374"/>
      <c r="P24" s="374"/>
      <c r="Q24" s="374"/>
      <c r="R24" s="374"/>
      <c r="S24" s="376"/>
      <c r="T24" s="401" t="str">
        <f t="shared" si="1"/>
        <v/>
      </c>
      <c r="U24" s="402"/>
      <c r="V24" s="402"/>
      <c r="W24" s="402"/>
      <c r="X24" s="401" t="str">
        <f>IF(T24&lt;&gt;"",ROUND(T24/COUNTA(Anagrafica!$B$89:$C$93),3),"")</f>
        <v/>
      </c>
      <c r="Y24" s="402"/>
      <c r="Z24" s="402"/>
      <c r="AA24" s="403"/>
      <c r="AB24" s="401" t="str">
        <f t="shared" si="2"/>
        <v/>
      </c>
      <c r="AC24" s="402"/>
      <c r="AD24" s="402"/>
      <c r="AE24" s="403"/>
      <c r="AF24" s="96"/>
      <c r="AG24" s="96"/>
      <c r="AH24" s="97"/>
      <c r="AI24" s="86" t="str">
        <f t="shared" si="0"/>
        <v/>
      </c>
    </row>
    <row r="25" spans="1:35" ht="16.5" x14ac:dyDescent="0.3">
      <c r="A25" s="62" t="str">
        <f>IF($AI$9&lt;&gt;"",IF(Anagrafica!A112&lt;&gt;"",Anagrafica!A112,""),"")</f>
        <v/>
      </c>
      <c r="B25" s="374" t="str">
        <f>IF(A25&lt;&gt;"",IF(Anagrafica!B112&lt;&gt;"",Anagrafica!B112,""),"")</f>
        <v/>
      </c>
      <c r="C25" s="374"/>
      <c r="D25" s="374"/>
      <c r="E25" s="374"/>
      <c r="F25" s="374"/>
      <c r="G25" s="374"/>
      <c r="H25" s="374"/>
      <c r="I25" s="374"/>
      <c r="J25" s="374"/>
      <c r="K25" s="374"/>
      <c r="L25" s="374"/>
      <c r="M25" s="374"/>
      <c r="N25" s="374"/>
      <c r="O25" s="374"/>
      <c r="P25" s="374"/>
      <c r="Q25" s="374"/>
      <c r="R25" s="374"/>
      <c r="S25" s="376"/>
      <c r="T25" s="401" t="str">
        <f t="shared" si="1"/>
        <v/>
      </c>
      <c r="U25" s="402"/>
      <c r="V25" s="402"/>
      <c r="W25" s="402"/>
      <c r="X25" s="401" t="str">
        <f>IF(T25&lt;&gt;"",ROUND(T25/COUNTA(Anagrafica!$B$89:$C$93),3),"")</f>
        <v/>
      </c>
      <c r="Y25" s="402"/>
      <c r="Z25" s="402"/>
      <c r="AA25" s="403"/>
      <c r="AB25" s="401" t="str">
        <f t="shared" si="2"/>
        <v/>
      </c>
      <c r="AC25" s="402"/>
      <c r="AD25" s="402"/>
      <c r="AE25" s="403"/>
      <c r="AF25" s="96"/>
      <c r="AG25" s="96"/>
      <c r="AH25" s="97"/>
      <c r="AI25" s="86" t="str">
        <f t="shared" si="0"/>
        <v/>
      </c>
    </row>
    <row r="26" spans="1:35" ht="16.5" x14ac:dyDescent="0.3">
      <c r="A26" s="63" t="str">
        <f>IF($AI$9&lt;&gt;"",IF(Anagrafica!A113&lt;&gt;"",Anagrafica!A113,""),"")</f>
        <v/>
      </c>
      <c r="B26" s="379" t="str">
        <f>IF(A26&lt;&gt;"",IF(Anagrafica!B113&lt;&gt;"",Anagrafica!B113,""),"")</f>
        <v/>
      </c>
      <c r="C26" s="379"/>
      <c r="D26" s="379"/>
      <c r="E26" s="379"/>
      <c r="F26" s="379"/>
      <c r="G26" s="379"/>
      <c r="H26" s="379"/>
      <c r="I26" s="379"/>
      <c r="J26" s="379"/>
      <c r="K26" s="379"/>
      <c r="L26" s="379"/>
      <c r="M26" s="379"/>
      <c r="N26" s="379"/>
      <c r="O26" s="379"/>
      <c r="P26" s="379"/>
      <c r="Q26" s="379"/>
      <c r="R26" s="379"/>
      <c r="S26" s="380"/>
      <c r="T26" s="407" t="str">
        <f t="shared" si="1"/>
        <v/>
      </c>
      <c r="U26" s="408"/>
      <c r="V26" s="408"/>
      <c r="W26" s="408"/>
      <c r="X26" s="404" t="str">
        <f>IF(T26&lt;&gt;"",ROUND(T26/COUNTA(Anagrafica!$B$89:$C$93),3),"")</f>
        <v/>
      </c>
      <c r="Y26" s="405"/>
      <c r="Z26" s="405"/>
      <c r="AA26" s="406"/>
      <c r="AB26" s="404" t="str">
        <f t="shared" si="2"/>
        <v/>
      </c>
      <c r="AC26" s="405"/>
      <c r="AD26" s="405"/>
      <c r="AE26" s="406"/>
      <c r="AF26" s="96"/>
      <c r="AG26" s="96"/>
      <c r="AH26" s="97"/>
      <c r="AI26" s="87" t="str">
        <f t="shared" si="0"/>
        <v/>
      </c>
    </row>
    <row r="27" spans="1:35" x14ac:dyDescent="0.2">
      <c r="A27" s="42"/>
      <c r="B27" s="42"/>
      <c r="C27" s="9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378"/>
      <c r="Q27" s="378"/>
      <c r="R27" s="378"/>
      <c r="S27" s="378"/>
      <c r="T27" s="400"/>
      <c r="U27" s="400"/>
      <c r="V27" s="400"/>
      <c r="W27" s="400"/>
      <c r="X27" s="42"/>
      <c r="Y27" s="42"/>
      <c r="Z27" s="42"/>
      <c r="AA27" s="42"/>
      <c r="AB27" s="26"/>
      <c r="AC27" s="26"/>
      <c r="AD27" s="26"/>
      <c r="AE27" s="26"/>
      <c r="AF27" s="104"/>
      <c r="AG27" s="104"/>
      <c r="AH27" s="103"/>
      <c r="AI27" s="42"/>
    </row>
    <row r="29" spans="1:35" s="20" customFormat="1" ht="16.5" x14ac:dyDescent="0.3">
      <c r="A29" s="19" t="str">
        <f>IF(Anagrafica!A89&lt;&gt;"",Anagrafica!A89&amp;" - "&amp;Anagrafica!B89,"")</f>
        <v>1 - Commissario 1</v>
      </c>
      <c r="C29" s="28"/>
      <c r="AG29" s="28"/>
    </row>
    <row r="30" spans="1:35" s="5" customFormat="1" ht="13.5" customHeight="1" x14ac:dyDescent="0.2">
      <c r="A30" s="4" t="s">
        <v>10</v>
      </c>
      <c r="C30" s="60" t="str">
        <f>$A$13</f>
        <v/>
      </c>
      <c r="E30" s="60" t="str">
        <f>+$A$14</f>
        <v/>
      </c>
      <c r="G30" s="60" t="str">
        <f>+$A$15</f>
        <v/>
      </c>
      <c r="I30" s="60" t="str">
        <f>+$A$16</f>
        <v/>
      </c>
      <c r="K30" s="60" t="str">
        <f>+$A$17</f>
        <v/>
      </c>
      <c r="M30" s="60" t="str">
        <f>+$A$18</f>
        <v/>
      </c>
      <c r="O30" s="60" t="str">
        <f>+$A$19</f>
        <v/>
      </c>
      <c r="Q30" s="60" t="str">
        <f>+$A$20</f>
        <v/>
      </c>
      <c r="S30" s="60" t="str">
        <f>+$A$21</f>
        <v/>
      </c>
      <c r="U30" s="60" t="str">
        <f>+$A$22</f>
        <v/>
      </c>
      <c r="W30" s="60" t="str">
        <f>+$A$23</f>
        <v/>
      </c>
      <c r="Y30" s="60" t="str">
        <f>+$A$24</f>
        <v/>
      </c>
      <c r="AA30" s="60" t="str">
        <f>+$A$25</f>
        <v/>
      </c>
      <c r="AC30" s="60" t="str">
        <f>+$A$26</f>
        <v/>
      </c>
      <c r="AE30" s="26"/>
      <c r="AG30" s="4" t="s">
        <v>10</v>
      </c>
      <c r="AH30" s="5" t="s">
        <v>1</v>
      </c>
      <c r="AI30" s="5" t="s">
        <v>0</v>
      </c>
    </row>
    <row r="31" spans="1:35" ht="13.5" x14ac:dyDescent="0.25">
      <c r="A31" s="59" t="str">
        <f>+$A$12</f>
        <v/>
      </c>
      <c r="B31" s="22"/>
      <c r="C31" s="23"/>
      <c r="D31" s="22"/>
      <c r="E31" s="23"/>
      <c r="F31" s="22"/>
      <c r="G31" s="23"/>
      <c r="H31" s="22"/>
      <c r="I31" s="23"/>
      <c r="J31" s="22"/>
      <c r="K31" s="23"/>
      <c r="L31" s="22"/>
      <c r="M31" s="23"/>
      <c r="N31" s="22"/>
      <c r="O31" s="23"/>
      <c r="P31" s="22"/>
      <c r="Q31" s="23"/>
      <c r="R31" s="22"/>
      <c r="S31" s="23"/>
      <c r="T31" s="22"/>
      <c r="U31" s="23"/>
      <c r="V31" s="22"/>
      <c r="W31" s="23"/>
      <c r="X31" s="22"/>
      <c r="Y31" s="23"/>
      <c r="Z31" s="22"/>
      <c r="AA31" s="23"/>
      <c r="AB31" s="22"/>
      <c r="AC31" s="23"/>
      <c r="AE31" s="29" t="str">
        <f t="shared" ref="AE31:AE44" si="3">IF(OR(A31="",AND(A31&lt;&gt;"",A32="")),"",SUM(B31,D31,F31,H31,J31,L31,N31,P31,R31,T31,V31,X31,Z31,AB31))</f>
        <v/>
      </c>
      <c r="AG31" s="6" t="str">
        <f>+$A$12</f>
        <v/>
      </c>
      <c r="AH31" s="6" t="str">
        <f>IF(A31&lt;&gt;"",AE31,"")</f>
        <v/>
      </c>
      <c r="AI31" s="105" t="str">
        <f>IF(AH31="","",IF(AH31&gt;0,ROUND(AH31/LARGE(AH31:AH45,1),3),0))</f>
        <v/>
      </c>
    </row>
    <row r="32" spans="1:35" ht="13.5" x14ac:dyDescent="0.25">
      <c r="A32" s="59" t="str">
        <f>+$A$13</f>
        <v/>
      </c>
      <c r="B32" s="24"/>
      <c r="C32" s="24"/>
      <c r="D32" s="22"/>
      <c r="E32" s="23"/>
      <c r="F32" s="22"/>
      <c r="G32" s="23"/>
      <c r="H32" s="22"/>
      <c r="I32" s="23"/>
      <c r="J32" s="22"/>
      <c r="K32" s="23"/>
      <c r="L32" s="22"/>
      <c r="M32" s="23"/>
      <c r="N32" s="22"/>
      <c r="O32" s="23"/>
      <c r="P32" s="22"/>
      <c r="Q32" s="23"/>
      <c r="R32" s="22"/>
      <c r="S32" s="23"/>
      <c r="T32" s="22"/>
      <c r="U32" s="23"/>
      <c r="V32" s="22"/>
      <c r="W32" s="23"/>
      <c r="X32" s="22"/>
      <c r="Y32" s="23"/>
      <c r="Z32" s="22"/>
      <c r="AA32" s="23"/>
      <c r="AB32" s="22"/>
      <c r="AC32" s="23"/>
      <c r="AE32" s="29" t="str">
        <f t="shared" si="3"/>
        <v/>
      </c>
      <c r="AG32" s="7" t="str">
        <f>+$A$13</f>
        <v/>
      </c>
      <c r="AH32" s="7" t="str">
        <f>IF(A32&lt;&gt;"",IF(AE32&lt;&gt;"",AE32,0)+IF(C46&lt;&gt;"",C46,0),"")</f>
        <v/>
      </c>
      <c r="AI32" s="106" t="str">
        <f>IF(AH32="","",IF(AH32&gt;0,ROUND(AH32/LARGE(AH31:AH45,1),3),0))</f>
        <v/>
      </c>
    </row>
    <row r="33" spans="1:35" ht="13.5" x14ac:dyDescent="0.25">
      <c r="A33" s="59" t="str">
        <f>+$A$14</f>
        <v/>
      </c>
      <c r="B33" s="24"/>
      <c r="C33" s="24"/>
      <c r="D33" s="24"/>
      <c r="E33" s="24"/>
      <c r="F33" s="22"/>
      <c r="G33" s="23"/>
      <c r="H33" s="22"/>
      <c r="I33" s="23"/>
      <c r="J33" s="22"/>
      <c r="K33" s="23"/>
      <c r="L33" s="22"/>
      <c r="M33" s="23"/>
      <c r="N33" s="22"/>
      <c r="O33" s="23"/>
      <c r="P33" s="22"/>
      <c r="Q33" s="23"/>
      <c r="R33" s="22"/>
      <c r="S33" s="23"/>
      <c r="T33" s="22"/>
      <c r="U33" s="23"/>
      <c r="V33" s="22"/>
      <c r="W33" s="23"/>
      <c r="X33" s="22"/>
      <c r="Y33" s="23"/>
      <c r="Z33" s="22"/>
      <c r="AA33" s="23"/>
      <c r="AB33" s="22"/>
      <c r="AC33" s="23"/>
      <c r="AE33" s="29" t="str">
        <f t="shared" si="3"/>
        <v/>
      </c>
      <c r="AG33" s="7" t="str">
        <f>+$A$14</f>
        <v/>
      </c>
      <c r="AH33" s="7" t="str">
        <f>IF(A33&lt;&gt;"",IF(AE33&lt;&gt;"",AE33,0)+IF(E46&lt;&gt;"",E46,0),"")</f>
        <v/>
      </c>
      <c r="AI33" s="106" t="str">
        <f>IF(AH33="","",IF(AH33&gt;0,ROUND(AH33/LARGE(AH31:AH45,1),3),0))</f>
        <v/>
      </c>
    </row>
    <row r="34" spans="1:35" ht="13.5" x14ac:dyDescent="0.25">
      <c r="A34" s="59" t="str">
        <f>+$A$15</f>
        <v/>
      </c>
      <c r="B34" s="24"/>
      <c r="C34" s="24"/>
      <c r="D34" s="24"/>
      <c r="E34" s="24"/>
      <c r="F34" s="24"/>
      <c r="G34" s="24"/>
      <c r="H34" s="22"/>
      <c r="I34" s="23"/>
      <c r="J34" s="22"/>
      <c r="K34" s="23"/>
      <c r="L34" s="22"/>
      <c r="M34" s="23"/>
      <c r="N34" s="22"/>
      <c r="O34" s="23"/>
      <c r="P34" s="22"/>
      <c r="Q34" s="23"/>
      <c r="R34" s="22"/>
      <c r="S34" s="23"/>
      <c r="T34" s="22"/>
      <c r="U34" s="23"/>
      <c r="V34" s="22"/>
      <c r="W34" s="23"/>
      <c r="X34" s="22"/>
      <c r="Y34" s="23"/>
      <c r="Z34" s="22"/>
      <c r="AA34" s="23"/>
      <c r="AB34" s="22"/>
      <c r="AC34" s="23"/>
      <c r="AE34" s="29" t="str">
        <f t="shared" si="3"/>
        <v/>
      </c>
      <c r="AG34" s="7" t="str">
        <f>+$A$15</f>
        <v/>
      </c>
      <c r="AH34" s="7" t="str">
        <f>IF(A34&lt;&gt;"",IF(AE34&lt;&gt;"",AE34,0)+IF(G46&lt;&gt;"",G46,0),"")</f>
        <v/>
      </c>
      <c r="AI34" s="106" t="str">
        <f>IF(AH34="","",IF(AH34&gt;0,ROUND(AH34/LARGE(AH31:AH45,1),3),0))</f>
        <v/>
      </c>
    </row>
    <row r="35" spans="1:35" ht="13.5" x14ac:dyDescent="0.25">
      <c r="A35" s="59" t="str">
        <f>+$A$16</f>
        <v/>
      </c>
      <c r="B35" s="24"/>
      <c r="C35" s="24"/>
      <c r="D35" s="24"/>
      <c r="E35" s="24"/>
      <c r="F35" s="24"/>
      <c r="G35" s="24"/>
      <c r="H35" s="24"/>
      <c r="I35" s="24"/>
      <c r="J35" s="22"/>
      <c r="K35" s="23"/>
      <c r="L35" s="22"/>
      <c r="M35" s="23"/>
      <c r="N35" s="22"/>
      <c r="O35" s="23"/>
      <c r="P35" s="22"/>
      <c r="Q35" s="23"/>
      <c r="R35" s="22"/>
      <c r="S35" s="23"/>
      <c r="T35" s="22"/>
      <c r="U35" s="23"/>
      <c r="V35" s="22"/>
      <c r="W35" s="23"/>
      <c r="X35" s="22"/>
      <c r="Y35" s="23"/>
      <c r="Z35" s="22"/>
      <c r="AA35" s="23"/>
      <c r="AB35" s="22"/>
      <c r="AC35" s="23"/>
      <c r="AE35" s="29" t="str">
        <f t="shared" si="3"/>
        <v/>
      </c>
      <c r="AG35" s="7" t="str">
        <f>+$A$16</f>
        <v/>
      </c>
      <c r="AH35" s="7" t="str">
        <f>IF(A35&lt;&gt;"",IF(AE35&lt;&gt;"",AE35,0)+IF(I46&lt;&gt;"",I46,0),"")</f>
        <v/>
      </c>
      <c r="AI35" s="106" t="str">
        <f>IF(AH35="","",IF(AH35&gt;0,ROUND(AH35/LARGE(AH31:AH45,1),3),0))</f>
        <v/>
      </c>
    </row>
    <row r="36" spans="1:35" ht="13.5" x14ac:dyDescent="0.25">
      <c r="A36" s="59" t="str">
        <f>+$A$17</f>
        <v/>
      </c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2"/>
      <c r="M36" s="23"/>
      <c r="N36" s="22"/>
      <c r="O36" s="23"/>
      <c r="P36" s="22"/>
      <c r="Q36" s="23"/>
      <c r="R36" s="22"/>
      <c r="S36" s="23"/>
      <c r="T36" s="22"/>
      <c r="U36" s="23"/>
      <c r="V36" s="22"/>
      <c r="W36" s="23"/>
      <c r="X36" s="22"/>
      <c r="Y36" s="23"/>
      <c r="Z36" s="22"/>
      <c r="AA36" s="23"/>
      <c r="AB36" s="22"/>
      <c r="AC36" s="23"/>
      <c r="AE36" s="29" t="str">
        <f t="shared" si="3"/>
        <v/>
      </c>
      <c r="AG36" s="7" t="str">
        <f>+$A$17</f>
        <v/>
      </c>
      <c r="AH36" s="7" t="str">
        <f>IF(A36&lt;&gt;"",IF(AE36&lt;&gt;"",AE36,0)+IF(K46&lt;&gt;"",K46,0),"")</f>
        <v/>
      </c>
      <c r="AI36" s="106" t="str">
        <f>IF(AH36="","",IF(AH36&gt;0,ROUND(AH36/LARGE(AH31:AH45,1),3),0))</f>
        <v/>
      </c>
    </row>
    <row r="37" spans="1:35" ht="13.5" x14ac:dyDescent="0.25">
      <c r="A37" s="59" t="str">
        <f>+$A$18</f>
        <v/>
      </c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2"/>
      <c r="O37" s="23"/>
      <c r="P37" s="22"/>
      <c r="Q37" s="23"/>
      <c r="R37" s="22"/>
      <c r="S37" s="23"/>
      <c r="T37" s="22"/>
      <c r="U37" s="23"/>
      <c r="V37" s="22"/>
      <c r="W37" s="23"/>
      <c r="X37" s="22"/>
      <c r="Y37" s="23"/>
      <c r="Z37" s="22"/>
      <c r="AA37" s="23"/>
      <c r="AB37" s="22"/>
      <c r="AC37" s="23"/>
      <c r="AE37" s="29" t="str">
        <f t="shared" si="3"/>
        <v/>
      </c>
      <c r="AG37" s="7" t="str">
        <f>+$A$18</f>
        <v/>
      </c>
      <c r="AH37" s="7" t="str">
        <f>IF(A37&lt;&gt;"",IF(AE37&lt;&gt;"",AE37,0)+IF(M46&lt;&gt;"",M46,0),"")</f>
        <v/>
      </c>
      <c r="AI37" s="106" t="str">
        <f>IF(AH37="","",IF(AH37&gt;0,ROUND(AH37/LARGE(AH31:AH45,1),3),0))</f>
        <v/>
      </c>
    </row>
    <row r="38" spans="1:35" ht="13.5" x14ac:dyDescent="0.25">
      <c r="A38" s="59" t="str">
        <f>+$A$19</f>
        <v/>
      </c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2"/>
      <c r="Q38" s="23"/>
      <c r="R38" s="22"/>
      <c r="S38" s="23"/>
      <c r="T38" s="22"/>
      <c r="U38" s="23"/>
      <c r="V38" s="22"/>
      <c r="W38" s="23"/>
      <c r="X38" s="22"/>
      <c r="Y38" s="23"/>
      <c r="Z38" s="22"/>
      <c r="AA38" s="23"/>
      <c r="AB38" s="22"/>
      <c r="AC38" s="23"/>
      <c r="AE38" s="29" t="str">
        <f t="shared" si="3"/>
        <v/>
      </c>
      <c r="AG38" s="7" t="str">
        <f>+$A$19</f>
        <v/>
      </c>
      <c r="AH38" s="7" t="str">
        <f>IF(A38&lt;&gt;"",IF(AE38&lt;&gt;"",AE38,0)+IF(O46&lt;&gt;"",O46,0),"")</f>
        <v/>
      </c>
      <c r="AI38" s="106" t="str">
        <f>IF(AH38="","",IF(AH38&gt;0,ROUND(AH38/LARGE(AH31:AH45,1),3),0))</f>
        <v/>
      </c>
    </row>
    <row r="39" spans="1:35" ht="13.5" x14ac:dyDescent="0.25">
      <c r="A39" s="59" t="str">
        <f>+$A$20</f>
        <v/>
      </c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2"/>
      <c r="S39" s="23"/>
      <c r="T39" s="22"/>
      <c r="U39" s="23"/>
      <c r="V39" s="22"/>
      <c r="W39" s="23"/>
      <c r="X39" s="22"/>
      <c r="Y39" s="23"/>
      <c r="Z39" s="22"/>
      <c r="AA39" s="23"/>
      <c r="AB39" s="22"/>
      <c r="AC39" s="23"/>
      <c r="AE39" s="29" t="str">
        <f t="shared" si="3"/>
        <v/>
      </c>
      <c r="AG39" s="7" t="str">
        <f>+$A$20</f>
        <v/>
      </c>
      <c r="AH39" s="7" t="str">
        <f>IF(A39&lt;&gt;"",IF(AE39&lt;&gt;"",AE39,0)+IF(Q46&lt;&gt;"",Q46,0),"")</f>
        <v/>
      </c>
      <c r="AI39" s="106" t="str">
        <f>IF(AH39="","",IF(AH39&gt;0,ROUND(AH39/LARGE(AH31:AH45,1),3),0))</f>
        <v/>
      </c>
    </row>
    <row r="40" spans="1:35" ht="13.5" x14ac:dyDescent="0.25">
      <c r="A40" s="59" t="str">
        <f>+$A$21</f>
        <v/>
      </c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2"/>
      <c r="U40" s="23"/>
      <c r="V40" s="22"/>
      <c r="W40" s="23"/>
      <c r="X40" s="22"/>
      <c r="Y40" s="23"/>
      <c r="Z40" s="22"/>
      <c r="AA40" s="23"/>
      <c r="AB40" s="22"/>
      <c r="AC40" s="23"/>
      <c r="AE40" s="29" t="str">
        <f t="shared" si="3"/>
        <v/>
      </c>
      <c r="AG40" s="7" t="str">
        <f>+$A$21</f>
        <v/>
      </c>
      <c r="AH40" s="7" t="str">
        <f>IF(A40&lt;&gt;"",IF(AE40&lt;&gt;"",AE40,0)+IF(S46&lt;&gt;"",S46,0),"")</f>
        <v/>
      </c>
      <c r="AI40" s="106" t="str">
        <f>IF(AH40="","",IF(AH40&gt;0,ROUND(AH40/LARGE(AH31:AH45,1),3),0))</f>
        <v/>
      </c>
    </row>
    <row r="41" spans="1:35" ht="13.5" x14ac:dyDescent="0.25">
      <c r="A41" s="59" t="str">
        <f>+$A$22</f>
        <v/>
      </c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2"/>
      <c r="W41" s="23"/>
      <c r="X41" s="22"/>
      <c r="Y41" s="23"/>
      <c r="Z41" s="22"/>
      <c r="AA41" s="23"/>
      <c r="AB41" s="22"/>
      <c r="AC41" s="23"/>
      <c r="AE41" s="29" t="str">
        <f t="shared" si="3"/>
        <v/>
      </c>
      <c r="AG41" s="7" t="str">
        <f>+$A$22</f>
        <v/>
      </c>
      <c r="AH41" s="7" t="str">
        <f>IF(A41&lt;&gt;"",IF(AE41&lt;&gt;"",AE41,0)+IF(U46&lt;&gt;"",U46,0),"")</f>
        <v/>
      </c>
      <c r="AI41" s="106" t="str">
        <f>IF(AH41="","",IF(AH41&gt;0,ROUND(AH41/LARGE(AH31:AH45,1),3),0))</f>
        <v/>
      </c>
    </row>
    <row r="42" spans="1:35" ht="13.5" x14ac:dyDescent="0.25">
      <c r="A42" s="59" t="str">
        <f>+$A$23</f>
        <v/>
      </c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2"/>
      <c r="Y42" s="23"/>
      <c r="Z42" s="22"/>
      <c r="AA42" s="23"/>
      <c r="AB42" s="22"/>
      <c r="AC42" s="23"/>
      <c r="AE42" s="29" t="str">
        <f t="shared" si="3"/>
        <v/>
      </c>
      <c r="AG42" s="7" t="str">
        <f>+$A$23</f>
        <v/>
      </c>
      <c r="AH42" s="7" t="str">
        <f>IF(A42&lt;&gt;"",IF(AE42&lt;&gt;"",AE42,0)+IF(W46&lt;&gt;"",W46,0),"")</f>
        <v/>
      </c>
      <c r="AI42" s="106" t="str">
        <f>IF(AH42="","",IF(AH42&gt;0,ROUND(AH42/LARGE(AH31:AH45,1),3),0))</f>
        <v/>
      </c>
    </row>
    <row r="43" spans="1:35" ht="13.5" x14ac:dyDescent="0.25">
      <c r="A43" s="59" t="str">
        <f>+$A$24</f>
        <v/>
      </c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2"/>
      <c r="AA43" s="23"/>
      <c r="AB43" s="22"/>
      <c r="AC43" s="23"/>
      <c r="AE43" s="29" t="str">
        <f t="shared" si="3"/>
        <v/>
      </c>
      <c r="AG43" s="7" t="str">
        <f>+$A$24</f>
        <v/>
      </c>
      <c r="AH43" s="7" t="str">
        <f>IF(A43&lt;&gt;"",IF(AE43&lt;&gt;"",AE43,0)+IF(Y46&lt;&gt;"",Y46,0),"")</f>
        <v/>
      </c>
      <c r="AI43" s="106" t="str">
        <f>IF(AH43="","",IF(AH43&gt;0,ROUND(AH43/LARGE(AH31:AH45,1),3),0))</f>
        <v/>
      </c>
    </row>
    <row r="44" spans="1:35" ht="13.5" x14ac:dyDescent="0.25">
      <c r="A44" s="59" t="str">
        <f>+$A$25</f>
        <v/>
      </c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2"/>
      <c r="AC44" s="23"/>
      <c r="AE44" s="29" t="str">
        <f t="shared" si="3"/>
        <v/>
      </c>
      <c r="AG44" s="7" t="str">
        <f>+$A$25</f>
        <v/>
      </c>
      <c r="AH44" s="7" t="str">
        <f>IF(A44&lt;&gt;"",IF(AE44&lt;&gt;"",AE44,0)+IF(AA46&lt;&gt;"",AA46,0),"")</f>
        <v/>
      </c>
      <c r="AI44" s="106" t="str">
        <f>IF(AH44="","",IF(AH44&gt;0,ROUND(AH44/LARGE(AH31:AH45,1),3),0))</f>
        <v/>
      </c>
    </row>
    <row r="45" spans="1:35" x14ac:dyDescent="0.2">
      <c r="A45" s="59" t="str">
        <f>+$A$26</f>
        <v/>
      </c>
      <c r="C45" s="3"/>
      <c r="AE45" s="26"/>
      <c r="AG45" s="40" t="str">
        <f>+$A$26</f>
        <v/>
      </c>
      <c r="AH45" s="40" t="str">
        <f>IF(A45&lt;&gt;"",IF(AE45&lt;&gt;"",AE45,0)+IF(AC46&lt;&gt;"",AC46,0),"")</f>
        <v/>
      </c>
      <c r="AI45" s="107" t="str">
        <f>IF(AH45="","",IF(AH45&gt;0,ROUND(AH45/LARGE(AH31:AH45,1),3),0))</f>
        <v/>
      </c>
    </row>
    <row r="46" spans="1:35" s="26" customFormat="1" x14ac:dyDescent="0.2">
      <c r="C46" s="27" t="str">
        <f>IF(C30="","",SUM(C31:C44))</f>
        <v/>
      </c>
      <c r="E46" s="27" t="str">
        <f>IF(E30="","",SUM(E31:E44))</f>
        <v/>
      </c>
      <c r="G46" s="27" t="str">
        <f>IF(G30="","",SUM(G31:G44))</f>
        <v/>
      </c>
      <c r="I46" s="27" t="str">
        <f>IF(I30="","",SUM(I31:I44))</f>
        <v/>
      </c>
      <c r="K46" s="27" t="str">
        <f>IF(K30="","",SUM(K31:K44))</f>
        <v/>
      </c>
      <c r="M46" s="27" t="str">
        <f>IF(M30="","",SUM(M31:M44))</f>
        <v/>
      </c>
      <c r="O46" s="27" t="str">
        <f>IF(O30="","",SUM(O31:O44))</f>
        <v/>
      </c>
      <c r="Q46" s="27" t="str">
        <f>IF(Q30="","",SUM(Q31:Q44))</f>
        <v/>
      </c>
      <c r="S46" s="27" t="str">
        <f>IF(S30="","",SUM(S31:S44))</f>
        <v/>
      </c>
      <c r="U46" s="27" t="str">
        <f>IF(U30="","",SUM(U31:U44))</f>
        <v/>
      </c>
      <c r="W46" s="27" t="str">
        <f>IF(W30="","",SUM(W31:W44))</f>
        <v/>
      </c>
      <c r="X46" s="27"/>
      <c r="Y46" s="27" t="str">
        <f>IF(Y30="","",SUM(Y31:Y44))</f>
        <v/>
      </c>
      <c r="AA46" s="27" t="str">
        <f>IF(AA30="","",SUM(AA31:AA44))</f>
        <v/>
      </c>
      <c r="AC46" s="27" t="str">
        <f>IF(AC30="","",SUM(AC31:AC44))</f>
        <v/>
      </c>
      <c r="AG46" s="41"/>
      <c r="AH46" s="93"/>
      <c r="AI46" s="41"/>
    </row>
    <row r="47" spans="1:35" ht="24" customHeight="1" x14ac:dyDescent="0.2">
      <c r="AC47" s="8" t="str">
        <f>"Firma ("&amp;Anagrafica!B89&amp;")"</f>
        <v>Firma (Commissario 1)</v>
      </c>
      <c r="AE47" s="88"/>
      <c r="AF47" s="88"/>
      <c r="AG47" s="89"/>
      <c r="AH47" s="88"/>
      <c r="AI47" s="88"/>
    </row>
    <row r="48" spans="1:35" ht="18.75" x14ac:dyDescent="0.3">
      <c r="A48" s="19" t="str">
        <f>IF(Anagrafica!A90&lt;&gt;"",Anagrafica!A90&amp;" - "&amp;Anagrafica!B90,"")</f>
        <v>2 - Commissario 2</v>
      </c>
      <c r="B48" s="20"/>
      <c r="D48" s="1"/>
      <c r="AE48" s="90"/>
      <c r="AF48" s="90"/>
      <c r="AG48" s="91"/>
      <c r="AH48" s="90"/>
      <c r="AI48" s="90"/>
    </row>
    <row r="49" spans="1:35" s="5" customFormat="1" ht="13.5" customHeight="1" x14ac:dyDescent="0.2">
      <c r="A49" s="4" t="s">
        <v>10</v>
      </c>
      <c r="C49" s="60" t="str">
        <f>$A$13</f>
        <v/>
      </c>
      <c r="E49" s="60" t="str">
        <f>+$A$14</f>
        <v/>
      </c>
      <c r="G49" s="60" t="str">
        <f>+$A$15</f>
        <v/>
      </c>
      <c r="I49" s="60" t="str">
        <f>+$A$16</f>
        <v/>
      </c>
      <c r="K49" s="60" t="str">
        <f>+$A$17</f>
        <v/>
      </c>
      <c r="M49" s="60" t="str">
        <f>+$A$18</f>
        <v/>
      </c>
      <c r="O49" s="60" t="str">
        <f>+$A$19</f>
        <v/>
      </c>
      <c r="Q49" s="60" t="str">
        <f>+$A$20</f>
        <v/>
      </c>
      <c r="S49" s="60" t="str">
        <f>+$A$21</f>
        <v/>
      </c>
      <c r="U49" s="60" t="str">
        <f>+$A$22</f>
        <v/>
      </c>
      <c r="W49" s="60" t="str">
        <f>+$A$23</f>
        <v/>
      </c>
      <c r="Y49" s="60" t="str">
        <f>+$A$24</f>
        <v/>
      </c>
      <c r="AA49" s="60" t="str">
        <f>+$A$25</f>
        <v/>
      </c>
      <c r="AC49" s="60" t="str">
        <f>+$A$26</f>
        <v/>
      </c>
      <c r="AE49" s="26"/>
      <c r="AG49" s="4" t="s">
        <v>10</v>
      </c>
      <c r="AH49" s="5" t="s">
        <v>1</v>
      </c>
      <c r="AI49" s="5" t="s">
        <v>0</v>
      </c>
    </row>
    <row r="50" spans="1:35" ht="13.5" x14ac:dyDescent="0.25">
      <c r="A50" s="59" t="str">
        <f>+$A$12</f>
        <v/>
      </c>
      <c r="B50" s="22"/>
      <c r="C50" s="23"/>
      <c r="D50" s="22"/>
      <c r="E50" s="23"/>
      <c r="F50" s="22"/>
      <c r="G50" s="23"/>
      <c r="H50" s="22"/>
      <c r="I50" s="23"/>
      <c r="J50" s="22"/>
      <c r="K50" s="23"/>
      <c r="L50" s="22"/>
      <c r="M50" s="23"/>
      <c r="N50" s="22"/>
      <c r="O50" s="23"/>
      <c r="P50" s="22"/>
      <c r="Q50" s="23"/>
      <c r="R50" s="22"/>
      <c r="S50" s="23"/>
      <c r="T50" s="22"/>
      <c r="U50" s="23"/>
      <c r="V50" s="22"/>
      <c r="W50" s="23"/>
      <c r="X50" s="22"/>
      <c r="Y50" s="23"/>
      <c r="Z50" s="22"/>
      <c r="AA50" s="23"/>
      <c r="AB50" s="22"/>
      <c r="AC50" s="23"/>
      <c r="AE50" s="29" t="str">
        <f t="shared" ref="AE50:AE63" si="4">IF(OR(A50="",AND(A50&lt;&gt;"",A51="")),"",SUM(B50,D50,F50,H50,J50,L50,N50,P50,R50,T50,V50,X50,Z50,AB50))</f>
        <v/>
      </c>
      <c r="AG50" s="6" t="str">
        <f>+$A$12</f>
        <v/>
      </c>
      <c r="AH50" s="6" t="str">
        <f>IF(A50&lt;&gt;"",AE50,"")</f>
        <v/>
      </c>
      <c r="AI50" s="105" t="str">
        <f>IF(AH50="","",IF(AH50&gt;0,ROUND(AH50/LARGE(AH50:AH64,1),3),0))</f>
        <v/>
      </c>
    </row>
    <row r="51" spans="1:35" ht="13.5" x14ac:dyDescent="0.25">
      <c r="A51" s="59" t="str">
        <f>+$A$13</f>
        <v/>
      </c>
      <c r="B51" s="24"/>
      <c r="C51" s="24"/>
      <c r="D51" s="22"/>
      <c r="E51" s="23"/>
      <c r="F51" s="22"/>
      <c r="G51" s="23"/>
      <c r="H51" s="22"/>
      <c r="I51" s="23"/>
      <c r="J51" s="22"/>
      <c r="K51" s="23"/>
      <c r="L51" s="22"/>
      <c r="M51" s="23"/>
      <c r="N51" s="22"/>
      <c r="O51" s="23"/>
      <c r="P51" s="22"/>
      <c r="Q51" s="23"/>
      <c r="R51" s="22"/>
      <c r="S51" s="23"/>
      <c r="T51" s="22"/>
      <c r="U51" s="23"/>
      <c r="V51" s="22"/>
      <c r="W51" s="23"/>
      <c r="X51" s="22"/>
      <c r="Y51" s="23"/>
      <c r="Z51" s="22"/>
      <c r="AA51" s="23"/>
      <c r="AB51" s="22"/>
      <c r="AC51" s="23"/>
      <c r="AE51" s="29" t="str">
        <f t="shared" si="4"/>
        <v/>
      </c>
      <c r="AG51" s="7" t="str">
        <f>+$A$13</f>
        <v/>
      </c>
      <c r="AH51" s="7" t="str">
        <f>IF(A51&lt;&gt;"",IF(AE51&lt;&gt;"",AE51,0)+IF(C65&lt;&gt;"",C65,0),"")</f>
        <v/>
      </c>
      <c r="AI51" s="106" t="str">
        <f>IF(AH51="","",IF(AH51&gt;0,ROUND(AH51/LARGE(AH50:AH64,1),3),0))</f>
        <v/>
      </c>
    </row>
    <row r="52" spans="1:35" ht="13.5" x14ac:dyDescent="0.25">
      <c r="A52" s="59" t="str">
        <f>+$A$14</f>
        <v/>
      </c>
      <c r="B52" s="24"/>
      <c r="C52" s="24"/>
      <c r="D52" s="24"/>
      <c r="E52" s="24"/>
      <c r="F52" s="22"/>
      <c r="G52" s="23"/>
      <c r="H52" s="22"/>
      <c r="I52" s="23"/>
      <c r="J52" s="22"/>
      <c r="K52" s="23"/>
      <c r="L52" s="22"/>
      <c r="M52" s="23"/>
      <c r="N52" s="22"/>
      <c r="O52" s="23"/>
      <c r="P52" s="22"/>
      <c r="Q52" s="23"/>
      <c r="R52" s="22"/>
      <c r="S52" s="23"/>
      <c r="T52" s="22"/>
      <c r="U52" s="23"/>
      <c r="V52" s="22"/>
      <c r="W52" s="23"/>
      <c r="X52" s="22"/>
      <c r="Y52" s="23"/>
      <c r="Z52" s="22"/>
      <c r="AA52" s="23"/>
      <c r="AB52" s="22"/>
      <c r="AC52" s="23"/>
      <c r="AE52" s="29" t="str">
        <f t="shared" si="4"/>
        <v/>
      </c>
      <c r="AG52" s="7" t="str">
        <f>+$A$14</f>
        <v/>
      </c>
      <c r="AH52" s="7" t="str">
        <f>IF(A52&lt;&gt;"",IF(AE52&lt;&gt;"",AE52,0)+IF(E65&lt;&gt;"",E65,0),"")</f>
        <v/>
      </c>
      <c r="AI52" s="106" t="str">
        <f>IF(AH52="","",IF(AH52&gt;0,ROUND(AH52/LARGE(AH50:AH64,1),3),0))</f>
        <v/>
      </c>
    </row>
    <row r="53" spans="1:35" ht="13.5" x14ac:dyDescent="0.25">
      <c r="A53" s="59" t="str">
        <f>+$A$15</f>
        <v/>
      </c>
      <c r="B53" s="24"/>
      <c r="C53" s="24"/>
      <c r="D53" s="24"/>
      <c r="E53" s="24"/>
      <c r="F53" s="24"/>
      <c r="G53" s="24"/>
      <c r="H53" s="22"/>
      <c r="I53" s="23"/>
      <c r="J53" s="22"/>
      <c r="K53" s="23"/>
      <c r="L53" s="22"/>
      <c r="M53" s="23"/>
      <c r="N53" s="22"/>
      <c r="O53" s="23"/>
      <c r="P53" s="22"/>
      <c r="Q53" s="23"/>
      <c r="R53" s="22"/>
      <c r="S53" s="23"/>
      <c r="T53" s="22"/>
      <c r="U53" s="23"/>
      <c r="V53" s="22"/>
      <c r="W53" s="23"/>
      <c r="X53" s="22"/>
      <c r="Y53" s="23"/>
      <c r="Z53" s="22"/>
      <c r="AA53" s="23"/>
      <c r="AB53" s="22"/>
      <c r="AC53" s="23"/>
      <c r="AE53" s="29" t="str">
        <f t="shared" si="4"/>
        <v/>
      </c>
      <c r="AG53" s="7" t="str">
        <f>+$A$15</f>
        <v/>
      </c>
      <c r="AH53" s="7" t="str">
        <f>IF(A53&lt;&gt;"",IF(AE53&lt;&gt;"",AE53,0)+IF(G65&lt;&gt;"",G65,0),"")</f>
        <v/>
      </c>
      <c r="AI53" s="106" t="str">
        <f>IF(AH53="","",IF(AH53&gt;0,ROUND(AH53/LARGE(AH50:AH64,1),3),0))</f>
        <v/>
      </c>
    </row>
    <row r="54" spans="1:35" ht="13.5" x14ac:dyDescent="0.25">
      <c r="A54" s="59" t="str">
        <f>+$A$16</f>
        <v/>
      </c>
      <c r="B54" s="24"/>
      <c r="C54" s="24"/>
      <c r="D54" s="24"/>
      <c r="E54" s="24"/>
      <c r="F54" s="24"/>
      <c r="G54" s="24"/>
      <c r="H54" s="24"/>
      <c r="I54" s="24"/>
      <c r="J54" s="22"/>
      <c r="K54" s="23"/>
      <c r="L54" s="22"/>
      <c r="M54" s="23"/>
      <c r="N54" s="22"/>
      <c r="O54" s="23"/>
      <c r="P54" s="22"/>
      <c r="Q54" s="23"/>
      <c r="R54" s="22"/>
      <c r="S54" s="23"/>
      <c r="T54" s="22"/>
      <c r="U54" s="23"/>
      <c r="V54" s="22"/>
      <c r="W54" s="23"/>
      <c r="X54" s="22"/>
      <c r="Y54" s="23"/>
      <c r="Z54" s="22"/>
      <c r="AA54" s="23"/>
      <c r="AB54" s="22"/>
      <c r="AC54" s="23"/>
      <c r="AE54" s="29" t="str">
        <f t="shared" si="4"/>
        <v/>
      </c>
      <c r="AG54" s="7" t="str">
        <f>+$A$16</f>
        <v/>
      </c>
      <c r="AH54" s="7" t="str">
        <f>IF(A54&lt;&gt;"",IF(AE54&lt;&gt;"",AE54,0)+IF(I65&lt;&gt;"",I65,0),"")</f>
        <v/>
      </c>
      <c r="AI54" s="106" t="str">
        <f>IF(AH54="","",IF(AH54&gt;0,ROUND(AH54/LARGE(AH50:AH64,1),3),0))</f>
        <v/>
      </c>
    </row>
    <row r="55" spans="1:35" ht="13.5" x14ac:dyDescent="0.25">
      <c r="A55" s="59" t="str">
        <f>+$A$17</f>
        <v/>
      </c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2"/>
      <c r="M55" s="23"/>
      <c r="N55" s="22"/>
      <c r="O55" s="23"/>
      <c r="P55" s="22"/>
      <c r="Q55" s="23"/>
      <c r="R55" s="22"/>
      <c r="S55" s="23"/>
      <c r="T55" s="22"/>
      <c r="U55" s="23"/>
      <c r="V55" s="22"/>
      <c r="W55" s="23"/>
      <c r="X55" s="22"/>
      <c r="Y55" s="23"/>
      <c r="Z55" s="22"/>
      <c r="AA55" s="23"/>
      <c r="AB55" s="22"/>
      <c r="AC55" s="23"/>
      <c r="AE55" s="29" t="str">
        <f t="shared" si="4"/>
        <v/>
      </c>
      <c r="AG55" s="7" t="str">
        <f>+$A$17</f>
        <v/>
      </c>
      <c r="AH55" s="7" t="str">
        <f>IF(A55&lt;&gt;"",IF(AE55&lt;&gt;"",AE55,0)+IF(K65&lt;&gt;"",K65,0),"")</f>
        <v/>
      </c>
      <c r="AI55" s="106" t="str">
        <f>IF(AH55="","",IF(AH55&gt;0,ROUND(AH55/LARGE(AH50:AH64,1),3),0))</f>
        <v/>
      </c>
    </row>
    <row r="56" spans="1:35" ht="13.5" x14ac:dyDescent="0.25">
      <c r="A56" s="59" t="str">
        <f>+$A$18</f>
        <v/>
      </c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2"/>
      <c r="O56" s="23"/>
      <c r="P56" s="22"/>
      <c r="Q56" s="23"/>
      <c r="R56" s="22"/>
      <c r="S56" s="23"/>
      <c r="T56" s="22"/>
      <c r="U56" s="23"/>
      <c r="V56" s="22"/>
      <c r="W56" s="23"/>
      <c r="X56" s="22"/>
      <c r="Y56" s="23"/>
      <c r="Z56" s="22"/>
      <c r="AA56" s="23"/>
      <c r="AB56" s="22"/>
      <c r="AC56" s="23"/>
      <c r="AE56" s="29" t="str">
        <f t="shared" si="4"/>
        <v/>
      </c>
      <c r="AG56" s="7" t="str">
        <f>+$A$18</f>
        <v/>
      </c>
      <c r="AH56" s="7" t="str">
        <f>IF(A56&lt;&gt;"",IF(AE56&lt;&gt;"",AE56,0)+IF(M65&lt;&gt;"",M65,0),"")</f>
        <v/>
      </c>
      <c r="AI56" s="106" t="str">
        <f>IF(AH56="","",IF(AH56&gt;0,ROUND(AH56/LARGE(AH50:AH64,1),3),0))</f>
        <v/>
      </c>
    </row>
    <row r="57" spans="1:35" ht="13.5" x14ac:dyDescent="0.25">
      <c r="A57" s="59" t="str">
        <f>+$A$19</f>
        <v/>
      </c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2"/>
      <c r="Q57" s="23"/>
      <c r="R57" s="22"/>
      <c r="S57" s="23"/>
      <c r="T57" s="22"/>
      <c r="U57" s="23"/>
      <c r="V57" s="22"/>
      <c r="W57" s="23"/>
      <c r="X57" s="22"/>
      <c r="Y57" s="23"/>
      <c r="Z57" s="22"/>
      <c r="AA57" s="23"/>
      <c r="AB57" s="22"/>
      <c r="AC57" s="23"/>
      <c r="AE57" s="29" t="str">
        <f t="shared" si="4"/>
        <v/>
      </c>
      <c r="AG57" s="7" t="str">
        <f>+$A$19</f>
        <v/>
      </c>
      <c r="AH57" s="7" t="str">
        <f>IF(A57&lt;&gt;"",IF(AE57&lt;&gt;"",AE57,0)+IF(O65&lt;&gt;"",O65,0),"")</f>
        <v/>
      </c>
      <c r="AI57" s="106" t="str">
        <f>IF(AH57="","",IF(AH57&gt;0,ROUND(AH57/LARGE(AH50:AH64,1),3),0))</f>
        <v/>
      </c>
    </row>
    <row r="58" spans="1:35" ht="13.5" x14ac:dyDescent="0.25">
      <c r="A58" s="59" t="str">
        <f>+$A$20</f>
        <v/>
      </c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2"/>
      <c r="S58" s="23"/>
      <c r="T58" s="22"/>
      <c r="U58" s="23"/>
      <c r="V58" s="22"/>
      <c r="W58" s="23"/>
      <c r="X58" s="22"/>
      <c r="Y58" s="23"/>
      <c r="Z58" s="22"/>
      <c r="AA58" s="23"/>
      <c r="AB58" s="22"/>
      <c r="AC58" s="23"/>
      <c r="AE58" s="29" t="str">
        <f t="shared" si="4"/>
        <v/>
      </c>
      <c r="AG58" s="7" t="str">
        <f>+$A$20</f>
        <v/>
      </c>
      <c r="AH58" s="7" t="str">
        <f>IF(A58&lt;&gt;"",IF(AE58&lt;&gt;"",AE58,0)+IF(Q65&lt;&gt;"",Q65,0),"")</f>
        <v/>
      </c>
      <c r="AI58" s="106" t="str">
        <f>IF(AH58="","",IF(AH58&gt;0,ROUND(AH58/LARGE(AH50:AH64,1),3),0))</f>
        <v/>
      </c>
    </row>
    <row r="59" spans="1:35" ht="13.5" x14ac:dyDescent="0.25">
      <c r="A59" s="59" t="str">
        <f>+$A$21</f>
        <v/>
      </c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2"/>
      <c r="U59" s="23"/>
      <c r="V59" s="22"/>
      <c r="W59" s="23"/>
      <c r="X59" s="22"/>
      <c r="Y59" s="23"/>
      <c r="Z59" s="22"/>
      <c r="AA59" s="23"/>
      <c r="AB59" s="22"/>
      <c r="AC59" s="23"/>
      <c r="AE59" s="29" t="str">
        <f t="shared" si="4"/>
        <v/>
      </c>
      <c r="AG59" s="7" t="str">
        <f>+$A$21</f>
        <v/>
      </c>
      <c r="AH59" s="7" t="str">
        <f>IF(A59&lt;&gt;"",IF(AE59&lt;&gt;"",AE59,0)+IF(S65&lt;&gt;"",S65,0),"")</f>
        <v/>
      </c>
      <c r="AI59" s="106" t="str">
        <f>IF(AH59="","",IF(AH59&gt;0,ROUND(AH59/LARGE(AH50:AH64,1),3),0))</f>
        <v/>
      </c>
    </row>
    <row r="60" spans="1:35" ht="13.5" x14ac:dyDescent="0.25">
      <c r="A60" s="59" t="str">
        <f>+$A$22</f>
        <v/>
      </c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2"/>
      <c r="W60" s="23"/>
      <c r="X60" s="22"/>
      <c r="Y60" s="23"/>
      <c r="Z60" s="22"/>
      <c r="AA60" s="23"/>
      <c r="AB60" s="22"/>
      <c r="AC60" s="23"/>
      <c r="AE60" s="29" t="str">
        <f t="shared" si="4"/>
        <v/>
      </c>
      <c r="AG60" s="7" t="str">
        <f>+$A$22</f>
        <v/>
      </c>
      <c r="AH60" s="7" t="str">
        <f>IF(A60&lt;&gt;"",IF(AE60&lt;&gt;"",AE60,0)+IF(U65&lt;&gt;"",U65,0),"")</f>
        <v/>
      </c>
      <c r="AI60" s="106" t="str">
        <f>IF(AH60="","",IF(AH60&gt;0,ROUND(AH60/LARGE(AH50:AH64,1),3),0))</f>
        <v/>
      </c>
    </row>
    <row r="61" spans="1:35" ht="13.5" x14ac:dyDescent="0.25">
      <c r="A61" s="59" t="str">
        <f>+$A$23</f>
        <v/>
      </c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2"/>
      <c r="Y61" s="23"/>
      <c r="Z61" s="22"/>
      <c r="AA61" s="23"/>
      <c r="AB61" s="22"/>
      <c r="AC61" s="23"/>
      <c r="AE61" s="29" t="str">
        <f t="shared" si="4"/>
        <v/>
      </c>
      <c r="AG61" s="7" t="str">
        <f>+$A$23</f>
        <v/>
      </c>
      <c r="AH61" s="7" t="str">
        <f>IF(A61&lt;&gt;"",IF(AE61&lt;&gt;"",AE61,0)+IF(W65&lt;&gt;"",W65,0),"")</f>
        <v/>
      </c>
      <c r="AI61" s="106" t="str">
        <f>IF(AH61="","",IF(AH61&gt;0,ROUND(AH61/LARGE(AH50:AH64,1),3),0))</f>
        <v/>
      </c>
    </row>
    <row r="62" spans="1:35" ht="13.5" x14ac:dyDescent="0.25">
      <c r="A62" s="59" t="str">
        <f>+$A$24</f>
        <v/>
      </c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2"/>
      <c r="AA62" s="23"/>
      <c r="AB62" s="22"/>
      <c r="AC62" s="23"/>
      <c r="AE62" s="29" t="str">
        <f t="shared" si="4"/>
        <v/>
      </c>
      <c r="AG62" s="7" t="str">
        <f>+$A$24</f>
        <v/>
      </c>
      <c r="AH62" s="7" t="str">
        <f>IF(A62&lt;&gt;"",IF(AE62&lt;&gt;"",AE62,0)+IF(Y65&lt;&gt;"",Y65,0),"")</f>
        <v/>
      </c>
      <c r="AI62" s="106" t="str">
        <f>IF(AH62="","",IF(AH62&gt;0,ROUND(AH62/LARGE(AH50:AH64,1),3),0))</f>
        <v/>
      </c>
    </row>
    <row r="63" spans="1:35" ht="13.5" x14ac:dyDescent="0.25">
      <c r="A63" s="59" t="str">
        <f>+$A$25</f>
        <v/>
      </c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2"/>
      <c r="AC63" s="23"/>
      <c r="AE63" s="29" t="str">
        <f t="shared" si="4"/>
        <v/>
      </c>
      <c r="AG63" s="7" t="str">
        <f>+$A$25</f>
        <v/>
      </c>
      <c r="AH63" s="7" t="str">
        <f>IF(A63&lt;&gt;"",IF(AE63&lt;&gt;"",AE63,0)+IF(AA65&lt;&gt;"",AA65,0),"")</f>
        <v/>
      </c>
      <c r="AI63" s="106" t="str">
        <f>IF(AH63="","",IF(AH63&gt;0,ROUND(AH63/LARGE(AH50:AH64,1),3),0))</f>
        <v/>
      </c>
    </row>
    <row r="64" spans="1:35" x14ac:dyDescent="0.2">
      <c r="A64" s="59" t="str">
        <f>+$A$26</f>
        <v/>
      </c>
      <c r="C64" s="3"/>
      <c r="AE64" s="26"/>
      <c r="AG64" s="40" t="str">
        <f>+$A$26</f>
        <v/>
      </c>
      <c r="AH64" s="40" t="str">
        <f>IF(A64&lt;&gt;"",IF(AE64&lt;&gt;"",AE64,0)+IF(AC65&lt;&gt;"",AC65,0),"")</f>
        <v/>
      </c>
      <c r="AI64" s="107" t="str">
        <f>IF(AH64="","",IF(AH64&gt;0,ROUND(AH64/LARGE(AH50:AH64,1),3),0))</f>
        <v/>
      </c>
    </row>
    <row r="65" spans="1:35" s="26" customFormat="1" x14ac:dyDescent="0.2">
      <c r="C65" s="27" t="str">
        <f>IF(C49="","",SUM(C50:C63))</f>
        <v/>
      </c>
      <c r="E65" s="27" t="str">
        <f>IF(E49="","",SUM(E50:E63))</f>
        <v/>
      </c>
      <c r="G65" s="27" t="str">
        <f>IF(G49="","",SUM(G50:G63))</f>
        <v/>
      </c>
      <c r="I65" s="27" t="str">
        <f>IF(I49="","",SUM(I50:I63))</f>
        <v/>
      </c>
      <c r="K65" s="27" t="str">
        <f>IF(K49="","",SUM(K50:K63))</f>
        <v/>
      </c>
      <c r="M65" s="27" t="str">
        <f>IF(M49="","",SUM(M50:M63))</f>
        <v/>
      </c>
      <c r="O65" s="27" t="str">
        <f>IF(O49="","",SUM(O50:O63))</f>
        <v/>
      </c>
      <c r="Q65" s="27" t="str">
        <f>IF(Q49="","",SUM(Q50:Q63))</f>
        <v/>
      </c>
      <c r="S65" s="27" t="str">
        <f>IF(S49="","",SUM(S50:S63))</f>
        <v/>
      </c>
      <c r="U65" s="27" t="str">
        <f>IF(U49="","",SUM(U50:U63))</f>
        <v/>
      </c>
      <c r="W65" s="27" t="str">
        <f>IF(W49="","",SUM(W50:W63))</f>
        <v/>
      </c>
      <c r="X65" s="27"/>
      <c r="Y65" s="27" t="str">
        <f>IF(Y49="","",SUM(Y50:Y63))</f>
        <v/>
      </c>
      <c r="AA65" s="27" t="str">
        <f>IF(AA49="","",SUM(AA50:AA63))</f>
        <v/>
      </c>
      <c r="AC65" s="27" t="str">
        <f>IF(AC49="","",SUM(AC50:AC63))</f>
        <v/>
      </c>
      <c r="AG65" s="41"/>
      <c r="AH65" s="93"/>
      <c r="AI65" s="41"/>
    </row>
    <row r="66" spans="1:35" ht="24" customHeight="1" x14ac:dyDescent="0.2">
      <c r="AC66" s="8" t="str">
        <f>"Firma ("&amp;Anagrafica!B90&amp;")"</f>
        <v>Firma (Commissario 2)</v>
      </c>
      <c r="AE66" s="88"/>
      <c r="AF66" s="88"/>
      <c r="AG66" s="89"/>
      <c r="AH66" s="88"/>
      <c r="AI66" s="88"/>
    </row>
    <row r="67" spans="1:35" ht="18.75" x14ac:dyDescent="0.3">
      <c r="A67" s="19" t="str">
        <f>IF(Anagrafica!A91&lt;&gt;"",Anagrafica!A91&amp;" - "&amp;Anagrafica!B91,"")</f>
        <v>3 - Commissario 3</v>
      </c>
      <c r="B67" s="20"/>
      <c r="D67" s="1"/>
    </row>
    <row r="68" spans="1:35" s="5" customFormat="1" ht="13.5" customHeight="1" x14ac:dyDescent="0.2">
      <c r="A68" s="4" t="s">
        <v>10</v>
      </c>
      <c r="C68" s="60" t="str">
        <f>$A$13</f>
        <v/>
      </c>
      <c r="E68" s="60" t="str">
        <f>+$A$14</f>
        <v/>
      </c>
      <c r="G68" s="60" t="str">
        <f>+$A$15</f>
        <v/>
      </c>
      <c r="I68" s="60" t="str">
        <f>+$A$16</f>
        <v/>
      </c>
      <c r="K68" s="60" t="str">
        <f>+$A$17</f>
        <v/>
      </c>
      <c r="M68" s="60" t="str">
        <f>+$A$18</f>
        <v/>
      </c>
      <c r="O68" s="60" t="str">
        <f>+$A$19</f>
        <v/>
      </c>
      <c r="Q68" s="60" t="str">
        <f>+$A$20</f>
        <v/>
      </c>
      <c r="S68" s="60" t="str">
        <f>+$A$21</f>
        <v/>
      </c>
      <c r="U68" s="60" t="str">
        <f>+$A$22</f>
        <v/>
      </c>
      <c r="W68" s="60" t="str">
        <f>+$A$23</f>
        <v/>
      </c>
      <c r="Y68" s="60" t="str">
        <f>+$A$24</f>
        <v/>
      </c>
      <c r="AA68" s="60" t="str">
        <f>+$A$25</f>
        <v/>
      </c>
      <c r="AC68" s="60" t="str">
        <f>+$A$26</f>
        <v/>
      </c>
      <c r="AE68" s="26"/>
      <c r="AG68" s="4" t="s">
        <v>10</v>
      </c>
      <c r="AH68" s="5" t="s">
        <v>1</v>
      </c>
      <c r="AI68" s="5" t="s">
        <v>0</v>
      </c>
    </row>
    <row r="69" spans="1:35" ht="13.5" x14ac:dyDescent="0.25">
      <c r="A69" s="59" t="str">
        <f>+$A$12</f>
        <v/>
      </c>
      <c r="B69" s="22"/>
      <c r="C69" s="23"/>
      <c r="D69" s="22"/>
      <c r="E69" s="23"/>
      <c r="F69" s="22"/>
      <c r="G69" s="23"/>
      <c r="H69" s="22"/>
      <c r="I69" s="23"/>
      <c r="J69" s="22"/>
      <c r="K69" s="23"/>
      <c r="L69" s="22"/>
      <c r="M69" s="23"/>
      <c r="N69" s="22"/>
      <c r="O69" s="23"/>
      <c r="P69" s="22"/>
      <c r="Q69" s="23"/>
      <c r="R69" s="22"/>
      <c r="S69" s="23"/>
      <c r="T69" s="22"/>
      <c r="U69" s="23"/>
      <c r="V69" s="22"/>
      <c r="W69" s="23"/>
      <c r="X69" s="22"/>
      <c r="Y69" s="23"/>
      <c r="Z69" s="22"/>
      <c r="AA69" s="23"/>
      <c r="AB69" s="22"/>
      <c r="AC69" s="23"/>
      <c r="AE69" s="29" t="str">
        <f t="shared" ref="AE69:AE82" si="5">IF(OR(A69="",AND(A69&lt;&gt;"",A70="")),"",SUM(B69,D69,F69,H69,J69,L69,N69,P69,R69,T69,V69,X69,Z69,AB69))</f>
        <v/>
      </c>
      <c r="AG69" s="6" t="str">
        <f>+$A$12</f>
        <v/>
      </c>
      <c r="AH69" s="6" t="str">
        <f>IF(A69&lt;&gt;"",AE69,"")</f>
        <v/>
      </c>
      <c r="AI69" s="105" t="str">
        <f>IF(AH69="","",IF(AH69&gt;0,ROUND(AH69/LARGE(AH69:AH83,1),3),0))</f>
        <v/>
      </c>
    </row>
    <row r="70" spans="1:35" ht="13.5" x14ac:dyDescent="0.25">
      <c r="A70" s="59" t="str">
        <f>+$A$13</f>
        <v/>
      </c>
      <c r="B70" s="24"/>
      <c r="C70" s="24"/>
      <c r="D70" s="22"/>
      <c r="E70" s="23"/>
      <c r="F70" s="22"/>
      <c r="G70" s="23"/>
      <c r="H70" s="22"/>
      <c r="I70" s="23"/>
      <c r="J70" s="22"/>
      <c r="K70" s="23"/>
      <c r="L70" s="22"/>
      <c r="M70" s="23"/>
      <c r="N70" s="22"/>
      <c r="O70" s="23"/>
      <c r="P70" s="22"/>
      <c r="Q70" s="23"/>
      <c r="R70" s="22"/>
      <c r="S70" s="23"/>
      <c r="T70" s="22"/>
      <c r="U70" s="23"/>
      <c r="V70" s="22"/>
      <c r="W70" s="23"/>
      <c r="X70" s="22"/>
      <c r="Y70" s="23"/>
      <c r="Z70" s="22"/>
      <c r="AA70" s="23"/>
      <c r="AB70" s="22"/>
      <c r="AC70" s="23"/>
      <c r="AE70" s="29" t="str">
        <f t="shared" si="5"/>
        <v/>
      </c>
      <c r="AG70" s="7" t="str">
        <f>+$A$13</f>
        <v/>
      </c>
      <c r="AH70" s="7" t="str">
        <f>IF(A70&lt;&gt;"",IF(AE70&lt;&gt;"",AE70,0)+IF(C84&lt;&gt;"",C84,0),"")</f>
        <v/>
      </c>
      <c r="AI70" s="106" t="str">
        <f>IF(AH70="","",IF(AH70&gt;0,ROUND(AH70/LARGE(AH69:AH83,1),3),0))</f>
        <v/>
      </c>
    </row>
    <row r="71" spans="1:35" ht="13.5" x14ac:dyDescent="0.25">
      <c r="A71" s="59" t="str">
        <f>+$A$14</f>
        <v/>
      </c>
      <c r="B71" s="24"/>
      <c r="C71" s="24"/>
      <c r="D71" s="24"/>
      <c r="E71" s="24"/>
      <c r="F71" s="22"/>
      <c r="G71" s="23"/>
      <c r="H71" s="22"/>
      <c r="I71" s="23"/>
      <c r="J71" s="22"/>
      <c r="K71" s="23"/>
      <c r="L71" s="22"/>
      <c r="M71" s="23"/>
      <c r="N71" s="22"/>
      <c r="O71" s="23"/>
      <c r="P71" s="22"/>
      <c r="Q71" s="23"/>
      <c r="R71" s="22"/>
      <c r="S71" s="23"/>
      <c r="T71" s="22"/>
      <c r="U71" s="23"/>
      <c r="V71" s="22"/>
      <c r="W71" s="23"/>
      <c r="X71" s="22"/>
      <c r="Y71" s="23"/>
      <c r="Z71" s="22"/>
      <c r="AA71" s="23"/>
      <c r="AB71" s="22"/>
      <c r="AC71" s="23"/>
      <c r="AE71" s="29" t="str">
        <f t="shared" si="5"/>
        <v/>
      </c>
      <c r="AG71" s="7" t="str">
        <f>+$A$14</f>
        <v/>
      </c>
      <c r="AH71" s="7" t="str">
        <f>IF(A71&lt;&gt;"",IF(AE71&lt;&gt;"",AE71,0)+IF(E84&lt;&gt;"",E84,0),"")</f>
        <v/>
      </c>
      <c r="AI71" s="106" t="str">
        <f>IF(AH71="","",IF(AH71&gt;0,ROUND(AH71/LARGE(AH69:AH83,1),3),0))</f>
        <v/>
      </c>
    </row>
    <row r="72" spans="1:35" ht="13.5" x14ac:dyDescent="0.25">
      <c r="A72" s="59" t="str">
        <f>+$A$15</f>
        <v/>
      </c>
      <c r="B72" s="24"/>
      <c r="C72" s="24"/>
      <c r="D72" s="24"/>
      <c r="E72" s="24"/>
      <c r="F72" s="24"/>
      <c r="G72" s="24"/>
      <c r="H72" s="22"/>
      <c r="I72" s="23"/>
      <c r="J72" s="22"/>
      <c r="K72" s="23"/>
      <c r="L72" s="22"/>
      <c r="M72" s="23"/>
      <c r="N72" s="22"/>
      <c r="O72" s="23"/>
      <c r="P72" s="22"/>
      <c r="Q72" s="23"/>
      <c r="R72" s="22"/>
      <c r="S72" s="23"/>
      <c r="T72" s="22"/>
      <c r="U72" s="23"/>
      <c r="V72" s="22"/>
      <c r="W72" s="23"/>
      <c r="X72" s="22"/>
      <c r="Y72" s="23"/>
      <c r="Z72" s="22"/>
      <c r="AA72" s="23"/>
      <c r="AB72" s="22"/>
      <c r="AC72" s="23"/>
      <c r="AE72" s="29" t="str">
        <f t="shared" si="5"/>
        <v/>
      </c>
      <c r="AG72" s="7" t="str">
        <f>+$A$15</f>
        <v/>
      </c>
      <c r="AH72" s="7" t="str">
        <f>IF(A72&lt;&gt;"",IF(AE72&lt;&gt;"",AE72,0)+IF(G84&lt;&gt;"",G84,0),"")</f>
        <v/>
      </c>
      <c r="AI72" s="106" t="str">
        <f>IF(AH72="","",IF(AH72&gt;0,ROUND(AH72/LARGE(AH69:AH83,1),3),0))</f>
        <v/>
      </c>
    </row>
    <row r="73" spans="1:35" ht="13.5" x14ac:dyDescent="0.25">
      <c r="A73" s="59" t="str">
        <f>+$A$16</f>
        <v/>
      </c>
      <c r="B73" s="24"/>
      <c r="C73" s="24"/>
      <c r="D73" s="24"/>
      <c r="E73" s="24"/>
      <c r="F73" s="24"/>
      <c r="G73" s="24"/>
      <c r="H73" s="24"/>
      <c r="I73" s="24"/>
      <c r="J73" s="22"/>
      <c r="K73" s="23"/>
      <c r="L73" s="22"/>
      <c r="M73" s="23"/>
      <c r="N73" s="22"/>
      <c r="O73" s="23"/>
      <c r="P73" s="22"/>
      <c r="Q73" s="23"/>
      <c r="R73" s="22"/>
      <c r="S73" s="23"/>
      <c r="T73" s="22"/>
      <c r="U73" s="23"/>
      <c r="V73" s="22"/>
      <c r="W73" s="23"/>
      <c r="X73" s="22"/>
      <c r="Y73" s="23"/>
      <c r="Z73" s="22"/>
      <c r="AA73" s="23"/>
      <c r="AB73" s="22"/>
      <c r="AC73" s="23"/>
      <c r="AE73" s="29" t="str">
        <f t="shared" si="5"/>
        <v/>
      </c>
      <c r="AG73" s="7" t="str">
        <f>+$A$16</f>
        <v/>
      </c>
      <c r="AH73" s="7" t="str">
        <f>IF(A73&lt;&gt;"",IF(AE73&lt;&gt;"",AE73,0)+IF(I84&lt;&gt;"",I84,0),"")</f>
        <v/>
      </c>
      <c r="AI73" s="106" t="str">
        <f>IF(AH73="","",IF(AH73&gt;0,ROUND(AH73/LARGE(AH69:AH83,1),3),0))</f>
        <v/>
      </c>
    </row>
    <row r="74" spans="1:35" ht="13.5" x14ac:dyDescent="0.25">
      <c r="A74" s="59" t="str">
        <f>+$A$17</f>
        <v/>
      </c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2"/>
      <c r="M74" s="23"/>
      <c r="N74" s="22"/>
      <c r="O74" s="23"/>
      <c r="P74" s="22"/>
      <c r="Q74" s="23"/>
      <c r="R74" s="22"/>
      <c r="S74" s="23"/>
      <c r="T74" s="22"/>
      <c r="U74" s="23"/>
      <c r="V74" s="22"/>
      <c r="W74" s="23"/>
      <c r="X74" s="22"/>
      <c r="Y74" s="23"/>
      <c r="Z74" s="22"/>
      <c r="AA74" s="23"/>
      <c r="AB74" s="22"/>
      <c r="AC74" s="23"/>
      <c r="AE74" s="29" t="str">
        <f t="shared" si="5"/>
        <v/>
      </c>
      <c r="AG74" s="7" t="str">
        <f>+$A$17</f>
        <v/>
      </c>
      <c r="AH74" s="7" t="str">
        <f>IF(A74&lt;&gt;"",IF(AE74&lt;&gt;"",AE74,0)+IF(K84&lt;&gt;"",K84,0),"")</f>
        <v/>
      </c>
      <c r="AI74" s="106" t="str">
        <f>IF(AH74="","",IF(AH74&gt;0,ROUND(AH74/LARGE(AH69:AH83,1),3),0))</f>
        <v/>
      </c>
    </row>
    <row r="75" spans="1:35" ht="13.5" x14ac:dyDescent="0.25">
      <c r="A75" s="59" t="str">
        <f>+$A$18</f>
        <v/>
      </c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2"/>
      <c r="O75" s="23"/>
      <c r="P75" s="22"/>
      <c r="Q75" s="23"/>
      <c r="R75" s="22"/>
      <c r="S75" s="23"/>
      <c r="T75" s="22"/>
      <c r="U75" s="23"/>
      <c r="V75" s="22"/>
      <c r="W75" s="23"/>
      <c r="X75" s="22"/>
      <c r="Y75" s="23"/>
      <c r="Z75" s="22"/>
      <c r="AA75" s="23"/>
      <c r="AB75" s="22"/>
      <c r="AC75" s="23"/>
      <c r="AE75" s="29" t="str">
        <f t="shared" si="5"/>
        <v/>
      </c>
      <c r="AG75" s="7" t="str">
        <f>+$A$18</f>
        <v/>
      </c>
      <c r="AH75" s="7" t="str">
        <f>IF(A75&lt;&gt;"",IF(AE75&lt;&gt;"",AE75,0)+IF(M84&lt;&gt;"",M84,0),"")</f>
        <v/>
      </c>
      <c r="AI75" s="106" t="str">
        <f>IF(AH75="","",IF(AH75&gt;0,ROUND(AH75/LARGE(AH69:AH83,1),3),0))</f>
        <v/>
      </c>
    </row>
    <row r="76" spans="1:35" ht="13.5" x14ac:dyDescent="0.25">
      <c r="A76" s="59" t="str">
        <f>+$A$19</f>
        <v/>
      </c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2"/>
      <c r="Q76" s="23"/>
      <c r="R76" s="22"/>
      <c r="S76" s="23"/>
      <c r="T76" s="22"/>
      <c r="U76" s="23"/>
      <c r="V76" s="22"/>
      <c r="W76" s="23"/>
      <c r="X76" s="22"/>
      <c r="Y76" s="23"/>
      <c r="Z76" s="22"/>
      <c r="AA76" s="23"/>
      <c r="AB76" s="22"/>
      <c r="AC76" s="23"/>
      <c r="AE76" s="29" t="str">
        <f t="shared" si="5"/>
        <v/>
      </c>
      <c r="AG76" s="7" t="str">
        <f>+$A$19</f>
        <v/>
      </c>
      <c r="AH76" s="7" t="str">
        <f>IF(A76&lt;&gt;"",IF(AE76&lt;&gt;"",AE76,0)+IF(O84&lt;&gt;"",O84,0),"")</f>
        <v/>
      </c>
      <c r="AI76" s="106" t="str">
        <f>IF(AH76="","",IF(AH76&gt;0,ROUND(AH76/LARGE(AH69:AH83,1),3),0))</f>
        <v/>
      </c>
    </row>
    <row r="77" spans="1:35" ht="13.5" x14ac:dyDescent="0.25">
      <c r="A77" s="59" t="str">
        <f>+$A$20</f>
        <v/>
      </c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2"/>
      <c r="S77" s="23"/>
      <c r="T77" s="22"/>
      <c r="U77" s="23"/>
      <c r="V77" s="22"/>
      <c r="W77" s="23"/>
      <c r="X77" s="22"/>
      <c r="Y77" s="23"/>
      <c r="Z77" s="22"/>
      <c r="AA77" s="23"/>
      <c r="AB77" s="22"/>
      <c r="AC77" s="23"/>
      <c r="AE77" s="29" t="str">
        <f t="shared" si="5"/>
        <v/>
      </c>
      <c r="AG77" s="7" t="str">
        <f>+$A$20</f>
        <v/>
      </c>
      <c r="AH77" s="7" t="str">
        <f>IF(A77&lt;&gt;"",IF(AE77&lt;&gt;"",AE77,0)+IF(Q84&lt;&gt;"",Q84,0),"")</f>
        <v/>
      </c>
      <c r="AI77" s="106" t="str">
        <f>IF(AH77="","",IF(AH77&gt;0,ROUND(AH77/LARGE(AH69:AH83,1),3),0))</f>
        <v/>
      </c>
    </row>
    <row r="78" spans="1:35" ht="13.5" x14ac:dyDescent="0.25">
      <c r="A78" s="59" t="str">
        <f>+$A$21</f>
        <v/>
      </c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2"/>
      <c r="U78" s="23"/>
      <c r="V78" s="22"/>
      <c r="W78" s="23"/>
      <c r="X78" s="22"/>
      <c r="Y78" s="23"/>
      <c r="Z78" s="22"/>
      <c r="AA78" s="23"/>
      <c r="AB78" s="22"/>
      <c r="AC78" s="23"/>
      <c r="AE78" s="29" t="str">
        <f t="shared" si="5"/>
        <v/>
      </c>
      <c r="AG78" s="7" t="str">
        <f>+$A$21</f>
        <v/>
      </c>
      <c r="AH78" s="7" t="str">
        <f>IF(A78&lt;&gt;"",IF(AE78&lt;&gt;"",AE78,0)+IF(S84&lt;&gt;"",S84,0),"")</f>
        <v/>
      </c>
      <c r="AI78" s="106" t="str">
        <f>IF(AH78="","",IF(AH78&gt;0,ROUND(AH78/LARGE(AH69:AH83,1),3),0))</f>
        <v/>
      </c>
    </row>
    <row r="79" spans="1:35" ht="13.5" x14ac:dyDescent="0.25">
      <c r="A79" s="59" t="str">
        <f>+$A$22</f>
        <v/>
      </c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2"/>
      <c r="W79" s="23"/>
      <c r="X79" s="22"/>
      <c r="Y79" s="23"/>
      <c r="Z79" s="22"/>
      <c r="AA79" s="23"/>
      <c r="AB79" s="22"/>
      <c r="AC79" s="23"/>
      <c r="AE79" s="29" t="str">
        <f t="shared" si="5"/>
        <v/>
      </c>
      <c r="AG79" s="7" t="str">
        <f>+$A$22</f>
        <v/>
      </c>
      <c r="AH79" s="7" t="str">
        <f>IF(A79&lt;&gt;"",IF(AE79&lt;&gt;"",AE79,0)+IF(U84&lt;&gt;"",U84,0),"")</f>
        <v/>
      </c>
      <c r="AI79" s="106" t="str">
        <f>IF(AH79="","",IF(AH79&gt;0,ROUND(AH79/LARGE(AH69:AH83,1),3),0))</f>
        <v/>
      </c>
    </row>
    <row r="80" spans="1:35" ht="13.5" x14ac:dyDescent="0.25">
      <c r="A80" s="59" t="str">
        <f>+$A$23</f>
        <v/>
      </c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2"/>
      <c r="Y80" s="23"/>
      <c r="Z80" s="22"/>
      <c r="AA80" s="23"/>
      <c r="AB80" s="22"/>
      <c r="AC80" s="23"/>
      <c r="AE80" s="29" t="str">
        <f t="shared" si="5"/>
        <v/>
      </c>
      <c r="AG80" s="7" t="str">
        <f>+$A$23</f>
        <v/>
      </c>
      <c r="AH80" s="7" t="str">
        <f>IF(A80&lt;&gt;"",IF(AE80&lt;&gt;"",AE80,0)+IF(W84&lt;&gt;"",W84,0),"")</f>
        <v/>
      </c>
      <c r="AI80" s="106" t="str">
        <f>IF(AH80="","",IF(AH80&gt;0,ROUND(AH80/LARGE(AH69:AH83,1),3),0))</f>
        <v/>
      </c>
    </row>
    <row r="81" spans="1:35" ht="13.5" x14ac:dyDescent="0.25">
      <c r="A81" s="59" t="str">
        <f>+$A$24</f>
        <v/>
      </c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2"/>
      <c r="AA81" s="23"/>
      <c r="AB81" s="22"/>
      <c r="AC81" s="23"/>
      <c r="AE81" s="29" t="str">
        <f t="shared" si="5"/>
        <v/>
      </c>
      <c r="AG81" s="7" t="str">
        <f>+$A$24</f>
        <v/>
      </c>
      <c r="AH81" s="7" t="str">
        <f>IF(A81&lt;&gt;"",IF(AE81&lt;&gt;"",AE81,0)+IF(Y84&lt;&gt;"",Y84,0),"")</f>
        <v/>
      </c>
      <c r="AI81" s="106" t="str">
        <f>IF(AH81="","",IF(AH81&gt;0,ROUND(AH81/LARGE(AH69:AH83,1),3),0))</f>
        <v/>
      </c>
    </row>
    <row r="82" spans="1:35" ht="13.5" x14ac:dyDescent="0.25">
      <c r="A82" s="59" t="str">
        <f>+$A$25</f>
        <v/>
      </c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2"/>
      <c r="AC82" s="23"/>
      <c r="AE82" s="29" t="str">
        <f t="shared" si="5"/>
        <v/>
      </c>
      <c r="AG82" s="7" t="str">
        <f>+$A$25</f>
        <v/>
      </c>
      <c r="AH82" s="7" t="str">
        <f>IF(A82&lt;&gt;"",IF(AE82&lt;&gt;"",AE82,0)+IF(AA84&lt;&gt;"",AA84,0),"")</f>
        <v/>
      </c>
      <c r="AI82" s="106" t="str">
        <f>IF(AH82="","",IF(AH82&gt;0,ROUND(AH82/LARGE(AH69:AH83,1),3),0))</f>
        <v/>
      </c>
    </row>
    <row r="83" spans="1:35" x14ac:dyDescent="0.2">
      <c r="A83" s="59" t="str">
        <f>+$A$26</f>
        <v/>
      </c>
      <c r="C83" s="3"/>
      <c r="AE83" s="26"/>
      <c r="AG83" s="40" t="str">
        <f>+$A$26</f>
        <v/>
      </c>
      <c r="AH83" s="40" t="str">
        <f>IF(A83&lt;&gt;"",IF(AE83&lt;&gt;"",AE83,0)+IF(AC84&lt;&gt;"",AC84,0),"")</f>
        <v/>
      </c>
      <c r="AI83" s="107" t="str">
        <f>IF(AH83="","",IF(AH83&gt;0,ROUND(AH83/LARGE(AH69:AH83,1),3),0))</f>
        <v/>
      </c>
    </row>
    <row r="84" spans="1:35" s="26" customFormat="1" x14ac:dyDescent="0.2">
      <c r="C84" s="27" t="str">
        <f>IF(C68="","",SUM(C69:C82))</f>
        <v/>
      </c>
      <c r="E84" s="27" t="str">
        <f>IF(E68="","",SUM(E69:E82))</f>
        <v/>
      </c>
      <c r="G84" s="27" t="str">
        <f>IF(G68="","",SUM(G69:G82))</f>
        <v/>
      </c>
      <c r="I84" s="27" t="str">
        <f>IF(I68="","",SUM(I69:I82))</f>
        <v/>
      </c>
      <c r="K84" s="27" t="str">
        <f>IF(K68="","",SUM(K69:K82))</f>
        <v/>
      </c>
      <c r="M84" s="27" t="str">
        <f>IF(M68="","",SUM(M69:M82))</f>
        <v/>
      </c>
      <c r="O84" s="27" t="str">
        <f>IF(O68="","",SUM(O69:O82))</f>
        <v/>
      </c>
      <c r="Q84" s="27" t="str">
        <f>IF(Q68="","",SUM(Q69:Q82))</f>
        <v/>
      </c>
      <c r="S84" s="27" t="str">
        <f>IF(S68="","",SUM(S69:S82))</f>
        <v/>
      </c>
      <c r="U84" s="27" t="str">
        <f>IF(U68="","",SUM(U69:U82))</f>
        <v/>
      </c>
      <c r="W84" s="27" t="str">
        <f>IF(W68="","",SUM(W69:W82))</f>
        <v/>
      </c>
      <c r="X84" s="27"/>
      <c r="Y84" s="27" t="str">
        <f>IF(Y68="","",SUM(Y69:Y82))</f>
        <v/>
      </c>
      <c r="AA84" s="27" t="str">
        <f>IF(AA68="","",SUM(AA69:AA82))</f>
        <v/>
      </c>
      <c r="AC84" s="27" t="str">
        <f>IF(AC68="","",SUM(AC69:AC82))</f>
        <v/>
      </c>
      <c r="AG84" s="41"/>
      <c r="AH84" s="93"/>
      <c r="AI84" s="41"/>
    </row>
    <row r="85" spans="1:35" ht="24" customHeight="1" x14ac:dyDescent="0.2">
      <c r="AC85" s="8" t="str">
        <f>"Firma ("&amp;Anagrafica!B91&amp;")"</f>
        <v>Firma (Commissario 3)</v>
      </c>
      <c r="AE85" s="88"/>
      <c r="AF85" s="88"/>
      <c r="AG85" s="89"/>
      <c r="AH85" s="88"/>
      <c r="AI85" s="88"/>
    </row>
    <row r="86" spans="1:35" ht="18.75" x14ac:dyDescent="0.3">
      <c r="A86" s="19" t="str">
        <f>IF(Anagrafica!A92&lt;&gt;"",Anagrafica!A92&amp;" - "&amp;Anagrafica!B92,"")</f>
        <v/>
      </c>
      <c r="B86" s="20"/>
      <c r="D86" s="1"/>
      <c r="AE86" s="90"/>
      <c r="AF86" s="90"/>
      <c r="AG86" s="91"/>
      <c r="AH86" s="90"/>
      <c r="AI86" s="90"/>
    </row>
    <row r="87" spans="1:35" s="5" customFormat="1" ht="13.5" customHeight="1" x14ac:dyDescent="0.2">
      <c r="A87" s="4" t="s">
        <v>10</v>
      </c>
      <c r="C87" s="60" t="str">
        <f>$A$13</f>
        <v/>
      </c>
      <c r="E87" s="60" t="str">
        <f>+$A$14</f>
        <v/>
      </c>
      <c r="G87" s="60" t="str">
        <f>+$A$15</f>
        <v/>
      </c>
      <c r="I87" s="60" t="str">
        <f>+$A$16</f>
        <v/>
      </c>
      <c r="K87" s="60" t="str">
        <f>+$A$17</f>
        <v/>
      </c>
      <c r="M87" s="60" t="str">
        <f>+$A$18</f>
        <v/>
      </c>
      <c r="O87" s="60" t="str">
        <f>+$A$19</f>
        <v/>
      </c>
      <c r="Q87" s="60" t="str">
        <f>+$A$20</f>
        <v/>
      </c>
      <c r="S87" s="60" t="str">
        <f>+$A$21</f>
        <v/>
      </c>
      <c r="U87" s="60" t="str">
        <f>+$A$22</f>
        <v/>
      </c>
      <c r="W87" s="60" t="str">
        <f>+$A$23</f>
        <v/>
      </c>
      <c r="Y87" s="60" t="str">
        <f>+$A$24</f>
        <v/>
      </c>
      <c r="AA87" s="60" t="str">
        <f>+$A$25</f>
        <v/>
      </c>
      <c r="AC87" s="60" t="str">
        <f>+$A$26</f>
        <v/>
      </c>
      <c r="AE87" s="26"/>
      <c r="AG87" s="4" t="s">
        <v>10</v>
      </c>
      <c r="AH87" s="5" t="s">
        <v>1</v>
      </c>
      <c r="AI87" s="5" t="s">
        <v>0</v>
      </c>
    </row>
    <row r="88" spans="1:35" ht="13.5" x14ac:dyDescent="0.25">
      <c r="A88" s="59" t="str">
        <f>+$A$12</f>
        <v/>
      </c>
      <c r="B88" s="22"/>
      <c r="C88" s="23"/>
      <c r="D88" s="22"/>
      <c r="E88" s="23"/>
      <c r="F88" s="22"/>
      <c r="G88" s="23"/>
      <c r="H88" s="22"/>
      <c r="I88" s="23"/>
      <c r="J88" s="22"/>
      <c r="K88" s="23"/>
      <c r="L88" s="22"/>
      <c r="M88" s="23"/>
      <c r="N88" s="22"/>
      <c r="O88" s="23"/>
      <c r="P88" s="22"/>
      <c r="Q88" s="23"/>
      <c r="R88" s="22"/>
      <c r="S88" s="23"/>
      <c r="T88" s="22"/>
      <c r="U88" s="23"/>
      <c r="V88" s="22"/>
      <c r="W88" s="23"/>
      <c r="X88" s="22"/>
      <c r="Y88" s="23"/>
      <c r="Z88" s="22"/>
      <c r="AA88" s="23"/>
      <c r="AB88" s="22"/>
      <c r="AC88" s="23"/>
      <c r="AE88" s="29" t="str">
        <f t="shared" ref="AE88:AE101" si="6">IF(OR(A88="",AND(A88&lt;&gt;"",A89="")),"",SUM(B88,D88,F88,H88,J88,L88,N88,P88,R88,T88,V88,X88,Z88,AB88))</f>
        <v/>
      </c>
      <c r="AG88" s="6" t="str">
        <f>+$A$12</f>
        <v/>
      </c>
      <c r="AH88" s="6" t="str">
        <f>IF(A88&lt;&gt;"",AE88,"")</f>
        <v/>
      </c>
      <c r="AI88" s="105" t="str">
        <f>IF(AH88="","",IF(AH88&gt;0,ROUND(AH88/LARGE(AH88:AH102,1),3),0))</f>
        <v/>
      </c>
    </row>
    <row r="89" spans="1:35" ht="13.5" x14ac:dyDescent="0.25">
      <c r="A89" s="59" t="str">
        <f>+$A$13</f>
        <v/>
      </c>
      <c r="B89" s="24"/>
      <c r="C89" s="24"/>
      <c r="D89" s="22"/>
      <c r="E89" s="23"/>
      <c r="F89" s="22"/>
      <c r="G89" s="23"/>
      <c r="H89" s="22"/>
      <c r="I89" s="23"/>
      <c r="J89" s="22"/>
      <c r="K89" s="23"/>
      <c r="L89" s="22"/>
      <c r="M89" s="23"/>
      <c r="N89" s="22"/>
      <c r="O89" s="23"/>
      <c r="P89" s="22"/>
      <c r="Q89" s="23"/>
      <c r="R89" s="22"/>
      <c r="S89" s="23"/>
      <c r="T89" s="22"/>
      <c r="U89" s="23"/>
      <c r="V89" s="22"/>
      <c r="W89" s="23"/>
      <c r="X89" s="22"/>
      <c r="Y89" s="23"/>
      <c r="Z89" s="22"/>
      <c r="AA89" s="23"/>
      <c r="AB89" s="22"/>
      <c r="AC89" s="23"/>
      <c r="AE89" s="29" t="str">
        <f t="shared" si="6"/>
        <v/>
      </c>
      <c r="AG89" s="7" t="str">
        <f>+$A$13</f>
        <v/>
      </c>
      <c r="AH89" s="7" t="str">
        <f>IF(A89&lt;&gt;"",IF(AE89&lt;&gt;"",AE89,0)+IF(C103&lt;&gt;"",C103,0),"")</f>
        <v/>
      </c>
      <c r="AI89" s="106" t="str">
        <f>IF(AH89="","",IF(AH89&gt;0,ROUND(AH89/LARGE(AH88:AH102,1),3),0))</f>
        <v/>
      </c>
    </row>
    <row r="90" spans="1:35" ht="13.5" x14ac:dyDescent="0.25">
      <c r="A90" s="59" t="str">
        <f>+$A$14</f>
        <v/>
      </c>
      <c r="B90" s="24"/>
      <c r="C90" s="24"/>
      <c r="D90" s="24"/>
      <c r="E90" s="24"/>
      <c r="F90" s="22"/>
      <c r="G90" s="23"/>
      <c r="H90" s="22"/>
      <c r="I90" s="23"/>
      <c r="J90" s="22"/>
      <c r="K90" s="23"/>
      <c r="L90" s="22"/>
      <c r="M90" s="23"/>
      <c r="N90" s="22"/>
      <c r="O90" s="23"/>
      <c r="P90" s="22"/>
      <c r="Q90" s="23"/>
      <c r="R90" s="22"/>
      <c r="S90" s="23"/>
      <c r="T90" s="22"/>
      <c r="U90" s="23"/>
      <c r="V90" s="22"/>
      <c r="W90" s="23"/>
      <c r="X90" s="22"/>
      <c r="Y90" s="23"/>
      <c r="Z90" s="22"/>
      <c r="AA90" s="23"/>
      <c r="AB90" s="22"/>
      <c r="AC90" s="23"/>
      <c r="AE90" s="29" t="str">
        <f t="shared" si="6"/>
        <v/>
      </c>
      <c r="AG90" s="7" t="str">
        <f>+$A$14</f>
        <v/>
      </c>
      <c r="AH90" s="7" t="str">
        <f>IF(A90&lt;&gt;"",IF(AE90&lt;&gt;"",AE90,0)+IF(E103&lt;&gt;"",E103,0),"")</f>
        <v/>
      </c>
      <c r="AI90" s="106" t="str">
        <f>IF(AH90="","",IF(AH90&gt;0,ROUND(AH90/LARGE(AH88:AH102,1),3),0))</f>
        <v/>
      </c>
    </row>
    <row r="91" spans="1:35" ht="13.5" x14ac:dyDescent="0.25">
      <c r="A91" s="59" t="str">
        <f>+$A$15</f>
        <v/>
      </c>
      <c r="B91" s="24"/>
      <c r="C91" s="24"/>
      <c r="D91" s="24"/>
      <c r="E91" s="24"/>
      <c r="F91" s="24"/>
      <c r="G91" s="24"/>
      <c r="H91" s="22"/>
      <c r="I91" s="23"/>
      <c r="J91" s="22"/>
      <c r="K91" s="23"/>
      <c r="L91" s="22"/>
      <c r="M91" s="23"/>
      <c r="N91" s="22"/>
      <c r="O91" s="23"/>
      <c r="P91" s="22"/>
      <c r="Q91" s="23"/>
      <c r="R91" s="22"/>
      <c r="S91" s="23"/>
      <c r="T91" s="22"/>
      <c r="U91" s="23"/>
      <c r="V91" s="22"/>
      <c r="W91" s="23"/>
      <c r="X91" s="22"/>
      <c r="Y91" s="23"/>
      <c r="Z91" s="22"/>
      <c r="AA91" s="23"/>
      <c r="AB91" s="22"/>
      <c r="AC91" s="23"/>
      <c r="AE91" s="29" t="str">
        <f t="shared" si="6"/>
        <v/>
      </c>
      <c r="AG91" s="7" t="str">
        <f>+$A$15</f>
        <v/>
      </c>
      <c r="AH91" s="7" t="str">
        <f>IF(A91&lt;&gt;"",IF(AE91&lt;&gt;"",AE91,0)+IF(G103&lt;&gt;"",G103,0),"")</f>
        <v/>
      </c>
      <c r="AI91" s="106" t="str">
        <f>IF(AH91="","",IF(AH91&gt;0,ROUND(AH91/LARGE(AH88:AH102,1),3),0))</f>
        <v/>
      </c>
    </row>
    <row r="92" spans="1:35" ht="13.5" x14ac:dyDescent="0.25">
      <c r="A92" s="59" t="str">
        <f>+$A$16</f>
        <v/>
      </c>
      <c r="B92" s="24"/>
      <c r="C92" s="24"/>
      <c r="D92" s="24"/>
      <c r="E92" s="24"/>
      <c r="F92" s="24"/>
      <c r="G92" s="24"/>
      <c r="H92" s="24"/>
      <c r="I92" s="24"/>
      <c r="J92" s="22"/>
      <c r="K92" s="23"/>
      <c r="L92" s="22"/>
      <c r="M92" s="23"/>
      <c r="N92" s="22"/>
      <c r="O92" s="23"/>
      <c r="P92" s="22"/>
      <c r="Q92" s="23"/>
      <c r="R92" s="22"/>
      <c r="S92" s="23"/>
      <c r="T92" s="22"/>
      <c r="U92" s="23"/>
      <c r="V92" s="22"/>
      <c r="W92" s="23"/>
      <c r="X92" s="22"/>
      <c r="Y92" s="23"/>
      <c r="Z92" s="22"/>
      <c r="AA92" s="23"/>
      <c r="AB92" s="22"/>
      <c r="AC92" s="23"/>
      <c r="AE92" s="29" t="str">
        <f t="shared" si="6"/>
        <v/>
      </c>
      <c r="AG92" s="7" t="str">
        <f>+$A$16</f>
        <v/>
      </c>
      <c r="AH92" s="7" t="str">
        <f>IF(A92&lt;&gt;"",IF(AE92&lt;&gt;"",AE92,0)+IF(I103&lt;&gt;"",I103,0),"")</f>
        <v/>
      </c>
      <c r="AI92" s="106" t="str">
        <f>IF(AH92="","",IF(AH92&gt;0,ROUND(AH92/LARGE(AH88:AH102,1),3),0))</f>
        <v/>
      </c>
    </row>
    <row r="93" spans="1:35" ht="13.5" x14ac:dyDescent="0.25">
      <c r="A93" s="59" t="str">
        <f>+$A$17</f>
        <v/>
      </c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2"/>
      <c r="M93" s="23"/>
      <c r="N93" s="22"/>
      <c r="O93" s="23"/>
      <c r="P93" s="22"/>
      <c r="Q93" s="23"/>
      <c r="R93" s="22"/>
      <c r="S93" s="23"/>
      <c r="T93" s="22"/>
      <c r="U93" s="23"/>
      <c r="V93" s="22"/>
      <c r="W93" s="23"/>
      <c r="X93" s="22"/>
      <c r="Y93" s="23"/>
      <c r="Z93" s="22"/>
      <c r="AA93" s="23"/>
      <c r="AB93" s="22"/>
      <c r="AC93" s="23"/>
      <c r="AE93" s="29" t="str">
        <f t="shared" si="6"/>
        <v/>
      </c>
      <c r="AG93" s="7" t="str">
        <f>+$A$17</f>
        <v/>
      </c>
      <c r="AH93" s="7" t="str">
        <f>IF(A93&lt;&gt;"",IF(AE93&lt;&gt;"",AE93,0)+IF(K103&lt;&gt;"",K103,0),"")</f>
        <v/>
      </c>
      <c r="AI93" s="106" t="str">
        <f>IF(AH93="","",IF(AH93&gt;0,ROUND(AH93/LARGE(AH88:AH102,1),3),0))</f>
        <v/>
      </c>
    </row>
    <row r="94" spans="1:35" ht="13.5" x14ac:dyDescent="0.25">
      <c r="A94" s="59" t="str">
        <f>+$A$18</f>
        <v/>
      </c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2"/>
      <c r="O94" s="23"/>
      <c r="P94" s="22"/>
      <c r="Q94" s="23"/>
      <c r="R94" s="22"/>
      <c r="S94" s="23"/>
      <c r="T94" s="22"/>
      <c r="U94" s="23"/>
      <c r="V94" s="22"/>
      <c r="W94" s="23"/>
      <c r="X94" s="22"/>
      <c r="Y94" s="23"/>
      <c r="Z94" s="22"/>
      <c r="AA94" s="23"/>
      <c r="AB94" s="22"/>
      <c r="AC94" s="23"/>
      <c r="AE94" s="29" t="str">
        <f t="shared" si="6"/>
        <v/>
      </c>
      <c r="AG94" s="7" t="str">
        <f>+$A$18</f>
        <v/>
      </c>
      <c r="AH94" s="7" t="str">
        <f>IF(A94&lt;&gt;"",IF(AE94&lt;&gt;"",AE94,0)+IF(M103&lt;&gt;"",M103,0),"")</f>
        <v/>
      </c>
      <c r="AI94" s="106" t="str">
        <f>IF(AH94="","",IF(AH94&gt;0,ROUND(AH94/LARGE(AH88:AH102,1),3),0))</f>
        <v/>
      </c>
    </row>
    <row r="95" spans="1:35" ht="13.5" x14ac:dyDescent="0.25">
      <c r="A95" s="59" t="str">
        <f>+$A$19</f>
        <v/>
      </c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2"/>
      <c r="Q95" s="23"/>
      <c r="R95" s="22"/>
      <c r="S95" s="23"/>
      <c r="T95" s="22"/>
      <c r="U95" s="23"/>
      <c r="V95" s="22"/>
      <c r="W95" s="23"/>
      <c r="X95" s="22"/>
      <c r="Y95" s="23"/>
      <c r="Z95" s="22"/>
      <c r="AA95" s="23"/>
      <c r="AB95" s="22"/>
      <c r="AC95" s="23"/>
      <c r="AE95" s="29" t="str">
        <f t="shared" si="6"/>
        <v/>
      </c>
      <c r="AG95" s="7" t="str">
        <f>+$A$19</f>
        <v/>
      </c>
      <c r="AH95" s="7" t="str">
        <f>IF(A95&lt;&gt;"",IF(AE95&lt;&gt;"",AE95,0)+IF(O103&lt;&gt;"",O103,0),"")</f>
        <v/>
      </c>
      <c r="AI95" s="106" t="str">
        <f>IF(AH95="","",IF(AH95&gt;0,ROUND(AH95/LARGE(AH88:AH102,1),3),0))</f>
        <v/>
      </c>
    </row>
    <row r="96" spans="1:35" ht="13.5" x14ac:dyDescent="0.25">
      <c r="A96" s="59" t="str">
        <f>+$A$20</f>
        <v/>
      </c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2"/>
      <c r="S96" s="23"/>
      <c r="T96" s="22"/>
      <c r="U96" s="23"/>
      <c r="V96" s="22"/>
      <c r="W96" s="23"/>
      <c r="X96" s="22"/>
      <c r="Y96" s="23"/>
      <c r="Z96" s="22"/>
      <c r="AA96" s="23"/>
      <c r="AB96" s="22"/>
      <c r="AC96" s="23"/>
      <c r="AE96" s="29" t="str">
        <f t="shared" si="6"/>
        <v/>
      </c>
      <c r="AG96" s="7" t="str">
        <f>+$A$20</f>
        <v/>
      </c>
      <c r="AH96" s="7" t="str">
        <f>IF(A96&lt;&gt;"",IF(AE96&lt;&gt;"",AE96,0)+IF(Q103&lt;&gt;"",Q103,0),"")</f>
        <v/>
      </c>
      <c r="AI96" s="106" t="str">
        <f>IF(AH96="","",IF(AH96&gt;0,ROUND(AH96/LARGE(AH88:AH102,1),3),0))</f>
        <v/>
      </c>
    </row>
    <row r="97" spans="1:35" ht="13.5" x14ac:dyDescent="0.25">
      <c r="A97" s="59" t="str">
        <f>+$A$21</f>
        <v/>
      </c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2"/>
      <c r="U97" s="23"/>
      <c r="V97" s="22"/>
      <c r="W97" s="23"/>
      <c r="X97" s="22"/>
      <c r="Y97" s="23"/>
      <c r="Z97" s="22"/>
      <c r="AA97" s="23"/>
      <c r="AB97" s="22"/>
      <c r="AC97" s="23"/>
      <c r="AE97" s="29" t="str">
        <f t="shared" si="6"/>
        <v/>
      </c>
      <c r="AG97" s="7" t="str">
        <f>+$A$21</f>
        <v/>
      </c>
      <c r="AH97" s="7" t="str">
        <f>IF(A97&lt;&gt;"",IF(AE97&lt;&gt;"",AE97,0)+IF(S103&lt;&gt;"",S103,0),"")</f>
        <v/>
      </c>
      <c r="AI97" s="106" t="str">
        <f>IF(AH97="","",IF(AH97&gt;0,ROUND(AH97/LARGE(AH88:AH102,1),3),0))</f>
        <v/>
      </c>
    </row>
    <row r="98" spans="1:35" ht="13.5" x14ac:dyDescent="0.25">
      <c r="A98" s="59" t="str">
        <f>+$A$22</f>
        <v/>
      </c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2"/>
      <c r="W98" s="23"/>
      <c r="X98" s="22"/>
      <c r="Y98" s="23"/>
      <c r="Z98" s="22"/>
      <c r="AA98" s="23"/>
      <c r="AB98" s="22"/>
      <c r="AC98" s="23"/>
      <c r="AE98" s="29" t="str">
        <f t="shared" si="6"/>
        <v/>
      </c>
      <c r="AG98" s="7" t="str">
        <f>+$A$22</f>
        <v/>
      </c>
      <c r="AH98" s="7" t="str">
        <f>IF(A98&lt;&gt;"",IF(AE98&lt;&gt;"",AE98,0)+IF(U103&lt;&gt;"",U103,0),"")</f>
        <v/>
      </c>
      <c r="AI98" s="106" t="str">
        <f>IF(AH98="","",IF(AH98&gt;0,ROUND(AH98/LARGE(AH88:AH102,1),3),0))</f>
        <v/>
      </c>
    </row>
    <row r="99" spans="1:35" ht="13.5" x14ac:dyDescent="0.25">
      <c r="A99" s="59" t="str">
        <f>+$A$23</f>
        <v/>
      </c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2"/>
      <c r="Y99" s="23"/>
      <c r="Z99" s="22"/>
      <c r="AA99" s="23"/>
      <c r="AB99" s="22"/>
      <c r="AC99" s="23"/>
      <c r="AE99" s="29" t="str">
        <f t="shared" si="6"/>
        <v/>
      </c>
      <c r="AG99" s="7" t="str">
        <f>+$A$23</f>
        <v/>
      </c>
      <c r="AH99" s="7" t="str">
        <f>IF(A99&lt;&gt;"",IF(AE99&lt;&gt;"",AE99,0)+IF(W103&lt;&gt;"",W103,0),"")</f>
        <v/>
      </c>
      <c r="AI99" s="106" t="str">
        <f>IF(AH99="","",IF(AH99&gt;0,ROUND(AH99/LARGE(AH88:AH102,1),3),0))</f>
        <v/>
      </c>
    </row>
    <row r="100" spans="1:35" ht="13.5" x14ac:dyDescent="0.25">
      <c r="A100" s="59" t="str">
        <f>+$A$24</f>
        <v/>
      </c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2"/>
      <c r="AA100" s="23"/>
      <c r="AB100" s="22"/>
      <c r="AC100" s="23"/>
      <c r="AE100" s="29" t="str">
        <f t="shared" si="6"/>
        <v/>
      </c>
      <c r="AG100" s="7" t="str">
        <f>+$A$24</f>
        <v/>
      </c>
      <c r="AH100" s="7" t="str">
        <f>IF(A100&lt;&gt;"",IF(AE100&lt;&gt;"",AE100,0)+IF(Y103&lt;&gt;"",Y103,0),"")</f>
        <v/>
      </c>
      <c r="AI100" s="106" t="str">
        <f>IF(AH100="","",IF(AH100&gt;0,ROUND(AH100/LARGE(AH88:AH102,1),3),0))</f>
        <v/>
      </c>
    </row>
    <row r="101" spans="1:35" ht="13.5" x14ac:dyDescent="0.25">
      <c r="A101" s="59" t="str">
        <f>+$A$25</f>
        <v/>
      </c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2"/>
      <c r="AC101" s="23"/>
      <c r="AE101" s="29" t="str">
        <f t="shared" si="6"/>
        <v/>
      </c>
      <c r="AG101" s="7" t="str">
        <f>+$A$25</f>
        <v/>
      </c>
      <c r="AH101" s="7" t="str">
        <f>IF(A101&lt;&gt;"",IF(AE101&lt;&gt;"",AE101,0)+IF(AA103&lt;&gt;"",AA103,0),"")</f>
        <v/>
      </c>
      <c r="AI101" s="106" t="str">
        <f>IF(AH101="","",IF(AH101&gt;0,ROUND(AH101/LARGE(AH88:AH102,1),3),0))</f>
        <v/>
      </c>
    </row>
    <row r="102" spans="1:35" x14ac:dyDescent="0.2">
      <c r="A102" s="59" t="str">
        <f>+$A$26</f>
        <v/>
      </c>
      <c r="C102" s="3"/>
      <c r="AE102" s="26"/>
      <c r="AG102" s="40" t="str">
        <f>+$A$26</f>
        <v/>
      </c>
      <c r="AH102" s="40" t="str">
        <f>IF(A102&lt;&gt;"",IF(AE102&lt;&gt;"",AE102,0)+IF(AC103&lt;&gt;"",AC103,0),"")</f>
        <v/>
      </c>
      <c r="AI102" s="107" t="str">
        <f>IF(AH102="","",IF(AH102&gt;0,ROUND(AH102/LARGE(AH88:AH102,1),3),0))</f>
        <v/>
      </c>
    </row>
    <row r="103" spans="1:35" s="26" customFormat="1" x14ac:dyDescent="0.2">
      <c r="C103" s="27" t="str">
        <f>IF(C87="","",SUM(C88:C101))</f>
        <v/>
      </c>
      <c r="E103" s="27" t="str">
        <f>IF(E87="","",SUM(E88:E101))</f>
        <v/>
      </c>
      <c r="G103" s="27" t="str">
        <f>IF(G87="","",SUM(G88:G101))</f>
        <v/>
      </c>
      <c r="I103" s="27" t="str">
        <f>IF(I87="","",SUM(I88:I101))</f>
        <v/>
      </c>
      <c r="K103" s="27" t="str">
        <f>IF(K87="","",SUM(K88:K101))</f>
        <v/>
      </c>
      <c r="M103" s="27" t="str">
        <f>IF(M87="","",SUM(M88:M101))</f>
        <v/>
      </c>
      <c r="O103" s="27" t="str">
        <f>IF(O87="","",SUM(O88:O101))</f>
        <v/>
      </c>
      <c r="Q103" s="27" t="str">
        <f>IF(Q87="","",SUM(Q88:Q101))</f>
        <v/>
      </c>
      <c r="S103" s="27" t="str">
        <f>IF(S87="","",SUM(S88:S101))</f>
        <v/>
      </c>
      <c r="U103" s="27" t="str">
        <f>IF(U87="","",SUM(U88:U101))</f>
        <v/>
      </c>
      <c r="W103" s="27" t="str">
        <f>IF(W87="","",SUM(W88:W101))</f>
        <v/>
      </c>
      <c r="X103" s="27"/>
      <c r="Y103" s="27" t="str">
        <f>IF(Y87="","",SUM(Y88:Y101))</f>
        <v/>
      </c>
      <c r="AA103" s="27" t="str">
        <f>IF(AA87="","",SUM(AA88:AA101))</f>
        <v/>
      </c>
      <c r="AC103" s="27" t="str">
        <f>IF(AC87="","",SUM(AC88:AC101))</f>
        <v/>
      </c>
      <c r="AG103" s="41"/>
      <c r="AH103" s="93"/>
      <c r="AI103" s="41"/>
    </row>
    <row r="104" spans="1:35" ht="24" customHeight="1" x14ac:dyDescent="0.2">
      <c r="AC104" s="8" t="str">
        <f>"Firma ("&amp;Anagrafica!B92&amp;")"</f>
        <v>Firma ()</v>
      </c>
      <c r="AE104" s="88"/>
      <c r="AF104" s="88"/>
      <c r="AG104" s="89"/>
      <c r="AH104" s="88"/>
      <c r="AI104" s="88"/>
    </row>
    <row r="105" spans="1:35" ht="18.75" x14ac:dyDescent="0.3">
      <c r="A105" s="19" t="str">
        <f>IF(Anagrafica!A93&lt;&gt;"",Anagrafica!A93&amp;" - "&amp;Anagrafica!B93,"")</f>
        <v/>
      </c>
      <c r="B105" s="20"/>
      <c r="D105" s="1"/>
    </row>
    <row r="106" spans="1:35" s="5" customFormat="1" ht="13.5" customHeight="1" x14ac:dyDescent="0.2">
      <c r="A106" s="4" t="s">
        <v>10</v>
      </c>
      <c r="C106" s="60" t="str">
        <f>$A$13</f>
        <v/>
      </c>
      <c r="E106" s="60" t="str">
        <f>+$A$14</f>
        <v/>
      </c>
      <c r="G106" s="60" t="str">
        <f>+$A$15</f>
        <v/>
      </c>
      <c r="I106" s="60" t="str">
        <f>+$A$16</f>
        <v/>
      </c>
      <c r="K106" s="60" t="str">
        <f>+$A$17</f>
        <v/>
      </c>
      <c r="M106" s="60" t="str">
        <f>+$A$18</f>
        <v/>
      </c>
      <c r="O106" s="60" t="str">
        <f>+$A$19</f>
        <v/>
      </c>
      <c r="Q106" s="60" t="str">
        <f>+$A$20</f>
        <v/>
      </c>
      <c r="S106" s="60" t="str">
        <f>+$A$21</f>
        <v/>
      </c>
      <c r="U106" s="60" t="str">
        <f>+$A$22</f>
        <v/>
      </c>
      <c r="W106" s="60" t="str">
        <f>+$A$23</f>
        <v/>
      </c>
      <c r="Y106" s="60" t="str">
        <f>+$A$24</f>
        <v/>
      </c>
      <c r="AA106" s="60" t="str">
        <f>+$A$25</f>
        <v/>
      </c>
      <c r="AC106" s="60" t="str">
        <f>+$A$26</f>
        <v/>
      </c>
      <c r="AE106" s="26"/>
      <c r="AG106" s="4" t="s">
        <v>10</v>
      </c>
      <c r="AH106" s="5" t="s">
        <v>1</v>
      </c>
      <c r="AI106" s="5" t="s">
        <v>0</v>
      </c>
    </row>
    <row r="107" spans="1:35" ht="13.5" x14ac:dyDescent="0.25">
      <c r="A107" s="59" t="str">
        <f>+$A$12</f>
        <v/>
      </c>
      <c r="B107" s="22"/>
      <c r="C107" s="23"/>
      <c r="D107" s="22"/>
      <c r="E107" s="23"/>
      <c r="F107" s="22"/>
      <c r="G107" s="23"/>
      <c r="H107" s="22"/>
      <c r="I107" s="23"/>
      <c r="J107" s="22"/>
      <c r="K107" s="23"/>
      <c r="L107" s="22"/>
      <c r="M107" s="23"/>
      <c r="N107" s="22"/>
      <c r="O107" s="23"/>
      <c r="P107" s="22"/>
      <c r="Q107" s="23"/>
      <c r="R107" s="22"/>
      <c r="S107" s="23"/>
      <c r="T107" s="22"/>
      <c r="U107" s="23"/>
      <c r="V107" s="22"/>
      <c r="W107" s="23"/>
      <c r="X107" s="22"/>
      <c r="Y107" s="23"/>
      <c r="Z107" s="22"/>
      <c r="AA107" s="23"/>
      <c r="AB107" s="22"/>
      <c r="AC107" s="23"/>
      <c r="AE107" s="29" t="str">
        <f t="shared" ref="AE107:AE120" si="7">IF(OR(A107="",AND(A107&lt;&gt;"",A108="")),"",SUM(B107,D107,F107,H107,J107,L107,N107,P107,R107,T107,V107,X107,Z107,AB107))</f>
        <v/>
      </c>
      <c r="AG107" s="6" t="str">
        <f>+$A$12</f>
        <v/>
      </c>
      <c r="AH107" s="6" t="str">
        <f>IF(A107&lt;&gt;"",AE107,"")</f>
        <v/>
      </c>
      <c r="AI107" s="105" t="str">
        <f>IF(AH107="","",IF(AH107&gt;0,ROUND(AH107/LARGE(AH107:AH121,1),3),0))</f>
        <v/>
      </c>
    </row>
    <row r="108" spans="1:35" ht="13.5" x14ac:dyDescent="0.25">
      <c r="A108" s="59" t="str">
        <f>+$A$13</f>
        <v/>
      </c>
      <c r="B108" s="24"/>
      <c r="C108" s="24"/>
      <c r="D108" s="22"/>
      <c r="E108" s="23"/>
      <c r="F108" s="22"/>
      <c r="G108" s="23"/>
      <c r="H108" s="22"/>
      <c r="I108" s="23"/>
      <c r="J108" s="22"/>
      <c r="K108" s="23"/>
      <c r="L108" s="22"/>
      <c r="M108" s="23"/>
      <c r="N108" s="22"/>
      <c r="O108" s="23"/>
      <c r="P108" s="22"/>
      <c r="Q108" s="23"/>
      <c r="R108" s="22"/>
      <c r="S108" s="23"/>
      <c r="T108" s="22"/>
      <c r="U108" s="23"/>
      <c r="V108" s="22"/>
      <c r="W108" s="23"/>
      <c r="X108" s="22"/>
      <c r="Y108" s="23"/>
      <c r="Z108" s="22"/>
      <c r="AA108" s="23"/>
      <c r="AB108" s="22"/>
      <c r="AC108" s="23"/>
      <c r="AE108" s="29" t="str">
        <f t="shared" si="7"/>
        <v/>
      </c>
      <c r="AG108" s="7" t="str">
        <f>+$A$13</f>
        <v/>
      </c>
      <c r="AH108" s="7" t="str">
        <f>IF(A108&lt;&gt;"",IF(AE108&lt;&gt;"",AE108,0)+IF(C122&lt;&gt;"",C122,0),"")</f>
        <v/>
      </c>
      <c r="AI108" s="106" t="str">
        <f>IF(AH108="","",IF(AH108&gt;0,ROUND(AH108/LARGE(AH107:AH121,1),3),0))</f>
        <v/>
      </c>
    </row>
    <row r="109" spans="1:35" ht="13.5" x14ac:dyDescent="0.25">
      <c r="A109" s="59" t="str">
        <f>+$A$14</f>
        <v/>
      </c>
      <c r="B109" s="24"/>
      <c r="C109" s="24"/>
      <c r="D109" s="24"/>
      <c r="E109" s="24"/>
      <c r="F109" s="22"/>
      <c r="G109" s="23"/>
      <c r="H109" s="22"/>
      <c r="I109" s="23"/>
      <c r="J109" s="22"/>
      <c r="K109" s="23"/>
      <c r="L109" s="22"/>
      <c r="M109" s="23"/>
      <c r="N109" s="22"/>
      <c r="O109" s="23"/>
      <c r="P109" s="22"/>
      <c r="Q109" s="23"/>
      <c r="R109" s="22"/>
      <c r="S109" s="23"/>
      <c r="T109" s="22"/>
      <c r="U109" s="23"/>
      <c r="V109" s="22"/>
      <c r="W109" s="23"/>
      <c r="X109" s="22"/>
      <c r="Y109" s="23"/>
      <c r="Z109" s="22"/>
      <c r="AA109" s="23"/>
      <c r="AB109" s="22"/>
      <c r="AC109" s="23"/>
      <c r="AE109" s="29" t="str">
        <f t="shared" si="7"/>
        <v/>
      </c>
      <c r="AG109" s="7" t="str">
        <f>+$A$14</f>
        <v/>
      </c>
      <c r="AH109" s="7" t="str">
        <f>IF(A109&lt;&gt;"",IF(AE109&lt;&gt;"",AE109,0)+IF(E122&lt;&gt;"",E122,0),"")</f>
        <v/>
      </c>
      <c r="AI109" s="106" t="str">
        <f>IF(AH109="","",IF(AH109&gt;0,ROUND(AH109/LARGE(AH107:AH121,1),3),0))</f>
        <v/>
      </c>
    </row>
    <row r="110" spans="1:35" ht="13.5" x14ac:dyDescent="0.25">
      <c r="A110" s="59" t="str">
        <f>+$A$15</f>
        <v/>
      </c>
      <c r="B110" s="24"/>
      <c r="C110" s="24"/>
      <c r="D110" s="24"/>
      <c r="E110" s="24"/>
      <c r="F110" s="24"/>
      <c r="G110" s="24"/>
      <c r="H110" s="22"/>
      <c r="I110" s="23"/>
      <c r="J110" s="22"/>
      <c r="K110" s="23"/>
      <c r="L110" s="22"/>
      <c r="M110" s="23"/>
      <c r="N110" s="22"/>
      <c r="O110" s="23"/>
      <c r="P110" s="22"/>
      <c r="Q110" s="23"/>
      <c r="R110" s="22"/>
      <c r="S110" s="23"/>
      <c r="T110" s="22"/>
      <c r="U110" s="23"/>
      <c r="V110" s="22"/>
      <c r="W110" s="23"/>
      <c r="X110" s="22"/>
      <c r="Y110" s="23"/>
      <c r="Z110" s="22"/>
      <c r="AA110" s="23"/>
      <c r="AB110" s="22"/>
      <c r="AC110" s="23"/>
      <c r="AE110" s="29" t="str">
        <f t="shared" si="7"/>
        <v/>
      </c>
      <c r="AG110" s="7" t="str">
        <f>+$A$15</f>
        <v/>
      </c>
      <c r="AH110" s="7" t="str">
        <f>IF(A110&lt;&gt;"",IF(AE110&lt;&gt;"",AE110,0)+IF(G122&lt;&gt;"",G122,0),"")</f>
        <v/>
      </c>
      <c r="AI110" s="106" t="str">
        <f>IF(AH110="","",IF(AH110&gt;0,ROUND(AH110/LARGE(AH107:AH121,1),3),0))</f>
        <v/>
      </c>
    </row>
    <row r="111" spans="1:35" ht="13.5" x14ac:dyDescent="0.25">
      <c r="A111" s="59" t="str">
        <f>+$A$16</f>
        <v/>
      </c>
      <c r="B111" s="24"/>
      <c r="C111" s="24"/>
      <c r="D111" s="24"/>
      <c r="E111" s="24"/>
      <c r="F111" s="24"/>
      <c r="G111" s="24"/>
      <c r="H111" s="24"/>
      <c r="I111" s="24"/>
      <c r="J111" s="22"/>
      <c r="K111" s="23"/>
      <c r="L111" s="22"/>
      <c r="M111" s="23"/>
      <c r="N111" s="22"/>
      <c r="O111" s="23"/>
      <c r="P111" s="22"/>
      <c r="Q111" s="23"/>
      <c r="R111" s="22"/>
      <c r="S111" s="23"/>
      <c r="T111" s="22"/>
      <c r="U111" s="23"/>
      <c r="V111" s="22"/>
      <c r="W111" s="23"/>
      <c r="X111" s="22"/>
      <c r="Y111" s="23"/>
      <c r="Z111" s="22"/>
      <c r="AA111" s="23"/>
      <c r="AB111" s="22"/>
      <c r="AC111" s="23"/>
      <c r="AE111" s="29" t="str">
        <f t="shared" si="7"/>
        <v/>
      </c>
      <c r="AG111" s="7" t="str">
        <f>+$A$16</f>
        <v/>
      </c>
      <c r="AH111" s="7" t="str">
        <f>IF(A111&lt;&gt;"",IF(AE111&lt;&gt;"",AE111,0)+IF(I122&lt;&gt;"",I122,0),"")</f>
        <v/>
      </c>
      <c r="AI111" s="106" t="str">
        <f>IF(AH111="","",IF(AH111&gt;0,ROUND(AH111/LARGE(AH107:AH121,1),3),0))</f>
        <v/>
      </c>
    </row>
    <row r="112" spans="1:35" ht="13.5" x14ac:dyDescent="0.25">
      <c r="A112" s="59" t="str">
        <f>+$A$17</f>
        <v/>
      </c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2"/>
      <c r="M112" s="23"/>
      <c r="N112" s="22"/>
      <c r="O112" s="23"/>
      <c r="P112" s="22"/>
      <c r="Q112" s="23"/>
      <c r="R112" s="22"/>
      <c r="S112" s="23"/>
      <c r="T112" s="22"/>
      <c r="U112" s="23"/>
      <c r="V112" s="22"/>
      <c r="W112" s="23"/>
      <c r="X112" s="22"/>
      <c r="Y112" s="23"/>
      <c r="Z112" s="22"/>
      <c r="AA112" s="23"/>
      <c r="AB112" s="22"/>
      <c r="AC112" s="23"/>
      <c r="AE112" s="29" t="str">
        <f t="shared" si="7"/>
        <v/>
      </c>
      <c r="AG112" s="7" t="str">
        <f>+$A$17</f>
        <v/>
      </c>
      <c r="AH112" s="7" t="str">
        <f>IF(A112&lt;&gt;"",IF(AE112&lt;&gt;"",AE112,0)+IF(K122&lt;&gt;"",K122,0),"")</f>
        <v/>
      </c>
      <c r="AI112" s="106" t="str">
        <f>IF(AH112="","",IF(AH112&gt;0,ROUND(AH112/LARGE(AH107:AH121,1),3),0))</f>
        <v/>
      </c>
    </row>
    <row r="113" spans="1:35" ht="13.5" x14ac:dyDescent="0.25">
      <c r="A113" s="59" t="str">
        <f>+$A$18</f>
        <v/>
      </c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2"/>
      <c r="O113" s="23"/>
      <c r="P113" s="22"/>
      <c r="Q113" s="23"/>
      <c r="R113" s="22"/>
      <c r="S113" s="23"/>
      <c r="T113" s="22"/>
      <c r="U113" s="23"/>
      <c r="V113" s="22"/>
      <c r="W113" s="23"/>
      <c r="X113" s="22"/>
      <c r="Y113" s="23"/>
      <c r="Z113" s="22"/>
      <c r="AA113" s="23"/>
      <c r="AB113" s="22"/>
      <c r="AC113" s="23"/>
      <c r="AE113" s="29" t="str">
        <f t="shared" si="7"/>
        <v/>
      </c>
      <c r="AG113" s="7" t="str">
        <f>+$A$18</f>
        <v/>
      </c>
      <c r="AH113" s="7" t="str">
        <f>IF(A113&lt;&gt;"",IF(AE113&lt;&gt;"",AE113,0)+IF(M122&lt;&gt;"",M122,0),"")</f>
        <v/>
      </c>
      <c r="AI113" s="106" t="str">
        <f>IF(AH113="","",IF(AH113&gt;0,ROUND(AH113/LARGE(AH107:AH121,1),3),0))</f>
        <v/>
      </c>
    </row>
    <row r="114" spans="1:35" ht="13.5" x14ac:dyDescent="0.25">
      <c r="A114" s="59" t="str">
        <f>+$A$19</f>
        <v/>
      </c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2"/>
      <c r="Q114" s="23"/>
      <c r="R114" s="22"/>
      <c r="S114" s="23"/>
      <c r="T114" s="22"/>
      <c r="U114" s="23"/>
      <c r="V114" s="22"/>
      <c r="W114" s="23"/>
      <c r="X114" s="22"/>
      <c r="Y114" s="23"/>
      <c r="Z114" s="22"/>
      <c r="AA114" s="23"/>
      <c r="AB114" s="22"/>
      <c r="AC114" s="23"/>
      <c r="AE114" s="29" t="str">
        <f t="shared" si="7"/>
        <v/>
      </c>
      <c r="AG114" s="7" t="str">
        <f>+$A$19</f>
        <v/>
      </c>
      <c r="AH114" s="7" t="str">
        <f>IF(A114&lt;&gt;"",IF(AE114&lt;&gt;"",AE114,0)+IF(O122&lt;&gt;"",O122,0),"")</f>
        <v/>
      </c>
      <c r="AI114" s="106" t="str">
        <f>IF(AH114="","",IF(AH114&gt;0,ROUND(AH114/LARGE(AH107:AH121,1),3),0))</f>
        <v/>
      </c>
    </row>
    <row r="115" spans="1:35" ht="13.5" x14ac:dyDescent="0.25">
      <c r="A115" s="59" t="str">
        <f>+$A$20</f>
        <v/>
      </c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79"/>
      <c r="P115" s="24"/>
      <c r="Q115" s="24"/>
      <c r="R115" s="22"/>
      <c r="S115" s="23"/>
      <c r="T115" s="22"/>
      <c r="U115" s="23"/>
      <c r="V115" s="22"/>
      <c r="W115" s="23"/>
      <c r="X115" s="22"/>
      <c r="Y115" s="23"/>
      <c r="Z115" s="22"/>
      <c r="AA115" s="23"/>
      <c r="AB115" s="22"/>
      <c r="AC115" s="23"/>
      <c r="AE115" s="29" t="str">
        <f t="shared" si="7"/>
        <v/>
      </c>
      <c r="AG115" s="7" t="str">
        <f>+$A$20</f>
        <v/>
      </c>
      <c r="AH115" s="7" t="str">
        <f>IF(A115&lt;&gt;"",IF(AE115&lt;&gt;"",AE115,0)+IF(Q122&lt;&gt;"",Q122,0),"")</f>
        <v/>
      </c>
      <c r="AI115" s="106" t="str">
        <f>IF(AH115="","",IF(AH115&gt;0,ROUND(AH115/LARGE(AH107:AH121,1),3),0))</f>
        <v/>
      </c>
    </row>
    <row r="116" spans="1:35" ht="13.5" x14ac:dyDescent="0.25">
      <c r="A116" s="59" t="str">
        <f>+$A$21</f>
        <v/>
      </c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2"/>
      <c r="U116" s="23"/>
      <c r="V116" s="22"/>
      <c r="W116" s="23"/>
      <c r="X116" s="22"/>
      <c r="Y116" s="23"/>
      <c r="Z116" s="22"/>
      <c r="AA116" s="23"/>
      <c r="AB116" s="22"/>
      <c r="AC116" s="23"/>
      <c r="AE116" s="29" t="str">
        <f t="shared" si="7"/>
        <v/>
      </c>
      <c r="AG116" s="7" t="str">
        <f>+$A$21</f>
        <v/>
      </c>
      <c r="AH116" s="7" t="str">
        <f>IF(A116&lt;&gt;"",IF(AE116&lt;&gt;"",AE116,0)+IF(S122&lt;&gt;"",S122,0),"")</f>
        <v/>
      </c>
      <c r="AI116" s="106" t="str">
        <f>IF(AH116="","",IF(AH116&gt;0,ROUND(AH116/LARGE(AH107:AH121,1),3),0))</f>
        <v/>
      </c>
    </row>
    <row r="117" spans="1:35" ht="13.5" x14ac:dyDescent="0.25">
      <c r="A117" s="59" t="str">
        <f>+$A$22</f>
        <v/>
      </c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2"/>
      <c r="W117" s="23"/>
      <c r="X117" s="22"/>
      <c r="Y117" s="23"/>
      <c r="Z117" s="22"/>
      <c r="AA117" s="23"/>
      <c r="AB117" s="22"/>
      <c r="AC117" s="23"/>
      <c r="AE117" s="29" t="str">
        <f t="shared" si="7"/>
        <v/>
      </c>
      <c r="AG117" s="7" t="str">
        <f>+$A$22</f>
        <v/>
      </c>
      <c r="AH117" s="7" t="str">
        <f>IF(A117&lt;&gt;"",IF(AE117&lt;&gt;"",AE117,0)+IF(U122&lt;&gt;"",U122,0),"")</f>
        <v/>
      </c>
      <c r="AI117" s="106" t="str">
        <f>IF(AH117="","",IF(AH117&gt;0,ROUND(AH117/LARGE(AH107:AH121,1),3),0))</f>
        <v/>
      </c>
    </row>
    <row r="118" spans="1:35" ht="13.5" x14ac:dyDescent="0.25">
      <c r="A118" s="59" t="str">
        <f>+$A$23</f>
        <v/>
      </c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2"/>
      <c r="Y118" s="23"/>
      <c r="Z118" s="22"/>
      <c r="AA118" s="23"/>
      <c r="AB118" s="22"/>
      <c r="AC118" s="23"/>
      <c r="AE118" s="29" t="str">
        <f t="shared" si="7"/>
        <v/>
      </c>
      <c r="AG118" s="7" t="str">
        <f>+$A$23</f>
        <v/>
      </c>
      <c r="AH118" s="7" t="str">
        <f>IF(A118&lt;&gt;"",IF(AE118&lt;&gt;"",AE118,0)+IF(W122&lt;&gt;"",W122,0),"")</f>
        <v/>
      </c>
      <c r="AI118" s="106" t="str">
        <f>IF(AH118="","",IF(AH118&gt;0,ROUND(AH118/LARGE(AH107:AH121,1),3),0))</f>
        <v/>
      </c>
    </row>
    <row r="119" spans="1:35" ht="13.5" x14ac:dyDescent="0.25">
      <c r="A119" s="59" t="str">
        <f>+$A$24</f>
        <v/>
      </c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2"/>
      <c r="AA119" s="23"/>
      <c r="AB119" s="22"/>
      <c r="AC119" s="23"/>
      <c r="AE119" s="29" t="str">
        <f t="shared" si="7"/>
        <v/>
      </c>
      <c r="AG119" s="7" t="str">
        <f>+$A$24</f>
        <v/>
      </c>
      <c r="AH119" s="7" t="str">
        <f>IF(A119&lt;&gt;"",IF(AE119&lt;&gt;"",AE119,0)+IF(Y122&lt;&gt;"",Y122,0),"")</f>
        <v/>
      </c>
      <c r="AI119" s="106" t="str">
        <f>IF(AH119="","",IF(AH119&gt;0,ROUND(AH119/LARGE(AH107:AH121,1),3),0))</f>
        <v/>
      </c>
    </row>
    <row r="120" spans="1:35" ht="13.5" x14ac:dyDescent="0.25">
      <c r="A120" s="59" t="str">
        <f>+$A$25</f>
        <v/>
      </c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2"/>
      <c r="AC120" s="23"/>
      <c r="AE120" s="29" t="str">
        <f t="shared" si="7"/>
        <v/>
      </c>
      <c r="AG120" s="7" t="str">
        <f>+$A$25</f>
        <v/>
      </c>
      <c r="AH120" s="7" t="str">
        <f>IF(A120&lt;&gt;"",IF(AE120&lt;&gt;"",AE120,0)+IF(AA122&lt;&gt;"",AA122,0),"")</f>
        <v/>
      </c>
      <c r="AI120" s="106" t="str">
        <f>IF(AH120="","",IF(AH120&gt;0,ROUND(AH120/LARGE(AH107:AH121,1),3),0))</f>
        <v/>
      </c>
    </row>
    <row r="121" spans="1:35" x14ac:dyDescent="0.2">
      <c r="A121" s="59" t="str">
        <f>+$A$26</f>
        <v/>
      </c>
      <c r="C121" s="3"/>
      <c r="AE121" s="26"/>
      <c r="AG121" s="40" t="str">
        <f>+$A$26</f>
        <v/>
      </c>
      <c r="AH121" s="40" t="str">
        <f>IF(A121&lt;&gt;"",IF(AE121&lt;&gt;"",AE121,0)+IF(AC122&lt;&gt;"",AC122,0),"")</f>
        <v/>
      </c>
      <c r="AI121" s="107" t="str">
        <f>IF(AH121="","",IF(AH121&gt;0,ROUND(AH121/LARGE(AH107:AH121,1),3),0))</f>
        <v/>
      </c>
    </row>
    <row r="122" spans="1:35" s="26" customFormat="1" x14ac:dyDescent="0.2">
      <c r="C122" s="27" t="str">
        <f>IF(C106="","",SUM(C107:C120))</f>
        <v/>
      </c>
      <c r="E122" s="27" t="str">
        <f>IF(E106="","",SUM(E107:E120))</f>
        <v/>
      </c>
      <c r="G122" s="27" t="str">
        <f>IF(G106="","",SUM(G107:G120))</f>
        <v/>
      </c>
      <c r="I122" s="27" t="str">
        <f>IF(I106="","",SUM(I107:I120))</f>
        <v/>
      </c>
      <c r="K122" s="27" t="str">
        <f>IF(K106="","",SUM(K107:K120))</f>
        <v/>
      </c>
      <c r="M122" s="27" t="str">
        <f>IF(M106="","",SUM(M107:M120))</f>
        <v/>
      </c>
      <c r="O122" s="27" t="str">
        <f>IF(O106="","",SUM(O107:O120))</f>
        <v/>
      </c>
      <c r="Q122" s="27" t="str">
        <f>IF(Q106="","",SUM(Q107:Q120))</f>
        <v/>
      </c>
      <c r="S122" s="27" t="str">
        <f>IF(S106="","",SUM(S107:S120))</f>
        <v/>
      </c>
      <c r="U122" s="27" t="str">
        <f>IF(U106="","",SUM(U107:U120))</f>
        <v/>
      </c>
      <c r="W122" s="27" t="str">
        <f>IF(W106="","",SUM(W107:W120))</f>
        <v/>
      </c>
      <c r="X122" s="27"/>
      <c r="Y122" s="27" t="str">
        <f>IF(Y106="","",SUM(Y107:Y120))</f>
        <v/>
      </c>
      <c r="AA122" s="27" t="str">
        <f>IF(AA106="","",SUM(AA107:AA120))</f>
        <v/>
      </c>
      <c r="AC122" s="27" t="str">
        <f>IF(AC106="","",SUM(AC107:AC120))</f>
        <v/>
      </c>
      <c r="AG122" s="41"/>
      <c r="AH122" s="93"/>
      <c r="AI122" s="41"/>
    </row>
    <row r="123" spans="1:35" ht="24" customHeight="1" x14ac:dyDescent="0.2">
      <c r="AC123" s="8" t="str">
        <f>"Firma ("&amp;Anagrafica!B93&amp;")"</f>
        <v>Firma ()</v>
      </c>
      <c r="AE123" s="88"/>
      <c r="AF123" s="88"/>
      <c r="AG123" s="89"/>
      <c r="AH123" s="88"/>
      <c r="AI123" s="88"/>
    </row>
  </sheetData>
  <mergeCells count="70">
    <mergeCell ref="AB24:AE24"/>
    <mergeCell ref="AB25:AE25"/>
    <mergeCell ref="AB26:AE26"/>
    <mergeCell ref="AB20:AE20"/>
    <mergeCell ref="AB21:AE21"/>
    <mergeCell ref="AB22:AE22"/>
    <mergeCell ref="AB23:AE23"/>
    <mergeCell ref="AB16:AE16"/>
    <mergeCell ref="AB17:AE17"/>
    <mergeCell ref="AB18:AE18"/>
    <mergeCell ref="AB19:AE19"/>
    <mergeCell ref="AB12:AE12"/>
    <mergeCell ref="AB13:AE13"/>
    <mergeCell ref="AB14:AE14"/>
    <mergeCell ref="AB15:AE15"/>
    <mergeCell ref="A5:AI5"/>
    <mergeCell ref="A8:AG8"/>
    <mergeCell ref="A9:AG9"/>
    <mergeCell ref="A11:S11"/>
    <mergeCell ref="T11:W11"/>
    <mergeCell ref="AB11:AE11"/>
    <mergeCell ref="X11:AA11"/>
    <mergeCell ref="T12:W12"/>
    <mergeCell ref="T13:W13"/>
    <mergeCell ref="T15:W15"/>
    <mergeCell ref="T14:W14"/>
    <mergeCell ref="T20:W20"/>
    <mergeCell ref="T18:W18"/>
    <mergeCell ref="P27:S27"/>
    <mergeCell ref="B21:S21"/>
    <mergeCell ref="B22:S22"/>
    <mergeCell ref="B23:S23"/>
    <mergeCell ref="B24:S24"/>
    <mergeCell ref="B25:S25"/>
    <mergeCell ref="B26:S26"/>
    <mergeCell ref="T23:W23"/>
    <mergeCell ref="T24:W24"/>
    <mergeCell ref="T25:W25"/>
    <mergeCell ref="T26:W26"/>
    <mergeCell ref="T22:W22"/>
    <mergeCell ref="X17:AA17"/>
    <mergeCell ref="A1:AG1"/>
    <mergeCell ref="T27:W27"/>
    <mergeCell ref="B18:S18"/>
    <mergeCell ref="T16:W16"/>
    <mergeCell ref="T17:W17"/>
    <mergeCell ref="B15:S15"/>
    <mergeCell ref="B12:S12"/>
    <mergeCell ref="B13:S13"/>
    <mergeCell ref="B19:S19"/>
    <mergeCell ref="B20:S20"/>
    <mergeCell ref="T21:W21"/>
    <mergeCell ref="B14:S14"/>
    <mergeCell ref="B16:S16"/>
    <mergeCell ref="B17:S17"/>
    <mergeCell ref="T19:W19"/>
    <mergeCell ref="X12:AA12"/>
    <mergeCell ref="X13:AA13"/>
    <mergeCell ref="X14:AA14"/>
    <mergeCell ref="X15:AA15"/>
    <mergeCell ref="X16:AA16"/>
    <mergeCell ref="X18:AA18"/>
    <mergeCell ref="X19:AA19"/>
    <mergeCell ref="X24:AA24"/>
    <mergeCell ref="X25:AA25"/>
    <mergeCell ref="X26:AA26"/>
    <mergeCell ref="X20:AA20"/>
    <mergeCell ref="X21:AA21"/>
    <mergeCell ref="X22:AA22"/>
    <mergeCell ref="X23:AA23"/>
  </mergeCells>
  <phoneticPr fontId="0" type="noConversion"/>
  <conditionalFormatting sqref="B31 D31:D32 F31:F33 H31:H34 J31:J35 L31:L36 N31:N37 P31:P38 R31:R39 T31:T40 V31:V41 X31:X42 Z31:Z43 AB31:AB44">
    <cfRule type="expression" dxfId="99" priority="16" stopIfTrue="1">
      <formula>AND(OR($A31="",C$30=""),$AE31&lt;&gt;"")</formula>
    </cfRule>
    <cfRule type="expression" dxfId="98" priority="17" stopIfTrue="1">
      <formula>OR($A31="",C$30="")</formula>
    </cfRule>
  </conditionalFormatting>
  <conditionalFormatting sqref="B50 D50:D51 F50:F52 H50:H53 J50:J54 L50:L55 N50:N56 P50:P57 R50:R58 T50:T59 V50:V60 X50:X61 Z50:Z62 AB50:AB63">
    <cfRule type="expression" dxfId="97" priority="4" stopIfTrue="1">
      <formula>AND(OR($A50="",C$49=""),$AE50&lt;&gt;"")</formula>
    </cfRule>
    <cfRule type="expression" dxfId="96" priority="5" stopIfTrue="1">
      <formula>OR($A50="",C$49="")</formula>
    </cfRule>
  </conditionalFormatting>
  <conditionalFormatting sqref="B69 D69:D70 F69:F71 H69:H72 J69:J73 L69:L74 N69:N75 P69:P76 R69:R77 T69:T78 V69:V79 X69:X80 Z69:Z81 AB69:AB82 X118">
    <cfRule type="expression" dxfId="95" priority="8" stopIfTrue="1">
      <formula>AND(OR($A69="",C$68=""),$AE69&lt;&gt;"")</formula>
    </cfRule>
    <cfRule type="expression" dxfId="94" priority="9" stopIfTrue="1">
      <formula>OR($A69="",C$68="")</formula>
    </cfRule>
  </conditionalFormatting>
  <conditionalFormatting sqref="B88 D88:D89 F88:F90 H88:H91 J88:J92 L88:L93 N88:N94 P88:P95 R88:R96 T88:T97 V88:V98 X88:X99 Z88:Z100 AB88:AB101">
    <cfRule type="expression" dxfId="93" priority="12" stopIfTrue="1">
      <formula>AND(OR($A88="",C$87=""),$AE88&lt;&gt;"")</formula>
    </cfRule>
    <cfRule type="expression" dxfId="92" priority="13" stopIfTrue="1">
      <formula>OR($A88="",C$87="")</formula>
    </cfRule>
  </conditionalFormatting>
  <conditionalFormatting sqref="B107 D107:D108 F107:F109 H107:H110 J107:J111 L107:L112 N107:N113 P107:P114 R107:R115 T107:T116 V107:V117 X107:X117 Z107:Z119 AB107:AB120">
    <cfRule type="expression" dxfId="91" priority="14" stopIfTrue="1">
      <formula>AND(OR($A107="",C$106=""),$AE107&lt;&gt;"")</formula>
    </cfRule>
    <cfRule type="expression" dxfId="90" priority="15" stopIfTrue="1">
      <formula>OR($A107="",C$106="")</formula>
    </cfRule>
  </conditionalFormatting>
  <conditionalFormatting sqref="B32:C32 B33:E44 F34:G44 H35:I44 J36:K44 L37:M44 N38:O44 P39:Q44 R40:S44 T41:U44 V42:W44 X43:Y44 Z44:AA44 B51:C51 B52:E63 F53:G63 H54:I63 J55:K63 L56:M63 N57:O63 P58:Q63 R59:S63 T60:U63 V61:W63 X62:Y63 Z63:AA63 B70:C70 B71:E82 F72:G82 H73:I82 J74:K82 L75:M82 N76:O82 P77:Q82 R78:S82 T79:U82 V80:W82 X81:Y82 Z82:AA82 B89:C89 B90:E101 F91:G101 H92:I101 J93:K101 L94:M101 N95:O101 P96:Q101 R97:S101 T98:U101 V99:W101 X100:Y101 Z101:AA101 B108:C108 B109:E120 F110:G120 H111:I120 J112:K120 L113:M120 N114:O120 P115:Q120 R116:S120 T117:U120 V118:W120 X119:Y120 Z120:AA120">
    <cfRule type="expression" dxfId="89" priority="2" stopIfTrue="1">
      <formula>AND($A32&lt;&gt;"",$A33="")</formula>
    </cfRule>
    <cfRule type="expression" dxfId="88" priority="3" stopIfTrue="1">
      <formula>$A32=""</formula>
    </cfRule>
  </conditionalFormatting>
  <conditionalFormatting sqref="B30:AC30 AE31:AE44 A31:A45 B49:AC49 AE50:AE63 A50:A64 B68:AC68 AE69:AE82 A69:A83 B87:AC87 AE88:AE101 A88:A102 B106:AC106 AE107:AE120 A107:A121">
    <cfRule type="cellIs" dxfId="87" priority="20" stopIfTrue="1" operator="equal">
      <formula>""</formula>
    </cfRule>
  </conditionalFormatting>
  <conditionalFormatting sqref="C31 E31:E32 G31:G33 I31:I34 K31:K35 M31:M36 O31:O37 Q31:Q38 S31:S39 U31:U40 W31:W41 Y31:Y42 AA31:AA43 AC31:AC44">
    <cfRule type="expression" dxfId="86" priority="18" stopIfTrue="1">
      <formula>AND(OR($A31="",C$30=""),$AE31&lt;&gt;"")</formula>
    </cfRule>
    <cfRule type="expression" dxfId="85" priority="19" stopIfTrue="1">
      <formula>C$30=""</formula>
    </cfRule>
  </conditionalFormatting>
  <conditionalFormatting sqref="C46 E46 G46 I46 K46 M46 O46 Q46 S46 U46 W46:Y46 AA46 AC46 C65 E65 G65 I65 K65 M65 O65 Q65 S65 U65 W65:Y65 AA65 AC65 C84 E84 G84 I84 K84 M84 O84 Q84 S84 U84 W84:Y84 AA84 AC84 C103 E103 G103 I103 K103 M103 O103 Q103 S103 U103 W103:Y103 AA103 AC103 C122 E122 G122 I122 K122 M122 O122 Q122 S122 U122 W122:Y122 AA122 AC122">
    <cfRule type="expression" dxfId="84" priority="1" stopIfTrue="1">
      <formula>C30=""</formula>
    </cfRule>
  </conditionalFormatting>
  <conditionalFormatting sqref="C50 E50:E51 G50:G52 I50:I53 K50:K54 M50:M55 O50:O56 Q50:Q57 S50:S58 U50:U59 W50:W60 Y50:Y61 AA50:AA62 AC50:AC63 C88 E88:E89 G88:G90 I88:I91 K88:K92 M88:M93 O88:O94 Q88:Q95 S88:S96 U88:U97 W88:W98 Y88:Y99 AA88:AA100 AC88:AC101">
    <cfRule type="expression" dxfId="83" priority="6" stopIfTrue="1">
      <formula>AND(OR($A50="",C$49=""),$AE50&lt;&gt;"")</formula>
    </cfRule>
    <cfRule type="expression" dxfId="82" priority="7" stopIfTrue="1">
      <formula>C$49=""</formula>
    </cfRule>
  </conditionalFormatting>
  <conditionalFormatting sqref="C69 E69:E70 G69:G71 I69:I72 K69:K73 M69:M74 O69:O75 Q69:Q76 S69:S77 U69:U78 W69:W79 Y69:Y80 AA69:AA81 AC69:AC82 C107 E107:E108 G107:G109 I107:I110 K107:K111 M107:M112 O107:O113 Q107:Q114 S107:S115 U107:U116 W107:W117 Y107:Y118 AA107:AA119 AC107:AC120">
    <cfRule type="expression" dxfId="81" priority="10" stopIfTrue="1">
      <formula>AND(OR($A69="",C$68=""),$AE69&lt;&gt;"")</formula>
    </cfRule>
    <cfRule type="expression" dxfId="80" priority="11" stopIfTrue="1">
      <formula>C$68=""</formula>
    </cfRule>
  </conditionalFormatting>
  <hyperlinks>
    <hyperlink ref="A1" location="Anagrafica!A1" display="Torna alla scheda Anagrafica" xr:uid="{00000000-0004-0000-1300-000000000000}"/>
  </hyperlinks>
  <pageMargins left="0.39370078740157483" right="0.39370078740157483" top="0.39370078740157483" bottom="0.78740157480314965" header="0.51181102362204722" footer="0.39370078740157483"/>
  <pageSetup paperSize="9" scale="42" orientation="portrait" r:id="rId1"/>
  <headerFooter alignWithMargins="0">
    <oddFooter>&amp;L&amp;"Arial Narrow,Normale"&amp;8&amp;D&amp;R&amp;"Arial Narrow,Normale"&amp;A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Foglio44">
    <tabColor indexed="42"/>
    <pageSetUpPr fitToPage="1"/>
  </sheetPr>
  <dimension ref="A1:AI123"/>
  <sheetViews>
    <sheetView showGridLines="0" view="pageBreakPreview" topLeftCell="A5" zoomScaleNormal="100" workbookViewId="0">
      <selection activeCell="U38" sqref="U38"/>
    </sheetView>
  </sheetViews>
  <sheetFormatPr defaultColWidth="9.140625" defaultRowHeight="12.75" x14ac:dyDescent="0.2"/>
  <cols>
    <col min="1" max="2" width="3.85546875" style="3" customWidth="1"/>
    <col min="3" max="3" width="3.85546875" style="5" bestFit="1" customWidth="1"/>
    <col min="4" max="4" width="3.140625" style="3" customWidth="1"/>
    <col min="5" max="31" width="3" style="3" customWidth="1"/>
    <col min="32" max="32" width="2.42578125" style="3" customWidth="1"/>
    <col min="33" max="33" width="3.5703125" style="26" customWidth="1"/>
    <col min="34" max="35" width="10.85546875" style="3" customWidth="1"/>
    <col min="36" max="43" width="3" style="3" customWidth="1"/>
    <col min="44" max="44" width="3.140625" style="3" customWidth="1"/>
    <col min="45" max="16384" width="9.140625" style="3"/>
  </cols>
  <sheetData>
    <row r="1" spans="1:35" ht="26.25" customHeight="1" x14ac:dyDescent="0.2">
      <c r="A1" s="353" t="s">
        <v>21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</row>
    <row r="2" spans="1:35" s="30" customFormat="1" ht="13.5" x14ac:dyDescent="0.25">
      <c r="A2" s="45" t="s">
        <v>16</v>
      </c>
      <c r="B2" s="46"/>
      <c r="C2" s="47"/>
      <c r="D2" s="48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9"/>
      <c r="AH2" s="49"/>
      <c r="AI2" s="49"/>
    </row>
    <row r="3" spans="1:35" s="31" customFormat="1" ht="13.5" x14ac:dyDescent="0.25">
      <c r="A3" s="50"/>
      <c r="B3" s="50"/>
      <c r="C3" s="51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</row>
    <row r="4" spans="1:35" s="9" customFormat="1" ht="6" customHeight="1" x14ac:dyDescent="0.3">
      <c r="A4" s="52"/>
      <c r="B4" s="52"/>
      <c r="C4" s="53"/>
      <c r="D4" s="54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</row>
    <row r="5" spans="1:35" s="9" customFormat="1" ht="39.75" customHeight="1" x14ac:dyDescent="0.3">
      <c r="A5" s="411" t="str">
        <f>IF(Anagrafica!A3&lt;&gt;"",Anagrafica!A3,"")</f>
        <v>CDC ___/______/______ ANNO_______ (agg. P se plurien.) 
TITOLO DEL CDC______________________________</v>
      </c>
      <c r="B5" s="411"/>
      <c r="C5" s="411"/>
      <c r="D5" s="411"/>
      <c r="E5" s="411"/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  <c r="Q5" s="411"/>
      <c r="R5" s="411"/>
      <c r="S5" s="411"/>
      <c r="T5" s="411"/>
      <c r="U5" s="411"/>
      <c r="V5" s="411"/>
      <c r="W5" s="411"/>
      <c r="X5" s="411"/>
      <c r="Y5" s="411"/>
      <c r="Z5" s="411"/>
      <c r="AA5" s="411"/>
      <c r="AB5" s="411"/>
      <c r="AC5" s="411"/>
      <c r="AD5" s="411"/>
      <c r="AE5" s="411"/>
      <c r="AF5" s="411"/>
      <c r="AG5" s="411"/>
      <c r="AH5" s="411"/>
      <c r="AI5" s="411"/>
    </row>
    <row r="6" spans="1:35" s="9" customFormat="1" ht="20.25" x14ac:dyDescent="0.3">
      <c r="A6" s="33"/>
      <c r="B6" s="33"/>
      <c r="C6" s="58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</row>
    <row r="7" spans="1:35" s="9" customFormat="1" ht="20.25" x14ac:dyDescent="0.3">
      <c r="C7" s="10"/>
      <c r="D7" s="11"/>
    </row>
    <row r="8" spans="1:35" s="72" customFormat="1" ht="18.75" x14ac:dyDescent="0.3">
      <c r="A8" s="412" t="str">
        <f>"Criterio: "&amp; Anagrafica!A21&amp;" - "&amp;Anagrafica!B21</f>
        <v>Criterio: CRIT2 - Criterio tecnico 2</v>
      </c>
      <c r="B8" s="412"/>
      <c r="C8" s="412"/>
      <c r="D8" s="412"/>
      <c r="E8" s="412"/>
      <c r="F8" s="412"/>
      <c r="G8" s="412"/>
      <c r="H8" s="412"/>
      <c r="I8" s="412"/>
      <c r="J8" s="412"/>
      <c r="K8" s="412"/>
      <c r="L8" s="412"/>
      <c r="M8" s="412"/>
      <c r="N8" s="412"/>
      <c r="O8" s="412"/>
      <c r="P8" s="412"/>
      <c r="Q8" s="412"/>
      <c r="R8" s="412"/>
      <c r="S8" s="412"/>
      <c r="T8" s="412"/>
      <c r="U8" s="412"/>
      <c r="V8" s="412"/>
      <c r="W8" s="412"/>
      <c r="X8" s="412"/>
      <c r="Y8" s="412"/>
      <c r="Z8" s="412"/>
      <c r="AA8" s="412"/>
      <c r="AB8" s="412"/>
      <c r="AC8" s="412"/>
      <c r="AD8" s="412"/>
      <c r="AE8" s="412"/>
      <c r="AF8" s="412"/>
      <c r="AG8" s="412"/>
      <c r="AH8" s="82" t="s">
        <v>15</v>
      </c>
      <c r="AI8" s="83">
        <f>IF(+Anagrafica!C21&lt;&gt;"",Anagrafica!C21,"")</f>
        <v>35</v>
      </c>
    </row>
    <row r="9" spans="1:35" s="1" customFormat="1" ht="24" customHeight="1" x14ac:dyDescent="0.3">
      <c r="A9" s="413" t="str">
        <f>"Sottocriterio: " &amp; Anagrafica!A24&amp;" - "&amp;Anagrafica!B24</f>
        <v xml:space="preserve">Sottocriterio:  - </v>
      </c>
      <c r="B9" s="413"/>
      <c r="C9" s="413"/>
      <c r="D9" s="413"/>
      <c r="E9" s="413"/>
      <c r="F9" s="413"/>
      <c r="G9" s="413"/>
      <c r="H9" s="413"/>
      <c r="I9" s="413"/>
      <c r="J9" s="413"/>
      <c r="K9" s="413"/>
      <c r="L9" s="413"/>
      <c r="M9" s="413"/>
      <c r="N9" s="413"/>
      <c r="O9" s="413"/>
      <c r="P9" s="413"/>
      <c r="Q9" s="413"/>
      <c r="R9" s="413"/>
      <c r="S9" s="413"/>
      <c r="T9" s="413"/>
      <c r="U9" s="413"/>
      <c r="V9" s="413"/>
      <c r="W9" s="413"/>
      <c r="X9" s="413"/>
      <c r="Y9" s="413"/>
      <c r="Z9" s="413"/>
      <c r="AA9" s="413"/>
      <c r="AB9" s="413"/>
      <c r="AC9" s="413"/>
      <c r="AD9" s="413"/>
      <c r="AE9" s="413"/>
      <c r="AF9" s="413"/>
      <c r="AG9" s="413"/>
      <c r="AH9" s="65" t="s">
        <v>18</v>
      </c>
      <c r="AI9" s="84" t="str">
        <f>IF(+Anagrafica!C24&lt;&gt;"",Anagrafica!C24,"")</f>
        <v/>
      </c>
    </row>
    <row r="10" spans="1:35" ht="18" x14ac:dyDescent="0.25">
      <c r="B10" s="1"/>
      <c r="D10" s="1"/>
      <c r="AB10" s="4"/>
      <c r="AC10" s="4"/>
      <c r="AD10" s="4"/>
      <c r="AE10" s="4"/>
    </row>
    <row r="11" spans="1:35" ht="29.25" customHeight="1" x14ac:dyDescent="0.2">
      <c r="A11" s="385" t="s">
        <v>17</v>
      </c>
      <c r="B11" s="385"/>
      <c r="C11" s="385"/>
      <c r="D11" s="385"/>
      <c r="E11" s="385"/>
      <c r="F11" s="385"/>
      <c r="G11" s="385"/>
      <c r="H11" s="385"/>
      <c r="I11" s="385"/>
      <c r="J11" s="385"/>
      <c r="K11" s="385"/>
      <c r="L11" s="385"/>
      <c r="M11" s="385"/>
      <c r="N11" s="385"/>
      <c r="O11" s="385"/>
      <c r="P11" s="385"/>
      <c r="Q11" s="385"/>
      <c r="R11" s="385"/>
      <c r="S11" s="385"/>
      <c r="T11" s="385" t="s">
        <v>23</v>
      </c>
      <c r="U11" s="385"/>
      <c r="V11" s="385"/>
      <c r="W11" s="385"/>
      <c r="X11" s="385" t="s">
        <v>25</v>
      </c>
      <c r="Y11" s="385"/>
      <c r="Z11" s="385"/>
      <c r="AA11" s="385"/>
      <c r="AB11" s="385" t="s">
        <v>24</v>
      </c>
      <c r="AC11" s="385"/>
      <c r="AD11" s="385"/>
      <c r="AE11" s="385"/>
      <c r="AF11" s="26"/>
      <c r="AI11" s="21" t="s">
        <v>19</v>
      </c>
    </row>
    <row r="12" spans="1:35" ht="16.5" x14ac:dyDescent="0.3">
      <c r="A12" s="61" t="str">
        <f>IF($AI$9&lt;&gt;"",IF(Anagrafica!A99&lt;&gt;"",Anagrafica!A99,""),"")</f>
        <v/>
      </c>
      <c r="B12" s="409" t="str">
        <f>IF(A12&lt;&gt;"",IF(Anagrafica!B99&lt;&gt;"",Anagrafica!B99,""),"")</f>
        <v/>
      </c>
      <c r="C12" s="409"/>
      <c r="D12" s="409"/>
      <c r="E12" s="409"/>
      <c r="F12" s="409"/>
      <c r="G12" s="409"/>
      <c r="H12" s="409"/>
      <c r="I12" s="409"/>
      <c r="J12" s="409"/>
      <c r="K12" s="409"/>
      <c r="L12" s="409"/>
      <c r="M12" s="409"/>
      <c r="N12" s="409"/>
      <c r="O12" s="409"/>
      <c r="P12" s="409"/>
      <c r="Q12" s="409"/>
      <c r="R12" s="409"/>
      <c r="S12" s="410"/>
      <c r="T12" s="372" t="str">
        <f>IF(A12&lt;&gt;"",IF(AI31&lt;&gt;"",AI31,0)+IF(AI50&lt;&gt;"",AI50,0)+IF(AI69&lt;&gt;"",AI69,0)+IF(AI88&lt;&gt;"",AI88,0)+IF(AI107&lt;&gt;"",AI107,0),"")</f>
        <v/>
      </c>
      <c r="U12" s="373"/>
      <c r="V12" s="373"/>
      <c r="W12" s="373"/>
      <c r="X12" s="372" t="str">
        <f>IF(T12&lt;&gt;"",ROUND(T12/COUNTA(Anagrafica!$B$89:$C$93),3),"")</f>
        <v/>
      </c>
      <c r="Y12" s="373"/>
      <c r="Z12" s="373"/>
      <c r="AA12" s="390"/>
      <c r="AB12" s="372" t="str">
        <f>IF(T12="","",IF(T12&gt;0,ROUND(X12/LARGE($X$12:$AA$26,1),3),0))</f>
        <v/>
      </c>
      <c r="AC12" s="373"/>
      <c r="AD12" s="373"/>
      <c r="AE12" s="390"/>
      <c r="AF12" s="94"/>
      <c r="AG12" s="94"/>
      <c r="AH12" s="95"/>
      <c r="AI12" s="85" t="str">
        <f t="shared" ref="AI12:AI26" si="0">IF(AB12&lt;&gt;"",IF(AB12&gt;0,ROUND(AB12*IF($AI$9&lt;&gt;"",$AI$9,$AI$8),3),0),"")</f>
        <v/>
      </c>
    </row>
    <row r="13" spans="1:35" ht="16.5" x14ac:dyDescent="0.3">
      <c r="A13" s="62" t="str">
        <f>IF($AI$9&lt;&gt;"",IF(Anagrafica!A100&lt;&gt;"",Anagrafica!A100,""),"")</f>
        <v/>
      </c>
      <c r="B13" s="374" t="str">
        <f>IF(A13&lt;&gt;"",IF(Anagrafica!B100&lt;&gt;"",Anagrafica!B100,""),"")</f>
        <v/>
      </c>
      <c r="C13" s="374"/>
      <c r="D13" s="374"/>
      <c r="E13" s="374"/>
      <c r="F13" s="374"/>
      <c r="G13" s="374"/>
      <c r="H13" s="374"/>
      <c r="I13" s="374"/>
      <c r="J13" s="374"/>
      <c r="K13" s="374"/>
      <c r="L13" s="374"/>
      <c r="M13" s="374"/>
      <c r="N13" s="374"/>
      <c r="O13" s="374"/>
      <c r="P13" s="374"/>
      <c r="Q13" s="374"/>
      <c r="R13" s="374"/>
      <c r="S13" s="376"/>
      <c r="T13" s="401" t="str">
        <f t="shared" ref="T13:T26" si="1">IF(A13&lt;&gt;"",IF(AI32&lt;&gt;"",AI32,0)+IF(AI51&lt;&gt;"",AI51,0)+IF(AI70&lt;&gt;"",AI70,0)+IF(AI89&lt;&gt;"",AI89,0)+IF(AI108&lt;&gt;"",AI108,0),"")</f>
        <v/>
      </c>
      <c r="U13" s="402"/>
      <c r="V13" s="402"/>
      <c r="W13" s="402"/>
      <c r="X13" s="401" t="str">
        <f>IF(T13&lt;&gt;"",ROUND(T13/COUNTA(Anagrafica!$B$89:$C$93),3),"")</f>
        <v/>
      </c>
      <c r="Y13" s="402"/>
      <c r="Z13" s="402"/>
      <c r="AA13" s="403"/>
      <c r="AB13" s="401" t="str">
        <f t="shared" ref="AB13:AB26" si="2">IF(T13="","",IF(T13&gt;0,ROUND(X13/LARGE($X$12:$AA$26,1),3),0))</f>
        <v/>
      </c>
      <c r="AC13" s="402"/>
      <c r="AD13" s="402"/>
      <c r="AE13" s="403"/>
      <c r="AF13" s="96"/>
      <c r="AG13" s="96"/>
      <c r="AH13" s="97"/>
      <c r="AI13" s="86" t="str">
        <f t="shared" si="0"/>
        <v/>
      </c>
    </row>
    <row r="14" spans="1:35" ht="16.5" x14ac:dyDescent="0.3">
      <c r="A14" s="62" t="str">
        <f>IF($AI$9&lt;&gt;"",IF(Anagrafica!A101&lt;&gt;"",Anagrafica!A101,""),"")</f>
        <v/>
      </c>
      <c r="B14" s="374" t="str">
        <f>IF(A14&lt;&gt;"",IF(Anagrafica!B101&lt;&gt;"",Anagrafica!B101,""),"")</f>
        <v/>
      </c>
      <c r="C14" s="374"/>
      <c r="D14" s="374"/>
      <c r="E14" s="374"/>
      <c r="F14" s="374"/>
      <c r="G14" s="374"/>
      <c r="H14" s="374"/>
      <c r="I14" s="374"/>
      <c r="J14" s="374"/>
      <c r="K14" s="374"/>
      <c r="L14" s="374"/>
      <c r="M14" s="374"/>
      <c r="N14" s="374"/>
      <c r="O14" s="374"/>
      <c r="P14" s="374"/>
      <c r="Q14" s="374"/>
      <c r="R14" s="374"/>
      <c r="S14" s="376"/>
      <c r="T14" s="401" t="str">
        <f t="shared" si="1"/>
        <v/>
      </c>
      <c r="U14" s="402"/>
      <c r="V14" s="402"/>
      <c r="W14" s="402"/>
      <c r="X14" s="401" t="str">
        <f>IF(T14&lt;&gt;"",ROUND(T14/COUNTA(Anagrafica!$B$89:$C$93),3),"")</f>
        <v/>
      </c>
      <c r="Y14" s="402"/>
      <c r="Z14" s="402"/>
      <c r="AA14" s="403"/>
      <c r="AB14" s="401" t="str">
        <f t="shared" si="2"/>
        <v/>
      </c>
      <c r="AC14" s="402"/>
      <c r="AD14" s="402"/>
      <c r="AE14" s="403"/>
      <c r="AF14" s="96"/>
      <c r="AG14" s="96"/>
      <c r="AH14" s="97"/>
      <c r="AI14" s="86" t="str">
        <f t="shared" si="0"/>
        <v/>
      </c>
    </row>
    <row r="15" spans="1:35" ht="16.5" x14ac:dyDescent="0.3">
      <c r="A15" s="62" t="str">
        <f>IF($AI$9&lt;&gt;"",IF(Anagrafica!A102&lt;&gt;"",Anagrafica!A102,""),"")</f>
        <v/>
      </c>
      <c r="B15" s="374" t="str">
        <f>IF(A15&lt;&gt;"",IF(Anagrafica!B102&lt;&gt;"",Anagrafica!B102,""),"")</f>
        <v/>
      </c>
      <c r="C15" s="374"/>
      <c r="D15" s="374"/>
      <c r="E15" s="374"/>
      <c r="F15" s="374"/>
      <c r="G15" s="374"/>
      <c r="H15" s="374"/>
      <c r="I15" s="374"/>
      <c r="J15" s="374"/>
      <c r="K15" s="374"/>
      <c r="L15" s="374"/>
      <c r="M15" s="374"/>
      <c r="N15" s="374"/>
      <c r="O15" s="374"/>
      <c r="P15" s="374"/>
      <c r="Q15" s="374"/>
      <c r="R15" s="374"/>
      <c r="S15" s="376"/>
      <c r="T15" s="401" t="str">
        <f t="shared" si="1"/>
        <v/>
      </c>
      <c r="U15" s="402"/>
      <c r="V15" s="402"/>
      <c r="W15" s="402"/>
      <c r="X15" s="401" t="str">
        <f>IF(T15&lt;&gt;"",ROUND(T15/COUNTA(Anagrafica!$B$89:$C$93),3),"")</f>
        <v/>
      </c>
      <c r="Y15" s="402"/>
      <c r="Z15" s="402"/>
      <c r="AA15" s="403"/>
      <c r="AB15" s="401" t="str">
        <f t="shared" si="2"/>
        <v/>
      </c>
      <c r="AC15" s="402"/>
      <c r="AD15" s="402"/>
      <c r="AE15" s="403"/>
      <c r="AF15" s="96"/>
      <c r="AG15" s="96"/>
      <c r="AH15" s="97"/>
      <c r="AI15" s="86" t="str">
        <f t="shared" si="0"/>
        <v/>
      </c>
    </row>
    <row r="16" spans="1:35" ht="16.5" x14ac:dyDescent="0.3">
      <c r="A16" s="62" t="str">
        <f>IF($AI$9&lt;&gt;"",IF(Anagrafica!A103&lt;&gt;"",Anagrafica!A103,""),"")</f>
        <v/>
      </c>
      <c r="B16" s="374" t="str">
        <f>IF(A16&lt;&gt;"",IF(Anagrafica!B103&lt;&gt;"",Anagrafica!B103,""),"")</f>
        <v/>
      </c>
      <c r="C16" s="374"/>
      <c r="D16" s="374"/>
      <c r="E16" s="374"/>
      <c r="F16" s="374"/>
      <c r="G16" s="374"/>
      <c r="H16" s="374"/>
      <c r="I16" s="374"/>
      <c r="J16" s="374"/>
      <c r="K16" s="374"/>
      <c r="L16" s="374"/>
      <c r="M16" s="374"/>
      <c r="N16" s="374"/>
      <c r="O16" s="374"/>
      <c r="P16" s="374"/>
      <c r="Q16" s="374"/>
      <c r="R16" s="374"/>
      <c r="S16" s="376"/>
      <c r="T16" s="401" t="str">
        <f t="shared" si="1"/>
        <v/>
      </c>
      <c r="U16" s="402"/>
      <c r="V16" s="402"/>
      <c r="W16" s="402"/>
      <c r="X16" s="401" t="str">
        <f>IF(T16&lt;&gt;"",ROUND(T16/COUNTA(Anagrafica!$B$89:$C$93),3),"")</f>
        <v/>
      </c>
      <c r="Y16" s="402"/>
      <c r="Z16" s="402"/>
      <c r="AA16" s="403"/>
      <c r="AB16" s="401" t="str">
        <f t="shared" si="2"/>
        <v/>
      </c>
      <c r="AC16" s="402"/>
      <c r="AD16" s="402"/>
      <c r="AE16" s="403"/>
      <c r="AF16" s="96"/>
      <c r="AG16" s="96"/>
      <c r="AH16" s="97"/>
      <c r="AI16" s="86" t="str">
        <f t="shared" si="0"/>
        <v/>
      </c>
    </row>
    <row r="17" spans="1:35" ht="16.5" x14ac:dyDescent="0.3">
      <c r="A17" s="62" t="str">
        <f>IF($AI$9&lt;&gt;"",IF(Anagrafica!A104&lt;&gt;"",Anagrafica!A104,""),"")</f>
        <v/>
      </c>
      <c r="B17" s="374" t="str">
        <f>IF(A17&lt;&gt;"",IF(Anagrafica!B104&lt;&gt;"",Anagrafica!B104,""),"")</f>
        <v/>
      </c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4"/>
      <c r="N17" s="374"/>
      <c r="O17" s="374"/>
      <c r="P17" s="374"/>
      <c r="Q17" s="374"/>
      <c r="R17" s="374"/>
      <c r="S17" s="376"/>
      <c r="T17" s="401" t="str">
        <f t="shared" si="1"/>
        <v/>
      </c>
      <c r="U17" s="402"/>
      <c r="V17" s="402"/>
      <c r="W17" s="402"/>
      <c r="X17" s="401" t="str">
        <f>IF(T17&lt;&gt;"",ROUND(T17/COUNTA(Anagrafica!$B$89:$C$93),3),"")</f>
        <v/>
      </c>
      <c r="Y17" s="402"/>
      <c r="Z17" s="402"/>
      <c r="AA17" s="403"/>
      <c r="AB17" s="401" t="str">
        <f t="shared" si="2"/>
        <v/>
      </c>
      <c r="AC17" s="402"/>
      <c r="AD17" s="402"/>
      <c r="AE17" s="403"/>
      <c r="AF17" s="96"/>
      <c r="AG17" s="96"/>
      <c r="AH17" s="97"/>
      <c r="AI17" s="86" t="str">
        <f t="shared" si="0"/>
        <v/>
      </c>
    </row>
    <row r="18" spans="1:35" ht="16.5" x14ac:dyDescent="0.3">
      <c r="A18" s="62" t="str">
        <f>IF($AI$9&lt;&gt;"",IF(Anagrafica!A105&lt;&gt;"",Anagrafica!A105,""),"")</f>
        <v/>
      </c>
      <c r="B18" s="374" t="str">
        <f>IF(A18&lt;&gt;"",IF(Anagrafica!B105&lt;&gt;"",Anagrafica!B105,""),"")</f>
        <v/>
      </c>
      <c r="C18" s="374"/>
      <c r="D18" s="374"/>
      <c r="E18" s="374"/>
      <c r="F18" s="374"/>
      <c r="G18" s="374"/>
      <c r="H18" s="374"/>
      <c r="I18" s="374"/>
      <c r="J18" s="374"/>
      <c r="K18" s="374"/>
      <c r="L18" s="374"/>
      <c r="M18" s="374"/>
      <c r="N18" s="374"/>
      <c r="O18" s="374"/>
      <c r="P18" s="374"/>
      <c r="Q18" s="374"/>
      <c r="R18" s="374"/>
      <c r="S18" s="376"/>
      <c r="T18" s="401" t="str">
        <f t="shared" si="1"/>
        <v/>
      </c>
      <c r="U18" s="402"/>
      <c r="V18" s="402"/>
      <c r="W18" s="402"/>
      <c r="X18" s="401" t="str">
        <f>IF(T18&lt;&gt;"",ROUND(T18/COUNTA(Anagrafica!$B$89:$C$93),3),"")</f>
        <v/>
      </c>
      <c r="Y18" s="402"/>
      <c r="Z18" s="402"/>
      <c r="AA18" s="403"/>
      <c r="AB18" s="401" t="str">
        <f t="shared" si="2"/>
        <v/>
      </c>
      <c r="AC18" s="402"/>
      <c r="AD18" s="402"/>
      <c r="AE18" s="403"/>
      <c r="AF18" s="96"/>
      <c r="AG18" s="96"/>
      <c r="AH18" s="97"/>
      <c r="AI18" s="86" t="str">
        <f t="shared" si="0"/>
        <v/>
      </c>
    </row>
    <row r="19" spans="1:35" ht="16.5" x14ac:dyDescent="0.3">
      <c r="A19" s="62" t="str">
        <f>IF($AI$9&lt;&gt;"",IF(Anagrafica!A106&lt;&gt;"",Anagrafica!A106,""),"")</f>
        <v/>
      </c>
      <c r="B19" s="374" t="str">
        <f>IF(A19&lt;&gt;"",IF(Anagrafica!B106&lt;&gt;"",Anagrafica!B106,""),"")</f>
        <v/>
      </c>
      <c r="C19" s="374"/>
      <c r="D19" s="374"/>
      <c r="E19" s="374"/>
      <c r="F19" s="374"/>
      <c r="G19" s="374"/>
      <c r="H19" s="374"/>
      <c r="I19" s="374"/>
      <c r="J19" s="374"/>
      <c r="K19" s="374"/>
      <c r="L19" s="374"/>
      <c r="M19" s="374"/>
      <c r="N19" s="374"/>
      <c r="O19" s="374"/>
      <c r="P19" s="374"/>
      <c r="Q19" s="374"/>
      <c r="R19" s="374"/>
      <c r="S19" s="376"/>
      <c r="T19" s="401" t="str">
        <f t="shared" si="1"/>
        <v/>
      </c>
      <c r="U19" s="402"/>
      <c r="V19" s="402"/>
      <c r="W19" s="402"/>
      <c r="X19" s="401" t="str">
        <f>IF(T19&lt;&gt;"",ROUND(T19/COUNTA(Anagrafica!$B$89:$C$93),3),"")</f>
        <v/>
      </c>
      <c r="Y19" s="402"/>
      <c r="Z19" s="402"/>
      <c r="AA19" s="403"/>
      <c r="AB19" s="401" t="str">
        <f t="shared" si="2"/>
        <v/>
      </c>
      <c r="AC19" s="402"/>
      <c r="AD19" s="402"/>
      <c r="AE19" s="403"/>
      <c r="AF19" s="96"/>
      <c r="AG19" s="96"/>
      <c r="AH19" s="97"/>
      <c r="AI19" s="86" t="str">
        <f t="shared" si="0"/>
        <v/>
      </c>
    </row>
    <row r="20" spans="1:35" ht="16.5" x14ac:dyDescent="0.3">
      <c r="A20" s="62" t="str">
        <f>IF($AI$9&lt;&gt;"",IF(Anagrafica!A107&lt;&gt;"",Anagrafica!A107,""),"")</f>
        <v/>
      </c>
      <c r="B20" s="374" t="str">
        <f>IF(A20&lt;&gt;"",IF(Anagrafica!B107&lt;&gt;"",Anagrafica!B107,""),"")</f>
        <v/>
      </c>
      <c r="C20" s="374"/>
      <c r="D20" s="374"/>
      <c r="E20" s="374"/>
      <c r="F20" s="374"/>
      <c r="G20" s="374"/>
      <c r="H20" s="374"/>
      <c r="I20" s="374"/>
      <c r="J20" s="374"/>
      <c r="K20" s="374"/>
      <c r="L20" s="374"/>
      <c r="M20" s="374"/>
      <c r="N20" s="374"/>
      <c r="O20" s="374"/>
      <c r="P20" s="374"/>
      <c r="Q20" s="374"/>
      <c r="R20" s="374"/>
      <c r="S20" s="376"/>
      <c r="T20" s="401" t="str">
        <f t="shared" si="1"/>
        <v/>
      </c>
      <c r="U20" s="402"/>
      <c r="V20" s="402"/>
      <c r="W20" s="402"/>
      <c r="X20" s="401" t="str">
        <f>IF(T20&lt;&gt;"",ROUND(T20/COUNTA(Anagrafica!$B$89:$C$93),3),"")</f>
        <v/>
      </c>
      <c r="Y20" s="402"/>
      <c r="Z20" s="402"/>
      <c r="AA20" s="403"/>
      <c r="AB20" s="401" t="str">
        <f t="shared" si="2"/>
        <v/>
      </c>
      <c r="AC20" s="402"/>
      <c r="AD20" s="402"/>
      <c r="AE20" s="403"/>
      <c r="AF20" s="96"/>
      <c r="AG20" s="96"/>
      <c r="AH20" s="97"/>
      <c r="AI20" s="86" t="str">
        <f t="shared" si="0"/>
        <v/>
      </c>
    </row>
    <row r="21" spans="1:35" ht="16.5" x14ac:dyDescent="0.3">
      <c r="A21" s="62" t="str">
        <f>IF($AI$9&lt;&gt;"",IF(Anagrafica!A108&lt;&gt;"",Anagrafica!A108,""),"")</f>
        <v/>
      </c>
      <c r="B21" s="374" t="str">
        <f>IF(A21&lt;&gt;"",IF(Anagrafica!B108&lt;&gt;"",Anagrafica!B108,""),"")</f>
        <v/>
      </c>
      <c r="C21" s="374"/>
      <c r="D21" s="374"/>
      <c r="E21" s="374"/>
      <c r="F21" s="374"/>
      <c r="G21" s="374"/>
      <c r="H21" s="374"/>
      <c r="I21" s="374"/>
      <c r="J21" s="374"/>
      <c r="K21" s="374"/>
      <c r="L21" s="374"/>
      <c r="M21" s="374"/>
      <c r="N21" s="374"/>
      <c r="O21" s="374"/>
      <c r="P21" s="374"/>
      <c r="Q21" s="374"/>
      <c r="R21" s="374"/>
      <c r="S21" s="376"/>
      <c r="T21" s="401" t="str">
        <f t="shared" si="1"/>
        <v/>
      </c>
      <c r="U21" s="402"/>
      <c r="V21" s="402"/>
      <c r="W21" s="402"/>
      <c r="X21" s="401" t="str">
        <f>IF(T21&lt;&gt;"",ROUND(T21/COUNTA(Anagrafica!$B$89:$C$93),3),"")</f>
        <v/>
      </c>
      <c r="Y21" s="402"/>
      <c r="Z21" s="402"/>
      <c r="AA21" s="403"/>
      <c r="AB21" s="401" t="str">
        <f t="shared" si="2"/>
        <v/>
      </c>
      <c r="AC21" s="402"/>
      <c r="AD21" s="402"/>
      <c r="AE21" s="403"/>
      <c r="AF21" s="96"/>
      <c r="AG21" s="96"/>
      <c r="AH21" s="97"/>
      <c r="AI21" s="86" t="str">
        <f t="shared" si="0"/>
        <v/>
      </c>
    </row>
    <row r="22" spans="1:35" ht="16.5" x14ac:dyDescent="0.3">
      <c r="A22" s="62" t="str">
        <f>IF($AI$9&lt;&gt;"",IF(Anagrafica!A109&lt;&gt;"",Anagrafica!A109,""),"")</f>
        <v/>
      </c>
      <c r="B22" s="374" t="str">
        <f>IF(A22&lt;&gt;"",IF(Anagrafica!B109&lt;&gt;"",Anagrafica!B109,""),"")</f>
        <v/>
      </c>
      <c r="C22" s="374"/>
      <c r="D22" s="374"/>
      <c r="E22" s="374"/>
      <c r="F22" s="374"/>
      <c r="G22" s="374"/>
      <c r="H22" s="374"/>
      <c r="I22" s="374"/>
      <c r="J22" s="374"/>
      <c r="K22" s="374"/>
      <c r="L22" s="374"/>
      <c r="M22" s="374"/>
      <c r="N22" s="374"/>
      <c r="O22" s="374"/>
      <c r="P22" s="374"/>
      <c r="Q22" s="374"/>
      <c r="R22" s="374"/>
      <c r="S22" s="376"/>
      <c r="T22" s="401" t="str">
        <f t="shared" si="1"/>
        <v/>
      </c>
      <c r="U22" s="402"/>
      <c r="V22" s="402"/>
      <c r="W22" s="402"/>
      <c r="X22" s="401" t="str">
        <f>IF(T22&lt;&gt;"",ROUND(T22/COUNTA(Anagrafica!$B$89:$C$93),3),"")</f>
        <v/>
      </c>
      <c r="Y22" s="402"/>
      <c r="Z22" s="402"/>
      <c r="AA22" s="403"/>
      <c r="AB22" s="401" t="str">
        <f t="shared" si="2"/>
        <v/>
      </c>
      <c r="AC22" s="402"/>
      <c r="AD22" s="402"/>
      <c r="AE22" s="403"/>
      <c r="AF22" s="96"/>
      <c r="AG22" s="96"/>
      <c r="AH22" s="97"/>
      <c r="AI22" s="86" t="str">
        <f t="shared" si="0"/>
        <v/>
      </c>
    </row>
    <row r="23" spans="1:35" ht="16.5" x14ac:dyDescent="0.3">
      <c r="A23" s="62" t="str">
        <f>IF($AI$9&lt;&gt;"",IF(Anagrafica!A110&lt;&gt;"",Anagrafica!A110,""),"")</f>
        <v/>
      </c>
      <c r="B23" s="374" t="str">
        <f>IF(A23&lt;&gt;"",IF(Anagrafica!B110&lt;&gt;"",Anagrafica!B110,""),"")</f>
        <v/>
      </c>
      <c r="C23" s="374"/>
      <c r="D23" s="374"/>
      <c r="E23" s="374"/>
      <c r="F23" s="374"/>
      <c r="G23" s="374"/>
      <c r="H23" s="374"/>
      <c r="I23" s="374"/>
      <c r="J23" s="374"/>
      <c r="K23" s="374"/>
      <c r="L23" s="374"/>
      <c r="M23" s="374"/>
      <c r="N23" s="374"/>
      <c r="O23" s="374"/>
      <c r="P23" s="374"/>
      <c r="Q23" s="374"/>
      <c r="R23" s="374"/>
      <c r="S23" s="376"/>
      <c r="T23" s="401" t="str">
        <f t="shared" si="1"/>
        <v/>
      </c>
      <c r="U23" s="402"/>
      <c r="V23" s="402"/>
      <c r="W23" s="402"/>
      <c r="X23" s="401" t="str">
        <f>IF(T23&lt;&gt;"",ROUND(T23/COUNTA(Anagrafica!$B$89:$C$93),3),"")</f>
        <v/>
      </c>
      <c r="Y23" s="402"/>
      <c r="Z23" s="402"/>
      <c r="AA23" s="403"/>
      <c r="AB23" s="401" t="str">
        <f t="shared" si="2"/>
        <v/>
      </c>
      <c r="AC23" s="402"/>
      <c r="AD23" s="402"/>
      <c r="AE23" s="403"/>
      <c r="AF23" s="96"/>
      <c r="AG23" s="96"/>
      <c r="AH23" s="97"/>
      <c r="AI23" s="86" t="str">
        <f t="shared" si="0"/>
        <v/>
      </c>
    </row>
    <row r="24" spans="1:35" ht="16.5" x14ac:dyDescent="0.3">
      <c r="A24" s="62" t="str">
        <f>IF($AI$9&lt;&gt;"",IF(Anagrafica!A111&lt;&gt;"",Anagrafica!A111,""),"")</f>
        <v/>
      </c>
      <c r="B24" s="374" t="str">
        <f>IF(A24&lt;&gt;"",IF(Anagrafica!B111&lt;&gt;"",Anagrafica!B111,""),"")</f>
        <v/>
      </c>
      <c r="C24" s="374"/>
      <c r="D24" s="374"/>
      <c r="E24" s="374"/>
      <c r="F24" s="374"/>
      <c r="G24" s="374"/>
      <c r="H24" s="374"/>
      <c r="I24" s="374"/>
      <c r="J24" s="374"/>
      <c r="K24" s="374"/>
      <c r="L24" s="374"/>
      <c r="M24" s="374"/>
      <c r="N24" s="374"/>
      <c r="O24" s="374"/>
      <c r="P24" s="374"/>
      <c r="Q24" s="374"/>
      <c r="R24" s="374"/>
      <c r="S24" s="376"/>
      <c r="T24" s="401" t="str">
        <f t="shared" si="1"/>
        <v/>
      </c>
      <c r="U24" s="402"/>
      <c r="V24" s="402"/>
      <c r="W24" s="402"/>
      <c r="X24" s="401" t="str">
        <f>IF(T24&lt;&gt;"",ROUND(T24/COUNTA(Anagrafica!$B$89:$C$93),3),"")</f>
        <v/>
      </c>
      <c r="Y24" s="402"/>
      <c r="Z24" s="402"/>
      <c r="AA24" s="403"/>
      <c r="AB24" s="401" t="str">
        <f t="shared" si="2"/>
        <v/>
      </c>
      <c r="AC24" s="402"/>
      <c r="AD24" s="402"/>
      <c r="AE24" s="403"/>
      <c r="AF24" s="96"/>
      <c r="AG24" s="96"/>
      <c r="AH24" s="97"/>
      <c r="AI24" s="86" t="str">
        <f t="shared" si="0"/>
        <v/>
      </c>
    </row>
    <row r="25" spans="1:35" ht="16.5" x14ac:dyDescent="0.3">
      <c r="A25" s="62" t="str">
        <f>IF($AI$9&lt;&gt;"",IF(Anagrafica!A112&lt;&gt;"",Anagrafica!A112,""),"")</f>
        <v/>
      </c>
      <c r="B25" s="374" t="str">
        <f>IF(A25&lt;&gt;"",IF(Anagrafica!B112&lt;&gt;"",Anagrafica!B112,""),"")</f>
        <v/>
      </c>
      <c r="C25" s="374"/>
      <c r="D25" s="374"/>
      <c r="E25" s="374"/>
      <c r="F25" s="374"/>
      <c r="G25" s="374"/>
      <c r="H25" s="374"/>
      <c r="I25" s="374"/>
      <c r="J25" s="374"/>
      <c r="K25" s="374"/>
      <c r="L25" s="374"/>
      <c r="M25" s="374"/>
      <c r="N25" s="374"/>
      <c r="O25" s="374"/>
      <c r="P25" s="374"/>
      <c r="Q25" s="374"/>
      <c r="R25" s="374"/>
      <c r="S25" s="376"/>
      <c r="T25" s="401" t="str">
        <f t="shared" si="1"/>
        <v/>
      </c>
      <c r="U25" s="402"/>
      <c r="V25" s="402"/>
      <c r="W25" s="402"/>
      <c r="X25" s="401" t="str">
        <f>IF(T25&lt;&gt;"",ROUND(T25/COUNTA(Anagrafica!$B$89:$C$93),3),"")</f>
        <v/>
      </c>
      <c r="Y25" s="402"/>
      <c r="Z25" s="402"/>
      <c r="AA25" s="403"/>
      <c r="AB25" s="401" t="str">
        <f t="shared" si="2"/>
        <v/>
      </c>
      <c r="AC25" s="402"/>
      <c r="AD25" s="402"/>
      <c r="AE25" s="403"/>
      <c r="AF25" s="96"/>
      <c r="AG25" s="96"/>
      <c r="AH25" s="97"/>
      <c r="AI25" s="86" t="str">
        <f t="shared" si="0"/>
        <v/>
      </c>
    </row>
    <row r="26" spans="1:35" ht="16.5" x14ac:dyDescent="0.3">
      <c r="A26" s="63" t="str">
        <f>IF($AI$9&lt;&gt;"",IF(Anagrafica!A113&lt;&gt;"",Anagrafica!A113,""),"")</f>
        <v/>
      </c>
      <c r="B26" s="379" t="str">
        <f>IF(A26&lt;&gt;"",IF(Anagrafica!B113&lt;&gt;"",Anagrafica!B113,""),"")</f>
        <v/>
      </c>
      <c r="C26" s="379"/>
      <c r="D26" s="379"/>
      <c r="E26" s="379"/>
      <c r="F26" s="379"/>
      <c r="G26" s="379"/>
      <c r="H26" s="379"/>
      <c r="I26" s="379"/>
      <c r="J26" s="379"/>
      <c r="K26" s="379"/>
      <c r="L26" s="379"/>
      <c r="M26" s="379"/>
      <c r="N26" s="379"/>
      <c r="O26" s="379"/>
      <c r="P26" s="379"/>
      <c r="Q26" s="379"/>
      <c r="R26" s="379"/>
      <c r="S26" s="380"/>
      <c r="T26" s="407" t="str">
        <f t="shared" si="1"/>
        <v/>
      </c>
      <c r="U26" s="408"/>
      <c r="V26" s="408"/>
      <c r="W26" s="408"/>
      <c r="X26" s="404" t="str">
        <f>IF(T26&lt;&gt;"",ROUND(T26/COUNTA(Anagrafica!$B$89:$C$93),3),"")</f>
        <v/>
      </c>
      <c r="Y26" s="405"/>
      <c r="Z26" s="405"/>
      <c r="AA26" s="406"/>
      <c r="AB26" s="404" t="str">
        <f t="shared" si="2"/>
        <v/>
      </c>
      <c r="AC26" s="405"/>
      <c r="AD26" s="405"/>
      <c r="AE26" s="406"/>
      <c r="AF26" s="96"/>
      <c r="AG26" s="96"/>
      <c r="AH26" s="97"/>
      <c r="AI26" s="87" t="str">
        <f t="shared" si="0"/>
        <v/>
      </c>
    </row>
    <row r="27" spans="1:35" x14ac:dyDescent="0.2">
      <c r="A27" s="42"/>
      <c r="B27" s="42"/>
      <c r="C27" s="9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378"/>
      <c r="Q27" s="378"/>
      <c r="R27" s="378"/>
      <c r="S27" s="378"/>
      <c r="T27" s="400"/>
      <c r="U27" s="400"/>
      <c r="V27" s="400"/>
      <c r="W27" s="400"/>
      <c r="X27" s="42"/>
      <c r="Y27" s="42"/>
      <c r="Z27" s="42"/>
      <c r="AA27" s="42"/>
      <c r="AB27" s="26"/>
      <c r="AC27" s="26"/>
      <c r="AD27" s="26"/>
      <c r="AE27" s="26"/>
      <c r="AF27" s="104"/>
      <c r="AG27" s="104"/>
      <c r="AH27" s="103"/>
      <c r="AI27" s="42"/>
    </row>
    <row r="29" spans="1:35" s="20" customFormat="1" ht="16.5" x14ac:dyDescent="0.3">
      <c r="A29" s="19" t="str">
        <f>IF(Anagrafica!A89&lt;&gt;"",Anagrafica!A89&amp;" - "&amp;Anagrafica!B89,"")</f>
        <v>1 - Commissario 1</v>
      </c>
      <c r="C29" s="28"/>
      <c r="AG29" s="28"/>
    </row>
    <row r="30" spans="1:35" s="5" customFormat="1" ht="13.5" customHeight="1" x14ac:dyDescent="0.2">
      <c r="A30" s="4" t="s">
        <v>10</v>
      </c>
      <c r="C30" s="60" t="str">
        <f>$A$13</f>
        <v/>
      </c>
      <c r="E30" s="60" t="str">
        <f>+$A$14</f>
        <v/>
      </c>
      <c r="G30" s="60" t="str">
        <f>+$A$15</f>
        <v/>
      </c>
      <c r="I30" s="60" t="str">
        <f>+$A$16</f>
        <v/>
      </c>
      <c r="K30" s="60" t="str">
        <f>+$A$17</f>
        <v/>
      </c>
      <c r="M30" s="60" t="str">
        <f>+$A$18</f>
        <v/>
      </c>
      <c r="O30" s="60" t="str">
        <f>+$A$19</f>
        <v/>
      </c>
      <c r="Q30" s="60" t="str">
        <f>+$A$20</f>
        <v/>
      </c>
      <c r="S30" s="60" t="str">
        <f>+$A$21</f>
        <v/>
      </c>
      <c r="U30" s="60" t="str">
        <f>+$A$22</f>
        <v/>
      </c>
      <c r="W30" s="60" t="str">
        <f>+$A$23</f>
        <v/>
      </c>
      <c r="Y30" s="60" t="str">
        <f>+$A$24</f>
        <v/>
      </c>
      <c r="AA30" s="60" t="str">
        <f>+$A$25</f>
        <v/>
      </c>
      <c r="AC30" s="60" t="str">
        <f>+$A$26</f>
        <v/>
      </c>
      <c r="AE30" s="26"/>
      <c r="AG30" s="4" t="s">
        <v>10</v>
      </c>
      <c r="AH30" s="5" t="s">
        <v>1</v>
      </c>
      <c r="AI30" s="5" t="s">
        <v>0</v>
      </c>
    </row>
    <row r="31" spans="1:35" ht="13.5" x14ac:dyDescent="0.25">
      <c r="A31" s="59" t="str">
        <f>+$A$12</f>
        <v/>
      </c>
      <c r="B31" s="22"/>
      <c r="C31" s="23"/>
      <c r="D31" s="22"/>
      <c r="E31" s="23"/>
      <c r="F31" s="22"/>
      <c r="G31" s="23"/>
      <c r="H31" s="22"/>
      <c r="I31" s="23"/>
      <c r="J31" s="22"/>
      <c r="K31" s="23"/>
      <c r="L31" s="22"/>
      <c r="M31" s="23"/>
      <c r="N31" s="22"/>
      <c r="O31" s="23"/>
      <c r="P31" s="22"/>
      <c r="Q31" s="23"/>
      <c r="R31" s="22"/>
      <c r="S31" s="23"/>
      <c r="T31" s="22"/>
      <c r="U31" s="23"/>
      <c r="V31" s="22"/>
      <c r="W31" s="23"/>
      <c r="X31" s="22"/>
      <c r="Y31" s="23"/>
      <c r="Z31" s="22"/>
      <c r="AA31" s="23"/>
      <c r="AB31" s="22"/>
      <c r="AC31" s="23"/>
      <c r="AE31" s="29" t="str">
        <f t="shared" ref="AE31:AE44" si="3">IF(OR(A31="",AND(A31&lt;&gt;"",A32="")),"",SUM(B31,D31,F31,H31,J31,L31,N31,P31,R31,T31,V31,X31,Z31,AB31))</f>
        <v/>
      </c>
      <c r="AG31" s="6" t="str">
        <f>+$A$12</f>
        <v/>
      </c>
      <c r="AH31" s="6" t="str">
        <f>IF(A31&lt;&gt;"",AE31,"")</f>
        <v/>
      </c>
      <c r="AI31" s="105" t="str">
        <f>IF(AH31="","",IF(AH31&gt;0,ROUND(AH31/LARGE(AH31:AH45,1),3),0))</f>
        <v/>
      </c>
    </row>
    <row r="32" spans="1:35" ht="13.5" x14ac:dyDescent="0.25">
      <c r="A32" s="59" t="str">
        <f>+$A$13</f>
        <v/>
      </c>
      <c r="B32" s="24"/>
      <c r="C32" s="24"/>
      <c r="D32" s="22"/>
      <c r="E32" s="23"/>
      <c r="F32" s="22"/>
      <c r="G32" s="23"/>
      <c r="H32" s="22"/>
      <c r="I32" s="23"/>
      <c r="J32" s="22"/>
      <c r="K32" s="23"/>
      <c r="L32" s="22"/>
      <c r="M32" s="23"/>
      <c r="N32" s="22"/>
      <c r="O32" s="23"/>
      <c r="P32" s="22"/>
      <c r="Q32" s="23"/>
      <c r="R32" s="22"/>
      <c r="S32" s="23"/>
      <c r="T32" s="22"/>
      <c r="U32" s="23"/>
      <c r="V32" s="22"/>
      <c r="W32" s="23"/>
      <c r="X32" s="22"/>
      <c r="Y32" s="23"/>
      <c r="Z32" s="22"/>
      <c r="AA32" s="23"/>
      <c r="AB32" s="22"/>
      <c r="AC32" s="23"/>
      <c r="AE32" s="29" t="str">
        <f t="shared" si="3"/>
        <v/>
      </c>
      <c r="AG32" s="7" t="str">
        <f>+$A$13</f>
        <v/>
      </c>
      <c r="AH32" s="7" t="str">
        <f>IF(A32&lt;&gt;"",IF(AE32&lt;&gt;"",AE32,0)+IF(C46&lt;&gt;"",C46,0),"")</f>
        <v/>
      </c>
      <c r="AI32" s="106" t="str">
        <f>IF(AH32="","",IF(AH32&gt;0,ROUND(AH32/LARGE(AH31:AH45,1),3),0))</f>
        <v/>
      </c>
    </row>
    <row r="33" spans="1:35" ht="13.5" x14ac:dyDescent="0.25">
      <c r="A33" s="59" t="str">
        <f>+$A$14</f>
        <v/>
      </c>
      <c r="B33" s="24"/>
      <c r="C33" s="24"/>
      <c r="D33" s="24"/>
      <c r="E33" s="24"/>
      <c r="F33" s="22"/>
      <c r="G33" s="23"/>
      <c r="H33" s="22"/>
      <c r="I33" s="23"/>
      <c r="J33" s="22"/>
      <c r="K33" s="23"/>
      <c r="L33" s="22"/>
      <c r="M33" s="23"/>
      <c r="N33" s="22"/>
      <c r="O33" s="23"/>
      <c r="P33" s="22"/>
      <c r="Q33" s="23"/>
      <c r="R33" s="22"/>
      <c r="S33" s="23"/>
      <c r="T33" s="22"/>
      <c r="U33" s="23"/>
      <c r="V33" s="22"/>
      <c r="W33" s="23"/>
      <c r="X33" s="22"/>
      <c r="Y33" s="23"/>
      <c r="Z33" s="22"/>
      <c r="AA33" s="23"/>
      <c r="AB33" s="22"/>
      <c r="AC33" s="23"/>
      <c r="AE33" s="29" t="str">
        <f t="shared" si="3"/>
        <v/>
      </c>
      <c r="AG33" s="7" t="str">
        <f>+$A$14</f>
        <v/>
      </c>
      <c r="AH33" s="7" t="str">
        <f>IF(A33&lt;&gt;"",IF(AE33&lt;&gt;"",AE33,0)+IF(E46&lt;&gt;"",E46,0),"")</f>
        <v/>
      </c>
      <c r="AI33" s="106" t="str">
        <f>IF(AH33="","",IF(AH33&gt;0,ROUND(AH33/LARGE(AH31:AH45,1),3),0))</f>
        <v/>
      </c>
    </row>
    <row r="34" spans="1:35" ht="13.5" x14ac:dyDescent="0.25">
      <c r="A34" s="59" t="str">
        <f>+$A$15</f>
        <v/>
      </c>
      <c r="B34" s="24"/>
      <c r="C34" s="24"/>
      <c r="D34" s="24"/>
      <c r="E34" s="24"/>
      <c r="F34" s="24"/>
      <c r="G34" s="24"/>
      <c r="H34" s="22"/>
      <c r="I34" s="23"/>
      <c r="J34" s="22"/>
      <c r="K34" s="23"/>
      <c r="L34" s="22"/>
      <c r="M34" s="23"/>
      <c r="N34" s="22"/>
      <c r="O34" s="23"/>
      <c r="P34" s="22"/>
      <c r="Q34" s="23"/>
      <c r="R34" s="22"/>
      <c r="S34" s="23"/>
      <c r="T34" s="22"/>
      <c r="U34" s="23"/>
      <c r="V34" s="22"/>
      <c r="W34" s="23"/>
      <c r="X34" s="22"/>
      <c r="Y34" s="23"/>
      <c r="Z34" s="22"/>
      <c r="AA34" s="23"/>
      <c r="AB34" s="22"/>
      <c r="AC34" s="23"/>
      <c r="AE34" s="29" t="str">
        <f t="shared" si="3"/>
        <v/>
      </c>
      <c r="AG34" s="7" t="str">
        <f>+$A$15</f>
        <v/>
      </c>
      <c r="AH34" s="7" t="str">
        <f>IF(A34&lt;&gt;"",IF(AE34&lt;&gt;"",AE34,0)+IF(G46&lt;&gt;"",G46,0),"")</f>
        <v/>
      </c>
      <c r="AI34" s="106" t="str">
        <f>IF(AH34="","",IF(AH34&gt;0,ROUND(AH34/LARGE(AH31:AH45,1),3),0))</f>
        <v/>
      </c>
    </row>
    <row r="35" spans="1:35" ht="13.5" x14ac:dyDescent="0.25">
      <c r="A35" s="59" t="str">
        <f>+$A$16</f>
        <v/>
      </c>
      <c r="B35" s="24"/>
      <c r="C35" s="24"/>
      <c r="D35" s="24"/>
      <c r="E35" s="24"/>
      <c r="F35" s="24"/>
      <c r="G35" s="24"/>
      <c r="H35" s="24"/>
      <c r="I35" s="24"/>
      <c r="J35" s="22"/>
      <c r="K35" s="23"/>
      <c r="L35" s="22"/>
      <c r="M35" s="23"/>
      <c r="N35" s="22"/>
      <c r="O35" s="23"/>
      <c r="P35" s="22"/>
      <c r="Q35" s="23"/>
      <c r="R35" s="22"/>
      <c r="S35" s="23"/>
      <c r="T35" s="22"/>
      <c r="U35" s="23"/>
      <c r="V35" s="22"/>
      <c r="W35" s="23"/>
      <c r="X35" s="22"/>
      <c r="Y35" s="23"/>
      <c r="Z35" s="22"/>
      <c r="AA35" s="23"/>
      <c r="AB35" s="22"/>
      <c r="AC35" s="23"/>
      <c r="AE35" s="29" t="str">
        <f t="shared" si="3"/>
        <v/>
      </c>
      <c r="AG35" s="7" t="str">
        <f>+$A$16</f>
        <v/>
      </c>
      <c r="AH35" s="7" t="str">
        <f>IF(A35&lt;&gt;"",IF(AE35&lt;&gt;"",AE35,0)+IF(I46&lt;&gt;"",I46,0),"")</f>
        <v/>
      </c>
      <c r="AI35" s="106" t="str">
        <f>IF(AH35="","",IF(AH35&gt;0,ROUND(AH35/LARGE(AH31:AH45,1),3),0))</f>
        <v/>
      </c>
    </row>
    <row r="36" spans="1:35" ht="13.5" x14ac:dyDescent="0.25">
      <c r="A36" s="59" t="str">
        <f>+$A$17</f>
        <v/>
      </c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2"/>
      <c r="M36" s="23"/>
      <c r="N36" s="22"/>
      <c r="O36" s="23"/>
      <c r="P36" s="22"/>
      <c r="Q36" s="23"/>
      <c r="R36" s="22"/>
      <c r="S36" s="23"/>
      <c r="T36" s="22"/>
      <c r="U36" s="23"/>
      <c r="V36" s="22"/>
      <c r="W36" s="23"/>
      <c r="X36" s="22"/>
      <c r="Y36" s="23"/>
      <c r="Z36" s="22"/>
      <c r="AA36" s="23"/>
      <c r="AB36" s="22"/>
      <c r="AC36" s="23"/>
      <c r="AE36" s="29" t="str">
        <f t="shared" si="3"/>
        <v/>
      </c>
      <c r="AG36" s="7" t="str">
        <f>+$A$17</f>
        <v/>
      </c>
      <c r="AH36" s="7" t="str">
        <f>IF(A36&lt;&gt;"",IF(AE36&lt;&gt;"",AE36,0)+IF(K46&lt;&gt;"",K46,0),"")</f>
        <v/>
      </c>
      <c r="AI36" s="106" t="str">
        <f>IF(AH36="","",IF(AH36&gt;0,ROUND(AH36/LARGE(AH31:AH45,1),3),0))</f>
        <v/>
      </c>
    </row>
    <row r="37" spans="1:35" ht="13.5" x14ac:dyDescent="0.25">
      <c r="A37" s="59" t="str">
        <f>+$A$18</f>
        <v/>
      </c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2"/>
      <c r="O37" s="23"/>
      <c r="P37" s="22"/>
      <c r="Q37" s="23"/>
      <c r="R37" s="22"/>
      <c r="S37" s="23"/>
      <c r="T37" s="22"/>
      <c r="U37" s="23"/>
      <c r="V37" s="22"/>
      <c r="W37" s="23"/>
      <c r="X37" s="22"/>
      <c r="Y37" s="23"/>
      <c r="Z37" s="22"/>
      <c r="AA37" s="23"/>
      <c r="AB37" s="22"/>
      <c r="AC37" s="23"/>
      <c r="AE37" s="29" t="str">
        <f t="shared" si="3"/>
        <v/>
      </c>
      <c r="AG37" s="7" t="str">
        <f>+$A$18</f>
        <v/>
      </c>
      <c r="AH37" s="7" t="str">
        <f>IF(A37&lt;&gt;"",IF(AE37&lt;&gt;"",AE37,0)+IF(M46&lt;&gt;"",M46,0),"")</f>
        <v/>
      </c>
      <c r="AI37" s="106" t="str">
        <f>IF(AH37="","",IF(AH37&gt;0,ROUND(AH37/LARGE(AH31:AH45,1),3),0))</f>
        <v/>
      </c>
    </row>
    <row r="38" spans="1:35" ht="13.5" x14ac:dyDescent="0.25">
      <c r="A38" s="59" t="str">
        <f>+$A$19</f>
        <v/>
      </c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2"/>
      <c r="Q38" s="23"/>
      <c r="R38" s="22"/>
      <c r="S38" s="23"/>
      <c r="T38" s="22"/>
      <c r="U38" s="23"/>
      <c r="V38" s="22"/>
      <c r="W38" s="23"/>
      <c r="X38" s="22"/>
      <c r="Y38" s="23"/>
      <c r="Z38" s="22"/>
      <c r="AA38" s="23"/>
      <c r="AB38" s="22"/>
      <c r="AC38" s="23"/>
      <c r="AE38" s="29" t="str">
        <f t="shared" si="3"/>
        <v/>
      </c>
      <c r="AG38" s="7" t="str">
        <f>+$A$19</f>
        <v/>
      </c>
      <c r="AH38" s="7" t="str">
        <f>IF(A38&lt;&gt;"",IF(AE38&lt;&gt;"",AE38,0)+IF(O46&lt;&gt;"",O46,0),"")</f>
        <v/>
      </c>
      <c r="AI38" s="106" t="str">
        <f>IF(AH38="","",IF(AH38&gt;0,ROUND(AH38/LARGE(AH31:AH45,1),3),0))</f>
        <v/>
      </c>
    </row>
    <row r="39" spans="1:35" ht="13.5" x14ac:dyDescent="0.25">
      <c r="A39" s="59" t="str">
        <f>+$A$20</f>
        <v/>
      </c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2"/>
      <c r="S39" s="23"/>
      <c r="T39" s="22"/>
      <c r="U39" s="23"/>
      <c r="V39" s="22"/>
      <c r="W39" s="23"/>
      <c r="X39" s="22"/>
      <c r="Y39" s="23"/>
      <c r="Z39" s="22"/>
      <c r="AA39" s="23"/>
      <c r="AB39" s="22"/>
      <c r="AC39" s="23"/>
      <c r="AE39" s="29" t="str">
        <f t="shared" si="3"/>
        <v/>
      </c>
      <c r="AG39" s="7" t="str">
        <f>+$A$20</f>
        <v/>
      </c>
      <c r="AH39" s="7" t="str">
        <f>IF(A39&lt;&gt;"",IF(AE39&lt;&gt;"",AE39,0)+IF(Q46&lt;&gt;"",Q46,0),"")</f>
        <v/>
      </c>
      <c r="AI39" s="106" t="str">
        <f>IF(AH39="","",IF(AH39&gt;0,ROUND(AH39/LARGE(AH31:AH45,1),3),0))</f>
        <v/>
      </c>
    </row>
    <row r="40" spans="1:35" ht="13.5" x14ac:dyDescent="0.25">
      <c r="A40" s="59" t="str">
        <f>+$A$21</f>
        <v/>
      </c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2"/>
      <c r="U40" s="23"/>
      <c r="V40" s="22"/>
      <c r="W40" s="23"/>
      <c r="X40" s="22"/>
      <c r="Y40" s="23"/>
      <c r="Z40" s="22"/>
      <c r="AA40" s="23"/>
      <c r="AB40" s="22"/>
      <c r="AC40" s="23"/>
      <c r="AE40" s="29" t="str">
        <f t="shared" si="3"/>
        <v/>
      </c>
      <c r="AG40" s="7" t="str">
        <f>+$A$21</f>
        <v/>
      </c>
      <c r="AH40" s="7" t="str">
        <f>IF(A40&lt;&gt;"",IF(AE40&lt;&gt;"",AE40,0)+IF(S46&lt;&gt;"",S46,0),"")</f>
        <v/>
      </c>
      <c r="AI40" s="106" t="str">
        <f>IF(AH40="","",IF(AH40&gt;0,ROUND(AH40/LARGE(AH31:AH45,1),3),0))</f>
        <v/>
      </c>
    </row>
    <row r="41" spans="1:35" ht="13.5" x14ac:dyDescent="0.25">
      <c r="A41" s="59" t="str">
        <f>+$A$22</f>
        <v/>
      </c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2"/>
      <c r="W41" s="23"/>
      <c r="X41" s="22"/>
      <c r="Y41" s="23"/>
      <c r="Z41" s="22"/>
      <c r="AA41" s="23"/>
      <c r="AB41" s="22"/>
      <c r="AC41" s="23"/>
      <c r="AE41" s="29" t="str">
        <f t="shared" si="3"/>
        <v/>
      </c>
      <c r="AG41" s="7" t="str">
        <f>+$A$22</f>
        <v/>
      </c>
      <c r="AH41" s="7" t="str">
        <f>IF(A41&lt;&gt;"",IF(AE41&lt;&gt;"",AE41,0)+IF(U46&lt;&gt;"",U46,0),"")</f>
        <v/>
      </c>
      <c r="AI41" s="106" t="str">
        <f>IF(AH41="","",IF(AH41&gt;0,ROUND(AH41/LARGE(AH31:AH45,1),3),0))</f>
        <v/>
      </c>
    </row>
    <row r="42" spans="1:35" ht="13.5" x14ac:dyDescent="0.25">
      <c r="A42" s="59" t="str">
        <f>+$A$23</f>
        <v/>
      </c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2"/>
      <c r="Y42" s="23"/>
      <c r="Z42" s="22"/>
      <c r="AA42" s="23"/>
      <c r="AB42" s="22"/>
      <c r="AC42" s="23"/>
      <c r="AE42" s="29" t="str">
        <f t="shared" si="3"/>
        <v/>
      </c>
      <c r="AG42" s="7" t="str">
        <f>+$A$23</f>
        <v/>
      </c>
      <c r="AH42" s="7" t="str">
        <f>IF(A42&lt;&gt;"",IF(AE42&lt;&gt;"",AE42,0)+IF(W46&lt;&gt;"",W46,0),"")</f>
        <v/>
      </c>
      <c r="AI42" s="106" t="str">
        <f>IF(AH42="","",IF(AH42&gt;0,ROUND(AH42/LARGE(AH31:AH45,1),3),0))</f>
        <v/>
      </c>
    </row>
    <row r="43" spans="1:35" ht="13.5" x14ac:dyDescent="0.25">
      <c r="A43" s="59" t="str">
        <f>+$A$24</f>
        <v/>
      </c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2"/>
      <c r="AA43" s="23"/>
      <c r="AB43" s="22"/>
      <c r="AC43" s="23"/>
      <c r="AE43" s="29" t="str">
        <f t="shared" si="3"/>
        <v/>
      </c>
      <c r="AG43" s="7" t="str">
        <f>+$A$24</f>
        <v/>
      </c>
      <c r="AH43" s="7" t="str">
        <f>IF(A43&lt;&gt;"",IF(AE43&lt;&gt;"",AE43,0)+IF(Y46&lt;&gt;"",Y46,0),"")</f>
        <v/>
      </c>
      <c r="AI43" s="106" t="str">
        <f>IF(AH43="","",IF(AH43&gt;0,ROUND(AH43/LARGE(AH31:AH45,1),3),0))</f>
        <v/>
      </c>
    </row>
    <row r="44" spans="1:35" ht="13.5" x14ac:dyDescent="0.25">
      <c r="A44" s="59" t="str">
        <f>+$A$25</f>
        <v/>
      </c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2"/>
      <c r="AC44" s="23"/>
      <c r="AE44" s="29" t="str">
        <f t="shared" si="3"/>
        <v/>
      </c>
      <c r="AG44" s="7" t="str">
        <f>+$A$25</f>
        <v/>
      </c>
      <c r="AH44" s="7" t="str">
        <f>IF(A44&lt;&gt;"",IF(AE44&lt;&gt;"",AE44,0)+IF(AA46&lt;&gt;"",AA46,0),"")</f>
        <v/>
      </c>
      <c r="AI44" s="106" t="str">
        <f>IF(AH44="","",IF(AH44&gt;0,ROUND(AH44/LARGE(AH31:AH45,1),3),0))</f>
        <v/>
      </c>
    </row>
    <row r="45" spans="1:35" x14ac:dyDescent="0.2">
      <c r="A45" s="59" t="str">
        <f>+$A$26</f>
        <v/>
      </c>
      <c r="C45" s="3"/>
      <c r="AE45" s="26"/>
      <c r="AG45" s="40" t="str">
        <f>+$A$26</f>
        <v/>
      </c>
      <c r="AH45" s="40" t="str">
        <f>IF(A45&lt;&gt;"",IF(AE45&lt;&gt;"",AE45,0)+IF(AC46&lt;&gt;"",AC46,0),"")</f>
        <v/>
      </c>
      <c r="AI45" s="107" t="str">
        <f>IF(AH45="","",IF(AH45&gt;0,ROUND(AH45/LARGE(AH31:AH45,1),3),0))</f>
        <v/>
      </c>
    </row>
    <row r="46" spans="1:35" s="26" customFormat="1" x14ac:dyDescent="0.2">
      <c r="C46" s="27" t="str">
        <f>IF(C30="","",SUM(C31:C44))</f>
        <v/>
      </c>
      <c r="E46" s="27" t="str">
        <f>IF(E30="","",SUM(E31:E44))</f>
        <v/>
      </c>
      <c r="G46" s="27" t="str">
        <f>IF(G30="","",SUM(G31:G44))</f>
        <v/>
      </c>
      <c r="I46" s="27" t="str">
        <f>IF(I30="","",SUM(I31:I44))</f>
        <v/>
      </c>
      <c r="K46" s="27" t="str">
        <f>IF(K30="","",SUM(K31:K44))</f>
        <v/>
      </c>
      <c r="M46" s="27" t="str">
        <f>IF(M30="","",SUM(M31:M44))</f>
        <v/>
      </c>
      <c r="O46" s="27" t="str">
        <f>IF(O30="","",SUM(O31:O44))</f>
        <v/>
      </c>
      <c r="Q46" s="27" t="str">
        <f>IF(Q30="","",SUM(Q31:Q44))</f>
        <v/>
      </c>
      <c r="S46" s="27" t="str">
        <f>IF(S30="","",SUM(S31:S44))</f>
        <v/>
      </c>
      <c r="U46" s="27" t="str">
        <f>IF(U30="","",SUM(U31:U44))</f>
        <v/>
      </c>
      <c r="W46" s="27" t="str">
        <f>IF(W30="","",SUM(W31:W44))</f>
        <v/>
      </c>
      <c r="X46" s="27"/>
      <c r="Y46" s="27" t="str">
        <f>IF(Y30="","",SUM(Y31:Y44))</f>
        <v/>
      </c>
      <c r="AA46" s="27" t="str">
        <f>IF(AA30="","",SUM(AA31:AA44))</f>
        <v/>
      </c>
      <c r="AC46" s="27" t="str">
        <f>IF(AC30="","",SUM(AC31:AC44))</f>
        <v/>
      </c>
      <c r="AG46" s="41"/>
      <c r="AH46" s="93"/>
      <c r="AI46" s="41"/>
    </row>
    <row r="47" spans="1:35" ht="24" customHeight="1" x14ac:dyDescent="0.2">
      <c r="AC47" s="8" t="str">
        <f>"Firma ("&amp;Anagrafica!B89&amp;")"</f>
        <v>Firma (Commissario 1)</v>
      </c>
      <c r="AE47" s="88"/>
      <c r="AF47" s="88"/>
      <c r="AG47" s="89"/>
      <c r="AH47" s="88"/>
      <c r="AI47" s="88"/>
    </row>
    <row r="48" spans="1:35" ht="18.75" x14ac:dyDescent="0.3">
      <c r="A48" s="19" t="str">
        <f>IF(Anagrafica!A90&lt;&gt;"",Anagrafica!A90&amp;" - "&amp;Anagrafica!B90,"")</f>
        <v>2 - Commissario 2</v>
      </c>
      <c r="B48" s="20"/>
      <c r="D48" s="1"/>
      <c r="AE48" s="90"/>
      <c r="AF48" s="90"/>
      <c r="AG48" s="91"/>
      <c r="AH48" s="90"/>
      <c r="AI48" s="90"/>
    </row>
    <row r="49" spans="1:35" s="5" customFormat="1" ht="13.5" customHeight="1" x14ac:dyDescent="0.2">
      <c r="A49" s="4" t="s">
        <v>10</v>
      </c>
      <c r="C49" s="60" t="str">
        <f>$A$13</f>
        <v/>
      </c>
      <c r="E49" s="60" t="str">
        <f>+$A$14</f>
        <v/>
      </c>
      <c r="G49" s="60" t="str">
        <f>+$A$15</f>
        <v/>
      </c>
      <c r="I49" s="60" t="str">
        <f>+$A$16</f>
        <v/>
      </c>
      <c r="K49" s="60" t="str">
        <f>+$A$17</f>
        <v/>
      </c>
      <c r="M49" s="60" t="str">
        <f>+$A$18</f>
        <v/>
      </c>
      <c r="O49" s="60" t="str">
        <f>+$A$19</f>
        <v/>
      </c>
      <c r="Q49" s="60" t="str">
        <f>+$A$20</f>
        <v/>
      </c>
      <c r="S49" s="60" t="str">
        <f>+$A$21</f>
        <v/>
      </c>
      <c r="U49" s="60" t="str">
        <f>+$A$22</f>
        <v/>
      </c>
      <c r="W49" s="60" t="str">
        <f>+$A$23</f>
        <v/>
      </c>
      <c r="Y49" s="60" t="str">
        <f>+$A$24</f>
        <v/>
      </c>
      <c r="AA49" s="60" t="str">
        <f>+$A$25</f>
        <v/>
      </c>
      <c r="AC49" s="60" t="str">
        <f>+$A$26</f>
        <v/>
      </c>
      <c r="AE49" s="26"/>
      <c r="AG49" s="4" t="s">
        <v>10</v>
      </c>
      <c r="AH49" s="5" t="s">
        <v>1</v>
      </c>
      <c r="AI49" s="5" t="s">
        <v>0</v>
      </c>
    </row>
    <row r="50" spans="1:35" ht="13.5" x14ac:dyDescent="0.25">
      <c r="A50" s="59" t="str">
        <f>+$A$12</f>
        <v/>
      </c>
      <c r="B50" s="22"/>
      <c r="C50" s="23"/>
      <c r="D50" s="22"/>
      <c r="E50" s="23"/>
      <c r="F50" s="22"/>
      <c r="G50" s="23"/>
      <c r="H50" s="22"/>
      <c r="I50" s="23"/>
      <c r="J50" s="22"/>
      <c r="K50" s="23"/>
      <c r="L50" s="22"/>
      <c r="M50" s="23"/>
      <c r="N50" s="22"/>
      <c r="O50" s="23"/>
      <c r="P50" s="22"/>
      <c r="Q50" s="23"/>
      <c r="R50" s="22"/>
      <c r="S50" s="23"/>
      <c r="T50" s="22"/>
      <c r="U50" s="23"/>
      <c r="V50" s="22"/>
      <c r="W50" s="23"/>
      <c r="X50" s="22"/>
      <c r="Y50" s="23"/>
      <c r="Z50" s="22"/>
      <c r="AA50" s="23"/>
      <c r="AB50" s="22"/>
      <c r="AC50" s="23"/>
      <c r="AE50" s="29" t="str">
        <f t="shared" ref="AE50:AE63" si="4">IF(OR(A50="",AND(A50&lt;&gt;"",A51="")),"",SUM(B50,D50,F50,H50,J50,L50,N50,P50,R50,T50,V50,X50,Z50,AB50))</f>
        <v/>
      </c>
      <c r="AG50" s="6" t="str">
        <f>+$A$12</f>
        <v/>
      </c>
      <c r="AH50" s="6" t="str">
        <f>IF(A50&lt;&gt;"",AE50,"")</f>
        <v/>
      </c>
      <c r="AI50" s="105" t="str">
        <f>IF(AH50="","",IF(AH50&gt;0,ROUND(AH50/LARGE(AH50:AH64,1),3),0))</f>
        <v/>
      </c>
    </row>
    <row r="51" spans="1:35" ht="13.5" x14ac:dyDescent="0.25">
      <c r="A51" s="59" t="str">
        <f>+$A$13</f>
        <v/>
      </c>
      <c r="B51" s="24"/>
      <c r="C51" s="24"/>
      <c r="D51" s="22"/>
      <c r="E51" s="23"/>
      <c r="F51" s="22"/>
      <c r="G51" s="23"/>
      <c r="H51" s="22"/>
      <c r="I51" s="23"/>
      <c r="J51" s="22"/>
      <c r="K51" s="23"/>
      <c r="L51" s="22"/>
      <c r="M51" s="23"/>
      <c r="N51" s="22"/>
      <c r="O51" s="23"/>
      <c r="P51" s="22"/>
      <c r="Q51" s="23"/>
      <c r="R51" s="22"/>
      <c r="S51" s="23"/>
      <c r="T51" s="22"/>
      <c r="U51" s="23"/>
      <c r="V51" s="22"/>
      <c r="W51" s="23"/>
      <c r="X51" s="22"/>
      <c r="Y51" s="23"/>
      <c r="Z51" s="22"/>
      <c r="AA51" s="23"/>
      <c r="AB51" s="22"/>
      <c r="AC51" s="23"/>
      <c r="AE51" s="29" t="str">
        <f t="shared" si="4"/>
        <v/>
      </c>
      <c r="AG51" s="7" t="str">
        <f>+$A$13</f>
        <v/>
      </c>
      <c r="AH51" s="7" t="str">
        <f>IF(A51&lt;&gt;"",IF(AE51&lt;&gt;"",AE51,0)+IF(C65&lt;&gt;"",C65,0),"")</f>
        <v/>
      </c>
      <c r="AI51" s="106" t="str">
        <f>IF(AH51="","",IF(AH51&gt;0,ROUND(AH51/LARGE(AH50:AH64,1),3),0))</f>
        <v/>
      </c>
    </row>
    <row r="52" spans="1:35" ht="13.5" x14ac:dyDescent="0.25">
      <c r="A52" s="59" t="str">
        <f>+$A$14</f>
        <v/>
      </c>
      <c r="B52" s="24"/>
      <c r="C52" s="24"/>
      <c r="D52" s="24"/>
      <c r="E52" s="24"/>
      <c r="F52" s="22"/>
      <c r="G52" s="23"/>
      <c r="H52" s="22"/>
      <c r="I52" s="23"/>
      <c r="J52" s="22"/>
      <c r="K52" s="23"/>
      <c r="L52" s="22"/>
      <c r="M52" s="23"/>
      <c r="N52" s="22"/>
      <c r="O52" s="23"/>
      <c r="P52" s="22"/>
      <c r="Q52" s="23"/>
      <c r="R52" s="22"/>
      <c r="S52" s="23"/>
      <c r="T52" s="22"/>
      <c r="U52" s="23"/>
      <c r="V52" s="22"/>
      <c r="W52" s="23"/>
      <c r="X52" s="22"/>
      <c r="Y52" s="23"/>
      <c r="Z52" s="22"/>
      <c r="AA52" s="23"/>
      <c r="AB52" s="22"/>
      <c r="AC52" s="23"/>
      <c r="AE52" s="29" t="str">
        <f t="shared" si="4"/>
        <v/>
      </c>
      <c r="AG52" s="7" t="str">
        <f>+$A$14</f>
        <v/>
      </c>
      <c r="AH52" s="7" t="str">
        <f>IF(A52&lt;&gt;"",IF(AE52&lt;&gt;"",AE52,0)+IF(E65&lt;&gt;"",E65,0),"")</f>
        <v/>
      </c>
      <c r="AI52" s="106" t="str">
        <f>IF(AH52="","",IF(AH52&gt;0,ROUND(AH52/LARGE(AH50:AH64,1),3),0))</f>
        <v/>
      </c>
    </row>
    <row r="53" spans="1:35" ht="13.5" x14ac:dyDescent="0.25">
      <c r="A53" s="59" t="str">
        <f>+$A$15</f>
        <v/>
      </c>
      <c r="B53" s="24"/>
      <c r="C53" s="24"/>
      <c r="D53" s="24"/>
      <c r="E53" s="24"/>
      <c r="F53" s="24"/>
      <c r="G53" s="24"/>
      <c r="H53" s="22"/>
      <c r="I53" s="23"/>
      <c r="J53" s="22"/>
      <c r="K53" s="23"/>
      <c r="L53" s="22"/>
      <c r="M53" s="23"/>
      <c r="N53" s="22"/>
      <c r="O53" s="23"/>
      <c r="P53" s="22"/>
      <c r="Q53" s="23"/>
      <c r="R53" s="22"/>
      <c r="S53" s="23"/>
      <c r="T53" s="22"/>
      <c r="U53" s="23"/>
      <c r="V53" s="22"/>
      <c r="W53" s="23"/>
      <c r="X53" s="22"/>
      <c r="Y53" s="23"/>
      <c r="Z53" s="22"/>
      <c r="AA53" s="23"/>
      <c r="AB53" s="22"/>
      <c r="AC53" s="23"/>
      <c r="AE53" s="29" t="str">
        <f t="shared" si="4"/>
        <v/>
      </c>
      <c r="AG53" s="7" t="str">
        <f>+$A$15</f>
        <v/>
      </c>
      <c r="AH53" s="7" t="str">
        <f>IF(A53&lt;&gt;"",IF(AE53&lt;&gt;"",AE53,0)+IF(G65&lt;&gt;"",G65,0),"")</f>
        <v/>
      </c>
      <c r="AI53" s="106" t="str">
        <f>IF(AH53="","",IF(AH53&gt;0,ROUND(AH53/LARGE(AH50:AH64,1),3),0))</f>
        <v/>
      </c>
    </row>
    <row r="54" spans="1:35" ht="13.5" x14ac:dyDescent="0.25">
      <c r="A54" s="59" t="str">
        <f>+$A$16</f>
        <v/>
      </c>
      <c r="B54" s="24"/>
      <c r="C54" s="24"/>
      <c r="D54" s="24"/>
      <c r="E54" s="24"/>
      <c r="F54" s="24"/>
      <c r="G54" s="24"/>
      <c r="H54" s="24"/>
      <c r="I54" s="24"/>
      <c r="J54" s="22"/>
      <c r="K54" s="23"/>
      <c r="L54" s="22"/>
      <c r="M54" s="23"/>
      <c r="N54" s="22"/>
      <c r="O54" s="23"/>
      <c r="P54" s="22"/>
      <c r="Q54" s="23"/>
      <c r="R54" s="22"/>
      <c r="S54" s="23"/>
      <c r="T54" s="22"/>
      <c r="U54" s="23"/>
      <c r="V54" s="22"/>
      <c r="W54" s="23"/>
      <c r="X54" s="22"/>
      <c r="Y54" s="23"/>
      <c r="Z54" s="22"/>
      <c r="AA54" s="23"/>
      <c r="AB54" s="22"/>
      <c r="AC54" s="23"/>
      <c r="AE54" s="29" t="str">
        <f t="shared" si="4"/>
        <v/>
      </c>
      <c r="AG54" s="7" t="str">
        <f>+$A$16</f>
        <v/>
      </c>
      <c r="AH54" s="7" t="str">
        <f>IF(A54&lt;&gt;"",IF(AE54&lt;&gt;"",AE54,0)+IF(I65&lt;&gt;"",I65,0),"")</f>
        <v/>
      </c>
      <c r="AI54" s="106" t="str">
        <f>IF(AH54="","",IF(AH54&gt;0,ROUND(AH54/LARGE(AH50:AH64,1),3),0))</f>
        <v/>
      </c>
    </row>
    <row r="55" spans="1:35" ht="13.5" x14ac:dyDescent="0.25">
      <c r="A55" s="59" t="str">
        <f>+$A$17</f>
        <v/>
      </c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2"/>
      <c r="M55" s="23"/>
      <c r="N55" s="22"/>
      <c r="O55" s="23"/>
      <c r="P55" s="22"/>
      <c r="Q55" s="23"/>
      <c r="R55" s="22"/>
      <c r="S55" s="23"/>
      <c r="T55" s="22"/>
      <c r="U55" s="23"/>
      <c r="V55" s="22"/>
      <c r="W55" s="23"/>
      <c r="X55" s="22"/>
      <c r="Y55" s="23"/>
      <c r="Z55" s="22"/>
      <c r="AA55" s="23"/>
      <c r="AB55" s="22"/>
      <c r="AC55" s="23"/>
      <c r="AE55" s="29" t="str">
        <f t="shared" si="4"/>
        <v/>
      </c>
      <c r="AG55" s="7" t="str">
        <f>+$A$17</f>
        <v/>
      </c>
      <c r="AH55" s="7" t="str">
        <f>IF(A55&lt;&gt;"",IF(AE55&lt;&gt;"",AE55,0)+IF(K65&lt;&gt;"",K65,0),"")</f>
        <v/>
      </c>
      <c r="AI55" s="106" t="str">
        <f>IF(AH55="","",IF(AH55&gt;0,ROUND(AH55/LARGE(AH50:AH64,1),3),0))</f>
        <v/>
      </c>
    </row>
    <row r="56" spans="1:35" ht="13.5" x14ac:dyDescent="0.25">
      <c r="A56" s="59" t="str">
        <f>+$A$18</f>
        <v/>
      </c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2"/>
      <c r="O56" s="23"/>
      <c r="P56" s="22"/>
      <c r="Q56" s="23"/>
      <c r="R56" s="22"/>
      <c r="S56" s="23"/>
      <c r="T56" s="22"/>
      <c r="U56" s="23"/>
      <c r="V56" s="22"/>
      <c r="W56" s="23"/>
      <c r="X56" s="22"/>
      <c r="Y56" s="23"/>
      <c r="Z56" s="22"/>
      <c r="AA56" s="23"/>
      <c r="AB56" s="22"/>
      <c r="AC56" s="23"/>
      <c r="AE56" s="29" t="str">
        <f t="shared" si="4"/>
        <v/>
      </c>
      <c r="AG56" s="7" t="str">
        <f>+$A$18</f>
        <v/>
      </c>
      <c r="AH56" s="7" t="str">
        <f>IF(A56&lt;&gt;"",IF(AE56&lt;&gt;"",AE56,0)+IF(M65&lt;&gt;"",M65,0),"")</f>
        <v/>
      </c>
      <c r="AI56" s="106" t="str">
        <f>IF(AH56="","",IF(AH56&gt;0,ROUND(AH56/LARGE(AH50:AH64,1),3),0))</f>
        <v/>
      </c>
    </row>
    <row r="57" spans="1:35" ht="13.5" x14ac:dyDescent="0.25">
      <c r="A57" s="59" t="str">
        <f>+$A$19</f>
        <v/>
      </c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2"/>
      <c r="Q57" s="23"/>
      <c r="R57" s="22"/>
      <c r="S57" s="23"/>
      <c r="T57" s="22"/>
      <c r="U57" s="23"/>
      <c r="V57" s="22"/>
      <c r="W57" s="23"/>
      <c r="X57" s="22"/>
      <c r="Y57" s="23"/>
      <c r="Z57" s="22"/>
      <c r="AA57" s="23"/>
      <c r="AB57" s="22"/>
      <c r="AC57" s="23"/>
      <c r="AE57" s="29" t="str">
        <f t="shared" si="4"/>
        <v/>
      </c>
      <c r="AG57" s="7" t="str">
        <f>+$A$19</f>
        <v/>
      </c>
      <c r="AH57" s="7" t="str">
        <f>IF(A57&lt;&gt;"",IF(AE57&lt;&gt;"",AE57,0)+IF(O65&lt;&gt;"",O65,0),"")</f>
        <v/>
      </c>
      <c r="AI57" s="106" t="str">
        <f>IF(AH57="","",IF(AH57&gt;0,ROUND(AH57/LARGE(AH50:AH64,1),3),0))</f>
        <v/>
      </c>
    </row>
    <row r="58" spans="1:35" ht="13.5" x14ac:dyDescent="0.25">
      <c r="A58" s="59" t="str">
        <f>+$A$20</f>
        <v/>
      </c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2"/>
      <c r="S58" s="23"/>
      <c r="T58" s="22"/>
      <c r="U58" s="23"/>
      <c r="V58" s="22"/>
      <c r="W58" s="23"/>
      <c r="X58" s="22"/>
      <c r="Y58" s="23"/>
      <c r="Z58" s="22"/>
      <c r="AA58" s="23"/>
      <c r="AB58" s="22"/>
      <c r="AC58" s="23"/>
      <c r="AE58" s="29" t="str">
        <f t="shared" si="4"/>
        <v/>
      </c>
      <c r="AG58" s="7" t="str">
        <f>+$A$20</f>
        <v/>
      </c>
      <c r="AH58" s="7" t="str">
        <f>IF(A58&lt;&gt;"",IF(AE58&lt;&gt;"",AE58,0)+IF(Q65&lt;&gt;"",Q65,0),"")</f>
        <v/>
      </c>
      <c r="AI58" s="106" t="str">
        <f>IF(AH58="","",IF(AH58&gt;0,ROUND(AH58/LARGE(AH50:AH64,1),3),0))</f>
        <v/>
      </c>
    </row>
    <row r="59" spans="1:35" ht="13.5" x14ac:dyDescent="0.25">
      <c r="A59" s="59" t="str">
        <f>+$A$21</f>
        <v/>
      </c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2"/>
      <c r="U59" s="23"/>
      <c r="V59" s="22"/>
      <c r="W59" s="23"/>
      <c r="X59" s="22"/>
      <c r="Y59" s="23"/>
      <c r="Z59" s="22"/>
      <c r="AA59" s="23"/>
      <c r="AB59" s="22"/>
      <c r="AC59" s="23"/>
      <c r="AE59" s="29" t="str">
        <f t="shared" si="4"/>
        <v/>
      </c>
      <c r="AG59" s="7" t="str">
        <f>+$A$21</f>
        <v/>
      </c>
      <c r="AH59" s="7" t="str">
        <f>IF(A59&lt;&gt;"",IF(AE59&lt;&gt;"",AE59,0)+IF(S65&lt;&gt;"",S65,0),"")</f>
        <v/>
      </c>
      <c r="AI59" s="106" t="str">
        <f>IF(AH59="","",IF(AH59&gt;0,ROUND(AH59/LARGE(AH50:AH64,1),3),0))</f>
        <v/>
      </c>
    </row>
    <row r="60" spans="1:35" ht="13.5" x14ac:dyDescent="0.25">
      <c r="A60" s="59" t="str">
        <f>+$A$22</f>
        <v/>
      </c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2"/>
      <c r="W60" s="23"/>
      <c r="X60" s="22"/>
      <c r="Y60" s="23"/>
      <c r="Z60" s="22"/>
      <c r="AA60" s="23"/>
      <c r="AB60" s="22"/>
      <c r="AC60" s="23"/>
      <c r="AE60" s="29" t="str">
        <f t="shared" si="4"/>
        <v/>
      </c>
      <c r="AG60" s="7" t="str">
        <f>+$A$22</f>
        <v/>
      </c>
      <c r="AH60" s="7" t="str">
        <f>IF(A60&lt;&gt;"",IF(AE60&lt;&gt;"",AE60,0)+IF(U65&lt;&gt;"",U65,0),"")</f>
        <v/>
      </c>
      <c r="AI60" s="106" t="str">
        <f>IF(AH60="","",IF(AH60&gt;0,ROUND(AH60/LARGE(AH50:AH64,1),3),0))</f>
        <v/>
      </c>
    </row>
    <row r="61" spans="1:35" ht="13.5" x14ac:dyDescent="0.25">
      <c r="A61" s="59" t="str">
        <f>+$A$23</f>
        <v/>
      </c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2"/>
      <c r="Y61" s="23"/>
      <c r="Z61" s="22"/>
      <c r="AA61" s="23"/>
      <c r="AB61" s="22"/>
      <c r="AC61" s="23"/>
      <c r="AE61" s="29" t="str">
        <f t="shared" si="4"/>
        <v/>
      </c>
      <c r="AG61" s="7" t="str">
        <f>+$A$23</f>
        <v/>
      </c>
      <c r="AH61" s="7" t="str">
        <f>IF(A61&lt;&gt;"",IF(AE61&lt;&gt;"",AE61,0)+IF(W65&lt;&gt;"",W65,0),"")</f>
        <v/>
      </c>
      <c r="AI61" s="106" t="str">
        <f>IF(AH61="","",IF(AH61&gt;0,ROUND(AH61/LARGE(AH50:AH64,1),3),0))</f>
        <v/>
      </c>
    </row>
    <row r="62" spans="1:35" ht="13.5" x14ac:dyDescent="0.25">
      <c r="A62" s="59" t="str">
        <f>+$A$24</f>
        <v/>
      </c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2"/>
      <c r="AA62" s="23"/>
      <c r="AB62" s="22"/>
      <c r="AC62" s="23"/>
      <c r="AE62" s="29" t="str">
        <f t="shared" si="4"/>
        <v/>
      </c>
      <c r="AG62" s="7" t="str">
        <f>+$A$24</f>
        <v/>
      </c>
      <c r="AH62" s="7" t="str">
        <f>IF(A62&lt;&gt;"",IF(AE62&lt;&gt;"",AE62,0)+IF(Y65&lt;&gt;"",Y65,0),"")</f>
        <v/>
      </c>
      <c r="AI62" s="106" t="str">
        <f>IF(AH62="","",IF(AH62&gt;0,ROUND(AH62/LARGE(AH50:AH64,1),3),0))</f>
        <v/>
      </c>
    </row>
    <row r="63" spans="1:35" ht="13.5" x14ac:dyDescent="0.25">
      <c r="A63" s="59" t="str">
        <f>+$A$25</f>
        <v/>
      </c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2"/>
      <c r="AC63" s="23"/>
      <c r="AE63" s="29" t="str">
        <f t="shared" si="4"/>
        <v/>
      </c>
      <c r="AG63" s="7" t="str">
        <f>+$A$25</f>
        <v/>
      </c>
      <c r="AH63" s="7" t="str">
        <f>IF(A63&lt;&gt;"",IF(AE63&lt;&gt;"",AE63,0)+IF(AA65&lt;&gt;"",AA65,0),"")</f>
        <v/>
      </c>
      <c r="AI63" s="106" t="str">
        <f>IF(AH63="","",IF(AH63&gt;0,ROUND(AH63/LARGE(AH50:AH64,1),3),0))</f>
        <v/>
      </c>
    </row>
    <row r="64" spans="1:35" x14ac:dyDescent="0.2">
      <c r="A64" s="59" t="str">
        <f>+$A$26</f>
        <v/>
      </c>
      <c r="C64" s="3"/>
      <c r="AE64" s="26"/>
      <c r="AG64" s="40" t="str">
        <f>+$A$26</f>
        <v/>
      </c>
      <c r="AH64" s="40" t="str">
        <f>IF(A64&lt;&gt;"",IF(AE64&lt;&gt;"",AE64,0)+IF(AC65&lt;&gt;"",AC65,0),"")</f>
        <v/>
      </c>
      <c r="AI64" s="107" t="str">
        <f>IF(AH64="","",IF(AH64&gt;0,ROUND(AH64/LARGE(AH50:AH64,1),3),0))</f>
        <v/>
      </c>
    </row>
    <row r="65" spans="1:35" s="26" customFormat="1" x14ac:dyDescent="0.2">
      <c r="C65" s="27" t="str">
        <f>IF(C49="","",SUM(C50:C63))</f>
        <v/>
      </c>
      <c r="E65" s="27" t="str">
        <f>IF(E49="","",SUM(E50:E63))</f>
        <v/>
      </c>
      <c r="G65" s="27" t="str">
        <f>IF(G49="","",SUM(G50:G63))</f>
        <v/>
      </c>
      <c r="I65" s="27" t="str">
        <f>IF(I49="","",SUM(I50:I63))</f>
        <v/>
      </c>
      <c r="K65" s="27" t="str">
        <f>IF(K49="","",SUM(K50:K63))</f>
        <v/>
      </c>
      <c r="M65" s="27" t="str">
        <f>IF(M49="","",SUM(M50:M63))</f>
        <v/>
      </c>
      <c r="O65" s="27" t="str">
        <f>IF(O49="","",SUM(O50:O63))</f>
        <v/>
      </c>
      <c r="Q65" s="27" t="str">
        <f>IF(Q49="","",SUM(Q50:Q63))</f>
        <v/>
      </c>
      <c r="S65" s="27" t="str">
        <f>IF(S49="","",SUM(S50:S63))</f>
        <v/>
      </c>
      <c r="U65" s="27" t="str">
        <f>IF(U49="","",SUM(U50:U63))</f>
        <v/>
      </c>
      <c r="W65" s="27" t="str">
        <f>IF(W49="","",SUM(W50:W63))</f>
        <v/>
      </c>
      <c r="X65" s="27"/>
      <c r="Y65" s="27" t="str">
        <f>IF(Y49="","",SUM(Y50:Y63))</f>
        <v/>
      </c>
      <c r="AA65" s="27" t="str">
        <f>IF(AA49="","",SUM(AA50:AA63))</f>
        <v/>
      </c>
      <c r="AC65" s="27" t="str">
        <f>IF(AC49="","",SUM(AC50:AC63))</f>
        <v/>
      </c>
      <c r="AG65" s="41"/>
      <c r="AH65" s="93"/>
      <c r="AI65" s="41"/>
    </row>
    <row r="66" spans="1:35" ht="24" customHeight="1" x14ac:dyDescent="0.2">
      <c r="AC66" s="8" t="str">
        <f>"Firma ("&amp;Anagrafica!B90&amp;")"</f>
        <v>Firma (Commissario 2)</v>
      </c>
      <c r="AE66" s="88"/>
      <c r="AF66" s="88"/>
      <c r="AG66" s="89"/>
      <c r="AH66" s="88"/>
      <c r="AI66" s="88"/>
    </row>
    <row r="67" spans="1:35" ht="18.75" x14ac:dyDescent="0.3">
      <c r="A67" s="19" t="str">
        <f>IF(Anagrafica!A91&lt;&gt;"",Anagrafica!A91&amp;" - "&amp;Anagrafica!B91,"")</f>
        <v>3 - Commissario 3</v>
      </c>
      <c r="B67" s="20"/>
      <c r="D67" s="1"/>
    </row>
    <row r="68" spans="1:35" s="5" customFormat="1" ht="13.5" customHeight="1" x14ac:dyDescent="0.2">
      <c r="A68" s="4" t="s">
        <v>10</v>
      </c>
      <c r="C68" s="60" t="str">
        <f>$A$13</f>
        <v/>
      </c>
      <c r="E68" s="60" t="str">
        <f>+$A$14</f>
        <v/>
      </c>
      <c r="G68" s="60" t="str">
        <f>+$A$15</f>
        <v/>
      </c>
      <c r="I68" s="60" t="str">
        <f>+$A$16</f>
        <v/>
      </c>
      <c r="K68" s="60" t="str">
        <f>+$A$17</f>
        <v/>
      </c>
      <c r="M68" s="60" t="str">
        <f>+$A$18</f>
        <v/>
      </c>
      <c r="O68" s="60" t="str">
        <f>+$A$19</f>
        <v/>
      </c>
      <c r="Q68" s="60" t="str">
        <f>+$A$20</f>
        <v/>
      </c>
      <c r="S68" s="60" t="str">
        <f>+$A$21</f>
        <v/>
      </c>
      <c r="U68" s="60" t="str">
        <f>+$A$22</f>
        <v/>
      </c>
      <c r="W68" s="60" t="str">
        <f>+$A$23</f>
        <v/>
      </c>
      <c r="Y68" s="60" t="str">
        <f>+$A$24</f>
        <v/>
      </c>
      <c r="AA68" s="60" t="str">
        <f>+$A$25</f>
        <v/>
      </c>
      <c r="AC68" s="60" t="str">
        <f>+$A$26</f>
        <v/>
      </c>
      <c r="AE68" s="26"/>
      <c r="AG68" s="4" t="s">
        <v>10</v>
      </c>
      <c r="AH68" s="5" t="s">
        <v>1</v>
      </c>
      <c r="AI68" s="5" t="s">
        <v>0</v>
      </c>
    </row>
    <row r="69" spans="1:35" ht="13.5" x14ac:dyDescent="0.25">
      <c r="A69" s="59" t="str">
        <f>+$A$12</f>
        <v/>
      </c>
      <c r="B69" s="22"/>
      <c r="C69" s="23"/>
      <c r="D69" s="22"/>
      <c r="E69" s="23"/>
      <c r="F69" s="22"/>
      <c r="G69" s="23"/>
      <c r="H69" s="22"/>
      <c r="I69" s="23"/>
      <c r="J69" s="22"/>
      <c r="K69" s="23"/>
      <c r="L69" s="22"/>
      <c r="M69" s="23"/>
      <c r="N69" s="22"/>
      <c r="O69" s="23"/>
      <c r="P69" s="22"/>
      <c r="Q69" s="23"/>
      <c r="R69" s="22"/>
      <c r="S69" s="23"/>
      <c r="T69" s="22"/>
      <c r="U69" s="23"/>
      <c r="V69" s="22"/>
      <c r="W69" s="23"/>
      <c r="X69" s="22"/>
      <c r="Y69" s="23"/>
      <c r="Z69" s="22"/>
      <c r="AA69" s="23"/>
      <c r="AB69" s="22"/>
      <c r="AC69" s="23"/>
      <c r="AE69" s="29" t="str">
        <f t="shared" ref="AE69:AE82" si="5">IF(OR(A69="",AND(A69&lt;&gt;"",A70="")),"",SUM(B69,D69,F69,H69,J69,L69,N69,P69,R69,T69,V69,X69,Z69,AB69))</f>
        <v/>
      </c>
      <c r="AG69" s="6" t="str">
        <f>+$A$12</f>
        <v/>
      </c>
      <c r="AH69" s="6" t="str">
        <f>IF(A69&lt;&gt;"",AE69,"")</f>
        <v/>
      </c>
      <c r="AI69" s="105" t="str">
        <f>IF(AH69="","",IF(AH69&gt;0,ROUND(AH69/LARGE(AH69:AH83,1),3),0))</f>
        <v/>
      </c>
    </row>
    <row r="70" spans="1:35" ht="13.5" x14ac:dyDescent="0.25">
      <c r="A70" s="59" t="str">
        <f>+$A$13</f>
        <v/>
      </c>
      <c r="B70" s="24"/>
      <c r="C70" s="24"/>
      <c r="D70" s="22"/>
      <c r="E70" s="23"/>
      <c r="F70" s="22"/>
      <c r="G70" s="23"/>
      <c r="H70" s="22"/>
      <c r="I70" s="23"/>
      <c r="J70" s="22"/>
      <c r="K70" s="23"/>
      <c r="L70" s="22"/>
      <c r="M70" s="23"/>
      <c r="N70" s="22"/>
      <c r="O70" s="23"/>
      <c r="P70" s="22"/>
      <c r="Q70" s="23"/>
      <c r="R70" s="22"/>
      <c r="S70" s="23"/>
      <c r="T70" s="22"/>
      <c r="U70" s="23"/>
      <c r="V70" s="22"/>
      <c r="W70" s="23"/>
      <c r="X70" s="22"/>
      <c r="Y70" s="23"/>
      <c r="Z70" s="22"/>
      <c r="AA70" s="23"/>
      <c r="AB70" s="22"/>
      <c r="AC70" s="23"/>
      <c r="AE70" s="29" t="str">
        <f t="shared" si="5"/>
        <v/>
      </c>
      <c r="AG70" s="7" t="str">
        <f>+$A$13</f>
        <v/>
      </c>
      <c r="AH70" s="7" t="str">
        <f>IF(A70&lt;&gt;"",IF(AE70&lt;&gt;"",AE70,0)+IF(C84&lt;&gt;"",C84,0),"")</f>
        <v/>
      </c>
      <c r="AI70" s="106" t="str">
        <f>IF(AH70="","",IF(AH70&gt;0,ROUND(AH70/LARGE(AH69:AH83,1),3),0))</f>
        <v/>
      </c>
    </row>
    <row r="71" spans="1:35" ht="13.5" x14ac:dyDescent="0.25">
      <c r="A71" s="59" t="str">
        <f>+$A$14</f>
        <v/>
      </c>
      <c r="B71" s="24"/>
      <c r="C71" s="24"/>
      <c r="D71" s="24"/>
      <c r="E71" s="24"/>
      <c r="F71" s="22"/>
      <c r="G71" s="23"/>
      <c r="H71" s="22"/>
      <c r="I71" s="23"/>
      <c r="J71" s="22"/>
      <c r="K71" s="23"/>
      <c r="L71" s="22"/>
      <c r="M71" s="23"/>
      <c r="N71" s="22"/>
      <c r="O71" s="23"/>
      <c r="P71" s="22"/>
      <c r="Q71" s="23"/>
      <c r="R71" s="22"/>
      <c r="S71" s="23"/>
      <c r="T71" s="22"/>
      <c r="U71" s="23"/>
      <c r="V71" s="22"/>
      <c r="W71" s="23"/>
      <c r="X71" s="22"/>
      <c r="Y71" s="23"/>
      <c r="Z71" s="22"/>
      <c r="AA71" s="23"/>
      <c r="AB71" s="22"/>
      <c r="AC71" s="23"/>
      <c r="AE71" s="29" t="str">
        <f t="shared" si="5"/>
        <v/>
      </c>
      <c r="AG71" s="7" t="str">
        <f>+$A$14</f>
        <v/>
      </c>
      <c r="AH71" s="7" t="str">
        <f>IF(A71&lt;&gt;"",IF(AE71&lt;&gt;"",AE71,0)+IF(E84&lt;&gt;"",E84,0),"")</f>
        <v/>
      </c>
      <c r="AI71" s="106" t="str">
        <f>IF(AH71="","",IF(AH71&gt;0,ROUND(AH71/LARGE(AH69:AH83,1),3),0))</f>
        <v/>
      </c>
    </row>
    <row r="72" spans="1:35" ht="13.5" x14ac:dyDescent="0.25">
      <c r="A72" s="59" t="str">
        <f>+$A$15</f>
        <v/>
      </c>
      <c r="B72" s="24"/>
      <c r="C72" s="24"/>
      <c r="D72" s="24"/>
      <c r="E72" s="24"/>
      <c r="F72" s="24"/>
      <c r="G72" s="24"/>
      <c r="H72" s="22"/>
      <c r="I72" s="23"/>
      <c r="J72" s="22"/>
      <c r="K72" s="23"/>
      <c r="L72" s="22"/>
      <c r="M72" s="23"/>
      <c r="N72" s="22"/>
      <c r="O72" s="23"/>
      <c r="P72" s="22"/>
      <c r="Q72" s="23"/>
      <c r="R72" s="22"/>
      <c r="S72" s="23"/>
      <c r="T72" s="22"/>
      <c r="U72" s="23"/>
      <c r="V72" s="22"/>
      <c r="W72" s="23"/>
      <c r="X72" s="22"/>
      <c r="Y72" s="23"/>
      <c r="Z72" s="22"/>
      <c r="AA72" s="23"/>
      <c r="AB72" s="22"/>
      <c r="AC72" s="23"/>
      <c r="AE72" s="29" t="str">
        <f t="shared" si="5"/>
        <v/>
      </c>
      <c r="AG72" s="7" t="str">
        <f>+$A$15</f>
        <v/>
      </c>
      <c r="AH72" s="7" t="str">
        <f>IF(A72&lt;&gt;"",IF(AE72&lt;&gt;"",AE72,0)+IF(G84&lt;&gt;"",G84,0),"")</f>
        <v/>
      </c>
      <c r="AI72" s="106" t="str">
        <f>IF(AH72="","",IF(AH72&gt;0,ROUND(AH72/LARGE(AH69:AH83,1),3),0))</f>
        <v/>
      </c>
    </row>
    <row r="73" spans="1:35" ht="13.5" x14ac:dyDescent="0.25">
      <c r="A73" s="59" t="str">
        <f>+$A$16</f>
        <v/>
      </c>
      <c r="B73" s="24"/>
      <c r="C73" s="24"/>
      <c r="D73" s="24"/>
      <c r="E73" s="24"/>
      <c r="F73" s="24"/>
      <c r="G73" s="24"/>
      <c r="H73" s="24"/>
      <c r="I73" s="24"/>
      <c r="J73" s="22"/>
      <c r="K73" s="23"/>
      <c r="L73" s="22"/>
      <c r="M73" s="23"/>
      <c r="N73" s="22"/>
      <c r="O73" s="23"/>
      <c r="P73" s="22"/>
      <c r="Q73" s="23"/>
      <c r="R73" s="22"/>
      <c r="S73" s="23"/>
      <c r="T73" s="22"/>
      <c r="U73" s="23"/>
      <c r="V73" s="22"/>
      <c r="W73" s="23"/>
      <c r="X73" s="22"/>
      <c r="Y73" s="23"/>
      <c r="Z73" s="22"/>
      <c r="AA73" s="23"/>
      <c r="AB73" s="22"/>
      <c r="AC73" s="23"/>
      <c r="AE73" s="29" t="str">
        <f t="shared" si="5"/>
        <v/>
      </c>
      <c r="AG73" s="7" t="str">
        <f>+$A$16</f>
        <v/>
      </c>
      <c r="AH73" s="7" t="str">
        <f>IF(A73&lt;&gt;"",IF(AE73&lt;&gt;"",AE73,0)+IF(I84&lt;&gt;"",I84,0),"")</f>
        <v/>
      </c>
      <c r="AI73" s="106" t="str">
        <f>IF(AH73="","",IF(AH73&gt;0,ROUND(AH73/LARGE(AH69:AH83,1),3),0))</f>
        <v/>
      </c>
    </row>
    <row r="74" spans="1:35" ht="13.5" x14ac:dyDescent="0.25">
      <c r="A74" s="59" t="str">
        <f>+$A$17</f>
        <v/>
      </c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2"/>
      <c r="M74" s="23"/>
      <c r="N74" s="22"/>
      <c r="O74" s="23"/>
      <c r="P74" s="22"/>
      <c r="Q74" s="23"/>
      <c r="R74" s="22"/>
      <c r="S74" s="23"/>
      <c r="T74" s="22"/>
      <c r="U74" s="23"/>
      <c r="V74" s="22"/>
      <c r="W74" s="23"/>
      <c r="X74" s="22"/>
      <c r="Y74" s="23"/>
      <c r="Z74" s="22"/>
      <c r="AA74" s="23"/>
      <c r="AB74" s="22"/>
      <c r="AC74" s="23"/>
      <c r="AE74" s="29" t="str">
        <f t="shared" si="5"/>
        <v/>
      </c>
      <c r="AG74" s="7" t="str">
        <f>+$A$17</f>
        <v/>
      </c>
      <c r="AH74" s="7" t="str">
        <f>IF(A74&lt;&gt;"",IF(AE74&lt;&gt;"",AE74,0)+IF(K84&lt;&gt;"",K84,0),"")</f>
        <v/>
      </c>
      <c r="AI74" s="106" t="str">
        <f>IF(AH74="","",IF(AH74&gt;0,ROUND(AH74/LARGE(AH69:AH83,1),3),0))</f>
        <v/>
      </c>
    </row>
    <row r="75" spans="1:35" ht="13.5" x14ac:dyDescent="0.25">
      <c r="A75" s="59" t="str">
        <f>+$A$18</f>
        <v/>
      </c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2"/>
      <c r="O75" s="23"/>
      <c r="P75" s="22"/>
      <c r="Q75" s="23"/>
      <c r="R75" s="22"/>
      <c r="S75" s="23"/>
      <c r="T75" s="22"/>
      <c r="U75" s="23"/>
      <c r="V75" s="22"/>
      <c r="W75" s="23"/>
      <c r="X75" s="22"/>
      <c r="Y75" s="23"/>
      <c r="Z75" s="22"/>
      <c r="AA75" s="23"/>
      <c r="AB75" s="22"/>
      <c r="AC75" s="23"/>
      <c r="AE75" s="29" t="str">
        <f t="shared" si="5"/>
        <v/>
      </c>
      <c r="AG75" s="7" t="str">
        <f>+$A$18</f>
        <v/>
      </c>
      <c r="AH75" s="7" t="str">
        <f>IF(A75&lt;&gt;"",IF(AE75&lt;&gt;"",AE75,0)+IF(M84&lt;&gt;"",M84,0),"")</f>
        <v/>
      </c>
      <c r="AI75" s="106" t="str">
        <f>IF(AH75="","",IF(AH75&gt;0,ROUND(AH75/LARGE(AH69:AH83,1),3),0))</f>
        <v/>
      </c>
    </row>
    <row r="76" spans="1:35" ht="13.5" x14ac:dyDescent="0.25">
      <c r="A76" s="59" t="str">
        <f>+$A$19</f>
        <v/>
      </c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2"/>
      <c r="Q76" s="23"/>
      <c r="R76" s="22"/>
      <c r="S76" s="23"/>
      <c r="T76" s="22"/>
      <c r="U76" s="23"/>
      <c r="V76" s="22"/>
      <c r="W76" s="23"/>
      <c r="X76" s="22"/>
      <c r="Y76" s="23"/>
      <c r="Z76" s="22"/>
      <c r="AA76" s="23"/>
      <c r="AB76" s="22"/>
      <c r="AC76" s="23"/>
      <c r="AE76" s="29" t="str">
        <f t="shared" si="5"/>
        <v/>
      </c>
      <c r="AG76" s="7" t="str">
        <f>+$A$19</f>
        <v/>
      </c>
      <c r="AH76" s="7" t="str">
        <f>IF(A76&lt;&gt;"",IF(AE76&lt;&gt;"",AE76,0)+IF(O84&lt;&gt;"",O84,0),"")</f>
        <v/>
      </c>
      <c r="AI76" s="106" t="str">
        <f>IF(AH76="","",IF(AH76&gt;0,ROUND(AH76/LARGE(AH69:AH83,1),3),0))</f>
        <v/>
      </c>
    </row>
    <row r="77" spans="1:35" ht="13.5" x14ac:dyDescent="0.25">
      <c r="A77" s="59" t="str">
        <f>+$A$20</f>
        <v/>
      </c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2"/>
      <c r="S77" s="23"/>
      <c r="T77" s="22"/>
      <c r="U77" s="23"/>
      <c r="V77" s="22"/>
      <c r="W77" s="23"/>
      <c r="X77" s="22"/>
      <c r="Y77" s="23"/>
      <c r="Z77" s="22"/>
      <c r="AA77" s="23"/>
      <c r="AB77" s="22"/>
      <c r="AC77" s="23"/>
      <c r="AE77" s="29" t="str">
        <f t="shared" si="5"/>
        <v/>
      </c>
      <c r="AG77" s="7" t="str">
        <f>+$A$20</f>
        <v/>
      </c>
      <c r="AH77" s="7" t="str">
        <f>IF(A77&lt;&gt;"",IF(AE77&lt;&gt;"",AE77,0)+IF(Q84&lt;&gt;"",Q84,0),"")</f>
        <v/>
      </c>
      <c r="AI77" s="106" t="str">
        <f>IF(AH77="","",IF(AH77&gt;0,ROUND(AH77/LARGE(AH69:AH83,1),3),0))</f>
        <v/>
      </c>
    </row>
    <row r="78" spans="1:35" ht="13.5" x14ac:dyDescent="0.25">
      <c r="A78" s="59" t="str">
        <f>+$A$21</f>
        <v/>
      </c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2"/>
      <c r="U78" s="23"/>
      <c r="V78" s="22"/>
      <c r="W78" s="23"/>
      <c r="X78" s="22"/>
      <c r="Y78" s="23"/>
      <c r="Z78" s="22"/>
      <c r="AA78" s="23"/>
      <c r="AB78" s="22"/>
      <c r="AC78" s="23"/>
      <c r="AE78" s="29" t="str">
        <f t="shared" si="5"/>
        <v/>
      </c>
      <c r="AG78" s="7" t="str">
        <f>+$A$21</f>
        <v/>
      </c>
      <c r="AH78" s="7" t="str">
        <f>IF(A78&lt;&gt;"",IF(AE78&lt;&gt;"",AE78,0)+IF(S84&lt;&gt;"",S84,0),"")</f>
        <v/>
      </c>
      <c r="AI78" s="106" t="str">
        <f>IF(AH78="","",IF(AH78&gt;0,ROUND(AH78/LARGE(AH69:AH83,1),3),0))</f>
        <v/>
      </c>
    </row>
    <row r="79" spans="1:35" ht="13.5" x14ac:dyDescent="0.25">
      <c r="A79" s="59" t="str">
        <f>+$A$22</f>
        <v/>
      </c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2"/>
      <c r="W79" s="23"/>
      <c r="X79" s="22"/>
      <c r="Y79" s="23"/>
      <c r="Z79" s="22"/>
      <c r="AA79" s="23"/>
      <c r="AB79" s="22"/>
      <c r="AC79" s="23"/>
      <c r="AE79" s="29" t="str">
        <f t="shared" si="5"/>
        <v/>
      </c>
      <c r="AG79" s="7" t="str">
        <f>+$A$22</f>
        <v/>
      </c>
      <c r="AH79" s="7" t="str">
        <f>IF(A79&lt;&gt;"",IF(AE79&lt;&gt;"",AE79,0)+IF(U84&lt;&gt;"",U84,0),"")</f>
        <v/>
      </c>
      <c r="AI79" s="106" t="str">
        <f>IF(AH79="","",IF(AH79&gt;0,ROUND(AH79/LARGE(AH69:AH83,1),3),0))</f>
        <v/>
      </c>
    </row>
    <row r="80" spans="1:35" ht="13.5" x14ac:dyDescent="0.25">
      <c r="A80" s="59" t="str">
        <f>+$A$23</f>
        <v/>
      </c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2"/>
      <c r="Y80" s="23"/>
      <c r="Z80" s="22"/>
      <c r="AA80" s="23"/>
      <c r="AB80" s="22"/>
      <c r="AC80" s="23"/>
      <c r="AE80" s="29" t="str">
        <f t="shared" si="5"/>
        <v/>
      </c>
      <c r="AG80" s="7" t="str">
        <f>+$A$23</f>
        <v/>
      </c>
      <c r="AH80" s="7" t="str">
        <f>IF(A80&lt;&gt;"",IF(AE80&lt;&gt;"",AE80,0)+IF(W84&lt;&gt;"",W84,0),"")</f>
        <v/>
      </c>
      <c r="AI80" s="106" t="str">
        <f>IF(AH80="","",IF(AH80&gt;0,ROUND(AH80/LARGE(AH69:AH83,1),3),0))</f>
        <v/>
      </c>
    </row>
    <row r="81" spans="1:35" ht="13.5" x14ac:dyDescent="0.25">
      <c r="A81" s="59" t="str">
        <f>+$A$24</f>
        <v/>
      </c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2"/>
      <c r="AA81" s="23"/>
      <c r="AB81" s="22"/>
      <c r="AC81" s="23"/>
      <c r="AE81" s="29" t="str">
        <f t="shared" si="5"/>
        <v/>
      </c>
      <c r="AG81" s="7" t="str">
        <f>+$A$24</f>
        <v/>
      </c>
      <c r="AH81" s="7" t="str">
        <f>IF(A81&lt;&gt;"",IF(AE81&lt;&gt;"",AE81,0)+IF(Y84&lt;&gt;"",Y84,0),"")</f>
        <v/>
      </c>
      <c r="AI81" s="106" t="str">
        <f>IF(AH81="","",IF(AH81&gt;0,ROUND(AH81/LARGE(AH69:AH83,1),3),0))</f>
        <v/>
      </c>
    </row>
    <row r="82" spans="1:35" ht="13.5" x14ac:dyDescent="0.25">
      <c r="A82" s="59" t="str">
        <f>+$A$25</f>
        <v/>
      </c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2"/>
      <c r="AC82" s="23"/>
      <c r="AE82" s="29" t="str">
        <f t="shared" si="5"/>
        <v/>
      </c>
      <c r="AG82" s="7" t="str">
        <f>+$A$25</f>
        <v/>
      </c>
      <c r="AH82" s="7" t="str">
        <f>IF(A82&lt;&gt;"",IF(AE82&lt;&gt;"",AE82,0)+IF(AA84&lt;&gt;"",AA84,0),"")</f>
        <v/>
      </c>
      <c r="AI82" s="106" t="str">
        <f>IF(AH82="","",IF(AH82&gt;0,ROUND(AH82/LARGE(AH69:AH83,1),3),0))</f>
        <v/>
      </c>
    </row>
    <row r="83" spans="1:35" x14ac:dyDescent="0.2">
      <c r="A83" s="59" t="str">
        <f>+$A$26</f>
        <v/>
      </c>
      <c r="C83" s="3"/>
      <c r="AE83" s="26"/>
      <c r="AG83" s="40" t="str">
        <f>+$A$26</f>
        <v/>
      </c>
      <c r="AH83" s="40" t="str">
        <f>IF(A83&lt;&gt;"",IF(AE83&lt;&gt;"",AE83,0)+IF(AC84&lt;&gt;"",AC84,0),"")</f>
        <v/>
      </c>
      <c r="AI83" s="107" t="str">
        <f>IF(AH83="","",IF(AH83&gt;0,ROUND(AH83/LARGE(AH69:AH83,1),3),0))</f>
        <v/>
      </c>
    </row>
    <row r="84" spans="1:35" s="26" customFormat="1" x14ac:dyDescent="0.2">
      <c r="C84" s="27" t="str">
        <f>IF(C68="","",SUM(C69:C82))</f>
        <v/>
      </c>
      <c r="E84" s="27" t="str">
        <f>IF(E68="","",SUM(E69:E82))</f>
        <v/>
      </c>
      <c r="G84" s="27" t="str">
        <f>IF(G68="","",SUM(G69:G82))</f>
        <v/>
      </c>
      <c r="I84" s="27" t="str">
        <f>IF(I68="","",SUM(I69:I82))</f>
        <v/>
      </c>
      <c r="K84" s="27" t="str">
        <f>IF(K68="","",SUM(K69:K82))</f>
        <v/>
      </c>
      <c r="M84" s="27" t="str">
        <f>IF(M68="","",SUM(M69:M82))</f>
        <v/>
      </c>
      <c r="O84" s="27" t="str">
        <f>IF(O68="","",SUM(O69:O82))</f>
        <v/>
      </c>
      <c r="Q84" s="27" t="str">
        <f>IF(Q68="","",SUM(Q69:Q82))</f>
        <v/>
      </c>
      <c r="S84" s="27" t="str">
        <f>IF(S68="","",SUM(S69:S82))</f>
        <v/>
      </c>
      <c r="U84" s="27" t="str">
        <f>IF(U68="","",SUM(U69:U82))</f>
        <v/>
      </c>
      <c r="W84" s="27" t="str">
        <f>IF(W68="","",SUM(W69:W82))</f>
        <v/>
      </c>
      <c r="X84" s="27"/>
      <c r="Y84" s="27" t="str">
        <f>IF(Y68="","",SUM(Y69:Y82))</f>
        <v/>
      </c>
      <c r="AA84" s="27" t="str">
        <f>IF(AA68="","",SUM(AA69:AA82))</f>
        <v/>
      </c>
      <c r="AC84" s="27" t="str">
        <f>IF(AC68="","",SUM(AC69:AC82))</f>
        <v/>
      </c>
      <c r="AG84" s="41"/>
      <c r="AH84" s="93"/>
      <c r="AI84" s="41"/>
    </row>
    <row r="85" spans="1:35" ht="24" customHeight="1" x14ac:dyDescent="0.2">
      <c r="AC85" s="8" t="str">
        <f>"Firma ("&amp;Anagrafica!B91&amp;")"</f>
        <v>Firma (Commissario 3)</v>
      </c>
      <c r="AE85" s="88"/>
      <c r="AF85" s="88"/>
      <c r="AG85" s="89"/>
      <c r="AH85" s="88"/>
      <c r="AI85" s="88"/>
    </row>
    <row r="86" spans="1:35" ht="18.75" x14ac:dyDescent="0.3">
      <c r="A86" s="19" t="str">
        <f>IF(Anagrafica!A92&lt;&gt;"",Anagrafica!A92&amp;" - "&amp;Anagrafica!B92,"")</f>
        <v/>
      </c>
      <c r="B86" s="20"/>
      <c r="D86" s="1"/>
      <c r="AE86" s="90"/>
      <c r="AF86" s="90"/>
      <c r="AG86" s="91"/>
      <c r="AH86" s="90"/>
      <c r="AI86" s="90"/>
    </row>
    <row r="87" spans="1:35" s="5" customFormat="1" ht="13.5" customHeight="1" x14ac:dyDescent="0.2">
      <c r="A87" s="4" t="s">
        <v>10</v>
      </c>
      <c r="C87" s="60" t="str">
        <f>$A$13</f>
        <v/>
      </c>
      <c r="E87" s="60" t="str">
        <f>+$A$14</f>
        <v/>
      </c>
      <c r="G87" s="60" t="str">
        <f>+$A$15</f>
        <v/>
      </c>
      <c r="I87" s="60" t="str">
        <f>+$A$16</f>
        <v/>
      </c>
      <c r="K87" s="60" t="str">
        <f>+$A$17</f>
        <v/>
      </c>
      <c r="M87" s="60" t="str">
        <f>+$A$18</f>
        <v/>
      </c>
      <c r="O87" s="60" t="str">
        <f>+$A$19</f>
        <v/>
      </c>
      <c r="Q87" s="60" t="str">
        <f>+$A$20</f>
        <v/>
      </c>
      <c r="S87" s="60" t="str">
        <f>+$A$21</f>
        <v/>
      </c>
      <c r="U87" s="60" t="str">
        <f>+$A$22</f>
        <v/>
      </c>
      <c r="W87" s="60" t="str">
        <f>+$A$23</f>
        <v/>
      </c>
      <c r="Y87" s="60" t="str">
        <f>+$A$24</f>
        <v/>
      </c>
      <c r="AA87" s="60" t="str">
        <f>+$A$25</f>
        <v/>
      </c>
      <c r="AC87" s="60" t="str">
        <f>+$A$26</f>
        <v/>
      </c>
      <c r="AE87" s="26"/>
      <c r="AG87" s="4" t="s">
        <v>10</v>
      </c>
      <c r="AH87" s="5" t="s">
        <v>1</v>
      </c>
      <c r="AI87" s="5" t="s">
        <v>0</v>
      </c>
    </row>
    <row r="88" spans="1:35" ht="13.5" x14ac:dyDescent="0.25">
      <c r="A88" s="59" t="str">
        <f>+$A$12</f>
        <v/>
      </c>
      <c r="B88" s="22"/>
      <c r="C88" s="23"/>
      <c r="D88" s="22"/>
      <c r="E88" s="23"/>
      <c r="F88" s="22"/>
      <c r="G88" s="23"/>
      <c r="H88" s="22"/>
      <c r="I88" s="23"/>
      <c r="J88" s="22"/>
      <c r="K88" s="23"/>
      <c r="L88" s="22"/>
      <c r="M88" s="23"/>
      <c r="N88" s="22"/>
      <c r="O88" s="23"/>
      <c r="P88" s="22"/>
      <c r="Q88" s="23"/>
      <c r="R88" s="22"/>
      <c r="S88" s="23"/>
      <c r="T88" s="22"/>
      <c r="U88" s="23"/>
      <c r="V88" s="22"/>
      <c r="W88" s="23"/>
      <c r="X88" s="22"/>
      <c r="Y88" s="23"/>
      <c r="Z88" s="22"/>
      <c r="AA88" s="23"/>
      <c r="AB88" s="22"/>
      <c r="AC88" s="23"/>
      <c r="AE88" s="29" t="str">
        <f t="shared" ref="AE88:AE101" si="6">IF(OR(A88="",AND(A88&lt;&gt;"",A89="")),"",SUM(B88,D88,F88,H88,J88,L88,N88,P88,R88,T88,V88,X88,Z88,AB88))</f>
        <v/>
      </c>
      <c r="AG88" s="6" t="str">
        <f>+$A$12</f>
        <v/>
      </c>
      <c r="AH88" s="6" t="str">
        <f>IF(A88&lt;&gt;"",AE88,"")</f>
        <v/>
      </c>
      <c r="AI88" s="105" t="str">
        <f>IF(AH88="","",IF(AH88&gt;0,ROUND(AH88/LARGE(AH88:AH102,1),3),0))</f>
        <v/>
      </c>
    </row>
    <row r="89" spans="1:35" ht="13.5" x14ac:dyDescent="0.25">
      <c r="A89" s="59" t="str">
        <f>+$A$13</f>
        <v/>
      </c>
      <c r="B89" s="24"/>
      <c r="C89" s="24"/>
      <c r="D89" s="22"/>
      <c r="E89" s="23"/>
      <c r="F89" s="22"/>
      <c r="G89" s="23"/>
      <c r="H89" s="22"/>
      <c r="I89" s="23"/>
      <c r="J89" s="22"/>
      <c r="K89" s="23"/>
      <c r="L89" s="22"/>
      <c r="M89" s="23"/>
      <c r="N89" s="22"/>
      <c r="O89" s="23"/>
      <c r="P89" s="22"/>
      <c r="Q89" s="23"/>
      <c r="R89" s="22"/>
      <c r="S89" s="23"/>
      <c r="T89" s="22"/>
      <c r="U89" s="23"/>
      <c r="V89" s="22"/>
      <c r="W89" s="23"/>
      <c r="X89" s="22"/>
      <c r="Y89" s="23"/>
      <c r="Z89" s="22"/>
      <c r="AA89" s="23"/>
      <c r="AB89" s="22"/>
      <c r="AC89" s="23"/>
      <c r="AE89" s="29" t="str">
        <f t="shared" si="6"/>
        <v/>
      </c>
      <c r="AG89" s="7" t="str">
        <f>+$A$13</f>
        <v/>
      </c>
      <c r="AH89" s="7" t="str">
        <f>IF(A89&lt;&gt;"",IF(AE89&lt;&gt;"",AE89,0)+IF(C103&lt;&gt;"",C103,0),"")</f>
        <v/>
      </c>
      <c r="AI89" s="106" t="str">
        <f>IF(AH89="","",IF(AH89&gt;0,ROUND(AH89/LARGE(AH88:AH102,1),3),0))</f>
        <v/>
      </c>
    </row>
    <row r="90" spans="1:35" ht="13.5" x14ac:dyDescent="0.25">
      <c r="A90" s="59" t="str">
        <f>+$A$14</f>
        <v/>
      </c>
      <c r="B90" s="24"/>
      <c r="C90" s="24"/>
      <c r="D90" s="24"/>
      <c r="E90" s="24"/>
      <c r="F90" s="22"/>
      <c r="G90" s="23"/>
      <c r="H90" s="22"/>
      <c r="I90" s="23"/>
      <c r="J90" s="22"/>
      <c r="K90" s="23"/>
      <c r="L90" s="22"/>
      <c r="M90" s="23"/>
      <c r="N90" s="22"/>
      <c r="O90" s="23"/>
      <c r="P90" s="22"/>
      <c r="Q90" s="23"/>
      <c r="R90" s="22"/>
      <c r="S90" s="23"/>
      <c r="T90" s="22"/>
      <c r="U90" s="23"/>
      <c r="V90" s="22"/>
      <c r="W90" s="23"/>
      <c r="X90" s="22"/>
      <c r="Y90" s="23"/>
      <c r="Z90" s="22"/>
      <c r="AA90" s="23"/>
      <c r="AB90" s="22"/>
      <c r="AC90" s="23"/>
      <c r="AE90" s="29" t="str">
        <f t="shared" si="6"/>
        <v/>
      </c>
      <c r="AG90" s="7" t="str">
        <f>+$A$14</f>
        <v/>
      </c>
      <c r="AH90" s="7" t="str">
        <f>IF(A90&lt;&gt;"",IF(AE90&lt;&gt;"",AE90,0)+IF(E103&lt;&gt;"",E103,0),"")</f>
        <v/>
      </c>
      <c r="AI90" s="106" t="str">
        <f>IF(AH90="","",IF(AH90&gt;0,ROUND(AH90/LARGE(AH88:AH102,1),3),0))</f>
        <v/>
      </c>
    </row>
    <row r="91" spans="1:35" ht="13.5" x14ac:dyDescent="0.25">
      <c r="A91" s="59" t="str">
        <f>+$A$15</f>
        <v/>
      </c>
      <c r="B91" s="24"/>
      <c r="C91" s="24"/>
      <c r="D91" s="24"/>
      <c r="E91" s="24"/>
      <c r="F91" s="24"/>
      <c r="G91" s="24"/>
      <c r="H91" s="22"/>
      <c r="I91" s="23"/>
      <c r="J91" s="22"/>
      <c r="K91" s="23"/>
      <c r="L91" s="22"/>
      <c r="M91" s="23"/>
      <c r="N91" s="22"/>
      <c r="O91" s="23"/>
      <c r="P91" s="22"/>
      <c r="Q91" s="23"/>
      <c r="R91" s="22"/>
      <c r="S91" s="23"/>
      <c r="T91" s="22"/>
      <c r="U91" s="23"/>
      <c r="V91" s="22"/>
      <c r="W91" s="23"/>
      <c r="X91" s="22"/>
      <c r="Y91" s="23"/>
      <c r="Z91" s="22"/>
      <c r="AA91" s="23"/>
      <c r="AB91" s="22"/>
      <c r="AC91" s="23"/>
      <c r="AE91" s="29" t="str">
        <f t="shared" si="6"/>
        <v/>
      </c>
      <c r="AG91" s="7" t="str">
        <f>+$A$15</f>
        <v/>
      </c>
      <c r="AH91" s="7" t="str">
        <f>IF(A91&lt;&gt;"",IF(AE91&lt;&gt;"",AE91,0)+IF(G103&lt;&gt;"",G103,0),"")</f>
        <v/>
      </c>
      <c r="AI91" s="106" t="str">
        <f>IF(AH91="","",IF(AH91&gt;0,ROUND(AH91/LARGE(AH88:AH102,1),3),0))</f>
        <v/>
      </c>
    </row>
    <row r="92" spans="1:35" ht="13.5" x14ac:dyDescent="0.25">
      <c r="A92" s="59" t="str">
        <f>+$A$16</f>
        <v/>
      </c>
      <c r="B92" s="24"/>
      <c r="C92" s="24"/>
      <c r="D92" s="24"/>
      <c r="E92" s="24"/>
      <c r="F92" s="24"/>
      <c r="G92" s="24"/>
      <c r="H92" s="24"/>
      <c r="I92" s="24"/>
      <c r="J92" s="22"/>
      <c r="K92" s="23"/>
      <c r="L92" s="22"/>
      <c r="M92" s="23"/>
      <c r="N92" s="22"/>
      <c r="O92" s="23"/>
      <c r="P92" s="22"/>
      <c r="Q92" s="23"/>
      <c r="R92" s="22"/>
      <c r="S92" s="23"/>
      <c r="T92" s="22"/>
      <c r="U92" s="23"/>
      <c r="V92" s="22"/>
      <c r="W92" s="23"/>
      <c r="X92" s="22"/>
      <c r="Y92" s="23"/>
      <c r="Z92" s="22"/>
      <c r="AA92" s="23"/>
      <c r="AB92" s="22"/>
      <c r="AC92" s="23"/>
      <c r="AE92" s="29" t="str">
        <f t="shared" si="6"/>
        <v/>
      </c>
      <c r="AG92" s="7" t="str">
        <f>+$A$16</f>
        <v/>
      </c>
      <c r="AH92" s="7" t="str">
        <f>IF(A92&lt;&gt;"",IF(AE92&lt;&gt;"",AE92,0)+IF(I103&lt;&gt;"",I103,0),"")</f>
        <v/>
      </c>
      <c r="AI92" s="106" t="str">
        <f>IF(AH92="","",IF(AH92&gt;0,ROUND(AH92/LARGE(AH88:AH102,1),3),0))</f>
        <v/>
      </c>
    </row>
    <row r="93" spans="1:35" ht="13.5" x14ac:dyDescent="0.25">
      <c r="A93" s="59" t="str">
        <f>+$A$17</f>
        <v/>
      </c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2"/>
      <c r="M93" s="23"/>
      <c r="N93" s="22"/>
      <c r="O93" s="23"/>
      <c r="P93" s="22"/>
      <c r="Q93" s="23"/>
      <c r="R93" s="22"/>
      <c r="S93" s="23"/>
      <c r="T93" s="22"/>
      <c r="U93" s="23"/>
      <c r="V93" s="22"/>
      <c r="W93" s="23"/>
      <c r="X93" s="22"/>
      <c r="Y93" s="23"/>
      <c r="Z93" s="22"/>
      <c r="AA93" s="23"/>
      <c r="AB93" s="22"/>
      <c r="AC93" s="23"/>
      <c r="AE93" s="29" t="str">
        <f t="shared" si="6"/>
        <v/>
      </c>
      <c r="AG93" s="7" t="str">
        <f>+$A$17</f>
        <v/>
      </c>
      <c r="AH93" s="7" t="str">
        <f>IF(A93&lt;&gt;"",IF(AE93&lt;&gt;"",AE93,0)+IF(K103&lt;&gt;"",K103,0),"")</f>
        <v/>
      </c>
      <c r="AI93" s="106" t="str">
        <f>IF(AH93="","",IF(AH93&gt;0,ROUND(AH93/LARGE(AH88:AH102,1),3),0))</f>
        <v/>
      </c>
    </row>
    <row r="94" spans="1:35" ht="13.5" x14ac:dyDescent="0.25">
      <c r="A94" s="59" t="str">
        <f>+$A$18</f>
        <v/>
      </c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2"/>
      <c r="O94" s="23"/>
      <c r="P94" s="22"/>
      <c r="Q94" s="23"/>
      <c r="R94" s="22"/>
      <c r="S94" s="23"/>
      <c r="T94" s="22"/>
      <c r="U94" s="23"/>
      <c r="V94" s="22"/>
      <c r="W94" s="23"/>
      <c r="X94" s="22"/>
      <c r="Y94" s="23"/>
      <c r="Z94" s="22"/>
      <c r="AA94" s="23"/>
      <c r="AB94" s="22"/>
      <c r="AC94" s="23"/>
      <c r="AE94" s="29" t="str">
        <f t="shared" si="6"/>
        <v/>
      </c>
      <c r="AG94" s="7" t="str">
        <f>+$A$18</f>
        <v/>
      </c>
      <c r="AH94" s="7" t="str">
        <f>IF(A94&lt;&gt;"",IF(AE94&lt;&gt;"",AE94,0)+IF(M103&lt;&gt;"",M103,0),"")</f>
        <v/>
      </c>
      <c r="AI94" s="106" t="str">
        <f>IF(AH94="","",IF(AH94&gt;0,ROUND(AH94/LARGE(AH88:AH102,1),3),0))</f>
        <v/>
      </c>
    </row>
    <row r="95" spans="1:35" ht="13.5" x14ac:dyDescent="0.25">
      <c r="A95" s="59" t="str">
        <f>+$A$19</f>
        <v/>
      </c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2"/>
      <c r="Q95" s="23"/>
      <c r="R95" s="22"/>
      <c r="S95" s="23"/>
      <c r="T95" s="22"/>
      <c r="U95" s="23"/>
      <c r="V95" s="22"/>
      <c r="W95" s="23"/>
      <c r="X95" s="22"/>
      <c r="Y95" s="23"/>
      <c r="Z95" s="22"/>
      <c r="AA95" s="23"/>
      <c r="AB95" s="22"/>
      <c r="AC95" s="23"/>
      <c r="AE95" s="29" t="str">
        <f t="shared" si="6"/>
        <v/>
      </c>
      <c r="AG95" s="7" t="str">
        <f>+$A$19</f>
        <v/>
      </c>
      <c r="AH95" s="7" t="str">
        <f>IF(A95&lt;&gt;"",IF(AE95&lt;&gt;"",AE95,0)+IF(O103&lt;&gt;"",O103,0),"")</f>
        <v/>
      </c>
      <c r="AI95" s="106" t="str">
        <f>IF(AH95="","",IF(AH95&gt;0,ROUND(AH95/LARGE(AH88:AH102,1),3),0))</f>
        <v/>
      </c>
    </row>
    <row r="96" spans="1:35" ht="13.5" x14ac:dyDescent="0.25">
      <c r="A96" s="59" t="str">
        <f>+$A$20</f>
        <v/>
      </c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2"/>
      <c r="S96" s="23"/>
      <c r="T96" s="22"/>
      <c r="U96" s="23"/>
      <c r="V96" s="22"/>
      <c r="W96" s="23"/>
      <c r="X96" s="22"/>
      <c r="Y96" s="23"/>
      <c r="Z96" s="22"/>
      <c r="AA96" s="23"/>
      <c r="AB96" s="22"/>
      <c r="AC96" s="23"/>
      <c r="AE96" s="29" t="str">
        <f t="shared" si="6"/>
        <v/>
      </c>
      <c r="AG96" s="7" t="str">
        <f>+$A$20</f>
        <v/>
      </c>
      <c r="AH96" s="7" t="str">
        <f>IF(A96&lt;&gt;"",IF(AE96&lt;&gt;"",AE96,0)+IF(Q103&lt;&gt;"",Q103,0),"")</f>
        <v/>
      </c>
      <c r="AI96" s="106" t="str">
        <f>IF(AH96="","",IF(AH96&gt;0,ROUND(AH96/LARGE(AH88:AH102,1),3),0))</f>
        <v/>
      </c>
    </row>
    <row r="97" spans="1:35" ht="13.5" x14ac:dyDescent="0.25">
      <c r="A97" s="59" t="str">
        <f>+$A$21</f>
        <v/>
      </c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2"/>
      <c r="U97" s="23"/>
      <c r="V97" s="22"/>
      <c r="W97" s="23"/>
      <c r="X97" s="22"/>
      <c r="Y97" s="23"/>
      <c r="Z97" s="22"/>
      <c r="AA97" s="23"/>
      <c r="AB97" s="22"/>
      <c r="AC97" s="23"/>
      <c r="AE97" s="29" t="str">
        <f t="shared" si="6"/>
        <v/>
      </c>
      <c r="AG97" s="7" t="str">
        <f>+$A$21</f>
        <v/>
      </c>
      <c r="AH97" s="7" t="str">
        <f>IF(A97&lt;&gt;"",IF(AE97&lt;&gt;"",AE97,0)+IF(S103&lt;&gt;"",S103,0),"")</f>
        <v/>
      </c>
      <c r="AI97" s="106" t="str">
        <f>IF(AH97="","",IF(AH97&gt;0,ROUND(AH97/LARGE(AH88:AH102,1),3),0))</f>
        <v/>
      </c>
    </row>
    <row r="98" spans="1:35" ht="13.5" x14ac:dyDescent="0.25">
      <c r="A98" s="59" t="str">
        <f>+$A$22</f>
        <v/>
      </c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2"/>
      <c r="W98" s="23"/>
      <c r="X98" s="22"/>
      <c r="Y98" s="23"/>
      <c r="Z98" s="22"/>
      <c r="AA98" s="23"/>
      <c r="AB98" s="22"/>
      <c r="AC98" s="23"/>
      <c r="AE98" s="29" t="str">
        <f t="shared" si="6"/>
        <v/>
      </c>
      <c r="AG98" s="7" t="str">
        <f>+$A$22</f>
        <v/>
      </c>
      <c r="AH98" s="7" t="str">
        <f>IF(A98&lt;&gt;"",IF(AE98&lt;&gt;"",AE98,0)+IF(U103&lt;&gt;"",U103,0),"")</f>
        <v/>
      </c>
      <c r="AI98" s="106" t="str">
        <f>IF(AH98="","",IF(AH98&gt;0,ROUND(AH98/LARGE(AH88:AH102,1),3),0))</f>
        <v/>
      </c>
    </row>
    <row r="99" spans="1:35" ht="13.5" x14ac:dyDescent="0.25">
      <c r="A99" s="59" t="str">
        <f>+$A$23</f>
        <v/>
      </c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2"/>
      <c r="Y99" s="23"/>
      <c r="Z99" s="22"/>
      <c r="AA99" s="23"/>
      <c r="AB99" s="22"/>
      <c r="AC99" s="23"/>
      <c r="AE99" s="29" t="str">
        <f t="shared" si="6"/>
        <v/>
      </c>
      <c r="AG99" s="7" t="str">
        <f>+$A$23</f>
        <v/>
      </c>
      <c r="AH99" s="7" t="str">
        <f>IF(A99&lt;&gt;"",IF(AE99&lt;&gt;"",AE99,0)+IF(W103&lt;&gt;"",W103,0),"")</f>
        <v/>
      </c>
      <c r="AI99" s="106" t="str">
        <f>IF(AH99="","",IF(AH99&gt;0,ROUND(AH99/LARGE(AH88:AH102,1),3),0))</f>
        <v/>
      </c>
    </row>
    <row r="100" spans="1:35" ht="13.5" x14ac:dyDescent="0.25">
      <c r="A100" s="59" t="str">
        <f>+$A$24</f>
        <v/>
      </c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2"/>
      <c r="AA100" s="23"/>
      <c r="AB100" s="22"/>
      <c r="AC100" s="23"/>
      <c r="AE100" s="29" t="str">
        <f t="shared" si="6"/>
        <v/>
      </c>
      <c r="AG100" s="7" t="str">
        <f>+$A$24</f>
        <v/>
      </c>
      <c r="AH100" s="7" t="str">
        <f>IF(A100&lt;&gt;"",IF(AE100&lt;&gt;"",AE100,0)+IF(Y103&lt;&gt;"",Y103,0),"")</f>
        <v/>
      </c>
      <c r="AI100" s="106" t="str">
        <f>IF(AH100="","",IF(AH100&gt;0,ROUND(AH100/LARGE(AH88:AH102,1),3),0))</f>
        <v/>
      </c>
    </row>
    <row r="101" spans="1:35" ht="13.5" x14ac:dyDescent="0.25">
      <c r="A101" s="59" t="str">
        <f>+$A$25</f>
        <v/>
      </c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2"/>
      <c r="AC101" s="23"/>
      <c r="AE101" s="29" t="str">
        <f t="shared" si="6"/>
        <v/>
      </c>
      <c r="AG101" s="7" t="str">
        <f>+$A$25</f>
        <v/>
      </c>
      <c r="AH101" s="7" t="str">
        <f>IF(A101&lt;&gt;"",IF(AE101&lt;&gt;"",AE101,0)+IF(AA103&lt;&gt;"",AA103,0),"")</f>
        <v/>
      </c>
      <c r="AI101" s="106" t="str">
        <f>IF(AH101="","",IF(AH101&gt;0,ROUND(AH101/LARGE(AH88:AH102,1),3),0))</f>
        <v/>
      </c>
    </row>
    <row r="102" spans="1:35" x14ac:dyDescent="0.2">
      <c r="A102" s="59" t="str">
        <f>+$A$26</f>
        <v/>
      </c>
      <c r="C102" s="3"/>
      <c r="AE102" s="26"/>
      <c r="AG102" s="40" t="str">
        <f>+$A$26</f>
        <v/>
      </c>
      <c r="AH102" s="40" t="str">
        <f>IF(A102&lt;&gt;"",IF(AE102&lt;&gt;"",AE102,0)+IF(AC103&lt;&gt;"",AC103,0),"")</f>
        <v/>
      </c>
      <c r="AI102" s="107" t="str">
        <f>IF(AH102="","",IF(AH102&gt;0,ROUND(AH102/LARGE(AH88:AH102,1),3),0))</f>
        <v/>
      </c>
    </row>
    <row r="103" spans="1:35" s="26" customFormat="1" x14ac:dyDescent="0.2">
      <c r="C103" s="27" t="str">
        <f>IF(C87="","",SUM(C88:C101))</f>
        <v/>
      </c>
      <c r="E103" s="27" t="str">
        <f>IF(E87="","",SUM(E88:E101))</f>
        <v/>
      </c>
      <c r="G103" s="27" t="str">
        <f>IF(G87="","",SUM(G88:G101))</f>
        <v/>
      </c>
      <c r="I103" s="27" t="str">
        <f>IF(I87="","",SUM(I88:I101))</f>
        <v/>
      </c>
      <c r="K103" s="27" t="str">
        <f>IF(K87="","",SUM(K88:K101))</f>
        <v/>
      </c>
      <c r="M103" s="27" t="str">
        <f>IF(M87="","",SUM(M88:M101))</f>
        <v/>
      </c>
      <c r="O103" s="27" t="str">
        <f>IF(O87="","",SUM(O88:O101))</f>
        <v/>
      </c>
      <c r="Q103" s="27" t="str">
        <f>IF(Q87="","",SUM(Q88:Q101))</f>
        <v/>
      </c>
      <c r="S103" s="27" t="str">
        <f>IF(S87="","",SUM(S88:S101))</f>
        <v/>
      </c>
      <c r="U103" s="27" t="str">
        <f>IF(U87="","",SUM(U88:U101))</f>
        <v/>
      </c>
      <c r="W103" s="27" t="str">
        <f>IF(W87="","",SUM(W88:W101))</f>
        <v/>
      </c>
      <c r="X103" s="27"/>
      <c r="Y103" s="27" t="str">
        <f>IF(Y87="","",SUM(Y88:Y101))</f>
        <v/>
      </c>
      <c r="AA103" s="27" t="str">
        <f>IF(AA87="","",SUM(AA88:AA101))</f>
        <v/>
      </c>
      <c r="AC103" s="27" t="str">
        <f>IF(AC87="","",SUM(AC88:AC101))</f>
        <v/>
      </c>
      <c r="AG103" s="41"/>
      <c r="AH103" s="93"/>
      <c r="AI103" s="41"/>
    </row>
    <row r="104" spans="1:35" ht="24" customHeight="1" x14ac:dyDescent="0.2">
      <c r="AC104" s="8" t="str">
        <f>"Firma ("&amp;Anagrafica!B92&amp;")"</f>
        <v>Firma ()</v>
      </c>
      <c r="AE104" s="88"/>
      <c r="AF104" s="88"/>
      <c r="AG104" s="89"/>
      <c r="AH104" s="88"/>
      <c r="AI104" s="88"/>
    </row>
    <row r="105" spans="1:35" ht="18.75" x14ac:dyDescent="0.3">
      <c r="A105" s="19" t="str">
        <f>IF(Anagrafica!A93&lt;&gt;"",Anagrafica!A93&amp;" - "&amp;Anagrafica!B93,"")</f>
        <v/>
      </c>
      <c r="B105" s="20"/>
      <c r="D105" s="1"/>
    </row>
    <row r="106" spans="1:35" s="5" customFormat="1" ht="13.5" customHeight="1" x14ac:dyDescent="0.2">
      <c r="A106" s="4" t="s">
        <v>10</v>
      </c>
      <c r="C106" s="60" t="str">
        <f>$A$13</f>
        <v/>
      </c>
      <c r="E106" s="60" t="str">
        <f>+$A$14</f>
        <v/>
      </c>
      <c r="G106" s="60" t="str">
        <f>+$A$15</f>
        <v/>
      </c>
      <c r="I106" s="60" t="str">
        <f>+$A$16</f>
        <v/>
      </c>
      <c r="K106" s="60" t="str">
        <f>+$A$17</f>
        <v/>
      </c>
      <c r="M106" s="60" t="str">
        <f>+$A$18</f>
        <v/>
      </c>
      <c r="O106" s="60" t="str">
        <f>+$A$19</f>
        <v/>
      </c>
      <c r="Q106" s="60" t="str">
        <f>+$A$20</f>
        <v/>
      </c>
      <c r="S106" s="60" t="str">
        <f>+$A$21</f>
        <v/>
      </c>
      <c r="U106" s="60" t="str">
        <f>+$A$22</f>
        <v/>
      </c>
      <c r="W106" s="60" t="str">
        <f>+$A$23</f>
        <v/>
      </c>
      <c r="Y106" s="60" t="str">
        <f>+$A$24</f>
        <v/>
      </c>
      <c r="AA106" s="60" t="str">
        <f>+$A$25</f>
        <v/>
      </c>
      <c r="AC106" s="60" t="str">
        <f>+$A$26</f>
        <v/>
      </c>
      <c r="AE106" s="26"/>
      <c r="AG106" s="4" t="s">
        <v>10</v>
      </c>
      <c r="AH106" s="5" t="s">
        <v>1</v>
      </c>
      <c r="AI106" s="5" t="s">
        <v>0</v>
      </c>
    </row>
    <row r="107" spans="1:35" ht="13.5" x14ac:dyDescent="0.25">
      <c r="A107" s="59" t="str">
        <f>+$A$12</f>
        <v/>
      </c>
      <c r="B107" s="22"/>
      <c r="C107" s="23"/>
      <c r="D107" s="22"/>
      <c r="E107" s="23"/>
      <c r="F107" s="22"/>
      <c r="G107" s="23"/>
      <c r="H107" s="22"/>
      <c r="I107" s="23"/>
      <c r="J107" s="22"/>
      <c r="K107" s="23"/>
      <c r="L107" s="22"/>
      <c r="M107" s="23"/>
      <c r="N107" s="22"/>
      <c r="O107" s="23"/>
      <c r="P107" s="22"/>
      <c r="Q107" s="23"/>
      <c r="R107" s="22"/>
      <c r="S107" s="23"/>
      <c r="T107" s="22"/>
      <c r="U107" s="23"/>
      <c r="V107" s="22"/>
      <c r="W107" s="23"/>
      <c r="X107" s="22"/>
      <c r="Y107" s="23"/>
      <c r="Z107" s="22"/>
      <c r="AA107" s="23"/>
      <c r="AB107" s="22"/>
      <c r="AC107" s="23"/>
      <c r="AE107" s="29" t="str">
        <f t="shared" ref="AE107:AE120" si="7">IF(OR(A107="",AND(A107&lt;&gt;"",A108="")),"",SUM(B107,D107,F107,H107,J107,L107,N107,P107,R107,T107,V107,X107,Z107,AB107))</f>
        <v/>
      </c>
      <c r="AG107" s="6" t="str">
        <f>+$A$12</f>
        <v/>
      </c>
      <c r="AH107" s="6" t="str">
        <f>IF(A107&lt;&gt;"",AE107,"")</f>
        <v/>
      </c>
      <c r="AI107" s="105" t="str">
        <f>IF(AH107="","",IF(AH107&gt;0,ROUND(AH107/LARGE(AH107:AH121,1),3),0))</f>
        <v/>
      </c>
    </row>
    <row r="108" spans="1:35" ht="13.5" x14ac:dyDescent="0.25">
      <c r="A108" s="59" t="str">
        <f>+$A$13</f>
        <v/>
      </c>
      <c r="B108" s="24"/>
      <c r="C108" s="24"/>
      <c r="D108" s="22"/>
      <c r="E108" s="23"/>
      <c r="F108" s="22"/>
      <c r="G108" s="23"/>
      <c r="H108" s="22"/>
      <c r="I108" s="23"/>
      <c r="J108" s="22"/>
      <c r="K108" s="23"/>
      <c r="L108" s="22"/>
      <c r="M108" s="23"/>
      <c r="N108" s="22"/>
      <c r="O108" s="23"/>
      <c r="P108" s="22"/>
      <c r="Q108" s="23"/>
      <c r="R108" s="22"/>
      <c r="S108" s="23"/>
      <c r="T108" s="22"/>
      <c r="U108" s="23"/>
      <c r="V108" s="22"/>
      <c r="W108" s="23"/>
      <c r="X108" s="22"/>
      <c r="Y108" s="23"/>
      <c r="Z108" s="22"/>
      <c r="AA108" s="23"/>
      <c r="AB108" s="22"/>
      <c r="AC108" s="23"/>
      <c r="AE108" s="29" t="str">
        <f t="shared" si="7"/>
        <v/>
      </c>
      <c r="AG108" s="7" t="str">
        <f>+$A$13</f>
        <v/>
      </c>
      <c r="AH108" s="7" t="str">
        <f>IF(A108&lt;&gt;"",IF(AE108&lt;&gt;"",AE108,0)+IF(C122&lt;&gt;"",C122,0),"")</f>
        <v/>
      </c>
      <c r="AI108" s="106" t="str">
        <f>IF(AH108="","",IF(AH108&gt;0,ROUND(AH108/LARGE(AH107:AH121,1),3),0))</f>
        <v/>
      </c>
    </row>
    <row r="109" spans="1:35" ht="13.5" x14ac:dyDescent="0.25">
      <c r="A109" s="59" t="str">
        <f>+$A$14</f>
        <v/>
      </c>
      <c r="B109" s="24"/>
      <c r="C109" s="24"/>
      <c r="D109" s="24"/>
      <c r="E109" s="24"/>
      <c r="F109" s="22"/>
      <c r="G109" s="23"/>
      <c r="H109" s="22"/>
      <c r="I109" s="23"/>
      <c r="J109" s="22"/>
      <c r="K109" s="23"/>
      <c r="L109" s="22"/>
      <c r="M109" s="23"/>
      <c r="N109" s="22"/>
      <c r="O109" s="23"/>
      <c r="P109" s="22"/>
      <c r="Q109" s="23"/>
      <c r="R109" s="22"/>
      <c r="S109" s="23"/>
      <c r="T109" s="22"/>
      <c r="U109" s="23"/>
      <c r="V109" s="22"/>
      <c r="W109" s="23"/>
      <c r="X109" s="22"/>
      <c r="Y109" s="23"/>
      <c r="Z109" s="22"/>
      <c r="AA109" s="23"/>
      <c r="AB109" s="22"/>
      <c r="AC109" s="23"/>
      <c r="AE109" s="29" t="str">
        <f t="shared" si="7"/>
        <v/>
      </c>
      <c r="AG109" s="7" t="str">
        <f>+$A$14</f>
        <v/>
      </c>
      <c r="AH109" s="7" t="str">
        <f>IF(A109&lt;&gt;"",IF(AE109&lt;&gt;"",AE109,0)+IF(E122&lt;&gt;"",E122,0),"")</f>
        <v/>
      </c>
      <c r="AI109" s="106" t="str">
        <f>IF(AH109="","",IF(AH109&gt;0,ROUND(AH109/LARGE(AH107:AH121,1),3),0))</f>
        <v/>
      </c>
    </row>
    <row r="110" spans="1:35" ht="13.5" x14ac:dyDescent="0.25">
      <c r="A110" s="59" t="str">
        <f>+$A$15</f>
        <v/>
      </c>
      <c r="B110" s="24"/>
      <c r="C110" s="24"/>
      <c r="D110" s="24"/>
      <c r="E110" s="24"/>
      <c r="F110" s="24"/>
      <c r="G110" s="24"/>
      <c r="H110" s="22"/>
      <c r="I110" s="23"/>
      <c r="J110" s="22"/>
      <c r="K110" s="23"/>
      <c r="L110" s="22"/>
      <c r="M110" s="23"/>
      <c r="N110" s="22"/>
      <c r="O110" s="23"/>
      <c r="P110" s="22"/>
      <c r="Q110" s="23"/>
      <c r="R110" s="22"/>
      <c r="S110" s="23"/>
      <c r="T110" s="22"/>
      <c r="U110" s="23"/>
      <c r="V110" s="22"/>
      <c r="W110" s="23"/>
      <c r="X110" s="22"/>
      <c r="Y110" s="23"/>
      <c r="Z110" s="22"/>
      <c r="AA110" s="23"/>
      <c r="AB110" s="22"/>
      <c r="AC110" s="23"/>
      <c r="AE110" s="29" t="str">
        <f t="shared" si="7"/>
        <v/>
      </c>
      <c r="AG110" s="7" t="str">
        <f>+$A$15</f>
        <v/>
      </c>
      <c r="AH110" s="7" t="str">
        <f>IF(A110&lt;&gt;"",IF(AE110&lt;&gt;"",AE110,0)+IF(G122&lt;&gt;"",G122,0),"")</f>
        <v/>
      </c>
      <c r="AI110" s="106" t="str">
        <f>IF(AH110="","",IF(AH110&gt;0,ROUND(AH110/LARGE(AH107:AH121,1),3),0))</f>
        <v/>
      </c>
    </row>
    <row r="111" spans="1:35" ht="13.5" x14ac:dyDescent="0.25">
      <c r="A111" s="59" t="str">
        <f>+$A$16</f>
        <v/>
      </c>
      <c r="B111" s="24"/>
      <c r="C111" s="24"/>
      <c r="D111" s="24"/>
      <c r="E111" s="24"/>
      <c r="F111" s="24"/>
      <c r="G111" s="24"/>
      <c r="H111" s="24"/>
      <c r="I111" s="24"/>
      <c r="J111" s="22"/>
      <c r="K111" s="23"/>
      <c r="L111" s="22"/>
      <c r="M111" s="23"/>
      <c r="N111" s="22"/>
      <c r="O111" s="23"/>
      <c r="P111" s="22"/>
      <c r="Q111" s="23"/>
      <c r="R111" s="22"/>
      <c r="S111" s="23"/>
      <c r="T111" s="22"/>
      <c r="U111" s="23"/>
      <c r="V111" s="22"/>
      <c r="W111" s="23"/>
      <c r="X111" s="22"/>
      <c r="Y111" s="23"/>
      <c r="Z111" s="22"/>
      <c r="AA111" s="23"/>
      <c r="AB111" s="22"/>
      <c r="AC111" s="23"/>
      <c r="AE111" s="29" t="str">
        <f t="shared" si="7"/>
        <v/>
      </c>
      <c r="AG111" s="7" t="str">
        <f>+$A$16</f>
        <v/>
      </c>
      <c r="AH111" s="7" t="str">
        <f>IF(A111&lt;&gt;"",IF(AE111&lt;&gt;"",AE111,0)+IF(I122&lt;&gt;"",I122,0),"")</f>
        <v/>
      </c>
      <c r="AI111" s="106" t="str">
        <f>IF(AH111="","",IF(AH111&gt;0,ROUND(AH111/LARGE(AH107:AH121,1),3),0))</f>
        <v/>
      </c>
    </row>
    <row r="112" spans="1:35" ht="13.5" x14ac:dyDescent="0.25">
      <c r="A112" s="59" t="str">
        <f>+$A$17</f>
        <v/>
      </c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2"/>
      <c r="M112" s="23"/>
      <c r="N112" s="22"/>
      <c r="O112" s="23"/>
      <c r="P112" s="22"/>
      <c r="Q112" s="23"/>
      <c r="R112" s="22"/>
      <c r="S112" s="23"/>
      <c r="T112" s="22"/>
      <c r="U112" s="23"/>
      <c r="V112" s="22"/>
      <c r="W112" s="23"/>
      <c r="X112" s="22"/>
      <c r="Y112" s="23"/>
      <c r="Z112" s="22"/>
      <c r="AA112" s="23"/>
      <c r="AB112" s="22"/>
      <c r="AC112" s="23"/>
      <c r="AE112" s="29" t="str">
        <f t="shared" si="7"/>
        <v/>
      </c>
      <c r="AG112" s="7" t="str">
        <f>+$A$17</f>
        <v/>
      </c>
      <c r="AH112" s="7" t="str">
        <f>IF(A112&lt;&gt;"",IF(AE112&lt;&gt;"",AE112,0)+IF(K122&lt;&gt;"",K122,0),"")</f>
        <v/>
      </c>
      <c r="AI112" s="106" t="str">
        <f>IF(AH112="","",IF(AH112&gt;0,ROUND(AH112/LARGE(AH107:AH121,1),3),0))</f>
        <v/>
      </c>
    </row>
    <row r="113" spans="1:35" ht="13.5" x14ac:dyDescent="0.25">
      <c r="A113" s="59" t="str">
        <f>+$A$18</f>
        <v/>
      </c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2"/>
      <c r="O113" s="23"/>
      <c r="P113" s="22"/>
      <c r="Q113" s="23"/>
      <c r="R113" s="22"/>
      <c r="S113" s="23"/>
      <c r="T113" s="22"/>
      <c r="U113" s="23"/>
      <c r="V113" s="22"/>
      <c r="W113" s="23"/>
      <c r="X113" s="22"/>
      <c r="Y113" s="23"/>
      <c r="Z113" s="22"/>
      <c r="AA113" s="23"/>
      <c r="AB113" s="22"/>
      <c r="AC113" s="23"/>
      <c r="AE113" s="29" t="str">
        <f t="shared" si="7"/>
        <v/>
      </c>
      <c r="AG113" s="7" t="str">
        <f>+$A$18</f>
        <v/>
      </c>
      <c r="AH113" s="7" t="str">
        <f>IF(A113&lt;&gt;"",IF(AE113&lt;&gt;"",AE113,0)+IF(M122&lt;&gt;"",M122,0),"")</f>
        <v/>
      </c>
      <c r="AI113" s="106" t="str">
        <f>IF(AH113="","",IF(AH113&gt;0,ROUND(AH113/LARGE(AH107:AH121,1),3),0))</f>
        <v/>
      </c>
    </row>
    <row r="114" spans="1:35" ht="13.5" x14ac:dyDescent="0.25">
      <c r="A114" s="59" t="str">
        <f>+$A$19</f>
        <v/>
      </c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2"/>
      <c r="Q114" s="23"/>
      <c r="R114" s="22"/>
      <c r="S114" s="23"/>
      <c r="T114" s="22"/>
      <c r="U114" s="23"/>
      <c r="V114" s="22"/>
      <c r="W114" s="23"/>
      <c r="X114" s="22"/>
      <c r="Y114" s="23"/>
      <c r="Z114" s="22"/>
      <c r="AA114" s="23"/>
      <c r="AB114" s="22"/>
      <c r="AC114" s="23"/>
      <c r="AE114" s="29" t="str">
        <f t="shared" si="7"/>
        <v/>
      </c>
      <c r="AG114" s="7" t="str">
        <f>+$A$19</f>
        <v/>
      </c>
      <c r="AH114" s="7" t="str">
        <f>IF(A114&lt;&gt;"",IF(AE114&lt;&gt;"",AE114,0)+IF(O122&lt;&gt;"",O122,0),"")</f>
        <v/>
      </c>
      <c r="AI114" s="106" t="str">
        <f>IF(AH114="","",IF(AH114&gt;0,ROUND(AH114/LARGE(AH107:AH121,1),3),0))</f>
        <v/>
      </c>
    </row>
    <row r="115" spans="1:35" ht="13.5" x14ac:dyDescent="0.25">
      <c r="A115" s="59" t="str">
        <f>+$A$20</f>
        <v/>
      </c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79"/>
      <c r="P115" s="24"/>
      <c r="Q115" s="24"/>
      <c r="R115" s="22"/>
      <c r="S115" s="23"/>
      <c r="T115" s="22"/>
      <c r="U115" s="23"/>
      <c r="V115" s="22"/>
      <c r="W115" s="23"/>
      <c r="X115" s="22"/>
      <c r="Y115" s="23"/>
      <c r="Z115" s="22"/>
      <c r="AA115" s="23"/>
      <c r="AB115" s="22"/>
      <c r="AC115" s="23"/>
      <c r="AE115" s="29" t="str">
        <f t="shared" si="7"/>
        <v/>
      </c>
      <c r="AG115" s="7" t="str">
        <f>+$A$20</f>
        <v/>
      </c>
      <c r="AH115" s="7" t="str">
        <f>IF(A115&lt;&gt;"",IF(AE115&lt;&gt;"",AE115,0)+IF(Q122&lt;&gt;"",Q122,0),"")</f>
        <v/>
      </c>
      <c r="AI115" s="106" t="str">
        <f>IF(AH115="","",IF(AH115&gt;0,ROUND(AH115/LARGE(AH107:AH121,1),3),0))</f>
        <v/>
      </c>
    </row>
    <row r="116" spans="1:35" ht="13.5" x14ac:dyDescent="0.25">
      <c r="A116" s="59" t="str">
        <f>+$A$21</f>
        <v/>
      </c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2"/>
      <c r="U116" s="23"/>
      <c r="V116" s="22"/>
      <c r="W116" s="23"/>
      <c r="X116" s="22"/>
      <c r="Y116" s="23"/>
      <c r="Z116" s="22"/>
      <c r="AA116" s="23"/>
      <c r="AB116" s="22"/>
      <c r="AC116" s="23"/>
      <c r="AE116" s="29" t="str">
        <f t="shared" si="7"/>
        <v/>
      </c>
      <c r="AG116" s="7" t="str">
        <f>+$A$21</f>
        <v/>
      </c>
      <c r="AH116" s="7" t="str">
        <f>IF(A116&lt;&gt;"",IF(AE116&lt;&gt;"",AE116,0)+IF(S122&lt;&gt;"",S122,0),"")</f>
        <v/>
      </c>
      <c r="AI116" s="106" t="str">
        <f>IF(AH116="","",IF(AH116&gt;0,ROUND(AH116/LARGE(AH107:AH121,1),3),0))</f>
        <v/>
      </c>
    </row>
    <row r="117" spans="1:35" ht="13.5" x14ac:dyDescent="0.25">
      <c r="A117" s="59" t="str">
        <f>+$A$22</f>
        <v/>
      </c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2"/>
      <c r="W117" s="23"/>
      <c r="X117" s="22"/>
      <c r="Y117" s="23"/>
      <c r="Z117" s="22"/>
      <c r="AA117" s="23"/>
      <c r="AB117" s="22"/>
      <c r="AC117" s="23"/>
      <c r="AE117" s="29" t="str">
        <f t="shared" si="7"/>
        <v/>
      </c>
      <c r="AG117" s="7" t="str">
        <f>+$A$22</f>
        <v/>
      </c>
      <c r="AH117" s="7" t="str">
        <f>IF(A117&lt;&gt;"",IF(AE117&lt;&gt;"",AE117,0)+IF(U122&lt;&gt;"",U122,0),"")</f>
        <v/>
      </c>
      <c r="AI117" s="106" t="str">
        <f>IF(AH117="","",IF(AH117&gt;0,ROUND(AH117/LARGE(AH107:AH121,1),3),0))</f>
        <v/>
      </c>
    </row>
    <row r="118" spans="1:35" ht="13.5" x14ac:dyDescent="0.25">
      <c r="A118" s="59" t="str">
        <f>+$A$23</f>
        <v/>
      </c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2"/>
      <c r="Y118" s="23"/>
      <c r="Z118" s="22"/>
      <c r="AA118" s="23"/>
      <c r="AB118" s="22"/>
      <c r="AC118" s="23"/>
      <c r="AE118" s="29" t="str">
        <f t="shared" si="7"/>
        <v/>
      </c>
      <c r="AG118" s="7" t="str">
        <f>+$A$23</f>
        <v/>
      </c>
      <c r="AH118" s="7" t="str">
        <f>IF(A118&lt;&gt;"",IF(AE118&lt;&gt;"",AE118,0)+IF(W122&lt;&gt;"",W122,0),"")</f>
        <v/>
      </c>
      <c r="AI118" s="106" t="str">
        <f>IF(AH118="","",IF(AH118&gt;0,ROUND(AH118/LARGE(AH107:AH121,1),3),0))</f>
        <v/>
      </c>
    </row>
    <row r="119" spans="1:35" ht="13.5" x14ac:dyDescent="0.25">
      <c r="A119" s="59" t="str">
        <f>+$A$24</f>
        <v/>
      </c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2"/>
      <c r="AA119" s="23"/>
      <c r="AB119" s="22"/>
      <c r="AC119" s="23"/>
      <c r="AE119" s="29" t="str">
        <f t="shared" si="7"/>
        <v/>
      </c>
      <c r="AG119" s="7" t="str">
        <f>+$A$24</f>
        <v/>
      </c>
      <c r="AH119" s="7" t="str">
        <f>IF(A119&lt;&gt;"",IF(AE119&lt;&gt;"",AE119,0)+IF(Y122&lt;&gt;"",Y122,0),"")</f>
        <v/>
      </c>
      <c r="AI119" s="106" t="str">
        <f>IF(AH119="","",IF(AH119&gt;0,ROUND(AH119/LARGE(AH107:AH121,1),3),0))</f>
        <v/>
      </c>
    </row>
    <row r="120" spans="1:35" ht="13.5" x14ac:dyDescent="0.25">
      <c r="A120" s="59" t="str">
        <f>+$A$25</f>
        <v/>
      </c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2"/>
      <c r="AC120" s="23"/>
      <c r="AE120" s="29" t="str">
        <f t="shared" si="7"/>
        <v/>
      </c>
      <c r="AG120" s="7" t="str">
        <f>+$A$25</f>
        <v/>
      </c>
      <c r="AH120" s="7" t="str">
        <f>IF(A120&lt;&gt;"",IF(AE120&lt;&gt;"",AE120,0)+IF(AA122&lt;&gt;"",AA122,0),"")</f>
        <v/>
      </c>
      <c r="AI120" s="106" t="str">
        <f>IF(AH120="","",IF(AH120&gt;0,ROUND(AH120/LARGE(AH107:AH121,1),3),0))</f>
        <v/>
      </c>
    </row>
    <row r="121" spans="1:35" x14ac:dyDescent="0.2">
      <c r="A121" s="59" t="str">
        <f>+$A$26</f>
        <v/>
      </c>
      <c r="C121" s="3"/>
      <c r="AE121" s="26"/>
      <c r="AG121" s="40" t="str">
        <f>+$A$26</f>
        <v/>
      </c>
      <c r="AH121" s="40" t="str">
        <f>IF(A121&lt;&gt;"",IF(AE121&lt;&gt;"",AE121,0)+IF(AC122&lt;&gt;"",AC122,0),"")</f>
        <v/>
      </c>
      <c r="AI121" s="107" t="str">
        <f>IF(AH121="","",IF(AH121&gt;0,ROUND(AH121/LARGE(AH107:AH121,1),3),0))</f>
        <v/>
      </c>
    </row>
    <row r="122" spans="1:35" s="26" customFormat="1" x14ac:dyDescent="0.2">
      <c r="C122" s="27" t="str">
        <f>IF(C106="","",SUM(C107:C120))</f>
        <v/>
      </c>
      <c r="E122" s="27" t="str">
        <f>IF(E106="","",SUM(E107:E120))</f>
        <v/>
      </c>
      <c r="G122" s="27" t="str">
        <f>IF(G106="","",SUM(G107:G120))</f>
        <v/>
      </c>
      <c r="I122" s="27" t="str">
        <f>IF(I106="","",SUM(I107:I120))</f>
        <v/>
      </c>
      <c r="K122" s="27" t="str">
        <f>IF(K106="","",SUM(K107:K120))</f>
        <v/>
      </c>
      <c r="M122" s="27" t="str">
        <f>IF(M106="","",SUM(M107:M120))</f>
        <v/>
      </c>
      <c r="O122" s="27" t="str">
        <f>IF(O106="","",SUM(O107:O120))</f>
        <v/>
      </c>
      <c r="Q122" s="27" t="str">
        <f>IF(Q106="","",SUM(Q107:Q120))</f>
        <v/>
      </c>
      <c r="S122" s="27" t="str">
        <f>IF(S106="","",SUM(S107:S120))</f>
        <v/>
      </c>
      <c r="U122" s="27" t="str">
        <f>IF(U106="","",SUM(U107:U120))</f>
        <v/>
      </c>
      <c r="W122" s="27" t="str">
        <f>IF(W106="","",SUM(W107:W120))</f>
        <v/>
      </c>
      <c r="X122" s="27"/>
      <c r="Y122" s="27" t="str">
        <f>IF(Y106="","",SUM(Y107:Y120))</f>
        <v/>
      </c>
      <c r="AA122" s="27" t="str">
        <f>IF(AA106="","",SUM(AA107:AA120))</f>
        <v/>
      </c>
      <c r="AC122" s="27" t="str">
        <f>IF(AC106="","",SUM(AC107:AC120))</f>
        <v/>
      </c>
      <c r="AG122" s="41"/>
      <c r="AH122" s="93"/>
      <c r="AI122" s="41"/>
    </row>
    <row r="123" spans="1:35" ht="24" customHeight="1" x14ac:dyDescent="0.2">
      <c r="AC123" s="8" t="str">
        <f>"Firma ("&amp;Anagrafica!B93&amp;")"</f>
        <v>Firma ()</v>
      </c>
      <c r="AE123" s="88"/>
      <c r="AF123" s="88"/>
      <c r="AG123" s="89"/>
      <c r="AH123" s="88"/>
      <c r="AI123" s="88"/>
    </row>
  </sheetData>
  <mergeCells count="70">
    <mergeCell ref="AB24:AE24"/>
    <mergeCell ref="AB25:AE25"/>
    <mergeCell ref="AB26:AE26"/>
    <mergeCell ref="AB20:AE20"/>
    <mergeCell ref="AB21:AE21"/>
    <mergeCell ref="AB22:AE22"/>
    <mergeCell ref="AB23:AE23"/>
    <mergeCell ref="AB16:AE16"/>
    <mergeCell ref="AB17:AE17"/>
    <mergeCell ref="AB18:AE18"/>
    <mergeCell ref="AB19:AE19"/>
    <mergeCell ref="AB12:AE12"/>
    <mergeCell ref="AB13:AE13"/>
    <mergeCell ref="AB14:AE14"/>
    <mergeCell ref="AB15:AE15"/>
    <mergeCell ref="A5:AI5"/>
    <mergeCell ref="A8:AG8"/>
    <mergeCell ref="A9:AG9"/>
    <mergeCell ref="A11:S11"/>
    <mergeCell ref="AB11:AE11"/>
    <mergeCell ref="T11:W11"/>
    <mergeCell ref="X11:AA11"/>
    <mergeCell ref="B15:S15"/>
    <mergeCell ref="B16:S16"/>
    <mergeCell ref="B17:S17"/>
    <mergeCell ref="B18:S18"/>
    <mergeCell ref="T25:W25"/>
    <mergeCell ref="B24:S24"/>
    <mergeCell ref="B25:S25"/>
    <mergeCell ref="T22:W22"/>
    <mergeCell ref="T17:W17"/>
    <mergeCell ref="B26:S26"/>
    <mergeCell ref="B20:S20"/>
    <mergeCell ref="B21:S21"/>
    <mergeCell ref="B22:S22"/>
    <mergeCell ref="B23:S23"/>
    <mergeCell ref="T27:W27"/>
    <mergeCell ref="T26:W26"/>
    <mergeCell ref="P27:S27"/>
    <mergeCell ref="X17:AA17"/>
    <mergeCell ref="A1:AG1"/>
    <mergeCell ref="B19:S19"/>
    <mergeCell ref="T23:W23"/>
    <mergeCell ref="T24:W24"/>
    <mergeCell ref="T18:W18"/>
    <mergeCell ref="T19:W19"/>
    <mergeCell ref="T20:W20"/>
    <mergeCell ref="T21:W21"/>
    <mergeCell ref="T12:W12"/>
    <mergeCell ref="T13:W13"/>
    <mergeCell ref="T15:W15"/>
    <mergeCell ref="T16:W16"/>
    <mergeCell ref="B12:S12"/>
    <mergeCell ref="B13:S13"/>
    <mergeCell ref="X12:AA12"/>
    <mergeCell ref="X13:AA13"/>
    <mergeCell ref="X14:AA14"/>
    <mergeCell ref="T14:W14"/>
    <mergeCell ref="B14:S14"/>
    <mergeCell ref="X15:AA15"/>
    <mergeCell ref="X16:AA16"/>
    <mergeCell ref="X18:AA18"/>
    <mergeCell ref="X19:AA19"/>
    <mergeCell ref="X24:AA24"/>
    <mergeCell ref="X25:AA25"/>
    <mergeCell ref="X26:AA26"/>
    <mergeCell ref="X20:AA20"/>
    <mergeCell ref="X21:AA21"/>
    <mergeCell ref="X22:AA22"/>
    <mergeCell ref="X23:AA23"/>
  </mergeCells>
  <phoneticPr fontId="0" type="noConversion"/>
  <conditionalFormatting sqref="B31 D31:D32 F31:F33 H31:H34 J31:J35 L31:L36 N31:N37 P31:P38 R31:R39 T31:T40 V31:V41 X31:X42 Z31:Z43 AB31:AB44">
    <cfRule type="expression" dxfId="79" priority="16" stopIfTrue="1">
      <formula>AND(OR($A31="",C$30=""),$AE31&lt;&gt;"")</formula>
    </cfRule>
    <cfRule type="expression" dxfId="78" priority="17" stopIfTrue="1">
      <formula>OR($A31="",C$30="")</formula>
    </cfRule>
  </conditionalFormatting>
  <conditionalFormatting sqref="B50 D50:D51 F50:F52 H50:H53 J50:J54 L50:L55 N50:N56 P50:P57 R50:R58 T50:T59 V50:V60 X50:X61 Z50:Z62 AB50:AB63">
    <cfRule type="expression" dxfId="77" priority="4" stopIfTrue="1">
      <formula>AND(OR($A50="",C$49=""),$AE50&lt;&gt;"")</formula>
    </cfRule>
    <cfRule type="expression" dxfId="76" priority="5" stopIfTrue="1">
      <formula>OR($A50="",C$49="")</formula>
    </cfRule>
  </conditionalFormatting>
  <conditionalFormatting sqref="B69 D69:D70 F69:F71 H69:H72 J69:J73 L69:L74 N69:N75 P69:P76 R69:R77 T69:T78 V69:V79 X69:X80 Z69:Z81 AB69:AB82 X118">
    <cfRule type="expression" dxfId="75" priority="8" stopIfTrue="1">
      <formula>AND(OR($A69="",C$68=""),$AE69&lt;&gt;"")</formula>
    </cfRule>
    <cfRule type="expression" dxfId="74" priority="9" stopIfTrue="1">
      <formula>OR($A69="",C$68="")</formula>
    </cfRule>
  </conditionalFormatting>
  <conditionalFormatting sqref="B88 D88:D89 F88:F90 H88:H91 J88:J92 L88:L93 N88:N94 P88:P95 R88:R96 T88:T97 V88:V98 X88:X99 Z88:Z100 AB88:AB101">
    <cfRule type="expression" dxfId="73" priority="12" stopIfTrue="1">
      <formula>AND(OR($A88="",C$87=""),$AE88&lt;&gt;"")</formula>
    </cfRule>
    <cfRule type="expression" dxfId="72" priority="13" stopIfTrue="1">
      <formula>OR($A88="",C$87="")</formula>
    </cfRule>
  </conditionalFormatting>
  <conditionalFormatting sqref="B107 D107:D108 F107:F109 H107:H110 J107:J111 L107:L112 N107:N113 P107:P114 R107:R115 T107:T116 V107:V117 X107:X117 Z107:Z119 AB107:AB120">
    <cfRule type="expression" dxfId="71" priority="14" stopIfTrue="1">
      <formula>AND(OR($A107="",C$106=""),$AE107&lt;&gt;"")</formula>
    </cfRule>
    <cfRule type="expression" dxfId="70" priority="15" stopIfTrue="1">
      <formula>OR($A107="",C$106="")</formula>
    </cfRule>
  </conditionalFormatting>
  <conditionalFormatting sqref="B32:C32 B33:E44 F34:G44 H35:I44 J36:K44 L37:M44 N38:O44 P39:Q44 R40:S44 T41:U44 V42:W44 X43:Y44 Z44:AA44 B51:C51 B52:E63 F53:G63 H54:I63 J55:K63 L56:M63 N57:O63 P58:Q63 R59:S63 T60:U63 V61:W63 X62:Y63 Z63:AA63 B70:C70 B71:E82 F72:G82 H73:I82 J74:K82 L75:M82 N76:O82 P77:Q82 R78:S82 T79:U82 V80:W82 X81:Y82 Z82:AA82 B89:C89 B90:E101 F91:G101 H92:I101 J93:K101 L94:M101 N95:O101 P96:Q101 R97:S101 T98:U101 V99:W101 X100:Y101 Z101:AA101 B108:C108 B109:E120 F110:G120 H111:I120 J112:K120 L113:M120 N114:O120 P115:Q120 R116:S120 T117:U120 V118:W120 X119:Y120 Z120:AA120">
    <cfRule type="expression" dxfId="69" priority="2" stopIfTrue="1">
      <formula>AND($A32&lt;&gt;"",$A33="")</formula>
    </cfRule>
    <cfRule type="expression" dxfId="68" priority="3" stopIfTrue="1">
      <formula>$A32=""</formula>
    </cfRule>
  </conditionalFormatting>
  <conditionalFormatting sqref="B30:AC30 AE31:AE44 A31:A45 B49:AC49 AE50:AE63 A50:A64 B68:AC68 AE69:AE82 A69:A83 B87:AC87 AE88:AE101 A88:A102 B106:AC106 AE107:AE120 A107:A121">
    <cfRule type="cellIs" dxfId="67" priority="20" stopIfTrue="1" operator="equal">
      <formula>""</formula>
    </cfRule>
  </conditionalFormatting>
  <conditionalFormatting sqref="C31 E31:E32 G31:G33 I31:I34 K31:K35 M31:M36 O31:O37 Q31:Q38 S31:S39 U31:U40 W31:W41 Y31:Y42 AA31:AA43 AC31:AC44">
    <cfRule type="expression" dxfId="66" priority="18" stopIfTrue="1">
      <formula>AND(OR($A31="",C$30=""),$AE31&lt;&gt;"")</formula>
    </cfRule>
    <cfRule type="expression" dxfId="65" priority="19" stopIfTrue="1">
      <formula>C$30=""</formula>
    </cfRule>
  </conditionalFormatting>
  <conditionalFormatting sqref="C46 E46 G46 I46 K46 M46 O46 Q46 S46 U46 W46:Y46 AA46 AC46 C65 E65 G65 I65 K65 M65 O65 Q65 S65 U65 W65:Y65 AA65 AC65 C84 E84 G84 I84 K84 M84 O84 Q84 S84 U84 W84:Y84 AA84 AC84 C103 E103 G103 I103 K103 M103 O103 Q103 S103 U103 W103:Y103 AA103 AC103 C122 E122 G122 I122 K122 M122 O122 Q122 S122 U122 W122:Y122 AA122 AC122">
    <cfRule type="expression" dxfId="64" priority="1" stopIfTrue="1">
      <formula>C30=""</formula>
    </cfRule>
  </conditionalFormatting>
  <conditionalFormatting sqref="C50 E50:E51 G50:G52 I50:I53 K50:K54 M50:M55 O50:O56 Q50:Q57 S50:S58 U50:U59 W50:W60 Y50:Y61 AA50:AA62 AC50:AC63 C88 E88:E89 G88:G90 I88:I91 K88:K92 M88:M93 O88:O94 Q88:Q95 S88:S96 U88:U97 W88:W98 Y88:Y99 AA88:AA100 AC88:AC101">
    <cfRule type="expression" dxfId="63" priority="6" stopIfTrue="1">
      <formula>AND(OR($A50="",C$49=""),$AE50&lt;&gt;"")</formula>
    </cfRule>
    <cfRule type="expression" dxfId="62" priority="7" stopIfTrue="1">
      <formula>C$49=""</formula>
    </cfRule>
  </conditionalFormatting>
  <conditionalFormatting sqref="C69 E69:E70 G69:G71 I69:I72 K69:K73 M69:M74 O69:O75 Q69:Q76 S69:S77 U69:U78 W69:W79 Y69:Y80 AA69:AA81 AC69:AC82 C107 E107:E108 G107:G109 I107:I110 K107:K111 M107:M112 O107:O113 Q107:Q114 S107:S115 U107:U116 W107:W117 Y107:Y118 AA107:AA119 AC107:AC120">
    <cfRule type="expression" dxfId="61" priority="10" stopIfTrue="1">
      <formula>AND(OR($A69="",C$68=""),$AE69&lt;&gt;"")</formula>
    </cfRule>
    <cfRule type="expression" dxfId="60" priority="11" stopIfTrue="1">
      <formula>C$68=""</formula>
    </cfRule>
  </conditionalFormatting>
  <hyperlinks>
    <hyperlink ref="A1" location="Anagrafica!A1" display="Torna alla scheda Anagrafica" xr:uid="{00000000-0004-0000-1400-000000000000}"/>
  </hyperlinks>
  <pageMargins left="0.39370078740157483" right="0.39370078740157483" top="0.39370078740157483" bottom="0.78740157480314965" header="0.51181102362204722" footer="0.39370078740157483"/>
  <pageSetup paperSize="9" scale="42" orientation="portrait" r:id="rId1"/>
  <headerFooter alignWithMargins="0">
    <oddFooter>&amp;L&amp;"Arial Narrow,Normale"&amp;8&amp;D&amp;R&amp;"Arial Narrow,Normale"&amp;A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Foglio45">
    <tabColor indexed="42"/>
    <pageSetUpPr fitToPage="1"/>
  </sheetPr>
  <dimension ref="A1:AI123"/>
  <sheetViews>
    <sheetView showGridLines="0" view="pageBreakPreview" topLeftCell="A5" zoomScaleNormal="100" workbookViewId="0">
      <selection activeCell="U38" sqref="U38"/>
    </sheetView>
  </sheetViews>
  <sheetFormatPr defaultColWidth="9.140625" defaultRowHeight="12.75" x14ac:dyDescent="0.2"/>
  <cols>
    <col min="1" max="2" width="3.85546875" style="3" customWidth="1"/>
    <col min="3" max="3" width="3.85546875" style="5" bestFit="1" customWidth="1"/>
    <col min="4" max="4" width="3.140625" style="3" customWidth="1"/>
    <col min="5" max="31" width="3" style="3" customWidth="1"/>
    <col min="32" max="32" width="2.42578125" style="3" customWidth="1"/>
    <col min="33" max="33" width="3.5703125" style="26" customWidth="1"/>
    <col min="34" max="35" width="10.85546875" style="3" customWidth="1"/>
    <col min="36" max="43" width="3" style="3" customWidth="1"/>
    <col min="44" max="44" width="3.140625" style="3" customWidth="1"/>
    <col min="45" max="16384" width="9.140625" style="3"/>
  </cols>
  <sheetData>
    <row r="1" spans="1:35" ht="26.25" customHeight="1" x14ac:dyDescent="0.2">
      <c r="A1" s="353" t="s">
        <v>21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</row>
    <row r="2" spans="1:35" s="30" customFormat="1" ht="13.5" x14ac:dyDescent="0.25">
      <c r="A2" s="45" t="s">
        <v>16</v>
      </c>
      <c r="B2" s="46"/>
      <c r="C2" s="47"/>
      <c r="D2" s="48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9"/>
      <c r="AH2" s="49"/>
      <c r="AI2" s="49"/>
    </row>
    <row r="3" spans="1:35" s="31" customFormat="1" ht="13.5" x14ac:dyDescent="0.25">
      <c r="A3" s="50"/>
      <c r="B3" s="50"/>
      <c r="C3" s="51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</row>
    <row r="4" spans="1:35" s="9" customFormat="1" ht="6" customHeight="1" x14ac:dyDescent="0.3">
      <c r="A4" s="52"/>
      <c r="B4" s="52"/>
      <c r="C4" s="53"/>
      <c r="D4" s="54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</row>
    <row r="5" spans="1:35" s="9" customFormat="1" ht="39.75" customHeight="1" x14ac:dyDescent="0.3">
      <c r="A5" s="411" t="str">
        <f>IF(Anagrafica!A3&lt;&gt;"",Anagrafica!A3,"")</f>
        <v>CDC ___/______/______ ANNO_______ (agg. P se plurien.) 
TITOLO DEL CDC______________________________</v>
      </c>
      <c r="B5" s="411"/>
      <c r="C5" s="411"/>
      <c r="D5" s="411"/>
      <c r="E5" s="411"/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  <c r="Q5" s="411"/>
      <c r="R5" s="411"/>
      <c r="S5" s="411"/>
      <c r="T5" s="411"/>
      <c r="U5" s="411"/>
      <c r="V5" s="411"/>
      <c r="W5" s="411"/>
      <c r="X5" s="411"/>
      <c r="Y5" s="411"/>
      <c r="Z5" s="411"/>
      <c r="AA5" s="411"/>
      <c r="AB5" s="411"/>
      <c r="AC5" s="411"/>
      <c r="AD5" s="411"/>
      <c r="AE5" s="411"/>
      <c r="AF5" s="411"/>
      <c r="AG5" s="411"/>
      <c r="AH5" s="411"/>
      <c r="AI5" s="411"/>
    </row>
    <row r="6" spans="1:35" s="9" customFormat="1" ht="20.25" x14ac:dyDescent="0.3">
      <c r="A6" s="33"/>
      <c r="B6" s="33"/>
      <c r="C6" s="58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</row>
    <row r="7" spans="1:35" s="9" customFormat="1" ht="20.25" x14ac:dyDescent="0.3">
      <c r="C7" s="10"/>
      <c r="D7" s="11"/>
    </row>
    <row r="8" spans="1:35" s="72" customFormat="1" ht="18.75" x14ac:dyDescent="0.3">
      <c r="A8" s="412" t="str">
        <f>"Criterio: "&amp; Anagrafica!A21&amp;" - "&amp;Anagrafica!B21</f>
        <v>Criterio: CRIT2 - Criterio tecnico 2</v>
      </c>
      <c r="B8" s="412"/>
      <c r="C8" s="412"/>
      <c r="D8" s="412"/>
      <c r="E8" s="412"/>
      <c r="F8" s="412"/>
      <c r="G8" s="412"/>
      <c r="H8" s="412"/>
      <c r="I8" s="412"/>
      <c r="J8" s="412"/>
      <c r="K8" s="412"/>
      <c r="L8" s="412"/>
      <c r="M8" s="412"/>
      <c r="N8" s="412"/>
      <c r="O8" s="412"/>
      <c r="P8" s="412"/>
      <c r="Q8" s="412"/>
      <c r="R8" s="412"/>
      <c r="S8" s="412"/>
      <c r="T8" s="412"/>
      <c r="U8" s="412"/>
      <c r="V8" s="412"/>
      <c r="W8" s="412"/>
      <c r="X8" s="412"/>
      <c r="Y8" s="412"/>
      <c r="Z8" s="412"/>
      <c r="AA8" s="412"/>
      <c r="AB8" s="412"/>
      <c r="AC8" s="412"/>
      <c r="AD8" s="412"/>
      <c r="AE8" s="412"/>
      <c r="AF8" s="412"/>
      <c r="AG8" s="412"/>
      <c r="AH8" s="82" t="s">
        <v>15</v>
      </c>
      <c r="AI8" s="83">
        <f>IF(+Anagrafica!C21&lt;&gt;"",Anagrafica!C21,"")</f>
        <v>35</v>
      </c>
    </row>
    <row r="9" spans="1:35" s="1" customFormat="1" ht="24" customHeight="1" x14ac:dyDescent="0.3">
      <c r="A9" s="413" t="str">
        <f>"Sottocriterio: " &amp; Anagrafica!A25&amp;" - "&amp;Anagrafica!B25</f>
        <v xml:space="preserve">Sottocriterio:  - </v>
      </c>
      <c r="B9" s="413"/>
      <c r="C9" s="413"/>
      <c r="D9" s="413"/>
      <c r="E9" s="413"/>
      <c r="F9" s="413"/>
      <c r="G9" s="413"/>
      <c r="H9" s="413"/>
      <c r="I9" s="413"/>
      <c r="J9" s="413"/>
      <c r="K9" s="413"/>
      <c r="L9" s="413"/>
      <c r="M9" s="413"/>
      <c r="N9" s="413"/>
      <c r="O9" s="413"/>
      <c r="P9" s="413"/>
      <c r="Q9" s="413"/>
      <c r="R9" s="413"/>
      <c r="S9" s="413"/>
      <c r="T9" s="413"/>
      <c r="U9" s="413"/>
      <c r="V9" s="413"/>
      <c r="W9" s="413"/>
      <c r="X9" s="413"/>
      <c r="Y9" s="413"/>
      <c r="Z9" s="413"/>
      <c r="AA9" s="413"/>
      <c r="AB9" s="413"/>
      <c r="AC9" s="413"/>
      <c r="AD9" s="413"/>
      <c r="AE9" s="413"/>
      <c r="AF9" s="413"/>
      <c r="AG9" s="413"/>
      <c r="AH9" s="65" t="s">
        <v>18</v>
      </c>
      <c r="AI9" s="84" t="str">
        <f>IF(+Anagrafica!C25&lt;&gt;"",Anagrafica!C25,"")</f>
        <v/>
      </c>
    </row>
    <row r="10" spans="1:35" ht="18" x14ac:dyDescent="0.25">
      <c r="B10" s="1"/>
      <c r="D10" s="1"/>
      <c r="AB10" s="4"/>
      <c r="AC10" s="4"/>
      <c r="AD10" s="4"/>
      <c r="AE10" s="4"/>
    </row>
    <row r="11" spans="1:35" ht="29.25" customHeight="1" x14ac:dyDescent="0.2">
      <c r="A11" s="385" t="s">
        <v>17</v>
      </c>
      <c r="B11" s="385"/>
      <c r="C11" s="385"/>
      <c r="D11" s="385"/>
      <c r="E11" s="385"/>
      <c r="F11" s="385"/>
      <c r="G11" s="385"/>
      <c r="H11" s="385"/>
      <c r="I11" s="385"/>
      <c r="J11" s="385"/>
      <c r="K11" s="385"/>
      <c r="L11" s="385"/>
      <c r="M11" s="385"/>
      <c r="N11" s="385"/>
      <c r="O11" s="385"/>
      <c r="P11" s="385"/>
      <c r="Q11" s="385"/>
      <c r="R11" s="385"/>
      <c r="S11" s="385"/>
      <c r="T11" s="385" t="s">
        <v>23</v>
      </c>
      <c r="U11" s="385"/>
      <c r="V11" s="385"/>
      <c r="W11" s="385"/>
      <c r="X11" s="385" t="s">
        <v>25</v>
      </c>
      <c r="Y11" s="385"/>
      <c r="Z11" s="385"/>
      <c r="AA11" s="385"/>
      <c r="AB11" s="385" t="s">
        <v>24</v>
      </c>
      <c r="AC11" s="385"/>
      <c r="AD11" s="385"/>
      <c r="AE11" s="385"/>
      <c r="AF11" s="26"/>
      <c r="AI11" s="21" t="s">
        <v>19</v>
      </c>
    </row>
    <row r="12" spans="1:35" ht="16.5" x14ac:dyDescent="0.3">
      <c r="A12" s="61" t="str">
        <f>IF($AI$9&lt;&gt;"",IF(Anagrafica!A99&lt;&gt;"",Anagrafica!A99,""),"")</f>
        <v/>
      </c>
      <c r="B12" s="409" t="str">
        <f>IF(A12&lt;&gt;"",IF(Anagrafica!B99&lt;&gt;"",Anagrafica!B99,""),"")</f>
        <v/>
      </c>
      <c r="C12" s="409"/>
      <c r="D12" s="409"/>
      <c r="E12" s="409"/>
      <c r="F12" s="409"/>
      <c r="G12" s="409"/>
      <c r="H12" s="409"/>
      <c r="I12" s="409"/>
      <c r="J12" s="409"/>
      <c r="K12" s="409"/>
      <c r="L12" s="409"/>
      <c r="M12" s="409"/>
      <c r="N12" s="409"/>
      <c r="O12" s="409"/>
      <c r="P12" s="409"/>
      <c r="Q12" s="409"/>
      <c r="R12" s="409"/>
      <c r="S12" s="410"/>
      <c r="T12" s="372" t="str">
        <f>IF(A12&lt;&gt;"",IF(AI31&lt;&gt;"",AI31,0)+IF(AI50&lt;&gt;"",AI50,0)+IF(AI69&lt;&gt;"",AI69,0)+IF(AI88&lt;&gt;"",AI88,0)+IF(AI107&lt;&gt;"",AI107,0),"")</f>
        <v/>
      </c>
      <c r="U12" s="373"/>
      <c r="V12" s="373"/>
      <c r="W12" s="373"/>
      <c r="X12" s="372" t="str">
        <f>IF(T12&lt;&gt;"",ROUND(T12/COUNTA(Anagrafica!$B$89:$C$93),3),"")</f>
        <v/>
      </c>
      <c r="Y12" s="373"/>
      <c r="Z12" s="373"/>
      <c r="AA12" s="390"/>
      <c r="AB12" s="372" t="str">
        <f>IF(T12="","",IF(T12&gt;0,ROUND(X12/LARGE($X$12:$AA$26,1),3),0))</f>
        <v/>
      </c>
      <c r="AC12" s="373"/>
      <c r="AD12" s="373"/>
      <c r="AE12" s="390"/>
      <c r="AF12" s="94"/>
      <c r="AG12" s="94"/>
      <c r="AH12" s="95"/>
      <c r="AI12" s="85" t="str">
        <f t="shared" ref="AI12:AI26" si="0">IF(AB12&lt;&gt;"",IF(AB12&gt;0,ROUND(AB12*IF($AI$9&lt;&gt;"",$AI$9,$AI$8),3),0),"")</f>
        <v/>
      </c>
    </row>
    <row r="13" spans="1:35" ht="16.5" x14ac:dyDescent="0.3">
      <c r="A13" s="62" t="str">
        <f>IF($AI$9&lt;&gt;"",IF(Anagrafica!A100&lt;&gt;"",Anagrafica!A100,""),"")</f>
        <v/>
      </c>
      <c r="B13" s="374" t="str">
        <f>IF(A13&lt;&gt;"",IF(Anagrafica!B100&lt;&gt;"",Anagrafica!B100,""),"")</f>
        <v/>
      </c>
      <c r="C13" s="374"/>
      <c r="D13" s="374"/>
      <c r="E13" s="374"/>
      <c r="F13" s="374"/>
      <c r="G13" s="374"/>
      <c r="H13" s="374"/>
      <c r="I13" s="374"/>
      <c r="J13" s="374"/>
      <c r="K13" s="374"/>
      <c r="L13" s="374"/>
      <c r="M13" s="374"/>
      <c r="N13" s="374"/>
      <c r="O13" s="374"/>
      <c r="P13" s="374"/>
      <c r="Q13" s="374"/>
      <c r="R13" s="374"/>
      <c r="S13" s="376"/>
      <c r="T13" s="401" t="str">
        <f t="shared" ref="T13:T26" si="1">IF(A13&lt;&gt;"",IF(AI32&lt;&gt;"",AI32,0)+IF(AI51&lt;&gt;"",AI51,0)+IF(AI70&lt;&gt;"",AI70,0)+IF(AI89&lt;&gt;"",AI89,0)+IF(AI108&lt;&gt;"",AI108,0),"")</f>
        <v/>
      </c>
      <c r="U13" s="402"/>
      <c r="V13" s="402"/>
      <c r="W13" s="402"/>
      <c r="X13" s="401" t="str">
        <f>IF(T13&lt;&gt;"",ROUND(T13/COUNTA(Anagrafica!$B$89:$C$93),3),"")</f>
        <v/>
      </c>
      <c r="Y13" s="402"/>
      <c r="Z13" s="402"/>
      <c r="AA13" s="403"/>
      <c r="AB13" s="401" t="str">
        <f t="shared" ref="AB13:AB26" si="2">IF(T13="","",IF(T13&gt;0,ROUND(X13/LARGE($X$12:$AA$26,1),3),0))</f>
        <v/>
      </c>
      <c r="AC13" s="402"/>
      <c r="AD13" s="402"/>
      <c r="AE13" s="403"/>
      <c r="AF13" s="96"/>
      <c r="AG13" s="96"/>
      <c r="AH13" s="97"/>
      <c r="AI13" s="86" t="str">
        <f t="shared" si="0"/>
        <v/>
      </c>
    </row>
    <row r="14" spans="1:35" ht="16.5" x14ac:dyDescent="0.3">
      <c r="A14" s="62" t="str">
        <f>IF($AI$9&lt;&gt;"",IF(Anagrafica!A101&lt;&gt;"",Anagrafica!A101,""),"")</f>
        <v/>
      </c>
      <c r="B14" s="374" t="str">
        <f>IF(A14&lt;&gt;"",IF(Anagrafica!B101&lt;&gt;"",Anagrafica!B101,""),"")</f>
        <v/>
      </c>
      <c r="C14" s="374"/>
      <c r="D14" s="374"/>
      <c r="E14" s="374"/>
      <c r="F14" s="374"/>
      <c r="G14" s="374"/>
      <c r="H14" s="374"/>
      <c r="I14" s="374"/>
      <c r="J14" s="374"/>
      <c r="K14" s="374"/>
      <c r="L14" s="374"/>
      <c r="M14" s="374"/>
      <c r="N14" s="374"/>
      <c r="O14" s="374"/>
      <c r="P14" s="374"/>
      <c r="Q14" s="374"/>
      <c r="R14" s="374"/>
      <c r="S14" s="376"/>
      <c r="T14" s="401" t="str">
        <f t="shared" si="1"/>
        <v/>
      </c>
      <c r="U14" s="402"/>
      <c r="V14" s="402"/>
      <c r="W14" s="402"/>
      <c r="X14" s="401" t="str">
        <f>IF(T14&lt;&gt;"",ROUND(T14/COUNTA(Anagrafica!$B$89:$C$93),3),"")</f>
        <v/>
      </c>
      <c r="Y14" s="402"/>
      <c r="Z14" s="402"/>
      <c r="AA14" s="403"/>
      <c r="AB14" s="401" t="str">
        <f t="shared" si="2"/>
        <v/>
      </c>
      <c r="AC14" s="402"/>
      <c r="AD14" s="402"/>
      <c r="AE14" s="403"/>
      <c r="AF14" s="96"/>
      <c r="AG14" s="96"/>
      <c r="AH14" s="97"/>
      <c r="AI14" s="86" t="str">
        <f t="shared" si="0"/>
        <v/>
      </c>
    </row>
    <row r="15" spans="1:35" ht="16.5" x14ac:dyDescent="0.3">
      <c r="A15" s="62" t="str">
        <f>IF($AI$9&lt;&gt;"",IF(Anagrafica!A102&lt;&gt;"",Anagrafica!A102,""),"")</f>
        <v/>
      </c>
      <c r="B15" s="374" t="str">
        <f>IF(A15&lt;&gt;"",IF(Anagrafica!B102&lt;&gt;"",Anagrafica!B102,""),"")</f>
        <v/>
      </c>
      <c r="C15" s="374"/>
      <c r="D15" s="374"/>
      <c r="E15" s="374"/>
      <c r="F15" s="374"/>
      <c r="G15" s="374"/>
      <c r="H15" s="374"/>
      <c r="I15" s="374"/>
      <c r="J15" s="374"/>
      <c r="K15" s="374"/>
      <c r="L15" s="374"/>
      <c r="M15" s="374"/>
      <c r="N15" s="374"/>
      <c r="O15" s="374"/>
      <c r="P15" s="374"/>
      <c r="Q15" s="374"/>
      <c r="R15" s="374"/>
      <c r="S15" s="376"/>
      <c r="T15" s="401" t="str">
        <f t="shared" si="1"/>
        <v/>
      </c>
      <c r="U15" s="402"/>
      <c r="V15" s="402"/>
      <c r="W15" s="402"/>
      <c r="X15" s="401" t="str">
        <f>IF(T15&lt;&gt;"",ROUND(T15/COUNTA(Anagrafica!$B$89:$C$93),3),"")</f>
        <v/>
      </c>
      <c r="Y15" s="402"/>
      <c r="Z15" s="402"/>
      <c r="AA15" s="403"/>
      <c r="AB15" s="401" t="str">
        <f t="shared" si="2"/>
        <v/>
      </c>
      <c r="AC15" s="402"/>
      <c r="AD15" s="402"/>
      <c r="AE15" s="403"/>
      <c r="AF15" s="96"/>
      <c r="AG15" s="96"/>
      <c r="AH15" s="97"/>
      <c r="AI15" s="86" t="str">
        <f t="shared" si="0"/>
        <v/>
      </c>
    </row>
    <row r="16" spans="1:35" ht="16.5" x14ac:dyDescent="0.3">
      <c r="A16" s="62" t="str">
        <f>IF($AI$9&lt;&gt;"",IF(Anagrafica!A103&lt;&gt;"",Anagrafica!A103,""),"")</f>
        <v/>
      </c>
      <c r="B16" s="374" t="str">
        <f>IF(A16&lt;&gt;"",IF(Anagrafica!B103&lt;&gt;"",Anagrafica!B103,""),"")</f>
        <v/>
      </c>
      <c r="C16" s="374"/>
      <c r="D16" s="374"/>
      <c r="E16" s="374"/>
      <c r="F16" s="374"/>
      <c r="G16" s="374"/>
      <c r="H16" s="374"/>
      <c r="I16" s="374"/>
      <c r="J16" s="374"/>
      <c r="K16" s="374"/>
      <c r="L16" s="374"/>
      <c r="M16" s="374"/>
      <c r="N16" s="374"/>
      <c r="O16" s="374"/>
      <c r="P16" s="374"/>
      <c r="Q16" s="374"/>
      <c r="R16" s="374"/>
      <c r="S16" s="376"/>
      <c r="T16" s="401" t="str">
        <f t="shared" si="1"/>
        <v/>
      </c>
      <c r="U16" s="402"/>
      <c r="V16" s="402"/>
      <c r="W16" s="402"/>
      <c r="X16" s="401" t="str">
        <f>IF(T16&lt;&gt;"",ROUND(T16/COUNTA(Anagrafica!$B$89:$C$93),3),"")</f>
        <v/>
      </c>
      <c r="Y16" s="402"/>
      <c r="Z16" s="402"/>
      <c r="AA16" s="403"/>
      <c r="AB16" s="401" t="str">
        <f t="shared" si="2"/>
        <v/>
      </c>
      <c r="AC16" s="402"/>
      <c r="AD16" s="402"/>
      <c r="AE16" s="403"/>
      <c r="AF16" s="96"/>
      <c r="AG16" s="96"/>
      <c r="AH16" s="97"/>
      <c r="AI16" s="86" t="str">
        <f t="shared" si="0"/>
        <v/>
      </c>
    </row>
    <row r="17" spans="1:35" ht="16.5" x14ac:dyDescent="0.3">
      <c r="A17" s="62" t="str">
        <f>IF($AI$9&lt;&gt;"",IF(Anagrafica!A104&lt;&gt;"",Anagrafica!A104,""),"")</f>
        <v/>
      </c>
      <c r="B17" s="374" t="str">
        <f>IF(A17&lt;&gt;"",IF(Anagrafica!B104&lt;&gt;"",Anagrafica!B104,""),"")</f>
        <v/>
      </c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4"/>
      <c r="N17" s="374"/>
      <c r="O17" s="374"/>
      <c r="P17" s="374"/>
      <c r="Q17" s="374"/>
      <c r="R17" s="374"/>
      <c r="S17" s="376"/>
      <c r="T17" s="401" t="str">
        <f t="shared" si="1"/>
        <v/>
      </c>
      <c r="U17" s="402"/>
      <c r="V17" s="402"/>
      <c r="W17" s="402"/>
      <c r="X17" s="401" t="str">
        <f>IF(T17&lt;&gt;"",ROUND(T17/COUNTA(Anagrafica!$B$89:$C$93),3),"")</f>
        <v/>
      </c>
      <c r="Y17" s="402"/>
      <c r="Z17" s="402"/>
      <c r="AA17" s="403"/>
      <c r="AB17" s="401" t="str">
        <f t="shared" si="2"/>
        <v/>
      </c>
      <c r="AC17" s="402"/>
      <c r="AD17" s="402"/>
      <c r="AE17" s="403"/>
      <c r="AF17" s="96"/>
      <c r="AG17" s="96"/>
      <c r="AH17" s="97"/>
      <c r="AI17" s="86" t="str">
        <f t="shared" si="0"/>
        <v/>
      </c>
    </row>
    <row r="18" spans="1:35" ht="16.5" x14ac:dyDescent="0.3">
      <c r="A18" s="62" t="str">
        <f>IF($AI$9&lt;&gt;"",IF(Anagrafica!A105&lt;&gt;"",Anagrafica!A105,""),"")</f>
        <v/>
      </c>
      <c r="B18" s="374" t="str">
        <f>IF(A18&lt;&gt;"",IF(Anagrafica!B105&lt;&gt;"",Anagrafica!B105,""),"")</f>
        <v/>
      </c>
      <c r="C18" s="374"/>
      <c r="D18" s="374"/>
      <c r="E18" s="374"/>
      <c r="F18" s="374"/>
      <c r="G18" s="374"/>
      <c r="H18" s="374"/>
      <c r="I18" s="374"/>
      <c r="J18" s="374"/>
      <c r="K18" s="374"/>
      <c r="L18" s="374"/>
      <c r="M18" s="374"/>
      <c r="N18" s="374"/>
      <c r="O18" s="374"/>
      <c r="P18" s="374"/>
      <c r="Q18" s="374"/>
      <c r="R18" s="374"/>
      <c r="S18" s="376"/>
      <c r="T18" s="401" t="str">
        <f t="shared" si="1"/>
        <v/>
      </c>
      <c r="U18" s="402"/>
      <c r="V18" s="402"/>
      <c r="W18" s="402"/>
      <c r="X18" s="401" t="str">
        <f>IF(T18&lt;&gt;"",ROUND(T18/COUNTA(Anagrafica!$B$89:$C$93),3),"")</f>
        <v/>
      </c>
      <c r="Y18" s="402"/>
      <c r="Z18" s="402"/>
      <c r="AA18" s="403"/>
      <c r="AB18" s="401" t="str">
        <f t="shared" si="2"/>
        <v/>
      </c>
      <c r="AC18" s="402"/>
      <c r="AD18" s="402"/>
      <c r="AE18" s="403"/>
      <c r="AF18" s="96"/>
      <c r="AG18" s="96"/>
      <c r="AH18" s="97"/>
      <c r="AI18" s="86" t="str">
        <f t="shared" si="0"/>
        <v/>
      </c>
    </row>
    <row r="19" spans="1:35" ht="16.5" x14ac:dyDescent="0.3">
      <c r="A19" s="62" t="str">
        <f>IF($AI$9&lt;&gt;"",IF(Anagrafica!A106&lt;&gt;"",Anagrafica!A106,""),"")</f>
        <v/>
      </c>
      <c r="B19" s="374" t="str">
        <f>IF(A19&lt;&gt;"",IF(Anagrafica!B106&lt;&gt;"",Anagrafica!B106,""),"")</f>
        <v/>
      </c>
      <c r="C19" s="374"/>
      <c r="D19" s="374"/>
      <c r="E19" s="374"/>
      <c r="F19" s="374"/>
      <c r="G19" s="374"/>
      <c r="H19" s="374"/>
      <c r="I19" s="374"/>
      <c r="J19" s="374"/>
      <c r="K19" s="374"/>
      <c r="L19" s="374"/>
      <c r="M19" s="374"/>
      <c r="N19" s="374"/>
      <c r="O19" s="374"/>
      <c r="P19" s="374"/>
      <c r="Q19" s="374"/>
      <c r="R19" s="374"/>
      <c r="S19" s="376"/>
      <c r="T19" s="401" t="str">
        <f t="shared" si="1"/>
        <v/>
      </c>
      <c r="U19" s="402"/>
      <c r="V19" s="402"/>
      <c r="W19" s="402"/>
      <c r="X19" s="401" t="str">
        <f>IF(T19&lt;&gt;"",ROUND(T19/COUNTA(Anagrafica!$B$89:$C$93),3),"")</f>
        <v/>
      </c>
      <c r="Y19" s="402"/>
      <c r="Z19" s="402"/>
      <c r="AA19" s="403"/>
      <c r="AB19" s="401" t="str">
        <f t="shared" si="2"/>
        <v/>
      </c>
      <c r="AC19" s="402"/>
      <c r="AD19" s="402"/>
      <c r="AE19" s="403"/>
      <c r="AF19" s="96"/>
      <c r="AG19" s="96"/>
      <c r="AH19" s="97"/>
      <c r="AI19" s="86" t="str">
        <f t="shared" si="0"/>
        <v/>
      </c>
    </row>
    <row r="20" spans="1:35" ht="16.5" x14ac:dyDescent="0.3">
      <c r="A20" s="62" t="str">
        <f>IF($AI$9&lt;&gt;"",IF(Anagrafica!A107&lt;&gt;"",Anagrafica!A107,""),"")</f>
        <v/>
      </c>
      <c r="B20" s="374" t="str">
        <f>IF(A20&lt;&gt;"",IF(Anagrafica!B107&lt;&gt;"",Anagrafica!B107,""),"")</f>
        <v/>
      </c>
      <c r="C20" s="374"/>
      <c r="D20" s="374"/>
      <c r="E20" s="374"/>
      <c r="F20" s="374"/>
      <c r="G20" s="374"/>
      <c r="H20" s="374"/>
      <c r="I20" s="374"/>
      <c r="J20" s="374"/>
      <c r="K20" s="374"/>
      <c r="L20" s="374"/>
      <c r="M20" s="374"/>
      <c r="N20" s="374"/>
      <c r="O20" s="374"/>
      <c r="P20" s="374"/>
      <c r="Q20" s="374"/>
      <c r="R20" s="374"/>
      <c r="S20" s="376"/>
      <c r="T20" s="401" t="str">
        <f t="shared" si="1"/>
        <v/>
      </c>
      <c r="U20" s="402"/>
      <c r="V20" s="402"/>
      <c r="W20" s="402"/>
      <c r="X20" s="401" t="str">
        <f>IF(T20&lt;&gt;"",ROUND(T20/COUNTA(Anagrafica!$B$89:$C$93),3),"")</f>
        <v/>
      </c>
      <c r="Y20" s="402"/>
      <c r="Z20" s="402"/>
      <c r="AA20" s="403"/>
      <c r="AB20" s="401" t="str">
        <f t="shared" si="2"/>
        <v/>
      </c>
      <c r="AC20" s="402"/>
      <c r="AD20" s="402"/>
      <c r="AE20" s="403"/>
      <c r="AF20" s="96"/>
      <c r="AG20" s="96"/>
      <c r="AH20" s="97"/>
      <c r="AI20" s="86" t="str">
        <f t="shared" si="0"/>
        <v/>
      </c>
    </row>
    <row r="21" spans="1:35" ht="16.5" x14ac:dyDescent="0.3">
      <c r="A21" s="62" t="str">
        <f>IF($AI$9&lt;&gt;"",IF(Anagrafica!A108&lt;&gt;"",Anagrafica!A108,""),"")</f>
        <v/>
      </c>
      <c r="B21" s="374" t="str">
        <f>IF(A21&lt;&gt;"",IF(Anagrafica!B108&lt;&gt;"",Anagrafica!B108,""),"")</f>
        <v/>
      </c>
      <c r="C21" s="374"/>
      <c r="D21" s="374"/>
      <c r="E21" s="374"/>
      <c r="F21" s="374"/>
      <c r="G21" s="374"/>
      <c r="H21" s="374"/>
      <c r="I21" s="374"/>
      <c r="J21" s="374"/>
      <c r="K21" s="374"/>
      <c r="L21" s="374"/>
      <c r="M21" s="374"/>
      <c r="N21" s="374"/>
      <c r="O21" s="374"/>
      <c r="P21" s="374"/>
      <c r="Q21" s="374"/>
      <c r="R21" s="374"/>
      <c r="S21" s="376"/>
      <c r="T21" s="401" t="str">
        <f t="shared" si="1"/>
        <v/>
      </c>
      <c r="U21" s="402"/>
      <c r="V21" s="402"/>
      <c r="W21" s="402"/>
      <c r="X21" s="401" t="str">
        <f>IF(T21&lt;&gt;"",ROUND(T21/COUNTA(Anagrafica!$B$89:$C$93),3),"")</f>
        <v/>
      </c>
      <c r="Y21" s="402"/>
      <c r="Z21" s="402"/>
      <c r="AA21" s="403"/>
      <c r="AB21" s="401" t="str">
        <f t="shared" si="2"/>
        <v/>
      </c>
      <c r="AC21" s="402"/>
      <c r="AD21" s="402"/>
      <c r="AE21" s="403"/>
      <c r="AF21" s="96"/>
      <c r="AG21" s="96"/>
      <c r="AH21" s="97"/>
      <c r="AI21" s="86" t="str">
        <f t="shared" si="0"/>
        <v/>
      </c>
    </row>
    <row r="22" spans="1:35" ht="16.5" x14ac:dyDescent="0.3">
      <c r="A22" s="62" t="str">
        <f>IF($AI$9&lt;&gt;"",IF(Anagrafica!A109&lt;&gt;"",Anagrafica!A109,""),"")</f>
        <v/>
      </c>
      <c r="B22" s="374" t="str">
        <f>IF(A22&lt;&gt;"",IF(Anagrafica!B109&lt;&gt;"",Anagrafica!B109,""),"")</f>
        <v/>
      </c>
      <c r="C22" s="374"/>
      <c r="D22" s="374"/>
      <c r="E22" s="374"/>
      <c r="F22" s="374"/>
      <c r="G22" s="374"/>
      <c r="H22" s="374"/>
      <c r="I22" s="374"/>
      <c r="J22" s="374"/>
      <c r="K22" s="374"/>
      <c r="L22" s="374"/>
      <c r="M22" s="374"/>
      <c r="N22" s="374"/>
      <c r="O22" s="374"/>
      <c r="P22" s="374"/>
      <c r="Q22" s="374"/>
      <c r="R22" s="374"/>
      <c r="S22" s="376"/>
      <c r="T22" s="401" t="str">
        <f t="shared" si="1"/>
        <v/>
      </c>
      <c r="U22" s="402"/>
      <c r="V22" s="402"/>
      <c r="W22" s="402"/>
      <c r="X22" s="401" t="str">
        <f>IF(T22&lt;&gt;"",ROUND(T22/COUNTA(Anagrafica!$B$89:$C$93),3),"")</f>
        <v/>
      </c>
      <c r="Y22" s="402"/>
      <c r="Z22" s="402"/>
      <c r="AA22" s="403"/>
      <c r="AB22" s="401" t="str">
        <f t="shared" si="2"/>
        <v/>
      </c>
      <c r="AC22" s="402"/>
      <c r="AD22" s="402"/>
      <c r="AE22" s="403"/>
      <c r="AF22" s="96"/>
      <c r="AG22" s="96"/>
      <c r="AH22" s="97"/>
      <c r="AI22" s="86" t="str">
        <f t="shared" si="0"/>
        <v/>
      </c>
    </row>
    <row r="23" spans="1:35" ht="16.5" x14ac:dyDescent="0.3">
      <c r="A23" s="62" t="str">
        <f>IF($AI$9&lt;&gt;"",IF(Anagrafica!A110&lt;&gt;"",Anagrafica!A110,""),"")</f>
        <v/>
      </c>
      <c r="B23" s="374" t="str">
        <f>IF(A23&lt;&gt;"",IF(Anagrafica!B110&lt;&gt;"",Anagrafica!B110,""),"")</f>
        <v/>
      </c>
      <c r="C23" s="374"/>
      <c r="D23" s="374"/>
      <c r="E23" s="374"/>
      <c r="F23" s="374"/>
      <c r="G23" s="374"/>
      <c r="H23" s="374"/>
      <c r="I23" s="374"/>
      <c r="J23" s="374"/>
      <c r="K23" s="374"/>
      <c r="L23" s="374"/>
      <c r="M23" s="374"/>
      <c r="N23" s="374"/>
      <c r="O23" s="374"/>
      <c r="P23" s="374"/>
      <c r="Q23" s="374"/>
      <c r="R23" s="374"/>
      <c r="S23" s="376"/>
      <c r="T23" s="401" t="str">
        <f t="shared" si="1"/>
        <v/>
      </c>
      <c r="U23" s="402"/>
      <c r="V23" s="402"/>
      <c r="W23" s="402"/>
      <c r="X23" s="401" t="str">
        <f>IF(T23&lt;&gt;"",ROUND(T23/COUNTA(Anagrafica!$B$89:$C$93),3),"")</f>
        <v/>
      </c>
      <c r="Y23" s="402"/>
      <c r="Z23" s="402"/>
      <c r="AA23" s="403"/>
      <c r="AB23" s="401" t="str">
        <f t="shared" si="2"/>
        <v/>
      </c>
      <c r="AC23" s="402"/>
      <c r="AD23" s="402"/>
      <c r="AE23" s="403"/>
      <c r="AF23" s="96"/>
      <c r="AG23" s="96"/>
      <c r="AH23" s="97"/>
      <c r="AI23" s="86" t="str">
        <f t="shared" si="0"/>
        <v/>
      </c>
    </row>
    <row r="24" spans="1:35" ht="16.5" x14ac:dyDescent="0.3">
      <c r="A24" s="62" t="str">
        <f>IF($AI$9&lt;&gt;"",IF(Anagrafica!A111&lt;&gt;"",Anagrafica!A111,""),"")</f>
        <v/>
      </c>
      <c r="B24" s="374" t="str">
        <f>IF(A24&lt;&gt;"",IF(Anagrafica!B111&lt;&gt;"",Anagrafica!B111,""),"")</f>
        <v/>
      </c>
      <c r="C24" s="374"/>
      <c r="D24" s="374"/>
      <c r="E24" s="374"/>
      <c r="F24" s="374"/>
      <c r="G24" s="374"/>
      <c r="H24" s="374"/>
      <c r="I24" s="374"/>
      <c r="J24" s="374"/>
      <c r="K24" s="374"/>
      <c r="L24" s="374"/>
      <c r="M24" s="374"/>
      <c r="N24" s="374"/>
      <c r="O24" s="374"/>
      <c r="P24" s="374"/>
      <c r="Q24" s="374"/>
      <c r="R24" s="374"/>
      <c r="S24" s="376"/>
      <c r="T24" s="401" t="str">
        <f t="shared" si="1"/>
        <v/>
      </c>
      <c r="U24" s="402"/>
      <c r="V24" s="402"/>
      <c r="W24" s="402"/>
      <c r="X24" s="401" t="str">
        <f>IF(T24&lt;&gt;"",ROUND(T24/COUNTA(Anagrafica!$B$89:$C$93),3),"")</f>
        <v/>
      </c>
      <c r="Y24" s="402"/>
      <c r="Z24" s="402"/>
      <c r="AA24" s="403"/>
      <c r="AB24" s="401" t="str">
        <f t="shared" si="2"/>
        <v/>
      </c>
      <c r="AC24" s="402"/>
      <c r="AD24" s="402"/>
      <c r="AE24" s="403"/>
      <c r="AF24" s="96"/>
      <c r="AG24" s="96"/>
      <c r="AH24" s="97"/>
      <c r="AI24" s="86" t="str">
        <f t="shared" si="0"/>
        <v/>
      </c>
    </row>
    <row r="25" spans="1:35" ht="16.5" x14ac:dyDescent="0.3">
      <c r="A25" s="62" t="str">
        <f>IF($AI$9&lt;&gt;"",IF(Anagrafica!A112&lt;&gt;"",Anagrafica!A112,""),"")</f>
        <v/>
      </c>
      <c r="B25" s="374" t="str">
        <f>IF(A25&lt;&gt;"",IF(Anagrafica!B112&lt;&gt;"",Anagrafica!B112,""),"")</f>
        <v/>
      </c>
      <c r="C25" s="374"/>
      <c r="D25" s="374"/>
      <c r="E25" s="374"/>
      <c r="F25" s="374"/>
      <c r="G25" s="374"/>
      <c r="H25" s="374"/>
      <c r="I25" s="374"/>
      <c r="J25" s="374"/>
      <c r="K25" s="374"/>
      <c r="L25" s="374"/>
      <c r="M25" s="374"/>
      <c r="N25" s="374"/>
      <c r="O25" s="374"/>
      <c r="P25" s="374"/>
      <c r="Q25" s="374"/>
      <c r="R25" s="374"/>
      <c r="S25" s="376"/>
      <c r="T25" s="401" t="str">
        <f t="shared" si="1"/>
        <v/>
      </c>
      <c r="U25" s="402"/>
      <c r="V25" s="402"/>
      <c r="W25" s="402"/>
      <c r="X25" s="401" t="str">
        <f>IF(T25&lt;&gt;"",ROUND(T25/COUNTA(Anagrafica!$B$89:$C$93),3),"")</f>
        <v/>
      </c>
      <c r="Y25" s="402"/>
      <c r="Z25" s="402"/>
      <c r="AA25" s="403"/>
      <c r="AB25" s="401" t="str">
        <f t="shared" si="2"/>
        <v/>
      </c>
      <c r="AC25" s="402"/>
      <c r="AD25" s="402"/>
      <c r="AE25" s="403"/>
      <c r="AF25" s="96"/>
      <c r="AG25" s="96"/>
      <c r="AH25" s="97"/>
      <c r="AI25" s="86" t="str">
        <f t="shared" si="0"/>
        <v/>
      </c>
    </row>
    <row r="26" spans="1:35" ht="16.5" x14ac:dyDescent="0.3">
      <c r="A26" s="63" t="str">
        <f>IF($AI$9&lt;&gt;"",IF(Anagrafica!A113&lt;&gt;"",Anagrafica!A113,""),"")</f>
        <v/>
      </c>
      <c r="B26" s="379" t="str">
        <f>IF(A26&lt;&gt;"",IF(Anagrafica!B113&lt;&gt;"",Anagrafica!B113,""),"")</f>
        <v/>
      </c>
      <c r="C26" s="379"/>
      <c r="D26" s="379"/>
      <c r="E26" s="379"/>
      <c r="F26" s="379"/>
      <c r="G26" s="379"/>
      <c r="H26" s="379"/>
      <c r="I26" s="379"/>
      <c r="J26" s="379"/>
      <c r="K26" s="379"/>
      <c r="L26" s="379"/>
      <c r="M26" s="379"/>
      <c r="N26" s="379"/>
      <c r="O26" s="379"/>
      <c r="P26" s="379"/>
      <c r="Q26" s="379"/>
      <c r="R26" s="379"/>
      <c r="S26" s="380"/>
      <c r="T26" s="407" t="str">
        <f t="shared" si="1"/>
        <v/>
      </c>
      <c r="U26" s="408"/>
      <c r="V26" s="408"/>
      <c r="W26" s="408"/>
      <c r="X26" s="404" t="str">
        <f>IF(T26&lt;&gt;"",ROUND(T26/COUNTA(Anagrafica!$B$89:$C$93),3),"")</f>
        <v/>
      </c>
      <c r="Y26" s="405"/>
      <c r="Z26" s="405"/>
      <c r="AA26" s="406"/>
      <c r="AB26" s="404" t="str">
        <f t="shared" si="2"/>
        <v/>
      </c>
      <c r="AC26" s="405"/>
      <c r="AD26" s="405"/>
      <c r="AE26" s="406"/>
      <c r="AF26" s="96"/>
      <c r="AG26" s="96"/>
      <c r="AH26" s="97"/>
      <c r="AI26" s="87" t="str">
        <f t="shared" si="0"/>
        <v/>
      </c>
    </row>
    <row r="27" spans="1:35" x14ac:dyDescent="0.2">
      <c r="A27" s="42"/>
      <c r="B27" s="42"/>
      <c r="C27" s="9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378"/>
      <c r="Q27" s="378"/>
      <c r="R27" s="378"/>
      <c r="S27" s="378"/>
      <c r="T27" s="400"/>
      <c r="U27" s="400"/>
      <c r="V27" s="400"/>
      <c r="W27" s="400"/>
      <c r="X27" s="42"/>
      <c r="Y27" s="42"/>
      <c r="Z27" s="42"/>
      <c r="AA27" s="42"/>
      <c r="AB27" s="26"/>
      <c r="AC27" s="26"/>
      <c r="AD27" s="26"/>
      <c r="AE27" s="26"/>
      <c r="AF27" s="104"/>
      <c r="AG27" s="104"/>
      <c r="AH27" s="103"/>
      <c r="AI27" s="42"/>
    </row>
    <row r="29" spans="1:35" s="20" customFormat="1" ht="16.5" x14ac:dyDescent="0.3">
      <c r="A29" s="19" t="str">
        <f>IF(Anagrafica!A89&lt;&gt;"",Anagrafica!A89&amp;" - "&amp;Anagrafica!B89,"")</f>
        <v>1 - Commissario 1</v>
      </c>
      <c r="C29" s="28"/>
      <c r="AG29" s="28"/>
    </row>
    <row r="30" spans="1:35" s="5" customFormat="1" ht="13.5" customHeight="1" x14ac:dyDescent="0.2">
      <c r="A30" s="4" t="s">
        <v>10</v>
      </c>
      <c r="C30" s="60" t="str">
        <f>$A$13</f>
        <v/>
      </c>
      <c r="E30" s="60" t="str">
        <f>+$A$14</f>
        <v/>
      </c>
      <c r="G30" s="60" t="str">
        <f>+$A$15</f>
        <v/>
      </c>
      <c r="I30" s="60" t="str">
        <f>+$A$16</f>
        <v/>
      </c>
      <c r="K30" s="60" t="str">
        <f>+$A$17</f>
        <v/>
      </c>
      <c r="M30" s="60" t="str">
        <f>+$A$18</f>
        <v/>
      </c>
      <c r="O30" s="60" t="str">
        <f>+$A$19</f>
        <v/>
      </c>
      <c r="Q30" s="60" t="str">
        <f>+$A$20</f>
        <v/>
      </c>
      <c r="S30" s="60" t="str">
        <f>+$A$21</f>
        <v/>
      </c>
      <c r="U30" s="60" t="str">
        <f>+$A$22</f>
        <v/>
      </c>
      <c r="W30" s="60" t="str">
        <f>+$A$23</f>
        <v/>
      </c>
      <c r="Y30" s="60" t="str">
        <f>+$A$24</f>
        <v/>
      </c>
      <c r="AA30" s="60" t="str">
        <f>+$A$25</f>
        <v/>
      </c>
      <c r="AC30" s="60" t="str">
        <f>+$A$26</f>
        <v/>
      </c>
      <c r="AE30" s="26"/>
      <c r="AG30" s="4" t="s">
        <v>10</v>
      </c>
      <c r="AH30" s="5" t="s">
        <v>1</v>
      </c>
      <c r="AI30" s="5" t="s">
        <v>0</v>
      </c>
    </row>
    <row r="31" spans="1:35" ht="13.5" x14ac:dyDescent="0.25">
      <c r="A31" s="59" t="str">
        <f>+$A$12</f>
        <v/>
      </c>
      <c r="B31" s="22"/>
      <c r="C31" s="23"/>
      <c r="D31" s="22"/>
      <c r="E31" s="23"/>
      <c r="F31" s="22"/>
      <c r="G31" s="23"/>
      <c r="H31" s="22"/>
      <c r="I31" s="23"/>
      <c r="J31" s="22"/>
      <c r="K31" s="23"/>
      <c r="L31" s="22"/>
      <c r="M31" s="23"/>
      <c r="N31" s="22"/>
      <c r="O31" s="23"/>
      <c r="P31" s="22"/>
      <c r="Q31" s="23"/>
      <c r="R31" s="22"/>
      <c r="S31" s="23"/>
      <c r="T31" s="22"/>
      <c r="U31" s="23"/>
      <c r="V31" s="22"/>
      <c r="W31" s="23"/>
      <c r="X31" s="22"/>
      <c r="Y31" s="23"/>
      <c r="Z31" s="22"/>
      <c r="AA31" s="23"/>
      <c r="AB31" s="22"/>
      <c r="AC31" s="23"/>
      <c r="AE31" s="29" t="str">
        <f t="shared" ref="AE31:AE44" si="3">IF(OR(A31="",AND(A31&lt;&gt;"",A32="")),"",SUM(B31,D31,F31,H31,J31,L31,N31,P31,R31,T31,V31,X31,Z31,AB31))</f>
        <v/>
      </c>
      <c r="AG31" s="6" t="str">
        <f>+$A$12</f>
        <v/>
      </c>
      <c r="AH31" s="6" t="str">
        <f>IF(A31&lt;&gt;"",AE31,"")</f>
        <v/>
      </c>
      <c r="AI31" s="105" t="str">
        <f>IF(AH31="","",IF(AH31&gt;0,ROUND(AH31/LARGE(AH31:AH45,1),3),0))</f>
        <v/>
      </c>
    </row>
    <row r="32" spans="1:35" ht="13.5" x14ac:dyDescent="0.25">
      <c r="A32" s="59" t="str">
        <f>+$A$13</f>
        <v/>
      </c>
      <c r="B32" s="24"/>
      <c r="C32" s="24"/>
      <c r="D32" s="22"/>
      <c r="E32" s="23"/>
      <c r="F32" s="22"/>
      <c r="G32" s="23"/>
      <c r="H32" s="22"/>
      <c r="I32" s="23"/>
      <c r="J32" s="22"/>
      <c r="K32" s="23"/>
      <c r="L32" s="22"/>
      <c r="M32" s="23"/>
      <c r="N32" s="22"/>
      <c r="O32" s="23"/>
      <c r="P32" s="22"/>
      <c r="Q32" s="23"/>
      <c r="R32" s="22"/>
      <c r="S32" s="23"/>
      <c r="T32" s="22"/>
      <c r="U32" s="23"/>
      <c r="V32" s="22"/>
      <c r="W32" s="23"/>
      <c r="X32" s="22"/>
      <c r="Y32" s="23"/>
      <c r="Z32" s="22"/>
      <c r="AA32" s="23"/>
      <c r="AB32" s="22"/>
      <c r="AC32" s="23"/>
      <c r="AE32" s="29" t="str">
        <f t="shared" si="3"/>
        <v/>
      </c>
      <c r="AG32" s="7" t="str">
        <f>+$A$13</f>
        <v/>
      </c>
      <c r="AH32" s="7" t="str">
        <f>IF(A32&lt;&gt;"",IF(AE32&lt;&gt;"",AE32,0)+IF(C46&lt;&gt;"",C46,0),"")</f>
        <v/>
      </c>
      <c r="AI32" s="106" t="str">
        <f>IF(AH32="","",IF(AH32&gt;0,ROUND(AH32/LARGE(AH31:AH45,1),3),0))</f>
        <v/>
      </c>
    </row>
    <row r="33" spans="1:35" ht="13.5" x14ac:dyDescent="0.25">
      <c r="A33" s="59" t="str">
        <f>+$A$14</f>
        <v/>
      </c>
      <c r="B33" s="24"/>
      <c r="C33" s="24"/>
      <c r="D33" s="24"/>
      <c r="E33" s="24"/>
      <c r="F33" s="22"/>
      <c r="G33" s="23"/>
      <c r="H33" s="22"/>
      <c r="I33" s="23"/>
      <c r="J33" s="22"/>
      <c r="K33" s="23"/>
      <c r="L33" s="22"/>
      <c r="M33" s="23"/>
      <c r="N33" s="22"/>
      <c r="O33" s="23"/>
      <c r="P33" s="22"/>
      <c r="Q33" s="23"/>
      <c r="R33" s="22"/>
      <c r="S33" s="23"/>
      <c r="T33" s="22"/>
      <c r="U33" s="23"/>
      <c r="V33" s="22"/>
      <c r="W33" s="23"/>
      <c r="X33" s="22"/>
      <c r="Y33" s="23"/>
      <c r="Z33" s="22"/>
      <c r="AA33" s="23"/>
      <c r="AB33" s="22"/>
      <c r="AC33" s="23"/>
      <c r="AE33" s="29" t="str">
        <f t="shared" si="3"/>
        <v/>
      </c>
      <c r="AG33" s="7" t="str">
        <f>+$A$14</f>
        <v/>
      </c>
      <c r="AH33" s="7" t="str">
        <f>IF(A33&lt;&gt;"",IF(AE33&lt;&gt;"",AE33,0)+IF(E46&lt;&gt;"",E46,0),"")</f>
        <v/>
      </c>
      <c r="AI33" s="106" t="str">
        <f>IF(AH33="","",IF(AH33&gt;0,ROUND(AH33/LARGE(AH31:AH45,1),3),0))</f>
        <v/>
      </c>
    </row>
    <row r="34" spans="1:35" ht="13.5" x14ac:dyDescent="0.25">
      <c r="A34" s="59" t="str">
        <f>+$A$15</f>
        <v/>
      </c>
      <c r="B34" s="24"/>
      <c r="C34" s="24"/>
      <c r="D34" s="24"/>
      <c r="E34" s="24"/>
      <c r="F34" s="24"/>
      <c r="G34" s="24"/>
      <c r="H34" s="22"/>
      <c r="I34" s="23"/>
      <c r="J34" s="22"/>
      <c r="K34" s="23"/>
      <c r="L34" s="22"/>
      <c r="M34" s="23"/>
      <c r="N34" s="22"/>
      <c r="O34" s="23"/>
      <c r="P34" s="22"/>
      <c r="Q34" s="23"/>
      <c r="R34" s="22"/>
      <c r="S34" s="23"/>
      <c r="T34" s="22"/>
      <c r="U34" s="23"/>
      <c r="V34" s="22"/>
      <c r="W34" s="23"/>
      <c r="X34" s="22"/>
      <c r="Y34" s="23"/>
      <c r="Z34" s="22"/>
      <c r="AA34" s="23"/>
      <c r="AB34" s="22"/>
      <c r="AC34" s="23"/>
      <c r="AE34" s="29" t="str">
        <f t="shared" si="3"/>
        <v/>
      </c>
      <c r="AG34" s="7" t="str">
        <f>+$A$15</f>
        <v/>
      </c>
      <c r="AH34" s="7" t="str">
        <f>IF(A34&lt;&gt;"",IF(AE34&lt;&gt;"",AE34,0)+IF(G46&lt;&gt;"",G46,0),"")</f>
        <v/>
      </c>
      <c r="AI34" s="106" t="str">
        <f>IF(AH34="","",IF(AH34&gt;0,ROUND(AH34/LARGE(AH31:AH45,1),3),0))</f>
        <v/>
      </c>
    </row>
    <row r="35" spans="1:35" ht="13.5" x14ac:dyDescent="0.25">
      <c r="A35" s="59" t="str">
        <f>+$A$16</f>
        <v/>
      </c>
      <c r="B35" s="24"/>
      <c r="C35" s="24"/>
      <c r="D35" s="24"/>
      <c r="E35" s="24"/>
      <c r="F35" s="24"/>
      <c r="G35" s="24"/>
      <c r="H35" s="24"/>
      <c r="I35" s="24"/>
      <c r="J35" s="22"/>
      <c r="K35" s="23"/>
      <c r="L35" s="22"/>
      <c r="M35" s="23"/>
      <c r="N35" s="22"/>
      <c r="O35" s="23"/>
      <c r="P35" s="22"/>
      <c r="Q35" s="23"/>
      <c r="R35" s="22"/>
      <c r="S35" s="23"/>
      <c r="T35" s="22"/>
      <c r="U35" s="23"/>
      <c r="V35" s="22"/>
      <c r="W35" s="23"/>
      <c r="X35" s="22"/>
      <c r="Y35" s="23"/>
      <c r="Z35" s="22"/>
      <c r="AA35" s="23"/>
      <c r="AB35" s="22"/>
      <c r="AC35" s="23"/>
      <c r="AE35" s="29" t="str">
        <f t="shared" si="3"/>
        <v/>
      </c>
      <c r="AG35" s="7" t="str">
        <f>+$A$16</f>
        <v/>
      </c>
      <c r="AH35" s="7" t="str">
        <f>IF(A35&lt;&gt;"",IF(AE35&lt;&gt;"",AE35,0)+IF(I46&lt;&gt;"",I46,0),"")</f>
        <v/>
      </c>
      <c r="AI35" s="106" t="str">
        <f>IF(AH35="","",IF(AH35&gt;0,ROUND(AH35/LARGE(AH31:AH45,1),3),0))</f>
        <v/>
      </c>
    </row>
    <row r="36" spans="1:35" ht="13.5" x14ac:dyDescent="0.25">
      <c r="A36" s="59" t="str">
        <f>+$A$17</f>
        <v/>
      </c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2"/>
      <c r="M36" s="23"/>
      <c r="N36" s="22"/>
      <c r="O36" s="23"/>
      <c r="P36" s="22"/>
      <c r="Q36" s="23"/>
      <c r="R36" s="22"/>
      <c r="S36" s="23"/>
      <c r="T36" s="22"/>
      <c r="U36" s="23"/>
      <c r="V36" s="22"/>
      <c r="W36" s="23"/>
      <c r="X36" s="22"/>
      <c r="Y36" s="23"/>
      <c r="Z36" s="22"/>
      <c r="AA36" s="23"/>
      <c r="AB36" s="22"/>
      <c r="AC36" s="23"/>
      <c r="AE36" s="29" t="str">
        <f t="shared" si="3"/>
        <v/>
      </c>
      <c r="AG36" s="7" t="str">
        <f>+$A$17</f>
        <v/>
      </c>
      <c r="AH36" s="7" t="str">
        <f>IF(A36&lt;&gt;"",IF(AE36&lt;&gt;"",AE36,0)+IF(K46&lt;&gt;"",K46,0),"")</f>
        <v/>
      </c>
      <c r="AI36" s="106" t="str">
        <f>IF(AH36="","",IF(AH36&gt;0,ROUND(AH36/LARGE(AH31:AH45,1),3),0))</f>
        <v/>
      </c>
    </row>
    <row r="37" spans="1:35" ht="13.5" x14ac:dyDescent="0.25">
      <c r="A37" s="59" t="str">
        <f>+$A$18</f>
        <v/>
      </c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2"/>
      <c r="O37" s="23"/>
      <c r="P37" s="22"/>
      <c r="Q37" s="23"/>
      <c r="R37" s="22"/>
      <c r="S37" s="23"/>
      <c r="T37" s="22"/>
      <c r="U37" s="23"/>
      <c r="V37" s="22"/>
      <c r="W37" s="23"/>
      <c r="X37" s="22"/>
      <c r="Y37" s="23"/>
      <c r="Z37" s="22"/>
      <c r="AA37" s="23"/>
      <c r="AB37" s="22"/>
      <c r="AC37" s="23"/>
      <c r="AE37" s="29" t="str">
        <f t="shared" si="3"/>
        <v/>
      </c>
      <c r="AG37" s="7" t="str">
        <f>+$A$18</f>
        <v/>
      </c>
      <c r="AH37" s="7" t="str">
        <f>IF(A37&lt;&gt;"",IF(AE37&lt;&gt;"",AE37,0)+IF(M46&lt;&gt;"",M46,0),"")</f>
        <v/>
      </c>
      <c r="AI37" s="106" t="str">
        <f>IF(AH37="","",IF(AH37&gt;0,ROUND(AH37/LARGE(AH31:AH45,1),3),0))</f>
        <v/>
      </c>
    </row>
    <row r="38" spans="1:35" ht="13.5" x14ac:dyDescent="0.25">
      <c r="A38" s="59" t="str">
        <f>+$A$19</f>
        <v/>
      </c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2"/>
      <c r="Q38" s="23"/>
      <c r="R38" s="22"/>
      <c r="S38" s="23"/>
      <c r="T38" s="22"/>
      <c r="U38" s="23"/>
      <c r="V38" s="22"/>
      <c r="W38" s="23"/>
      <c r="X38" s="22"/>
      <c r="Y38" s="23"/>
      <c r="Z38" s="22"/>
      <c r="AA38" s="23"/>
      <c r="AB38" s="22"/>
      <c r="AC38" s="23"/>
      <c r="AE38" s="29" t="str">
        <f t="shared" si="3"/>
        <v/>
      </c>
      <c r="AG38" s="7" t="str">
        <f>+$A$19</f>
        <v/>
      </c>
      <c r="AH38" s="7" t="str">
        <f>IF(A38&lt;&gt;"",IF(AE38&lt;&gt;"",AE38,0)+IF(O46&lt;&gt;"",O46,0),"")</f>
        <v/>
      </c>
      <c r="AI38" s="106" t="str">
        <f>IF(AH38="","",IF(AH38&gt;0,ROUND(AH38/LARGE(AH31:AH45,1),3),0))</f>
        <v/>
      </c>
    </row>
    <row r="39" spans="1:35" ht="13.5" x14ac:dyDescent="0.25">
      <c r="A39" s="59" t="str">
        <f>+$A$20</f>
        <v/>
      </c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2"/>
      <c r="S39" s="23"/>
      <c r="T39" s="22"/>
      <c r="U39" s="23"/>
      <c r="V39" s="22"/>
      <c r="W39" s="23"/>
      <c r="X39" s="22"/>
      <c r="Y39" s="23"/>
      <c r="Z39" s="22"/>
      <c r="AA39" s="23"/>
      <c r="AB39" s="22"/>
      <c r="AC39" s="23"/>
      <c r="AE39" s="29" t="str">
        <f t="shared" si="3"/>
        <v/>
      </c>
      <c r="AG39" s="7" t="str">
        <f>+$A$20</f>
        <v/>
      </c>
      <c r="AH39" s="7" t="str">
        <f>IF(A39&lt;&gt;"",IF(AE39&lt;&gt;"",AE39,0)+IF(Q46&lt;&gt;"",Q46,0),"")</f>
        <v/>
      </c>
      <c r="AI39" s="106" t="str">
        <f>IF(AH39="","",IF(AH39&gt;0,ROUND(AH39/LARGE(AH31:AH45,1),3),0))</f>
        <v/>
      </c>
    </row>
    <row r="40" spans="1:35" ht="13.5" x14ac:dyDescent="0.25">
      <c r="A40" s="59" t="str">
        <f>+$A$21</f>
        <v/>
      </c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2"/>
      <c r="U40" s="23"/>
      <c r="V40" s="22"/>
      <c r="W40" s="23"/>
      <c r="X40" s="22"/>
      <c r="Y40" s="23"/>
      <c r="Z40" s="22"/>
      <c r="AA40" s="23"/>
      <c r="AB40" s="22"/>
      <c r="AC40" s="23"/>
      <c r="AE40" s="29" t="str">
        <f t="shared" si="3"/>
        <v/>
      </c>
      <c r="AG40" s="7" t="str">
        <f>+$A$21</f>
        <v/>
      </c>
      <c r="AH40" s="7" t="str">
        <f>IF(A40&lt;&gt;"",IF(AE40&lt;&gt;"",AE40,0)+IF(S46&lt;&gt;"",S46,0),"")</f>
        <v/>
      </c>
      <c r="AI40" s="106" t="str">
        <f>IF(AH40="","",IF(AH40&gt;0,ROUND(AH40/LARGE(AH31:AH45,1),3),0))</f>
        <v/>
      </c>
    </row>
    <row r="41" spans="1:35" ht="13.5" x14ac:dyDescent="0.25">
      <c r="A41" s="59" t="str">
        <f>+$A$22</f>
        <v/>
      </c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2"/>
      <c r="W41" s="23"/>
      <c r="X41" s="22"/>
      <c r="Y41" s="23"/>
      <c r="Z41" s="22"/>
      <c r="AA41" s="23"/>
      <c r="AB41" s="22"/>
      <c r="AC41" s="23"/>
      <c r="AE41" s="29" t="str">
        <f t="shared" si="3"/>
        <v/>
      </c>
      <c r="AG41" s="7" t="str">
        <f>+$A$22</f>
        <v/>
      </c>
      <c r="AH41" s="7" t="str">
        <f>IF(A41&lt;&gt;"",IF(AE41&lt;&gt;"",AE41,0)+IF(U46&lt;&gt;"",U46,0),"")</f>
        <v/>
      </c>
      <c r="AI41" s="106" t="str">
        <f>IF(AH41="","",IF(AH41&gt;0,ROUND(AH41/LARGE(AH31:AH45,1),3),0))</f>
        <v/>
      </c>
    </row>
    <row r="42" spans="1:35" ht="13.5" x14ac:dyDescent="0.25">
      <c r="A42" s="59" t="str">
        <f>+$A$23</f>
        <v/>
      </c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2"/>
      <c r="Y42" s="23"/>
      <c r="Z42" s="22"/>
      <c r="AA42" s="23"/>
      <c r="AB42" s="22"/>
      <c r="AC42" s="23"/>
      <c r="AE42" s="29" t="str">
        <f t="shared" si="3"/>
        <v/>
      </c>
      <c r="AG42" s="7" t="str">
        <f>+$A$23</f>
        <v/>
      </c>
      <c r="AH42" s="7" t="str">
        <f>IF(A42&lt;&gt;"",IF(AE42&lt;&gt;"",AE42,0)+IF(W46&lt;&gt;"",W46,0),"")</f>
        <v/>
      </c>
      <c r="AI42" s="106" t="str">
        <f>IF(AH42="","",IF(AH42&gt;0,ROUND(AH42/LARGE(AH31:AH45,1),3),0))</f>
        <v/>
      </c>
    </row>
    <row r="43" spans="1:35" ht="13.5" x14ac:dyDescent="0.25">
      <c r="A43" s="59" t="str">
        <f>+$A$24</f>
        <v/>
      </c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2"/>
      <c r="AA43" s="23"/>
      <c r="AB43" s="22"/>
      <c r="AC43" s="23"/>
      <c r="AE43" s="29" t="str">
        <f t="shared" si="3"/>
        <v/>
      </c>
      <c r="AG43" s="7" t="str">
        <f>+$A$24</f>
        <v/>
      </c>
      <c r="AH43" s="7" t="str">
        <f>IF(A43&lt;&gt;"",IF(AE43&lt;&gt;"",AE43,0)+IF(Y46&lt;&gt;"",Y46,0),"")</f>
        <v/>
      </c>
      <c r="AI43" s="106" t="str">
        <f>IF(AH43="","",IF(AH43&gt;0,ROUND(AH43/LARGE(AH31:AH45,1),3),0))</f>
        <v/>
      </c>
    </row>
    <row r="44" spans="1:35" ht="13.5" x14ac:dyDescent="0.25">
      <c r="A44" s="59" t="str">
        <f>+$A$25</f>
        <v/>
      </c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2"/>
      <c r="AC44" s="23"/>
      <c r="AE44" s="29" t="str">
        <f t="shared" si="3"/>
        <v/>
      </c>
      <c r="AG44" s="7" t="str">
        <f>+$A$25</f>
        <v/>
      </c>
      <c r="AH44" s="7" t="str">
        <f>IF(A44&lt;&gt;"",IF(AE44&lt;&gt;"",AE44,0)+IF(AA46&lt;&gt;"",AA46,0),"")</f>
        <v/>
      </c>
      <c r="AI44" s="106" t="str">
        <f>IF(AH44="","",IF(AH44&gt;0,ROUND(AH44/LARGE(AH31:AH45,1),3),0))</f>
        <v/>
      </c>
    </row>
    <row r="45" spans="1:35" x14ac:dyDescent="0.2">
      <c r="A45" s="59" t="str">
        <f>+$A$26</f>
        <v/>
      </c>
      <c r="C45" s="3"/>
      <c r="AE45" s="26"/>
      <c r="AG45" s="40" t="str">
        <f>+$A$26</f>
        <v/>
      </c>
      <c r="AH45" s="40" t="str">
        <f>IF(A45&lt;&gt;"",IF(AE45&lt;&gt;"",AE45,0)+IF(AC46&lt;&gt;"",AC46,0),"")</f>
        <v/>
      </c>
      <c r="AI45" s="107" t="str">
        <f>IF(AH45="","",IF(AH45&gt;0,ROUND(AH45/LARGE(AH31:AH45,1),3),0))</f>
        <v/>
      </c>
    </row>
    <row r="46" spans="1:35" s="26" customFormat="1" x14ac:dyDescent="0.2">
      <c r="C46" s="27" t="str">
        <f>IF(C30="","",SUM(C31:C44))</f>
        <v/>
      </c>
      <c r="E46" s="27" t="str">
        <f>IF(E30="","",SUM(E31:E44))</f>
        <v/>
      </c>
      <c r="G46" s="27" t="str">
        <f>IF(G30="","",SUM(G31:G44))</f>
        <v/>
      </c>
      <c r="I46" s="27" t="str">
        <f>IF(I30="","",SUM(I31:I44))</f>
        <v/>
      </c>
      <c r="K46" s="27" t="str">
        <f>IF(K30="","",SUM(K31:K44))</f>
        <v/>
      </c>
      <c r="M46" s="27" t="str">
        <f>IF(M30="","",SUM(M31:M44))</f>
        <v/>
      </c>
      <c r="O46" s="27" t="str">
        <f>IF(O30="","",SUM(O31:O44))</f>
        <v/>
      </c>
      <c r="Q46" s="27" t="str">
        <f>IF(Q30="","",SUM(Q31:Q44))</f>
        <v/>
      </c>
      <c r="S46" s="27" t="str">
        <f>IF(S30="","",SUM(S31:S44))</f>
        <v/>
      </c>
      <c r="U46" s="27" t="str">
        <f>IF(U30="","",SUM(U31:U44))</f>
        <v/>
      </c>
      <c r="W46" s="27" t="str">
        <f>IF(W30="","",SUM(W31:W44))</f>
        <v/>
      </c>
      <c r="X46" s="27"/>
      <c r="Y46" s="27" t="str">
        <f>IF(Y30="","",SUM(Y31:Y44))</f>
        <v/>
      </c>
      <c r="AA46" s="27" t="str">
        <f>IF(AA30="","",SUM(AA31:AA44))</f>
        <v/>
      </c>
      <c r="AC46" s="27" t="str">
        <f>IF(AC30="","",SUM(AC31:AC44))</f>
        <v/>
      </c>
      <c r="AG46" s="41"/>
      <c r="AH46" s="93"/>
      <c r="AI46" s="41"/>
    </row>
    <row r="47" spans="1:35" ht="24" customHeight="1" x14ac:dyDescent="0.2">
      <c r="AC47" s="8" t="str">
        <f>"Firma ("&amp;Anagrafica!B89&amp;")"</f>
        <v>Firma (Commissario 1)</v>
      </c>
      <c r="AE47" s="88"/>
      <c r="AF47" s="88"/>
      <c r="AG47" s="89"/>
      <c r="AH47" s="88"/>
      <c r="AI47" s="88"/>
    </row>
    <row r="48" spans="1:35" ht="18.75" x14ac:dyDescent="0.3">
      <c r="A48" s="19" t="str">
        <f>IF(Anagrafica!A90&lt;&gt;"",Anagrafica!A90&amp;" - "&amp;Anagrafica!B90,"")</f>
        <v>2 - Commissario 2</v>
      </c>
      <c r="B48" s="20"/>
      <c r="D48" s="1"/>
      <c r="AE48" s="90"/>
      <c r="AF48" s="90"/>
      <c r="AG48" s="91"/>
      <c r="AH48" s="90"/>
      <c r="AI48" s="90"/>
    </row>
    <row r="49" spans="1:35" s="5" customFormat="1" ht="13.5" customHeight="1" x14ac:dyDescent="0.2">
      <c r="A49" s="4" t="s">
        <v>10</v>
      </c>
      <c r="C49" s="60" t="str">
        <f>$A$13</f>
        <v/>
      </c>
      <c r="E49" s="60" t="str">
        <f>+$A$14</f>
        <v/>
      </c>
      <c r="G49" s="60" t="str">
        <f>+$A$15</f>
        <v/>
      </c>
      <c r="I49" s="60" t="str">
        <f>+$A$16</f>
        <v/>
      </c>
      <c r="K49" s="60" t="str">
        <f>+$A$17</f>
        <v/>
      </c>
      <c r="M49" s="60" t="str">
        <f>+$A$18</f>
        <v/>
      </c>
      <c r="O49" s="60" t="str">
        <f>+$A$19</f>
        <v/>
      </c>
      <c r="Q49" s="60" t="str">
        <f>+$A$20</f>
        <v/>
      </c>
      <c r="S49" s="60" t="str">
        <f>+$A$21</f>
        <v/>
      </c>
      <c r="U49" s="60" t="str">
        <f>+$A$22</f>
        <v/>
      </c>
      <c r="W49" s="60" t="str">
        <f>+$A$23</f>
        <v/>
      </c>
      <c r="Y49" s="60" t="str">
        <f>+$A$24</f>
        <v/>
      </c>
      <c r="AA49" s="60" t="str">
        <f>+$A$25</f>
        <v/>
      </c>
      <c r="AC49" s="60" t="str">
        <f>+$A$26</f>
        <v/>
      </c>
      <c r="AE49" s="26"/>
      <c r="AG49" s="4" t="s">
        <v>10</v>
      </c>
      <c r="AH49" s="5" t="s">
        <v>1</v>
      </c>
      <c r="AI49" s="5" t="s">
        <v>0</v>
      </c>
    </row>
    <row r="50" spans="1:35" ht="13.5" x14ac:dyDescent="0.25">
      <c r="A50" s="59" t="str">
        <f>+$A$12</f>
        <v/>
      </c>
      <c r="B50" s="22"/>
      <c r="C50" s="23"/>
      <c r="D50" s="22"/>
      <c r="E50" s="23"/>
      <c r="F50" s="22"/>
      <c r="G50" s="23"/>
      <c r="H50" s="22"/>
      <c r="I50" s="23"/>
      <c r="J50" s="22"/>
      <c r="K50" s="23"/>
      <c r="L50" s="22"/>
      <c r="M50" s="23"/>
      <c r="N50" s="22"/>
      <c r="O50" s="23"/>
      <c r="P50" s="22"/>
      <c r="Q50" s="23"/>
      <c r="R50" s="22"/>
      <c r="S50" s="23"/>
      <c r="T50" s="22"/>
      <c r="U50" s="23"/>
      <c r="V50" s="22"/>
      <c r="W50" s="23"/>
      <c r="X50" s="22"/>
      <c r="Y50" s="23"/>
      <c r="Z50" s="22"/>
      <c r="AA50" s="23"/>
      <c r="AB50" s="22"/>
      <c r="AC50" s="23"/>
      <c r="AE50" s="29" t="str">
        <f t="shared" ref="AE50:AE63" si="4">IF(OR(A50="",AND(A50&lt;&gt;"",A51="")),"",SUM(B50,D50,F50,H50,J50,L50,N50,P50,R50,T50,V50,X50,Z50,AB50))</f>
        <v/>
      </c>
      <c r="AG50" s="6" t="str">
        <f>+$A$12</f>
        <v/>
      </c>
      <c r="AH50" s="6" t="str">
        <f>IF(A50&lt;&gt;"",AE50,"")</f>
        <v/>
      </c>
      <c r="AI50" s="105" t="str">
        <f>IF(AH50="","",IF(AH50&gt;0,ROUND(AH50/LARGE(AH50:AH64,1),3),0))</f>
        <v/>
      </c>
    </row>
    <row r="51" spans="1:35" ht="13.5" x14ac:dyDescent="0.25">
      <c r="A51" s="59" t="str">
        <f>+$A$13</f>
        <v/>
      </c>
      <c r="B51" s="24"/>
      <c r="C51" s="24"/>
      <c r="D51" s="22"/>
      <c r="E51" s="23"/>
      <c r="F51" s="22"/>
      <c r="G51" s="23"/>
      <c r="H51" s="22"/>
      <c r="I51" s="23"/>
      <c r="J51" s="22"/>
      <c r="K51" s="23"/>
      <c r="L51" s="22"/>
      <c r="M51" s="23"/>
      <c r="N51" s="22"/>
      <c r="O51" s="23"/>
      <c r="P51" s="22"/>
      <c r="Q51" s="23"/>
      <c r="R51" s="22"/>
      <c r="S51" s="23"/>
      <c r="T51" s="22"/>
      <c r="U51" s="23"/>
      <c r="V51" s="22"/>
      <c r="W51" s="23"/>
      <c r="X51" s="22"/>
      <c r="Y51" s="23"/>
      <c r="Z51" s="22"/>
      <c r="AA51" s="23"/>
      <c r="AB51" s="22"/>
      <c r="AC51" s="23"/>
      <c r="AE51" s="29" t="str">
        <f t="shared" si="4"/>
        <v/>
      </c>
      <c r="AG51" s="7" t="str">
        <f>+$A$13</f>
        <v/>
      </c>
      <c r="AH51" s="7" t="str">
        <f>IF(A51&lt;&gt;"",IF(AE51&lt;&gt;"",AE51,0)+IF(C65&lt;&gt;"",C65,0),"")</f>
        <v/>
      </c>
      <c r="AI51" s="106" t="str">
        <f>IF(AH51="","",IF(AH51&gt;0,ROUND(AH51/LARGE(AH50:AH64,1),3),0))</f>
        <v/>
      </c>
    </row>
    <row r="52" spans="1:35" ht="13.5" x14ac:dyDescent="0.25">
      <c r="A52" s="59" t="str">
        <f>+$A$14</f>
        <v/>
      </c>
      <c r="B52" s="24"/>
      <c r="C52" s="24"/>
      <c r="D52" s="24"/>
      <c r="E52" s="24"/>
      <c r="F52" s="22"/>
      <c r="G52" s="23"/>
      <c r="H52" s="22"/>
      <c r="I52" s="23"/>
      <c r="J52" s="22"/>
      <c r="K52" s="23"/>
      <c r="L52" s="22"/>
      <c r="M52" s="23"/>
      <c r="N52" s="22"/>
      <c r="O52" s="23"/>
      <c r="P52" s="22"/>
      <c r="Q52" s="23"/>
      <c r="R52" s="22"/>
      <c r="S52" s="23"/>
      <c r="T52" s="22"/>
      <c r="U52" s="23"/>
      <c r="V52" s="22"/>
      <c r="W52" s="23"/>
      <c r="X52" s="22"/>
      <c r="Y52" s="23"/>
      <c r="Z52" s="22"/>
      <c r="AA52" s="23"/>
      <c r="AB52" s="22"/>
      <c r="AC52" s="23"/>
      <c r="AE52" s="29" t="str">
        <f t="shared" si="4"/>
        <v/>
      </c>
      <c r="AG52" s="7" t="str">
        <f>+$A$14</f>
        <v/>
      </c>
      <c r="AH52" s="7" t="str">
        <f>IF(A52&lt;&gt;"",IF(AE52&lt;&gt;"",AE52,0)+IF(E65&lt;&gt;"",E65,0),"")</f>
        <v/>
      </c>
      <c r="AI52" s="106" t="str">
        <f>IF(AH52="","",IF(AH52&gt;0,ROUND(AH52/LARGE(AH50:AH64,1),3),0))</f>
        <v/>
      </c>
    </row>
    <row r="53" spans="1:35" ht="13.5" x14ac:dyDescent="0.25">
      <c r="A53" s="59" t="str">
        <f>+$A$15</f>
        <v/>
      </c>
      <c r="B53" s="24"/>
      <c r="C53" s="24"/>
      <c r="D53" s="24"/>
      <c r="E53" s="24"/>
      <c r="F53" s="24"/>
      <c r="G53" s="24"/>
      <c r="H53" s="22"/>
      <c r="I53" s="23"/>
      <c r="J53" s="22"/>
      <c r="K53" s="23"/>
      <c r="L53" s="22"/>
      <c r="M53" s="23"/>
      <c r="N53" s="22"/>
      <c r="O53" s="23"/>
      <c r="P53" s="22"/>
      <c r="Q53" s="23"/>
      <c r="R53" s="22"/>
      <c r="S53" s="23"/>
      <c r="T53" s="22"/>
      <c r="U53" s="23"/>
      <c r="V53" s="22"/>
      <c r="W53" s="23"/>
      <c r="X53" s="22"/>
      <c r="Y53" s="23"/>
      <c r="Z53" s="22"/>
      <c r="AA53" s="23"/>
      <c r="AB53" s="22"/>
      <c r="AC53" s="23"/>
      <c r="AE53" s="29" t="str">
        <f t="shared" si="4"/>
        <v/>
      </c>
      <c r="AG53" s="7" t="str">
        <f>+$A$15</f>
        <v/>
      </c>
      <c r="AH53" s="7" t="str">
        <f>IF(A53&lt;&gt;"",IF(AE53&lt;&gt;"",AE53,0)+IF(G65&lt;&gt;"",G65,0),"")</f>
        <v/>
      </c>
      <c r="AI53" s="106" t="str">
        <f>IF(AH53="","",IF(AH53&gt;0,ROUND(AH53/LARGE(AH50:AH64,1),3),0))</f>
        <v/>
      </c>
    </row>
    <row r="54" spans="1:35" ht="13.5" x14ac:dyDescent="0.25">
      <c r="A54" s="59" t="str">
        <f>+$A$16</f>
        <v/>
      </c>
      <c r="B54" s="24"/>
      <c r="C54" s="24"/>
      <c r="D54" s="24"/>
      <c r="E54" s="24"/>
      <c r="F54" s="24"/>
      <c r="G54" s="24"/>
      <c r="H54" s="24"/>
      <c r="I54" s="24"/>
      <c r="J54" s="22"/>
      <c r="K54" s="23"/>
      <c r="L54" s="22"/>
      <c r="M54" s="23"/>
      <c r="N54" s="22"/>
      <c r="O54" s="23"/>
      <c r="P54" s="22"/>
      <c r="Q54" s="23"/>
      <c r="R54" s="22"/>
      <c r="S54" s="23"/>
      <c r="T54" s="22"/>
      <c r="U54" s="23"/>
      <c r="V54" s="22"/>
      <c r="W54" s="23"/>
      <c r="X54" s="22"/>
      <c r="Y54" s="23"/>
      <c r="Z54" s="22"/>
      <c r="AA54" s="23"/>
      <c r="AB54" s="22"/>
      <c r="AC54" s="23"/>
      <c r="AE54" s="29" t="str">
        <f t="shared" si="4"/>
        <v/>
      </c>
      <c r="AG54" s="7" t="str">
        <f>+$A$16</f>
        <v/>
      </c>
      <c r="AH54" s="7" t="str">
        <f>IF(A54&lt;&gt;"",IF(AE54&lt;&gt;"",AE54,0)+IF(I65&lt;&gt;"",I65,0),"")</f>
        <v/>
      </c>
      <c r="AI54" s="106" t="str">
        <f>IF(AH54="","",IF(AH54&gt;0,ROUND(AH54/LARGE(AH50:AH64,1),3),0))</f>
        <v/>
      </c>
    </row>
    <row r="55" spans="1:35" ht="13.5" x14ac:dyDescent="0.25">
      <c r="A55" s="59" t="str">
        <f>+$A$17</f>
        <v/>
      </c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2"/>
      <c r="M55" s="23"/>
      <c r="N55" s="22"/>
      <c r="O55" s="23"/>
      <c r="P55" s="22"/>
      <c r="Q55" s="23"/>
      <c r="R55" s="22"/>
      <c r="S55" s="23"/>
      <c r="T55" s="22"/>
      <c r="U55" s="23"/>
      <c r="V55" s="22"/>
      <c r="W55" s="23"/>
      <c r="X55" s="22"/>
      <c r="Y55" s="23"/>
      <c r="Z55" s="22"/>
      <c r="AA55" s="23"/>
      <c r="AB55" s="22"/>
      <c r="AC55" s="23"/>
      <c r="AE55" s="29" t="str">
        <f t="shared" si="4"/>
        <v/>
      </c>
      <c r="AG55" s="7" t="str">
        <f>+$A$17</f>
        <v/>
      </c>
      <c r="AH55" s="7" t="str">
        <f>IF(A55&lt;&gt;"",IF(AE55&lt;&gt;"",AE55,0)+IF(K65&lt;&gt;"",K65,0),"")</f>
        <v/>
      </c>
      <c r="AI55" s="106" t="str">
        <f>IF(AH55="","",IF(AH55&gt;0,ROUND(AH55/LARGE(AH50:AH64,1),3),0))</f>
        <v/>
      </c>
    </row>
    <row r="56" spans="1:35" ht="13.5" x14ac:dyDescent="0.25">
      <c r="A56" s="59" t="str">
        <f>+$A$18</f>
        <v/>
      </c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2"/>
      <c r="O56" s="23"/>
      <c r="P56" s="22"/>
      <c r="Q56" s="23"/>
      <c r="R56" s="22"/>
      <c r="S56" s="23"/>
      <c r="T56" s="22"/>
      <c r="U56" s="23"/>
      <c r="V56" s="22"/>
      <c r="W56" s="23"/>
      <c r="X56" s="22"/>
      <c r="Y56" s="23"/>
      <c r="Z56" s="22"/>
      <c r="AA56" s="23"/>
      <c r="AB56" s="22"/>
      <c r="AC56" s="23"/>
      <c r="AE56" s="29" t="str">
        <f t="shared" si="4"/>
        <v/>
      </c>
      <c r="AG56" s="7" t="str">
        <f>+$A$18</f>
        <v/>
      </c>
      <c r="AH56" s="7" t="str">
        <f>IF(A56&lt;&gt;"",IF(AE56&lt;&gt;"",AE56,0)+IF(M65&lt;&gt;"",M65,0),"")</f>
        <v/>
      </c>
      <c r="AI56" s="106" t="str">
        <f>IF(AH56="","",IF(AH56&gt;0,ROUND(AH56/LARGE(AH50:AH64,1),3),0))</f>
        <v/>
      </c>
    </row>
    <row r="57" spans="1:35" ht="13.5" x14ac:dyDescent="0.25">
      <c r="A57" s="59" t="str">
        <f>+$A$19</f>
        <v/>
      </c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2"/>
      <c r="Q57" s="23"/>
      <c r="R57" s="22"/>
      <c r="S57" s="23"/>
      <c r="T57" s="22"/>
      <c r="U57" s="23"/>
      <c r="V57" s="22"/>
      <c r="W57" s="23"/>
      <c r="X57" s="22"/>
      <c r="Y57" s="23"/>
      <c r="Z57" s="22"/>
      <c r="AA57" s="23"/>
      <c r="AB57" s="22"/>
      <c r="AC57" s="23"/>
      <c r="AE57" s="29" t="str">
        <f t="shared" si="4"/>
        <v/>
      </c>
      <c r="AG57" s="7" t="str">
        <f>+$A$19</f>
        <v/>
      </c>
      <c r="AH57" s="7" t="str">
        <f>IF(A57&lt;&gt;"",IF(AE57&lt;&gt;"",AE57,0)+IF(O65&lt;&gt;"",O65,0),"")</f>
        <v/>
      </c>
      <c r="AI57" s="106" t="str">
        <f>IF(AH57="","",IF(AH57&gt;0,ROUND(AH57/LARGE(AH50:AH64,1),3),0))</f>
        <v/>
      </c>
    </row>
    <row r="58" spans="1:35" ht="13.5" x14ac:dyDescent="0.25">
      <c r="A58" s="59" t="str">
        <f>+$A$20</f>
        <v/>
      </c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2"/>
      <c r="S58" s="23"/>
      <c r="T58" s="22"/>
      <c r="U58" s="23"/>
      <c r="V58" s="22"/>
      <c r="W58" s="23"/>
      <c r="X58" s="22"/>
      <c r="Y58" s="23"/>
      <c r="Z58" s="22"/>
      <c r="AA58" s="23"/>
      <c r="AB58" s="22"/>
      <c r="AC58" s="23"/>
      <c r="AE58" s="29" t="str">
        <f t="shared" si="4"/>
        <v/>
      </c>
      <c r="AG58" s="7" t="str">
        <f>+$A$20</f>
        <v/>
      </c>
      <c r="AH58" s="7" t="str">
        <f>IF(A58&lt;&gt;"",IF(AE58&lt;&gt;"",AE58,0)+IF(Q65&lt;&gt;"",Q65,0),"")</f>
        <v/>
      </c>
      <c r="AI58" s="106" t="str">
        <f>IF(AH58="","",IF(AH58&gt;0,ROUND(AH58/LARGE(AH50:AH64,1),3),0))</f>
        <v/>
      </c>
    </row>
    <row r="59" spans="1:35" ht="13.5" x14ac:dyDescent="0.25">
      <c r="A59" s="59" t="str">
        <f>+$A$21</f>
        <v/>
      </c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2"/>
      <c r="U59" s="23"/>
      <c r="V59" s="22"/>
      <c r="W59" s="23"/>
      <c r="X59" s="22"/>
      <c r="Y59" s="23"/>
      <c r="Z59" s="22"/>
      <c r="AA59" s="23"/>
      <c r="AB59" s="22"/>
      <c r="AC59" s="23"/>
      <c r="AE59" s="29" t="str">
        <f t="shared" si="4"/>
        <v/>
      </c>
      <c r="AG59" s="7" t="str">
        <f>+$A$21</f>
        <v/>
      </c>
      <c r="AH59" s="7" t="str">
        <f>IF(A59&lt;&gt;"",IF(AE59&lt;&gt;"",AE59,0)+IF(S65&lt;&gt;"",S65,0),"")</f>
        <v/>
      </c>
      <c r="AI59" s="106" t="str">
        <f>IF(AH59="","",IF(AH59&gt;0,ROUND(AH59/LARGE(AH50:AH64,1),3),0))</f>
        <v/>
      </c>
    </row>
    <row r="60" spans="1:35" ht="13.5" x14ac:dyDescent="0.25">
      <c r="A60" s="59" t="str">
        <f>+$A$22</f>
        <v/>
      </c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2"/>
      <c r="W60" s="23"/>
      <c r="X60" s="22"/>
      <c r="Y60" s="23"/>
      <c r="Z60" s="22"/>
      <c r="AA60" s="23"/>
      <c r="AB60" s="22"/>
      <c r="AC60" s="23"/>
      <c r="AE60" s="29" t="str">
        <f t="shared" si="4"/>
        <v/>
      </c>
      <c r="AG60" s="7" t="str">
        <f>+$A$22</f>
        <v/>
      </c>
      <c r="AH60" s="7" t="str">
        <f>IF(A60&lt;&gt;"",IF(AE60&lt;&gt;"",AE60,0)+IF(U65&lt;&gt;"",U65,0),"")</f>
        <v/>
      </c>
      <c r="AI60" s="106" t="str">
        <f>IF(AH60="","",IF(AH60&gt;0,ROUND(AH60/LARGE(AH50:AH64,1),3),0))</f>
        <v/>
      </c>
    </row>
    <row r="61" spans="1:35" ht="13.5" x14ac:dyDescent="0.25">
      <c r="A61" s="59" t="str">
        <f>+$A$23</f>
        <v/>
      </c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2"/>
      <c r="Y61" s="23"/>
      <c r="Z61" s="22"/>
      <c r="AA61" s="23"/>
      <c r="AB61" s="22"/>
      <c r="AC61" s="23"/>
      <c r="AE61" s="29" t="str">
        <f t="shared" si="4"/>
        <v/>
      </c>
      <c r="AG61" s="7" t="str">
        <f>+$A$23</f>
        <v/>
      </c>
      <c r="AH61" s="7" t="str">
        <f>IF(A61&lt;&gt;"",IF(AE61&lt;&gt;"",AE61,0)+IF(W65&lt;&gt;"",W65,0),"")</f>
        <v/>
      </c>
      <c r="AI61" s="106" t="str">
        <f>IF(AH61="","",IF(AH61&gt;0,ROUND(AH61/LARGE(AH50:AH64,1),3),0))</f>
        <v/>
      </c>
    </row>
    <row r="62" spans="1:35" ht="13.5" x14ac:dyDescent="0.25">
      <c r="A62" s="59" t="str">
        <f>+$A$24</f>
        <v/>
      </c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2"/>
      <c r="AA62" s="23"/>
      <c r="AB62" s="22"/>
      <c r="AC62" s="23"/>
      <c r="AE62" s="29" t="str">
        <f t="shared" si="4"/>
        <v/>
      </c>
      <c r="AG62" s="7" t="str">
        <f>+$A$24</f>
        <v/>
      </c>
      <c r="AH62" s="7" t="str">
        <f>IF(A62&lt;&gt;"",IF(AE62&lt;&gt;"",AE62,0)+IF(Y65&lt;&gt;"",Y65,0),"")</f>
        <v/>
      </c>
      <c r="AI62" s="106" t="str">
        <f>IF(AH62="","",IF(AH62&gt;0,ROUND(AH62/LARGE(AH50:AH64,1),3),0))</f>
        <v/>
      </c>
    </row>
    <row r="63" spans="1:35" ht="13.5" x14ac:dyDescent="0.25">
      <c r="A63" s="59" t="str">
        <f>+$A$25</f>
        <v/>
      </c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2"/>
      <c r="AC63" s="23"/>
      <c r="AE63" s="29" t="str">
        <f t="shared" si="4"/>
        <v/>
      </c>
      <c r="AG63" s="7" t="str">
        <f>+$A$25</f>
        <v/>
      </c>
      <c r="AH63" s="7" t="str">
        <f>IF(A63&lt;&gt;"",IF(AE63&lt;&gt;"",AE63,0)+IF(AA65&lt;&gt;"",AA65,0),"")</f>
        <v/>
      </c>
      <c r="AI63" s="106" t="str">
        <f>IF(AH63="","",IF(AH63&gt;0,ROUND(AH63/LARGE(AH50:AH64,1),3),0))</f>
        <v/>
      </c>
    </row>
    <row r="64" spans="1:35" x14ac:dyDescent="0.2">
      <c r="A64" s="59" t="str">
        <f>+$A$26</f>
        <v/>
      </c>
      <c r="C64" s="3"/>
      <c r="AE64" s="26"/>
      <c r="AG64" s="40" t="str">
        <f>+$A$26</f>
        <v/>
      </c>
      <c r="AH64" s="40" t="str">
        <f>IF(A64&lt;&gt;"",IF(AE64&lt;&gt;"",AE64,0)+IF(AC65&lt;&gt;"",AC65,0),"")</f>
        <v/>
      </c>
      <c r="AI64" s="107" t="str">
        <f>IF(AH64="","",IF(AH64&gt;0,ROUND(AH64/LARGE(AH50:AH64,1),3),0))</f>
        <v/>
      </c>
    </row>
    <row r="65" spans="1:35" s="26" customFormat="1" x14ac:dyDescent="0.2">
      <c r="C65" s="27" t="str">
        <f>IF(C49="","",SUM(C50:C63))</f>
        <v/>
      </c>
      <c r="E65" s="27" t="str">
        <f>IF(E49="","",SUM(E50:E63))</f>
        <v/>
      </c>
      <c r="G65" s="27" t="str">
        <f>IF(G49="","",SUM(G50:G63))</f>
        <v/>
      </c>
      <c r="I65" s="27" t="str">
        <f>IF(I49="","",SUM(I50:I63))</f>
        <v/>
      </c>
      <c r="K65" s="27" t="str">
        <f>IF(K49="","",SUM(K50:K63))</f>
        <v/>
      </c>
      <c r="M65" s="27" t="str">
        <f>IF(M49="","",SUM(M50:M63))</f>
        <v/>
      </c>
      <c r="O65" s="27" t="str">
        <f>IF(O49="","",SUM(O50:O63))</f>
        <v/>
      </c>
      <c r="Q65" s="27" t="str">
        <f>IF(Q49="","",SUM(Q50:Q63))</f>
        <v/>
      </c>
      <c r="S65" s="27" t="str">
        <f>IF(S49="","",SUM(S50:S63))</f>
        <v/>
      </c>
      <c r="U65" s="27" t="str">
        <f>IF(U49="","",SUM(U50:U63))</f>
        <v/>
      </c>
      <c r="W65" s="27" t="str">
        <f>IF(W49="","",SUM(W50:W63))</f>
        <v/>
      </c>
      <c r="X65" s="27"/>
      <c r="Y65" s="27" t="str">
        <f>IF(Y49="","",SUM(Y50:Y63))</f>
        <v/>
      </c>
      <c r="AA65" s="27" t="str">
        <f>IF(AA49="","",SUM(AA50:AA63))</f>
        <v/>
      </c>
      <c r="AC65" s="27" t="str">
        <f>IF(AC49="","",SUM(AC50:AC63))</f>
        <v/>
      </c>
      <c r="AG65" s="41"/>
      <c r="AH65" s="93"/>
      <c r="AI65" s="41"/>
    </row>
    <row r="66" spans="1:35" ht="24" customHeight="1" x14ac:dyDescent="0.2">
      <c r="AC66" s="8" t="str">
        <f>"Firma ("&amp;Anagrafica!B90&amp;")"</f>
        <v>Firma (Commissario 2)</v>
      </c>
      <c r="AE66" s="88"/>
      <c r="AF66" s="88"/>
      <c r="AG66" s="89"/>
      <c r="AH66" s="88"/>
      <c r="AI66" s="88"/>
    </row>
    <row r="67" spans="1:35" ht="18.75" x14ac:dyDescent="0.3">
      <c r="A67" s="19" t="str">
        <f>IF(Anagrafica!A91&lt;&gt;"",Anagrafica!A91&amp;" - "&amp;Anagrafica!B91,"")</f>
        <v>3 - Commissario 3</v>
      </c>
      <c r="B67" s="20"/>
      <c r="D67" s="1"/>
    </row>
    <row r="68" spans="1:35" s="5" customFormat="1" ht="13.5" customHeight="1" x14ac:dyDescent="0.2">
      <c r="A68" s="4" t="s">
        <v>10</v>
      </c>
      <c r="C68" s="60" t="str">
        <f>$A$13</f>
        <v/>
      </c>
      <c r="E68" s="60" t="str">
        <f>+$A$14</f>
        <v/>
      </c>
      <c r="G68" s="60" t="str">
        <f>+$A$15</f>
        <v/>
      </c>
      <c r="I68" s="60" t="str">
        <f>+$A$16</f>
        <v/>
      </c>
      <c r="K68" s="60" t="str">
        <f>+$A$17</f>
        <v/>
      </c>
      <c r="M68" s="60" t="str">
        <f>+$A$18</f>
        <v/>
      </c>
      <c r="O68" s="60" t="str">
        <f>+$A$19</f>
        <v/>
      </c>
      <c r="Q68" s="60" t="str">
        <f>+$A$20</f>
        <v/>
      </c>
      <c r="S68" s="60" t="str">
        <f>+$A$21</f>
        <v/>
      </c>
      <c r="U68" s="60" t="str">
        <f>+$A$22</f>
        <v/>
      </c>
      <c r="W68" s="60" t="str">
        <f>+$A$23</f>
        <v/>
      </c>
      <c r="Y68" s="60" t="str">
        <f>+$A$24</f>
        <v/>
      </c>
      <c r="AA68" s="60" t="str">
        <f>+$A$25</f>
        <v/>
      </c>
      <c r="AC68" s="60" t="str">
        <f>+$A$26</f>
        <v/>
      </c>
      <c r="AE68" s="26"/>
      <c r="AG68" s="4" t="s">
        <v>10</v>
      </c>
      <c r="AH68" s="5" t="s">
        <v>1</v>
      </c>
      <c r="AI68" s="5" t="s">
        <v>0</v>
      </c>
    </row>
    <row r="69" spans="1:35" ht="13.5" x14ac:dyDescent="0.25">
      <c r="A69" s="59" t="str">
        <f>+$A$12</f>
        <v/>
      </c>
      <c r="B69" s="22"/>
      <c r="C69" s="23"/>
      <c r="D69" s="22"/>
      <c r="E69" s="23"/>
      <c r="F69" s="22"/>
      <c r="G69" s="23"/>
      <c r="H69" s="22"/>
      <c r="I69" s="23"/>
      <c r="J69" s="22"/>
      <c r="K69" s="23"/>
      <c r="L69" s="22"/>
      <c r="M69" s="23"/>
      <c r="N69" s="22"/>
      <c r="O69" s="23"/>
      <c r="P69" s="22"/>
      <c r="Q69" s="23"/>
      <c r="R69" s="22"/>
      <c r="S69" s="23"/>
      <c r="T69" s="22"/>
      <c r="U69" s="23"/>
      <c r="V69" s="22"/>
      <c r="W69" s="23"/>
      <c r="X69" s="22"/>
      <c r="Y69" s="23"/>
      <c r="Z69" s="22"/>
      <c r="AA69" s="23"/>
      <c r="AB69" s="22"/>
      <c r="AC69" s="23"/>
      <c r="AE69" s="29" t="str">
        <f t="shared" ref="AE69:AE82" si="5">IF(OR(A69="",AND(A69&lt;&gt;"",A70="")),"",SUM(B69,D69,F69,H69,J69,L69,N69,P69,R69,T69,V69,X69,Z69,AB69))</f>
        <v/>
      </c>
      <c r="AG69" s="6" t="str">
        <f>+$A$12</f>
        <v/>
      </c>
      <c r="AH69" s="6" t="str">
        <f>IF(A69&lt;&gt;"",AE69,"")</f>
        <v/>
      </c>
      <c r="AI69" s="105" t="str">
        <f>IF(AH69="","",IF(AH69&gt;0,ROUND(AH69/LARGE(AH69:AH83,1),3),0))</f>
        <v/>
      </c>
    </row>
    <row r="70" spans="1:35" ht="13.5" x14ac:dyDescent="0.25">
      <c r="A70" s="59" t="str">
        <f>+$A$13</f>
        <v/>
      </c>
      <c r="B70" s="24"/>
      <c r="C70" s="24"/>
      <c r="D70" s="22"/>
      <c r="E70" s="23"/>
      <c r="F70" s="22"/>
      <c r="G70" s="23"/>
      <c r="H70" s="22"/>
      <c r="I70" s="23"/>
      <c r="J70" s="22"/>
      <c r="K70" s="23"/>
      <c r="L70" s="22"/>
      <c r="M70" s="23"/>
      <c r="N70" s="22"/>
      <c r="O70" s="23"/>
      <c r="P70" s="22"/>
      <c r="Q70" s="23"/>
      <c r="R70" s="22"/>
      <c r="S70" s="23"/>
      <c r="T70" s="22"/>
      <c r="U70" s="23"/>
      <c r="V70" s="22"/>
      <c r="W70" s="23"/>
      <c r="X70" s="22"/>
      <c r="Y70" s="23"/>
      <c r="Z70" s="22"/>
      <c r="AA70" s="23"/>
      <c r="AB70" s="22"/>
      <c r="AC70" s="23"/>
      <c r="AE70" s="29" t="str">
        <f t="shared" si="5"/>
        <v/>
      </c>
      <c r="AG70" s="7" t="str">
        <f>+$A$13</f>
        <v/>
      </c>
      <c r="AH70" s="7" t="str">
        <f>IF(A70&lt;&gt;"",IF(AE70&lt;&gt;"",AE70,0)+IF(C84&lt;&gt;"",C84,0),"")</f>
        <v/>
      </c>
      <c r="AI70" s="106" t="str">
        <f>IF(AH70="","",IF(AH70&gt;0,ROUND(AH70/LARGE(AH69:AH83,1),3),0))</f>
        <v/>
      </c>
    </row>
    <row r="71" spans="1:35" ht="13.5" x14ac:dyDescent="0.25">
      <c r="A71" s="59" t="str">
        <f>+$A$14</f>
        <v/>
      </c>
      <c r="B71" s="24"/>
      <c r="C71" s="24"/>
      <c r="D71" s="24"/>
      <c r="E71" s="24"/>
      <c r="F71" s="22"/>
      <c r="G71" s="23"/>
      <c r="H71" s="22"/>
      <c r="I71" s="23"/>
      <c r="J71" s="22"/>
      <c r="K71" s="23"/>
      <c r="L71" s="22"/>
      <c r="M71" s="23"/>
      <c r="N71" s="22"/>
      <c r="O71" s="23"/>
      <c r="P71" s="22"/>
      <c r="Q71" s="23"/>
      <c r="R71" s="22"/>
      <c r="S71" s="23"/>
      <c r="T71" s="22"/>
      <c r="U71" s="23"/>
      <c r="V71" s="22"/>
      <c r="W71" s="23"/>
      <c r="X71" s="22"/>
      <c r="Y71" s="23"/>
      <c r="Z71" s="22"/>
      <c r="AA71" s="23"/>
      <c r="AB71" s="22"/>
      <c r="AC71" s="23"/>
      <c r="AE71" s="29" t="str">
        <f t="shared" si="5"/>
        <v/>
      </c>
      <c r="AG71" s="7" t="str">
        <f>+$A$14</f>
        <v/>
      </c>
      <c r="AH71" s="7" t="str">
        <f>IF(A71&lt;&gt;"",IF(AE71&lt;&gt;"",AE71,0)+IF(E84&lt;&gt;"",E84,0),"")</f>
        <v/>
      </c>
      <c r="AI71" s="106" t="str">
        <f>IF(AH71="","",IF(AH71&gt;0,ROUND(AH71/LARGE(AH69:AH83,1),3),0))</f>
        <v/>
      </c>
    </row>
    <row r="72" spans="1:35" ht="13.5" x14ac:dyDescent="0.25">
      <c r="A72" s="59" t="str">
        <f>+$A$15</f>
        <v/>
      </c>
      <c r="B72" s="24"/>
      <c r="C72" s="24"/>
      <c r="D72" s="24"/>
      <c r="E72" s="24"/>
      <c r="F72" s="24"/>
      <c r="G72" s="24"/>
      <c r="H72" s="22"/>
      <c r="I72" s="23"/>
      <c r="J72" s="22"/>
      <c r="K72" s="23"/>
      <c r="L72" s="22"/>
      <c r="M72" s="23"/>
      <c r="N72" s="22"/>
      <c r="O72" s="23"/>
      <c r="P72" s="22"/>
      <c r="Q72" s="23"/>
      <c r="R72" s="22"/>
      <c r="S72" s="23"/>
      <c r="T72" s="22"/>
      <c r="U72" s="23"/>
      <c r="V72" s="22"/>
      <c r="W72" s="23"/>
      <c r="X72" s="22"/>
      <c r="Y72" s="23"/>
      <c r="Z72" s="22"/>
      <c r="AA72" s="23"/>
      <c r="AB72" s="22"/>
      <c r="AC72" s="23"/>
      <c r="AE72" s="29" t="str">
        <f t="shared" si="5"/>
        <v/>
      </c>
      <c r="AG72" s="7" t="str">
        <f>+$A$15</f>
        <v/>
      </c>
      <c r="AH72" s="7" t="str">
        <f>IF(A72&lt;&gt;"",IF(AE72&lt;&gt;"",AE72,0)+IF(G84&lt;&gt;"",G84,0),"")</f>
        <v/>
      </c>
      <c r="AI72" s="106" t="str">
        <f>IF(AH72="","",IF(AH72&gt;0,ROUND(AH72/LARGE(AH69:AH83,1),3),0))</f>
        <v/>
      </c>
    </row>
    <row r="73" spans="1:35" ht="13.5" x14ac:dyDescent="0.25">
      <c r="A73" s="59" t="str">
        <f>+$A$16</f>
        <v/>
      </c>
      <c r="B73" s="24"/>
      <c r="C73" s="24"/>
      <c r="D73" s="24"/>
      <c r="E73" s="24"/>
      <c r="F73" s="24"/>
      <c r="G73" s="24"/>
      <c r="H73" s="24"/>
      <c r="I73" s="24"/>
      <c r="J73" s="22"/>
      <c r="K73" s="23"/>
      <c r="L73" s="22"/>
      <c r="M73" s="23"/>
      <c r="N73" s="22"/>
      <c r="O73" s="23"/>
      <c r="P73" s="22"/>
      <c r="Q73" s="23"/>
      <c r="R73" s="22"/>
      <c r="S73" s="23"/>
      <c r="T73" s="22"/>
      <c r="U73" s="23"/>
      <c r="V73" s="22"/>
      <c r="W73" s="23"/>
      <c r="X73" s="22"/>
      <c r="Y73" s="23"/>
      <c r="Z73" s="22"/>
      <c r="AA73" s="23"/>
      <c r="AB73" s="22"/>
      <c r="AC73" s="23"/>
      <c r="AE73" s="29" t="str">
        <f t="shared" si="5"/>
        <v/>
      </c>
      <c r="AG73" s="7" t="str">
        <f>+$A$16</f>
        <v/>
      </c>
      <c r="AH73" s="7" t="str">
        <f>IF(A73&lt;&gt;"",IF(AE73&lt;&gt;"",AE73,0)+IF(I84&lt;&gt;"",I84,0),"")</f>
        <v/>
      </c>
      <c r="AI73" s="106" t="str">
        <f>IF(AH73="","",IF(AH73&gt;0,ROUND(AH73/LARGE(AH69:AH83,1),3),0))</f>
        <v/>
      </c>
    </row>
    <row r="74" spans="1:35" ht="13.5" x14ac:dyDescent="0.25">
      <c r="A74" s="59" t="str">
        <f>+$A$17</f>
        <v/>
      </c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2"/>
      <c r="M74" s="23"/>
      <c r="N74" s="22"/>
      <c r="O74" s="23"/>
      <c r="P74" s="22"/>
      <c r="Q74" s="23"/>
      <c r="R74" s="22"/>
      <c r="S74" s="23"/>
      <c r="T74" s="22"/>
      <c r="U74" s="23"/>
      <c r="V74" s="22"/>
      <c r="W74" s="23"/>
      <c r="X74" s="22"/>
      <c r="Y74" s="23"/>
      <c r="Z74" s="22"/>
      <c r="AA74" s="23"/>
      <c r="AB74" s="22"/>
      <c r="AC74" s="23"/>
      <c r="AE74" s="29" t="str">
        <f t="shared" si="5"/>
        <v/>
      </c>
      <c r="AG74" s="7" t="str">
        <f>+$A$17</f>
        <v/>
      </c>
      <c r="AH74" s="7" t="str">
        <f>IF(A74&lt;&gt;"",IF(AE74&lt;&gt;"",AE74,0)+IF(K84&lt;&gt;"",K84,0),"")</f>
        <v/>
      </c>
      <c r="AI74" s="106" t="str">
        <f>IF(AH74="","",IF(AH74&gt;0,ROUND(AH74/LARGE(AH69:AH83,1),3),0))</f>
        <v/>
      </c>
    </row>
    <row r="75" spans="1:35" ht="13.5" x14ac:dyDescent="0.25">
      <c r="A75" s="59" t="str">
        <f>+$A$18</f>
        <v/>
      </c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2"/>
      <c r="O75" s="23"/>
      <c r="P75" s="22"/>
      <c r="Q75" s="23"/>
      <c r="R75" s="22"/>
      <c r="S75" s="23"/>
      <c r="T75" s="22"/>
      <c r="U75" s="23"/>
      <c r="V75" s="22"/>
      <c r="W75" s="23"/>
      <c r="X75" s="22"/>
      <c r="Y75" s="23"/>
      <c r="Z75" s="22"/>
      <c r="AA75" s="23"/>
      <c r="AB75" s="22"/>
      <c r="AC75" s="23"/>
      <c r="AE75" s="29" t="str">
        <f t="shared" si="5"/>
        <v/>
      </c>
      <c r="AG75" s="7" t="str">
        <f>+$A$18</f>
        <v/>
      </c>
      <c r="AH75" s="7" t="str">
        <f>IF(A75&lt;&gt;"",IF(AE75&lt;&gt;"",AE75,0)+IF(M84&lt;&gt;"",M84,0),"")</f>
        <v/>
      </c>
      <c r="AI75" s="106" t="str">
        <f>IF(AH75="","",IF(AH75&gt;0,ROUND(AH75/LARGE(AH69:AH83,1),3),0))</f>
        <v/>
      </c>
    </row>
    <row r="76" spans="1:35" ht="13.5" x14ac:dyDescent="0.25">
      <c r="A76" s="59" t="str">
        <f>+$A$19</f>
        <v/>
      </c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2"/>
      <c r="Q76" s="23"/>
      <c r="R76" s="22"/>
      <c r="S76" s="23"/>
      <c r="T76" s="22"/>
      <c r="U76" s="23"/>
      <c r="V76" s="22"/>
      <c r="W76" s="23"/>
      <c r="X76" s="22"/>
      <c r="Y76" s="23"/>
      <c r="Z76" s="22"/>
      <c r="AA76" s="23"/>
      <c r="AB76" s="22"/>
      <c r="AC76" s="23"/>
      <c r="AE76" s="29" t="str">
        <f t="shared" si="5"/>
        <v/>
      </c>
      <c r="AG76" s="7" t="str">
        <f>+$A$19</f>
        <v/>
      </c>
      <c r="AH76" s="7" t="str">
        <f>IF(A76&lt;&gt;"",IF(AE76&lt;&gt;"",AE76,0)+IF(O84&lt;&gt;"",O84,0),"")</f>
        <v/>
      </c>
      <c r="AI76" s="106" t="str">
        <f>IF(AH76="","",IF(AH76&gt;0,ROUND(AH76/LARGE(AH69:AH83,1),3),0))</f>
        <v/>
      </c>
    </row>
    <row r="77" spans="1:35" ht="13.5" x14ac:dyDescent="0.25">
      <c r="A77" s="59" t="str">
        <f>+$A$20</f>
        <v/>
      </c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2"/>
      <c r="S77" s="23"/>
      <c r="T77" s="22"/>
      <c r="U77" s="23"/>
      <c r="V77" s="22"/>
      <c r="W77" s="23"/>
      <c r="X77" s="22"/>
      <c r="Y77" s="23"/>
      <c r="Z77" s="22"/>
      <c r="AA77" s="23"/>
      <c r="AB77" s="22"/>
      <c r="AC77" s="23"/>
      <c r="AE77" s="29" t="str">
        <f t="shared" si="5"/>
        <v/>
      </c>
      <c r="AG77" s="7" t="str">
        <f>+$A$20</f>
        <v/>
      </c>
      <c r="AH77" s="7" t="str">
        <f>IF(A77&lt;&gt;"",IF(AE77&lt;&gt;"",AE77,0)+IF(Q84&lt;&gt;"",Q84,0),"")</f>
        <v/>
      </c>
      <c r="AI77" s="106" t="str">
        <f>IF(AH77="","",IF(AH77&gt;0,ROUND(AH77/LARGE(AH69:AH83,1),3),0))</f>
        <v/>
      </c>
    </row>
    <row r="78" spans="1:35" ht="13.5" x14ac:dyDescent="0.25">
      <c r="A78" s="59" t="str">
        <f>+$A$21</f>
        <v/>
      </c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2"/>
      <c r="U78" s="23"/>
      <c r="V78" s="22"/>
      <c r="W78" s="23"/>
      <c r="X78" s="22"/>
      <c r="Y78" s="23"/>
      <c r="Z78" s="22"/>
      <c r="AA78" s="23"/>
      <c r="AB78" s="22"/>
      <c r="AC78" s="23"/>
      <c r="AE78" s="29" t="str">
        <f t="shared" si="5"/>
        <v/>
      </c>
      <c r="AG78" s="7" t="str">
        <f>+$A$21</f>
        <v/>
      </c>
      <c r="AH78" s="7" t="str">
        <f>IF(A78&lt;&gt;"",IF(AE78&lt;&gt;"",AE78,0)+IF(S84&lt;&gt;"",S84,0),"")</f>
        <v/>
      </c>
      <c r="AI78" s="106" t="str">
        <f>IF(AH78="","",IF(AH78&gt;0,ROUND(AH78/LARGE(AH69:AH83,1),3),0))</f>
        <v/>
      </c>
    </row>
    <row r="79" spans="1:35" ht="13.5" x14ac:dyDescent="0.25">
      <c r="A79" s="59" t="str">
        <f>+$A$22</f>
        <v/>
      </c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2"/>
      <c r="W79" s="23"/>
      <c r="X79" s="22"/>
      <c r="Y79" s="23"/>
      <c r="Z79" s="22"/>
      <c r="AA79" s="23"/>
      <c r="AB79" s="22"/>
      <c r="AC79" s="23"/>
      <c r="AE79" s="29" t="str">
        <f t="shared" si="5"/>
        <v/>
      </c>
      <c r="AG79" s="7" t="str">
        <f>+$A$22</f>
        <v/>
      </c>
      <c r="AH79" s="7" t="str">
        <f>IF(A79&lt;&gt;"",IF(AE79&lt;&gt;"",AE79,0)+IF(U84&lt;&gt;"",U84,0),"")</f>
        <v/>
      </c>
      <c r="AI79" s="106" t="str">
        <f>IF(AH79="","",IF(AH79&gt;0,ROUND(AH79/LARGE(AH69:AH83,1),3),0))</f>
        <v/>
      </c>
    </row>
    <row r="80" spans="1:35" ht="13.5" x14ac:dyDescent="0.25">
      <c r="A80" s="59" t="str">
        <f>+$A$23</f>
        <v/>
      </c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2"/>
      <c r="Y80" s="23"/>
      <c r="Z80" s="22"/>
      <c r="AA80" s="23"/>
      <c r="AB80" s="22"/>
      <c r="AC80" s="23"/>
      <c r="AE80" s="29" t="str">
        <f t="shared" si="5"/>
        <v/>
      </c>
      <c r="AG80" s="7" t="str">
        <f>+$A$23</f>
        <v/>
      </c>
      <c r="AH80" s="7" t="str">
        <f>IF(A80&lt;&gt;"",IF(AE80&lt;&gt;"",AE80,0)+IF(W84&lt;&gt;"",W84,0),"")</f>
        <v/>
      </c>
      <c r="AI80" s="106" t="str">
        <f>IF(AH80="","",IF(AH80&gt;0,ROUND(AH80/LARGE(AH69:AH83,1),3),0))</f>
        <v/>
      </c>
    </row>
    <row r="81" spans="1:35" ht="13.5" x14ac:dyDescent="0.25">
      <c r="A81" s="59" t="str">
        <f>+$A$24</f>
        <v/>
      </c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2"/>
      <c r="AA81" s="23"/>
      <c r="AB81" s="22"/>
      <c r="AC81" s="23"/>
      <c r="AE81" s="29" t="str">
        <f t="shared" si="5"/>
        <v/>
      </c>
      <c r="AG81" s="7" t="str">
        <f>+$A$24</f>
        <v/>
      </c>
      <c r="AH81" s="7" t="str">
        <f>IF(A81&lt;&gt;"",IF(AE81&lt;&gt;"",AE81,0)+IF(Y84&lt;&gt;"",Y84,0),"")</f>
        <v/>
      </c>
      <c r="AI81" s="106" t="str">
        <f>IF(AH81="","",IF(AH81&gt;0,ROUND(AH81/LARGE(AH69:AH83,1),3),0))</f>
        <v/>
      </c>
    </row>
    <row r="82" spans="1:35" ht="13.5" x14ac:dyDescent="0.25">
      <c r="A82" s="59" t="str">
        <f>+$A$25</f>
        <v/>
      </c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2"/>
      <c r="AC82" s="23"/>
      <c r="AE82" s="29" t="str">
        <f t="shared" si="5"/>
        <v/>
      </c>
      <c r="AG82" s="7" t="str">
        <f>+$A$25</f>
        <v/>
      </c>
      <c r="AH82" s="7" t="str">
        <f>IF(A82&lt;&gt;"",IF(AE82&lt;&gt;"",AE82,0)+IF(AA84&lt;&gt;"",AA84,0),"")</f>
        <v/>
      </c>
      <c r="AI82" s="106" t="str">
        <f>IF(AH82="","",IF(AH82&gt;0,ROUND(AH82/LARGE(AH69:AH83,1),3),0))</f>
        <v/>
      </c>
    </row>
    <row r="83" spans="1:35" x14ac:dyDescent="0.2">
      <c r="A83" s="59" t="str">
        <f>+$A$26</f>
        <v/>
      </c>
      <c r="C83" s="3"/>
      <c r="AE83" s="26"/>
      <c r="AG83" s="40" t="str">
        <f>+$A$26</f>
        <v/>
      </c>
      <c r="AH83" s="40" t="str">
        <f>IF(A83&lt;&gt;"",IF(AE83&lt;&gt;"",AE83,0)+IF(AC84&lt;&gt;"",AC84,0),"")</f>
        <v/>
      </c>
      <c r="AI83" s="107" t="str">
        <f>IF(AH83="","",IF(AH83&gt;0,ROUND(AH83/LARGE(AH69:AH83,1),3),0))</f>
        <v/>
      </c>
    </row>
    <row r="84" spans="1:35" s="26" customFormat="1" x14ac:dyDescent="0.2">
      <c r="C84" s="27" t="str">
        <f>IF(C68="","",SUM(C69:C82))</f>
        <v/>
      </c>
      <c r="E84" s="27" t="str">
        <f>IF(E68="","",SUM(E69:E82))</f>
        <v/>
      </c>
      <c r="G84" s="27" t="str">
        <f>IF(G68="","",SUM(G69:G82))</f>
        <v/>
      </c>
      <c r="I84" s="27" t="str">
        <f>IF(I68="","",SUM(I69:I82))</f>
        <v/>
      </c>
      <c r="K84" s="27" t="str">
        <f>IF(K68="","",SUM(K69:K82))</f>
        <v/>
      </c>
      <c r="M84" s="27" t="str">
        <f>IF(M68="","",SUM(M69:M82))</f>
        <v/>
      </c>
      <c r="O84" s="27" t="str">
        <f>IF(O68="","",SUM(O69:O82))</f>
        <v/>
      </c>
      <c r="Q84" s="27" t="str">
        <f>IF(Q68="","",SUM(Q69:Q82))</f>
        <v/>
      </c>
      <c r="S84" s="27" t="str">
        <f>IF(S68="","",SUM(S69:S82))</f>
        <v/>
      </c>
      <c r="U84" s="27" t="str">
        <f>IF(U68="","",SUM(U69:U82))</f>
        <v/>
      </c>
      <c r="W84" s="27" t="str">
        <f>IF(W68="","",SUM(W69:W82))</f>
        <v/>
      </c>
      <c r="X84" s="27"/>
      <c r="Y84" s="27" t="str">
        <f>IF(Y68="","",SUM(Y69:Y82))</f>
        <v/>
      </c>
      <c r="AA84" s="27" t="str">
        <f>IF(AA68="","",SUM(AA69:AA82))</f>
        <v/>
      </c>
      <c r="AC84" s="27" t="str">
        <f>IF(AC68="","",SUM(AC69:AC82))</f>
        <v/>
      </c>
      <c r="AG84" s="41"/>
      <c r="AH84" s="93"/>
      <c r="AI84" s="41"/>
    </row>
    <row r="85" spans="1:35" ht="24" customHeight="1" x14ac:dyDescent="0.2">
      <c r="AC85" s="8" t="str">
        <f>"Firma ("&amp;Anagrafica!B91&amp;")"</f>
        <v>Firma (Commissario 3)</v>
      </c>
      <c r="AE85" s="88"/>
      <c r="AF85" s="88"/>
      <c r="AG85" s="89"/>
      <c r="AH85" s="88"/>
      <c r="AI85" s="88"/>
    </row>
    <row r="86" spans="1:35" ht="18.75" x14ac:dyDescent="0.3">
      <c r="A86" s="19" t="str">
        <f>IF(Anagrafica!A92&lt;&gt;"",Anagrafica!A92&amp;" - "&amp;Anagrafica!B92,"")</f>
        <v/>
      </c>
      <c r="B86" s="20"/>
      <c r="D86" s="1"/>
      <c r="AE86" s="90"/>
      <c r="AF86" s="90"/>
      <c r="AG86" s="91"/>
      <c r="AH86" s="90"/>
      <c r="AI86" s="90"/>
    </row>
    <row r="87" spans="1:35" s="5" customFormat="1" ht="13.5" customHeight="1" x14ac:dyDescent="0.2">
      <c r="A87" s="4" t="s">
        <v>10</v>
      </c>
      <c r="C87" s="60" t="str">
        <f>$A$13</f>
        <v/>
      </c>
      <c r="E87" s="60" t="str">
        <f>+$A$14</f>
        <v/>
      </c>
      <c r="G87" s="60" t="str">
        <f>+$A$15</f>
        <v/>
      </c>
      <c r="I87" s="60" t="str">
        <f>+$A$16</f>
        <v/>
      </c>
      <c r="K87" s="60" t="str">
        <f>+$A$17</f>
        <v/>
      </c>
      <c r="M87" s="60" t="str">
        <f>+$A$18</f>
        <v/>
      </c>
      <c r="O87" s="60" t="str">
        <f>+$A$19</f>
        <v/>
      </c>
      <c r="Q87" s="60" t="str">
        <f>+$A$20</f>
        <v/>
      </c>
      <c r="S87" s="60" t="str">
        <f>+$A$21</f>
        <v/>
      </c>
      <c r="U87" s="60" t="str">
        <f>+$A$22</f>
        <v/>
      </c>
      <c r="W87" s="60" t="str">
        <f>+$A$23</f>
        <v/>
      </c>
      <c r="Y87" s="60" t="str">
        <f>+$A$24</f>
        <v/>
      </c>
      <c r="AA87" s="60" t="str">
        <f>+$A$25</f>
        <v/>
      </c>
      <c r="AC87" s="60" t="str">
        <f>+$A$26</f>
        <v/>
      </c>
      <c r="AE87" s="26"/>
      <c r="AG87" s="4" t="s">
        <v>10</v>
      </c>
      <c r="AH87" s="5" t="s">
        <v>1</v>
      </c>
      <c r="AI87" s="5" t="s">
        <v>0</v>
      </c>
    </row>
    <row r="88" spans="1:35" ht="13.5" x14ac:dyDescent="0.25">
      <c r="A88" s="59" t="str">
        <f>+$A$12</f>
        <v/>
      </c>
      <c r="B88" s="22"/>
      <c r="C88" s="23"/>
      <c r="D88" s="22"/>
      <c r="E88" s="23"/>
      <c r="F88" s="22"/>
      <c r="G88" s="23"/>
      <c r="H88" s="22"/>
      <c r="I88" s="23"/>
      <c r="J88" s="22"/>
      <c r="K88" s="23"/>
      <c r="L88" s="22"/>
      <c r="M88" s="23"/>
      <c r="N88" s="22"/>
      <c r="O88" s="23"/>
      <c r="P88" s="22"/>
      <c r="Q88" s="23"/>
      <c r="R88" s="22"/>
      <c r="S88" s="23"/>
      <c r="T88" s="22"/>
      <c r="U88" s="23"/>
      <c r="V88" s="22"/>
      <c r="W88" s="23"/>
      <c r="X88" s="22"/>
      <c r="Y88" s="23"/>
      <c r="Z88" s="22"/>
      <c r="AA88" s="23"/>
      <c r="AB88" s="22"/>
      <c r="AC88" s="23"/>
      <c r="AE88" s="29" t="str">
        <f t="shared" ref="AE88:AE101" si="6">IF(OR(A88="",AND(A88&lt;&gt;"",A89="")),"",SUM(B88,D88,F88,H88,J88,L88,N88,P88,R88,T88,V88,X88,Z88,AB88))</f>
        <v/>
      </c>
      <c r="AG88" s="6" t="str">
        <f>+$A$12</f>
        <v/>
      </c>
      <c r="AH88" s="6" t="str">
        <f>IF(A88&lt;&gt;"",AE88,"")</f>
        <v/>
      </c>
      <c r="AI88" s="105" t="str">
        <f>IF(AH88="","",IF(AH88&gt;0,ROUND(AH88/LARGE(AH88:AH102,1),3),0))</f>
        <v/>
      </c>
    </row>
    <row r="89" spans="1:35" ht="13.5" x14ac:dyDescent="0.25">
      <c r="A89" s="59" t="str">
        <f>+$A$13</f>
        <v/>
      </c>
      <c r="B89" s="24"/>
      <c r="C89" s="24"/>
      <c r="D89" s="22"/>
      <c r="E89" s="23"/>
      <c r="F89" s="22"/>
      <c r="G89" s="23"/>
      <c r="H89" s="22"/>
      <c r="I89" s="23"/>
      <c r="J89" s="22"/>
      <c r="K89" s="23"/>
      <c r="L89" s="22"/>
      <c r="M89" s="23"/>
      <c r="N89" s="22"/>
      <c r="O89" s="23"/>
      <c r="P89" s="22"/>
      <c r="Q89" s="23"/>
      <c r="R89" s="22"/>
      <c r="S89" s="23"/>
      <c r="T89" s="22"/>
      <c r="U89" s="23"/>
      <c r="V89" s="22"/>
      <c r="W89" s="23"/>
      <c r="X89" s="22"/>
      <c r="Y89" s="23"/>
      <c r="Z89" s="22"/>
      <c r="AA89" s="23"/>
      <c r="AB89" s="22"/>
      <c r="AC89" s="23"/>
      <c r="AE89" s="29" t="str">
        <f t="shared" si="6"/>
        <v/>
      </c>
      <c r="AG89" s="7" t="str">
        <f>+$A$13</f>
        <v/>
      </c>
      <c r="AH89" s="7" t="str">
        <f>IF(A89&lt;&gt;"",IF(AE89&lt;&gt;"",AE89,0)+IF(C103&lt;&gt;"",C103,0),"")</f>
        <v/>
      </c>
      <c r="AI89" s="106" t="str">
        <f>IF(AH89="","",IF(AH89&gt;0,ROUND(AH89/LARGE(AH88:AH102,1),3),0))</f>
        <v/>
      </c>
    </row>
    <row r="90" spans="1:35" ht="13.5" x14ac:dyDescent="0.25">
      <c r="A90" s="59" t="str">
        <f>+$A$14</f>
        <v/>
      </c>
      <c r="B90" s="24"/>
      <c r="C90" s="24"/>
      <c r="D90" s="24"/>
      <c r="E90" s="24"/>
      <c r="F90" s="22"/>
      <c r="G90" s="23"/>
      <c r="H90" s="22"/>
      <c r="I90" s="23"/>
      <c r="J90" s="22"/>
      <c r="K90" s="23"/>
      <c r="L90" s="22"/>
      <c r="M90" s="23"/>
      <c r="N90" s="22"/>
      <c r="O90" s="23"/>
      <c r="P90" s="22"/>
      <c r="Q90" s="23"/>
      <c r="R90" s="22"/>
      <c r="S90" s="23"/>
      <c r="T90" s="22"/>
      <c r="U90" s="23"/>
      <c r="V90" s="22"/>
      <c r="W90" s="23"/>
      <c r="X90" s="22"/>
      <c r="Y90" s="23"/>
      <c r="Z90" s="22"/>
      <c r="AA90" s="23"/>
      <c r="AB90" s="22"/>
      <c r="AC90" s="23"/>
      <c r="AE90" s="29" t="str">
        <f t="shared" si="6"/>
        <v/>
      </c>
      <c r="AG90" s="7" t="str">
        <f>+$A$14</f>
        <v/>
      </c>
      <c r="AH90" s="7" t="str">
        <f>IF(A90&lt;&gt;"",IF(AE90&lt;&gt;"",AE90,0)+IF(E103&lt;&gt;"",E103,0),"")</f>
        <v/>
      </c>
      <c r="AI90" s="106" t="str">
        <f>IF(AH90="","",IF(AH90&gt;0,ROUND(AH90/LARGE(AH88:AH102,1),3),0))</f>
        <v/>
      </c>
    </row>
    <row r="91" spans="1:35" ht="13.5" x14ac:dyDescent="0.25">
      <c r="A91" s="59" t="str">
        <f>+$A$15</f>
        <v/>
      </c>
      <c r="B91" s="24"/>
      <c r="C91" s="24"/>
      <c r="D91" s="24"/>
      <c r="E91" s="24"/>
      <c r="F91" s="24"/>
      <c r="G91" s="24"/>
      <c r="H91" s="22"/>
      <c r="I91" s="23"/>
      <c r="J91" s="22"/>
      <c r="K91" s="23"/>
      <c r="L91" s="22"/>
      <c r="M91" s="23"/>
      <c r="N91" s="22"/>
      <c r="O91" s="23"/>
      <c r="P91" s="22"/>
      <c r="Q91" s="23"/>
      <c r="R91" s="22"/>
      <c r="S91" s="23"/>
      <c r="T91" s="22"/>
      <c r="U91" s="23"/>
      <c r="V91" s="22"/>
      <c r="W91" s="23"/>
      <c r="X91" s="22"/>
      <c r="Y91" s="23"/>
      <c r="Z91" s="22"/>
      <c r="AA91" s="23"/>
      <c r="AB91" s="22"/>
      <c r="AC91" s="23"/>
      <c r="AE91" s="29" t="str">
        <f t="shared" si="6"/>
        <v/>
      </c>
      <c r="AG91" s="7" t="str">
        <f>+$A$15</f>
        <v/>
      </c>
      <c r="AH91" s="7" t="str">
        <f>IF(A91&lt;&gt;"",IF(AE91&lt;&gt;"",AE91,0)+IF(G103&lt;&gt;"",G103,0),"")</f>
        <v/>
      </c>
      <c r="AI91" s="106" t="str">
        <f>IF(AH91="","",IF(AH91&gt;0,ROUND(AH91/LARGE(AH88:AH102,1),3),0))</f>
        <v/>
      </c>
    </row>
    <row r="92" spans="1:35" ht="13.5" x14ac:dyDescent="0.25">
      <c r="A92" s="59" t="str">
        <f>+$A$16</f>
        <v/>
      </c>
      <c r="B92" s="24"/>
      <c r="C92" s="24"/>
      <c r="D92" s="24"/>
      <c r="E92" s="24"/>
      <c r="F92" s="24"/>
      <c r="G92" s="24"/>
      <c r="H92" s="24"/>
      <c r="I92" s="24"/>
      <c r="J92" s="22"/>
      <c r="K92" s="23"/>
      <c r="L92" s="22"/>
      <c r="M92" s="23"/>
      <c r="N92" s="22"/>
      <c r="O92" s="23"/>
      <c r="P92" s="22"/>
      <c r="Q92" s="23"/>
      <c r="R92" s="22"/>
      <c r="S92" s="23"/>
      <c r="T92" s="22"/>
      <c r="U92" s="23"/>
      <c r="V92" s="22"/>
      <c r="W92" s="23"/>
      <c r="X92" s="22"/>
      <c r="Y92" s="23"/>
      <c r="Z92" s="22"/>
      <c r="AA92" s="23"/>
      <c r="AB92" s="22"/>
      <c r="AC92" s="23"/>
      <c r="AE92" s="29" t="str">
        <f t="shared" si="6"/>
        <v/>
      </c>
      <c r="AG92" s="7" t="str">
        <f>+$A$16</f>
        <v/>
      </c>
      <c r="AH92" s="7" t="str">
        <f>IF(A92&lt;&gt;"",IF(AE92&lt;&gt;"",AE92,0)+IF(I103&lt;&gt;"",I103,0),"")</f>
        <v/>
      </c>
      <c r="AI92" s="106" t="str">
        <f>IF(AH92="","",IF(AH92&gt;0,ROUND(AH92/LARGE(AH88:AH102,1),3),0))</f>
        <v/>
      </c>
    </row>
    <row r="93" spans="1:35" ht="13.5" x14ac:dyDescent="0.25">
      <c r="A93" s="59" t="str">
        <f>+$A$17</f>
        <v/>
      </c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2"/>
      <c r="M93" s="23"/>
      <c r="N93" s="22"/>
      <c r="O93" s="23"/>
      <c r="P93" s="22"/>
      <c r="Q93" s="23"/>
      <c r="R93" s="22"/>
      <c r="S93" s="23"/>
      <c r="T93" s="22"/>
      <c r="U93" s="23"/>
      <c r="V93" s="22"/>
      <c r="W93" s="23"/>
      <c r="X93" s="22"/>
      <c r="Y93" s="23"/>
      <c r="Z93" s="22"/>
      <c r="AA93" s="23"/>
      <c r="AB93" s="22"/>
      <c r="AC93" s="23"/>
      <c r="AE93" s="29" t="str">
        <f t="shared" si="6"/>
        <v/>
      </c>
      <c r="AG93" s="7" t="str">
        <f>+$A$17</f>
        <v/>
      </c>
      <c r="AH93" s="7" t="str">
        <f>IF(A93&lt;&gt;"",IF(AE93&lt;&gt;"",AE93,0)+IF(K103&lt;&gt;"",K103,0),"")</f>
        <v/>
      </c>
      <c r="AI93" s="106" t="str">
        <f>IF(AH93="","",IF(AH93&gt;0,ROUND(AH93/LARGE(AH88:AH102,1),3),0))</f>
        <v/>
      </c>
    </row>
    <row r="94" spans="1:35" ht="13.5" x14ac:dyDescent="0.25">
      <c r="A94" s="59" t="str">
        <f>+$A$18</f>
        <v/>
      </c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2"/>
      <c r="O94" s="23"/>
      <c r="P94" s="22"/>
      <c r="Q94" s="23"/>
      <c r="R94" s="22"/>
      <c r="S94" s="23"/>
      <c r="T94" s="22"/>
      <c r="U94" s="23"/>
      <c r="V94" s="22"/>
      <c r="W94" s="23"/>
      <c r="X94" s="22"/>
      <c r="Y94" s="23"/>
      <c r="Z94" s="22"/>
      <c r="AA94" s="23"/>
      <c r="AB94" s="22"/>
      <c r="AC94" s="23"/>
      <c r="AE94" s="29" t="str">
        <f t="shared" si="6"/>
        <v/>
      </c>
      <c r="AG94" s="7" t="str">
        <f>+$A$18</f>
        <v/>
      </c>
      <c r="AH94" s="7" t="str">
        <f>IF(A94&lt;&gt;"",IF(AE94&lt;&gt;"",AE94,0)+IF(M103&lt;&gt;"",M103,0),"")</f>
        <v/>
      </c>
      <c r="AI94" s="106" t="str">
        <f>IF(AH94="","",IF(AH94&gt;0,ROUND(AH94/LARGE(AH88:AH102,1),3),0))</f>
        <v/>
      </c>
    </row>
    <row r="95" spans="1:35" ht="13.5" x14ac:dyDescent="0.25">
      <c r="A95" s="59" t="str">
        <f>+$A$19</f>
        <v/>
      </c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2"/>
      <c r="Q95" s="23"/>
      <c r="R95" s="22"/>
      <c r="S95" s="23"/>
      <c r="T95" s="22"/>
      <c r="U95" s="23"/>
      <c r="V95" s="22"/>
      <c r="W95" s="23"/>
      <c r="X95" s="22"/>
      <c r="Y95" s="23"/>
      <c r="Z95" s="22"/>
      <c r="AA95" s="23"/>
      <c r="AB95" s="22"/>
      <c r="AC95" s="23"/>
      <c r="AE95" s="29" t="str">
        <f t="shared" si="6"/>
        <v/>
      </c>
      <c r="AG95" s="7" t="str">
        <f>+$A$19</f>
        <v/>
      </c>
      <c r="AH95" s="7" t="str">
        <f>IF(A95&lt;&gt;"",IF(AE95&lt;&gt;"",AE95,0)+IF(O103&lt;&gt;"",O103,0),"")</f>
        <v/>
      </c>
      <c r="AI95" s="106" t="str">
        <f>IF(AH95="","",IF(AH95&gt;0,ROUND(AH95/LARGE(AH88:AH102,1),3),0))</f>
        <v/>
      </c>
    </row>
    <row r="96" spans="1:35" ht="13.5" x14ac:dyDescent="0.25">
      <c r="A96" s="59" t="str">
        <f>+$A$20</f>
        <v/>
      </c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2"/>
      <c r="S96" s="23"/>
      <c r="T96" s="22"/>
      <c r="U96" s="23"/>
      <c r="V96" s="22"/>
      <c r="W96" s="23"/>
      <c r="X96" s="22"/>
      <c r="Y96" s="23"/>
      <c r="Z96" s="22"/>
      <c r="AA96" s="23"/>
      <c r="AB96" s="22"/>
      <c r="AC96" s="23"/>
      <c r="AE96" s="29" t="str">
        <f t="shared" si="6"/>
        <v/>
      </c>
      <c r="AG96" s="7" t="str">
        <f>+$A$20</f>
        <v/>
      </c>
      <c r="AH96" s="7" t="str">
        <f>IF(A96&lt;&gt;"",IF(AE96&lt;&gt;"",AE96,0)+IF(Q103&lt;&gt;"",Q103,0),"")</f>
        <v/>
      </c>
      <c r="AI96" s="106" t="str">
        <f>IF(AH96="","",IF(AH96&gt;0,ROUND(AH96/LARGE(AH88:AH102,1),3),0))</f>
        <v/>
      </c>
    </row>
    <row r="97" spans="1:35" ht="13.5" x14ac:dyDescent="0.25">
      <c r="A97" s="59" t="str">
        <f>+$A$21</f>
        <v/>
      </c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2"/>
      <c r="U97" s="23"/>
      <c r="V97" s="22"/>
      <c r="W97" s="23"/>
      <c r="X97" s="22"/>
      <c r="Y97" s="23"/>
      <c r="Z97" s="22"/>
      <c r="AA97" s="23"/>
      <c r="AB97" s="22"/>
      <c r="AC97" s="23"/>
      <c r="AE97" s="29" t="str">
        <f t="shared" si="6"/>
        <v/>
      </c>
      <c r="AG97" s="7" t="str">
        <f>+$A$21</f>
        <v/>
      </c>
      <c r="AH97" s="7" t="str">
        <f>IF(A97&lt;&gt;"",IF(AE97&lt;&gt;"",AE97,0)+IF(S103&lt;&gt;"",S103,0),"")</f>
        <v/>
      </c>
      <c r="AI97" s="106" t="str">
        <f>IF(AH97="","",IF(AH97&gt;0,ROUND(AH97/LARGE(AH88:AH102,1),3),0))</f>
        <v/>
      </c>
    </row>
    <row r="98" spans="1:35" ht="13.5" x14ac:dyDescent="0.25">
      <c r="A98" s="59" t="str">
        <f>+$A$22</f>
        <v/>
      </c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2"/>
      <c r="W98" s="23"/>
      <c r="X98" s="22"/>
      <c r="Y98" s="23"/>
      <c r="Z98" s="22"/>
      <c r="AA98" s="23"/>
      <c r="AB98" s="22"/>
      <c r="AC98" s="23"/>
      <c r="AE98" s="29" t="str">
        <f t="shared" si="6"/>
        <v/>
      </c>
      <c r="AG98" s="7" t="str">
        <f>+$A$22</f>
        <v/>
      </c>
      <c r="AH98" s="7" t="str">
        <f>IF(A98&lt;&gt;"",IF(AE98&lt;&gt;"",AE98,0)+IF(U103&lt;&gt;"",U103,0),"")</f>
        <v/>
      </c>
      <c r="AI98" s="106" t="str">
        <f>IF(AH98="","",IF(AH98&gt;0,ROUND(AH98/LARGE(AH88:AH102,1),3),0))</f>
        <v/>
      </c>
    </row>
    <row r="99" spans="1:35" ht="13.5" x14ac:dyDescent="0.25">
      <c r="A99" s="59" t="str">
        <f>+$A$23</f>
        <v/>
      </c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2"/>
      <c r="Y99" s="23"/>
      <c r="Z99" s="22"/>
      <c r="AA99" s="23"/>
      <c r="AB99" s="22"/>
      <c r="AC99" s="23"/>
      <c r="AE99" s="29" t="str">
        <f t="shared" si="6"/>
        <v/>
      </c>
      <c r="AG99" s="7" t="str">
        <f>+$A$23</f>
        <v/>
      </c>
      <c r="AH99" s="7" t="str">
        <f>IF(A99&lt;&gt;"",IF(AE99&lt;&gt;"",AE99,0)+IF(W103&lt;&gt;"",W103,0),"")</f>
        <v/>
      </c>
      <c r="AI99" s="106" t="str">
        <f>IF(AH99="","",IF(AH99&gt;0,ROUND(AH99/LARGE(AH88:AH102,1),3),0))</f>
        <v/>
      </c>
    </row>
    <row r="100" spans="1:35" ht="13.5" x14ac:dyDescent="0.25">
      <c r="A100" s="59" t="str">
        <f>+$A$24</f>
        <v/>
      </c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2"/>
      <c r="AA100" s="23"/>
      <c r="AB100" s="22"/>
      <c r="AC100" s="23"/>
      <c r="AE100" s="29" t="str">
        <f t="shared" si="6"/>
        <v/>
      </c>
      <c r="AG100" s="7" t="str">
        <f>+$A$24</f>
        <v/>
      </c>
      <c r="AH100" s="7" t="str">
        <f>IF(A100&lt;&gt;"",IF(AE100&lt;&gt;"",AE100,0)+IF(Y103&lt;&gt;"",Y103,0),"")</f>
        <v/>
      </c>
      <c r="AI100" s="106" t="str">
        <f>IF(AH100="","",IF(AH100&gt;0,ROUND(AH100/LARGE(AH88:AH102,1),3),0))</f>
        <v/>
      </c>
    </row>
    <row r="101" spans="1:35" ht="13.5" x14ac:dyDescent="0.25">
      <c r="A101" s="59" t="str">
        <f>+$A$25</f>
        <v/>
      </c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2"/>
      <c r="AC101" s="23"/>
      <c r="AE101" s="29" t="str">
        <f t="shared" si="6"/>
        <v/>
      </c>
      <c r="AG101" s="7" t="str">
        <f>+$A$25</f>
        <v/>
      </c>
      <c r="AH101" s="7" t="str">
        <f>IF(A101&lt;&gt;"",IF(AE101&lt;&gt;"",AE101,0)+IF(AA103&lt;&gt;"",AA103,0),"")</f>
        <v/>
      </c>
      <c r="AI101" s="106" t="str">
        <f>IF(AH101="","",IF(AH101&gt;0,ROUND(AH101/LARGE(AH88:AH102,1),3),0))</f>
        <v/>
      </c>
    </row>
    <row r="102" spans="1:35" x14ac:dyDescent="0.2">
      <c r="A102" s="59" t="str">
        <f>+$A$26</f>
        <v/>
      </c>
      <c r="C102" s="3"/>
      <c r="AE102" s="26"/>
      <c r="AG102" s="40" t="str">
        <f>+$A$26</f>
        <v/>
      </c>
      <c r="AH102" s="40" t="str">
        <f>IF(A102&lt;&gt;"",IF(AE102&lt;&gt;"",AE102,0)+IF(AC103&lt;&gt;"",AC103,0),"")</f>
        <v/>
      </c>
      <c r="AI102" s="107" t="str">
        <f>IF(AH102="","",IF(AH102&gt;0,ROUND(AH102/LARGE(AH88:AH102,1),3),0))</f>
        <v/>
      </c>
    </row>
    <row r="103" spans="1:35" s="26" customFormat="1" x14ac:dyDescent="0.2">
      <c r="C103" s="27" t="str">
        <f>IF(C87="","",SUM(C88:C101))</f>
        <v/>
      </c>
      <c r="E103" s="27" t="str">
        <f>IF(E87="","",SUM(E88:E101))</f>
        <v/>
      </c>
      <c r="G103" s="27" t="str">
        <f>IF(G87="","",SUM(G88:G101))</f>
        <v/>
      </c>
      <c r="I103" s="27" t="str">
        <f>IF(I87="","",SUM(I88:I101))</f>
        <v/>
      </c>
      <c r="K103" s="27" t="str">
        <f>IF(K87="","",SUM(K88:K101))</f>
        <v/>
      </c>
      <c r="M103" s="27" t="str">
        <f>IF(M87="","",SUM(M88:M101))</f>
        <v/>
      </c>
      <c r="O103" s="27" t="str">
        <f>IF(O87="","",SUM(O88:O101))</f>
        <v/>
      </c>
      <c r="Q103" s="27" t="str">
        <f>IF(Q87="","",SUM(Q88:Q101))</f>
        <v/>
      </c>
      <c r="S103" s="27" t="str">
        <f>IF(S87="","",SUM(S88:S101))</f>
        <v/>
      </c>
      <c r="U103" s="27" t="str">
        <f>IF(U87="","",SUM(U88:U101))</f>
        <v/>
      </c>
      <c r="W103" s="27" t="str">
        <f>IF(W87="","",SUM(W88:W101))</f>
        <v/>
      </c>
      <c r="X103" s="27"/>
      <c r="Y103" s="27" t="str">
        <f>IF(Y87="","",SUM(Y88:Y101))</f>
        <v/>
      </c>
      <c r="AA103" s="27" t="str">
        <f>IF(AA87="","",SUM(AA88:AA101))</f>
        <v/>
      </c>
      <c r="AC103" s="27" t="str">
        <f>IF(AC87="","",SUM(AC88:AC101))</f>
        <v/>
      </c>
      <c r="AG103" s="41"/>
      <c r="AH103" s="93"/>
      <c r="AI103" s="41"/>
    </row>
    <row r="104" spans="1:35" ht="24" customHeight="1" x14ac:dyDescent="0.2">
      <c r="AC104" s="8" t="str">
        <f>"Firma ("&amp;Anagrafica!B92&amp;")"</f>
        <v>Firma ()</v>
      </c>
      <c r="AE104" s="88"/>
      <c r="AF104" s="88"/>
      <c r="AG104" s="89"/>
      <c r="AH104" s="88"/>
      <c r="AI104" s="88"/>
    </row>
    <row r="105" spans="1:35" ht="18.75" x14ac:dyDescent="0.3">
      <c r="A105" s="19" t="str">
        <f>IF(Anagrafica!A93&lt;&gt;"",Anagrafica!A93&amp;" - "&amp;Anagrafica!B93,"")</f>
        <v/>
      </c>
      <c r="B105" s="20"/>
      <c r="D105" s="1"/>
    </row>
    <row r="106" spans="1:35" s="5" customFormat="1" ht="13.5" customHeight="1" x14ac:dyDescent="0.2">
      <c r="A106" s="4" t="s">
        <v>10</v>
      </c>
      <c r="C106" s="60" t="str">
        <f>$A$13</f>
        <v/>
      </c>
      <c r="E106" s="60" t="str">
        <f>+$A$14</f>
        <v/>
      </c>
      <c r="G106" s="60" t="str">
        <f>+$A$15</f>
        <v/>
      </c>
      <c r="I106" s="60" t="str">
        <f>+$A$16</f>
        <v/>
      </c>
      <c r="K106" s="60" t="str">
        <f>+$A$17</f>
        <v/>
      </c>
      <c r="M106" s="60" t="str">
        <f>+$A$18</f>
        <v/>
      </c>
      <c r="O106" s="60" t="str">
        <f>+$A$19</f>
        <v/>
      </c>
      <c r="Q106" s="60" t="str">
        <f>+$A$20</f>
        <v/>
      </c>
      <c r="S106" s="60" t="str">
        <f>+$A$21</f>
        <v/>
      </c>
      <c r="U106" s="60" t="str">
        <f>+$A$22</f>
        <v/>
      </c>
      <c r="W106" s="60" t="str">
        <f>+$A$23</f>
        <v/>
      </c>
      <c r="Y106" s="60" t="str">
        <f>+$A$24</f>
        <v/>
      </c>
      <c r="AA106" s="60" t="str">
        <f>+$A$25</f>
        <v/>
      </c>
      <c r="AC106" s="60" t="str">
        <f>+$A$26</f>
        <v/>
      </c>
      <c r="AE106" s="26"/>
      <c r="AG106" s="4" t="s">
        <v>10</v>
      </c>
      <c r="AH106" s="5" t="s">
        <v>1</v>
      </c>
      <c r="AI106" s="5" t="s">
        <v>0</v>
      </c>
    </row>
    <row r="107" spans="1:35" ht="13.5" x14ac:dyDescent="0.25">
      <c r="A107" s="59" t="str">
        <f>+$A$12</f>
        <v/>
      </c>
      <c r="B107" s="22"/>
      <c r="C107" s="23"/>
      <c r="D107" s="22"/>
      <c r="E107" s="23"/>
      <c r="F107" s="22"/>
      <c r="G107" s="23"/>
      <c r="H107" s="22"/>
      <c r="I107" s="23"/>
      <c r="J107" s="22"/>
      <c r="K107" s="23"/>
      <c r="L107" s="22"/>
      <c r="M107" s="23"/>
      <c r="N107" s="22"/>
      <c r="O107" s="23"/>
      <c r="P107" s="22"/>
      <c r="Q107" s="23"/>
      <c r="R107" s="22"/>
      <c r="S107" s="23"/>
      <c r="T107" s="22"/>
      <c r="U107" s="23"/>
      <c r="V107" s="22"/>
      <c r="W107" s="23"/>
      <c r="X107" s="22"/>
      <c r="Y107" s="23"/>
      <c r="Z107" s="22"/>
      <c r="AA107" s="23"/>
      <c r="AB107" s="22"/>
      <c r="AC107" s="23"/>
      <c r="AE107" s="29" t="str">
        <f t="shared" ref="AE107:AE120" si="7">IF(OR(A107="",AND(A107&lt;&gt;"",A108="")),"",SUM(B107,D107,F107,H107,J107,L107,N107,P107,R107,T107,V107,X107,Z107,AB107))</f>
        <v/>
      </c>
      <c r="AG107" s="6" t="str">
        <f>+$A$12</f>
        <v/>
      </c>
      <c r="AH107" s="6" t="str">
        <f>IF(A107&lt;&gt;"",AE107,"")</f>
        <v/>
      </c>
      <c r="AI107" s="105" t="str">
        <f>IF(AH107="","",IF(AH107&gt;0,ROUND(AH107/LARGE(AH107:AH121,1),3),0))</f>
        <v/>
      </c>
    </row>
    <row r="108" spans="1:35" ht="13.5" x14ac:dyDescent="0.25">
      <c r="A108" s="59" t="str">
        <f>+$A$13</f>
        <v/>
      </c>
      <c r="B108" s="24"/>
      <c r="C108" s="24"/>
      <c r="D108" s="22"/>
      <c r="E108" s="23"/>
      <c r="F108" s="22"/>
      <c r="G108" s="23"/>
      <c r="H108" s="22"/>
      <c r="I108" s="23"/>
      <c r="J108" s="22"/>
      <c r="K108" s="23"/>
      <c r="L108" s="22"/>
      <c r="M108" s="23"/>
      <c r="N108" s="22"/>
      <c r="O108" s="23"/>
      <c r="P108" s="22"/>
      <c r="Q108" s="23"/>
      <c r="R108" s="22"/>
      <c r="S108" s="23"/>
      <c r="T108" s="22"/>
      <c r="U108" s="23"/>
      <c r="V108" s="22"/>
      <c r="W108" s="23"/>
      <c r="X108" s="22"/>
      <c r="Y108" s="23"/>
      <c r="Z108" s="22"/>
      <c r="AA108" s="23"/>
      <c r="AB108" s="22"/>
      <c r="AC108" s="23"/>
      <c r="AE108" s="29" t="str">
        <f t="shared" si="7"/>
        <v/>
      </c>
      <c r="AG108" s="7" t="str">
        <f>+$A$13</f>
        <v/>
      </c>
      <c r="AH108" s="7" t="str">
        <f>IF(A108&lt;&gt;"",IF(AE108&lt;&gt;"",AE108,0)+IF(C122&lt;&gt;"",C122,0),"")</f>
        <v/>
      </c>
      <c r="AI108" s="106" t="str">
        <f>IF(AH108="","",IF(AH108&gt;0,ROUND(AH108/LARGE(AH107:AH121,1),3),0))</f>
        <v/>
      </c>
    </row>
    <row r="109" spans="1:35" ht="13.5" x14ac:dyDescent="0.25">
      <c r="A109" s="59" t="str">
        <f>+$A$14</f>
        <v/>
      </c>
      <c r="B109" s="24"/>
      <c r="C109" s="24"/>
      <c r="D109" s="24"/>
      <c r="E109" s="24"/>
      <c r="F109" s="22"/>
      <c r="G109" s="23"/>
      <c r="H109" s="22"/>
      <c r="I109" s="23"/>
      <c r="J109" s="22"/>
      <c r="K109" s="23"/>
      <c r="L109" s="22"/>
      <c r="M109" s="23"/>
      <c r="N109" s="22"/>
      <c r="O109" s="23"/>
      <c r="P109" s="22"/>
      <c r="Q109" s="23"/>
      <c r="R109" s="22"/>
      <c r="S109" s="23"/>
      <c r="T109" s="22"/>
      <c r="U109" s="23"/>
      <c r="V109" s="22"/>
      <c r="W109" s="23"/>
      <c r="X109" s="22"/>
      <c r="Y109" s="23"/>
      <c r="Z109" s="22"/>
      <c r="AA109" s="23"/>
      <c r="AB109" s="22"/>
      <c r="AC109" s="23"/>
      <c r="AE109" s="29" t="str">
        <f t="shared" si="7"/>
        <v/>
      </c>
      <c r="AG109" s="7" t="str">
        <f>+$A$14</f>
        <v/>
      </c>
      <c r="AH109" s="7" t="str">
        <f>IF(A109&lt;&gt;"",IF(AE109&lt;&gt;"",AE109,0)+IF(E122&lt;&gt;"",E122,0),"")</f>
        <v/>
      </c>
      <c r="AI109" s="106" t="str">
        <f>IF(AH109="","",IF(AH109&gt;0,ROUND(AH109/LARGE(AH107:AH121,1),3),0))</f>
        <v/>
      </c>
    </row>
    <row r="110" spans="1:35" ht="13.5" x14ac:dyDescent="0.25">
      <c r="A110" s="59" t="str">
        <f>+$A$15</f>
        <v/>
      </c>
      <c r="B110" s="24"/>
      <c r="C110" s="24"/>
      <c r="D110" s="24"/>
      <c r="E110" s="24"/>
      <c r="F110" s="24"/>
      <c r="G110" s="24"/>
      <c r="H110" s="22"/>
      <c r="I110" s="23"/>
      <c r="J110" s="22"/>
      <c r="K110" s="23"/>
      <c r="L110" s="22"/>
      <c r="M110" s="23"/>
      <c r="N110" s="22"/>
      <c r="O110" s="23"/>
      <c r="P110" s="22"/>
      <c r="Q110" s="23"/>
      <c r="R110" s="22"/>
      <c r="S110" s="23"/>
      <c r="T110" s="22"/>
      <c r="U110" s="23"/>
      <c r="V110" s="22"/>
      <c r="W110" s="23"/>
      <c r="X110" s="22"/>
      <c r="Y110" s="23"/>
      <c r="Z110" s="22"/>
      <c r="AA110" s="23"/>
      <c r="AB110" s="22"/>
      <c r="AC110" s="23"/>
      <c r="AE110" s="29" t="str">
        <f t="shared" si="7"/>
        <v/>
      </c>
      <c r="AG110" s="7" t="str">
        <f>+$A$15</f>
        <v/>
      </c>
      <c r="AH110" s="7" t="str">
        <f>IF(A110&lt;&gt;"",IF(AE110&lt;&gt;"",AE110,0)+IF(G122&lt;&gt;"",G122,0),"")</f>
        <v/>
      </c>
      <c r="AI110" s="106" t="str">
        <f>IF(AH110="","",IF(AH110&gt;0,ROUND(AH110/LARGE(AH107:AH121,1),3),0))</f>
        <v/>
      </c>
    </row>
    <row r="111" spans="1:35" ht="13.5" x14ac:dyDescent="0.25">
      <c r="A111" s="59" t="str">
        <f>+$A$16</f>
        <v/>
      </c>
      <c r="B111" s="24"/>
      <c r="C111" s="24"/>
      <c r="D111" s="24"/>
      <c r="E111" s="24"/>
      <c r="F111" s="24"/>
      <c r="G111" s="24"/>
      <c r="H111" s="24"/>
      <c r="I111" s="24"/>
      <c r="J111" s="22"/>
      <c r="K111" s="23"/>
      <c r="L111" s="22"/>
      <c r="M111" s="23"/>
      <c r="N111" s="22"/>
      <c r="O111" s="23"/>
      <c r="P111" s="22"/>
      <c r="Q111" s="23"/>
      <c r="R111" s="22"/>
      <c r="S111" s="23"/>
      <c r="T111" s="22"/>
      <c r="U111" s="23"/>
      <c r="V111" s="22"/>
      <c r="W111" s="23"/>
      <c r="X111" s="22"/>
      <c r="Y111" s="23"/>
      <c r="Z111" s="22"/>
      <c r="AA111" s="23"/>
      <c r="AB111" s="22"/>
      <c r="AC111" s="23"/>
      <c r="AE111" s="29" t="str">
        <f t="shared" si="7"/>
        <v/>
      </c>
      <c r="AG111" s="7" t="str">
        <f>+$A$16</f>
        <v/>
      </c>
      <c r="AH111" s="7" t="str">
        <f>IF(A111&lt;&gt;"",IF(AE111&lt;&gt;"",AE111,0)+IF(I122&lt;&gt;"",I122,0),"")</f>
        <v/>
      </c>
      <c r="AI111" s="106" t="str">
        <f>IF(AH111="","",IF(AH111&gt;0,ROUND(AH111/LARGE(AH107:AH121,1),3),0))</f>
        <v/>
      </c>
    </row>
    <row r="112" spans="1:35" ht="13.5" x14ac:dyDescent="0.25">
      <c r="A112" s="59" t="str">
        <f>+$A$17</f>
        <v/>
      </c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2"/>
      <c r="M112" s="23"/>
      <c r="N112" s="22"/>
      <c r="O112" s="23"/>
      <c r="P112" s="22"/>
      <c r="Q112" s="23"/>
      <c r="R112" s="22"/>
      <c r="S112" s="23"/>
      <c r="T112" s="22"/>
      <c r="U112" s="23"/>
      <c r="V112" s="22"/>
      <c r="W112" s="23"/>
      <c r="X112" s="22"/>
      <c r="Y112" s="23"/>
      <c r="Z112" s="22"/>
      <c r="AA112" s="23"/>
      <c r="AB112" s="22"/>
      <c r="AC112" s="23"/>
      <c r="AE112" s="29" t="str">
        <f t="shared" si="7"/>
        <v/>
      </c>
      <c r="AG112" s="7" t="str">
        <f>+$A$17</f>
        <v/>
      </c>
      <c r="AH112" s="7" t="str">
        <f>IF(A112&lt;&gt;"",IF(AE112&lt;&gt;"",AE112,0)+IF(K122&lt;&gt;"",K122,0),"")</f>
        <v/>
      </c>
      <c r="AI112" s="106" t="str">
        <f>IF(AH112="","",IF(AH112&gt;0,ROUND(AH112/LARGE(AH107:AH121,1),3),0))</f>
        <v/>
      </c>
    </row>
    <row r="113" spans="1:35" ht="13.5" x14ac:dyDescent="0.25">
      <c r="A113" s="59" t="str">
        <f>+$A$18</f>
        <v/>
      </c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2"/>
      <c r="O113" s="23"/>
      <c r="P113" s="22"/>
      <c r="Q113" s="23"/>
      <c r="R113" s="22"/>
      <c r="S113" s="23"/>
      <c r="T113" s="22"/>
      <c r="U113" s="23"/>
      <c r="V113" s="22"/>
      <c r="W113" s="23"/>
      <c r="X113" s="22"/>
      <c r="Y113" s="23"/>
      <c r="Z113" s="22"/>
      <c r="AA113" s="23"/>
      <c r="AB113" s="22"/>
      <c r="AC113" s="23"/>
      <c r="AE113" s="29" t="str">
        <f t="shared" si="7"/>
        <v/>
      </c>
      <c r="AG113" s="7" t="str">
        <f>+$A$18</f>
        <v/>
      </c>
      <c r="AH113" s="7" t="str">
        <f>IF(A113&lt;&gt;"",IF(AE113&lt;&gt;"",AE113,0)+IF(M122&lt;&gt;"",M122,0),"")</f>
        <v/>
      </c>
      <c r="AI113" s="106" t="str">
        <f>IF(AH113="","",IF(AH113&gt;0,ROUND(AH113/LARGE(AH107:AH121,1),3),0))</f>
        <v/>
      </c>
    </row>
    <row r="114" spans="1:35" ht="13.5" x14ac:dyDescent="0.25">
      <c r="A114" s="59" t="str">
        <f>+$A$19</f>
        <v/>
      </c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2"/>
      <c r="Q114" s="23"/>
      <c r="R114" s="22"/>
      <c r="S114" s="23"/>
      <c r="T114" s="22"/>
      <c r="U114" s="23"/>
      <c r="V114" s="22"/>
      <c r="W114" s="23"/>
      <c r="X114" s="22"/>
      <c r="Y114" s="23"/>
      <c r="Z114" s="22"/>
      <c r="AA114" s="23"/>
      <c r="AB114" s="22"/>
      <c r="AC114" s="23"/>
      <c r="AE114" s="29" t="str">
        <f t="shared" si="7"/>
        <v/>
      </c>
      <c r="AG114" s="7" t="str">
        <f>+$A$19</f>
        <v/>
      </c>
      <c r="AH114" s="7" t="str">
        <f>IF(A114&lt;&gt;"",IF(AE114&lt;&gt;"",AE114,0)+IF(O122&lt;&gt;"",O122,0),"")</f>
        <v/>
      </c>
      <c r="AI114" s="106" t="str">
        <f>IF(AH114="","",IF(AH114&gt;0,ROUND(AH114/LARGE(AH107:AH121,1),3),0))</f>
        <v/>
      </c>
    </row>
    <row r="115" spans="1:35" ht="13.5" x14ac:dyDescent="0.25">
      <c r="A115" s="59" t="str">
        <f>+$A$20</f>
        <v/>
      </c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79"/>
      <c r="P115" s="24"/>
      <c r="Q115" s="24"/>
      <c r="R115" s="22"/>
      <c r="S115" s="23"/>
      <c r="T115" s="22"/>
      <c r="U115" s="23"/>
      <c r="V115" s="22"/>
      <c r="W115" s="23"/>
      <c r="X115" s="22"/>
      <c r="Y115" s="23"/>
      <c r="Z115" s="22"/>
      <c r="AA115" s="23"/>
      <c r="AB115" s="22"/>
      <c r="AC115" s="23"/>
      <c r="AE115" s="29" t="str">
        <f t="shared" si="7"/>
        <v/>
      </c>
      <c r="AG115" s="7" t="str">
        <f>+$A$20</f>
        <v/>
      </c>
      <c r="AH115" s="7" t="str">
        <f>IF(A115&lt;&gt;"",IF(AE115&lt;&gt;"",AE115,0)+IF(Q122&lt;&gt;"",Q122,0),"")</f>
        <v/>
      </c>
      <c r="AI115" s="106" t="str">
        <f>IF(AH115="","",IF(AH115&gt;0,ROUND(AH115/LARGE(AH107:AH121,1),3),0))</f>
        <v/>
      </c>
    </row>
    <row r="116" spans="1:35" ht="13.5" x14ac:dyDescent="0.25">
      <c r="A116" s="59" t="str">
        <f>+$A$21</f>
        <v/>
      </c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2"/>
      <c r="U116" s="23"/>
      <c r="V116" s="22"/>
      <c r="W116" s="23"/>
      <c r="X116" s="22"/>
      <c r="Y116" s="23"/>
      <c r="Z116" s="22"/>
      <c r="AA116" s="23"/>
      <c r="AB116" s="22"/>
      <c r="AC116" s="23"/>
      <c r="AE116" s="29" t="str">
        <f t="shared" si="7"/>
        <v/>
      </c>
      <c r="AG116" s="7" t="str">
        <f>+$A$21</f>
        <v/>
      </c>
      <c r="AH116" s="7" t="str">
        <f>IF(A116&lt;&gt;"",IF(AE116&lt;&gt;"",AE116,0)+IF(S122&lt;&gt;"",S122,0),"")</f>
        <v/>
      </c>
      <c r="AI116" s="106" t="str">
        <f>IF(AH116="","",IF(AH116&gt;0,ROUND(AH116/LARGE(AH107:AH121,1),3),0))</f>
        <v/>
      </c>
    </row>
    <row r="117" spans="1:35" ht="13.5" x14ac:dyDescent="0.25">
      <c r="A117" s="59" t="str">
        <f>+$A$22</f>
        <v/>
      </c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2"/>
      <c r="W117" s="23"/>
      <c r="X117" s="22"/>
      <c r="Y117" s="23"/>
      <c r="Z117" s="22"/>
      <c r="AA117" s="23"/>
      <c r="AB117" s="22"/>
      <c r="AC117" s="23"/>
      <c r="AE117" s="29" t="str">
        <f t="shared" si="7"/>
        <v/>
      </c>
      <c r="AG117" s="7" t="str">
        <f>+$A$22</f>
        <v/>
      </c>
      <c r="AH117" s="7" t="str">
        <f>IF(A117&lt;&gt;"",IF(AE117&lt;&gt;"",AE117,0)+IF(U122&lt;&gt;"",U122,0),"")</f>
        <v/>
      </c>
      <c r="AI117" s="106" t="str">
        <f>IF(AH117="","",IF(AH117&gt;0,ROUND(AH117/LARGE(AH107:AH121,1),3),0))</f>
        <v/>
      </c>
    </row>
    <row r="118" spans="1:35" ht="13.5" x14ac:dyDescent="0.25">
      <c r="A118" s="59" t="str">
        <f>+$A$23</f>
        <v/>
      </c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2"/>
      <c r="Y118" s="23"/>
      <c r="Z118" s="22"/>
      <c r="AA118" s="23"/>
      <c r="AB118" s="22"/>
      <c r="AC118" s="23"/>
      <c r="AE118" s="29" t="str">
        <f t="shared" si="7"/>
        <v/>
      </c>
      <c r="AG118" s="7" t="str">
        <f>+$A$23</f>
        <v/>
      </c>
      <c r="AH118" s="7" t="str">
        <f>IF(A118&lt;&gt;"",IF(AE118&lt;&gt;"",AE118,0)+IF(W122&lt;&gt;"",W122,0),"")</f>
        <v/>
      </c>
      <c r="AI118" s="106" t="str">
        <f>IF(AH118="","",IF(AH118&gt;0,ROUND(AH118/LARGE(AH107:AH121,1),3),0))</f>
        <v/>
      </c>
    </row>
    <row r="119" spans="1:35" ht="13.5" x14ac:dyDescent="0.25">
      <c r="A119" s="59" t="str">
        <f>+$A$24</f>
        <v/>
      </c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2"/>
      <c r="AA119" s="23"/>
      <c r="AB119" s="22"/>
      <c r="AC119" s="23"/>
      <c r="AE119" s="29" t="str">
        <f t="shared" si="7"/>
        <v/>
      </c>
      <c r="AG119" s="7" t="str">
        <f>+$A$24</f>
        <v/>
      </c>
      <c r="AH119" s="7" t="str">
        <f>IF(A119&lt;&gt;"",IF(AE119&lt;&gt;"",AE119,0)+IF(Y122&lt;&gt;"",Y122,0),"")</f>
        <v/>
      </c>
      <c r="AI119" s="106" t="str">
        <f>IF(AH119="","",IF(AH119&gt;0,ROUND(AH119/LARGE(AH107:AH121,1),3),0))</f>
        <v/>
      </c>
    </row>
    <row r="120" spans="1:35" ht="13.5" x14ac:dyDescent="0.25">
      <c r="A120" s="59" t="str">
        <f>+$A$25</f>
        <v/>
      </c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2"/>
      <c r="AC120" s="23"/>
      <c r="AE120" s="29" t="str">
        <f t="shared" si="7"/>
        <v/>
      </c>
      <c r="AG120" s="7" t="str">
        <f>+$A$25</f>
        <v/>
      </c>
      <c r="AH120" s="7" t="str">
        <f>IF(A120&lt;&gt;"",IF(AE120&lt;&gt;"",AE120,0)+IF(AA122&lt;&gt;"",AA122,0),"")</f>
        <v/>
      </c>
      <c r="AI120" s="106" t="str">
        <f>IF(AH120="","",IF(AH120&gt;0,ROUND(AH120/LARGE(AH107:AH121,1),3),0))</f>
        <v/>
      </c>
    </row>
    <row r="121" spans="1:35" x14ac:dyDescent="0.2">
      <c r="A121" s="59" t="str">
        <f>+$A$26</f>
        <v/>
      </c>
      <c r="C121" s="3"/>
      <c r="AE121" s="26"/>
      <c r="AG121" s="40" t="str">
        <f>+$A$26</f>
        <v/>
      </c>
      <c r="AH121" s="40" t="str">
        <f>IF(A121&lt;&gt;"",IF(AE121&lt;&gt;"",AE121,0)+IF(AC122&lt;&gt;"",AC122,0),"")</f>
        <v/>
      </c>
      <c r="AI121" s="107" t="str">
        <f>IF(AH121="","",IF(AH121&gt;0,ROUND(AH121/LARGE(AH107:AH121,1),3),0))</f>
        <v/>
      </c>
    </row>
    <row r="122" spans="1:35" s="26" customFormat="1" x14ac:dyDescent="0.2">
      <c r="C122" s="27" t="str">
        <f>IF(C106="","",SUM(C107:C120))</f>
        <v/>
      </c>
      <c r="E122" s="27" t="str">
        <f>IF(E106="","",SUM(E107:E120))</f>
        <v/>
      </c>
      <c r="G122" s="27" t="str">
        <f>IF(G106="","",SUM(G107:G120))</f>
        <v/>
      </c>
      <c r="I122" s="27" t="str">
        <f>IF(I106="","",SUM(I107:I120))</f>
        <v/>
      </c>
      <c r="K122" s="27" t="str">
        <f>IF(K106="","",SUM(K107:K120))</f>
        <v/>
      </c>
      <c r="M122" s="27" t="str">
        <f>IF(M106="","",SUM(M107:M120))</f>
        <v/>
      </c>
      <c r="O122" s="27" t="str">
        <f>IF(O106="","",SUM(O107:O120))</f>
        <v/>
      </c>
      <c r="Q122" s="27" t="str">
        <f>IF(Q106="","",SUM(Q107:Q120))</f>
        <v/>
      </c>
      <c r="S122" s="27" t="str">
        <f>IF(S106="","",SUM(S107:S120))</f>
        <v/>
      </c>
      <c r="U122" s="27" t="str">
        <f>IF(U106="","",SUM(U107:U120))</f>
        <v/>
      </c>
      <c r="W122" s="27" t="str">
        <f>IF(W106="","",SUM(W107:W120))</f>
        <v/>
      </c>
      <c r="X122" s="27"/>
      <c r="Y122" s="27" t="str">
        <f>IF(Y106="","",SUM(Y107:Y120))</f>
        <v/>
      </c>
      <c r="AA122" s="27" t="str">
        <f>IF(AA106="","",SUM(AA107:AA120))</f>
        <v/>
      </c>
      <c r="AC122" s="27" t="str">
        <f>IF(AC106="","",SUM(AC107:AC120))</f>
        <v/>
      </c>
      <c r="AG122" s="41"/>
      <c r="AH122" s="93"/>
      <c r="AI122" s="41"/>
    </row>
    <row r="123" spans="1:35" ht="24" customHeight="1" x14ac:dyDescent="0.2">
      <c r="AC123" s="8" t="str">
        <f>"Firma ("&amp;Anagrafica!B93&amp;")"</f>
        <v>Firma ()</v>
      </c>
      <c r="AE123" s="88"/>
      <c r="AF123" s="88"/>
      <c r="AG123" s="89"/>
      <c r="AH123" s="88"/>
      <c r="AI123" s="88"/>
    </row>
  </sheetData>
  <mergeCells count="70">
    <mergeCell ref="AB24:AE24"/>
    <mergeCell ref="AB25:AE25"/>
    <mergeCell ref="AB26:AE26"/>
    <mergeCell ref="AB20:AE20"/>
    <mergeCell ref="AB21:AE21"/>
    <mergeCell ref="AB22:AE22"/>
    <mergeCell ref="AB23:AE23"/>
    <mergeCell ref="AB16:AE16"/>
    <mergeCell ref="AB17:AE17"/>
    <mergeCell ref="AB18:AE18"/>
    <mergeCell ref="AB19:AE19"/>
    <mergeCell ref="AB12:AE12"/>
    <mergeCell ref="AB13:AE13"/>
    <mergeCell ref="AB14:AE14"/>
    <mergeCell ref="AB15:AE15"/>
    <mergeCell ref="A5:AI5"/>
    <mergeCell ref="A8:AG8"/>
    <mergeCell ref="A9:AG9"/>
    <mergeCell ref="A11:S11"/>
    <mergeCell ref="T11:W11"/>
    <mergeCell ref="AB11:AE11"/>
    <mergeCell ref="X11:AA11"/>
    <mergeCell ref="T12:W12"/>
    <mergeCell ref="T13:W13"/>
    <mergeCell ref="T15:W15"/>
    <mergeCell ref="T14:W14"/>
    <mergeCell ref="T20:W20"/>
    <mergeCell ref="T18:W18"/>
    <mergeCell ref="P27:S27"/>
    <mergeCell ref="B21:S21"/>
    <mergeCell ref="B22:S22"/>
    <mergeCell ref="B23:S23"/>
    <mergeCell ref="B24:S24"/>
    <mergeCell ref="B25:S25"/>
    <mergeCell ref="B26:S26"/>
    <mergeCell ref="T23:W23"/>
    <mergeCell ref="T24:W24"/>
    <mergeCell ref="T25:W25"/>
    <mergeCell ref="T26:W26"/>
    <mergeCell ref="T22:W22"/>
    <mergeCell ref="X17:AA17"/>
    <mergeCell ref="A1:AG1"/>
    <mergeCell ref="T27:W27"/>
    <mergeCell ref="B18:S18"/>
    <mergeCell ref="T16:W16"/>
    <mergeCell ref="T17:W17"/>
    <mergeCell ref="B15:S15"/>
    <mergeCell ref="B12:S12"/>
    <mergeCell ref="B13:S13"/>
    <mergeCell ref="B19:S19"/>
    <mergeCell ref="B20:S20"/>
    <mergeCell ref="T21:W21"/>
    <mergeCell ref="B14:S14"/>
    <mergeCell ref="B16:S16"/>
    <mergeCell ref="B17:S17"/>
    <mergeCell ref="T19:W19"/>
    <mergeCell ref="X12:AA12"/>
    <mergeCell ref="X13:AA13"/>
    <mergeCell ref="X14:AA14"/>
    <mergeCell ref="X15:AA15"/>
    <mergeCell ref="X16:AA16"/>
    <mergeCell ref="X18:AA18"/>
    <mergeCell ref="X19:AA19"/>
    <mergeCell ref="X24:AA24"/>
    <mergeCell ref="X25:AA25"/>
    <mergeCell ref="X26:AA26"/>
    <mergeCell ref="X20:AA20"/>
    <mergeCell ref="X21:AA21"/>
    <mergeCell ref="X22:AA22"/>
    <mergeCell ref="X23:AA23"/>
  </mergeCells>
  <phoneticPr fontId="0" type="noConversion"/>
  <conditionalFormatting sqref="B31 D31:D32 F31:F33 H31:H34 J31:J35 L31:L36 N31:N37 P31:P38 R31:R39 T31:T40 V31:V41 X31:X42 Z31:Z43 AB31:AB44">
    <cfRule type="expression" dxfId="59" priority="16" stopIfTrue="1">
      <formula>AND(OR($A31="",C$30=""),$AE31&lt;&gt;"")</formula>
    </cfRule>
    <cfRule type="expression" dxfId="58" priority="17" stopIfTrue="1">
      <formula>OR($A31="",C$30="")</formula>
    </cfRule>
  </conditionalFormatting>
  <conditionalFormatting sqref="B50 D50:D51 F50:F52 H50:H53 J50:J54 L50:L55 N50:N56 P50:P57 R50:R58 T50:T59 V50:V60 X50:X61 Z50:Z62 AB50:AB63">
    <cfRule type="expression" dxfId="57" priority="4" stopIfTrue="1">
      <formula>AND(OR($A50="",C$49=""),$AE50&lt;&gt;"")</formula>
    </cfRule>
    <cfRule type="expression" dxfId="56" priority="5" stopIfTrue="1">
      <formula>OR($A50="",C$49="")</formula>
    </cfRule>
  </conditionalFormatting>
  <conditionalFormatting sqref="B69 D69:D70 F69:F71 H69:H72 J69:J73 L69:L74 N69:N75 P69:P76 R69:R77 T69:T78 V69:V79 X69:X80 Z69:Z81 AB69:AB82 X118">
    <cfRule type="expression" dxfId="55" priority="8" stopIfTrue="1">
      <formula>AND(OR($A69="",C$68=""),$AE69&lt;&gt;"")</formula>
    </cfRule>
    <cfRule type="expression" dxfId="54" priority="9" stopIfTrue="1">
      <formula>OR($A69="",C$68="")</formula>
    </cfRule>
  </conditionalFormatting>
  <conditionalFormatting sqref="B88 D88:D89 F88:F90 H88:H91 J88:J92 L88:L93 N88:N94 P88:P95 R88:R96 T88:T97 V88:V98 X88:X99 Z88:Z100 AB88:AB101">
    <cfRule type="expression" dxfId="53" priority="12" stopIfTrue="1">
      <formula>AND(OR($A88="",C$87=""),$AE88&lt;&gt;"")</formula>
    </cfRule>
    <cfRule type="expression" dxfId="52" priority="13" stopIfTrue="1">
      <formula>OR($A88="",C$87="")</formula>
    </cfRule>
  </conditionalFormatting>
  <conditionalFormatting sqref="B107 D107:D108 F107:F109 H107:H110 J107:J111 L107:L112 N107:N113 P107:P114 R107:R115 T107:T116 V107:V117 X107:X117 Z107:Z119 AB107:AB120">
    <cfRule type="expression" dxfId="51" priority="14" stopIfTrue="1">
      <formula>AND(OR($A107="",C$106=""),$AE107&lt;&gt;"")</formula>
    </cfRule>
    <cfRule type="expression" dxfId="50" priority="15" stopIfTrue="1">
      <formula>OR($A107="",C$106="")</formula>
    </cfRule>
  </conditionalFormatting>
  <conditionalFormatting sqref="B32:C32 B33:E44 F34:G44 H35:I44 J36:K44 L37:M44 N38:O44 P39:Q44 R40:S44 T41:U44 V42:W44 X43:Y44 Z44:AA44 B51:C51 B52:E63 F53:G63 H54:I63 J55:K63 L56:M63 N57:O63 P58:Q63 R59:S63 T60:U63 V61:W63 X62:Y63 Z63:AA63 B70:C70 B71:E82 F72:G82 H73:I82 J74:K82 L75:M82 N76:O82 P77:Q82 R78:S82 T79:U82 V80:W82 X81:Y82 Z82:AA82 B89:C89 B90:E101 F91:G101 H92:I101 J93:K101 L94:M101 N95:O101 P96:Q101 R97:S101 T98:U101 V99:W101 X100:Y101 Z101:AA101 B108:C108 B109:E120 F110:G120 H111:I120 J112:K120 L113:M120 N114:O120 P115:Q120 R116:S120 T117:U120 V118:W120 X119:Y120 Z120:AA120">
    <cfRule type="expression" dxfId="49" priority="2" stopIfTrue="1">
      <formula>AND($A32&lt;&gt;"",$A33="")</formula>
    </cfRule>
    <cfRule type="expression" dxfId="48" priority="3" stopIfTrue="1">
      <formula>$A32=""</formula>
    </cfRule>
  </conditionalFormatting>
  <conditionalFormatting sqref="B30:AC30 AE31:AE44 A31:A45 B49:AC49 AE50:AE63 A50:A64 B68:AC68 AE69:AE82 A69:A83 B87:AC87 AE88:AE101 A88:A102 B106:AC106 AE107:AE120 A107:A121">
    <cfRule type="cellIs" dxfId="47" priority="20" stopIfTrue="1" operator="equal">
      <formula>""</formula>
    </cfRule>
  </conditionalFormatting>
  <conditionalFormatting sqref="C31 E31:E32 G31:G33 I31:I34 K31:K35 M31:M36 O31:O37 Q31:Q38 S31:S39 U31:U40 W31:W41 Y31:Y42 AA31:AA43 AC31:AC44">
    <cfRule type="expression" dxfId="46" priority="18" stopIfTrue="1">
      <formula>AND(OR($A31="",C$30=""),$AE31&lt;&gt;"")</formula>
    </cfRule>
    <cfRule type="expression" dxfId="45" priority="19" stopIfTrue="1">
      <formula>C$30=""</formula>
    </cfRule>
  </conditionalFormatting>
  <conditionalFormatting sqref="C46 E46 G46 I46 K46 M46 O46 Q46 S46 U46 W46:Y46 AA46 AC46 C65 E65 G65 I65 K65 M65 O65 Q65 S65 U65 W65:Y65 AA65 AC65 C84 E84 G84 I84 K84 M84 O84 Q84 S84 U84 W84:Y84 AA84 AC84 C103 E103 G103 I103 K103 M103 O103 Q103 S103 U103 W103:Y103 AA103 AC103 C122 E122 G122 I122 K122 M122 O122 Q122 S122 U122 W122:Y122 AA122 AC122">
    <cfRule type="expression" dxfId="44" priority="1" stopIfTrue="1">
      <formula>C30=""</formula>
    </cfRule>
  </conditionalFormatting>
  <conditionalFormatting sqref="C50 E50:E51 G50:G52 I50:I53 K50:K54 M50:M55 O50:O56 Q50:Q57 S50:S58 U50:U59 W50:W60 Y50:Y61 AA50:AA62 AC50:AC63 C88 E88:E89 G88:G90 I88:I91 K88:K92 M88:M93 O88:O94 Q88:Q95 S88:S96 U88:U97 W88:W98 Y88:Y99 AA88:AA100 AC88:AC101">
    <cfRule type="expression" dxfId="43" priority="6" stopIfTrue="1">
      <formula>AND(OR($A50="",C$49=""),$AE50&lt;&gt;"")</formula>
    </cfRule>
    <cfRule type="expression" dxfId="42" priority="7" stopIfTrue="1">
      <formula>C$49=""</formula>
    </cfRule>
  </conditionalFormatting>
  <conditionalFormatting sqref="C69 E69:E70 G69:G71 I69:I72 K69:K73 M69:M74 O69:O75 Q69:Q76 S69:S77 U69:U78 W69:W79 Y69:Y80 AA69:AA81 AC69:AC82 C107 E107:E108 G107:G109 I107:I110 K107:K111 M107:M112 O107:O113 Q107:Q114 S107:S115 U107:U116 W107:W117 Y107:Y118 AA107:AA119 AC107:AC120">
    <cfRule type="expression" dxfId="41" priority="10" stopIfTrue="1">
      <formula>AND(OR($A69="",C$68=""),$AE69&lt;&gt;"")</formula>
    </cfRule>
    <cfRule type="expression" dxfId="40" priority="11" stopIfTrue="1">
      <formula>C$68=""</formula>
    </cfRule>
  </conditionalFormatting>
  <hyperlinks>
    <hyperlink ref="A1" location="Anagrafica!A1" display="Torna alla scheda Anagrafica" xr:uid="{00000000-0004-0000-1500-000000000000}"/>
  </hyperlinks>
  <pageMargins left="0.39370078740157483" right="0.39370078740157483" top="0.39370078740157483" bottom="0.78740157480314965" header="0.51181102362204722" footer="0.39370078740157483"/>
  <pageSetup paperSize="9" scale="42" orientation="portrait" r:id="rId1"/>
  <headerFooter alignWithMargins="0">
    <oddFooter>&amp;L&amp;"Arial Narrow,Normale"&amp;8&amp;D&amp;R&amp;"Arial Narrow,Normale"&amp;A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oglio46">
    <tabColor indexed="42"/>
    <pageSetUpPr fitToPage="1"/>
  </sheetPr>
  <dimension ref="A1:AI123"/>
  <sheetViews>
    <sheetView showGridLines="0" view="pageBreakPreview" topLeftCell="A5" zoomScaleNormal="100" workbookViewId="0">
      <selection activeCell="U38" sqref="U38"/>
    </sheetView>
  </sheetViews>
  <sheetFormatPr defaultColWidth="9.140625" defaultRowHeight="12.75" x14ac:dyDescent="0.2"/>
  <cols>
    <col min="1" max="2" width="3.85546875" style="3" customWidth="1"/>
    <col min="3" max="3" width="3.85546875" style="5" bestFit="1" customWidth="1"/>
    <col min="4" max="4" width="3.140625" style="3" customWidth="1"/>
    <col min="5" max="31" width="3" style="3" customWidth="1"/>
    <col min="32" max="32" width="2.42578125" style="3" customWidth="1"/>
    <col min="33" max="33" width="3.5703125" style="26" customWidth="1"/>
    <col min="34" max="35" width="10.85546875" style="3" customWidth="1"/>
    <col min="36" max="43" width="3" style="3" customWidth="1"/>
    <col min="44" max="44" width="3.140625" style="3" customWidth="1"/>
    <col min="45" max="16384" width="9.140625" style="3"/>
  </cols>
  <sheetData>
    <row r="1" spans="1:35" ht="26.25" customHeight="1" x14ac:dyDescent="0.2">
      <c r="A1" s="353" t="s">
        <v>21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</row>
    <row r="2" spans="1:35" s="30" customFormat="1" ht="13.5" x14ac:dyDescent="0.25">
      <c r="A2" s="45" t="s">
        <v>16</v>
      </c>
      <c r="B2" s="46"/>
      <c r="C2" s="47"/>
      <c r="D2" s="48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9"/>
      <c r="AH2" s="49"/>
      <c r="AI2" s="49"/>
    </row>
    <row r="3" spans="1:35" s="31" customFormat="1" ht="13.5" x14ac:dyDescent="0.25">
      <c r="A3" s="50"/>
      <c r="B3" s="50"/>
      <c r="C3" s="51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</row>
    <row r="4" spans="1:35" s="9" customFormat="1" ht="6" customHeight="1" x14ac:dyDescent="0.3">
      <c r="A4" s="52"/>
      <c r="B4" s="52"/>
      <c r="C4" s="53"/>
      <c r="D4" s="54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</row>
    <row r="5" spans="1:35" s="9" customFormat="1" ht="39.75" customHeight="1" x14ac:dyDescent="0.3">
      <c r="A5" s="411" t="str">
        <f>IF(Anagrafica!A3&lt;&gt;"",Anagrafica!A3,"")</f>
        <v>CDC ___/______/______ ANNO_______ (agg. P se plurien.) 
TITOLO DEL CDC______________________________</v>
      </c>
      <c r="B5" s="411"/>
      <c r="C5" s="411"/>
      <c r="D5" s="411"/>
      <c r="E5" s="411"/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  <c r="Q5" s="411"/>
      <c r="R5" s="411"/>
      <c r="S5" s="411"/>
      <c r="T5" s="411"/>
      <c r="U5" s="411"/>
      <c r="V5" s="411"/>
      <c r="W5" s="411"/>
      <c r="X5" s="411"/>
      <c r="Y5" s="411"/>
      <c r="Z5" s="411"/>
      <c r="AA5" s="411"/>
      <c r="AB5" s="411"/>
      <c r="AC5" s="411"/>
      <c r="AD5" s="411"/>
      <c r="AE5" s="411"/>
      <c r="AF5" s="411"/>
      <c r="AG5" s="411"/>
      <c r="AH5" s="411"/>
      <c r="AI5" s="411"/>
    </row>
    <row r="6" spans="1:35" s="9" customFormat="1" ht="20.25" x14ac:dyDescent="0.3">
      <c r="A6" s="33"/>
      <c r="B6" s="33"/>
      <c r="C6" s="58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</row>
    <row r="7" spans="1:35" s="9" customFormat="1" ht="20.25" x14ac:dyDescent="0.3">
      <c r="C7" s="10"/>
      <c r="D7" s="11"/>
    </row>
    <row r="8" spans="1:35" s="72" customFormat="1" ht="18.75" x14ac:dyDescent="0.3">
      <c r="A8" s="412" t="str">
        <f>"Criterio: "&amp; Anagrafica!A21&amp;" - "&amp;Anagrafica!B21</f>
        <v>Criterio: CRIT2 - Criterio tecnico 2</v>
      </c>
      <c r="B8" s="412"/>
      <c r="C8" s="412"/>
      <c r="D8" s="412"/>
      <c r="E8" s="412"/>
      <c r="F8" s="412"/>
      <c r="G8" s="412"/>
      <c r="H8" s="412"/>
      <c r="I8" s="412"/>
      <c r="J8" s="412"/>
      <c r="K8" s="412"/>
      <c r="L8" s="412"/>
      <c r="M8" s="412"/>
      <c r="N8" s="412"/>
      <c r="O8" s="412"/>
      <c r="P8" s="412"/>
      <c r="Q8" s="412"/>
      <c r="R8" s="412"/>
      <c r="S8" s="412"/>
      <c r="T8" s="412"/>
      <c r="U8" s="412"/>
      <c r="V8" s="412"/>
      <c r="W8" s="412"/>
      <c r="X8" s="412"/>
      <c r="Y8" s="412"/>
      <c r="Z8" s="412"/>
      <c r="AA8" s="412"/>
      <c r="AB8" s="412"/>
      <c r="AC8" s="412"/>
      <c r="AD8" s="412"/>
      <c r="AE8" s="412"/>
      <c r="AF8" s="412"/>
      <c r="AG8" s="412"/>
      <c r="AH8" s="82" t="s">
        <v>15</v>
      </c>
      <c r="AI8" s="83">
        <f>IF(+Anagrafica!C21&lt;&gt;"",Anagrafica!C21,"")</f>
        <v>35</v>
      </c>
    </row>
    <row r="9" spans="1:35" s="1" customFormat="1" ht="24" customHeight="1" x14ac:dyDescent="0.3">
      <c r="A9" s="413" t="str">
        <f>"Sottocriterio: " &amp; Anagrafica!A26&amp;" - "&amp;Anagrafica!B26</f>
        <v xml:space="preserve">Sottocriterio:  - </v>
      </c>
      <c r="B9" s="413"/>
      <c r="C9" s="413"/>
      <c r="D9" s="413"/>
      <c r="E9" s="413"/>
      <c r="F9" s="413"/>
      <c r="G9" s="413"/>
      <c r="H9" s="413"/>
      <c r="I9" s="413"/>
      <c r="J9" s="413"/>
      <c r="K9" s="413"/>
      <c r="L9" s="413"/>
      <c r="M9" s="413"/>
      <c r="N9" s="413"/>
      <c r="O9" s="413"/>
      <c r="P9" s="413"/>
      <c r="Q9" s="413"/>
      <c r="R9" s="413"/>
      <c r="S9" s="413"/>
      <c r="T9" s="413"/>
      <c r="U9" s="413"/>
      <c r="V9" s="413"/>
      <c r="W9" s="413"/>
      <c r="X9" s="413"/>
      <c r="Y9" s="413"/>
      <c r="Z9" s="413"/>
      <c r="AA9" s="413"/>
      <c r="AB9" s="413"/>
      <c r="AC9" s="413"/>
      <c r="AD9" s="413"/>
      <c r="AE9" s="413"/>
      <c r="AF9" s="413"/>
      <c r="AG9" s="413"/>
      <c r="AH9" s="65" t="s">
        <v>18</v>
      </c>
      <c r="AI9" s="84" t="str">
        <f>IF(+Anagrafica!C26&lt;&gt;"",Anagrafica!C26,"")</f>
        <v/>
      </c>
    </row>
    <row r="10" spans="1:35" ht="18" x14ac:dyDescent="0.25">
      <c r="B10" s="1"/>
      <c r="D10" s="1"/>
      <c r="AB10" s="4"/>
      <c r="AC10" s="4"/>
      <c r="AD10" s="4"/>
      <c r="AE10" s="4"/>
    </row>
    <row r="11" spans="1:35" ht="29.25" customHeight="1" x14ac:dyDescent="0.2">
      <c r="A11" s="385" t="s">
        <v>17</v>
      </c>
      <c r="B11" s="385"/>
      <c r="C11" s="385"/>
      <c r="D11" s="385"/>
      <c r="E11" s="385"/>
      <c r="F11" s="385"/>
      <c r="G11" s="385"/>
      <c r="H11" s="385"/>
      <c r="I11" s="385"/>
      <c r="J11" s="385"/>
      <c r="K11" s="385"/>
      <c r="L11" s="385"/>
      <c r="M11" s="385"/>
      <c r="N11" s="385"/>
      <c r="O11" s="385"/>
      <c r="P11" s="385"/>
      <c r="Q11" s="385"/>
      <c r="R11" s="385"/>
      <c r="S11" s="385"/>
      <c r="T11" s="385" t="s">
        <v>23</v>
      </c>
      <c r="U11" s="385"/>
      <c r="V11" s="385"/>
      <c r="W11" s="385"/>
      <c r="X11" s="385" t="s">
        <v>25</v>
      </c>
      <c r="Y11" s="385"/>
      <c r="Z11" s="385"/>
      <c r="AA11" s="385"/>
      <c r="AB11" s="385" t="s">
        <v>24</v>
      </c>
      <c r="AC11" s="385"/>
      <c r="AD11" s="385"/>
      <c r="AE11" s="385"/>
      <c r="AF11" s="26"/>
      <c r="AI11" s="21" t="s">
        <v>19</v>
      </c>
    </row>
    <row r="12" spans="1:35" ht="16.5" x14ac:dyDescent="0.3">
      <c r="A12" s="61" t="str">
        <f>IF($AI$9&lt;&gt;"",IF(Anagrafica!A99&lt;&gt;"",Anagrafica!A99,""),"")</f>
        <v/>
      </c>
      <c r="B12" s="409" t="str">
        <f>IF(A12&lt;&gt;"",IF(Anagrafica!B99&lt;&gt;"",Anagrafica!B99,""),"")</f>
        <v/>
      </c>
      <c r="C12" s="409"/>
      <c r="D12" s="409"/>
      <c r="E12" s="409"/>
      <c r="F12" s="409"/>
      <c r="G12" s="409"/>
      <c r="H12" s="409"/>
      <c r="I12" s="409"/>
      <c r="J12" s="409"/>
      <c r="K12" s="409"/>
      <c r="L12" s="409"/>
      <c r="M12" s="409"/>
      <c r="N12" s="409"/>
      <c r="O12" s="409"/>
      <c r="P12" s="409"/>
      <c r="Q12" s="409"/>
      <c r="R12" s="409"/>
      <c r="S12" s="410"/>
      <c r="T12" s="372" t="str">
        <f>IF(A12&lt;&gt;"",IF(AI31&lt;&gt;"",AI31,0)+IF(AI50&lt;&gt;"",AI50,0)+IF(AI69&lt;&gt;"",AI69,0)+IF(AI88&lt;&gt;"",AI88,0)+IF(AI107&lt;&gt;"",AI107,0),"")</f>
        <v/>
      </c>
      <c r="U12" s="373"/>
      <c r="V12" s="373"/>
      <c r="W12" s="373"/>
      <c r="X12" s="372" t="str">
        <f>IF(T12&lt;&gt;"",ROUND(T12/COUNTA(Anagrafica!$B$89:$C$93),3),"")</f>
        <v/>
      </c>
      <c r="Y12" s="373"/>
      <c r="Z12" s="373"/>
      <c r="AA12" s="390"/>
      <c r="AB12" s="372" t="str">
        <f>IF(T12="","",IF(T12&gt;0,ROUND(X12/LARGE($X$12:$AA$26,1),3),0))</f>
        <v/>
      </c>
      <c r="AC12" s="373"/>
      <c r="AD12" s="373"/>
      <c r="AE12" s="390"/>
      <c r="AF12" s="94"/>
      <c r="AG12" s="94"/>
      <c r="AH12" s="95"/>
      <c r="AI12" s="85" t="str">
        <f t="shared" ref="AI12:AI26" si="0">IF(AB12&lt;&gt;"",IF(AB12&gt;0,ROUND(AB12*IF($AI$9&lt;&gt;"",$AI$9,$AI$8),3),0),"")</f>
        <v/>
      </c>
    </row>
    <row r="13" spans="1:35" ht="16.5" x14ac:dyDescent="0.3">
      <c r="A13" s="62" t="str">
        <f>IF($AI$9&lt;&gt;"",IF(Anagrafica!A100&lt;&gt;"",Anagrafica!A100,""),"")</f>
        <v/>
      </c>
      <c r="B13" s="374" t="str">
        <f>IF(A13&lt;&gt;"",IF(Anagrafica!B100&lt;&gt;"",Anagrafica!B100,""),"")</f>
        <v/>
      </c>
      <c r="C13" s="374"/>
      <c r="D13" s="374"/>
      <c r="E13" s="374"/>
      <c r="F13" s="374"/>
      <c r="G13" s="374"/>
      <c r="H13" s="374"/>
      <c r="I13" s="374"/>
      <c r="J13" s="374"/>
      <c r="K13" s="374"/>
      <c r="L13" s="374"/>
      <c r="M13" s="374"/>
      <c r="N13" s="374"/>
      <c r="O13" s="374"/>
      <c r="P13" s="374"/>
      <c r="Q13" s="374"/>
      <c r="R13" s="374"/>
      <c r="S13" s="376"/>
      <c r="T13" s="401" t="str">
        <f t="shared" ref="T13:T26" si="1">IF(A13&lt;&gt;"",IF(AI32&lt;&gt;"",AI32,0)+IF(AI51&lt;&gt;"",AI51,0)+IF(AI70&lt;&gt;"",AI70,0)+IF(AI89&lt;&gt;"",AI89,0)+IF(AI108&lt;&gt;"",AI108,0),"")</f>
        <v/>
      </c>
      <c r="U13" s="402"/>
      <c r="V13" s="402"/>
      <c r="W13" s="402"/>
      <c r="X13" s="401" t="str">
        <f>IF(T13&lt;&gt;"",ROUND(T13/COUNTA(Anagrafica!$B$89:$C$93),3),"")</f>
        <v/>
      </c>
      <c r="Y13" s="402"/>
      <c r="Z13" s="402"/>
      <c r="AA13" s="403"/>
      <c r="AB13" s="401" t="str">
        <f t="shared" ref="AB13:AB26" si="2">IF(T13="","",IF(T13&gt;0,ROUND(X13/LARGE($X$12:$AA$26,1),3),0))</f>
        <v/>
      </c>
      <c r="AC13" s="402"/>
      <c r="AD13" s="402"/>
      <c r="AE13" s="403"/>
      <c r="AF13" s="96"/>
      <c r="AG13" s="96"/>
      <c r="AH13" s="97"/>
      <c r="AI13" s="86" t="str">
        <f t="shared" si="0"/>
        <v/>
      </c>
    </row>
    <row r="14" spans="1:35" ht="16.5" x14ac:dyDescent="0.3">
      <c r="A14" s="62" t="str">
        <f>IF($AI$9&lt;&gt;"",IF(Anagrafica!A101&lt;&gt;"",Anagrafica!A101,""),"")</f>
        <v/>
      </c>
      <c r="B14" s="374" t="str">
        <f>IF(A14&lt;&gt;"",IF(Anagrafica!B101&lt;&gt;"",Anagrafica!B101,""),"")</f>
        <v/>
      </c>
      <c r="C14" s="374"/>
      <c r="D14" s="374"/>
      <c r="E14" s="374"/>
      <c r="F14" s="374"/>
      <c r="G14" s="374"/>
      <c r="H14" s="374"/>
      <c r="I14" s="374"/>
      <c r="J14" s="374"/>
      <c r="K14" s="374"/>
      <c r="L14" s="374"/>
      <c r="M14" s="374"/>
      <c r="N14" s="374"/>
      <c r="O14" s="374"/>
      <c r="P14" s="374"/>
      <c r="Q14" s="374"/>
      <c r="R14" s="374"/>
      <c r="S14" s="376"/>
      <c r="T14" s="401" t="str">
        <f t="shared" si="1"/>
        <v/>
      </c>
      <c r="U14" s="402"/>
      <c r="V14" s="402"/>
      <c r="W14" s="402"/>
      <c r="X14" s="401" t="str">
        <f>IF(T14&lt;&gt;"",ROUND(T14/COUNTA(Anagrafica!$B$89:$C$93),3),"")</f>
        <v/>
      </c>
      <c r="Y14" s="402"/>
      <c r="Z14" s="402"/>
      <c r="AA14" s="403"/>
      <c r="AB14" s="401" t="str">
        <f t="shared" si="2"/>
        <v/>
      </c>
      <c r="AC14" s="402"/>
      <c r="AD14" s="402"/>
      <c r="AE14" s="403"/>
      <c r="AF14" s="96"/>
      <c r="AG14" s="96"/>
      <c r="AH14" s="97"/>
      <c r="AI14" s="86" t="str">
        <f t="shared" si="0"/>
        <v/>
      </c>
    </row>
    <row r="15" spans="1:35" ht="16.5" x14ac:dyDescent="0.3">
      <c r="A15" s="62" t="str">
        <f>IF($AI$9&lt;&gt;"",IF(Anagrafica!A102&lt;&gt;"",Anagrafica!A102,""),"")</f>
        <v/>
      </c>
      <c r="B15" s="374" t="str">
        <f>IF(A15&lt;&gt;"",IF(Anagrafica!B102&lt;&gt;"",Anagrafica!B102,""),"")</f>
        <v/>
      </c>
      <c r="C15" s="374"/>
      <c r="D15" s="374"/>
      <c r="E15" s="374"/>
      <c r="F15" s="374"/>
      <c r="G15" s="374"/>
      <c r="H15" s="374"/>
      <c r="I15" s="374"/>
      <c r="J15" s="374"/>
      <c r="K15" s="374"/>
      <c r="L15" s="374"/>
      <c r="M15" s="374"/>
      <c r="N15" s="374"/>
      <c r="O15" s="374"/>
      <c r="P15" s="374"/>
      <c r="Q15" s="374"/>
      <c r="R15" s="374"/>
      <c r="S15" s="376"/>
      <c r="T15" s="401" t="str">
        <f t="shared" si="1"/>
        <v/>
      </c>
      <c r="U15" s="402"/>
      <c r="V15" s="402"/>
      <c r="W15" s="402"/>
      <c r="X15" s="401" t="str">
        <f>IF(T15&lt;&gt;"",ROUND(T15/COUNTA(Anagrafica!$B$89:$C$93),3),"")</f>
        <v/>
      </c>
      <c r="Y15" s="402"/>
      <c r="Z15" s="402"/>
      <c r="AA15" s="403"/>
      <c r="AB15" s="401" t="str">
        <f t="shared" si="2"/>
        <v/>
      </c>
      <c r="AC15" s="402"/>
      <c r="AD15" s="402"/>
      <c r="AE15" s="403"/>
      <c r="AF15" s="96"/>
      <c r="AG15" s="96"/>
      <c r="AH15" s="97"/>
      <c r="AI15" s="86" t="str">
        <f t="shared" si="0"/>
        <v/>
      </c>
    </row>
    <row r="16" spans="1:35" ht="16.5" x14ac:dyDescent="0.3">
      <c r="A16" s="62" t="str">
        <f>IF($AI$9&lt;&gt;"",IF(Anagrafica!A103&lt;&gt;"",Anagrafica!A103,""),"")</f>
        <v/>
      </c>
      <c r="B16" s="374" t="str">
        <f>IF(A16&lt;&gt;"",IF(Anagrafica!B103&lt;&gt;"",Anagrafica!B103,""),"")</f>
        <v/>
      </c>
      <c r="C16" s="374"/>
      <c r="D16" s="374"/>
      <c r="E16" s="374"/>
      <c r="F16" s="374"/>
      <c r="G16" s="374"/>
      <c r="H16" s="374"/>
      <c r="I16" s="374"/>
      <c r="J16" s="374"/>
      <c r="K16" s="374"/>
      <c r="L16" s="374"/>
      <c r="M16" s="374"/>
      <c r="N16" s="374"/>
      <c r="O16" s="374"/>
      <c r="P16" s="374"/>
      <c r="Q16" s="374"/>
      <c r="R16" s="374"/>
      <c r="S16" s="376"/>
      <c r="T16" s="401" t="str">
        <f t="shared" si="1"/>
        <v/>
      </c>
      <c r="U16" s="402"/>
      <c r="V16" s="402"/>
      <c r="W16" s="402"/>
      <c r="X16" s="401" t="str">
        <f>IF(T16&lt;&gt;"",ROUND(T16/COUNTA(Anagrafica!$B$89:$C$93),3),"")</f>
        <v/>
      </c>
      <c r="Y16" s="402"/>
      <c r="Z16" s="402"/>
      <c r="AA16" s="403"/>
      <c r="AB16" s="401" t="str">
        <f t="shared" si="2"/>
        <v/>
      </c>
      <c r="AC16" s="402"/>
      <c r="AD16" s="402"/>
      <c r="AE16" s="403"/>
      <c r="AF16" s="96"/>
      <c r="AG16" s="96"/>
      <c r="AH16" s="97"/>
      <c r="AI16" s="86" t="str">
        <f t="shared" si="0"/>
        <v/>
      </c>
    </row>
    <row r="17" spans="1:35" ht="16.5" x14ac:dyDescent="0.3">
      <c r="A17" s="62" t="str">
        <f>IF($AI$9&lt;&gt;"",IF(Anagrafica!A104&lt;&gt;"",Anagrafica!A104,""),"")</f>
        <v/>
      </c>
      <c r="B17" s="374" t="str">
        <f>IF(A17&lt;&gt;"",IF(Anagrafica!B104&lt;&gt;"",Anagrafica!B104,""),"")</f>
        <v/>
      </c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4"/>
      <c r="N17" s="374"/>
      <c r="O17" s="374"/>
      <c r="P17" s="374"/>
      <c r="Q17" s="374"/>
      <c r="R17" s="374"/>
      <c r="S17" s="376"/>
      <c r="T17" s="401" t="str">
        <f t="shared" si="1"/>
        <v/>
      </c>
      <c r="U17" s="402"/>
      <c r="V17" s="402"/>
      <c r="W17" s="402"/>
      <c r="X17" s="401" t="str">
        <f>IF(T17&lt;&gt;"",ROUND(T17/COUNTA(Anagrafica!$B$89:$C$93),3),"")</f>
        <v/>
      </c>
      <c r="Y17" s="402"/>
      <c r="Z17" s="402"/>
      <c r="AA17" s="403"/>
      <c r="AB17" s="401" t="str">
        <f t="shared" si="2"/>
        <v/>
      </c>
      <c r="AC17" s="402"/>
      <c r="AD17" s="402"/>
      <c r="AE17" s="403"/>
      <c r="AF17" s="96"/>
      <c r="AG17" s="96"/>
      <c r="AH17" s="97"/>
      <c r="AI17" s="86" t="str">
        <f t="shared" si="0"/>
        <v/>
      </c>
    </row>
    <row r="18" spans="1:35" ht="16.5" x14ac:dyDescent="0.3">
      <c r="A18" s="62" t="str">
        <f>IF($AI$9&lt;&gt;"",IF(Anagrafica!A105&lt;&gt;"",Anagrafica!A105,""),"")</f>
        <v/>
      </c>
      <c r="B18" s="374" t="str">
        <f>IF(A18&lt;&gt;"",IF(Anagrafica!B105&lt;&gt;"",Anagrafica!B105,""),"")</f>
        <v/>
      </c>
      <c r="C18" s="374"/>
      <c r="D18" s="374"/>
      <c r="E18" s="374"/>
      <c r="F18" s="374"/>
      <c r="G18" s="374"/>
      <c r="H18" s="374"/>
      <c r="I18" s="374"/>
      <c r="J18" s="374"/>
      <c r="K18" s="374"/>
      <c r="L18" s="374"/>
      <c r="M18" s="374"/>
      <c r="N18" s="374"/>
      <c r="O18" s="374"/>
      <c r="P18" s="374"/>
      <c r="Q18" s="374"/>
      <c r="R18" s="374"/>
      <c r="S18" s="376"/>
      <c r="T18" s="401" t="str">
        <f t="shared" si="1"/>
        <v/>
      </c>
      <c r="U18" s="402"/>
      <c r="V18" s="402"/>
      <c r="W18" s="402"/>
      <c r="X18" s="401" t="str">
        <f>IF(T18&lt;&gt;"",ROUND(T18/COUNTA(Anagrafica!$B$89:$C$93),3),"")</f>
        <v/>
      </c>
      <c r="Y18" s="402"/>
      <c r="Z18" s="402"/>
      <c r="AA18" s="403"/>
      <c r="AB18" s="401" t="str">
        <f t="shared" si="2"/>
        <v/>
      </c>
      <c r="AC18" s="402"/>
      <c r="AD18" s="402"/>
      <c r="AE18" s="403"/>
      <c r="AF18" s="96"/>
      <c r="AG18" s="96"/>
      <c r="AH18" s="97"/>
      <c r="AI18" s="86" t="str">
        <f t="shared" si="0"/>
        <v/>
      </c>
    </row>
    <row r="19" spans="1:35" ht="16.5" x14ac:dyDescent="0.3">
      <c r="A19" s="62" t="str">
        <f>IF($AI$9&lt;&gt;"",IF(Anagrafica!A106&lt;&gt;"",Anagrafica!A106,""),"")</f>
        <v/>
      </c>
      <c r="B19" s="374" t="str">
        <f>IF(A19&lt;&gt;"",IF(Anagrafica!B106&lt;&gt;"",Anagrafica!B106,""),"")</f>
        <v/>
      </c>
      <c r="C19" s="374"/>
      <c r="D19" s="374"/>
      <c r="E19" s="374"/>
      <c r="F19" s="374"/>
      <c r="G19" s="374"/>
      <c r="H19" s="374"/>
      <c r="I19" s="374"/>
      <c r="J19" s="374"/>
      <c r="K19" s="374"/>
      <c r="L19" s="374"/>
      <c r="M19" s="374"/>
      <c r="N19" s="374"/>
      <c r="O19" s="374"/>
      <c r="P19" s="374"/>
      <c r="Q19" s="374"/>
      <c r="R19" s="374"/>
      <c r="S19" s="376"/>
      <c r="T19" s="401" t="str">
        <f t="shared" si="1"/>
        <v/>
      </c>
      <c r="U19" s="402"/>
      <c r="V19" s="402"/>
      <c r="W19" s="402"/>
      <c r="X19" s="401" t="str">
        <f>IF(T19&lt;&gt;"",ROUND(T19/COUNTA(Anagrafica!$B$89:$C$93),3),"")</f>
        <v/>
      </c>
      <c r="Y19" s="402"/>
      <c r="Z19" s="402"/>
      <c r="AA19" s="403"/>
      <c r="AB19" s="401" t="str">
        <f t="shared" si="2"/>
        <v/>
      </c>
      <c r="AC19" s="402"/>
      <c r="AD19" s="402"/>
      <c r="AE19" s="403"/>
      <c r="AF19" s="96"/>
      <c r="AG19" s="96"/>
      <c r="AH19" s="97"/>
      <c r="AI19" s="86" t="str">
        <f t="shared" si="0"/>
        <v/>
      </c>
    </row>
    <row r="20" spans="1:35" ht="16.5" x14ac:dyDescent="0.3">
      <c r="A20" s="62" t="str">
        <f>IF($AI$9&lt;&gt;"",IF(Anagrafica!A107&lt;&gt;"",Anagrafica!A107,""),"")</f>
        <v/>
      </c>
      <c r="B20" s="374" t="str">
        <f>IF(A20&lt;&gt;"",IF(Anagrafica!B107&lt;&gt;"",Anagrafica!B107,""),"")</f>
        <v/>
      </c>
      <c r="C20" s="374"/>
      <c r="D20" s="374"/>
      <c r="E20" s="374"/>
      <c r="F20" s="374"/>
      <c r="G20" s="374"/>
      <c r="H20" s="374"/>
      <c r="I20" s="374"/>
      <c r="J20" s="374"/>
      <c r="K20" s="374"/>
      <c r="L20" s="374"/>
      <c r="M20" s="374"/>
      <c r="N20" s="374"/>
      <c r="O20" s="374"/>
      <c r="P20" s="374"/>
      <c r="Q20" s="374"/>
      <c r="R20" s="374"/>
      <c r="S20" s="376"/>
      <c r="T20" s="401" t="str">
        <f t="shared" si="1"/>
        <v/>
      </c>
      <c r="U20" s="402"/>
      <c r="V20" s="402"/>
      <c r="W20" s="402"/>
      <c r="X20" s="401" t="str">
        <f>IF(T20&lt;&gt;"",ROUND(T20/COUNTA(Anagrafica!$B$89:$C$93),3),"")</f>
        <v/>
      </c>
      <c r="Y20" s="402"/>
      <c r="Z20" s="402"/>
      <c r="AA20" s="403"/>
      <c r="AB20" s="401" t="str">
        <f t="shared" si="2"/>
        <v/>
      </c>
      <c r="AC20" s="402"/>
      <c r="AD20" s="402"/>
      <c r="AE20" s="403"/>
      <c r="AF20" s="96"/>
      <c r="AG20" s="96"/>
      <c r="AH20" s="97"/>
      <c r="AI20" s="86" t="str">
        <f t="shared" si="0"/>
        <v/>
      </c>
    </row>
    <row r="21" spans="1:35" ht="16.5" x14ac:dyDescent="0.3">
      <c r="A21" s="62" t="str">
        <f>IF($AI$9&lt;&gt;"",IF(Anagrafica!A108&lt;&gt;"",Anagrafica!A108,""),"")</f>
        <v/>
      </c>
      <c r="B21" s="374" t="str">
        <f>IF(A21&lt;&gt;"",IF(Anagrafica!B108&lt;&gt;"",Anagrafica!B108,""),"")</f>
        <v/>
      </c>
      <c r="C21" s="374"/>
      <c r="D21" s="374"/>
      <c r="E21" s="374"/>
      <c r="F21" s="374"/>
      <c r="G21" s="374"/>
      <c r="H21" s="374"/>
      <c r="I21" s="374"/>
      <c r="J21" s="374"/>
      <c r="K21" s="374"/>
      <c r="L21" s="374"/>
      <c r="M21" s="374"/>
      <c r="N21" s="374"/>
      <c r="O21" s="374"/>
      <c r="P21" s="374"/>
      <c r="Q21" s="374"/>
      <c r="R21" s="374"/>
      <c r="S21" s="376"/>
      <c r="T21" s="401" t="str">
        <f t="shared" si="1"/>
        <v/>
      </c>
      <c r="U21" s="402"/>
      <c r="V21" s="402"/>
      <c r="W21" s="402"/>
      <c r="X21" s="401" t="str">
        <f>IF(T21&lt;&gt;"",ROUND(T21/COUNTA(Anagrafica!$B$89:$C$93),3),"")</f>
        <v/>
      </c>
      <c r="Y21" s="402"/>
      <c r="Z21" s="402"/>
      <c r="AA21" s="403"/>
      <c r="AB21" s="401" t="str">
        <f t="shared" si="2"/>
        <v/>
      </c>
      <c r="AC21" s="402"/>
      <c r="AD21" s="402"/>
      <c r="AE21" s="403"/>
      <c r="AF21" s="96"/>
      <c r="AG21" s="96"/>
      <c r="AH21" s="97"/>
      <c r="AI21" s="86" t="str">
        <f t="shared" si="0"/>
        <v/>
      </c>
    </row>
    <row r="22" spans="1:35" ht="16.5" x14ac:dyDescent="0.3">
      <c r="A22" s="62" t="str">
        <f>IF($AI$9&lt;&gt;"",IF(Anagrafica!A109&lt;&gt;"",Anagrafica!A109,""),"")</f>
        <v/>
      </c>
      <c r="B22" s="374" t="str">
        <f>IF(A22&lt;&gt;"",IF(Anagrafica!B109&lt;&gt;"",Anagrafica!B109,""),"")</f>
        <v/>
      </c>
      <c r="C22" s="374"/>
      <c r="D22" s="374"/>
      <c r="E22" s="374"/>
      <c r="F22" s="374"/>
      <c r="G22" s="374"/>
      <c r="H22" s="374"/>
      <c r="I22" s="374"/>
      <c r="J22" s="374"/>
      <c r="K22" s="374"/>
      <c r="L22" s="374"/>
      <c r="M22" s="374"/>
      <c r="N22" s="374"/>
      <c r="O22" s="374"/>
      <c r="P22" s="374"/>
      <c r="Q22" s="374"/>
      <c r="R22" s="374"/>
      <c r="S22" s="376"/>
      <c r="T22" s="401" t="str">
        <f t="shared" si="1"/>
        <v/>
      </c>
      <c r="U22" s="402"/>
      <c r="V22" s="402"/>
      <c r="W22" s="402"/>
      <c r="X22" s="401" t="str">
        <f>IF(T22&lt;&gt;"",ROUND(T22/COUNTA(Anagrafica!$B$89:$C$93),3),"")</f>
        <v/>
      </c>
      <c r="Y22" s="402"/>
      <c r="Z22" s="402"/>
      <c r="AA22" s="403"/>
      <c r="AB22" s="401" t="str">
        <f t="shared" si="2"/>
        <v/>
      </c>
      <c r="AC22" s="402"/>
      <c r="AD22" s="402"/>
      <c r="AE22" s="403"/>
      <c r="AF22" s="96"/>
      <c r="AG22" s="96"/>
      <c r="AH22" s="97"/>
      <c r="AI22" s="86" t="str">
        <f t="shared" si="0"/>
        <v/>
      </c>
    </row>
    <row r="23" spans="1:35" ht="16.5" x14ac:dyDescent="0.3">
      <c r="A23" s="62" t="str">
        <f>IF($AI$9&lt;&gt;"",IF(Anagrafica!A110&lt;&gt;"",Anagrafica!A110,""),"")</f>
        <v/>
      </c>
      <c r="B23" s="374" t="str">
        <f>IF(A23&lt;&gt;"",IF(Anagrafica!B110&lt;&gt;"",Anagrafica!B110,""),"")</f>
        <v/>
      </c>
      <c r="C23" s="374"/>
      <c r="D23" s="374"/>
      <c r="E23" s="374"/>
      <c r="F23" s="374"/>
      <c r="G23" s="374"/>
      <c r="H23" s="374"/>
      <c r="I23" s="374"/>
      <c r="J23" s="374"/>
      <c r="K23" s="374"/>
      <c r="L23" s="374"/>
      <c r="M23" s="374"/>
      <c r="N23" s="374"/>
      <c r="O23" s="374"/>
      <c r="P23" s="374"/>
      <c r="Q23" s="374"/>
      <c r="R23" s="374"/>
      <c r="S23" s="376"/>
      <c r="T23" s="401" t="str">
        <f t="shared" si="1"/>
        <v/>
      </c>
      <c r="U23" s="402"/>
      <c r="V23" s="402"/>
      <c r="W23" s="402"/>
      <c r="X23" s="401" t="str">
        <f>IF(T23&lt;&gt;"",ROUND(T23/COUNTA(Anagrafica!$B$89:$C$93),3),"")</f>
        <v/>
      </c>
      <c r="Y23" s="402"/>
      <c r="Z23" s="402"/>
      <c r="AA23" s="403"/>
      <c r="AB23" s="401" t="str">
        <f t="shared" si="2"/>
        <v/>
      </c>
      <c r="AC23" s="402"/>
      <c r="AD23" s="402"/>
      <c r="AE23" s="403"/>
      <c r="AF23" s="96"/>
      <c r="AG23" s="96"/>
      <c r="AH23" s="97"/>
      <c r="AI23" s="86" t="str">
        <f t="shared" si="0"/>
        <v/>
      </c>
    </row>
    <row r="24" spans="1:35" ht="16.5" x14ac:dyDescent="0.3">
      <c r="A24" s="62" t="str">
        <f>IF($AI$9&lt;&gt;"",IF(Anagrafica!A111&lt;&gt;"",Anagrafica!A111,""),"")</f>
        <v/>
      </c>
      <c r="B24" s="374" t="str">
        <f>IF(A24&lt;&gt;"",IF(Anagrafica!B111&lt;&gt;"",Anagrafica!B111,""),"")</f>
        <v/>
      </c>
      <c r="C24" s="374"/>
      <c r="D24" s="374"/>
      <c r="E24" s="374"/>
      <c r="F24" s="374"/>
      <c r="G24" s="374"/>
      <c r="H24" s="374"/>
      <c r="I24" s="374"/>
      <c r="J24" s="374"/>
      <c r="K24" s="374"/>
      <c r="L24" s="374"/>
      <c r="M24" s="374"/>
      <c r="N24" s="374"/>
      <c r="O24" s="374"/>
      <c r="P24" s="374"/>
      <c r="Q24" s="374"/>
      <c r="R24" s="374"/>
      <c r="S24" s="376"/>
      <c r="T24" s="401" t="str">
        <f t="shared" si="1"/>
        <v/>
      </c>
      <c r="U24" s="402"/>
      <c r="V24" s="402"/>
      <c r="W24" s="402"/>
      <c r="X24" s="401" t="str">
        <f>IF(T24&lt;&gt;"",ROUND(T24/COUNTA(Anagrafica!$B$89:$C$93),3),"")</f>
        <v/>
      </c>
      <c r="Y24" s="402"/>
      <c r="Z24" s="402"/>
      <c r="AA24" s="403"/>
      <c r="AB24" s="401" t="str">
        <f t="shared" si="2"/>
        <v/>
      </c>
      <c r="AC24" s="402"/>
      <c r="AD24" s="402"/>
      <c r="AE24" s="403"/>
      <c r="AF24" s="96"/>
      <c r="AG24" s="96"/>
      <c r="AH24" s="97"/>
      <c r="AI24" s="86" t="str">
        <f t="shared" si="0"/>
        <v/>
      </c>
    </row>
    <row r="25" spans="1:35" ht="16.5" x14ac:dyDescent="0.3">
      <c r="A25" s="62" t="str">
        <f>IF($AI$9&lt;&gt;"",IF(Anagrafica!A112&lt;&gt;"",Anagrafica!A112,""),"")</f>
        <v/>
      </c>
      <c r="B25" s="374" t="str">
        <f>IF(A25&lt;&gt;"",IF(Anagrafica!B112&lt;&gt;"",Anagrafica!B112,""),"")</f>
        <v/>
      </c>
      <c r="C25" s="374"/>
      <c r="D25" s="374"/>
      <c r="E25" s="374"/>
      <c r="F25" s="374"/>
      <c r="G25" s="374"/>
      <c r="H25" s="374"/>
      <c r="I25" s="374"/>
      <c r="J25" s="374"/>
      <c r="K25" s="374"/>
      <c r="L25" s="374"/>
      <c r="M25" s="374"/>
      <c r="N25" s="374"/>
      <c r="O25" s="374"/>
      <c r="P25" s="374"/>
      <c r="Q25" s="374"/>
      <c r="R25" s="374"/>
      <c r="S25" s="376"/>
      <c r="T25" s="401" t="str">
        <f t="shared" si="1"/>
        <v/>
      </c>
      <c r="U25" s="402"/>
      <c r="V25" s="402"/>
      <c r="W25" s="402"/>
      <c r="X25" s="401" t="str">
        <f>IF(T25&lt;&gt;"",ROUND(T25/COUNTA(Anagrafica!$B$89:$C$93),3),"")</f>
        <v/>
      </c>
      <c r="Y25" s="402"/>
      <c r="Z25" s="402"/>
      <c r="AA25" s="403"/>
      <c r="AB25" s="401" t="str">
        <f t="shared" si="2"/>
        <v/>
      </c>
      <c r="AC25" s="402"/>
      <c r="AD25" s="402"/>
      <c r="AE25" s="403"/>
      <c r="AF25" s="96"/>
      <c r="AG25" s="96"/>
      <c r="AH25" s="97"/>
      <c r="AI25" s="86" t="str">
        <f t="shared" si="0"/>
        <v/>
      </c>
    </row>
    <row r="26" spans="1:35" ht="16.5" x14ac:dyDescent="0.3">
      <c r="A26" s="63" t="str">
        <f>IF($AI$9&lt;&gt;"",IF(Anagrafica!A113&lt;&gt;"",Anagrafica!A113,""),"")</f>
        <v/>
      </c>
      <c r="B26" s="379" t="str">
        <f>IF(A26&lt;&gt;"",IF(Anagrafica!B113&lt;&gt;"",Anagrafica!B113,""),"")</f>
        <v/>
      </c>
      <c r="C26" s="379"/>
      <c r="D26" s="379"/>
      <c r="E26" s="379"/>
      <c r="F26" s="379"/>
      <c r="G26" s="379"/>
      <c r="H26" s="379"/>
      <c r="I26" s="379"/>
      <c r="J26" s="379"/>
      <c r="K26" s="379"/>
      <c r="L26" s="379"/>
      <c r="M26" s="379"/>
      <c r="N26" s="379"/>
      <c r="O26" s="379"/>
      <c r="P26" s="379"/>
      <c r="Q26" s="379"/>
      <c r="R26" s="379"/>
      <c r="S26" s="380"/>
      <c r="T26" s="407" t="str">
        <f t="shared" si="1"/>
        <v/>
      </c>
      <c r="U26" s="408"/>
      <c r="V26" s="408"/>
      <c r="W26" s="408"/>
      <c r="X26" s="404" t="str">
        <f>IF(T26&lt;&gt;"",ROUND(T26/COUNTA(Anagrafica!$B$89:$C$93),3),"")</f>
        <v/>
      </c>
      <c r="Y26" s="405"/>
      <c r="Z26" s="405"/>
      <c r="AA26" s="406"/>
      <c r="AB26" s="404" t="str">
        <f t="shared" si="2"/>
        <v/>
      </c>
      <c r="AC26" s="405"/>
      <c r="AD26" s="405"/>
      <c r="AE26" s="406"/>
      <c r="AF26" s="96"/>
      <c r="AG26" s="96"/>
      <c r="AH26" s="97"/>
      <c r="AI26" s="87" t="str">
        <f t="shared" si="0"/>
        <v/>
      </c>
    </row>
    <row r="27" spans="1:35" x14ac:dyDescent="0.2">
      <c r="A27" s="42"/>
      <c r="B27" s="42"/>
      <c r="C27" s="9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378"/>
      <c r="Q27" s="378"/>
      <c r="R27" s="378"/>
      <c r="S27" s="378"/>
      <c r="T27" s="400"/>
      <c r="U27" s="400"/>
      <c r="V27" s="400"/>
      <c r="W27" s="400"/>
      <c r="X27" s="42"/>
      <c r="Y27" s="42"/>
      <c r="Z27" s="42"/>
      <c r="AA27" s="42"/>
      <c r="AB27" s="26"/>
      <c r="AC27" s="26"/>
      <c r="AD27" s="26"/>
      <c r="AE27" s="26"/>
      <c r="AF27" s="104"/>
      <c r="AG27" s="104"/>
      <c r="AH27" s="103"/>
      <c r="AI27" s="42"/>
    </row>
    <row r="29" spans="1:35" s="20" customFormat="1" ht="16.5" x14ac:dyDescent="0.3">
      <c r="A29" s="19" t="str">
        <f>IF(Anagrafica!A89&lt;&gt;"",Anagrafica!A89&amp;" - "&amp;Anagrafica!B89,"")</f>
        <v>1 - Commissario 1</v>
      </c>
      <c r="C29" s="28"/>
      <c r="AG29" s="28"/>
    </row>
    <row r="30" spans="1:35" s="5" customFormat="1" ht="13.5" customHeight="1" x14ac:dyDescent="0.2">
      <c r="A30" s="4" t="s">
        <v>10</v>
      </c>
      <c r="C30" s="60" t="str">
        <f>$A$13</f>
        <v/>
      </c>
      <c r="E30" s="60" t="str">
        <f>+$A$14</f>
        <v/>
      </c>
      <c r="G30" s="60" t="str">
        <f>+$A$15</f>
        <v/>
      </c>
      <c r="I30" s="60" t="str">
        <f>+$A$16</f>
        <v/>
      </c>
      <c r="K30" s="60" t="str">
        <f>+$A$17</f>
        <v/>
      </c>
      <c r="M30" s="60" t="str">
        <f>+$A$18</f>
        <v/>
      </c>
      <c r="O30" s="60" t="str">
        <f>+$A$19</f>
        <v/>
      </c>
      <c r="Q30" s="60" t="str">
        <f>+$A$20</f>
        <v/>
      </c>
      <c r="S30" s="60" t="str">
        <f>+$A$21</f>
        <v/>
      </c>
      <c r="U30" s="60" t="str">
        <f>+$A$22</f>
        <v/>
      </c>
      <c r="W30" s="60" t="str">
        <f>+$A$23</f>
        <v/>
      </c>
      <c r="Y30" s="60" t="str">
        <f>+$A$24</f>
        <v/>
      </c>
      <c r="AA30" s="60" t="str">
        <f>+$A$25</f>
        <v/>
      </c>
      <c r="AC30" s="60" t="str">
        <f>+$A$26</f>
        <v/>
      </c>
      <c r="AE30" s="26"/>
      <c r="AG30" s="4" t="s">
        <v>10</v>
      </c>
      <c r="AH30" s="5" t="s">
        <v>1</v>
      </c>
      <c r="AI30" s="5" t="s">
        <v>0</v>
      </c>
    </row>
    <row r="31" spans="1:35" ht="13.5" x14ac:dyDescent="0.25">
      <c r="A31" s="59" t="str">
        <f>+$A$12</f>
        <v/>
      </c>
      <c r="B31" s="22"/>
      <c r="C31" s="23"/>
      <c r="D31" s="22"/>
      <c r="E31" s="23"/>
      <c r="F31" s="22"/>
      <c r="G31" s="23"/>
      <c r="H31" s="22"/>
      <c r="I31" s="23"/>
      <c r="J31" s="22"/>
      <c r="K31" s="23"/>
      <c r="L31" s="22"/>
      <c r="M31" s="23"/>
      <c r="N31" s="22"/>
      <c r="O31" s="23"/>
      <c r="P31" s="22"/>
      <c r="Q31" s="23"/>
      <c r="R31" s="22"/>
      <c r="S31" s="23"/>
      <c r="T31" s="22"/>
      <c r="U31" s="23"/>
      <c r="V31" s="22"/>
      <c r="W31" s="23"/>
      <c r="X31" s="22"/>
      <c r="Y31" s="23"/>
      <c r="Z31" s="22"/>
      <c r="AA31" s="23"/>
      <c r="AB31" s="22"/>
      <c r="AC31" s="23"/>
      <c r="AE31" s="29" t="str">
        <f t="shared" ref="AE31:AE44" si="3">IF(OR(A31="",AND(A31&lt;&gt;"",A32="")),"",SUM(B31,D31,F31,H31,J31,L31,N31,P31,R31,T31,V31,X31,Z31,AB31))</f>
        <v/>
      </c>
      <c r="AG31" s="6" t="str">
        <f>+$A$12</f>
        <v/>
      </c>
      <c r="AH31" s="6" t="str">
        <f>IF(A31&lt;&gt;"",AE31,"")</f>
        <v/>
      </c>
      <c r="AI31" s="105" t="str">
        <f>IF(AH31="","",IF(AH31&gt;0,ROUND(AH31/LARGE(AH31:AH45,1),3),0))</f>
        <v/>
      </c>
    </row>
    <row r="32" spans="1:35" ht="13.5" x14ac:dyDescent="0.25">
      <c r="A32" s="59" t="str">
        <f>+$A$13</f>
        <v/>
      </c>
      <c r="B32" s="24"/>
      <c r="C32" s="24"/>
      <c r="D32" s="22"/>
      <c r="E32" s="23"/>
      <c r="F32" s="22"/>
      <c r="G32" s="23"/>
      <c r="H32" s="22"/>
      <c r="I32" s="23"/>
      <c r="J32" s="22"/>
      <c r="K32" s="23"/>
      <c r="L32" s="22"/>
      <c r="M32" s="23"/>
      <c r="N32" s="22"/>
      <c r="O32" s="23"/>
      <c r="P32" s="22"/>
      <c r="Q32" s="23"/>
      <c r="R32" s="22"/>
      <c r="S32" s="23"/>
      <c r="T32" s="22"/>
      <c r="U32" s="23"/>
      <c r="V32" s="22"/>
      <c r="W32" s="23"/>
      <c r="X32" s="22"/>
      <c r="Y32" s="23"/>
      <c r="Z32" s="22"/>
      <c r="AA32" s="23"/>
      <c r="AB32" s="22"/>
      <c r="AC32" s="23"/>
      <c r="AE32" s="29" t="str">
        <f t="shared" si="3"/>
        <v/>
      </c>
      <c r="AG32" s="7" t="str">
        <f>+$A$13</f>
        <v/>
      </c>
      <c r="AH32" s="7" t="str">
        <f>IF(A32&lt;&gt;"",IF(AE32&lt;&gt;"",AE32,0)+IF(C46&lt;&gt;"",C46,0),"")</f>
        <v/>
      </c>
      <c r="AI32" s="106" t="str">
        <f>IF(AH32="","",IF(AH32&gt;0,ROUND(AH32/LARGE(AH31:AH45,1),3),0))</f>
        <v/>
      </c>
    </row>
    <row r="33" spans="1:35" ht="13.5" x14ac:dyDescent="0.25">
      <c r="A33" s="59" t="str">
        <f>+$A$14</f>
        <v/>
      </c>
      <c r="B33" s="24"/>
      <c r="C33" s="24"/>
      <c r="D33" s="24"/>
      <c r="E33" s="24"/>
      <c r="F33" s="22"/>
      <c r="G33" s="23"/>
      <c r="H33" s="22"/>
      <c r="I33" s="23"/>
      <c r="J33" s="22"/>
      <c r="K33" s="23"/>
      <c r="L33" s="22"/>
      <c r="M33" s="23"/>
      <c r="N33" s="22"/>
      <c r="O33" s="23"/>
      <c r="P33" s="22"/>
      <c r="Q33" s="23"/>
      <c r="R33" s="22"/>
      <c r="S33" s="23"/>
      <c r="T33" s="22"/>
      <c r="U33" s="23"/>
      <c r="V33" s="22"/>
      <c r="W33" s="23"/>
      <c r="X33" s="22"/>
      <c r="Y33" s="23"/>
      <c r="Z33" s="22"/>
      <c r="AA33" s="23"/>
      <c r="AB33" s="22"/>
      <c r="AC33" s="23"/>
      <c r="AE33" s="29" t="str">
        <f t="shared" si="3"/>
        <v/>
      </c>
      <c r="AG33" s="7" t="str">
        <f>+$A$14</f>
        <v/>
      </c>
      <c r="AH33" s="7" t="str">
        <f>IF(A33&lt;&gt;"",IF(AE33&lt;&gt;"",AE33,0)+IF(E46&lt;&gt;"",E46,0),"")</f>
        <v/>
      </c>
      <c r="AI33" s="106" t="str">
        <f>IF(AH33="","",IF(AH33&gt;0,ROUND(AH33/LARGE(AH31:AH45,1),3),0))</f>
        <v/>
      </c>
    </row>
    <row r="34" spans="1:35" ht="13.5" x14ac:dyDescent="0.25">
      <c r="A34" s="59" t="str">
        <f>+$A$15</f>
        <v/>
      </c>
      <c r="B34" s="24"/>
      <c r="C34" s="24"/>
      <c r="D34" s="24"/>
      <c r="E34" s="24"/>
      <c r="F34" s="24"/>
      <c r="G34" s="24"/>
      <c r="H34" s="22"/>
      <c r="I34" s="23"/>
      <c r="J34" s="22"/>
      <c r="K34" s="23"/>
      <c r="L34" s="22"/>
      <c r="M34" s="23"/>
      <c r="N34" s="22"/>
      <c r="O34" s="23"/>
      <c r="P34" s="22"/>
      <c r="Q34" s="23"/>
      <c r="R34" s="22"/>
      <c r="S34" s="23"/>
      <c r="T34" s="22"/>
      <c r="U34" s="23"/>
      <c r="V34" s="22"/>
      <c r="W34" s="23"/>
      <c r="X34" s="22"/>
      <c r="Y34" s="23"/>
      <c r="Z34" s="22"/>
      <c r="AA34" s="23"/>
      <c r="AB34" s="22"/>
      <c r="AC34" s="23"/>
      <c r="AE34" s="29" t="str">
        <f t="shared" si="3"/>
        <v/>
      </c>
      <c r="AG34" s="7" t="str">
        <f>+$A$15</f>
        <v/>
      </c>
      <c r="AH34" s="7" t="str">
        <f>IF(A34&lt;&gt;"",IF(AE34&lt;&gt;"",AE34,0)+IF(G46&lt;&gt;"",G46,0),"")</f>
        <v/>
      </c>
      <c r="AI34" s="106" t="str">
        <f>IF(AH34="","",IF(AH34&gt;0,ROUND(AH34/LARGE(AH31:AH45,1),3),0))</f>
        <v/>
      </c>
    </row>
    <row r="35" spans="1:35" ht="13.5" x14ac:dyDescent="0.25">
      <c r="A35" s="59" t="str">
        <f>+$A$16</f>
        <v/>
      </c>
      <c r="B35" s="24"/>
      <c r="C35" s="24"/>
      <c r="D35" s="24"/>
      <c r="E35" s="24"/>
      <c r="F35" s="24"/>
      <c r="G35" s="24"/>
      <c r="H35" s="24"/>
      <c r="I35" s="24"/>
      <c r="J35" s="22"/>
      <c r="K35" s="23"/>
      <c r="L35" s="22"/>
      <c r="M35" s="23"/>
      <c r="N35" s="22"/>
      <c r="O35" s="23"/>
      <c r="P35" s="22"/>
      <c r="Q35" s="23"/>
      <c r="R35" s="22"/>
      <c r="S35" s="23"/>
      <c r="T35" s="22"/>
      <c r="U35" s="23"/>
      <c r="V35" s="22"/>
      <c r="W35" s="23"/>
      <c r="X35" s="22"/>
      <c r="Y35" s="23"/>
      <c r="Z35" s="22"/>
      <c r="AA35" s="23"/>
      <c r="AB35" s="22"/>
      <c r="AC35" s="23"/>
      <c r="AE35" s="29" t="str">
        <f t="shared" si="3"/>
        <v/>
      </c>
      <c r="AG35" s="7" t="str">
        <f>+$A$16</f>
        <v/>
      </c>
      <c r="AH35" s="7" t="str">
        <f>IF(A35&lt;&gt;"",IF(AE35&lt;&gt;"",AE35,0)+IF(I46&lt;&gt;"",I46,0),"")</f>
        <v/>
      </c>
      <c r="AI35" s="106" t="str">
        <f>IF(AH35="","",IF(AH35&gt;0,ROUND(AH35/LARGE(AH31:AH45,1),3),0))</f>
        <v/>
      </c>
    </row>
    <row r="36" spans="1:35" ht="13.5" x14ac:dyDescent="0.25">
      <c r="A36" s="59" t="str">
        <f>+$A$17</f>
        <v/>
      </c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2"/>
      <c r="M36" s="23"/>
      <c r="N36" s="22"/>
      <c r="O36" s="23"/>
      <c r="P36" s="22"/>
      <c r="Q36" s="23"/>
      <c r="R36" s="22"/>
      <c r="S36" s="23"/>
      <c r="T36" s="22"/>
      <c r="U36" s="23"/>
      <c r="V36" s="22"/>
      <c r="W36" s="23"/>
      <c r="X36" s="22"/>
      <c r="Y36" s="23"/>
      <c r="Z36" s="22"/>
      <c r="AA36" s="23"/>
      <c r="AB36" s="22"/>
      <c r="AC36" s="23"/>
      <c r="AE36" s="29" t="str">
        <f t="shared" si="3"/>
        <v/>
      </c>
      <c r="AG36" s="7" t="str">
        <f>+$A$17</f>
        <v/>
      </c>
      <c r="AH36" s="7" t="str">
        <f>IF(A36&lt;&gt;"",IF(AE36&lt;&gt;"",AE36,0)+IF(K46&lt;&gt;"",K46,0),"")</f>
        <v/>
      </c>
      <c r="AI36" s="106" t="str">
        <f>IF(AH36="","",IF(AH36&gt;0,ROUND(AH36/LARGE(AH31:AH45,1),3),0))</f>
        <v/>
      </c>
    </row>
    <row r="37" spans="1:35" ht="13.5" x14ac:dyDescent="0.25">
      <c r="A37" s="59" t="str">
        <f>+$A$18</f>
        <v/>
      </c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2"/>
      <c r="O37" s="23"/>
      <c r="P37" s="22"/>
      <c r="Q37" s="23"/>
      <c r="R37" s="22"/>
      <c r="S37" s="23"/>
      <c r="T37" s="22"/>
      <c r="U37" s="23"/>
      <c r="V37" s="22"/>
      <c r="W37" s="23"/>
      <c r="X37" s="22"/>
      <c r="Y37" s="23"/>
      <c r="Z37" s="22"/>
      <c r="AA37" s="23"/>
      <c r="AB37" s="22"/>
      <c r="AC37" s="23"/>
      <c r="AE37" s="29" t="str">
        <f t="shared" si="3"/>
        <v/>
      </c>
      <c r="AG37" s="7" t="str">
        <f>+$A$18</f>
        <v/>
      </c>
      <c r="AH37" s="7" t="str">
        <f>IF(A37&lt;&gt;"",IF(AE37&lt;&gt;"",AE37,0)+IF(M46&lt;&gt;"",M46,0),"")</f>
        <v/>
      </c>
      <c r="AI37" s="106" t="str">
        <f>IF(AH37="","",IF(AH37&gt;0,ROUND(AH37/LARGE(AH31:AH45,1),3),0))</f>
        <v/>
      </c>
    </row>
    <row r="38" spans="1:35" ht="13.5" x14ac:dyDescent="0.25">
      <c r="A38" s="59" t="str">
        <f>+$A$19</f>
        <v/>
      </c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2"/>
      <c r="Q38" s="23"/>
      <c r="R38" s="22"/>
      <c r="S38" s="23"/>
      <c r="T38" s="22"/>
      <c r="U38" s="23"/>
      <c r="V38" s="22"/>
      <c r="W38" s="23"/>
      <c r="X38" s="22"/>
      <c r="Y38" s="23"/>
      <c r="Z38" s="22"/>
      <c r="AA38" s="23"/>
      <c r="AB38" s="22"/>
      <c r="AC38" s="23"/>
      <c r="AE38" s="29" t="str">
        <f t="shared" si="3"/>
        <v/>
      </c>
      <c r="AG38" s="7" t="str">
        <f>+$A$19</f>
        <v/>
      </c>
      <c r="AH38" s="7" t="str">
        <f>IF(A38&lt;&gt;"",IF(AE38&lt;&gt;"",AE38,0)+IF(O46&lt;&gt;"",O46,0),"")</f>
        <v/>
      </c>
      <c r="AI38" s="106" t="str">
        <f>IF(AH38="","",IF(AH38&gt;0,ROUND(AH38/LARGE(AH31:AH45,1),3),0))</f>
        <v/>
      </c>
    </row>
    <row r="39" spans="1:35" ht="13.5" x14ac:dyDescent="0.25">
      <c r="A39" s="59" t="str">
        <f>+$A$20</f>
        <v/>
      </c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2"/>
      <c r="S39" s="23"/>
      <c r="T39" s="22"/>
      <c r="U39" s="23"/>
      <c r="V39" s="22"/>
      <c r="W39" s="23"/>
      <c r="X39" s="22"/>
      <c r="Y39" s="23"/>
      <c r="Z39" s="22"/>
      <c r="AA39" s="23"/>
      <c r="AB39" s="22"/>
      <c r="AC39" s="23"/>
      <c r="AE39" s="29" t="str">
        <f t="shared" si="3"/>
        <v/>
      </c>
      <c r="AG39" s="7" t="str">
        <f>+$A$20</f>
        <v/>
      </c>
      <c r="AH39" s="7" t="str">
        <f>IF(A39&lt;&gt;"",IF(AE39&lt;&gt;"",AE39,0)+IF(Q46&lt;&gt;"",Q46,0),"")</f>
        <v/>
      </c>
      <c r="AI39" s="106" t="str">
        <f>IF(AH39="","",IF(AH39&gt;0,ROUND(AH39/LARGE(AH31:AH45,1),3),0))</f>
        <v/>
      </c>
    </row>
    <row r="40" spans="1:35" ht="13.5" x14ac:dyDescent="0.25">
      <c r="A40" s="59" t="str">
        <f>+$A$21</f>
        <v/>
      </c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2"/>
      <c r="U40" s="23"/>
      <c r="V40" s="22"/>
      <c r="W40" s="23"/>
      <c r="X40" s="22"/>
      <c r="Y40" s="23"/>
      <c r="Z40" s="22"/>
      <c r="AA40" s="23"/>
      <c r="AB40" s="22"/>
      <c r="AC40" s="23"/>
      <c r="AE40" s="29" t="str">
        <f t="shared" si="3"/>
        <v/>
      </c>
      <c r="AG40" s="7" t="str">
        <f>+$A$21</f>
        <v/>
      </c>
      <c r="AH40" s="7" t="str">
        <f>IF(A40&lt;&gt;"",IF(AE40&lt;&gt;"",AE40,0)+IF(S46&lt;&gt;"",S46,0),"")</f>
        <v/>
      </c>
      <c r="AI40" s="106" t="str">
        <f>IF(AH40="","",IF(AH40&gt;0,ROUND(AH40/LARGE(AH31:AH45,1),3),0))</f>
        <v/>
      </c>
    </row>
    <row r="41" spans="1:35" ht="13.5" x14ac:dyDescent="0.25">
      <c r="A41" s="59" t="str">
        <f>+$A$22</f>
        <v/>
      </c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2"/>
      <c r="W41" s="23"/>
      <c r="X41" s="22"/>
      <c r="Y41" s="23"/>
      <c r="Z41" s="22"/>
      <c r="AA41" s="23"/>
      <c r="AB41" s="22"/>
      <c r="AC41" s="23"/>
      <c r="AE41" s="29" t="str">
        <f t="shared" si="3"/>
        <v/>
      </c>
      <c r="AG41" s="7" t="str">
        <f>+$A$22</f>
        <v/>
      </c>
      <c r="AH41" s="7" t="str">
        <f>IF(A41&lt;&gt;"",IF(AE41&lt;&gt;"",AE41,0)+IF(U46&lt;&gt;"",U46,0),"")</f>
        <v/>
      </c>
      <c r="AI41" s="106" t="str">
        <f>IF(AH41="","",IF(AH41&gt;0,ROUND(AH41/LARGE(AH31:AH45,1),3),0))</f>
        <v/>
      </c>
    </row>
    <row r="42" spans="1:35" ht="13.5" x14ac:dyDescent="0.25">
      <c r="A42" s="59" t="str">
        <f>+$A$23</f>
        <v/>
      </c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2"/>
      <c r="Y42" s="23"/>
      <c r="Z42" s="22"/>
      <c r="AA42" s="23"/>
      <c r="AB42" s="22"/>
      <c r="AC42" s="23"/>
      <c r="AE42" s="29" t="str">
        <f t="shared" si="3"/>
        <v/>
      </c>
      <c r="AG42" s="7" t="str">
        <f>+$A$23</f>
        <v/>
      </c>
      <c r="AH42" s="7" t="str">
        <f>IF(A42&lt;&gt;"",IF(AE42&lt;&gt;"",AE42,0)+IF(W46&lt;&gt;"",W46,0),"")</f>
        <v/>
      </c>
      <c r="AI42" s="106" t="str">
        <f>IF(AH42="","",IF(AH42&gt;0,ROUND(AH42/LARGE(AH31:AH45,1),3),0))</f>
        <v/>
      </c>
    </row>
    <row r="43" spans="1:35" ht="13.5" x14ac:dyDescent="0.25">
      <c r="A43" s="59" t="str">
        <f>+$A$24</f>
        <v/>
      </c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2"/>
      <c r="AA43" s="23"/>
      <c r="AB43" s="22"/>
      <c r="AC43" s="23"/>
      <c r="AE43" s="29" t="str">
        <f t="shared" si="3"/>
        <v/>
      </c>
      <c r="AG43" s="7" t="str">
        <f>+$A$24</f>
        <v/>
      </c>
      <c r="AH43" s="7" t="str">
        <f>IF(A43&lt;&gt;"",IF(AE43&lt;&gt;"",AE43,0)+IF(Y46&lt;&gt;"",Y46,0),"")</f>
        <v/>
      </c>
      <c r="AI43" s="106" t="str">
        <f>IF(AH43="","",IF(AH43&gt;0,ROUND(AH43/LARGE(AH31:AH45,1),3),0))</f>
        <v/>
      </c>
    </row>
    <row r="44" spans="1:35" ht="13.5" x14ac:dyDescent="0.25">
      <c r="A44" s="59" t="str">
        <f>+$A$25</f>
        <v/>
      </c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2"/>
      <c r="AC44" s="23"/>
      <c r="AE44" s="29" t="str">
        <f t="shared" si="3"/>
        <v/>
      </c>
      <c r="AG44" s="7" t="str">
        <f>+$A$25</f>
        <v/>
      </c>
      <c r="AH44" s="7" t="str">
        <f>IF(A44&lt;&gt;"",IF(AE44&lt;&gt;"",AE44,0)+IF(AA46&lt;&gt;"",AA46,0),"")</f>
        <v/>
      </c>
      <c r="AI44" s="106" t="str">
        <f>IF(AH44="","",IF(AH44&gt;0,ROUND(AH44/LARGE(AH31:AH45,1),3),0))</f>
        <v/>
      </c>
    </row>
    <row r="45" spans="1:35" x14ac:dyDescent="0.2">
      <c r="A45" s="59" t="str">
        <f>+$A$26</f>
        <v/>
      </c>
      <c r="C45" s="3"/>
      <c r="AE45" s="26"/>
      <c r="AG45" s="40" t="str">
        <f>+$A$26</f>
        <v/>
      </c>
      <c r="AH45" s="40" t="str">
        <f>IF(A45&lt;&gt;"",IF(AE45&lt;&gt;"",AE45,0)+IF(AC46&lt;&gt;"",AC46,0),"")</f>
        <v/>
      </c>
      <c r="AI45" s="107" t="str">
        <f>IF(AH45="","",IF(AH45&gt;0,ROUND(AH45/LARGE(AH31:AH45,1),3),0))</f>
        <v/>
      </c>
    </row>
    <row r="46" spans="1:35" s="26" customFormat="1" x14ac:dyDescent="0.2">
      <c r="C46" s="27" t="str">
        <f>IF(C30="","",SUM(C31:C44))</f>
        <v/>
      </c>
      <c r="E46" s="27" t="str">
        <f>IF(E30="","",SUM(E31:E44))</f>
        <v/>
      </c>
      <c r="G46" s="27" t="str">
        <f>IF(G30="","",SUM(G31:G44))</f>
        <v/>
      </c>
      <c r="I46" s="27" t="str">
        <f>IF(I30="","",SUM(I31:I44))</f>
        <v/>
      </c>
      <c r="K46" s="27" t="str">
        <f>IF(K30="","",SUM(K31:K44))</f>
        <v/>
      </c>
      <c r="M46" s="27" t="str">
        <f>IF(M30="","",SUM(M31:M44))</f>
        <v/>
      </c>
      <c r="O46" s="27" t="str">
        <f>IF(O30="","",SUM(O31:O44))</f>
        <v/>
      </c>
      <c r="Q46" s="27" t="str">
        <f>IF(Q30="","",SUM(Q31:Q44))</f>
        <v/>
      </c>
      <c r="S46" s="27" t="str">
        <f>IF(S30="","",SUM(S31:S44))</f>
        <v/>
      </c>
      <c r="U46" s="27" t="str">
        <f>IF(U30="","",SUM(U31:U44))</f>
        <v/>
      </c>
      <c r="W46" s="27" t="str">
        <f>IF(W30="","",SUM(W31:W44))</f>
        <v/>
      </c>
      <c r="X46" s="27"/>
      <c r="Y46" s="27" t="str">
        <f>IF(Y30="","",SUM(Y31:Y44))</f>
        <v/>
      </c>
      <c r="AA46" s="27" t="str">
        <f>IF(AA30="","",SUM(AA31:AA44))</f>
        <v/>
      </c>
      <c r="AC46" s="27" t="str">
        <f>IF(AC30="","",SUM(AC31:AC44))</f>
        <v/>
      </c>
      <c r="AG46" s="41"/>
      <c r="AH46" s="93"/>
      <c r="AI46" s="41"/>
    </row>
    <row r="47" spans="1:35" ht="24" customHeight="1" x14ac:dyDescent="0.2">
      <c r="AC47" s="8" t="str">
        <f>"Firma ("&amp;Anagrafica!B89&amp;")"</f>
        <v>Firma (Commissario 1)</v>
      </c>
      <c r="AE47" s="88"/>
      <c r="AF47" s="88"/>
      <c r="AG47" s="89"/>
      <c r="AH47" s="88"/>
      <c r="AI47" s="88"/>
    </row>
    <row r="48" spans="1:35" ht="18.75" x14ac:dyDescent="0.3">
      <c r="A48" s="19" t="str">
        <f>IF(Anagrafica!A90&lt;&gt;"",Anagrafica!A90&amp;" - "&amp;Anagrafica!B90,"")</f>
        <v>2 - Commissario 2</v>
      </c>
      <c r="B48" s="20"/>
      <c r="D48" s="1"/>
      <c r="AE48" s="90"/>
      <c r="AF48" s="90"/>
      <c r="AG48" s="91"/>
      <c r="AH48" s="90"/>
      <c r="AI48" s="90"/>
    </row>
    <row r="49" spans="1:35" s="5" customFormat="1" ht="13.5" customHeight="1" x14ac:dyDescent="0.2">
      <c r="A49" s="4" t="s">
        <v>10</v>
      </c>
      <c r="C49" s="60" t="str">
        <f>$A$13</f>
        <v/>
      </c>
      <c r="E49" s="60" t="str">
        <f>+$A$14</f>
        <v/>
      </c>
      <c r="G49" s="60" t="str">
        <f>+$A$15</f>
        <v/>
      </c>
      <c r="I49" s="60" t="str">
        <f>+$A$16</f>
        <v/>
      </c>
      <c r="K49" s="60" t="str">
        <f>+$A$17</f>
        <v/>
      </c>
      <c r="M49" s="60" t="str">
        <f>+$A$18</f>
        <v/>
      </c>
      <c r="O49" s="60" t="str">
        <f>+$A$19</f>
        <v/>
      </c>
      <c r="Q49" s="60" t="str">
        <f>+$A$20</f>
        <v/>
      </c>
      <c r="S49" s="60" t="str">
        <f>+$A$21</f>
        <v/>
      </c>
      <c r="U49" s="60" t="str">
        <f>+$A$22</f>
        <v/>
      </c>
      <c r="W49" s="60" t="str">
        <f>+$A$23</f>
        <v/>
      </c>
      <c r="Y49" s="60" t="str">
        <f>+$A$24</f>
        <v/>
      </c>
      <c r="AA49" s="60" t="str">
        <f>+$A$25</f>
        <v/>
      </c>
      <c r="AC49" s="60" t="str">
        <f>+$A$26</f>
        <v/>
      </c>
      <c r="AE49" s="26"/>
      <c r="AG49" s="4" t="s">
        <v>10</v>
      </c>
      <c r="AH49" s="5" t="s">
        <v>1</v>
      </c>
      <c r="AI49" s="5" t="s">
        <v>0</v>
      </c>
    </row>
    <row r="50" spans="1:35" ht="13.5" x14ac:dyDescent="0.25">
      <c r="A50" s="59" t="str">
        <f>+$A$12</f>
        <v/>
      </c>
      <c r="B50" s="22"/>
      <c r="C50" s="23"/>
      <c r="D50" s="22"/>
      <c r="E50" s="23"/>
      <c r="F50" s="22"/>
      <c r="G50" s="23"/>
      <c r="H50" s="22"/>
      <c r="I50" s="23"/>
      <c r="J50" s="22"/>
      <c r="K50" s="23"/>
      <c r="L50" s="22"/>
      <c r="M50" s="23"/>
      <c r="N50" s="22"/>
      <c r="O50" s="23"/>
      <c r="P50" s="22"/>
      <c r="Q50" s="23"/>
      <c r="R50" s="22"/>
      <c r="S50" s="23"/>
      <c r="T50" s="22"/>
      <c r="U50" s="23"/>
      <c r="V50" s="22"/>
      <c r="W50" s="23"/>
      <c r="X50" s="22"/>
      <c r="Y50" s="23"/>
      <c r="Z50" s="22"/>
      <c r="AA50" s="23"/>
      <c r="AB50" s="22"/>
      <c r="AC50" s="23"/>
      <c r="AE50" s="29" t="str">
        <f t="shared" ref="AE50:AE63" si="4">IF(OR(A50="",AND(A50&lt;&gt;"",A51="")),"",SUM(B50,D50,F50,H50,J50,L50,N50,P50,R50,T50,V50,X50,Z50,AB50))</f>
        <v/>
      </c>
      <c r="AG50" s="6" t="str">
        <f>+$A$12</f>
        <v/>
      </c>
      <c r="AH50" s="6" t="str">
        <f>IF(A50&lt;&gt;"",AE50,"")</f>
        <v/>
      </c>
      <c r="AI50" s="105" t="str">
        <f>IF(AH50="","",IF(AH50&gt;0,ROUND(AH50/LARGE(AH50:AH64,1),3),0))</f>
        <v/>
      </c>
    </row>
    <row r="51" spans="1:35" ht="13.5" x14ac:dyDescent="0.25">
      <c r="A51" s="59" t="str">
        <f>+$A$13</f>
        <v/>
      </c>
      <c r="B51" s="24"/>
      <c r="C51" s="24"/>
      <c r="D51" s="22"/>
      <c r="E51" s="23"/>
      <c r="F51" s="22"/>
      <c r="G51" s="23"/>
      <c r="H51" s="22"/>
      <c r="I51" s="23"/>
      <c r="J51" s="22"/>
      <c r="K51" s="23"/>
      <c r="L51" s="22"/>
      <c r="M51" s="23"/>
      <c r="N51" s="22"/>
      <c r="O51" s="23"/>
      <c r="P51" s="22"/>
      <c r="Q51" s="23"/>
      <c r="R51" s="22"/>
      <c r="S51" s="23"/>
      <c r="T51" s="22"/>
      <c r="U51" s="23"/>
      <c r="V51" s="22"/>
      <c r="W51" s="23"/>
      <c r="X51" s="22"/>
      <c r="Y51" s="23"/>
      <c r="Z51" s="22"/>
      <c r="AA51" s="23"/>
      <c r="AB51" s="22"/>
      <c r="AC51" s="23"/>
      <c r="AE51" s="29" t="str">
        <f t="shared" si="4"/>
        <v/>
      </c>
      <c r="AG51" s="7" t="str">
        <f>+$A$13</f>
        <v/>
      </c>
      <c r="AH51" s="7" t="str">
        <f>IF(A51&lt;&gt;"",IF(AE51&lt;&gt;"",AE51,0)+IF(C65&lt;&gt;"",C65,0),"")</f>
        <v/>
      </c>
      <c r="AI51" s="106" t="str">
        <f>IF(AH51="","",IF(AH51&gt;0,ROUND(AH51/LARGE(AH50:AH64,1),3),0))</f>
        <v/>
      </c>
    </row>
    <row r="52" spans="1:35" ht="13.5" x14ac:dyDescent="0.25">
      <c r="A52" s="59" t="str">
        <f>+$A$14</f>
        <v/>
      </c>
      <c r="B52" s="24"/>
      <c r="C52" s="24"/>
      <c r="D52" s="24"/>
      <c r="E52" s="24"/>
      <c r="F52" s="22"/>
      <c r="G52" s="23"/>
      <c r="H52" s="22"/>
      <c r="I52" s="23"/>
      <c r="J52" s="22"/>
      <c r="K52" s="23"/>
      <c r="L52" s="22"/>
      <c r="M52" s="23"/>
      <c r="N52" s="22"/>
      <c r="O52" s="23"/>
      <c r="P52" s="22"/>
      <c r="Q52" s="23"/>
      <c r="R52" s="22"/>
      <c r="S52" s="23"/>
      <c r="T52" s="22"/>
      <c r="U52" s="23"/>
      <c r="V52" s="22"/>
      <c r="W52" s="23"/>
      <c r="X52" s="22"/>
      <c r="Y52" s="23"/>
      <c r="Z52" s="22"/>
      <c r="AA52" s="23"/>
      <c r="AB52" s="22"/>
      <c r="AC52" s="23"/>
      <c r="AE52" s="29" t="str">
        <f t="shared" si="4"/>
        <v/>
      </c>
      <c r="AG52" s="7" t="str">
        <f>+$A$14</f>
        <v/>
      </c>
      <c r="AH52" s="7" t="str">
        <f>IF(A52&lt;&gt;"",IF(AE52&lt;&gt;"",AE52,0)+IF(E65&lt;&gt;"",E65,0),"")</f>
        <v/>
      </c>
      <c r="AI52" s="106" t="str">
        <f>IF(AH52="","",IF(AH52&gt;0,ROUND(AH52/LARGE(AH50:AH64,1),3),0))</f>
        <v/>
      </c>
    </row>
    <row r="53" spans="1:35" ht="13.5" x14ac:dyDescent="0.25">
      <c r="A53" s="59" t="str">
        <f>+$A$15</f>
        <v/>
      </c>
      <c r="B53" s="24"/>
      <c r="C53" s="24"/>
      <c r="D53" s="24"/>
      <c r="E53" s="24"/>
      <c r="F53" s="24"/>
      <c r="G53" s="24"/>
      <c r="H53" s="22"/>
      <c r="I53" s="23"/>
      <c r="J53" s="22"/>
      <c r="K53" s="23"/>
      <c r="L53" s="22"/>
      <c r="M53" s="23"/>
      <c r="N53" s="22"/>
      <c r="O53" s="23"/>
      <c r="P53" s="22"/>
      <c r="Q53" s="23"/>
      <c r="R53" s="22"/>
      <c r="S53" s="23"/>
      <c r="T53" s="22"/>
      <c r="U53" s="23"/>
      <c r="V53" s="22"/>
      <c r="W53" s="23"/>
      <c r="X53" s="22"/>
      <c r="Y53" s="23"/>
      <c r="Z53" s="22"/>
      <c r="AA53" s="23"/>
      <c r="AB53" s="22"/>
      <c r="AC53" s="23"/>
      <c r="AE53" s="29" t="str">
        <f t="shared" si="4"/>
        <v/>
      </c>
      <c r="AG53" s="7" t="str">
        <f>+$A$15</f>
        <v/>
      </c>
      <c r="AH53" s="7" t="str">
        <f>IF(A53&lt;&gt;"",IF(AE53&lt;&gt;"",AE53,0)+IF(G65&lt;&gt;"",G65,0),"")</f>
        <v/>
      </c>
      <c r="AI53" s="106" t="str">
        <f>IF(AH53="","",IF(AH53&gt;0,ROUND(AH53/LARGE(AH50:AH64,1),3),0))</f>
        <v/>
      </c>
    </row>
    <row r="54" spans="1:35" ht="13.5" x14ac:dyDescent="0.25">
      <c r="A54" s="59" t="str">
        <f>+$A$16</f>
        <v/>
      </c>
      <c r="B54" s="24"/>
      <c r="C54" s="24"/>
      <c r="D54" s="24"/>
      <c r="E54" s="24"/>
      <c r="F54" s="24"/>
      <c r="G54" s="24"/>
      <c r="H54" s="24"/>
      <c r="I54" s="24"/>
      <c r="J54" s="22"/>
      <c r="K54" s="23"/>
      <c r="L54" s="22"/>
      <c r="M54" s="23"/>
      <c r="N54" s="22"/>
      <c r="O54" s="23"/>
      <c r="P54" s="22"/>
      <c r="Q54" s="23"/>
      <c r="R54" s="22"/>
      <c r="S54" s="23"/>
      <c r="T54" s="22"/>
      <c r="U54" s="23"/>
      <c r="V54" s="22"/>
      <c r="W54" s="23"/>
      <c r="X54" s="22"/>
      <c r="Y54" s="23"/>
      <c r="Z54" s="22"/>
      <c r="AA54" s="23"/>
      <c r="AB54" s="22"/>
      <c r="AC54" s="23"/>
      <c r="AE54" s="29" t="str">
        <f t="shared" si="4"/>
        <v/>
      </c>
      <c r="AG54" s="7" t="str">
        <f>+$A$16</f>
        <v/>
      </c>
      <c r="AH54" s="7" t="str">
        <f>IF(A54&lt;&gt;"",IF(AE54&lt;&gt;"",AE54,0)+IF(I65&lt;&gt;"",I65,0),"")</f>
        <v/>
      </c>
      <c r="AI54" s="106" t="str">
        <f>IF(AH54="","",IF(AH54&gt;0,ROUND(AH54/LARGE(AH50:AH64,1),3),0))</f>
        <v/>
      </c>
    </row>
    <row r="55" spans="1:35" ht="13.5" x14ac:dyDescent="0.25">
      <c r="A55" s="59" t="str">
        <f>+$A$17</f>
        <v/>
      </c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2"/>
      <c r="M55" s="23"/>
      <c r="N55" s="22"/>
      <c r="O55" s="23"/>
      <c r="P55" s="22"/>
      <c r="Q55" s="23"/>
      <c r="R55" s="22"/>
      <c r="S55" s="23"/>
      <c r="T55" s="22"/>
      <c r="U55" s="23"/>
      <c r="V55" s="22"/>
      <c r="W55" s="23"/>
      <c r="X55" s="22"/>
      <c r="Y55" s="23"/>
      <c r="Z55" s="22"/>
      <c r="AA55" s="23"/>
      <c r="AB55" s="22"/>
      <c r="AC55" s="23"/>
      <c r="AE55" s="29" t="str">
        <f t="shared" si="4"/>
        <v/>
      </c>
      <c r="AG55" s="7" t="str">
        <f>+$A$17</f>
        <v/>
      </c>
      <c r="AH55" s="7" t="str">
        <f>IF(A55&lt;&gt;"",IF(AE55&lt;&gt;"",AE55,0)+IF(K65&lt;&gt;"",K65,0),"")</f>
        <v/>
      </c>
      <c r="AI55" s="106" t="str">
        <f>IF(AH55="","",IF(AH55&gt;0,ROUND(AH55/LARGE(AH50:AH64,1),3),0))</f>
        <v/>
      </c>
    </row>
    <row r="56" spans="1:35" ht="13.5" x14ac:dyDescent="0.25">
      <c r="A56" s="59" t="str">
        <f>+$A$18</f>
        <v/>
      </c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2"/>
      <c r="O56" s="23"/>
      <c r="P56" s="22"/>
      <c r="Q56" s="23"/>
      <c r="R56" s="22"/>
      <c r="S56" s="23"/>
      <c r="T56" s="22"/>
      <c r="U56" s="23"/>
      <c r="V56" s="22"/>
      <c r="W56" s="23"/>
      <c r="X56" s="22"/>
      <c r="Y56" s="23"/>
      <c r="Z56" s="22"/>
      <c r="AA56" s="23"/>
      <c r="AB56" s="22"/>
      <c r="AC56" s="23"/>
      <c r="AE56" s="29" t="str">
        <f t="shared" si="4"/>
        <v/>
      </c>
      <c r="AG56" s="7" t="str">
        <f>+$A$18</f>
        <v/>
      </c>
      <c r="AH56" s="7" t="str">
        <f>IF(A56&lt;&gt;"",IF(AE56&lt;&gt;"",AE56,0)+IF(M65&lt;&gt;"",M65,0),"")</f>
        <v/>
      </c>
      <c r="AI56" s="106" t="str">
        <f>IF(AH56="","",IF(AH56&gt;0,ROUND(AH56/LARGE(AH50:AH64,1),3),0))</f>
        <v/>
      </c>
    </row>
    <row r="57" spans="1:35" ht="13.5" x14ac:dyDescent="0.25">
      <c r="A57" s="59" t="str">
        <f>+$A$19</f>
        <v/>
      </c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2"/>
      <c r="Q57" s="23"/>
      <c r="R57" s="22"/>
      <c r="S57" s="23"/>
      <c r="T57" s="22"/>
      <c r="U57" s="23"/>
      <c r="V57" s="22"/>
      <c r="W57" s="23"/>
      <c r="X57" s="22"/>
      <c r="Y57" s="23"/>
      <c r="Z57" s="22"/>
      <c r="AA57" s="23"/>
      <c r="AB57" s="22"/>
      <c r="AC57" s="23"/>
      <c r="AE57" s="29" t="str">
        <f t="shared" si="4"/>
        <v/>
      </c>
      <c r="AG57" s="7" t="str">
        <f>+$A$19</f>
        <v/>
      </c>
      <c r="AH57" s="7" t="str">
        <f>IF(A57&lt;&gt;"",IF(AE57&lt;&gt;"",AE57,0)+IF(O65&lt;&gt;"",O65,0),"")</f>
        <v/>
      </c>
      <c r="AI57" s="106" t="str">
        <f>IF(AH57="","",IF(AH57&gt;0,ROUND(AH57/LARGE(AH50:AH64,1),3),0))</f>
        <v/>
      </c>
    </row>
    <row r="58" spans="1:35" ht="13.5" x14ac:dyDescent="0.25">
      <c r="A58" s="59" t="str">
        <f>+$A$20</f>
        <v/>
      </c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2"/>
      <c r="S58" s="23"/>
      <c r="T58" s="22"/>
      <c r="U58" s="23"/>
      <c r="V58" s="22"/>
      <c r="W58" s="23"/>
      <c r="X58" s="22"/>
      <c r="Y58" s="23"/>
      <c r="Z58" s="22"/>
      <c r="AA58" s="23"/>
      <c r="AB58" s="22"/>
      <c r="AC58" s="23"/>
      <c r="AE58" s="29" t="str">
        <f t="shared" si="4"/>
        <v/>
      </c>
      <c r="AG58" s="7" t="str">
        <f>+$A$20</f>
        <v/>
      </c>
      <c r="AH58" s="7" t="str">
        <f>IF(A58&lt;&gt;"",IF(AE58&lt;&gt;"",AE58,0)+IF(Q65&lt;&gt;"",Q65,0),"")</f>
        <v/>
      </c>
      <c r="AI58" s="106" t="str">
        <f>IF(AH58="","",IF(AH58&gt;0,ROUND(AH58/LARGE(AH50:AH64,1),3),0))</f>
        <v/>
      </c>
    </row>
    <row r="59" spans="1:35" ht="13.5" x14ac:dyDescent="0.25">
      <c r="A59" s="59" t="str">
        <f>+$A$21</f>
        <v/>
      </c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2"/>
      <c r="U59" s="23"/>
      <c r="V59" s="22"/>
      <c r="W59" s="23"/>
      <c r="X59" s="22"/>
      <c r="Y59" s="23"/>
      <c r="Z59" s="22"/>
      <c r="AA59" s="23"/>
      <c r="AB59" s="22"/>
      <c r="AC59" s="23"/>
      <c r="AE59" s="29" t="str">
        <f t="shared" si="4"/>
        <v/>
      </c>
      <c r="AG59" s="7" t="str">
        <f>+$A$21</f>
        <v/>
      </c>
      <c r="AH59" s="7" t="str">
        <f>IF(A59&lt;&gt;"",IF(AE59&lt;&gt;"",AE59,0)+IF(S65&lt;&gt;"",S65,0),"")</f>
        <v/>
      </c>
      <c r="AI59" s="106" t="str">
        <f>IF(AH59="","",IF(AH59&gt;0,ROUND(AH59/LARGE(AH50:AH64,1),3),0))</f>
        <v/>
      </c>
    </row>
    <row r="60" spans="1:35" ht="13.5" x14ac:dyDescent="0.25">
      <c r="A60" s="59" t="str">
        <f>+$A$22</f>
        <v/>
      </c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2"/>
      <c r="W60" s="23"/>
      <c r="X60" s="22"/>
      <c r="Y60" s="23"/>
      <c r="Z60" s="22"/>
      <c r="AA60" s="23"/>
      <c r="AB60" s="22"/>
      <c r="AC60" s="23"/>
      <c r="AE60" s="29" t="str">
        <f t="shared" si="4"/>
        <v/>
      </c>
      <c r="AG60" s="7" t="str">
        <f>+$A$22</f>
        <v/>
      </c>
      <c r="AH60" s="7" t="str">
        <f>IF(A60&lt;&gt;"",IF(AE60&lt;&gt;"",AE60,0)+IF(U65&lt;&gt;"",U65,0),"")</f>
        <v/>
      </c>
      <c r="AI60" s="106" t="str">
        <f>IF(AH60="","",IF(AH60&gt;0,ROUND(AH60/LARGE(AH50:AH64,1),3),0))</f>
        <v/>
      </c>
    </row>
    <row r="61" spans="1:35" ht="13.5" x14ac:dyDescent="0.25">
      <c r="A61" s="59" t="str">
        <f>+$A$23</f>
        <v/>
      </c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2"/>
      <c r="Y61" s="23"/>
      <c r="Z61" s="22"/>
      <c r="AA61" s="23"/>
      <c r="AB61" s="22"/>
      <c r="AC61" s="23"/>
      <c r="AE61" s="29" t="str">
        <f t="shared" si="4"/>
        <v/>
      </c>
      <c r="AG61" s="7" t="str">
        <f>+$A$23</f>
        <v/>
      </c>
      <c r="AH61" s="7" t="str">
        <f>IF(A61&lt;&gt;"",IF(AE61&lt;&gt;"",AE61,0)+IF(W65&lt;&gt;"",W65,0),"")</f>
        <v/>
      </c>
      <c r="AI61" s="106" t="str">
        <f>IF(AH61="","",IF(AH61&gt;0,ROUND(AH61/LARGE(AH50:AH64,1),3),0))</f>
        <v/>
      </c>
    </row>
    <row r="62" spans="1:35" ht="13.5" x14ac:dyDescent="0.25">
      <c r="A62" s="59" t="str">
        <f>+$A$24</f>
        <v/>
      </c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2"/>
      <c r="AA62" s="23"/>
      <c r="AB62" s="22"/>
      <c r="AC62" s="23"/>
      <c r="AE62" s="29" t="str">
        <f t="shared" si="4"/>
        <v/>
      </c>
      <c r="AG62" s="7" t="str">
        <f>+$A$24</f>
        <v/>
      </c>
      <c r="AH62" s="7" t="str">
        <f>IF(A62&lt;&gt;"",IF(AE62&lt;&gt;"",AE62,0)+IF(Y65&lt;&gt;"",Y65,0),"")</f>
        <v/>
      </c>
      <c r="AI62" s="106" t="str">
        <f>IF(AH62="","",IF(AH62&gt;0,ROUND(AH62/LARGE(AH50:AH64,1),3),0))</f>
        <v/>
      </c>
    </row>
    <row r="63" spans="1:35" ht="13.5" x14ac:dyDescent="0.25">
      <c r="A63" s="59" t="str">
        <f>+$A$25</f>
        <v/>
      </c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2"/>
      <c r="AC63" s="23"/>
      <c r="AE63" s="29" t="str">
        <f t="shared" si="4"/>
        <v/>
      </c>
      <c r="AG63" s="7" t="str">
        <f>+$A$25</f>
        <v/>
      </c>
      <c r="AH63" s="7" t="str">
        <f>IF(A63&lt;&gt;"",IF(AE63&lt;&gt;"",AE63,0)+IF(AA65&lt;&gt;"",AA65,0),"")</f>
        <v/>
      </c>
      <c r="AI63" s="106" t="str">
        <f>IF(AH63="","",IF(AH63&gt;0,ROUND(AH63/LARGE(AH50:AH64,1),3),0))</f>
        <v/>
      </c>
    </row>
    <row r="64" spans="1:35" x14ac:dyDescent="0.2">
      <c r="A64" s="59" t="str">
        <f>+$A$26</f>
        <v/>
      </c>
      <c r="C64" s="3"/>
      <c r="AE64" s="26"/>
      <c r="AG64" s="40" t="str">
        <f>+$A$26</f>
        <v/>
      </c>
      <c r="AH64" s="40" t="str">
        <f>IF(A64&lt;&gt;"",IF(AE64&lt;&gt;"",AE64,0)+IF(AC65&lt;&gt;"",AC65,0),"")</f>
        <v/>
      </c>
      <c r="AI64" s="107" t="str">
        <f>IF(AH64="","",IF(AH64&gt;0,ROUND(AH64/LARGE(AH50:AH64,1),3),0))</f>
        <v/>
      </c>
    </row>
    <row r="65" spans="1:35" s="26" customFormat="1" x14ac:dyDescent="0.2">
      <c r="C65" s="27" t="str">
        <f>IF(C49="","",SUM(C50:C63))</f>
        <v/>
      </c>
      <c r="E65" s="27" t="str">
        <f>IF(E49="","",SUM(E50:E63))</f>
        <v/>
      </c>
      <c r="G65" s="27" t="str">
        <f>IF(G49="","",SUM(G50:G63))</f>
        <v/>
      </c>
      <c r="I65" s="27" t="str">
        <f>IF(I49="","",SUM(I50:I63))</f>
        <v/>
      </c>
      <c r="K65" s="27" t="str">
        <f>IF(K49="","",SUM(K50:K63))</f>
        <v/>
      </c>
      <c r="M65" s="27" t="str">
        <f>IF(M49="","",SUM(M50:M63))</f>
        <v/>
      </c>
      <c r="O65" s="27" t="str">
        <f>IF(O49="","",SUM(O50:O63))</f>
        <v/>
      </c>
      <c r="Q65" s="27" t="str">
        <f>IF(Q49="","",SUM(Q50:Q63))</f>
        <v/>
      </c>
      <c r="S65" s="27" t="str">
        <f>IF(S49="","",SUM(S50:S63))</f>
        <v/>
      </c>
      <c r="U65" s="27" t="str">
        <f>IF(U49="","",SUM(U50:U63))</f>
        <v/>
      </c>
      <c r="W65" s="27" t="str">
        <f>IF(W49="","",SUM(W50:W63))</f>
        <v/>
      </c>
      <c r="X65" s="27"/>
      <c r="Y65" s="27" t="str">
        <f>IF(Y49="","",SUM(Y50:Y63))</f>
        <v/>
      </c>
      <c r="AA65" s="27" t="str">
        <f>IF(AA49="","",SUM(AA50:AA63))</f>
        <v/>
      </c>
      <c r="AC65" s="27" t="str">
        <f>IF(AC49="","",SUM(AC50:AC63))</f>
        <v/>
      </c>
      <c r="AG65" s="41"/>
      <c r="AH65" s="93"/>
      <c r="AI65" s="41"/>
    </row>
    <row r="66" spans="1:35" ht="24" customHeight="1" x14ac:dyDescent="0.2">
      <c r="AC66" s="8" t="str">
        <f>"Firma ("&amp;Anagrafica!B90&amp;")"</f>
        <v>Firma (Commissario 2)</v>
      </c>
      <c r="AE66" s="88"/>
      <c r="AF66" s="88"/>
      <c r="AG66" s="89"/>
      <c r="AH66" s="88"/>
      <c r="AI66" s="88"/>
    </row>
    <row r="67" spans="1:35" ht="18.75" x14ac:dyDescent="0.3">
      <c r="A67" s="19" t="str">
        <f>IF(Anagrafica!A91&lt;&gt;"",Anagrafica!A91&amp;" - "&amp;Anagrafica!B91,"")</f>
        <v>3 - Commissario 3</v>
      </c>
      <c r="B67" s="20"/>
      <c r="D67" s="1"/>
    </row>
    <row r="68" spans="1:35" s="5" customFormat="1" ht="13.5" customHeight="1" x14ac:dyDescent="0.2">
      <c r="A68" s="4" t="s">
        <v>10</v>
      </c>
      <c r="C68" s="60" t="str">
        <f>$A$13</f>
        <v/>
      </c>
      <c r="E68" s="60" t="str">
        <f>+$A$14</f>
        <v/>
      </c>
      <c r="G68" s="60" t="str">
        <f>+$A$15</f>
        <v/>
      </c>
      <c r="I68" s="60" t="str">
        <f>+$A$16</f>
        <v/>
      </c>
      <c r="K68" s="60" t="str">
        <f>+$A$17</f>
        <v/>
      </c>
      <c r="M68" s="60" t="str">
        <f>+$A$18</f>
        <v/>
      </c>
      <c r="O68" s="60" t="str">
        <f>+$A$19</f>
        <v/>
      </c>
      <c r="Q68" s="60" t="str">
        <f>+$A$20</f>
        <v/>
      </c>
      <c r="S68" s="60" t="str">
        <f>+$A$21</f>
        <v/>
      </c>
      <c r="U68" s="60" t="str">
        <f>+$A$22</f>
        <v/>
      </c>
      <c r="W68" s="60" t="str">
        <f>+$A$23</f>
        <v/>
      </c>
      <c r="Y68" s="60" t="str">
        <f>+$A$24</f>
        <v/>
      </c>
      <c r="AA68" s="60" t="str">
        <f>+$A$25</f>
        <v/>
      </c>
      <c r="AC68" s="60" t="str">
        <f>+$A$26</f>
        <v/>
      </c>
      <c r="AE68" s="26"/>
      <c r="AG68" s="4" t="s">
        <v>10</v>
      </c>
      <c r="AH68" s="5" t="s">
        <v>1</v>
      </c>
      <c r="AI68" s="5" t="s">
        <v>0</v>
      </c>
    </row>
    <row r="69" spans="1:35" ht="13.5" x14ac:dyDescent="0.25">
      <c r="A69" s="59" t="str">
        <f>+$A$12</f>
        <v/>
      </c>
      <c r="B69" s="22"/>
      <c r="C69" s="23"/>
      <c r="D69" s="22"/>
      <c r="E69" s="23"/>
      <c r="F69" s="22"/>
      <c r="G69" s="23"/>
      <c r="H69" s="22"/>
      <c r="I69" s="23"/>
      <c r="J69" s="22"/>
      <c r="K69" s="23"/>
      <c r="L69" s="22"/>
      <c r="M69" s="23"/>
      <c r="N69" s="22"/>
      <c r="O69" s="23"/>
      <c r="P69" s="22"/>
      <c r="Q69" s="23"/>
      <c r="R69" s="22"/>
      <c r="S69" s="23"/>
      <c r="T69" s="22"/>
      <c r="U69" s="23"/>
      <c r="V69" s="22"/>
      <c r="W69" s="23"/>
      <c r="X69" s="22"/>
      <c r="Y69" s="23"/>
      <c r="Z69" s="22"/>
      <c r="AA69" s="23"/>
      <c r="AB69" s="22"/>
      <c r="AC69" s="23"/>
      <c r="AE69" s="29" t="str">
        <f t="shared" ref="AE69:AE82" si="5">IF(OR(A69="",AND(A69&lt;&gt;"",A70="")),"",SUM(B69,D69,F69,H69,J69,L69,N69,P69,R69,T69,V69,X69,Z69,AB69))</f>
        <v/>
      </c>
      <c r="AG69" s="6" t="str">
        <f>+$A$12</f>
        <v/>
      </c>
      <c r="AH69" s="6" t="str">
        <f>IF(A69&lt;&gt;"",AE69,"")</f>
        <v/>
      </c>
      <c r="AI69" s="105" t="str">
        <f>IF(AH69="","",IF(AH69&gt;0,ROUND(AH69/LARGE(AH69:AH83,1),3),0))</f>
        <v/>
      </c>
    </row>
    <row r="70" spans="1:35" ht="13.5" x14ac:dyDescent="0.25">
      <c r="A70" s="59" t="str">
        <f>+$A$13</f>
        <v/>
      </c>
      <c r="B70" s="24"/>
      <c r="C70" s="24"/>
      <c r="D70" s="22"/>
      <c r="E70" s="23"/>
      <c r="F70" s="22"/>
      <c r="G70" s="23"/>
      <c r="H70" s="22"/>
      <c r="I70" s="23"/>
      <c r="J70" s="22"/>
      <c r="K70" s="23"/>
      <c r="L70" s="22"/>
      <c r="M70" s="23"/>
      <c r="N70" s="22"/>
      <c r="O70" s="23"/>
      <c r="P70" s="22"/>
      <c r="Q70" s="23"/>
      <c r="R70" s="22"/>
      <c r="S70" s="23"/>
      <c r="T70" s="22"/>
      <c r="U70" s="23"/>
      <c r="V70" s="22"/>
      <c r="W70" s="23"/>
      <c r="X70" s="22"/>
      <c r="Y70" s="23"/>
      <c r="Z70" s="22"/>
      <c r="AA70" s="23"/>
      <c r="AB70" s="22"/>
      <c r="AC70" s="23"/>
      <c r="AE70" s="29" t="str">
        <f t="shared" si="5"/>
        <v/>
      </c>
      <c r="AG70" s="7" t="str">
        <f>+$A$13</f>
        <v/>
      </c>
      <c r="AH70" s="7" t="str">
        <f>IF(A70&lt;&gt;"",IF(AE70&lt;&gt;"",AE70,0)+IF(C84&lt;&gt;"",C84,0),"")</f>
        <v/>
      </c>
      <c r="AI70" s="106" t="str">
        <f>IF(AH70="","",IF(AH70&gt;0,ROUND(AH70/LARGE(AH69:AH83,1),3),0))</f>
        <v/>
      </c>
    </row>
    <row r="71" spans="1:35" ht="13.5" x14ac:dyDescent="0.25">
      <c r="A71" s="59" t="str">
        <f>+$A$14</f>
        <v/>
      </c>
      <c r="B71" s="24"/>
      <c r="C71" s="24"/>
      <c r="D71" s="24"/>
      <c r="E71" s="24"/>
      <c r="F71" s="22"/>
      <c r="G71" s="23"/>
      <c r="H71" s="22"/>
      <c r="I71" s="23"/>
      <c r="J71" s="22"/>
      <c r="K71" s="23"/>
      <c r="L71" s="22"/>
      <c r="M71" s="23"/>
      <c r="N71" s="22"/>
      <c r="O71" s="23"/>
      <c r="P71" s="22"/>
      <c r="Q71" s="23"/>
      <c r="R71" s="22"/>
      <c r="S71" s="23"/>
      <c r="T71" s="22"/>
      <c r="U71" s="23"/>
      <c r="V71" s="22"/>
      <c r="W71" s="23"/>
      <c r="X71" s="22"/>
      <c r="Y71" s="23"/>
      <c r="Z71" s="22"/>
      <c r="AA71" s="23"/>
      <c r="AB71" s="22"/>
      <c r="AC71" s="23"/>
      <c r="AE71" s="29" t="str">
        <f t="shared" si="5"/>
        <v/>
      </c>
      <c r="AG71" s="7" t="str">
        <f>+$A$14</f>
        <v/>
      </c>
      <c r="AH71" s="7" t="str">
        <f>IF(A71&lt;&gt;"",IF(AE71&lt;&gt;"",AE71,0)+IF(E84&lt;&gt;"",E84,0),"")</f>
        <v/>
      </c>
      <c r="AI71" s="106" t="str">
        <f>IF(AH71="","",IF(AH71&gt;0,ROUND(AH71/LARGE(AH69:AH83,1),3),0))</f>
        <v/>
      </c>
    </row>
    <row r="72" spans="1:35" ht="13.5" x14ac:dyDescent="0.25">
      <c r="A72" s="59" t="str">
        <f>+$A$15</f>
        <v/>
      </c>
      <c r="B72" s="24"/>
      <c r="C72" s="24"/>
      <c r="D72" s="24"/>
      <c r="E72" s="24"/>
      <c r="F72" s="24"/>
      <c r="G72" s="24"/>
      <c r="H72" s="22"/>
      <c r="I72" s="23"/>
      <c r="J72" s="22"/>
      <c r="K72" s="23"/>
      <c r="L72" s="22"/>
      <c r="M72" s="23"/>
      <c r="N72" s="22"/>
      <c r="O72" s="23"/>
      <c r="P72" s="22"/>
      <c r="Q72" s="23"/>
      <c r="R72" s="22"/>
      <c r="S72" s="23"/>
      <c r="T72" s="22"/>
      <c r="U72" s="23"/>
      <c r="V72" s="22"/>
      <c r="W72" s="23"/>
      <c r="X72" s="22"/>
      <c r="Y72" s="23"/>
      <c r="Z72" s="22"/>
      <c r="AA72" s="23"/>
      <c r="AB72" s="22"/>
      <c r="AC72" s="23"/>
      <c r="AE72" s="29" t="str">
        <f t="shared" si="5"/>
        <v/>
      </c>
      <c r="AG72" s="7" t="str">
        <f>+$A$15</f>
        <v/>
      </c>
      <c r="AH72" s="7" t="str">
        <f>IF(A72&lt;&gt;"",IF(AE72&lt;&gt;"",AE72,0)+IF(G84&lt;&gt;"",G84,0),"")</f>
        <v/>
      </c>
      <c r="AI72" s="106" t="str">
        <f>IF(AH72="","",IF(AH72&gt;0,ROUND(AH72/LARGE(AH69:AH83,1),3),0))</f>
        <v/>
      </c>
    </row>
    <row r="73" spans="1:35" ht="13.5" x14ac:dyDescent="0.25">
      <c r="A73" s="59" t="str">
        <f>+$A$16</f>
        <v/>
      </c>
      <c r="B73" s="24"/>
      <c r="C73" s="24"/>
      <c r="D73" s="24"/>
      <c r="E73" s="24"/>
      <c r="F73" s="24"/>
      <c r="G73" s="24"/>
      <c r="H73" s="24"/>
      <c r="I73" s="24"/>
      <c r="J73" s="22"/>
      <c r="K73" s="23"/>
      <c r="L73" s="22"/>
      <c r="M73" s="23"/>
      <c r="N73" s="22"/>
      <c r="O73" s="23"/>
      <c r="P73" s="22"/>
      <c r="Q73" s="23"/>
      <c r="R73" s="22"/>
      <c r="S73" s="23"/>
      <c r="T73" s="22"/>
      <c r="U73" s="23"/>
      <c r="V73" s="22"/>
      <c r="W73" s="23"/>
      <c r="X73" s="22"/>
      <c r="Y73" s="23"/>
      <c r="Z73" s="22"/>
      <c r="AA73" s="23"/>
      <c r="AB73" s="22"/>
      <c r="AC73" s="23"/>
      <c r="AE73" s="29" t="str">
        <f t="shared" si="5"/>
        <v/>
      </c>
      <c r="AG73" s="7" t="str">
        <f>+$A$16</f>
        <v/>
      </c>
      <c r="AH73" s="7" t="str">
        <f>IF(A73&lt;&gt;"",IF(AE73&lt;&gt;"",AE73,0)+IF(I84&lt;&gt;"",I84,0),"")</f>
        <v/>
      </c>
      <c r="AI73" s="106" t="str">
        <f>IF(AH73="","",IF(AH73&gt;0,ROUND(AH73/LARGE(AH69:AH83,1),3),0))</f>
        <v/>
      </c>
    </row>
    <row r="74" spans="1:35" ht="13.5" x14ac:dyDescent="0.25">
      <c r="A74" s="59" t="str">
        <f>+$A$17</f>
        <v/>
      </c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2"/>
      <c r="M74" s="23"/>
      <c r="N74" s="22"/>
      <c r="O74" s="23"/>
      <c r="P74" s="22"/>
      <c r="Q74" s="23"/>
      <c r="R74" s="22"/>
      <c r="S74" s="23"/>
      <c r="T74" s="22"/>
      <c r="U74" s="23"/>
      <c r="V74" s="22"/>
      <c r="W74" s="23"/>
      <c r="X74" s="22"/>
      <c r="Y74" s="23"/>
      <c r="Z74" s="22"/>
      <c r="AA74" s="23"/>
      <c r="AB74" s="22"/>
      <c r="AC74" s="23"/>
      <c r="AE74" s="29" t="str">
        <f t="shared" si="5"/>
        <v/>
      </c>
      <c r="AG74" s="7" t="str">
        <f>+$A$17</f>
        <v/>
      </c>
      <c r="AH74" s="7" t="str">
        <f>IF(A74&lt;&gt;"",IF(AE74&lt;&gt;"",AE74,0)+IF(K84&lt;&gt;"",K84,0),"")</f>
        <v/>
      </c>
      <c r="AI74" s="106" t="str">
        <f>IF(AH74="","",IF(AH74&gt;0,ROUND(AH74/LARGE(AH69:AH83,1),3),0))</f>
        <v/>
      </c>
    </row>
    <row r="75" spans="1:35" ht="13.5" x14ac:dyDescent="0.25">
      <c r="A75" s="59" t="str">
        <f>+$A$18</f>
        <v/>
      </c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2"/>
      <c r="O75" s="23"/>
      <c r="P75" s="22"/>
      <c r="Q75" s="23"/>
      <c r="R75" s="22"/>
      <c r="S75" s="23"/>
      <c r="T75" s="22"/>
      <c r="U75" s="23"/>
      <c r="V75" s="22"/>
      <c r="W75" s="23"/>
      <c r="X75" s="22"/>
      <c r="Y75" s="23"/>
      <c r="Z75" s="22"/>
      <c r="AA75" s="23"/>
      <c r="AB75" s="22"/>
      <c r="AC75" s="23"/>
      <c r="AE75" s="29" t="str">
        <f t="shared" si="5"/>
        <v/>
      </c>
      <c r="AG75" s="7" t="str">
        <f>+$A$18</f>
        <v/>
      </c>
      <c r="AH75" s="7" t="str">
        <f>IF(A75&lt;&gt;"",IF(AE75&lt;&gt;"",AE75,0)+IF(M84&lt;&gt;"",M84,0),"")</f>
        <v/>
      </c>
      <c r="AI75" s="106" t="str">
        <f>IF(AH75="","",IF(AH75&gt;0,ROUND(AH75/LARGE(AH69:AH83,1),3),0))</f>
        <v/>
      </c>
    </row>
    <row r="76" spans="1:35" ht="13.5" x14ac:dyDescent="0.25">
      <c r="A76" s="59" t="str">
        <f>+$A$19</f>
        <v/>
      </c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2"/>
      <c r="Q76" s="23"/>
      <c r="R76" s="22"/>
      <c r="S76" s="23"/>
      <c r="T76" s="22"/>
      <c r="U76" s="23"/>
      <c r="V76" s="22"/>
      <c r="W76" s="23"/>
      <c r="X76" s="22"/>
      <c r="Y76" s="23"/>
      <c r="Z76" s="22"/>
      <c r="AA76" s="23"/>
      <c r="AB76" s="22"/>
      <c r="AC76" s="23"/>
      <c r="AE76" s="29" t="str">
        <f t="shared" si="5"/>
        <v/>
      </c>
      <c r="AG76" s="7" t="str">
        <f>+$A$19</f>
        <v/>
      </c>
      <c r="AH76" s="7" t="str">
        <f>IF(A76&lt;&gt;"",IF(AE76&lt;&gt;"",AE76,0)+IF(O84&lt;&gt;"",O84,0),"")</f>
        <v/>
      </c>
      <c r="AI76" s="106" t="str">
        <f>IF(AH76="","",IF(AH76&gt;0,ROUND(AH76/LARGE(AH69:AH83,1),3),0))</f>
        <v/>
      </c>
    </row>
    <row r="77" spans="1:35" ht="13.5" x14ac:dyDescent="0.25">
      <c r="A77" s="59" t="str">
        <f>+$A$20</f>
        <v/>
      </c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2"/>
      <c r="S77" s="23"/>
      <c r="T77" s="22"/>
      <c r="U77" s="23"/>
      <c r="V77" s="22"/>
      <c r="W77" s="23"/>
      <c r="X77" s="22"/>
      <c r="Y77" s="23"/>
      <c r="Z77" s="22"/>
      <c r="AA77" s="23"/>
      <c r="AB77" s="22"/>
      <c r="AC77" s="23"/>
      <c r="AE77" s="29" t="str">
        <f t="shared" si="5"/>
        <v/>
      </c>
      <c r="AG77" s="7" t="str">
        <f>+$A$20</f>
        <v/>
      </c>
      <c r="AH77" s="7" t="str">
        <f>IF(A77&lt;&gt;"",IF(AE77&lt;&gt;"",AE77,0)+IF(Q84&lt;&gt;"",Q84,0),"")</f>
        <v/>
      </c>
      <c r="AI77" s="106" t="str">
        <f>IF(AH77="","",IF(AH77&gt;0,ROUND(AH77/LARGE(AH69:AH83,1),3),0))</f>
        <v/>
      </c>
    </row>
    <row r="78" spans="1:35" ht="13.5" x14ac:dyDescent="0.25">
      <c r="A78" s="59" t="str">
        <f>+$A$21</f>
        <v/>
      </c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2"/>
      <c r="U78" s="23"/>
      <c r="V78" s="22"/>
      <c r="W78" s="23"/>
      <c r="X78" s="22"/>
      <c r="Y78" s="23"/>
      <c r="Z78" s="22"/>
      <c r="AA78" s="23"/>
      <c r="AB78" s="22"/>
      <c r="AC78" s="23"/>
      <c r="AE78" s="29" t="str">
        <f t="shared" si="5"/>
        <v/>
      </c>
      <c r="AG78" s="7" t="str">
        <f>+$A$21</f>
        <v/>
      </c>
      <c r="AH78" s="7" t="str">
        <f>IF(A78&lt;&gt;"",IF(AE78&lt;&gt;"",AE78,0)+IF(S84&lt;&gt;"",S84,0),"")</f>
        <v/>
      </c>
      <c r="AI78" s="106" t="str">
        <f>IF(AH78="","",IF(AH78&gt;0,ROUND(AH78/LARGE(AH69:AH83,1),3),0))</f>
        <v/>
      </c>
    </row>
    <row r="79" spans="1:35" ht="13.5" x14ac:dyDescent="0.25">
      <c r="A79" s="59" t="str">
        <f>+$A$22</f>
        <v/>
      </c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2"/>
      <c r="W79" s="23"/>
      <c r="X79" s="22"/>
      <c r="Y79" s="23"/>
      <c r="Z79" s="22"/>
      <c r="AA79" s="23"/>
      <c r="AB79" s="22"/>
      <c r="AC79" s="23"/>
      <c r="AE79" s="29" t="str">
        <f t="shared" si="5"/>
        <v/>
      </c>
      <c r="AG79" s="7" t="str">
        <f>+$A$22</f>
        <v/>
      </c>
      <c r="AH79" s="7" t="str">
        <f>IF(A79&lt;&gt;"",IF(AE79&lt;&gt;"",AE79,0)+IF(U84&lt;&gt;"",U84,0),"")</f>
        <v/>
      </c>
      <c r="AI79" s="106" t="str">
        <f>IF(AH79="","",IF(AH79&gt;0,ROUND(AH79/LARGE(AH69:AH83,1),3),0))</f>
        <v/>
      </c>
    </row>
    <row r="80" spans="1:35" ht="13.5" x14ac:dyDescent="0.25">
      <c r="A80" s="59" t="str">
        <f>+$A$23</f>
        <v/>
      </c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2"/>
      <c r="Y80" s="23"/>
      <c r="Z80" s="22"/>
      <c r="AA80" s="23"/>
      <c r="AB80" s="22"/>
      <c r="AC80" s="23"/>
      <c r="AE80" s="29" t="str">
        <f t="shared" si="5"/>
        <v/>
      </c>
      <c r="AG80" s="7" t="str">
        <f>+$A$23</f>
        <v/>
      </c>
      <c r="AH80" s="7" t="str">
        <f>IF(A80&lt;&gt;"",IF(AE80&lt;&gt;"",AE80,0)+IF(W84&lt;&gt;"",W84,0),"")</f>
        <v/>
      </c>
      <c r="AI80" s="106" t="str">
        <f>IF(AH80="","",IF(AH80&gt;0,ROUND(AH80/LARGE(AH69:AH83,1),3),0))</f>
        <v/>
      </c>
    </row>
    <row r="81" spans="1:35" ht="13.5" x14ac:dyDescent="0.25">
      <c r="A81" s="59" t="str">
        <f>+$A$24</f>
        <v/>
      </c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2"/>
      <c r="AA81" s="23"/>
      <c r="AB81" s="22"/>
      <c r="AC81" s="23"/>
      <c r="AE81" s="29" t="str">
        <f t="shared" si="5"/>
        <v/>
      </c>
      <c r="AG81" s="7" t="str">
        <f>+$A$24</f>
        <v/>
      </c>
      <c r="AH81" s="7" t="str">
        <f>IF(A81&lt;&gt;"",IF(AE81&lt;&gt;"",AE81,0)+IF(Y84&lt;&gt;"",Y84,0),"")</f>
        <v/>
      </c>
      <c r="AI81" s="106" t="str">
        <f>IF(AH81="","",IF(AH81&gt;0,ROUND(AH81/LARGE(AH69:AH83,1),3),0))</f>
        <v/>
      </c>
    </row>
    <row r="82" spans="1:35" ht="13.5" x14ac:dyDescent="0.25">
      <c r="A82" s="59" t="str">
        <f>+$A$25</f>
        <v/>
      </c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2"/>
      <c r="AC82" s="23"/>
      <c r="AE82" s="29" t="str">
        <f t="shared" si="5"/>
        <v/>
      </c>
      <c r="AG82" s="7" t="str">
        <f>+$A$25</f>
        <v/>
      </c>
      <c r="AH82" s="7" t="str">
        <f>IF(A82&lt;&gt;"",IF(AE82&lt;&gt;"",AE82,0)+IF(AA84&lt;&gt;"",AA84,0),"")</f>
        <v/>
      </c>
      <c r="AI82" s="106" t="str">
        <f>IF(AH82="","",IF(AH82&gt;0,ROUND(AH82/LARGE(AH69:AH83,1),3),0))</f>
        <v/>
      </c>
    </row>
    <row r="83" spans="1:35" x14ac:dyDescent="0.2">
      <c r="A83" s="59" t="str">
        <f>+$A$26</f>
        <v/>
      </c>
      <c r="C83" s="3"/>
      <c r="AE83" s="26"/>
      <c r="AG83" s="40" t="str">
        <f>+$A$26</f>
        <v/>
      </c>
      <c r="AH83" s="40" t="str">
        <f>IF(A83&lt;&gt;"",IF(AE83&lt;&gt;"",AE83,0)+IF(AC84&lt;&gt;"",AC84,0),"")</f>
        <v/>
      </c>
      <c r="AI83" s="107" t="str">
        <f>IF(AH83="","",IF(AH83&gt;0,ROUND(AH83/LARGE(AH69:AH83,1),3),0))</f>
        <v/>
      </c>
    </row>
    <row r="84" spans="1:35" s="26" customFormat="1" x14ac:dyDescent="0.2">
      <c r="C84" s="27" t="str">
        <f>IF(C68="","",SUM(C69:C82))</f>
        <v/>
      </c>
      <c r="E84" s="27" t="str">
        <f>IF(E68="","",SUM(E69:E82))</f>
        <v/>
      </c>
      <c r="G84" s="27" t="str">
        <f>IF(G68="","",SUM(G69:G82))</f>
        <v/>
      </c>
      <c r="I84" s="27" t="str">
        <f>IF(I68="","",SUM(I69:I82))</f>
        <v/>
      </c>
      <c r="K84" s="27" t="str">
        <f>IF(K68="","",SUM(K69:K82))</f>
        <v/>
      </c>
      <c r="M84" s="27" t="str">
        <f>IF(M68="","",SUM(M69:M82))</f>
        <v/>
      </c>
      <c r="O84" s="27" t="str">
        <f>IF(O68="","",SUM(O69:O82))</f>
        <v/>
      </c>
      <c r="Q84" s="27" t="str">
        <f>IF(Q68="","",SUM(Q69:Q82))</f>
        <v/>
      </c>
      <c r="S84" s="27" t="str">
        <f>IF(S68="","",SUM(S69:S82))</f>
        <v/>
      </c>
      <c r="U84" s="27" t="str">
        <f>IF(U68="","",SUM(U69:U82))</f>
        <v/>
      </c>
      <c r="W84" s="27" t="str">
        <f>IF(W68="","",SUM(W69:W82))</f>
        <v/>
      </c>
      <c r="X84" s="27"/>
      <c r="Y84" s="27" t="str">
        <f>IF(Y68="","",SUM(Y69:Y82))</f>
        <v/>
      </c>
      <c r="AA84" s="27" t="str">
        <f>IF(AA68="","",SUM(AA69:AA82))</f>
        <v/>
      </c>
      <c r="AC84" s="27" t="str">
        <f>IF(AC68="","",SUM(AC69:AC82))</f>
        <v/>
      </c>
      <c r="AG84" s="41"/>
      <c r="AH84" s="93"/>
      <c r="AI84" s="41"/>
    </row>
    <row r="85" spans="1:35" ht="24" customHeight="1" x14ac:dyDescent="0.2">
      <c r="AC85" s="8" t="str">
        <f>"Firma ("&amp;Anagrafica!B91&amp;")"</f>
        <v>Firma (Commissario 3)</v>
      </c>
      <c r="AE85" s="88"/>
      <c r="AF85" s="88"/>
      <c r="AG85" s="89"/>
      <c r="AH85" s="88"/>
      <c r="AI85" s="88"/>
    </row>
    <row r="86" spans="1:35" ht="18.75" x14ac:dyDescent="0.3">
      <c r="A86" s="19" t="str">
        <f>IF(Anagrafica!A92&lt;&gt;"",Anagrafica!A92&amp;" - "&amp;Anagrafica!B92,"")</f>
        <v/>
      </c>
      <c r="B86" s="20"/>
      <c r="D86" s="1"/>
      <c r="AE86" s="90"/>
      <c r="AF86" s="90"/>
      <c r="AG86" s="91"/>
      <c r="AH86" s="90"/>
      <c r="AI86" s="90"/>
    </row>
    <row r="87" spans="1:35" s="5" customFormat="1" ht="13.5" customHeight="1" x14ac:dyDescent="0.2">
      <c r="A87" s="4" t="s">
        <v>10</v>
      </c>
      <c r="C87" s="60" t="str">
        <f>$A$13</f>
        <v/>
      </c>
      <c r="E87" s="60" t="str">
        <f>+$A$14</f>
        <v/>
      </c>
      <c r="G87" s="60" t="str">
        <f>+$A$15</f>
        <v/>
      </c>
      <c r="I87" s="60" t="str">
        <f>+$A$16</f>
        <v/>
      </c>
      <c r="K87" s="60" t="str">
        <f>+$A$17</f>
        <v/>
      </c>
      <c r="M87" s="60" t="str">
        <f>+$A$18</f>
        <v/>
      </c>
      <c r="O87" s="60" t="str">
        <f>+$A$19</f>
        <v/>
      </c>
      <c r="Q87" s="60" t="str">
        <f>+$A$20</f>
        <v/>
      </c>
      <c r="S87" s="60" t="str">
        <f>+$A$21</f>
        <v/>
      </c>
      <c r="U87" s="60" t="str">
        <f>+$A$22</f>
        <v/>
      </c>
      <c r="W87" s="60" t="str">
        <f>+$A$23</f>
        <v/>
      </c>
      <c r="Y87" s="60" t="str">
        <f>+$A$24</f>
        <v/>
      </c>
      <c r="AA87" s="60" t="str">
        <f>+$A$25</f>
        <v/>
      </c>
      <c r="AC87" s="60" t="str">
        <f>+$A$26</f>
        <v/>
      </c>
      <c r="AE87" s="26"/>
      <c r="AG87" s="4" t="s">
        <v>10</v>
      </c>
      <c r="AH87" s="5" t="s">
        <v>1</v>
      </c>
      <c r="AI87" s="5" t="s">
        <v>0</v>
      </c>
    </row>
    <row r="88" spans="1:35" ht="13.5" x14ac:dyDescent="0.25">
      <c r="A88" s="59" t="str">
        <f>+$A$12</f>
        <v/>
      </c>
      <c r="B88" s="22"/>
      <c r="C88" s="23"/>
      <c r="D88" s="22"/>
      <c r="E88" s="23"/>
      <c r="F88" s="22"/>
      <c r="G88" s="23"/>
      <c r="H88" s="22"/>
      <c r="I88" s="23"/>
      <c r="J88" s="22"/>
      <c r="K88" s="23"/>
      <c r="L88" s="22"/>
      <c r="M88" s="23"/>
      <c r="N88" s="22"/>
      <c r="O88" s="23"/>
      <c r="P88" s="22"/>
      <c r="Q88" s="23"/>
      <c r="R88" s="22"/>
      <c r="S88" s="23"/>
      <c r="T88" s="22"/>
      <c r="U88" s="23"/>
      <c r="V88" s="22"/>
      <c r="W88" s="23"/>
      <c r="X88" s="22"/>
      <c r="Y88" s="23"/>
      <c r="Z88" s="22"/>
      <c r="AA88" s="23"/>
      <c r="AB88" s="22"/>
      <c r="AC88" s="23"/>
      <c r="AE88" s="29" t="str">
        <f t="shared" ref="AE88:AE101" si="6">IF(OR(A88="",AND(A88&lt;&gt;"",A89="")),"",SUM(B88,D88,F88,H88,J88,L88,N88,P88,R88,T88,V88,X88,Z88,AB88))</f>
        <v/>
      </c>
      <c r="AG88" s="6" t="str">
        <f>+$A$12</f>
        <v/>
      </c>
      <c r="AH88" s="6" t="str">
        <f>IF(A88&lt;&gt;"",AE88,"")</f>
        <v/>
      </c>
      <c r="AI88" s="105" t="str">
        <f>IF(AH88="","",IF(AH88&gt;0,ROUND(AH88/LARGE(AH88:AH102,1),3),0))</f>
        <v/>
      </c>
    </row>
    <row r="89" spans="1:35" ht="13.5" x14ac:dyDescent="0.25">
      <c r="A89" s="59" t="str">
        <f>+$A$13</f>
        <v/>
      </c>
      <c r="B89" s="24"/>
      <c r="C89" s="24"/>
      <c r="D89" s="22"/>
      <c r="E89" s="23"/>
      <c r="F89" s="22"/>
      <c r="G89" s="23"/>
      <c r="H89" s="22"/>
      <c r="I89" s="23"/>
      <c r="J89" s="22"/>
      <c r="K89" s="23"/>
      <c r="L89" s="22"/>
      <c r="M89" s="23"/>
      <c r="N89" s="22"/>
      <c r="O89" s="23"/>
      <c r="P89" s="22"/>
      <c r="Q89" s="23"/>
      <c r="R89" s="22"/>
      <c r="S89" s="23"/>
      <c r="T89" s="22"/>
      <c r="U89" s="23"/>
      <c r="V89" s="22"/>
      <c r="W89" s="23"/>
      <c r="X89" s="22"/>
      <c r="Y89" s="23"/>
      <c r="Z89" s="22"/>
      <c r="AA89" s="23"/>
      <c r="AB89" s="22"/>
      <c r="AC89" s="23"/>
      <c r="AE89" s="29" t="str">
        <f t="shared" si="6"/>
        <v/>
      </c>
      <c r="AG89" s="7" t="str">
        <f>+$A$13</f>
        <v/>
      </c>
      <c r="AH89" s="7" t="str">
        <f>IF(A89&lt;&gt;"",IF(AE89&lt;&gt;"",AE89,0)+IF(C103&lt;&gt;"",C103,0),"")</f>
        <v/>
      </c>
      <c r="AI89" s="106" t="str">
        <f>IF(AH89="","",IF(AH89&gt;0,ROUND(AH89/LARGE(AH88:AH102,1),3),0))</f>
        <v/>
      </c>
    </row>
    <row r="90" spans="1:35" ht="13.5" x14ac:dyDescent="0.25">
      <c r="A90" s="59" t="str">
        <f>+$A$14</f>
        <v/>
      </c>
      <c r="B90" s="24"/>
      <c r="C90" s="24"/>
      <c r="D90" s="24"/>
      <c r="E90" s="24"/>
      <c r="F90" s="22"/>
      <c r="G90" s="23"/>
      <c r="H90" s="22"/>
      <c r="I90" s="23"/>
      <c r="J90" s="22"/>
      <c r="K90" s="23"/>
      <c r="L90" s="22"/>
      <c r="M90" s="23"/>
      <c r="N90" s="22"/>
      <c r="O90" s="23"/>
      <c r="P90" s="22"/>
      <c r="Q90" s="23"/>
      <c r="R90" s="22"/>
      <c r="S90" s="23"/>
      <c r="T90" s="22"/>
      <c r="U90" s="23"/>
      <c r="V90" s="22"/>
      <c r="W90" s="23"/>
      <c r="X90" s="22"/>
      <c r="Y90" s="23"/>
      <c r="Z90" s="22"/>
      <c r="AA90" s="23"/>
      <c r="AB90" s="22"/>
      <c r="AC90" s="23"/>
      <c r="AE90" s="29" t="str">
        <f t="shared" si="6"/>
        <v/>
      </c>
      <c r="AG90" s="7" t="str">
        <f>+$A$14</f>
        <v/>
      </c>
      <c r="AH90" s="7" t="str">
        <f>IF(A90&lt;&gt;"",IF(AE90&lt;&gt;"",AE90,0)+IF(E103&lt;&gt;"",E103,0),"")</f>
        <v/>
      </c>
      <c r="AI90" s="106" t="str">
        <f>IF(AH90="","",IF(AH90&gt;0,ROUND(AH90/LARGE(AH88:AH102,1),3),0))</f>
        <v/>
      </c>
    </row>
    <row r="91" spans="1:35" ht="13.5" x14ac:dyDescent="0.25">
      <c r="A91" s="59" t="str">
        <f>+$A$15</f>
        <v/>
      </c>
      <c r="B91" s="24"/>
      <c r="C91" s="24"/>
      <c r="D91" s="24"/>
      <c r="E91" s="24"/>
      <c r="F91" s="24"/>
      <c r="G91" s="24"/>
      <c r="H91" s="22"/>
      <c r="I91" s="23"/>
      <c r="J91" s="22"/>
      <c r="K91" s="23"/>
      <c r="L91" s="22"/>
      <c r="M91" s="23"/>
      <c r="N91" s="22"/>
      <c r="O91" s="23"/>
      <c r="P91" s="22"/>
      <c r="Q91" s="23"/>
      <c r="R91" s="22"/>
      <c r="S91" s="23"/>
      <c r="T91" s="22"/>
      <c r="U91" s="23"/>
      <c r="V91" s="22"/>
      <c r="W91" s="23"/>
      <c r="X91" s="22"/>
      <c r="Y91" s="23"/>
      <c r="Z91" s="22"/>
      <c r="AA91" s="23"/>
      <c r="AB91" s="22"/>
      <c r="AC91" s="23"/>
      <c r="AE91" s="29" t="str">
        <f t="shared" si="6"/>
        <v/>
      </c>
      <c r="AG91" s="7" t="str">
        <f>+$A$15</f>
        <v/>
      </c>
      <c r="AH91" s="7" t="str">
        <f>IF(A91&lt;&gt;"",IF(AE91&lt;&gt;"",AE91,0)+IF(G103&lt;&gt;"",G103,0),"")</f>
        <v/>
      </c>
      <c r="AI91" s="106" t="str">
        <f>IF(AH91="","",IF(AH91&gt;0,ROUND(AH91/LARGE(AH88:AH102,1),3),0))</f>
        <v/>
      </c>
    </row>
    <row r="92" spans="1:35" ht="13.5" x14ac:dyDescent="0.25">
      <c r="A92" s="59" t="str">
        <f>+$A$16</f>
        <v/>
      </c>
      <c r="B92" s="24"/>
      <c r="C92" s="24"/>
      <c r="D92" s="24"/>
      <c r="E92" s="24"/>
      <c r="F92" s="24"/>
      <c r="G92" s="24"/>
      <c r="H92" s="24"/>
      <c r="I92" s="24"/>
      <c r="J92" s="22"/>
      <c r="K92" s="23"/>
      <c r="L92" s="22"/>
      <c r="M92" s="23"/>
      <c r="N92" s="22"/>
      <c r="O92" s="23"/>
      <c r="P92" s="22"/>
      <c r="Q92" s="23"/>
      <c r="R92" s="22"/>
      <c r="S92" s="23"/>
      <c r="T92" s="22"/>
      <c r="U92" s="23"/>
      <c r="V92" s="22"/>
      <c r="W92" s="23"/>
      <c r="X92" s="22"/>
      <c r="Y92" s="23"/>
      <c r="Z92" s="22"/>
      <c r="AA92" s="23"/>
      <c r="AB92" s="22"/>
      <c r="AC92" s="23"/>
      <c r="AE92" s="29" t="str">
        <f t="shared" si="6"/>
        <v/>
      </c>
      <c r="AG92" s="7" t="str">
        <f>+$A$16</f>
        <v/>
      </c>
      <c r="AH92" s="7" t="str">
        <f>IF(A92&lt;&gt;"",IF(AE92&lt;&gt;"",AE92,0)+IF(I103&lt;&gt;"",I103,0),"")</f>
        <v/>
      </c>
      <c r="AI92" s="106" t="str">
        <f>IF(AH92="","",IF(AH92&gt;0,ROUND(AH92/LARGE(AH88:AH102,1),3),0))</f>
        <v/>
      </c>
    </row>
    <row r="93" spans="1:35" ht="13.5" x14ac:dyDescent="0.25">
      <c r="A93" s="59" t="str">
        <f>+$A$17</f>
        <v/>
      </c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2"/>
      <c r="M93" s="23"/>
      <c r="N93" s="22"/>
      <c r="O93" s="23"/>
      <c r="P93" s="22"/>
      <c r="Q93" s="23"/>
      <c r="R93" s="22"/>
      <c r="S93" s="23"/>
      <c r="T93" s="22"/>
      <c r="U93" s="23"/>
      <c r="V93" s="22"/>
      <c r="W93" s="23"/>
      <c r="X93" s="22"/>
      <c r="Y93" s="23"/>
      <c r="Z93" s="22"/>
      <c r="AA93" s="23"/>
      <c r="AB93" s="22"/>
      <c r="AC93" s="23"/>
      <c r="AE93" s="29" t="str">
        <f t="shared" si="6"/>
        <v/>
      </c>
      <c r="AG93" s="7" t="str">
        <f>+$A$17</f>
        <v/>
      </c>
      <c r="AH93" s="7" t="str">
        <f>IF(A93&lt;&gt;"",IF(AE93&lt;&gt;"",AE93,0)+IF(K103&lt;&gt;"",K103,0),"")</f>
        <v/>
      </c>
      <c r="AI93" s="106" t="str">
        <f>IF(AH93="","",IF(AH93&gt;0,ROUND(AH93/LARGE(AH88:AH102,1),3),0))</f>
        <v/>
      </c>
    </row>
    <row r="94" spans="1:35" ht="13.5" x14ac:dyDescent="0.25">
      <c r="A94" s="59" t="str">
        <f>+$A$18</f>
        <v/>
      </c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2"/>
      <c r="O94" s="23"/>
      <c r="P94" s="22"/>
      <c r="Q94" s="23"/>
      <c r="R94" s="22"/>
      <c r="S94" s="23"/>
      <c r="T94" s="22"/>
      <c r="U94" s="23"/>
      <c r="V94" s="22"/>
      <c r="W94" s="23"/>
      <c r="X94" s="22"/>
      <c r="Y94" s="23"/>
      <c r="Z94" s="22"/>
      <c r="AA94" s="23"/>
      <c r="AB94" s="22"/>
      <c r="AC94" s="23"/>
      <c r="AE94" s="29" t="str">
        <f t="shared" si="6"/>
        <v/>
      </c>
      <c r="AG94" s="7" t="str">
        <f>+$A$18</f>
        <v/>
      </c>
      <c r="AH94" s="7" t="str">
        <f>IF(A94&lt;&gt;"",IF(AE94&lt;&gt;"",AE94,0)+IF(M103&lt;&gt;"",M103,0),"")</f>
        <v/>
      </c>
      <c r="AI94" s="106" t="str">
        <f>IF(AH94="","",IF(AH94&gt;0,ROUND(AH94/LARGE(AH88:AH102,1),3),0))</f>
        <v/>
      </c>
    </row>
    <row r="95" spans="1:35" ht="13.5" x14ac:dyDescent="0.25">
      <c r="A95" s="59" t="str">
        <f>+$A$19</f>
        <v/>
      </c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2"/>
      <c r="Q95" s="23"/>
      <c r="R95" s="22"/>
      <c r="S95" s="23"/>
      <c r="T95" s="22"/>
      <c r="U95" s="23"/>
      <c r="V95" s="22"/>
      <c r="W95" s="23"/>
      <c r="X95" s="22"/>
      <c r="Y95" s="23"/>
      <c r="Z95" s="22"/>
      <c r="AA95" s="23"/>
      <c r="AB95" s="22"/>
      <c r="AC95" s="23"/>
      <c r="AE95" s="29" t="str">
        <f t="shared" si="6"/>
        <v/>
      </c>
      <c r="AG95" s="7" t="str">
        <f>+$A$19</f>
        <v/>
      </c>
      <c r="AH95" s="7" t="str">
        <f>IF(A95&lt;&gt;"",IF(AE95&lt;&gt;"",AE95,0)+IF(O103&lt;&gt;"",O103,0),"")</f>
        <v/>
      </c>
      <c r="AI95" s="106" t="str">
        <f>IF(AH95="","",IF(AH95&gt;0,ROUND(AH95/LARGE(AH88:AH102,1),3),0))</f>
        <v/>
      </c>
    </row>
    <row r="96" spans="1:35" ht="13.5" x14ac:dyDescent="0.25">
      <c r="A96" s="59" t="str">
        <f>+$A$20</f>
        <v/>
      </c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2"/>
      <c r="S96" s="23"/>
      <c r="T96" s="22"/>
      <c r="U96" s="23"/>
      <c r="V96" s="22"/>
      <c r="W96" s="23"/>
      <c r="X96" s="22"/>
      <c r="Y96" s="23"/>
      <c r="Z96" s="22"/>
      <c r="AA96" s="23"/>
      <c r="AB96" s="22"/>
      <c r="AC96" s="23"/>
      <c r="AE96" s="29" t="str">
        <f t="shared" si="6"/>
        <v/>
      </c>
      <c r="AG96" s="7" t="str">
        <f>+$A$20</f>
        <v/>
      </c>
      <c r="AH96" s="7" t="str">
        <f>IF(A96&lt;&gt;"",IF(AE96&lt;&gt;"",AE96,0)+IF(Q103&lt;&gt;"",Q103,0),"")</f>
        <v/>
      </c>
      <c r="AI96" s="106" t="str">
        <f>IF(AH96="","",IF(AH96&gt;0,ROUND(AH96/LARGE(AH88:AH102,1),3),0))</f>
        <v/>
      </c>
    </row>
    <row r="97" spans="1:35" ht="13.5" x14ac:dyDescent="0.25">
      <c r="A97" s="59" t="str">
        <f>+$A$21</f>
        <v/>
      </c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2"/>
      <c r="U97" s="23"/>
      <c r="V97" s="22"/>
      <c r="W97" s="23"/>
      <c r="X97" s="22"/>
      <c r="Y97" s="23"/>
      <c r="Z97" s="22"/>
      <c r="AA97" s="23"/>
      <c r="AB97" s="22"/>
      <c r="AC97" s="23"/>
      <c r="AE97" s="29" t="str">
        <f t="shared" si="6"/>
        <v/>
      </c>
      <c r="AG97" s="7" t="str">
        <f>+$A$21</f>
        <v/>
      </c>
      <c r="AH97" s="7" t="str">
        <f>IF(A97&lt;&gt;"",IF(AE97&lt;&gt;"",AE97,0)+IF(S103&lt;&gt;"",S103,0),"")</f>
        <v/>
      </c>
      <c r="AI97" s="106" t="str">
        <f>IF(AH97="","",IF(AH97&gt;0,ROUND(AH97/LARGE(AH88:AH102,1),3),0))</f>
        <v/>
      </c>
    </row>
    <row r="98" spans="1:35" ht="13.5" x14ac:dyDescent="0.25">
      <c r="A98" s="59" t="str">
        <f>+$A$22</f>
        <v/>
      </c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2"/>
      <c r="W98" s="23"/>
      <c r="X98" s="22"/>
      <c r="Y98" s="23"/>
      <c r="Z98" s="22"/>
      <c r="AA98" s="23"/>
      <c r="AB98" s="22"/>
      <c r="AC98" s="23"/>
      <c r="AE98" s="29" t="str">
        <f t="shared" si="6"/>
        <v/>
      </c>
      <c r="AG98" s="7" t="str">
        <f>+$A$22</f>
        <v/>
      </c>
      <c r="AH98" s="7" t="str">
        <f>IF(A98&lt;&gt;"",IF(AE98&lt;&gt;"",AE98,0)+IF(U103&lt;&gt;"",U103,0),"")</f>
        <v/>
      </c>
      <c r="AI98" s="106" t="str">
        <f>IF(AH98="","",IF(AH98&gt;0,ROUND(AH98/LARGE(AH88:AH102,1),3),0))</f>
        <v/>
      </c>
    </row>
    <row r="99" spans="1:35" ht="13.5" x14ac:dyDescent="0.25">
      <c r="A99" s="59" t="str">
        <f>+$A$23</f>
        <v/>
      </c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2"/>
      <c r="Y99" s="23"/>
      <c r="Z99" s="22"/>
      <c r="AA99" s="23"/>
      <c r="AB99" s="22"/>
      <c r="AC99" s="23"/>
      <c r="AE99" s="29" t="str">
        <f t="shared" si="6"/>
        <v/>
      </c>
      <c r="AG99" s="7" t="str">
        <f>+$A$23</f>
        <v/>
      </c>
      <c r="AH99" s="7" t="str">
        <f>IF(A99&lt;&gt;"",IF(AE99&lt;&gt;"",AE99,0)+IF(W103&lt;&gt;"",W103,0),"")</f>
        <v/>
      </c>
      <c r="AI99" s="106" t="str">
        <f>IF(AH99="","",IF(AH99&gt;0,ROUND(AH99/LARGE(AH88:AH102,1),3),0))</f>
        <v/>
      </c>
    </row>
    <row r="100" spans="1:35" ht="13.5" x14ac:dyDescent="0.25">
      <c r="A100" s="59" t="str">
        <f>+$A$24</f>
        <v/>
      </c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2"/>
      <c r="AA100" s="23"/>
      <c r="AB100" s="22"/>
      <c r="AC100" s="23"/>
      <c r="AE100" s="29" t="str">
        <f t="shared" si="6"/>
        <v/>
      </c>
      <c r="AG100" s="7" t="str">
        <f>+$A$24</f>
        <v/>
      </c>
      <c r="AH100" s="7" t="str">
        <f>IF(A100&lt;&gt;"",IF(AE100&lt;&gt;"",AE100,0)+IF(Y103&lt;&gt;"",Y103,0),"")</f>
        <v/>
      </c>
      <c r="AI100" s="106" t="str">
        <f>IF(AH100="","",IF(AH100&gt;0,ROUND(AH100/LARGE(AH88:AH102,1),3),0))</f>
        <v/>
      </c>
    </row>
    <row r="101" spans="1:35" ht="13.5" x14ac:dyDescent="0.25">
      <c r="A101" s="59" t="str">
        <f>+$A$25</f>
        <v/>
      </c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2"/>
      <c r="AC101" s="23"/>
      <c r="AE101" s="29" t="str">
        <f t="shared" si="6"/>
        <v/>
      </c>
      <c r="AG101" s="7" t="str">
        <f>+$A$25</f>
        <v/>
      </c>
      <c r="AH101" s="7" t="str">
        <f>IF(A101&lt;&gt;"",IF(AE101&lt;&gt;"",AE101,0)+IF(AA103&lt;&gt;"",AA103,0),"")</f>
        <v/>
      </c>
      <c r="AI101" s="106" t="str">
        <f>IF(AH101="","",IF(AH101&gt;0,ROUND(AH101/LARGE(AH88:AH102,1),3),0))</f>
        <v/>
      </c>
    </row>
    <row r="102" spans="1:35" x14ac:dyDescent="0.2">
      <c r="A102" s="59" t="str">
        <f>+$A$26</f>
        <v/>
      </c>
      <c r="C102" s="3"/>
      <c r="AE102" s="26"/>
      <c r="AG102" s="40" t="str">
        <f>+$A$26</f>
        <v/>
      </c>
      <c r="AH102" s="40" t="str">
        <f>IF(A102&lt;&gt;"",IF(AE102&lt;&gt;"",AE102,0)+IF(AC103&lt;&gt;"",AC103,0),"")</f>
        <v/>
      </c>
      <c r="AI102" s="107" t="str">
        <f>IF(AH102="","",IF(AH102&gt;0,ROUND(AH102/LARGE(AH88:AH102,1),3),0))</f>
        <v/>
      </c>
    </row>
    <row r="103" spans="1:35" s="26" customFormat="1" x14ac:dyDescent="0.2">
      <c r="C103" s="27" t="str">
        <f>IF(C87="","",SUM(C88:C101))</f>
        <v/>
      </c>
      <c r="E103" s="27" t="str">
        <f>IF(E87="","",SUM(E88:E101))</f>
        <v/>
      </c>
      <c r="G103" s="27" t="str">
        <f>IF(G87="","",SUM(G88:G101))</f>
        <v/>
      </c>
      <c r="I103" s="27" t="str">
        <f>IF(I87="","",SUM(I88:I101))</f>
        <v/>
      </c>
      <c r="K103" s="27" t="str">
        <f>IF(K87="","",SUM(K88:K101))</f>
        <v/>
      </c>
      <c r="M103" s="27" t="str">
        <f>IF(M87="","",SUM(M88:M101))</f>
        <v/>
      </c>
      <c r="O103" s="27" t="str">
        <f>IF(O87="","",SUM(O88:O101))</f>
        <v/>
      </c>
      <c r="Q103" s="27" t="str">
        <f>IF(Q87="","",SUM(Q88:Q101))</f>
        <v/>
      </c>
      <c r="S103" s="27" t="str">
        <f>IF(S87="","",SUM(S88:S101))</f>
        <v/>
      </c>
      <c r="U103" s="27" t="str">
        <f>IF(U87="","",SUM(U88:U101))</f>
        <v/>
      </c>
      <c r="W103" s="27" t="str">
        <f>IF(W87="","",SUM(W88:W101))</f>
        <v/>
      </c>
      <c r="X103" s="27"/>
      <c r="Y103" s="27" t="str">
        <f>IF(Y87="","",SUM(Y88:Y101))</f>
        <v/>
      </c>
      <c r="AA103" s="27" t="str">
        <f>IF(AA87="","",SUM(AA88:AA101))</f>
        <v/>
      </c>
      <c r="AC103" s="27" t="str">
        <f>IF(AC87="","",SUM(AC88:AC101))</f>
        <v/>
      </c>
      <c r="AG103" s="41"/>
      <c r="AH103" s="93"/>
      <c r="AI103" s="41"/>
    </row>
    <row r="104" spans="1:35" ht="24" customHeight="1" x14ac:dyDescent="0.2">
      <c r="AC104" s="8" t="str">
        <f>"Firma ("&amp;Anagrafica!B92&amp;")"</f>
        <v>Firma ()</v>
      </c>
      <c r="AE104" s="88"/>
      <c r="AF104" s="88"/>
      <c r="AG104" s="89"/>
      <c r="AH104" s="88"/>
      <c r="AI104" s="88"/>
    </row>
    <row r="105" spans="1:35" ht="18.75" x14ac:dyDescent="0.3">
      <c r="A105" s="19" t="str">
        <f>IF(Anagrafica!A93&lt;&gt;"",Anagrafica!A93&amp;" - "&amp;Anagrafica!B93,"")</f>
        <v/>
      </c>
      <c r="B105" s="20"/>
      <c r="D105" s="1"/>
    </row>
    <row r="106" spans="1:35" s="5" customFormat="1" ht="13.5" customHeight="1" x14ac:dyDescent="0.2">
      <c r="A106" s="4" t="s">
        <v>10</v>
      </c>
      <c r="C106" s="60" t="str">
        <f>$A$13</f>
        <v/>
      </c>
      <c r="E106" s="60" t="str">
        <f>+$A$14</f>
        <v/>
      </c>
      <c r="G106" s="60" t="str">
        <f>+$A$15</f>
        <v/>
      </c>
      <c r="I106" s="60" t="str">
        <f>+$A$16</f>
        <v/>
      </c>
      <c r="K106" s="60" t="str">
        <f>+$A$17</f>
        <v/>
      </c>
      <c r="M106" s="60" t="str">
        <f>+$A$18</f>
        <v/>
      </c>
      <c r="O106" s="60" t="str">
        <f>+$A$19</f>
        <v/>
      </c>
      <c r="Q106" s="60" t="str">
        <f>+$A$20</f>
        <v/>
      </c>
      <c r="S106" s="60" t="str">
        <f>+$A$21</f>
        <v/>
      </c>
      <c r="U106" s="60" t="str">
        <f>+$A$22</f>
        <v/>
      </c>
      <c r="W106" s="60" t="str">
        <f>+$A$23</f>
        <v/>
      </c>
      <c r="Y106" s="60" t="str">
        <f>+$A$24</f>
        <v/>
      </c>
      <c r="AA106" s="60" t="str">
        <f>+$A$25</f>
        <v/>
      </c>
      <c r="AC106" s="60" t="str">
        <f>+$A$26</f>
        <v/>
      </c>
      <c r="AE106" s="26"/>
      <c r="AG106" s="4" t="s">
        <v>10</v>
      </c>
      <c r="AH106" s="5" t="s">
        <v>1</v>
      </c>
      <c r="AI106" s="5" t="s">
        <v>0</v>
      </c>
    </row>
    <row r="107" spans="1:35" ht="13.5" x14ac:dyDescent="0.25">
      <c r="A107" s="59" t="str">
        <f>+$A$12</f>
        <v/>
      </c>
      <c r="B107" s="22"/>
      <c r="C107" s="23"/>
      <c r="D107" s="22"/>
      <c r="E107" s="23"/>
      <c r="F107" s="22"/>
      <c r="G107" s="23"/>
      <c r="H107" s="22"/>
      <c r="I107" s="23"/>
      <c r="J107" s="22"/>
      <c r="K107" s="23"/>
      <c r="L107" s="22"/>
      <c r="M107" s="23"/>
      <c r="N107" s="22"/>
      <c r="O107" s="23"/>
      <c r="P107" s="22"/>
      <c r="Q107" s="23"/>
      <c r="R107" s="22"/>
      <c r="S107" s="23"/>
      <c r="T107" s="22"/>
      <c r="U107" s="23"/>
      <c r="V107" s="22"/>
      <c r="W107" s="23"/>
      <c r="X107" s="22"/>
      <c r="Y107" s="23"/>
      <c r="Z107" s="22"/>
      <c r="AA107" s="23"/>
      <c r="AB107" s="22"/>
      <c r="AC107" s="23"/>
      <c r="AE107" s="29" t="str">
        <f t="shared" ref="AE107:AE120" si="7">IF(OR(A107="",AND(A107&lt;&gt;"",A108="")),"",SUM(B107,D107,F107,H107,J107,L107,N107,P107,R107,T107,V107,X107,Z107,AB107))</f>
        <v/>
      </c>
      <c r="AG107" s="6" t="str">
        <f>+$A$12</f>
        <v/>
      </c>
      <c r="AH107" s="6" t="str">
        <f>IF(A107&lt;&gt;"",AE107,"")</f>
        <v/>
      </c>
      <c r="AI107" s="105" t="str">
        <f>IF(AH107="","",IF(AH107&gt;0,ROUND(AH107/LARGE(AH107:AH121,1),3),0))</f>
        <v/>
      </c>
    </row>
    <row r="108" spans="1:35" ht="13.5" x14ac:dyDescent="0.25">
      <c r="A108" s="59" t="str">
        <f>+$A$13</f>
        <v/>
      </c>
      <c r="B108" s="24"/>
      <c r="C108" s="24"/>
      <c r="D108" s="22"/>
      <c r="E108" s="23"/>
      <c r="F108" s="22"/>
      <c r="G108" s="23"/>
      <c r="H108" s="22"/>
      <c r="I108" s="23"/>
      <c r="J108" s="22"/>
      <c r="K108" s="23"/>
      <c r="L108" s="22"/>
      <c r="M108" s="23"/>
      <c r="N108" s="22"/>
      <c r="O108" s="23"/>
      <c r="P108" s="22"/>
      <c r="Q108" s="23"/>
      <c r="R108" s="22"/>
      <c r="S108" s="23"/>
      <c r="T108" s="22"/>
      <c r="U108" s="23"/>
      <c r="V108" s="22"/>
      <c r="W108" s="23"/>
      <c r="X108" s="22"/>
      <c r="Y108" s="23"/>
      <c r="Z108" s="22"/>
      <c r="AA108" s="23"/>
      <c r="AB108" s="22"/>
      <c r="AC108" s="23"/>
      <c r="AE108" s="29" t="str">
        <f t="shared" si="7"/>
        <v/>
      </c>
      <c r="AG108" s="7" t="str">
        <f>+$A$13</f>
        <v/>
      </c>
      <c r="AH108" s="7" t="str">
        <f>IF(A108&lt;&gt;"",IF(AE108&lt;&gt;"",AE108,0)+IF(C122&lt;&gt;"",C122,0),"")</f>
        <v/>
      </c>
      <c r="AI108" s="106" t="str">
        <f>IF(AH108="","",IF(AH108&gt;0,ROUND(AH108/LARGE(AH107:AH121,1),3),0))</f>
        <v/>
      </c>
    </row>
    <row r="109" spans="1:35" ht="13.5" x14ac:dyDescent="0.25">
      <c r="A109" s="59" t="str">
        <f>+$A$14</f>
        <v/>
      </c>
      <c r="B109" s="24"/>
      <c r="C109" s="24"/>
      <c r="D109" s="24"/>
      <c r="E109" s="24"/>
      <c r="F109" s="22"/>
      <c r="G109" s="23"/>
      <c r="H109" s="22"/>
      <c r="I109" s="23"/>
      <c r="J109" s="22"/>
      <c r="K109" s="23"/>
      <c r="L109" s="22"/>
      <c r="M109" s="23"/>
      <c r="N109" s="22"/>
      <c r="O109" s="23"/>
      <c r="P109" s="22"/>
      <c r="Q109" s="23"/>
      <c r="R109" s="22"/>
      <c r="S109" s="23"/>
      <c r="T109" s="22"/>
      <c r="U109" s="23"/>
      <c r="V109" s="22"/>
      <c r="W109" s="23"/>
      <c r="X109" s="22"/>
      <c r="Y109" s="23"/>
      <c r="Z109" s="22"/>
      <c r="AA109" s="23"/>
      <c r="AB109" s="22"/>
      <c r="AC109" s="23"/>
      <c r="AE109" s="29" t="str">
        <f t="shared" si="7"/>
        <v/>
      </c>
      <c r="AG109" s="7" t="str">
        <f>+$A$14</f>
        <v/>
      </c>
      <c r="AH109" s="7" t="str">
        <f>IF(A109&lt;&gt;"",IF(AE109&lt;&gt;"",AE109,0)+IF(E122&lt;&gt;"",E122,0),"")</f>
        <v/>
      </c>
      <c r="AI109" s="106" t="str">
        <f>IF(AH109="","",IF(AH109&gt;0,ROUND(AH109/LARGE(AH107:AH121,1),3),0))</f>
        <v/>
      </c>
    </row>
    <row r="110" spans="1:35" ht="13.5" x14ac:dyDescent="0.25">
      <c r="A110" s="59" t="str">
        <f>+$A$15</f>
        <v/>
      </c>
      <c r="B110" s="24"/>
      <c r="C110" s="24"/>
      <c r="D110" s="24"/>
      <c r="E110" s="24"/>
      <c r="F110" s="24"/>
      <c r="G110" s="24"/>
      <c r="H110" s="22"/>
      <c r="I110" s="23"/>
      <c r="J110" s="22"/>
      <c r="K110" s="23"/>
      <c r="L110" s="22"/>
      <c r="M110" s="23"/>
      <c r="N110" s="22"/>
      <c r="O110" s="23"/>
      <c r="P110" s="22"/>
      <c r="Q110" s="23"/>
      <c r="R110" s="22"/>
      <c r="S110" s="23"/>
      <c r="T110" s="22"/>
      <c r="U110" s="23"/>
      <c r="V110" s="22"/>
      <c r="W110" s="23"/>
      <c r="X110" s="22"/>
      <c r="Y110" s="23"/>
      <c r="Z110" s="22"/>
      <c r="AA110" s="23"/>
      <c r="AB110" s="22"/>
      <c r="AC110" s="23"/>
      <c r="AE110" s="29" t="str">
        <f t="shared" si="7"/>
        <v/>
      </c>
      <c r="AG110" s="7" t="str">
        <f>+$A$15</f>
        <v/>
      </c>
      <c r="AH110" s="7" t="str">
        <f>IF(A110&lt;&gt;"",IF(AE110&lt;&gt;"",AE110,0)+IF(G122&lt;&gt;"",G122,0),"")</f>
        <v/>
      </c>
      <c r="AI110" s="106" t="str">
        <f>IF(AH110="","",IF(AH110&gt;0,ROUND(AH110/LARGE(AH107:AH121,1),3),0))</f>
        <v/>
      </c>
    </row>
    <row r="111" spans="1:35" ht="13.5" x14ac:dyDescent="0.25">
      <c r="A111" s="59" t="str">
        <f>+$A$16</f>
        <v/>
      </c>
      <c r="B111" s="24"/>
      <c r="C111" s="24"/>
      <c r="D111" s="24"/>
      <c r="E111" s="24"/>
      <c r="F111" s="24"/>
      <c r="G111" s="24"/>
      <c r="H111" s="24"/>
      <c r="I111" s="24"/>
      <c r="J111" s="22"/>
      <c r="K111" s="23"/>
      <c r="L111" s="22"/>
      <c r="M111" s="23"/>
      <c r="N111" s="22"/>
      <c r="O111" s="23"/>
      <c r="P111" s="22"/>
      <c r="Q111" s="23"/>
      <c r="R111" s="22"/>
      <c r="S111" s="23"/>
      <c r="T111" s="22"/>
      <c r="U111" s="23"/>
      <c r="V111" s="22"/>
      <c r="W111" s="23"/>
      <c r="X111" s="22"/>
      <c r="Y111" s="23"/>
      <c r="Z111" s="22"/>
      <c r="AA111" s="23"/>
      <c r="AB111" s="22"/>
      <c r="AC111" s="23"/>
      <c r="AE111" s="29" t="str">
        <f t="shared" si="7"/>
        <v/>
      </c>
      <c r="AG111" s="7" t="str">
        <f>+$A$16</f>
        <v/>
      </c>
      <c r="AH111" s="7" t="str">
        <f>IF(A111&lt;&gt;"",IF(AE111&lt;&gt;"",AE111,0)+IF(I122&lt;&gt;"",I122,0),"")</f>
        <v/>
      </c>
      <c r="AI111" s="106" t="str">
        <f>IF(AH111="","",IF(AH111&gt;0,ROUND(AH111/LARGE(AH107:AH121,1),3),0))</f>
        <v/>
      </c>
    </row>
    <row r="112" spans="1:35" ht="13.5" x14ac:dyDescent="0.25">
      <c r="A112" s="59" t="str">
        <f>+$A$17</f>
        <v/>
      </c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2"/>
      <c r="M112" s="23"/>
      <c r="N112" s="22"/>
      <c r="O112" s="23"/>
      <c r="P112" s="22"/>
      <c r="Q112" s="23"/>
      <c r="R112" s="22"/>
      <c r="S112" s="23"/>
      <c r="T112" s="22"/>
      <c r="U112" s="23"/>
      <c r="V112" s="22"/>
      <c r="W112" s="23"/>
      <c r="X112" s="22"/>
      <c r="Y112" s="23"/>
      <c r="Z112" s="22"/>
      <c r="AA112" s="23"/>
      <c r="AB112" s="22"/>
      <c r="AC112" s="23"/>
      <c r="AE112" s="29" t="str">
        <f t="shared" si="7"/>
        <v/>
      </c>
      <c r="AG112" s="7" t="str">
        <f>+$A$17</f>
        <v/>
      </c>
      <c r="AH112" s="7" t="str">
        <f>IF(A112&lt;&gt;"",IF(AE112&lt;&gt;"",AE112,0)+IF(K122&lt;&gt;"",K122,0),"")</f>
        <v/>
      </c>
      <c r="AI112" s="106" t="str">
        <f>IF(AH112="","",IF(AH112&gt;0,ROUND(AH112/LARGE(AH107:AH121,1),3),0))</f>
        <v/>
      </c>
    </row>
    <row r="113" spans="1:35" ht="13.5" x14ac:dyDescent="0.25">
      <c r="A113" s="59" t="str">
        <f>+$A$18</f>
        <v/>
      </c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2"/>
      <c r="O113" s="23"/>
      <c r="P113" s="22"/>
      <c r="Q113" s="23"/>
      <c r="R113" s="22"/>
      <c r="S113" s="23"/>
      <c r="T113" s="22"/>
      <c r="U113" s="23"/>
      <c r="V113" s="22"/>
      <c r="W113" s="23"/>
      <c r="X113" s="22"/>
      <c r="Y113" s="23"/>
      <c r="Z113" s="22"/>
      <c r="AA113" s="23"/>
      <c r="AB113" s="22"/>
      <c r="AC113" s="23"/>
      <c r="AE113" s="29" t="str">
        <f t="shared" si="7"/>
        <v/>
      </c>
      <c r="AG113" s="7" t="str">
        <f>+$A$18</f>
        <v/>
      </c>
      <c r="AH113" s="7" t="str">
        <f>IF(A113&lt;&gt;"",IF(AE113&lt;&gt;"",AE113,0)+IF(M122&lt;&gt;"",M122,0),"")</f>
        <v/>
      </c>
      <c r="AI113" s="106" t="str">
        <f>IF(AH113="","",IF(AH113&gt;0,ROUND(AH113/LARGE(AH107:AH121,1),3),0))</f>
        <v/>
      </c>
    </row>
    <row r="114" spans="1:35" ht="13.5" x14ac:dyDescent="0.25">
      <c r="A114" s="59" t="str">
        <f>+$A$19</f>
        <v/>
      </c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2"/>
      <c r="Q114" s="23"/>
      <c r="R114" s="22"/>
      <c r="S114" s="23"/>
      <c r="T114" s="22"/>
      <c r="U114" s="23"/>
      <c r="V114" s="22"/>
      <c r="W114" s="23"/>
      <c r="X114" s="22"/>
      <c r="Y114" s="23"/>
      <c r="Z114" s="22"/>
      <c r="AA114" s="23"/>
      <c r="AB114" s="22"/>
      <c r="AC114" s="23"/>
      <c r="AE114" s="29" t="str">
        <f t="shared" si="7"/>
        <v/>
      </c>
      <c r="AG114" s="7" t="str">
        <f>+$A$19</f>
        <v/>
      </c>
      <c r="AH114" s="7" t="str">
        <f>IF(A114&lt;&gt;"",IF(AE114&lt;&gt;"",AE114,0)+IF(O122&lt;&gt;"",O122,0),"")</f>
        <v/>
      </c>
      <c r="AI114" s="106" t="str">
        <f>IF(AH114="","",IF(AH114&gt;0,ROUND(AH114/LARGE(AH107:AH121,1),3),0))</f>
        <v/>
      </c>
    </row>
    <row r="115" spans="1:35" ht="13.5" x14ac:dyDescent="0.25">
      <c r="A115" s="59" t="str">
        <f>+$A$20</f>
        <v/>
      </c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79"/>
      <c r="P115" s="24"/>
      <c r="Q115" s="24"/>
      <c r="R115" s="22"/>
      <c r="S115" s="23"/>
      <c r="T115" s="22"/>
      <c r="U115" s="23"/>
      <c r="V115" s="22"/>
      <c r="W115" s="23"/>
      <c r="X115" s="22"/>
      <c r="Y115" s="23"/>
      <c r="Z115" s="22"/>
      <c r="AA115" s="23"/>
      <c r="AB115" s="22"/>
      <c r="AC115" s="23"/>
      <c r="AE115" s="29" t="str">
        <f t="shared" si="7"/>
        <v/>
      </c>
      <c r="AG115" s="7" t="str">
        <f>+$A$20</f>
        <v/>
      </c>
      <c r="AH115" s="7" t="str">
        <f>IF(A115&lt;&gt;"",IF(AE115&lt;&gt;"",AE115,0)+IF(Q122&lt;&gt;"",Q122,0),"")</f>
        <v/>
      </c>
      <c r="AI115" s="106" t="str">
        <f>IF(AH115="","",IF(AH115&gt;0,ROUND(AH115/LARGE(AH107:AH121,1),3),0))</f>
        <v/>
      </c>
    </row>
    <row r="116" spans="1:35" ht="13.5" x14ac:dyDescent="0.25">
      <c r="A116" s="59" t="str">
        <f>+$A$21</f>
        <v/>
      </c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2"/>
      <c r="U116" s="23"/>
      <c r="V116" s="22"/>
      <c r="W116" s="23"/>
      <c r="X116" s="22"/>
      <c r="Y116" s="23"/>
      <c r="Z116" s="22"/>
      <c r="AA116" s="23"/>
      <c r="AB116" s="22"/>
      <c r="AC116" s="23"/>
      <c r="AE116" s="29" t="str">
        <f t="shared" si="7"/>
        <v/>
      </c>
      <c r="AG116" s="7" t="str">
        <f>+$A$21</f>
        <v/>
      </c>
      <c r="AH116" s="7" t="str">
        <f>IF(A116&lt;&gt;"",IF(AE116&lt;&gt;"",AE116,0)+IF(S122&lt;&gt;"",S122,0),"")</f>
        <v/>
      </c>
      <c r="AI116" s="106" t="str">
        <f>IF(AH116="","",IF(AH116&gt;0,ROUND(AH116/LARGE(AH107:AH121,1),3),0))</f>
        <v/>
      </c>
    </row>
    <row r="117" spans="1:35" ht="13.5" x14ac:dyDescent="0.25">
      <c r="A117" s="59" t="str">
        <f>+$A$22</f>
        <v/>
      </c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2"/>
      <c r="W117" s="23"/>
      <c r="X117" s="22"/>
      <c r="Y117" s="23"/>
      <c r="Z117" s="22"/>
      <c r="AA117" s="23"/>
      <c r="AB117" s="22"/>
      <c r="AC117" s="23"/>
      <c r="AE117" s="29" t="str">
        <f t="shared" si="7"/>
        <v/>
      </c>
      <c r="AG117" s="7" t="str">
        <f>+$A$22</f>
        <v/>
      </c>
      <c r="AH117" s="7" t="str">
        <f>IF(A117&lt;&gt;"",IF(AE117&lt;&gt;"",AE117,0)+IF(U122&lt;&gt;"",U122,0),"")</f>
        <v/>
      </c>
      <c r="AI117" s="106" t="str">
        <f>IF(AH117="","",IF(AH117&gt;0,ROUND(AH117/LARGE(AH107:AH121,1),3),0))</f>
        <v/>
      </c>
    </row>
    <row r="118" spans="1:35" ht="13.5" x14ac:dyDescent="0.25">
      <c r="A118" s="59" t="str">
        <f>+$A$23</f>
        <v/>
      </c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2"/>
      <c r="Y118" s="23"/>
      <c r="Z118" s="22"/>
      <c r="AA118" s="23"/>
      <c r="AB118" s="22"/>
      <c r="AC118" s="23"/>
      <c r="AE118" s="29" t="str">
        <f t="shared" si="7"/>
        <v/>
      </c>
      <c r="AG118" s="7" t="str">
        <f>+$A$23</f>
        <v/>
      </c>
      <c r="AH118" s="7" t="str">
        <f>IF(A118&lt;&gt;"",IF(AE118&lt;&gt;"",AE118,0)+IF(W122&lt;&gt;"",W122,0),"")</f>
        <v/>
      </c>
      <c r="AI118" s="106" t="str">
        <f>IF(AH118="","",IF(AH118&gt;0,ROUND(AH118/LARGE(AH107:AH121,1),3),0))</f>
        <v/>
      </c>
    </row>
    <row r="119" spans="1:35" ht="13.5" x14ac:dyDescent="0.25">
      <c r="A119" s="59" t="str">
        <f>+$A$24</f>
        <v/>
      </c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2"/>
      <c r="AA119" s="23"/>
      <c r="AB119" s="22"/>
      <c r="AC119" s="23"/>
      <c r="AE119" s="29" t="str">
        <f t="shared" si="7"/>
        <v/>
      </c>
      <c r="AG119" s="7" t="str">
        <f>+$A$24</f>
        <v/>
      </c>
      <c r="AH119" s="7" t="str">
        <f>IF(A119&lt;&gt;"",IF(AE119&lt;&gt;"",AE119,0)+IF(Y122&lt;&gt;"",Y122,0),"")</f>
        <v/>
      </c>
      <c r="AI119" s="106" t="str">
        <f>IF(AH119="","",IF(AH119&gt;0,ROUND(AH119/LARGE(AH107:AH121,1),3),0))</f>
        <v/>
      </c>
    </row>
    <row r="120" spans="1:35" ht="13.5" x14ac:dyDescent="0.25">
      <c r="A120" s="59" t="str">
        <f>+$A$25</f>
        <v/>
      </c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2"/>
      <c r="AC120" s="23"/>
      <c r="AE120" s="29" t="str">
        <f t="shared" si="7"/>
        <v/>
      </c>
      <c r="AG120" s="7" t="str">
        <f>+$A$25</f>
        <v/>
      </c>
      <c r="AH120" s="7" t="str">
        <f>IF(A120&lt;&gt;"",IF(AE120&lt;&gt;"",AE120,0)+IF(AA122&lt;&gt;"",AA122,0),"")</f>
        <v/>
      </c>
      <c r="AI120" s="106" t="str">
        <f>IF(AH120="","",IF(AH120&gt;0,ROUND(AH120/LARGE(AH107:AH121,1),3),0))</f>
        <v/>
      </c>
    </row>
    <row r="121" spans="1:35" x14ac:dyDescent="0.2">
      <c r="A121" s="59" t="str">
        <f>+$A$26</f>
        <v/>
      </c>
      <c r="C121" s="3"/>
      <c r="AE121" s="26"/>
      <c r="AG121" s="40" t="str">
        <f>+$A$26</f>
        <v/>
      </c>
      <c r="AH121" s="40" t="str">
        <f>IF(A121&lt;&gt;"",IF(AE121&lt;&gt;"",AE121,0)+IF(AC122&lt;&gt;"",AC122,0),"")</f>
        <v/>
      </c>
      <c r="AI121" s="107" t="str">
        <f>IF(AH121="","",IF(AH121&gt;0,ROUND(AH121/LARGE(AH107:AH121,1),3),0))</f>
        <v/>
      </c>
    </row>
    <row r="122" spans="1:35" s="26" customFormat="1" x14ac:dyDescent="0.2">
      <c r="C122" s="27" t="str">
        <f>IF(C106="","",SUM(C107:C120))</f>
        <v/>
      </c>
      <c r="E122" s="27" t="str">
        <f>IF(E106="","",SUM(E107:E120))</f>
        <v/>
      </c>
      <c r="G122" s="27" t="str">
        <f>IF(G106="","",SUM(G107:G120))</f>
        <v/>
      </c>
      <c r="I122" s="27" t="str">
        <f>IF(I106="","",SUM(I107:I120))</f>
        <v/>
      </c>
      <c r="K122" s="27" t="str">
        <f>IF(K106="","",SUM(K107:K120))</f>
        <v/>
      </c>
      <c r="M122" s="27" t="str">
        <f>IF(M106="","",SUM(M107:M120))</f>
        <v/>
      </c>
      <c r="O122" s="27" t="str">
        <f>IF(O106="","",SUM(O107:O120))</f>
        <v/>
      </c>
      <c r="Q122" s="27" t="str">
        <f>IF(Q106="","",SUM(Q107:Q120))</f>
        <v/>
      </c>
      <c r="S122" s="27" t="str">
        <f>IF(S106="","",SUM(S107:S120))</f>
        <v/>
      </c>
      <c r="U122" s="27" t="str">
        <f>IF(U106="","",SUM(U107:U120))</f>
        <v/>
      </c>
      <c r="W122" s="27" t="str">
        <f>IF(W106="","",SUM(W107:W120))</f>
        <v/>
      </c>
      <c r="X122" s="27"/>
      <c r="Y122" s="27" t="str">
        <f>IF(Y106="","",SUM(Y107:Y120))</f>
        <v/>
      </c>
      <c r="AA122" s="27" t="str">
        <f>IF(AA106="","",SUM(AA107:AA120))</f>
        <v/>
      </c>
      <c r="AC122" s="27" t="str">
        <f>IF(AC106="","",SUM(AC107:AC120))</f>
        <v/>
      </c>
      <c r="AG122" s="41"/>
      <c r="AH122" s="93"/>
      <c r="AI122" s="41"/>
    </row>
    <row r="123" spans="1:35" ht="24" customHeight="1" x14ac:dyDescent="0.2">
      <c r="AC123" s="8" t="str">
        <f>"Firma ("&amp;Anagrafica!B93&amp;")"</f>
        <v>Firma ()</v>
      </c>
      <c r="AE123" s="88"/>
      <c r="AF123" s="88"/>
      <c r="AG123" s="89"/>
      <c r="AH123" s="88"/>
      <c r="AI123" s="88"/>
    </row>
  </sheetData>
  <mergeCells count="70">
    <mergeCell ref="AB24:AE24"/>
    <mergeCell ref="AB25:AE25"/>
    <mergeCell ref="AB26:AE26"/>
    <mergeCell ref="AB20:AE20"/>
    <mergeCell ref="AB21:AE21"/>
    <mergeCell ref="AB22:AE22"/>
    <mergeCell ref="AB23:AE23"/>
    <mergeCell ref="AB16:AE16"/>
    <mergeCell ref="AB17:AE17"/>
    <mergeCell ref="AB18:AE18"/>
    <mergeCell ref="AB19:AE19"/>
    <mergeCell ref="AB12:AE12"/>
    <mergeCell ref="AB13:AE13"/>
    <mergeCell ref="AB14:AE14"/>
    <mergeCell ref="AB15:AE15"/>
    <mergeCell ref="A5:AI5"/>
    <mergeCell ref="A8:AG8"/>
    <mergeCell ref="A9:AG9"/>
    <mergeCell ref="A11:S11"/>
    <mergeCell ref="AB11:AE11"/>
    <mergeCell ref="T11:W11"/>
    <mergeCell ref="X11:AA11"/>
    <mergeCell ref="B15:S15"/>
    <mergeCell ref="B16:S16"/>
    <mergeCell ref="B17:S17"/>
    <mergeCell ref="B18:S18"/>
    <mergeCell ref="T25:W25"/>
    <mergeCell ref="B24:S24"/>
    <mergeCell ref="B25:S25"/>
    <mergeCell ref="T22:W22"/>
    <mergeCell ref="T17:W17"/>
    <mergeCell ref="B26:S26"/>
    <mergeCell ref="B20:S20"/>
    <mergeCell ref="B21:S21"/>
    <mergeCell ref="B22:S22"/>
    <mergeCell ref="B23:S23"/>
    <mergeCell ref="T27:W27"/>
    <mergeCell ref="T26:W26"/>
    <mergeCell ref="P27:S27"/>
    <mergeCell ref="X17:AA17"/>
    <mergeCell ref="A1:AG1"/>
    <mergeCell ref="B19:S19"/>
    <mergeCell ref="T23:W23"/>
    <mergeCell ref="T24:W24"/>
    <mergeCell ref="T18:W18"/>
    <mergeCell ref="T19:W19"/>
    <mergeCell ref="T20:W20"/>
    <mergeCell ref="T21:W21"/>
    <mergeCell ref="T12:W12"/>
    <mergeCell ref="T13:W13"/>
    <mergeCell ref="T15:W15"/>
    <mergeCell ref="T16:W16"/>
    <mergeCell ref="B12:S12"/>
    <mergeCell ref="B13:S13"/>
    <mergeCell ref="X12:AA12"/>
    <mergeCell ref="X13:AA13"/>
    <mergeCell ref="X14:AA14"/>
    <mergeCell ref="T14:W14"/>
    <mergeCell ref="B14:S14"/>
    <mergeCell ref="X15:AA15"/>
    <mergeCell ref="X16:AA16"/>
    <mergeCell ref="X18:AA18"/>
    <mergeCell ref="X19:AA19"/>
    <mergeCell ref="X24:AA24"/>
    <mergeCell ref="X25:AA25"/>
    <mergeCell ref="X26:AA26"/>
    <mergeCell ref="X20:AA20"/>
    <mergeCell ref="X21:AA21"/>
    <mergeCell ref="X22:AA22"/>
    <mergeCell ref="X23:AA23"/>
  </mergeCells>
  <phoneticPr fontId="0" type="noConversion"/>
  <conditionalFormatting sqref="B31 D31:D32 F31:F33 H31:H34 J31:J35 L31:L36 N31:N37 P31:P38 R31:R39 T31:T40 V31:V41 X31:X42 Z31:Z43 AB31:AB44">
    <cfRule type="expression" dxfId="39" priority="16" stopIfTrue="1">
      <formula>AND(OR($A31="",C$30=""),$AE31&lt;&gt;"")</formula>
    </cfRule>
    <cfRule type="expression" dxfId="38" priority="17" stopIfTrue="1">
      <formula>OR($A31="",C$30="")</formula>
    </cfRule>
  </conditionalFormatting>
  <conditionalFormatting sqref="B50 D50:D51 F50:F52 H50:H53 J50:J54 L50:L55 N50:N56 P50:P57 R50:R58 T50:T59 V50:V60 X50:X61 Z50:Z62 AB50:AB63">
    <cfRule type="expression" dxfId="37" priority="4" stopIfTrue="1">
      <formula>AND(OR($A50="",C$49=""),$AE50&lt;&gt;"")</formula>
    </cfRule>
    <cfRule type="expression" dxfId="36" priority="5" stopIfTrue="1">
      <formula>OR($A50="",C$49="")</formula>
    </cfRule>
  </conditionalFormatting>
  <conditionalFormatting sqref="B69 D69:D70 F69:F71 H69:H72 J69:J73 L69:L74 N69:N75 P69:P76 R69:R77 T69:T78 V69:V79 X69:X80 Z69:Z81 AB69:AB82 X118">
    <cfRule type="expression" dxfId="35" priority="8" stopIfTrue="1">
      <formula>AND(OR($A69="",C$68=""),$AE69&lt;&gt;"")</formula>
    </cfRule>
    <cfRule type="expression" dxfId="34" priority="9" stopIfTrue="1">
      <formula>OR($A69="",C$68="")</formula>
    </cfRule>
  </conditionalFormatting>
  <conditionalFormatting sqref="B88 D88:D89 F88:F90 H88:H91 J88:J92 L88:L93 N88:N94 P88:P95 R88:R96 T88:T97 V88:V98 X88:X99 Z88:Z100 AB88:AB101">
    <cfRule type="expression" dxfId="33" priority="12" stopIfTrue="1">
      <formula>AND(OR($A88="",C$87=""),$AE88&lt;&gt;"")</formula>
    </cfRule>
    <cfRule type="expression" dxfId="32" priority="13" stopIfTrue="1">
      <formula>OR($A88="",C$87="")</formula>
    </cfRule>
  </conditionalFormatting>
  <conditionalFormatting sqref="B107 D107:D108 F107:F109 H107:H110 J107:J111 L107:L112 N107:N113 P107:P114 R107:R115 T107:T116 V107:V117 X107:X117 Z107:Z119 AB107:AB120">
    <cfRule type="expression" dxfId="31" priority="14" stopIfTrue="1">
      <formula>AND(OR($A107="",C$106=""),$AE107&lt;&gt;"")</formula>
    </cfRule>
    <cfRule type="expression" dxfId="30" priority="15" stopIfTrue="1">
      <formula>OR($A107="",C$106="")</formula>
    </cfRule>
  </conditionalFormatting>
  <conditionalFormatting sqref="B32:C32 B33:E44 F34:G44 H35:I44 J36:K44 L37:M44 N38:O44 P39:Q44 R40:S44 T41:U44 V42:W44 X43:Y44 Z44:AA44 B51:C51 B52:E63 F53:G63 H54:I63 J55:K63 L56:M63 N57:O63 P58:Q63 R59:S63 T60:U63 V61:W63 X62:Y63 Z63:AA63 B70:C70 B71:E82 F72:G82 H73:I82 J74:K82 L75:M82 N76:O82 P77:Q82 R78:S82 T79:U82 V80:W82 X81:Y82 Z82:AA82 B89:C89 B90:E101 F91:G101 H92:I101 J93:K101 L94:M101 N95:O101 P96:Q101 R97:S101 T98:U101 V99:W101 X100:Y101 Z101:AA101 B108:C108 B109:E120 F110:G120 H111:I120 J112:K120 L113:M120 N114:O120 P115:Q120 R116:S120 T117:U120 V118:W120 X119:Y120 Z120:AA120">
    <cfRule type="expression" dxfId="29" priority="2" stopIfTrue="1">
      <formula>AND($A32&lt;&gt;"",$A33="")</formula>
    </cfRule>
    <cfRule type="expression" dxfId="28" priority="3" stopIfTrue="1">
      <formula>$A32=""</formula>
    </cfRule>
  </conditionalFormatting>
  <conditionalFormatting sqref="B30:AC30 AE31:AE44 A31:A45 B49:AC49 AE50:AE63 A50:A64 B68:AC68 AE69:AE82 A69:A83 B87:AC87 AE88:AE101 A88:A102 B106:AC106 AE107:AE120 A107:A121">
    <cfRule type="cellIs" dxfId="27" priority="20" stopIfTrue="1" operator="equal">
      <formula>""</formula>
    </cfRule>
  </conditionalFormatting>
  <conditionalFormatting sqref="C31 E31:E32 G31:G33 I31:I34 K31:K35 M31:M36 O31:O37 Q31:Q38 S31:S39 U31:U40 W31:W41 Y31:Y42 AA31:AA43 AC31:AC44">
    <cfRule type="expression" dxfId="26" priority="18" stopIfTrue="1">
      <formula>AND(OR($A31="",C$30=""),$AE31&lt;&gt;"")</formula>
    </cfRule>
    <cfRule type="expression" dxfId="25" priority="19" stopIfTrue="1">
      <formula>C$30=""</formula>
    </cfRule>
  </conditionalFormatting>
  <conditionalFormatting sqref="C46 E46 G46 I46 K46 M46 O46 Q46 S46 U46 W46:Y46 AA46 AC46 C65 E65 G65 I65 K65 M65 O65 Q65 S65 U65 W65:Y65 AA65 AC65 C84 E84 G84 I84 K84 M84 O84 Q84 S84 U84 W84:Y84 AA84 AC84 C103 E103 G103 I103 K103 M103 O103 Q103 S103 U103 W103:Y103 AA103 AC103 C122 E122 G122 I122 K122 M122 O122 Q122 S122 U122 W122:Y122 AA122 AC122">
    <cfRule type="expression" dxfId="24" priority="1" stopIfTrue="1">
      <formula>C30=""</formula>
    </cfRule>
  </conditionalFormatting>
  <conditionalFormatting sqref="C50 E50:E51 G50:G52 I50:I53 K50:K54 M50:M55 O50:O56 Q50:Q57 S50:S58 U50:U59 W50:W60 Y50:Y61 AA50:AA62 AC50:AC63 C88 E88:E89 G88:G90 I88:I91 K88:K92 M88:M93 O88:O94 Q88:Q95 S88:S96 U88:U97 W88:W98 Y88:Y99 AA88:AA100 AC88:AC101">
    <cfRule type="expression" dxfId="23" priority="6" stopIfTrue="1">
      <formula>AND(OR($A50="",C$49=""),$AE50&lt;&gt;"")</formula>
    </cfRule>
    <cfRule type="expression" dxfId="22" priority="7" stopIfTrue="1">
      <formula>C$49=""</formula>
    </cfRule>
  </conditionalFormatting>
  <conditionalFormatting sqref="C69 E69:E70 G69:G71 I69:I72 K69:K73 M69:M74 O69:O75 Q69:Q76 S69:S77 U69:U78 W69:W79 Y69:Y80 AA69:AA81 AC69:AC82 C107 E107:E108 G107:G109 I107:I110 K107:K111 M107:M112 O107:O113 Q107:Q114 S107:S115 U107:U116 W107:W117 Y107:Y118 AA107:AA119 AC107:AC120">
    <cfRule type="expression" dxfId="21" priority="10" stopIfTrue="1">
      <formula>AND(OR($A69="",C$68=""),$AE69&lt;&gt;"")</formula>
    </cfRule>
    <cfRule type="expression" dxfId="20" priority="11" stopIfTrue="1">
      <formula>C$68=""</formula>
    </cfRule>
  </conditionalFormatting>
  <hyperlinks>
    <hyperlink ref="A1" location="Anagrafica!A1" display="Torna alla scheda Anagrafica" xr:uid="{00000000-0004-0000-1600-000000000000}"/>
  </hyperlinks>
  <pageMargins left="0.39370078740157483" right="0.39370078740157483" top="0.39370078740157483" bottom="0.78740157480314965" header="0.51181102362204722" footer="0.39370078740157483"/>
  <pageSetup paperSize="9" scale="42" orientation="portrait" r:id="rId1"/>
  <headerFooter alignWithMargins="0">
    <oddFooter>&amp;L&amp;"Arial Narrow,Normale"&amp;8&amp;D&amp;R&amp;"Arial Narrow,Normale"&amp;A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Foglio47">
    <tabColor indexed="42"/>
    <pageSetUpPr fitToPage="1"/>
  </sheetPr>
  <dimension ref="A1:AI123"/>
  <sheetViews>
    <sheetView showGridLines="0" view="pageBreakPreview" topLeftCell="A5" zoomScaleNormal="100" workbookViewId="0">
      <selection activeCell="U38" sqref="U38"/>
    </sheetView>
  </sheetViews>
  <sheetFormatPr defaultColWidth="9.140625" defaultRowHeight="12.75" x14ac:dyDescent="0.2"/>
  <cols>
    <col min="1" max="2" width="3.85546875" style="3" customWidth="1"/>
    <col min="3" max="3" width="3.85546875" style="5" bestFit="1" customWidth="1"/>
    <col min="4" max="4" width="3.140625" style="3" customWidth="1"/>
    <col min="5" max="31" width="3" style="3" customWidth="1"/>
    <col min="32" max="32" width="2.42578125" style="3" customWidth="1"/>
    <col min="33" max="33" width="3.5703125" style="26" customWidth="1"/>
    <col min="34" max="35" width="10.85546875" style="3" customWidth="1"/>
    <col min="36" max="43" width="3" style="3" customWidth="1"/>
    <col min="44" max="44" width="3.140625" style="3" customWidth="1"/>
    <col min="45" max="16384" width="9.140625" style="3"/>
  </cols>
  <sheetData>
    <row r="1" spans="1:35" ht="26.25" customHeight="1" x14ac:dyDescent="0.2">
      <c r="A1" s="353" t="s">
        <v>21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</row>
    <row r="2" spans="1:35" s="30" customFormat="1" ht="13.5" x14ac:dyDescent="0.25">
      <c r="A2" s="45" t="s">
        <v>16</v>
      </c>
      <c r="B2" s="46"/>
      <c r="C2" s="47"/>
      <c r="D2" s="48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9"/>
      <c r="AH2" s="49"/>
      <c r="AI2" s="49"/>
    </row>
    <row r="3" spans="1:35" s="31" customFormat="1" ht="13.5" x14ac:dyDescent="0.25">
      <c r="A3" s="50"/>
      <c r="B3" s="50"/>
      <c r="C3" s="51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</row>
    <row r="4" spans="1:35" s="9" customFormat="1" ht="6" customHeight="1" x14ac:dyDescent="0.3">
      <c r="A4" s="52"/>
      <c r="B4" s="52"/>
      <c r="C4" s="53"/>
      <c r="D4" s="54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</row>
    <row r="5" spans="1:35" s="9" customFormat="1" ht="39.75" customHeight="1" x14ac:dyDescent="0.3">
      <c r="A5" s="411" t="str">
        <f>IF(Anagrafica!A3&lt;&gt;"",Anagrafica!A3,"")</f>
        <v>CDC ___/______/______ ANNO_______ (agg. P se plurien.) 
TITOLO DEL CDC______________________________</v>
      </c>
      <c r="B5" s="411"/>
      <c r="C5" s="411"/>
      <c r="D5" s="411"/>
      <c r="E5" s="411"/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  <c r="Q5" s="411"/>
      <c r="R5" s="411"/>
      <c r="S5" s="411"/>
      <c r="T5" s="411"/>
      <c r="U5" s="411"/>
      <c r="V5" s="411"/>
      <c r="W5" s="411"/>
      <c r="X5" s="411"/>
      <c r="Y5" s="411"/>
      <c r="Z5" s="411"/>
      <c r="AA5" s="411"/>
      <c r="AB5" s="411"/>
      <c r="AC5" s="411"/>
      <c r="AD5" s="411"/>
      <c r="AE5" s="411"/>
      <c r="AF5" s="411"/>
      <c r="AG5" s="411"/>
      <c r="AH5" s="411"/>
      <c r="AI5" s="411"/>
    </row>
    <row r="6" spans="1:35" s="9" customFormat="1" ht="20.25" x14ac:dyDescent="0.3">
      <c r="A6" s="33"/>
      <c r="B6" s="33"/>
      <c r="C6" s="58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</row>
    <row r="7" spans="1:35" s="9" customFormat="1" ht="20.25" x14ac:dyDescent="0.3">
      <c r="C7" s="10"/>
      <c r="D7" s="11"/>
    </row>
    <row r="8" spans="1:35" s="72" customFormat="1" ht="18.75" x14ac:dyDescent="0.3">
      <c r="A8" s="412" t="str">
        <f>"Criterio: "&amp; Anagrafica!A21&amp;" - "&amp;Anagrafica!B21</f>
        <v>Criterio: CRIT2 - Criterio tecnico 2</v>
      </c>
      <c r="B8" s="412"/>
      <c r="C8" s="412"/>
      <c r="D8" s="412"/>
      <c r="E8" s="412"/>
      <c r="F8" s="412"/>
      <c r="G8" s="412"/>
      <c r="H8" s="412"/>
      <c r="I8" s="412"/>
      <c r="J8" s="412"/>
      <c r="K8" s="412"/>
      <c r="L8" s="412"/>
      <c r="M8" s="412"/>
      <c r="N8" s="412"/>
      <c r="O8" s="412"/>
      <c r="P8" s="412"/>
      <c r="Q8" s="412"/>
      <c r="R8" s="412"/>
      <c r="S8" s="412"/>
      <c r="T8" s="412"/>
      <c r="U8" s="412"/>
      <c r="V8" s="412"/>
      <c r="W8" s="412"/>
      <c r="X8" s="412"/>
      <c r="Y8" s="412"/>
      <c r="Z8" s="412"/>
      <c r="AA8" s="412"/>
      <c r="AB8" s="412"/>
      <c r="AC8" s="412"/>
      <c r="AD8" s="412"/>
      <c r="AE8" s="412"/>
      <c r="AF8" s="412"/>
      <c r="AG8" s="412"/>
      <c r="AH8" s="82" t="s">
        <v>15</v>
      </c>
      <c r="AI8" s="83">
        <f>IF(+Anagrafica!C21&lt;&gt;"",Anagrafica!C21,"")</f>
        <v>35</v>
      </c>
    </row>
    <row r="9" spans="1:35" s="1" customFormat="1" ht="24" customHeight="1" x14ac:dyDescent="0.3">
      <c r="A9" s="413" t="str">
        <f>"Sottocriterio: " &amp; Anagrafica!A27&amp;" - "&amp;Anagrafica!B27</f>
        <v xml:space="preserve">Sottocriterio:  - </v>
      </c>
      <c r="B9" s="413"/>
      <c r="C9" s="413"/>
      <c r="D9" s="413"/>
      <c r="E9" s="413"/>
      <c r="F9" s="413"/>
      <c r="G9" s="413"/>
      <c r="H9" s="413"/>
      <c r="I9" s="413"/>
      <c r="J9" s="413"/>
      <c r="K9" s="413"/>
      <c r="L9" s="413"/>
      <c r="M9" s="413"/>
      <c r="N9" s="413"/>
      <c r="O9" s="413"/>
      <c r="P9" s="413"/>
      <c r="Q9" s="413"/>
      <c r="R9" s="413"/>
      <c r="S9" s="413"/>
      <c r="T9" s="413"/>
      <c r="U9" s="413"/>
      <c r="V9" s="413"/>
      <c r="W9" s="413"/>
      <c r="X9" s="413"/>
      <c r="Y9" s="413"/>
      <c r="Z9" s="413"/>
      <c r="AA9" s="413"/>
      <c r="AB9" s="413"/>
      <c r="AC9" s="413"/>
      <c r="AD9" s="413"/>
      <c r="AE9" s="413"/>
      <c r="AF9" s="413"/>
      <c r="AG9" s="413"/>
      <c r="AH9" s="65" t="s">
        <v>18</v>
      </c>
      <c r="AI9" s="84" t="str">
        <f>IF(+Anagrafica!C27&lt;&gt;"",Anagrafica!C27,"")</f>
        <v/>
      </c>
    </row>
    <row r="10" spans="1:35" ht="18" x14ac:dyDescent="0.25">
      <c r="B10" s="1"/>
      <c r="D10" s="1"/>
      <c r="AB10" s="4"/>
      <c r="AC10" s="4"/>
      <c r="AD10" s="4"/>
      <c r="AE10" s="4"/>
    </row>
    <row r="11" spans="1:35" ht="29.25" customHeight="1" x14ac:dyDescent="0.2">
      <c r="A11" s="385" t="s">
        <v>17</v>
      </c>
      <c r="B11" s="385"/>
      <c r="C11" s="385"/>
      <c r="D11" s="385"/>
      <c r="E11" s="385"/>
      <c r="F11" s="385"/>
      <c r="G11" s="385"/>
      <c r="H11" s="385"/>
      <c r="I11" s="385"/>
      <c r="J11" s="385"/>
      <c r="K11" s="385"/>
      <c r="L11" s="385"/>
      <c r="M11" s="385"/>
      <c r="N11" s="385"/>
      <c r="O11" s="385"/>
      <c r="P11" s="385"/>
      <c r="Q11" s="385"/>
      <c r="R11" s="385"/>
      <c r="S11" s="385"/>
      <c r="T11" s="385" t="s">
        <v>23</v>
      </c>
      <c r="U11" s="385"/>
      <c r="V11" s="385"/>
      <c r="W11" s="385"/>
      <c r="X11" s="385" t="s">
        <v>25</v>
      </c>
      <c r="Y11" s="385"/>
      <c r="Z11" s="385"/>
      <c r="AA11" s="385"/>
      <c r="AB11" s="385" t="s">
        <v>24</v>
      </c>
      <c r="AC11" s="385"/>
      <c r="AD11" s="385"/>
      <c r="AE11" s="385"/>
      <c r="AF11" s="26"/>
      <c r="AI11" s="21" t="s">
        <v>19</v>
      </c>
    </row>
    <row r="12" spans="1:35" ht="16.5" x14ac:dyDescent="0.3">
      <c r="A12" s="61" t="str">
        <f>IF($AI$9&lt;&gt;"",IF(Anagrafica!A99&lt;&gt;"",Anagrafica!A99,""),"")</f>
        <v/>
      </c>
      <c r="B12" s="409" t="str">
        <f>IF(A12&lt;&gt;"",IF(Anagrafica!B99&lt;&gt;"",Anagrafica!B99,""),"")</f>
        <v/>
      </c>
      <c r="C12" s="409"/>
      <c r="D12" s="409"/>
      <c r="E12" s="409"/>
      <c r="F12" s="409"/>
      <c r="G12" s="409"/>
      <c r="H12" s="409"/>
      <c r="I12" s="409"/>
      <c r="J12" s="409"/>
      <c r="K12" s="409"/>
      <c r="L12" s="409"/>
      <c r="M12" s="409"/>
      <c r="N12" s="409"/>
      <c r="O12" s="409"/>
      <c r="P12" s="409"/>
      <c r="Q12" s="409"/>
      <c r="R12" s="409"/>
      <c r="S12" s="410"/>
      <c r="T12" s="372" t="str">
        <f>IF(A12&lt;&gt;"",IF(AI31&lt;&gt;"",AI31,0)+IF(AI50&lt;&gt;"",AI50,0)+IF(AI69&lt;&gt;"",AI69,0)+IF(AI88&lt;&gt;"",AI88,0)+IF(AI107&lt;&gt;"",AI107,0),"")</f>
        <v/>
      </c>
      <c r="U12" s="373"/>
      <c r="V12" s="373"/>
      <c r="W12" s="373"/>
      <c r="X12" s="372" t="str">
        <f>IF(T12&lt;&gt;"",ROUND(T12/COUNTA(Anagrafica!$B$89:$C$93),3),"")</f>
        <v/>
      </c>
      <c r="Y12" s="373"/>
      <c r="Z12" s="373"/>
      <c r="AA12" s="390"/>
      <c r="AB12" s="372" t="str">
        <f>IF(T12="","",IF(T12&gt;0,ROUND(X12/LARGE($X$12:$AA$26,1),3),0))</f>
        <v/>
      </c>
      <c r="AC12" s="373"/>
      <c r="AD12" s="373"/>
      <c r="AE12" s="390"/>
      <c r="AF12" s="94"/>
      <c r="AG12" s="94"/>
      <c r="AH12" s="95"/>
      <c r="AI12" s="85" t="str">
        <f t="shared" ref="AI12:AI26" si="0">IF(AB12&lt;&gt;"",IF(AB12&gt;0,ROUND(AB12*IF($AI$9&lt;&gt;"",$AI$9,$AI$8),3),0),"")</f>
        <v/>
      </c>
    </row>
    <row r="13" spans="1:35" ht="16.5" x14ac:dyDescent="0.3">
      <c r="A13" s="62" t="str">
        <f>IF($AI$9&lt;&gt;"",IF(Anagrafica!A100&lt;&gt;"",Anagrafica!A100,""),"")</f>
        <v/>
      </c>
      <c r="B13" s="374" t="str">
        <f>IF(A13&lt;&gt;"",IF(Anagrafica!B100&lt;&gt;"",Anagrafica!B100,""),"")</f>
        <v/>
      </c>
      <c r="C13" s="374"/>
      <c r="D13" s="374"/>
      <c r="E13" s="374"/>
      <c r="F13" s="374"/>
      <c r="G13" s="374"/>
      <c r="H13" s="374"/>
      <c r="I13" s="374"/>
      <c r="J13" s="374"/>
      <c r="K13" s="374"/>
      <c r="L13" s="374"/>
      <c r="M13" s="374"/>
      <c r="N13" s="374"/>
      <c r="O13" s="374"/>
      <c r="P13" s="374"/>
      <c r="Q13" s="374"/>
      <c r="R13" s="374"/>
      <c r="S13" s="376"/>
      <c r="T13" s="401" t="str">
        <f t="shared" ref="T13:T26" si="1">IF(A13&lt;&gt;"",IF(AI32&lt;&gt;"",AI32,0)+IF(AI51&lt;&gt;"",AI51,0)+IF(AI70&lt;&gt;"",AI70,0)+IF(AI89&lt;&gt;"",AI89,0)+IF(AI108&lt;&gt;"",AI108,0),"")</f>
        <v/>
      </c>
      <c r="U13" s="402"/>
      <c r="V13" s="402"/>
      <c r="W13" s="402"/>
      <c r="X13" s="401" t="str">
        <f>IF(T13&lt;&gt;"",ROUND(T13/COUNTA(Anagrafica!$B$89:$C$93),3),"")</f>
        <v/>
      </c>
      <c r="Y13" s="402"/>
      <c r="Z13" s="402"/>
      <c r="AA13" s="403"/>
      <c r="AB13" s="401" t="str">
        <f t="shared" ref="AB13:AB26" si="2">IF(T13="","",IF(T13&gt;0,ROUND(X13/LARGE($X$12:$AA$26,1),3),0))</f>
        <v/>
      </c>
      <c r="AC13" s="402"/>
      <c r="AD13" s="402"/>
      <c r="AE13" s="403"/>
      <c r="AF13" s="96"/>
      <c r="AG13" s="96"/>
      <c r="AH13" s="97"/>
      <c r="AI13" s="86" t="str">
        <f t="shared" si="0"/>
        <v/>
      </c>
    </row>
    <row r="14" spans="1:35" ht="16.5" x14ac:dyDescent="0.3">
      <c r="A14" s="62" t="str">
        <f>IF($AI$9&lt;&gt;"",IF(Anagrafica!A101&lt;&gt;"",Anagrafica!A101,""),"")</f>
        <v/>
      </c>
      <c r="B14" s="374" t="str">
        <f>IF(A14&lt;&gt;"",IF(Anagrafica!B101&lt;&gt;"",Anagrafica!B101,""),"")</f>
        <v/>
      </c>
      <c r="C14" s="374"/>
      <c r="D14" s="374"/>
      <c r="E14" s="374"/>
      <c r="F14" s="374"/>
      <c r="G14" s="374"/>
      <c r="H14" s="374"/>
      <c r="I14" s="374"/>
      <c r="J14" s="374"/>
      <c r="K14" s="374"/>
      <c r="L14" s="374"/>
      <c r="M14" s="374"/>
      <c r="N14" s="374"/>
      <c r="O14" s="374"/>
      <c r="P14" s="374"/>
      <c r="Q14" s="374"/>
      <c r="R14" s="374"/>
      <c r="S14" s="376"/>
      <c r="T14" s="401" t="str">
        <f t="shared" si="1"/>
        <v/>
      </c>
      <c r="U14" s="402"/>
      <c r="V14" s="402"/>
      <c r="W14" s="402"/>
      <c r="X14" s="401" t="str">
        <f>IF(T14&lt;&gt;"",ROUND(T14/COUNTA(Anagrafica!$B$89:$C$93),3),"")</f>
        <v/>
      </c>
      <c r="Y14" s="402"/>
      <c r="Z14" s="402"/>
      <c r="AA14" s="403"/>
      <c r="AB14" s="401" t="str">
        <f t="shared" si="2"/>
        <v/>
      </c>
      <c r="AC14" s="402"/>
      <c r="AD14" s="402"/>
      <c r="AE14" s="403"/>
      <c r="AF14" s="96"/>
      <c r="AG14" s="96"/>
      <c r="AH14" s="97"/>
      <c r="AI14" s="86" t="str">
        <f t="shared" si="0"/>
        <v/>
      </c>
    </row>
    <row r="15" spans="1:35" ht="16.5" x14ac:dyDescent="0.3">
      <c r="A15" s="62" t="str">
        <f>IF($AI$9&lt;&gt;"",IF(Anagrafica!A102&lt;&gt;"",Anagrafica!A102,""),"")</f>
        <v/>
      </c>
      <c r="B15" s="374" t="str">
        <f>IF(A15&lt;&gt;"",IF(Anagrafica!B102&lt;&gt;"",Anagrafica!B102,""),"")</f>
        <v/>
      </c>
      <c r="C15" s="374"/>
      <c r="D15" s="374"/>
      <c r="E15" s="374"/>
      <c r="F15" s="374"/>
      <c r="G15" s="374"/>
      <c r="H15" s="374"/>
      <c r="I15" s="374"/>
      <c r="J15" s="374"/>
      <c r="K15" s="374"/>
      <c r="L15" s="374"/>
      <c r="M15" s="374"/>
      <c r="N15" s="374"/>
      <c r="O15" s="374"/>
      <c r="P15" s="374"/>
      <c r="Q15" s="374"/>
      <c r="R15" s="374"/>
      <c r="S15" s="376"/>
      <c r="T15" s="401" t="str">
        <f t="shared" si="1"/>
        <v/>
      </c>
      <c r="U15" s="402"/>
      <c r="V15" s="402"/>
      <c r="W15" s="402"/>
      <c r="X15" s="401" t="str">
        <f>IF(T15&lt;&gt;"",ROUND(T15/COUNTA(Anagrafica!$B$89:$C$93),3),"")</f>
        <v/>
      </c>
      <c r="Y15" s="402"/>
      <c r="Z15" s="402"/>
      <c r="AA15" s="403"/>
      <c r="AB15" s="401" t="str">
        <f t="shared" si="2"/>
        <v/>
      </c>
      <c r="AC15" s="402"/>
      <c r="AD15" s="402"/>
      <c r="AE15" s="403"/>
      <c r="AF15" s="96"/>
      <c r="AG15" s="96"/>
      <c r="AH15" s="97"/>
      <c r="AI15" s="86" t="str">
        <f t="shared" si="0"/>
        <v/>
      </c>
    </row>
    <row r="16" spans="1:35" ht="16.5" x14ac:dyDescent="0.3">
      <c r="A16" s="62" t="str">
        <f>IF($AI$9&lt;&gt;"",IF(Anagrafica!A103&lt;&gt;"",Anagrafica!A103,""),"")</f>
        <v/>
      </c>
      <c r="B16" s="374" t="str">
        <f>IF(A16&lt;&gt;"",IF(Anagrafica!B103&lt;&gt;"",Anagrafica!B103,""),"")</f>
        <v/>
      </c>
      <c r="C16" s="374"/>
      <c r="D16" s="374"/>
      <c r="E16" s="374"/>
      <c r="F16" s="374"/>
      <c r="G16" s="374"/>
      <c r="H16" s="374"/>
      <c r="I16" s="374"/>
      <c r="J16" s="374"/>
      <c r="K16" s="374"/>
      <c r="L16" s="374"/>
      <c r="M16" s="374"/>
      <c r="N16" s="374"/>
      <c r="O16" s="374"/>
      <c r="P16" s="374"/>
      <c r="Q16" s="374"/>
      <c r="R16" s="374"/>
      <c r="S16" s="376"/>
      <c r="T16" s="401" t="str">
        <f t="shared" si="1"/>
        <v/>
      </c>
      <c r="U16" s="402"/>
      <c r="V16" s="402"/>
      <c r="W16" s="402"/>
      <c r="X16" s="401" t="str">
        <f>IF(T16&lt;&gt;"",ROUND(T16/COUNTA(Anagrafica!$B$89:$C$93),3),"")</f>
        <v/>
      </c>
      <c r="Y16" s="402"/>
      <c r="Z16" s="402"/>
      <c r="AA16" s="403"/>
      <c r="AB16" s="401" t="str">
        <f t="shared" si="2"/>
        <v/>
      </c>
      <c r="AC16" s="402"/>
      <c r="AD16" s="402"/>
      <c r="AE16" s="403"/>
      <c r="AF16" s="96"/>
      <c r="AG16" s="96"/>
      <c r="AH16" s="97"/>
      <c r="AI16" s="86" t="str">
        <f t="shared" si="0"/>
        <v/>
      </c>
    </row>
    <row r="17" spans="1:35" ht="16.5" x14ac:dyDescent="0.3">
      <c r="A17" s="62" t="str">
        <f>IF($AI$9&lt;&gt;"",IF(Anagrafica!A104&lt;&gt;"",Anagrafica!A104,""),"")</f>
        <v/>
      </c>
      <c r="B17" s="374" t="str">
        <f>IF(A17&lt;&gt;"",IF(Anagrafica!B104&lt;&gt;"",Anagrafica!B104,""),"")</f>
        <v/>
      </c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4"/>
      <c r="N17" s="374"/>
      <c r="O17" s="374"/>
      <c r="P17" s="374"/>
      <c r="Q17" s="374"/>
      <c r="R17" s="374"/>
      <c r="S17" s="376"/>
      <c r="T17" s="401" t="str">
        <f t="shared" si="1"/>
        <v/>
      </c>
      <c r="U17" s="402"/>
      <c r="V17" s="402"/>
      <c r="W17" s="402"/>
      <c r="X17" s="401" t="str">
        <f>IF(T17&lt;&gt;"",ROUND(T17/COUNTA(Anagrafica!$B$89:$C$93),3),"")</f>
        <v/>
      </c>
      <c r="Y17" s="402"/>
      <c r="Z17" s="402"/>
      <c r="AA17" s="403"/>
      <c r="AB17" s="401" t="str">
        <f t="shared" si="2"/>
        <v/>
      </c>
      <c r="AC17" s="402"/>
      <c r="AD17" s="402"/>
      <c r="AE17" s="403"/>
      <c r="AF17" s="96"/>
      <c r="AG17" s="96"/>
      <c r="AH17" s="97"/>
      <c r="AI17" s="86" t="str">
        <f t="shared" si="0"/>
        <v/>
      </c>
    </row>
    <row r="18" spans="1:35" ht="16.5" x14ac:dyDescent="0.3">
      <c r="A18" s="62" t="str">
        <f>IF($AI$9&lt;&gt;"",IF(Anagrafica!A105&lt;&gt;"",Anagrafica!A105,""),"")</f>
        <v/>
      </c>
      <c r="B18" s="374" t="str">
        <f>IF(A18&lt;&gt;"",IF(Anagrafica!B105&lt;&gt;"",Anagrafica!B105,""),"")</f>
        <v/>
      </c>
      <c r="C18" s="374"/>
      <c r="D18" s="374"/>
      <c r="E18" s="374"/>
      <c r="F18" s="374"/>
      <c r="G18" s="374"/>
      <c r="H18" s="374"/>
      <c r="I18" s="374"/>
      <c r="J18" s="374"/>
      <c r="K18" s="374"/>
      <c r="L18" s="374"/>
      <c r="M18" s="374"/>
      <c r="N18" s="374"/>
      <c r="O18" s="374"/>
      <c r="P18" s="374"/>
      <c r="Q18" s="374"/>
      <c r="R18" s="374"/>
      <c r="S18" s="376"/>
      <c r="T18" s="401" t="str">
        <f t="shared" si="1"/>
        <v/>
      </c>
      <c r="U18" s="402"/>
      <c r="V18" s="402"/>
      <c r="W18" s="402"/>
      <c r="X18" s="401" t="str">
        <f>IF(T18&lt;&gt;"",ROUND(T18/COUNTA(Anagrafica!$B$89:$C$93),3),"")</f>
        <v/>
      </c>
      <c r="Y18" s="402"/>
      <c r="Z18" s="402"/>
      <c r="AA18" s="403"/>
      <c r="AB18" s="401" t="str">
        <f t="shared" si="2"/>
        <v/>
      </c>
      <c r="AC18" s="402"/>
      <c r="AD18" s="402"/>
      <c r="AE18" s="403"/>
      <c r="AF18" s="96"/>
      <c r="AG18" s="96"/>
      <c r="AH18" s="97"/>
      <c r="AI18" s="86" t="str">
        <f t="shared" si="0"/>
        <v/>
      </c>
    </row>
    <row r="19" spans="1:35" ht="16.5" x14ac:dyDescent="0.3">
      <c r="A19" s="62" t="str">
        <f>IF($AI$9&lt;&gt;"",IF(Anagrafica!A106&lt;&gt;"",Anagrafica!A106,""),"")</f>
        <v/>
      </c>
      <c r="B19" s="374" t="str">
        <f>IF(A19&lt;&gt;"",IF(Anagrafica!B106&lt;&gt;"",Anagrafica!B106,""),"")</f>
        <v/>
      </c>
      <c r="C19" s="374"/>
      <c r="D19" s="374"/>
      <c r="E19" s="374"/>
      <c r="F19" s="374"/>
      <c r="G19" s="374"/>
      <c r="H19" s="374"/>
      <c r="I19" s="374"/>
      <c r="J19" s="374"/>
      <c r="K19" s="374"/>
      <c r="L19" s="374"/>
      <c r="M19" s="374"/>
      <c r="N19" s="374"/>
      <c r="O19" s="374"/>
      <c r="P19" s="374"/>
      <c r="Q19" s="374"/>
      <c r="R19" s="374"/>
      <c r="S19" s="376"/>
      <c r="T19" s="401" t="str">
        <f t="shared" si="1"/>
        <v/>
      </c>
      <c r="U19" s="402"/>
      <c r="V19" s="402"/>
      <c r="W19" s="402"/>
      <c r="X19" s="401" t="str">
        <f>IF(T19&lt;&gt;"",ROUND(T19/COUNTA(Anagrafica!$B$89:$C$93),3),"")</f>
        <v/>
      </c>
      <c r="Y19" s="402"/>
      <c r="Z19" s="402"/>
      <c r="AA19" s="403"/>
      <c r="AB19" s="401" t="str">
        <f t="shared" si="2"/>
        <v/>
      </c>
      <c r="AC19" s="402"/>
      <c r="AD19" s="402"/>
      <c r="AE19" s="403"/>
      <c r="AF19" s="96"/>
      <c r="AG19" s="96"/>
      <c r="AH19" s="97"/>
      <c r="AI19" s="86" t="str">
        <f t="shared" si="0"/>
        <v/>
      </c>
    </row>
    <row r="20" spans="1:35" ht="16.5" x14ac:dyDescent="0.3">
      <c r="A20" s="62" t="str">
        <f>IF($AI$9&lt;&gt;"",IF(Anagrafica!A107&lt;&gt;"",Anagrafica!A107,""),"")</f>
        <v/>
      </c>
      <c r="B20" s="374" t="str">
        <f>IF(A20&lt;&gt;"",IF(Anagrafica!B107&lt;&gt;"",Anagrafica!B107,""),"")</f>
        <v/>
      </c>
      <c r="C20" s="374"/>
      <c r="D20" s="374"/>
      <c r="E20" s="374"/>
      <c r="F20" s="374"/>
      <c r="G20" s="374"/>
      <c r="H20" s="374"/>
      <c r="I20" s="374"/>
      <c r="J20" s="374"/>
      <c r="K20" s="374"/>
      <c r="L20" s="374"/>
      <c r="M20" s="374"/>
      <c r="N20" s="374"/>
      <c r="O20" s="374"/>
      <c r="P20" s="374"/>
      <c r="Q20" s="374"/>
      <c r="R20" s="374"/>
      <c r="S20" s="376"/>
      <c r="T20" s="401" t="str">
        <f t="shared" si="1"/>
        <v/>
      </c>
      <c r="U20" s="402"/>
      <c r="V20" s="402"/>
      <c r="W20" s="402"/>
      <c r="X20" s="401" t="str">
        <f>IF(T20&lt;&gt;"",ROUND(T20/COUNTA(Anagrafica!$B$89:$C$93),3),"")</f>
        <v/>
      </c>
      <c r="Y20" s="402"/>
      <c r="Z20" s="402"/>
      <c r="AA20" s="403"/>
      <c r="AB20" s="401" t="str">
        <f t="shared" si="2"/>
        <v/>
      </c>
      <c r="AC20" s="402"/>
      <c r="AD20" s="402"/>
      <c r="AE20" s="403"/>
      <c r="AF20" s="96"/>
      <c r="AG20" s="96"/>
      <c r="AH20" s="97"/>
      <c r="AI20" s="86" t="str">
        <f t="shared" si="0"/>
        <v/>
      </c>
    </row>
    <row r="21" spans="1:35" ht="16.5" x14ac:dyDescent="0.3">
      <c r="A21" s="62" t="str">
        <f>IF($AI$9&lt;&gt;"",IF(Anagrafica!A108&lt;&gt;"",Anagrafica!A108,""),"")</f>
        <v/>
      </c>
      <c r="B21" s="374" t="str">
        <f>IF(A21&lt;&gt;"",IF(Anagrafica!B108&lt;&gt;"",Anagrafica!B108,""),"")</f>
        <v/>
      </c>
      <c r="C21" s="374"/>
      <c r="D21" s="374"/>
      <c r="E21" s="374"/>
      <c r="F21" s="374"/>
      <c r="G21" s="374"/>
      <c r="H21" s="374"/>
      <c r="I21" s="374"/>
      <c r="J21" s="374"/>
      <c r="K21" s="374"/>
      <c r="L21" s="374"/>
      <c r="M21" s="374"/>
      <c r="N21" s="374"/>
      <c r="O21" s="374"/>
      <c r="P21" s="374"/>
      <c r="Q21" s="374"/>
      <c r="R21" s="374"/>
      <c r="S21" s="376"/>
      <c r="T21" s="401" t="str">
        <f t="shared" si="1"/>
        <v/>
      </c>
      <c r="U21" s="402"/>
      <c r="V21" s="402"/>
      <c r="W21" s="402"/>
      <c r="X21" s="401" t="str">
        <f>IF(T21&lt;&gt;"",ROUND(T21/COUNTA(Anagrafica!$B$89:$C$93),3),"")</f>
        <v/>
      </c>
      <c r="Y21" s="402"/>
      <c r="Z21" s="402"/>
      <c r="AA21" s="403"/>
      <c r="AB21" s="401" t="str">
        <f t="shared" si="2"/>
        <v/>
      </c>
      <c r="AC21" s="402"/>
      <c r="AD21" s="402"/>
      <c r="AE21" s="403"/>
      <c r="AF21" s="96"/>
      <c r="AG21" s="96"/>
      <c r="AH21" s="97"/>
      <c r="AI21" s="86" t="str">
        <f t="shared" si="0"/>
        <v/>
      </c>
    </row>
    <row r="22" spans="1:35" ht="16.5" x14ac:dyDescent="0.3">
      <c r="A22" s="62" t="str">
        <f>IF($AI$9&lt;&gt;"",IF(Anagrafica!A109&lt;&gt;"",Anagrafica!A109,""),"")</f>
        <v/>
      </c>
      <c r="B22" s="374" t="str">
        <f>IF(A22&lt;&gt;"",IF(Anagrafica!B109&lt;&gt;"",Anagrafica!B109,""),"")</f>
        <v/>
      </c>
      <c r="C22" s="374"/>
      <c r="D22" s="374"/>
      <c r="E22" s="374"/>
      <c r="F22" s="374"/>
      <c r="G22" s="374"/>
      <c r="H22" s="374"/>
      <c r="I22" s="374"/>
      <c r="J22" s="374"/>
      <c r="K22" s="374"/>
      <c r="L22" s="374"/>
      <c r="M22" s="374"/>
      <c r="N22" s="374"/>
      <c r="O22" s="374"/>
      <c r="P22" s="374"/>
      <c r="Q22" s="374"/>
      <c r="R22" s="374"/>
      <c r="S22" s="376"/>
      <c r="T22" s="401" t="str">
        <f t="shared" si="1"/>
        <v/>
      </c>
      <c r="U22" s="402"/>
      <c r="V22" s="402"/>
      <c r="W22" s="402"/>
      <c r="X22" s="401" t="str">
        <f>IF(T22&lt;&gt;"",ROUND(T22/COUNTA(Anagrafica!$B$89:$C$93),3),"")</f>
        <v/>
      </c>
      <c r="Y22" s="402"/>
      <c r="Z22" s="402"/>
      <c r="AA22" s="403"/>
      <c r="AB22" s="401" t="str">
        <f t="shared" si="2"/>
        <v/>
      </c>
      <c r="AC22" s="402"/>
      <c r="AD22" s="402"/>
      <c r="AE22" s="403"/>
      <c r="AF22" s="96"/>
      <c r="AG22" s="96"/>
      <c r="AH22" s="97"/>
      <c r="AI22" s="86" t="str">
        <f t="shared" si="0"/>
        <v/>
      </c>
    </row>
    <row r="23" spans="1:35" ht="16.5" x14ac:dyDescent="0.3">
      <c r="A23" s="62" t="str">
        <f>IF($AI$9&lt;&gt;"",IF(Anagrafica!A110&lt;&gt;"",Anagrafica!A110,""),"")</f>
        <v/>
      </c>
      <c r="B23" s="374" t="str">
        <f>IF(A23&lt;&gt;"",IF(Anagrafica!B110&lt;&gt;"",Anagrafica!B110,""),"")</f>
        <v/>
      </c>
      <c r="C23" s="374"/>
      <c r="D23" s="374"/>
      <c r="E23" s="374"/>
      <c r="F23" s="374"/>
      <c r="G23" s="374"/>
      <c r="H23" s="374"/>
      <c r="I23" s="374"/>
      <c r="J23" s="374"/>
      <c r="K23" s="374"/>
      <c r="L23" s="374"/>
      <c r="M23" s="374"/>
      <c r="N23" s="374"/>
      <c r="O23" s="374"/>
      <c r="P23" s="374"/>
      <c r="Q23" s="374"/>
      <c r="R23" s="374"/>
      <c r="S23" s="376"/>
      <c r="T23" s="401" t="str">
        <f t="shared" si="1"/>
        <v/>
      </c>
      <c r="U23" s="402"/>
      <c r="V23" s="402"/>
      <c r="W23" s="402"/>
      <c r="X23" s="401" t="str">
        <f>IF(T23&lt;&gt;"",ROUND(T23/COUNTA(Anagrafica!$B$89:$C$93),3),"")</f>
        <v/>
      </c>
      <c r="Y23" s="402"/>
      <c r="Z23" s="402"/>
      <c r="AA23" s="403"/>
      <c r="AB23" s="401" t="str">
        <f t="shared" si="2"/>
        <v/>
      </c>
      <c r="AC23" s="402"/>
      <c r="AD23" s="402"/>
      <c r="AE23" s="403"/>
      <c r="AF23" s="96"/>
      <c r="AG23" s="96"/>
      <c r="AH23" s="97"/>
      <c r="AI23" s="86" t="str">
        <f t="shared" si="0"/>
        <v/>
      </c>
    </row>
    <row r="24" spans="1:35" ht="16.5" x14ac:dyDescent="0.3">
      <c r="A24" s="62" t="str">
        <f>IF($AI$9&lt;&gt;"",IF(Anagrafica!A111&lt;&gt;"",Anagrafica!A111,""),"")</f>
        <v/>
      </c>
      <c r="B24" s="374" t="str">
        <f>IF(A24&lt;&gt;"",IF(Anagrafica!B111&lt;&gt;"",Anagrafica!B111,""),"")</f>
        <v/>
      </c>
      <c r="C24" s="374"/>
      <c r="D24" s="374"/>
      <c r="E24" s="374"/>
      <c r="F24" s="374"/>
      <c r="G24" s="374"/>
      <c r="H24" s="374"/>
      <c r="I24" s="374"/>
      <c r="J24" s="374"/>
      <c r="K24" s="374"/>
      <c r="L24" s="374"/>
      <c r="M24" s="374"/>
      <c r="N24" s="374"/>
      <c r="O24" s="374"/>
      <c r="P24" s="374"/>
      <c r="Q24" s="374"/>
      <c r="R24" s="374"/>
      <c r="S24" s="376"/>
      <c r="T24" s="401" t="str">
        <f t="shared" si="1"/>
        <v/>
      </c>
      <c r="U24" s="402"/>
      <c r="V24" s="402"/>
      <c r="W24" s="402"/>
      <c r="X24" s="401" t="str">
        <f>IF(T24&lt;&gt;"",ROUND(T24/COUNTA(Anagrafica!$B$89:$C$93),3),"")</f>
        <v/>
      </c>
      <c r="Y24" s="402"/>
      <c r="Z24" s="402"/>
      <c r="AA24" s="403"/>
      <c r="AB24" s="401" t="str">
        <f t="shared" si="2"/>
        <v/>
      </c>
      <c r="AC24" s="402"/>
      <c r="AD24" s="402"/>
      <c r="AE24" s="403"/>
      <c r="AF24" s="96"/>
      <c r="AG24" s="96"/>
      <c r="AH24" s="97"/>
      <c r="AI24" s="86" t="str">
        <f t="shared" si="0"/>
        <v/>
      </c>
    </row>
    <row r="25" spans="1:35" ht="16.5" x14ac:dyDescent="0.3">
      <c r="A25" s="62" t="str">
        <f>IF($AI$9&lt;&gt;"",IF(Anagrafica!A112&lt;&gt;"",Anagrafica!A112,""),"")</f>
        <v/>
      </c>
      <c r="B25" s="374" t="str">
        <f>IF(A25&lt;&gt;"",IF(Anagrafica!B112&lt;&gt;"",Anagrafica!B112,""),"")</f>
        <v/>
      </c>
      <c r="C25" s="374"/>
      <c r="D25" s="374"/>
      <c r="E25" s="374"/>
      <c r="F25" s="374"/>
      <c r="G25" s="374"/>
      <c r="H25" s="374"/>
      <c r="I25" s="374"/>
      <c r="J25" s="374"/>
      <c r="K25" s="374"/>
      <c r="L25" s="374"/>
      <c r="M25" s="374"/>
      <c r="N25" s="374"/>
      <c r="O25" s="374"/>
      <c r="P25" s="374"/>
      <c r="Q25" s="374"/>
      <c r="R25" s="374"/>
      <c r="S25" s="376"/>
      <c r="T25" s="401" t="str">
        <f t="shared" si="1"/>
        <v/>
      </c>
      <c r="U25" s="402"/>
      <c r="V25" s="402"/>
      <c r="W25" s="402"/>
      <c r="X25" s="401" t="str">
        <f>IF(T25&lt;&gt;"",ROUND(T25/COUNTA(Anagrafica!$B$89:$C$93),3),"")</f>
        <v/>
      </c>
      <c r="Y25" s="402"/>
      <c r="Z25" s="402"/>
      <c r="AA25" s="403"/>
      <c r="AB25" s="401" t="str">
        <f t="shared" si="2"/>
        <v/>
      </c>
      <c r="AC25" s="402"/>
      <c r="AD25" s="402"/>
      <c r="AE25" s="403"/>
      <c r="AF25" s="96"/>
      <c r="AG25" s="96"/>
      <c r="AH25" s="97"/>
      <c r="AI25" s="86" t="str">
        <f t="shared" si="0"/>
        <v/>
      </c>
    </row>
    <row r="26" spans="1:35" ht="16.5" x14ac:dyDescent="0.3">
      <c r="A26" s="63" t="str">
        <f>IF($AI$9&lt;&gt;"",IF(Anagrafica!A113&lt;&gt;"",Anagrafica!A113,""),"")</f>
        <v/>
      </c>
      <c r="B26" s="379" t="str">
        <f>IF(A26&lt;&gt;"",IF(Anagrafica!B113&lt;&gt;"",Anagrafica!B113,""),"")</f>
        <v/>
      </c>
      <c r="C26" s="379"/>
      <c r="D26" s="379"/>
      <c r="E26" s="379"/>
      <c r="F26" s="379"/>
      <c r="G26" s="379"/>
      <c r="H26" s="379"/>
      <c r="I26" s="379"/>
      <c r="J26" s="379"/>
      <c r="K26" s="379"/>
      <c r="L26" s="379"/>
      <c r="M26" s="379"/>
      <c r="N26" s="379"/>
      <c r="O26" s="379"/>
      <c r="P26" s="379"/>
      <c r="Q26" s="379"/>
      <c r="R26" s="379"/>
      <c r="S26" s="380"/>
      <c r="T26" s="407" t="str">
        <f t="shared" si="1"/>
        <v/>
      </c>
      <c r="U26" s="408"/>
      <c r="V26" s="408"/>
      <c r="W26" s="408"/>
      <c r="X26" s="404" t="str">
        <f>IF(T26&lt;&gt;"",ROUND(T26/COUNTA(Anagrafica!$B$89:$C$93),3),"")</f>
        <v/>
      </c>
      <c r="Y26" s="405"/>
      <c r="Z26" s="405"/>
      <c r="AA26" s="406"/>
      <c r="AB26" s="404" t="str">
        <f t="shared" si="2"/>
        <v/>
      </c>
      <c r="AC26" s="405"/>
      <c r="AD26" s="405"/>
      <c r="AE26" s="406"/>
      <c r="AF26" s="96"/>
      <c r="AG26" s="96"/>
      <c r="AH26" s="97"/>
      <c r="AI26" s="87" t="str">
        <f t="shared" si="0"/>
        <v/>
      </c>
    </row>
    <row r="27" spans="1:35" x14ac:dyDescent="0.2">
      <c r="A27" s="42"/>
      <c r="B27" s="42"/>
      <c r="C27" s="9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378"/>
      <c r="Q27" s="378"/>
      <c r="R27" s="378"/>
      <c r="S27" s="378"/>
      <c r="T27" s="400"/>
      <c r="U27" s="400"/>
      <c r="V27" s="400"/>
      <c r="W27" s="400"/>
      <c r="X27" s="42"/>
      <c r="Y27" s="42"/>
      <c r="Z27" s="42"/>
      <c r="AA27" s="42"/>
      <c r="AB27" s="26"/>
      <c r="AC27" s="26"/>
      <c r="AD27" s="26"/>
      <c r="AE27" s="26"/>
      <c r="AF27" s="104"/>
      <c r="AG27" s="104"/>
      <c r="AH27" s="103"/>
      <c r="AI27" s="42"/>
    </row>
    <row r="29" spans="1:35" s="20" customFormat="1" ht="16.5" x14ac:dyDescent="0.3">
      <c r="A29" s="19" t="str">
        <f>IF(Anagrafica!A89&lt;&gt;"",Anagrafica!A89&amp;" - "&amp;Anagrafica!B89,"")</f>
        <v>1 - Commissario 1</v>
      </c>
      <c r="C29" s="28"/>
      <c r="AG29" s="28"/>
    </row>
    <row r="30" spans="1:35" s="5" customFormat="1" ht="13.5" customHeight="1" x14ac:dyDescent="0.2">
      <c r="A30" s="4" t="s">
        <v>10</v>
      </c>
      <c r="C30" s="60" t="str">
        <f>$A$13</f>
        <v/>
      </c>
      <c r="E30" s="60" t="str">
        <f>+$A$14</f>
        <v/>
      </c>
      <c r="G30" s="60" t="str">
        <f>+$A$15</f>
        <v/>
      </c>
      <c r="I30" s="60" t="str">
        <f>+$A$16</f>
        <v/>
      </c>
      <c r="K30" s="60" t="str">
        <f>+$A$17</f>
        <v/>
      </c>
      <c r="M30" s="60" t="str">
        <f>+$A$18</f>
        <v/>
      </c>
      <c r="O30" s="60" t="str">
        <f>+$A$19</f>
        <v/>
      </c>
      <c r="Q30" s="60" t="str">
        <f>+$A$20</f>
        <v/>
      </c>
      <c r="S30" s="60" t="str">
        <f>+$A$21</f>
        <v/>
      </c>
      <c r="U30" s="60" t="str">
        <f>+$A$22</f>
        <v/>
      </c>
      <c r="W30" s="60" t="str">
        <f>+$A$23</f>
        <v/>
      </c>
      <c r="Y30" s="60" t="str">
        <f>+$A$24</f>
        <v/>
      </c>
      <c r="AA30" s="60" t="str">
        <f>+$A$25</f>
        <v/>
      </c>
      <c r="AC30" s="60" t="str">
        <f>+$A$26</f>
        <v/>
      </c>
      <c r="AE30" s="26"/>
      <c r="AG30" s="4" t="s">
        <v>10</v>
      </c>
      <c r="AH30" s="5" t="s">
        <v>1</v>
      </c>
      <c r="AI30" s="5" t="s">
        <v>0</v>
      </c>
    </row>
    <row r="31" spans="1:35" ht="13.5" x14ac:dyDescent="0.25">
      <c r="A31" s="59" t="str">
        <f>+$A$12</f>
        <v/>
      </c>
      <c r="B31" s="22"/>
      <c r="C31" s="23"/>
      <c r="D31" s="22"/>
      <c r="E31" s="23"/>
      <c r="F31" s="22"/>
      <c r="G31" s="23"/>
      <c r="H31" s="22"/>
      <c r="I31" s="23"/>
      <c r="J31" s="22"/>
      <c r="K31" s="23"/>
      <c r="L31" s="22"/>
      <c r="M31" s="23"/>
      <c r="N31" s="22"/>
      <c r="O31" s="23"/>
      <c r="P31" s="22"/>
      <c r="Q31" s="23"/>
      <c r="R31" s="22"/>
      <c r="S31" s="23"/>
      <c r="T31" s="22"/>
      <c r="U31" s="23"/>
      <c r="V31" s="22"/>
      <c r="W31" s="23"/>
      <c r="X31" s="22"/>
      <c r="Y31" s="23"/>
      <c r="Z31" s="22"/>
      <c r="AA31" s="23"/>
      <c r="AB31" s="22"/>
      <c r="AC31" s="23"/>
      <c r="AE31" s="29" t="str">
        <f t="shared" ref="AE31:AE44" si="3">IF(OR(A31="",AND(A31&lt;&gt;"",A32="")),"",SUM(B31,D31,F31,H31,J31,L31,N31,P31,R31,T31,V31,X31,Z31,AB31))</f>
        <v/>
      </c>
      <c r="AG31" s="6" t="str">
        <f>+$A$12</f>
        <v/>
      </c>
      <c r="AH31" s="6" t="str">
        <f>IF(A31&lt;&gt;"",AE31,"")</f>
        <v/>
      </c>
      <c r="AI31" s="105" t="str">
        <f>IF(AH31="","",IF(AH31&gt;0,ROUND(AH31/LARGE(AH31:AH45,1),3),0))</f>
        <v/>
      </c>
    </row>
    <row r="32" spans="1:35" ht="13.5" x14ac:dyDescent="0.25">
      <c r="A32" s="59" t="str">
        <f>+$A$13</f>
        <v/>
      </c>
      <c r="B32" s="24"/>
      <c r="C32" s="24"/>
      <c r="D32" s="22"/>
      <c r="E32" s="23"/>
      <c r="F32" s="22"/>
      <c r="G32" s="23"/>
      <c r="H32" s="22"/>
      <c r="I32" s="23"/>
      <c r="J32" s="22"/>
      <c r="K32" s="23"/>
      <c r="L32" s="22"/>
      <c r="M32" s="23"/>
      <c r="N32" s="22"/>
      <c r="O32" s="23"/>
      <c r="P32" s="22"/>
      <c r="Q32" s="23"/>
      <c r="R32" s="22"/>
      <c r="S32" s="23"/>
      <c r="T32" s="22"/>
      <c r="U32" s="23"/>
      <c r="V32" s="22"/>
      <c r="W32" s="23"/>
      <c r="X32" s="22"/>
      <c r="Y32" s="23"/>
      <c r="Z32" s="22"/>
      <c r="AA32" s="23"/>
      <c r="AB32" s="22"/>
      <c r="AC32" s="23"/>
      <c r="AE32" s="29" t="str">
        <f t="shared" si="3"/>
        <v/>
      </c>
      <c r="AG32" s="7" t="str">
        <f>+$A$13</f>
        <v/>
      </c>
      <c r="AH32" s="7" t="str">
        <f>IF(A32&lt;&gt;"",IF(AE32&lt;&gt;"",AE32,0)+IF(C46&lt;&gt;"",C46,0),"")</f>
        <v/>
      </c>
      <c r="AI32" s="106" t="str">
        <f>IF(AH32="","",IF(AH32&gt;0,ROUND(AH32/LARGE(AH31:AH45,1),3),0))</f>
        <v/>
      </c>
    </row>
    <row r="33" spans="1:35" ht="13.5" x14ac:dyDescent="0.25">
      <c r="A33" s="59" t="str">
        <f>+$A$14</f>
        <v/>
      </c>
      <c r="B33" s="24"/>
      <c r="C33" s="24"/>
      <c r="D33" s="24"/>
      <c r="E33" s="24"/>
      <c r="F33" s="22"/>
      <c r="G33" s="23"/>
      <c r="H33" s="22"/>
      <c r="I33" s="23"/>
      <c r="J33" s="22"/>
      <c r="K33" s="23"/>
      <c r="L33" s="22"/>
      <c r="M33" s="23"/>
      <c r="N33" s="22"/>
      <c r="O33" s="23"/>
      <c r="P33" s="22"/>
      <c r="Q33" s="23"/>
      <c r="R33" s="22"/>
      <c r="S33" s="23"/>
      <c r="T33" s="22"/>
      <c r="U33" s="23"/>
      <c r="V33" s="22"/>
      <c r="W33" s="23"/>
      <c r="X33" s="22"/>
      <c r="Y33" s="23"/>
      <c r="Z33" s="22"/>
      <c r="AA33" s="23"/>
      <c r="AB33" s="22"/>
      <c r="AC33" s="23"/>
      <c r="AE33" s="29" t="str">
        <f t="shared" si="3"/>
        <v/>
      </c>
      <c r="AG33" s="7" t="str">
        <f>+$A$14</f>
        <v/>
      </c>
      <c r="AH33" s="7" t="str">
        <f>IF(A33&lt;&gt;"",IF(AE33&lt;&gt;"",AE33,0)+IF(E46&lt;&gt;"",E46,0),"")</f>
        <v/>
      </c>
      <c r="AI33" s="106" t="str">
        <f>IF(AH33="","",IF(AH33&gt;0,ROUND(AH33/LARGE(AH31:AH45,1),3),0))</f>
        <v/>
      </c>
    </row>
    <row r="34" spans="1:35" ht="13.5" x14ac:dyDescent="0.25">
      <c r="A34" s="59" t="str">
        <f>+$A$15</f>
        <v/>
      </c>
      <c r="B34" s="24"/>
      <c r="C34" s="24"/>
      <c r="D34" s="24"/>
      <c r="E34" s="24"/>
      <c r="F34" s="24"/>
      <c r="G34" s="24"/>
      <c r="H34" s="22"/>
      <c r="I34" s="23"/>
      <c r="J34" s="22"/>
      <c r="K34" s="23"/>
      <c r="L34" s="22"/>
      <c r="M34" s="23"/>
      <c r="N34" s="22"/>
      <c r="O34" s="23"/>
      <c r="P34" s="22"/>
      <c r="Q34" s="23"/>
      <c r="R34" s="22"/>
      <c r="S34" s="23"/>
      <c r="T34" s="22"/>
      <c r="U34" s="23"/>
      <c r="V34" s="22"/>
      <c r="W34" s="23"/>
      <c r="X34" s="22"/>
      <c r="Y34" s="23"/>
      <c r="Z34" s="22"/>
      <c r="AA34" s="23"/>
      <c r="AB34" s="22"/>
      <c r="AC34" s="23"/>
      <c r="AE34" s="29" t="str">
        <f t="shared" si="3"/>
        <v/>
      </c>
      <c r="AG34" s="7" t="str">
        <f>+$A$15</f>
        <v/>
      </c>
      <c r="AH34" s="7" t="str">
        <f>IF(A34&lt;&gt;"",IF(AE34&lt;&gt;"",AE34,0)+IF(G46&lt;&gt;"",G46,0),"")</f>
        <v/>
      </c>
      <c r="AI34" s="106" t="str">
        <f>IF(AH34="","",IF(AH34&gt;0,ROUND(AH34/LARGE(AH31:AH45,1),3),0))</f>
        <v/>
      </c>
    </row>
    <row r="35" spans="1:35" ht="13.5" x14ac:dyDescent="0.25">
      <c r="A35" s="59" t="str">
        <f>+$A$16</f>
        <v/>
      </c>
      <c r="B35" s="24"/>
      <c r="C35" s="24"/>
      <c r="D35" s="24"/>
      <c r="E35" s="24"/>
      <c r="F35" s="24"/>
      <c r="G35" s="24"/>
      <c r="H35" s="24"/>
      <c r="I35" s="24"/>
      <c r="J35" s="22"/>
      <c r="K35" s="23"/>
      <c r="L35" s="22"/>
      <c r="M35" s="23"/>
      <c r="N35" s="22"/>
      <c r="O35" s="23"/>
      <c r="P35" s="22"/>
      <c r="Q35" s="23"/>
      <c r="R35" s="22"/>
      <c r="S35" s="23"/>
      <c r="T35" s="22"/>
      <c r="U35" s="23"/>
      <c r="V35" s="22"/>
      <c r="W35" s="23"/>
      <c r="X35" s="22"/>
      <c r="Y35" s="23"/>
      <c r="Z35" s="22"/>
      <c r="AA35" s="23"/>
      <c r="AB35" s="22"/>
      <c r="AC35" s="23"/>
      <c r="AE35" s="29" t="str">
        <f t="shared" si="3"/>
        <v/>
      </c>
      <c r="AG35" s="7" t="str">
        <f>+$A$16</f>
        <v/>
      </c>
      <c r="AH35" s="7" t="str">
        <f>IF(A35&lt;&gt;"",IF(AE35&lt;&gt;"",AE35,0)+IF(I46&lt;&gt;"",I46,0),"")</f>
        <v/>
      </c>
      <c r="AI35" s="106" t="str">
        <f>IF(AH35="","",IF(AH35&gt;0,ROUND(AH35/LARGE(AH31:AH45,1),3),0))</f>
        <v/>
      </c>
    </row>
    <row r="36" spans="1:35" ht="13.5" x14ac:dyDescent="0.25">
      <c r="A36" s="59" t="str">
        <f>+$A$17</f>
        <v/>
      </c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2"/>
      <c r="M36" s="23"/>
      <c r="N36" s="22"/>
      <c r="O36" s="23"/>
      <c r="P36" s="22"/>
      <c r="Q36" s="23"/>
      <c r="R36" s="22"/>
      <c r="S36" s="23"/>
      <c r="T36" s="22"/>
      <c r="U36" s="23"/>
      <c r="V36" s="22"/>
      <c r="W36" s="23"/>
      <c r="X36" s="22"/>
      <c r="Y36" s="23"/>
      <c r="Z36" s="22"/>
      <c r="AA36" s="23"/>
      <c r="AB36" s="22"/>
      <c r="AC36" s="23"/>
      <c r="AE36" s="29" t="str">
        <f t="shared" si="3"/>
        <v/>
      </c>
      <c r="AG36" s="7" t="str">
        <f>+$A$17</f>
        <v/>
      </c>
      <c r="AH36" s="7" t="str">
        <f>IF(A36&lt;&gt;"",IF(AE36&lt;&gt;"",AE36,0)+IF(K46&lt;&gt;"",K46,0),"")</f>
        <v/>
      </c>
      <c r="AI36" s="106" t="str">
        <f>IF(AH36="","",IF(AH36&gt;0,ROUND(AH36/LARGE(AH31:AH45,1),3),0))</f>
        <v/>
      </c>
    </row>
    <row r="37" spans="1:35" ht="13.5" x14ac:dyDescent="0.25">
      <c r="A37" s="59" t="str">
        <f>+$A$18</f>
        <v/>
      </c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2"/>
      <c r="O37" s="23"/>
      <c r="P37" s="22"/>
      <c r="Q37" s="23"/>
      <c r="R37" s="22"/>
      <c r="S37" s="23"/>
      <c r="T37" s="22"/>
      <c r="U37" s="23"/>
      <c r="V37" s="22"/>
      <c r="W37" s="23"/>
      <c r="X37" s="22"/>
      <c r="Y37" s="23"/>
      <c r="Z37" s="22"/>
      <c r="AA37" s="23"/>
      <c r="AB37" s="22"/>
      <c r="AC37" s="23"/>
      <c r="AE37" s="29" t="str">
        <f t="shared" si="3"/>
        <v/>
      </c>
      <c r="AG37" s="7" t="str">
        <f>+$A$18</f>
        <v/>
      </c>
      <c r="AH37" s="7" t="str">
        <f>IF(A37&lt;&gt;"",IF(AE37&lt;&gt;"",AE37,0)+IF(M46&lt;&gt;"",M46,0),"")</f>
        <v/>
      </c>
      <c r="AI37" s="106" t="str">
        <f>IF(AH37="","",IF(AH37&gt;0,ROUND(AH37/LARGE(AH31:AH45,1),3),0))</f>
        <v/>
      </c>
    </row>
    <row r="38" spans="1:35" ht="13.5" x14ac:dyDescent="0.25">
      <c r="A38" s="59" t="str">
        <f>+$A$19</f>
        <v/>
      </c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2"/>
      <c r="Q38" s="23"/>
      <c r="R38" s="22"/>
      <c r="S38" s="23"/>
      <c r="T38" s="22"/>
      <c r="U38" s="23"/>
      <c r="V38" s="22"/>
      <c r="W38" s="23"/>
      <c r="X38" s="22"/>
      <c r="Y38" s="23"/>
      <c r="Z38" s="22"/>
      <c r="AA38" s="23"/>
      <c r="AB38" s="22"/>
      <c r="AC38" s="23"/>
      <c r="AE38" s="29" t="str">
        <f t="shared" si="3"/>
        <v/>
      </c>
      <c r="AG38" s="7" t="str">
        <f>+$A$19</f>
        <v/>
      </c>
      <c r="AH38" s="7" t="str">
        <f>IF(A38&lt;&gt;"",IF(AE38&lt;&gt;"",AE38,0)+IF(O46&lt;&gt;"",O46,0),"")</f>
        <v/>
      </c>
      <c r="AI38" s="106" t="str">
        <f>IF(AH38="","",IF(AH38&gt;0,ROUND(AH38/LARGE(AH31:AH45,1),3),0))</f>
        <v/>
      </c>
    </row>
    <row r="39" spans="1:35" ht="13.5" x14ac:dyDescent="0.25">
      <c r="A39" s="59" t="str">
        <f>+$A$20</f>
        <v/>
      </c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2"/>
      <c r="S39" s="23"/>
      <c r="T39" s="22"/>
      <c r="U39" s="23"/>
      <c r="V39" s="22"/>
      <c r="W39" s="23"/>
      <c r="X39" s="22"/>
      <c r="Y39" s="23"/>
      <c r="Z39" s="22"/>
      <c r="AA39" s="23"/>
      <c r="AB39" s="22"/>
      <c r="AC39" s="23"/>
      <c r="AE39" s="29" t="str">
        <f t="shared" si="3"/>
        <v/>
      </c>
      <c r="AG39" s="7" t="str">
        <f>+$A$20</f>
        <v/>
      </c>
      <c r="AH39" s="7" t="str">
        <f>IF(A39&lt;&gt;"",IF(AE39&lt;&gt;"",AE39,0)+IF(Q46&lt;&gt;"",Q46,0),"")</f>
        <v/>
      </c>
      <c r="AI39" s="106" t="str">
        <f>IF(AH39="","",IF(AH39&gt;0,ROUND(AH39/LARGE(AH31:AH45,1),3),0))</f>
        <v/>
      </c>
    </row>
    <row r="40" spans="1:35" ht="13.5" x14ac:dyDescent="0.25">
      <c r="A40" s="59" t="str">
        <f>+$A$21</f>
        <v/>
      </c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2"/>
      <c r="U40" s="23"/>
      <c r="V40" s="22"/>
      <c r="W40" s="23"/>
      <c r="X40" s="22"/>
      <c r="Y40" s="23"/>
      <c r="Z40" s="22"/>
      <c r="AA40" s="23"/>
      <c r="AB40" s="22"/>
      <c r="AC40" s="23"/>
      <c r="AE40" s="29" t="str">
        <f t="shared" si="3"/>
        <v/>
      </c>
      <c r="AG40" s="7" t="str">
        <f>+$A$21</f>
        <v/>
      </c>
      <c r="AH40" s="7" t="str">
        <f>IF(A40&lt;&gt;"",IF(AE40&lt;&gt;"",AE40,0)+IF(S46&lt;&gt;"",S46,0),"")</f>
        <v/>
      </c>
      <c r="AI40" s="106" t="str">
        <f>IF(AH40="","",IF(AH40&gt;0,ROUND(AH40/LARGE(AH31:AH45,1),3),0))</f>
        <v/>
      </c>
    </row>
    <row r="41" spans="1:35" ht="13.5" x14ac:dyDescent="0.25">
      <c r="A41" s="59" t="str">
        <f>+$A$22</f>
        <v/>
      </c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2"/>
      <c r="W41" s="23"/>
      <c r="X41" s="22"/>
      <c r="Y41" s="23"/>
      <c r="Z41" s="22"/>
      <c r="AA41" s="23"/>
      <c r="AB41" s="22"/>
      <c r="AC41" s="23"/>
      <c r="AE41" s="29" t="str">
        <f t="shared" si="3"/>
        <v/>
      </c>
      <c r="AG41" s="7" t="str">
        <f>+$A$22</f>
        <v/>
      </c>
      <c r="AH41" s="7" t="str">
        <f>IF(A41&lt;&gt;"",IF(AE41&lt;&gt;"",AE41,0)+IF(U46&lt;&gt;"",U46,0),"")</f>
        <v/>
      </c>
      <c r="AI41" s="106" t="str">
        <f>IF(AH41="","",IF(AH41&gt;0,ROUND(AH41/LARGE(AH31:AH45,1),3),0))</f>
        <v/>
      </c>
    </row>
    <row r="42" spans="1:35" ht="13.5" x14ac:dyDescent="0.25">
      <c r="A42" s="59" t="str">
        <f>+$A$23</f>
        <v/>
      </c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2"/>
      <c r="Y42" s="23"/>
      <c r="Z42" s="22"/>
      <c r="AA42" s="23"/>
      <c r="AB42" s="22"/>
      <c r="AC42" s="23"/>
      <c r="AE42" s="29" t="str">
        <f t="shared" si="3"/>
        <v/>
      </c>
      <c r="AG42" s="7" t="str">
        <f>+$A$23</f>
        <v/>
      </c>
      <c r="AH42" s="7" t="str">
        <f>IF(A42&lt;&gt;"",IF(AE42&lt;&gt;"",AE42,0)+IF(W46&lt;&gt;"",W46,0),"")</f>
        <v/>
      </c>
      <c r="AI42" s="106" t="str">
        <f>IF(AH42="","",IF(AH42&gt;0,ROUND(AH42/LARGE(AH31:AH45,1),3),0))</f>
        <v/>
      </c>
    </row>
    <row r="43" spans="1:35" ht="13.5" x14ac:dyDescent="0.25">
      <c r="A43" s="59" t="str">
        <f>+$A$24</f>
        <v/>
      </c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2"/>
      <c r="AA43" s="23"/>
      <c r="AB43" s="22"/>
      <c r="AC43" s="23"/>
      <c r="AE43" s="29" t="str">
        <f t="shared" si="3"/>
        <v/>
      </c>
      <c r="AG43" s="7" t="str">
        <f>+$A$24</f>
        <v/>
      </c>
      <c r="AH43" s="7" t="str">
        <f>IF(A43&lt;&gt;"",IF(AE43&lt;&gt;"",AE43,0)+IF(Y46&lt;&gt;"",Y46,0),"")</f>
        <v/>
      </c>
      <c r="AI43" s="106" t="str">
        <f>IF(AH43="","",IF(AH43&gt;0,ROUND(AH43/LARGE(AH31:AH45,1),3),0))</f>
        <v/>
      </c>
    </row>
    <row r="44" spans="1:35" ht="13.5" x14ac:dyDescent="0.25">
      <c r="A44" s="59" t="str">
        <f>+$A$25</f>
        <v/>
      </c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2"/>
      <c r="AC44" s="23"/>
      <c r="AE44" s="29" t="str">
        <f t="shared" si="3"/>
        <v/>
      </c>
      <c r="AG44" s="7" t="str">
        <f>+$A$25</f>
        <v/>
      </c>
      <c r="AH44" s="7" t="str">
        <f>IF(A44&lt;&gt;"",IF(AE44&lt;&gt;"",AE44,0)+IF(AA46&lt;&gt;"",AA46,0),"")</f>
        <v/>
      </c>
      <c r="AI44" s="106" t="str">
        <f>IF(AH44="","",IF(AH44&gt;0,ROUND(AH44/LARGE(AH31:AH45,1),3),0))</f>
        <v/>
      </c>
    </row>
    <row r="45" spans="1:35" x14ac:dyDescent="0.2">
      <c r="A45" s="59" t="str">
        <f>+$A$26</f>
        <v/>
      </c>
      <c r="C45" s="3"/>
      <c r="AE45" s="26"/>
      <c r="AG45" s="40" t="str">
        <f>+$A$26</f>
        <v/>
      </c>
      <c r="AH45" s="40" t="str">
        <f>IF(A45&lt;&gt;"",IF(AE45&lt;&gt;"",AE45,0)+IF(AC46&lt;&gt;"",AC46,0),"")</f>
        <v/>
      </c>
      <c r="AI45" s="107" t="str">
        <f>IF(AH45="","",IF(AH45&gt;0,ROUND(AH45/LARGE(AH31:AH45,1),3),0))</f>
        <v/>
      </c>
    </row>
    <row r="46" spans="1:35" s="26" customFormat="1" x14ac:dyDescent="0.2">
      <c r="C46" s="27" t="str">
        <f>IF(C30="","",SUM(C31:C44))</f>
        <v/>
      </c>
      <c r="E46" s="27" t="str">
        <f>IF(E30="","",SUM(E31:E44))</f>
        <v/>
      </c>
      <c r="G46" s="27" t="str">
        <f>IF(G30="","",SUM(G31:G44))</f>
        <v/>
      </c>
      <c r="I46" s="27" t="str">
        <f>IF(I30="","",SUM(I31:I44))</f>
        <v/>
      </c>
      <c r="K46" s="27" t="str">
        <f>IF(K30="","",SUM(K31:K44))</f>
        <v/>
      </c>
      <c r="M46" s="27" t="str">
        <f>IF(M30="","",SUM(M31:M44))</f>
        <v/>
      </c>
      <c r="O46" s="27" t="str">
        <f>IF(O30="","",SUM(O31:O44))</f>
        <v/>
      </c>
      <c r="Q46" s="27" t="str">
        <f>IF(Q30="","",SUM(Q31:Q44))</f>
        <v/>
      </c>
      <c r="S46" s="27" t="str">
        <f>IF(S30="","",SUM(S31:S44))</f>
        <v/>
      </c>
      <c r="U46" s="27" t="str">
        <f>IF(U30="","",SUM(U31:U44))</f>
        <v/>
      </c>
      <c r="W46" s="27" t="str">
        <f>IF(W30="","",SUM(W31:W44))</f>
        <v/>
      </c>
      <c r="X46" s="27"/>
      <c r="Y46" s="27" t="str">
        <f>IF(Y30="","",SUM(Y31:Y44))</f>
        <v/>
      </c>
      <c r="AA46" s="27" t="str">
        <f>IF(AA30="","",SUM(AA31:AA44))</f>
        <v/>
      </c>
      <c r="AC46" s="27" t="str">
        <f>IF(AC30="","",SUM(AC31:AC44))</f>
        <v/>
      </c>
      <c r="AG46" s="41"/>
      <c r="AH46" s="93"/>
      <c r="AI46" s="41"/>
    </row>
    <row r="47" spans="1:35" ht="24" customHeight="1" x14ac:dyDescent="0.2">
      <c r="AC47" s="8" t="str">
        <f>"Firma ("&amp;Anagrafica!B89&amp;")"</f>
        <v>Firma (Commissario 1)</v>
      </c>
      <c r="AE47" s="88"/>
      <c r="AF47" s="88"/>
      <c r="AG47" s="89"/>
      <c r="AH47" s="88"/>
      <c r="AI47" s="88"/>
    </row>
    <row r="48" spans="1:35" ht="18.75" x14ac:dyDescent="0.3">
      <c r="A48" s="19" t="str">
        <f>IF(Anagrafica!A90&lt;&gt;"",Anagrafica!A90&amp;" - "&amp;Anagrafica!B90,"")</f>
        <v>2 - Commissario 2</v>
      </c>
      <c r="B48" s="20"/>
      <c r="D48" s="1"/>
      <c r="AE48" s="90"/>
      <c r="AF48" s="90"/>
      <c r="AG48" s="91"/>
      <c r="AH48" s="90"/>
      <c r="AI48" s="90"/>
    </row>
    <row r="49" spans="1:35" s="5" customFormat="1" ht="13.5" customHeight="1" x14ac:dyDescent="0.2">
      <c r="A49" s="4" t="s">
        <v>10</v>
      </c>
      <c r="C49" s="60" t="str">
        <f>$A$13</f>
        <v/>
      </c>
      <c r="E49" s="60" t="str">
        <f>+$A$14</f>
        <v/>
      </c>
      <c r="G49" s="60" t="str">
        <f>+$A$15</f>
        <v/>
      </c>
      <c r="I49" s="60" t="str">
        <f>+$A$16</f>
        <v/>
      </c>
      <c r="K49" s="60" t="str">
        <f>+$A$17</f>
        <v/>
      </c>
      <c r="M49" s="60" t="str">
        <f>+$A$18</f>
        <v/>
      </c>
      <c r="O49" s="60" t="str">
        <f>+$A$19</f>
        <v/>
      </c>
      <c r="Q49" s="60" t="str">
        <f>+$A$20</f>
        <v/>
      </c>
      <c r="S49" s="60" t="str">
        <f>+$A$21</f>
        <v/>
      </c>
      <c r="U49" s="60" t="str">
        <f>+$A$22</f>
        <v/>
      </c>
      <c r="W49" s="60" t="str">
        <f>+$A$23</f>
        <v/>
      </c>
      <c r="Y49" s="60" t="str">
        <f>+$A$24</f>
        <v/>
      </c>
      <c r="AA49" s="60" t="str">
        <f>+$A$25</f>
        <v/>
      </c>
      <c r="AC49" s="60" t="str">
        <f>+$A$26</f>
        <v/>
      </c>
      <c r="AE49" s="26"/>
      <c r="AG49" s="4" t="s">
        <v>10</v>
      </c>
      <c r="AH49" s="5" t="s">
        <v>1</v>
      </c>
      <c r="AI49" s="5" t="s">
        <v>0</v>
      </c>
    </row>
    <row r="50" spans="1:35" ht="13.5" x14ac:dyDescent="0.25">
      <c r="A50" s="59" t="str">
        <f>+$A$12</f>
        <v/>
      </c>
      <c r="B50" s="22"/>
      <c r="C50" s="23"/>
      <c r="D50" s="22"/>
      <c r="E50" s="23"/>
      <c r="F50" s="22"/>
      <c r="G50" s="23"/>
      <c r="H50" s="22"/>
      <c r="I50" s="23"/>
      <c r="J50" s="22"/>
      <c r="K50" s="23"/>
      <c r="L50" s="22"/>
      <c r="M50" s="23"/>
      <c r="N50" s="22"/>
      <c r="O50" s="23"/>
      <c r="P50" s="22"/>
      <c r="Q50" s="23"/>
      <c r="R50" s="22"/>
      <c r="S50" s="23"/>
      <c r="T50" s="22"/>
      <c r="U50" s="23"/>
      <c r="V50" s="22"/>
      <c r="W50" s="23"/>
      <c r="X50" s="22"/>
      <c r="Y50" s="23"/>
      <c r="Z50" s="22"/>
      <c r="AA50" s="23"/>
      <c r="AB50" s="22"/>
      <c r="AC50" s="23"/>
      <c r="AE50" s="29" t="str">
        <f t="shared" ref="AE50:AE63" si="4">IF(OR(A50="",AND(A50&lt;&gt;"",A51="")),"",SUM(B50,D50,F50,H50,J50,L50,N50,P50,R50,T50,V50,X50,Z50,AB50))</f>
        <v/>
      </c>
      <c r="AG50" s="6" t="str">
        <f>+$A$12</f>
        <v/>
      </c>
      <c r="AH50" s="6" t="str">
        <f>IF(A50&lt;&gt;"",AE50,"")</f>
        <v/>
      </c>
      <c r="AI50" s="105" t="str">
        <f>IF(AH50="","",IF(AH50&gt;0,ROUND(AH50/LARGE(AH50:AH64,1),3),0))</f>
        <v/>
      </c>
    </row>
    <row r="51" spans="1:35" ht="13.5" x14ac:dyDescent="0.25">
      <c r="A51" s="59" t="str">
        <f>+$A$13</f>
        <v/>
      </c>
      <c r="B51" s="24"/>
      <c r="C51" s="24"/>
      <c r="D51" s="22"/>
      <c r="E51" s="23"/>
      <c r="F51" s="22"/>
      <c r="G51" s="23"/>
      <c r="H51" s="22"/>
      <c r="I51" s="23"/>
      <c r="J51" s="22"/>
      <c r="K51" s="23"/>
      <c r="L51" s="22"/>
      <c r="M51" s="23"/>
      <c r="N51" s="22"/>
      <c r="O51" s="23"/>
      <c r="P51" s="22"/>
      <c r="Q51" s="23"/>
      <c r="R51" s="22"/>
      <c r="S51" s="23"/>
      <c r="T51" s="22"/>
      <c r="U51" s="23"/>
      <c r="V51" s="22"/>
      <c r="W51" s="23"/>
      <c r="X51" s="22"/>
      <c r="Y51" s="23"/>
      <c r="Z51" s="22"/>
      <c r="AA51" s="23"/>
      <c r="AB51" s="22"/>
      <c r="AC51" s="23"/>
      <c r="AE51" s="29" t="str">
        <f t="shared" si="4"/>
        <v/>
      </c>
      <c r="AG51" s="7" t="str">
        <f>+$A$13</f>
        <v/>
      </c>
      <c r="AH51" s="7" t="str">
        <f>IF(A51&lt;&gt;"",IF(AE51&lt;&gt;"",AE51,0)+IF(C65&lt;&gt;"",C65,0),"")</f>
        <v/>
      </c>
      <c r="AI51" s="106" t="str">
        <f>IF(AH51="","",IF(AH51&gt;0,ROUND(AH51/LARGE(AH50:AH64,1),3),0))</f>
        <v/>
      </c>
    </row>
    <row r="52" spans="1:35" ht="13.5" x14ac:dyDescent="0.25">
      <c r="A52" s="59" t="str">
        <f>+$A$14</f>
        <v/>
      </c>
      <c r="B52" s="24"/>
      <c r="C52" s="24"/>
      <c r="D52" s="24"/>
      <c r="E52" s="24"/>
      <c r="F52" s="22"/>
      <c r="G52" s="23"/>
      <c r="H52" s="22"/>
      <c r="I52" s="23"/>
      <c r="J52" s="22"/>
      <c r="K52" s="23"/>
      <c r="L52" s="22"/>
      <c r="M52" s="23"/>
      <c r="N52" s="22"/>
      <c r="O52" s="23"/>
      <c r="P52" s="22"/>
      <c r="Q52" s="23"/>
      <c r="R52" s="22"/>
      <c r="S52" s="23"/>
      <c r="T52" s="22"/>
      <c r="U52" s="23"/>
      <c r="V52" s="22"/>
      <c r="W52" s="23"/>
      <c r="X52" s="22"/>
      <c r="Y52" s="23"/>
      <c r="Z52" s="22"/>
      <c r="AA52" s="23"/>
      <c r="AB52" s="22"/>
      <c r="AC52" s="23"/>
      <c r="AE52" s="29" t="str">
        <f t="shared" si="4"/>
        <v/>
      </c>
      <c r="AG52" s="7" t="str">
        <f>+$A$14</f>
        <v/>
      </c>
      <c r="AH52" s="7" t="str">
        <f>IF(A52&lt;&gt;"",IF(AE52&lt;&gt;"",AE52,0)+IF(E65&lt;&gt;"",E65,0),"")</f>
        <v/>
      </c>
      <c r="AI52" s="106" t="str">
        <f>IF(AH52="","",IF(AH52&gt;0,ROUND(AH52/LARGE(AH50:AH64,1),3),0))</f>
        <v/>
      </c>
    </row>
    <row r="53" spans="1:35" ht="13.5" x14ac:dyDescent="0.25">
      <c r="A53" s="59" t="str">
        <f>+$A$15</f>
        <v/>
      </c>
      <c r="B53" s="24"/>
      <c r="C53" s="24"/>
      <c r="D53" s="24"/>
      <c r="E53" s="24"/>
      <c r="F53" s="24"/>
      <c r="G53" s="24"/>
      <c r="H53" s="22"/>
      <c r="I53" s="23"/>
      <c r="J53" s="22"/>
      <c r="K53" s="23"/>
      <c r="L53" s="22"/>
      <c r="M53" s="23"/>
      <c r="N53" s="22"/>
      <c r="O53" s="23"/>
      <c r="P53" s="22"/>
      <c r="Q53" s="23"/>
      <c r="R53" s="22"/>
      <c r="S53" s="23"/>
      <c r="T53" s="22"/>
      <c r="U53" s="23"/>
      <c r="V53" s="22"/>
      <c r="W53" s="23"/>
      <c r="X53" s="22"/>
      <c r="Y53" s="23"/>
      <c r="Z53" s="22"/>
      <c r="AA53" s="23"/>
      <c r="AB53" s="22"/>
      <c r="AC53" s="23"/>
      <c r="AE53" s="29" t="str">
        <f t="shared" si="4"/>
        <v/>
      </c>
      <c r="AG53" s="7" t="str">
        <f>+$A$15</f>
        <v/>
      </c>
      <c r="AH53" s="7" t="str">
        <f>IF(A53&lt;&gt;"",IF(AE53&lt;&gt;"",AE53,0)+IF(G65&lt;&gt;"",G65,0),"")</f>
        <v/>
      </c>
      <c r="AI53" s="106" t="str">
        <f>IF(AH53="","",IF(AH53&gt;0,ROUND(AH53/LARGE(AH50:AH64,1),3),0))</f>
        <v/>
      </c>
    </row>
    <row r="54" spans="1:35" ht="13.5" x14ac:dyDescent="0.25">
      <c r="A54" s="59" t="str">
        <f>+$A$16</f>
        <v/>
      </c>
      <c r="B54" s="24"/>
      <c r="C54" s="24"/>
      <c r="D54" s="24"/>
      <c r="E54" s="24"/>
      <c r="F54" s="24"/>
      <c r="G54" s="24"/>
      <c r="H54" s="24"/>
      <c r="I54" s="24"/>
      <c r="J54" s="22"/>
      <c r="K54" s="23"/>
      <c r="L54" s="22"/>
      <c r="M54" s="23"/>
      <c r="N54" s="22"/>
      <c r="O54" s="23"/>
      <c r="P54" s="22"/>
      <c r="Q54" s="23"/>
      <c r="R54" s="22"/>
      <c r="S54" s="23"/>
      <c r="T54" s="22"/>
      <c r="U54" s="23"/>
      <c r="V54" s="22"/>
      <c r="W54" s="23"/>
      <c r="X54" s="22"/>
      <c r="Y54" s="23"/>
      <c r="Z54" s="22"/>
      <c r="AA54" s="23"/>
      <c r="AB54" s="22"/>
      <c r="AC54" s="23"/>
      <c r="AE54" s="29" t="str">
        <f t="shared" si="4"/>
        <v/>
      </c>
      <c r="AG54" s="7" t="str">
        <f>+$A$16</f>
        <v/>
      </c>
      <c r="AH54" s="7" t="str">
        <f>IF(A54&lt;&gt;"",IF(AE54&lt;&gt;"",AE54,0)+IF(I65&lt;&gt;"",I65,0),"")</f>
        <v/>
      </c>
      <c r="AI54" s="106" t="str">
        <f>IF(AH54="","",IF(AH54&gt;0,ROUND(AH54/LARGE(AH50:AH64,1),3),0))</f>
        <v/>
      </c>
    </row>
    <row r="55" spans="1:35" ht="13.5" x14ac:dyDescent="0.25">
      <c r="A55" s="59" t="str">
        <f>+$A$17</f>
        <v/>
      </c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2"/>
      <c r="M55" s="23"/>
      <c r="N55" s="22"/>
      <c r="O55" s="23"/>
      <c r="P55" s="22"/>
      <c r="Q55" s="23"/>
      <c r="R55" s="22"/>
      <c r="S55" s="23"/>
      <c r="T55" s="22"/>
      <c r="U55" s="23"/>
      <c r="V55" s="22"/>
      <c r="W55" s="23"/>
      <c r="X55" s="22"/>
      <c r="Y55" s="23"/>
      <c r="Z55" s="22"/>
      <c r="AA55" s="23"/>
      <c r="AB55" s="22"/>
      <c r="AC55" s="23"/>
      <c r="AE55" s="29" t="str">
        <f t="shared" si="4"/>
        <v/>
      </c>
      <c r="AG55" s="7" t="str">
        <f>+$A$17</f>
        <v/>
      </c>
      <c r="AH55" s="7" t="str">
        <f>IF(A55&lt;&gt;"",IF(AE55&lt;&gt;"",AE55,0)+IF(K65&lt;&gt;"",K65,0),"")</f>
        <v/>
      </c>
      <c r="AI55" s="106" t="str">
        <f>IF(AH55="","",IF(AH55&gt;0,ROUND(AH55/LARGE(AH50:AH64,1),3),0))</f>
        <v/>
      </c>
    </row>
    <row r="56" spans="1:35" ht="13.5" x14ac:dyDescent="0.25">
      <c r="A56" s="59" t="str">
        <f>+$A$18</f>
        <v/>
      </c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2"/>
      <c r="O56" s="23"/>
      <c r="P56" s="22"/>
      <c r="Q56" s="23"/>
      <c r="R56" s="22"/>
      <c r="S56" s="23"/>
      <c r="T56" s="22"/>
      <c r="U56" s="23"/>
      <c r="V56" s="22"/>
      <c r="W56" s="23"/>
      <c r="X56" s="22"/>
      <c r="Y56" s="23"/>
      <c r="Z56" s="22"/>
      <c r="AA56" s="23"/>
      <c r="AB56" s="22"/>
      <c r="AC56" s="23"/>
      <c r="AE56" s="29" t="str">
        <f t="shared" si="4"/>
        <v/>
      </c>
      <c r="AG56" s="7" t="str">
        <f>+$A$18</f>
        <v/>
      </c>
      <c r="AH56" s="7" t="str">
        <f>IF(A56&lt;&gt;"",IF(AE56&lt;&gt;"",AE56,0)+IF(M65&lt;&gt;"",M65,0),"")</f>
        <v/>
      </c>
      <c r="AI56" s="106" t="str">
        <f>IF(AH56="","",IF(AH56&gt;0,ROUND(AH56/LARGE(AH50:AH64,1),3),0))</f>
        <v/>
      </c>
    </row>
    <row r="57" spans="1:35" ht="13.5" x14ac:dyDescent="0.25">
      <c r="A57" s="59" t="str">
        <f>+$A$19</f>
        <v/>
      </c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2"/>
      <c r="Q57" s="23"/>
      <c r="R57" s="22"/>
      <c r="S57" s="23"/>
      <c r="T57" s="22"/>
      <c r="U57" s="23"/>
      <c r="V57" s="22"/>
      <c r="W57" s="23"/>
      <c r="X57" s="22"/>
      <c r="Y57" s="23"/>
      <c r="Z57" s="22"/>
      <c r="AA57" s="23"/>
      <c r="AB57" s="22"/>
      <c r="AC57" s="23"/>
      <c r="AE57" s="29" t="str">
        <f t="shared" si="4"/>
        <v/>
      </c>
      <c r="AG57" s="7" t="str">
        <f>+$A$19</f>
        <v/>
      </c>
      <c r="AH57" s="7" t="str">
        <f>IF(A57&lt;&gt;"",IF(AE57&lt;&gt;"",AE57,0)+IF(O65&lt;&gt;"",O65,0),"")</f>
        <v/>
      </c>
      <c r="AI57" s="106" t="str">
        <f>IF(AH57="","",IF(AH57&gt;0,ROUND(AH57/LARGE(AH50:AH64,1),3),0))</f>
        <v/>
      </c>
    </row>
    <row r="58" spans="1:35" ht="13.5" x14ac:dyDescent="0.25">
      <c r="A58" s="59" t="str">
        <f>+$A$20</f>
        <v/>
      </c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2"/>
      <c r="S58" s="23"/>
      <c r="T58" s="22"/>
      <c r="U58" s="23"/>
      <c r="V58" s="22"/>
      <c r="W58" s="23"/>
      <c r="X58" s="22"/>
      <c r="Y58" s="23"/>
      <c r="Z58" s="22"/>
      <c r="AA58" s="23"/>
      <c r="AB58" s="22"/>
      <c r="AC58" s="23"/>
      <c r="AE58" s="29" t="str">
        <f t="shared" si="4"/>
        <v/>
      </c>
      <c r="AG58" s="7" t="str">
        <f>+$A$20</f>
        <v/>
      </c>
      <c r="AH58" s="7" t="str">
        <f>IF(A58&lt;&gt;"",IF(AE58&lt;&gt;"",AE58,0)+IF(Q65&lt;&gt;"",Q65,0),"")</f>
        <v/>
      </c>
      <c r="AI58" s="106" t="str">
        <f>IF(AH58="","",IF(AH58&gt;0,ROUND(AH58/LARGE(AH50:AH64,1),3),0))</f>
        <v/>
      </c>
    </row>
    <row r="59" spans="1:35" ht="13.5" x14ac:dyDescent="0.25">
      <c r="A59" s="59" t="str">
        <f>+$A$21</f>
        <v/>
      </c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2"/>
      <c r="U59" s="23"/>
      <c r="V59" s="22"/>
      <c r="W59" s="23"/>
      <c r="X59" s="22"/>
      <c r="Y59" s="23"/>
      <c r="Z59" s="22"/>
      <c r="AA59" s="23"/>
      <c r="AB59" s="22"/>
      <c r="AC59" s="23"/>
      <c r="AE59" s="29" t="str">
        <f t="shared" si="4"/>
        <v/>
      </c>
      <c r="AG59" s="7" t="str">
        <f>+$A$21</f>
        <v/>
      </c>
      <c r="AH59" s="7" t="str">
        <f>IF(A59&lt;&gt;"",IF(AE59&lt;&gt;"",AE59,0)+IF(S65&lt;&gt;"",S65,0),"")</f>
        <v/>
      </c>
      <c r="AI59" s="106" t="str">
        <f>IF(AH59="","",IF(AH59&gt;0,ROUND(AH59/LARGE(AH50:AH64,1),3),0))</f>
        <v/>
      </c>
    </row>
    <row r="60" spans="1:35" ht="13.5" x14ac:dyDescent="0.25">
      <c r="A60" s="59" t="str">
        <f>+$A$22</f>
        <v/>
      </c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2"/>
      <c r="W60" s="23"/>
      <c r="X60" s="22"/>
      <c r="Y60" s="23"/>
      <c r="Z60" s="22"/>
      <c r="AA60" s="23"/>
      <c r="AB60" s="22"/>
      <c r="AC60" s="23"/>
      <c r="AE60" s="29" t="str">
        <f t="shared" si="4"/>
        <v/>
      </c>
      <c r="AG60" s="7" t="str">
        <f>+$A$22</f>
        <v/>
      </c>
      <c r="AH60" s="7" t="str">
        <f>IF(A60&lt;&gt;"",IF(AE60&lt;&gt;"",AE60,0)+IF(U65&lt;&gt;"",U65,0),"")</f>
        <v/>
      </c>
      <c r="AI60" s="106" t="str">
        <f>IF(AH60="","",IF(AH60&gt;0,ROUND(AH60/LARGE(AH50:AH64,1),3),0))</f>
        <v/>
      </c>
    </row>
    <row r="61" spans="1:35" ht="13.5" x14ac:dyDescent="0.25">
      <c r="A61" s="59" t="str">
        <f>+$A$23</f>
        <v/>
      </c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2"/>
      <c r="Y61" s="23"/>
      <c r="Z61" s="22"/>
      <c r="AA61" s="23"/>
      <c r="AB61" s="22"/>
      <c r="AC61" s="23"/>
      <c r="AE61" s="29" t="str">
        <f t="shared" si="4"/>
        <v/>
      </c>
      <c r="AG61" s="7" t="str">
        <f>+$A$23</f>
        <v/>
      </c>
      <c r="AH61" s="7" t="str">
        <f>IF(A61&lt;&gt;"",IF(AE61&lt;&gt;"",AE61,0)+IF(W65&lt;&gt;"",W65,0),"")</f>
        <v/>
      </c>
      <c r="AI61" s="106" t="str">
        <f>IF(AH61="","",IF(AH61&gt;0,ROUND(AH61/LARGE(AH50:AH64,1),3),0))</f>
        <v/>
      </c>
    </row>
    <row r="62" spans="1:35" ht="13.5" x14ac:dyDescent="0.25">
      <c r="A62" s="59" t="str">
        <f>+$A$24</f>
        <v/>
      </c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2"/>
      <c r="AA62" s="23"/>
      <c r="AB62" s="22"/>
      <c r="AC62" s="23"/>
      <c r="AE62" s="29" t="str">
        <f t="shared" si="4"/>
        <v/>
      </c>
      <c r="AG62" s="7" t="str">
        <f>+$A$24</f>
        <v/>
      </c>
      <c r="AH62" s="7" t="str">
        <f>IF(A62&lt;&gt;"",IF(AE62&lt;&gt;"",AE62,0)+IF(Y65&lt;&gt;"",Y65,0),"")</f>
        <v/>
      </c>
      <c r="AI62" s="106" t="str">
        <f>IF(AH62="","",IF(AH62&gt;0,ROUND(AH62/LARGE(AH50:AH64,1),3),0))</f>
        <v/>
      </c>
    </row>
    <row r="63" spans="1:35" ht="13.5" x14ac:dyDescent="0.25">
      <c r="A63" s="59" t="str">
        <f>+$A$25</f>
        <v/>
      </c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2"/>
      <c r="AC63" s="23"/>
      <c r="AE63" s="29" t="str">
        <f t="shared" si="4"/>
        <v/>
      </c>
      <c r="AG63" s="7" t="str">
        <f>+$A$25</f>
        <v/>
      </c>
      <c r="AH63" s="7" t="str">
        <f>IF(A63&lt;&gt;"",IF(AE63&lt;&gt;"",AE63,0)+IF(AA65&lt;&gt;"",AA65,0),"")</f>
        <v/>
      </c>
      <c r="AI63" s="106" t="str">
        <f>IF(AH63="","",IF(AH63&gt;0,ROUND(AH63/LARGE(AH50:AH64,1),3),0))</f>
        <v/>
      </c>
    </row>
    <row r="64" spans="1:35" x14ac:dyDescent="0.2">
      <c r="A64" s="59" t="str">
        <f>+$A$26</f>
        <v/>
      </c>
      <c r="C64" s="3"/>
      <c r="AE64" s="26"/>
      <c r="AG64" s="40" t="str">
        <f>+$A$26</f>
        <v/>
      </c>
      <c r="AH64" s="40" t="str">
        <f>IF(A64&lt;&gt;"",IF(AE64&lt;&gt;"",AE64,0)+IF(AC65&lt;&gt;"",AC65,0),"")</f>
        <v/>
      </c>
      <c r="AI64" s="107" t="str">
        <f>IF(AH64="","",IF(AH64&gt;0,ROUND(AH64/LARGE(AH50:AH64,1),3),0))</f>
        <v/>
      </c>
    </row>
    <row r="65" spans="1:35" s="26" customFormat="1" x14ac:dyDescent="0.2">
      <c r="C65" s="27" t="str">
        <f>IF(C49="","",SUM(C50:C63))</f>
        <v/>
      </c>
      <c r="E65" s="27" t="str">
        <f>IF(E49="","",SUM(E50:E63))</f>
        <v/>
      </c>
      <c r="G65" s="27" t="str">
        <f>IF(G49="","",SUM(G50:G63))</f>
        <v/>
      </c>
      <c r="I65" s="27" t="str">
        <f>IF(I49="","",SUM(I50:I63))</f>
        <v/>
      </c>
      <c r="K65" s="27" t="str">
        <f>IF(K49="","",SUM(K50:K63))</f>
        <v/>
      </c>
      <c r="M65" s="27" t="str">
        <f>IF(M49="","",SUM(M50:M63))</f>
        <v/>
      </c>
      <c r="O65" s="27" t="str">
        <f>IF(O49="","",SUM(O50:O63))</f>
        <v/>
      </c>
      <c r="Q65" s="27" t="str">
        <f>IF(Q49="","",SUM(Q50:Q63))</f>
        <v/>
      </c>
      <c r="S65" s="27" t="str">
        <f>IF(S49="","",SUM(S50:S63))</f>
        <v/>
      </c>
      <c r="U65" s="27" t="str">
        <f>IF(U49="","",SUM(U50:U63))</f>
        <v/>
      </c>
      <c r="W65" s="27" t="str">
        <f>IF(W49="","",SUM(W50:W63))</f>
        <v/>
      </c>
      <c r="X65" s="27"/>
      <c r="Y65" s="27" t="str">
        <f>IF(Y49="","",SUM(Y50:Y63))</f>
        <v/>
      </c>
      <c r="AA65" s="27" t="str">
        <f>IF(AA49="","",SUM(AA50:AA63))</f>
        <v/>
      </c>
      <c r="AC65" s="27" t="str">
        <f>IF(AC49="","",SUM(AC50:AC63))</f>
        <v/>
      </c>
      <c r="AG65" s="41"/>
      <c r="AH65" s="93"/>
      <c r="AI65" s="41"/>
    </row>
    <row r="66" spans="1:35" ht="24" customHeight="1" x14ac:dyDescent="0.2">
      <c r="AC66" s="8" t="str">
        <f>"Firma ("&amp;Anagrafica!B90&amp;")"</f>
        <v>Firma (Commissario 2)</v>
      </c>
      <c r="AE66" s="88"/>
      <c r="AF66" s="88"/>
      <c r="AG66" s="89"/>
      <c r="AH66" s="88"/>
      <c r="AI66" s="88"/>
    </row>
    <row r="67" spans="1:35" ht="18.75" x14ac:dyDescent="0.3">
      <c r="A67" s="19" t="str">
        <f>IF(Anagrafica!A91&lt;&gt;"",Anagrafica!A91&amp;" - "&amp;Anagrafica!B91,"")</f>
        <v>3 - Commissario 3</v>
      </c>
      <c r="B67" s="20"/>
      <c r="D67" s="1"/>
    </row>
    <row r="68" spans="1:35" s="5" customFormat="1" ht="13.5" customHeight="1" x14ac:dyDescent="0.2">
      <c r="A68" s="4" t="s">
        <v>10</v>
      </c>
      <c r="C68" s="60" t="str">
        <f>$A$13</f>
        <v/>
      </c>
      <c r="E68" s="60" t="str">
        <f>+$A$14</f>
        <v/>
      </c>
      <c r="G68" s="60" t="str">
        <f>+$A$15</f>
        <v/>
      </c>
      <c r="I68" s="60" t="str">
        <f>+$A$16</f>
        <v/>
      </c>
      <c r="K68" s="60" t="str">
        <f>+$A$17</f>
        <v/>
      </c>
      <c r="M68" s="60" t="str">
        <f>+$A$18</f>
        <v/>
      </c>
      <c r="O68" s="60" t="str">
        <f>+$A$19</f>
        <v/>
      </c>
      <c r="Q68" s="60" t="str">
        <f>+$A$20</f>
        <v/>
      </c>
      <c r="S68" s="60" t="str">
        <f>+$A$21</f>
        <v/>
      </c>
      <c r="U68" s="60" t="str">
        <f>+$A$22</f>
        <v/>
      </c>
      <c r="W68" s="60" t="str">
        <f>+$A$23</f>
        <v/>
      </c>
      <c r="Y68" s="60" t="str">
        <f>+$A$24</f>
        <v/>
      </c>
      <c r="AA68" s="60" t="str">
        <f>+$A$25</f>
        <v/>
      </c>
      <c r="AC68" s="60" t="str">
        <f>+$A$26</f>
        <v/>
      </c>
      <c r="AE68" s="26"/>
      <c r="AG68" s="4" t="s">
        <v>10</v>
      </c>
      <c r="AH68" s="5" t="s">
        <v>1</v>
      </c>
      <c r="AI68" s="5" t="s">
        <v>0</v>
      </c>
    </row>
    <row r="69" spans="1:35" ht="13.5" x14ac:dyDescent="0.25">
      <c r="A69" s="59" t="str">
        <f>+$A$12</f>
        <v/>
      </c>
      <c r="B69" s="22"/>
      <c r="C69" s="23"/>
      <c r="D69" s="22"/>
      <c r="E69" s="23"/>
      <c r="F69" s="22"/>
      <c r="G69" s="23"/>
      <c r="H69" s="22"/>
      <c r="I69" s="23"/>
      <c r="J69" s="22"/>
      <c r="K69" s="23"/>
      <c r="L69" s="22"/>
      <c r="M69" s="23"/>
      <c r="N69" s="22"/>
      <c r="O69" s="23"/>
      <c r="P69" s="22"/>
      <c r="Q69" s="23"/>
      <c r="R69" s="22"/>
      <c r="S69" s="23"/>
      <c r="T69" s="22"/>
      <c r="U69" s="23"/>
      <c r="V69" s="22"/>
      <c r="W69" s="23"/>
      <c r="X69" s="22"/>
      <c r="Y69" s="23"/>
      <c r="Z69" s="22"/>
      <c r="AA69" s="23"/>
      <c r="AB69" s="22"/>
      <c r="AC69" s="23"/>
      <c r="AE69" s="29" t="str">
        <f t="shared" ref="AE69:AE82" si="5">IF(OR(A69="",AND(A69&lt;&gt;"",A70="")),"",SUM(B69,D69,F69,H69,J69,L69,N69,P69,R69,T69,V69,X69,Z69,AB69))</f>
        <v/>
      </c>
      <c r="AG69" s="6" t="str">
        <f>+$A$12</f>
        <v/>
      </c>
      <c r="AH69" s="6" t="str">
        <f>IF(A69&lt;&gt;"",AE69,"")</f>
        <v/>
      </c>
      <c r="AI69" s="105" t="str">
        <f>IF(AH69="","",IF(AH69&gt;0,ROUND(AH69/LARGE(AH69:AH83,1),3),0))</f>
        <v/>
      </c>
    </row>
    <row r="70" spans="1:35" ht="13.5" x14ac:dyDescent="0.25">
      <c r="A70" s="59" t="str">
        <f>+$A$13</f>
        <v/>
      </c>
      <c r="B70" s="24"/>
      <c r="C70" s="24"/>
      <c r="D70" s="22"/>
      <c r="E70" s="23"/>
      <c r="F70" s="22"/>
      <c r="G70" s="23"/>
      <c r="H70" s="22"/>
      <c r="I70" s="23"/>
      <c r="J70" s="22"/>
      <c r="K70" s="23"/>
      <c r="L70" s="22"/>
      <c r="M70" s="23"/>
      <c r="N70" s="22"/>
      <c r="O70" s="23"/>
      <c r="P70" s="22"/>
      <c r="Q70" s="23"/>
      <c r="R70" s="22"/>
      <c r="S70" s="23"/>
      <c r="T70" s="22"/>
      <c r="U70" s="23"/>
      <c r="V70" s="22"/>
      <c r="W70" s="23"/>
      <c r="X70" s="22"/>
      <c r="Y70" s="23"/>
      <c r="Z70" s="22"/>
      <c r="AA70" s="23"/>
      <c r="AB70" s="22"/>
      <c r="AC70" s="23"/>
      <c r="AE70" s="29" t="str">
        <f t="shared" si="5"/>
        <v/>
      </c>
      <c r="AG70" s="7" t="str">
        <f>+$A$13</f>
        <v/>
      </c>
      <c r="AH70" s="7" t="str">
        <f>IF(A70&lt;&gt;"",IF(AE70&lt;&gt;"",AE70,0)+IF(C84&lt;&gt;"",C84,0),"")</f>
        <v/>
      </c>
      <c r="AI70" s="106" t="str">
        <f>IF(AH70="","",IF(AH70&gt;0,ROUND(AH70/LARGE(AH69:AH83,1),3),0))</f>
        <v/>
      </c>
    </row>
    <row r="71" spans="1:35" ht="13.5" x14ac:dyDescent="0.25">
      <c r="A71" s="59" t="str">
        <f>+$A$14</f>
        <v/>
      </c>
      <c r="B71" s="24"/>
      <c r="C71" s="24"/>
      <c r="D71" s="24"/>
      <c r="E71" s="24"/>
      <c r="F71" s="22"/>
      <c r="G71" s="23"/>
      <c r="H71" s="22"/>
      <c r="I71" s="23"/>
      <c r="J71" s="22"/>
      <c r="K71" s="23"/>
      <c r="L71" s="22"/>
      <c r="M71" s="23"/>
      <c r="N71" s="22"/>
      <c r="O71" s="23"/>
      <c r="P71" s="22"/>
      <c r="Q71" s="23"/>
      <c r="R71" s="22"/>
      <c r="S71" s="23"/>
      <c r="T71" s="22"/>
      <c r="U71" s="23"/>
      <c r="V71" s="22"/>
      <c r="W71" s="23"/>
      <c r="X71" s="22"/>
      <c r="Y71" s="23"/>
      <c r="Z71" s="22"/>
      <c r="AA71" s="23"/>
      <c r="AB71" s="22"/>
      <c r="AC71" s="23"/>
      <c r="AE71" s="29" t="str">
        <f t="shared" si="5"/>
        <v/>
      </c>
      <c r="AG71" s="7" t="str">
        <f>+$A$14</f>
        <v/>
      </c>
      <c r="AH71" s="7" t="str">
        <f>IF(A71&lt;&gt;"",IF(AE71&lt;&gt;"",AE71,0)+IF(E84&lt;&gt;"",E84,0),"")</f>
        <v/>
      </c>
      <c r="AI71" s="106" t="str">
        <f>IF(AH71="","",IF(AH71&gt;0,ROUND(AH71/LARGE(AH69:AH83,1),3),0))</f>
        <v/>
      </c>
    </row>
    <row r="72" spans="1:35" ht="13.5" x14ac:dyDescent="0.25">
      <c r="A72" s="59" t="str">
        <f>+$A$15</f>
        <v/>
      </c>
      <c r="B72" s="24"/>
      <c r="C72" s="24"/>
      <c r="D72" s="24"/>
      <c r="E72" s="24"/>
      <c r="F72" s="24"/>
      <c r="G72" s="24"/>
      <c r="H72" s="22"/>
      <c r="I72" s="23"/>
      <c r="J72" s="22"/>
      <c r="K72" s="23"/>
      <c r="L72" s="22"/>
      <c r="M72" s="23"/>
      <c r="N72" s="22"/>
      <c r="O72" s="23"/>
      <c r="P72" s="22"/>
      <c r="Q72" s="23"/>
      <c r="R72" s="22"/>
      <c r="S72" s="23"/>
      <c r="T72" s="22"/>
      <c r="U72" s="23"/>
      <c r="V72" s="22"/>
      <c r="W72" s="23"/>
      <c r="X72" s="22"/>
      <c r="Y72" s="23"/>
      <c r="Z72" s="22"/>
      <c r="AA72" s="23"/>
      <c r="AB72" s="22"/>
      <c r="AC72" s="23"/>
      <c r="AE72" s="29" t="str">
        <f t="shared" si="5"/>
        <v/>
      </c>
      <c r="AG72" s="7" t="str">
        <f>+$A$15</f>
        <v/>
      </c>
      <c r="AH72" s="7" t="str">
        <f>IF(A72&lt;&gt;"",IF(AE72&lt;&gt;"",AE72,0)+IF(G84&lt;&gt;"",G84,0),"")</f>
        <v/>
      </c>
      <c r="AI72" s="106" t="str">
        <f>IF(AH72="","",IF(AH72&gt;0,ROUND(AH72/LARGE(AH69:AH83,1),3),0))</f>
        <v/>
      </c>
    </row>
    <row r="73" spans="1:35" ht="13.5" x14ac:dyDescent="0.25">
      <c r="A73" s="59" t="str">
        <f>+$A$16</f>
        <v/>
      </c>
      <c r="B73" s="24"/>
      <c r="C73" s="24"/>
      <c r="D73" s="24"/>
      <c r="E73" s="24"/>
      <c r="F73" s="24"/>
      <c r="G73" s="24"/>
      <c r="H73" s="24"/>
      <c r="I73" s="24"/>
      <c r="J73" s="22"/>
      <c r="K73" s="23"/>
      <c r="L73" s="22"/>
      <c r="M73" s="23"/>
      <c r="N73" s="22"/>
      <c r="O73" s="23"/>
      <c r="P73" s="22"/>
      <c r="Q73" s="23"/>
      <c r="R73" s="22"/>
      <c r="S73" s="23"/>
      <c r="T73" s="22"/>
      <c r="U73" s="23"/>
      <c r="V73" s="22"/>
      <c r="W73" s="23"/>
      <c r="X73" s="22"/>
      <c r="Y73" s="23"/>
      <c r="Z73" s="22"/>
      <c r="AA73" s="23"/>
      <c r="AB73" s="22"/>
      <c r="AC73" s="23"/>
      <c r="AE73" s="29" t="str">
        <f t="shared" si="5"/>
        <v/>
      </c>
      <c r="AG73" s="7" t="str">
        <f>+$A$16</f>
        <v/>
      </c>
      <c r="AH73" s="7" t="str">
        <f>IF(A73&lt;&gt;"",IF(AE73&lt;&gt;"",AE73,0)+IF(I84&lt;&gt;"",I84,0),"")</f>
        <v/>
      </c>
      <c r="AI73" s="106" t="str">
        <f>IF(AH73="","",IF(AH73&gt;0,ROUND(AH73/LARGE(AH69:AH83,1),3),0))</f>
        <v/>
      </c>
    </row>
    <row r="74" spans="1:35" ht="13.5" x14ac:dyDescent="0.25">
      <c r="A74" s="59" t="str">
        <f>+$A$17</f>
        <v/>
      </c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2"/>
      <c r="M74" s="23"/>
      <c r="N74" s="22"/>
      <c r="O74" s="23"/>
      <c r="P74" s="22"/>
      <c r="Q74" s="23"/>
      <c r="R74" s="22"/>
      <c r="S74" s="23"/>
      <c r="T74" s="22"/>
      <c r="U74" s="23"/>
      <c r="V74" s="22"/>
      <c r="W74" s="23"/>
      <c r="X74" s="22"/>
      <c r="Y74" s="23"/>
      <c r="Z74" s="22"/>
      <c r="AA74" s="23"/>
      <c r="AB74" s="22"/>
      <c r="AC74" s="23"/>
      <c r="AE74" s="29" t="str">
        <f t="shared" si="5"/>
        <v/>
      </c>
      <c r="AG74" s="7" t="str">
        <f>+$A$17</f>
        <v/>
      </c>
      <c r="AH74" s="7" t="str">
        <f>IF(A74&lt;&gt;"",IF(AE74&lt;&gt;"",AE74,0)+IF(K84&lt;&gt;"",K84,0),"")</f>
        <v/>
      </c>
      <c r="AI74" s="106" t="str">
        <f>IF(AH74="","",IF(AH74&gt;0,ROUND(AH74/LARGE(AH69:AH83,1),3),0))</f>
        <v/>
      </c>
    </row>
    <row r="75" spans="1:35" ht="13.5" x14ac:dyDescent="0.25">
      <c r="A75" s="59" t="str">
        <f>+$A$18</f>
        <v/>
      </c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2"/>
      <c r="O75" s="23"/>
      <c r="P75" s="22"/>
      <c r="Q75" s="23"/>
      <c r="R75" s="22"/>
      <c r="S75" s="23"/>
      <c r="T75" s="22"/>
      <c r="U75" s="23"/>
      <c r="V75" s="22"/>
      <c r="W75" s="23"/>
      <c r="X75" s="22"/>
      <c r="Y75" s="23"/>
      <c r="Z75" s="22"/>
      <c r="AA75" s="23"/>
      <c r="AB75" s="22"/>
      <c r="AC75" s="23"/>
      <c r="AE75" s="29" t="str">
        <f t="shared" si="5"/>
        <v/>
      </c>
      <c r="AG75" s="7" t="str">
        <f>+$A$18</f>
        <v/>
      </c>
      <c r="AH75" s="7" t="str">
        <f>IF(A75&lt;&gt;"",IF(AE75&lt;&gt;"",AE75,0)+IF(M84&lt;&gt;"",M84,0),"")</f>
        <v/>
      </c>
      <c r="AI75" s="106" t="str">
        <f>IF(AH75="","",IF(AH75&gt;0,ROUND(AH75/LARGE(AH69:AH83,1),3),0))</f>
        <v/>
      </c>
    </row>
    <row r="76" spans="1:35" ht="13.5" x14ac:dyDescent="0.25">
      <c r="A76" s="59" t="str">
        <f>+$A$19</f>
        <v/>
      </c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2"/>
      <c r="Q76" s="23"/>
      <c r="R76" s="22"/>
      <c r="S76" s="23"/>
      <c r="T76" s="22"/>
      <c r="U76" s="23"/>
      <c r="V76" s="22"/>
      <c r="W76" s="23"/>
      <c r="X76" s="22"/>
      <c r="Y76" s="23"/>
      <c r="Z76" s="22"/>
      <c r="AA76" s="23"/>
      <c r="AB76" s="22"/>
      <c r="AC76" s="23"/>
      <c r="AE76" s="29" t="str">
        <f t="shared" si="5"/>
        <v/>
      </c>
      <c r="AG76" s="7" t="str">
        <f>+$A$19</f>
        <v/>
      </c>
      <c r="AH76" s="7" t="str">
        <f>IF(A76&lt;&gt;"",IF(AE76&lt;&gt;"",AE76,0)+IF(O84&lt;&gt;"",O84,0),"")</f>
        <v/>
      </c>
      <c r="AI76" s="106" t="str">
        <f>IF(AH76="","",IF(AH76&gt;0,ROUND(AH76/LARGE(AH69:AH83,1),3),0))</f>
        <v/>
      </c>
    </row>
    <row r="77" spans="1:35" ht="13.5" x14ac:dyDescent="0.25">
      <c r="A77" s="59" t="str">
        <f>+$A$20</f>
        <v/>
      </c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2"/>
      <c r="S77" s="23"/>
      <c r="T77" s="22"/>
      <c r="U77" s="23"/>
      <c r="V77" s="22"/>
      <c r="W77" s="23"/>
      <c r="X77" s="22"/>
      <c r="Y77" s="23"/>
      <c r="Z77" s="22"/>
      <c r="AA77" s="23"/>
      <c r="AB77" s="22"/>
      <c r="AC77" s="23"/>
      <c r="AE77" s="29" t="str">
        <f t="shared" si="5"/>
        <v/>
      </c>
      <c r="AG77" s="7" t="str">
        <f>+$A$20</f>
        <v/>
      </c>
      <c r="AH77" s="7" t="str">
        <f>IF(A77&lt;&gt;"",IF(AE77&lt;&gt;"",AE77,0)+IF(Q84&lt;&gt;"",Q84,0),"")</f>
        <v/>
      </c>
      <c r="AI77" s="106" t="str">
        <f>IF(AH77="","",IF(AH77&gt;0,ROUND(AH77/LARGE(AH69:AH83,1),3),0))</f>
        <v/>
      </c>
    </row>
    <row r="78" spans="1:35" ht="13.5" x14ac:dyDescent="0.25">
      <c r="A78" s="59" t="str">
        <f>+$A$21</f>
        <v/>
      </c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2"/>
      <c r="U78" s="23"/>
      <c r="V78" s="22"/>
      <c r="W78" s="23"/>
      <c r="X78" s="22"/>
      <c r="Y78" s="23"/>
      <c r="Z78" s="22"/>
      <c r="AA78" s="23"/>
      <c r="AB78" s="22"/>
      <c r="AC78" s="23"/>
      <c r="AE78" s="29" t="str">
        <f t="shared" si="5"/>
        <v/>
      </c>
      <c r="AG78" s="7" t="str">
        <f>+$A$21</f>
        <v/>
      </c>
      <c r="AH78" s="7" t="str">
        <f>IF(A78&lt;&gt;"",IF(AE78&lt;&gt;"",AE78,0)+IF(S84&lt;&gt;"",S84,0),"")</f>
        <v/>
      </c>
      <c r="AI78" s="106" t="str">
        <f>IF(AH78="","",IF(AH78&gt;0,ROUND(AH78/LARGE(AH69:AH83,1),3),0))</f>
        <v/>
      </c>
    </row>
    <row r="79" spans="1:35" ht="13.5" x14ac:dyDescent="0.25">
      <c r="A79" s="59" t="str">
        <f>+$A$22</f>
        <v/>
      </c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2"/>
      <c r="W79" s="23"/>
      <c r="X79" s="22"/>
      <c r="Y79" s="23"/>
      <c r="Z79" s="22"/>
      <c r="AA79" s="23"/>
      <c r="AB79" s="22"/>
      <c r="AC79" s="23"/>
      <c r="AE79" s="29" t="str">
        <f t="shared" si="5"/>
        <v/>
      </c>
      <c r="AG79" s="7" t="str">
        <f>+$A$22</f>
        <v/>
      </c>
      <c r="AH79" s="7" t="str">
        <f>IF(A79&lt;&gt;"",IF(AE79&lt;&gt;"",AE79,0)+IF(U84&lt;&gt;"",U84,0),"")</f>
        <v/>
      </c>
      <c r="AI79" s="106" t="str">
        <f>IF(AH79="","",IF(AH79&gt;0,ROUND(AH79/LARGE(AH69:AH83,1),3),0))</f>
        <v/>
      </c>
    </row>
    <row r="80" spans="1:35" ht="13.5" x14ac:dyDescent="0.25">
      <c r="A80" s="59" t="str">
        <f>+$A$23</f>
        <v/>
      </c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2"/>
      <c r="Y80" s="23"/>
      <c r="Z80" s="22"/>
      <c r="AA80" s="23"/>
      <c r="AB80" s="22"/>
      <c r="AC80" s="23"/>
      <c r="AE80" s="29" t="str">
        <f t="shared" si="5"/>
        <v/>
      </c>
      <c r="AG80" s="7" t="str">
        <f>+$A$23</f>
        <v/>
      </c>
      <c r="AH80" s="7" t="str">
        <f>IF(A80&lt;&gt;"",IF(AE80&lt;&gt;"",AE80,0)+IF(W84&lt;&gt;"",W84,0),"")</f>
        <v/>
      </c>
      <c r="AI80" s="106" t="str">
        <f>IF(AH80="","",IF(AH80&gt;0,ROUND(AH80/LARGE(AH69:AH83,1),3),0))</f>
        <v/>
      </c>
    </row>
    <row r="81" spans="1:35" ht="13.5" x14ac:dyDescent="0.25">
      <c r="A81" s="59" t="str">
        <f>+$A$24</f>
        <v/>
      </c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2"/>
      <c r="AA81" s="23"/>
      <c r="AB81" s="22"/>
      <c r="AC81" s="23"/>
      <c r="AE81" s="29" t="str">
        <f t="shared" si="5"/>
        <v/>
      </c>
      <c r="AG81" s="7" t="str">
        <f>+$A$24</f>
        <v/>
      </c>
      <c r="AH81" s="7" t="str">
        <f>IF(A81&lt;&gt;"",IF(AE81&lt;&gt;"",AE81,0)+IF(Y84&lt;&gt;"",Y84,0),"")</f>
        <v/>
      </c>
      <c r="AI81" s="106" t="str">
        <f>IF(AH81="","",IF(AH81&gt;0,ROUND(AH81/LARGE(AH69:AH83,1),3),0))</f>
        <v/>
      </c>
    </row>
    <row r="82" spans="1:35" ht="13.5" x14ac:dyDescent="0.25">
      <c r="A82" s="59" t="str">
        <f>+$A$25</f>
        <v/>
      </c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2"/>
      <c r="AC82" s="23"/>
      <c r="AE82" s="29" t="str">
        <f t="shared" si="5"/>
        <v/>
      </c>
      <c r="AG82" s="7" t="str">
        <f>+$A$25</f>
        <v/>
      </c>
      <c r="AH82" s="7" t="str">
        <f>IF(A82&lt;&gt;"",IF(AE82&lt;&gt;"",AE82,0)+IF(AA84&lt;&gt;"",AA84,0),"")</f>
        <v/>
      </c>
      <c r="AI82" s="106" t="str">
        <f>IF(AH82="","",IF(AH82&gt;0,ROUND(AH82/LARGE(AH69:AH83,1),3),0))</f>
        <v/>
      </c>
    </row>
    <row r="83" spans="1:35" x14ac:dyDescent="0.2">
      <c r="A83" s="59" t="str">
        <f>+$A$26</f>
        <v/>
      </c>
      <c r="C83" s="3"/>
      <c r="AE83" s="26"/>
      <c r="AG83" s="40" t="str">
        <f>+$A$26</f>
        <v/>
      </c>
      <c r="AH83" s="40" t="str">
        <f>IF(A83&lt;&gt;"",IF(AE83&lt;&gt;"",AE83,0)+IF(AC84&lt;&gt;"",AC84,0),"")</f>
        <v/>
      </c>
      <c r="AI83" s="107" t="str">
        <f>IF(AH83="","",IF(AH83&gt;0,ROUND(AH83/LARGE(AH69:AH83,1),3),0))</f>
        <v/>
      </c>
    </row>
    <row r="84" spans="1:35" s="26" customFormat="1" x14ac:dyDescent="0.2">
      <c r="C84" s="27" t="str">
        <f>IF(C68="","",SUM(C69:C82))</f>
        <v/>
      </c>
      <c r="E84" s="27" t="str">
        <f>IF(E68="","",SUM(E69:E82))</f>
        <v/>
      </c>
      <c r="G84" s="27" t="str">
        <f>IF(G68="","",SUM(G69:G82))</f>
        <v/>
      </c>
      <c r="I84" s="27" t="str">
        <f>IF(I68="","",SUM(I69:I82))</f>
        <v/>
      </c>
      <c r="K84" s="27" t="str">
        <f>IF(K68="","",SUM(K69:K82))</f>
        <v/>
      </c>
      <c r="M84" s="27" t="str">
        <f>IF(M68="","",SUM(M69:M82))</f>
        <v/>
      </c>
      <c r="O84" s="27" t="str">
        <f>IF(O68="","",SUM(O69:O82))</f>
        <v/>
      </c>
      <c r="Q84" s="27" t="str">
        <f>IF(Q68="","",SUM(Q69:Q82))</f>
        <v/>
      </c>
      <c r="S84" s="27" t="str">
        <f>IF(S68="","",SUM(S69:S82))</f>
        <v/>
      </c>
      <c r="U84" s="27" t="str">
        <f>IF(U68="","",SUM(U69:U82))</f>
        <v/>
      </c>
      <c r="W84" s="27" t="str">
        <f>IF(W68="","",SUM(W69:W82))</f>
        <v/>
      </c>
      <c r="X84" s="27"/>
      <c r="Y84" s="27" t="str">
        <f>IF(Y68="","",SUM(Y69:Y82))</f>
        <v/>
      </c>
      <c r="AA84" s="27" t="str">
        <f>IF(AA68="","",SUM(AA69:AA82))</f>
        <v/>
      </c>
      <c r="AC84" s="27" t="str">
        <f>IF(AC68="","",SUM(AC69:AC82))</f>
        <v/>
      </c>
      <c r="AG84" s="41"/>
      <c r="AH84" s="93"/>
      <c r="AI84" s="41"/>
    </row>
    <row r="85" spans="1:35" ht="24" customHeight="1" x14ac:dyDescent="0.2">
      <c r="AC85" s="8" t="str">
        <f>"Firma ("&amp;Anagrafica!B91&amp;")"</f>
        <v>Firma (Commissario 3)</v>
      </c>
      <c r="AE85" s="88"/>
      <c r="AF85" s="88"/>
      <c r="AG85" s="89"/>
      <c r="AH85" s="88"/>
      <c r="AI85" s="88"/>
    </row>
    <row r="86" spans="1:35" ht="18.75" x14ac:dyDescent="0.3">
      <c r="A86" s="19" t="str">
        <f>IF(Anagrafica!A92&lt;&gt;"",Anagrafica!A92&amp;" - "&amp;Anagrafica!B92,"")</f>
        <v/>
      </c>
      <c r="B86" s="20"/>
      <c r="D86" s="1"/>
      <c r="AE86" s="90"/>
      <c r="AF86" s="90"/>
      <c r="AG86" s="91"/>
      <c r="AH86" s="90"/>
      <c r="AI86" s="90"/>
    </row>
    <row r="87" spans="1:35" s="5" customFormat="1" ht="13.5" customHeight="1" x14ac:dyDescent="0.2">
      <c r="A87" s="4" t="s">
        <v>10</v>
      </c>
      <c r="C87" s="60" t="str">
        <f>$A$13</f>
        <v/>
      </c>
      <c r="E87" s="60" t="str">
        <f>+$A$14</f>
        <v/>
      </c>
      <c r="G87" s="60" t="str">
        <f>+$A$15</f>
        <v/>
      </c>
      <c r="I87" s="60" t="str">
        <f>+$A$16</f>
        <v/>
      </c>
      <c r="K87" s="60" t="str">
        <f>+$A$17</f>
        <v/>
      </c>
      <c r="M87" s="60" t="str">
        <f>+$A$18</f>
        <v/>
      </c>
      <c r="O87" s="60" t="str">
        <f>+$A$19</f>
        <v/>
      </c>
      <c r="Q87" s="60" t="str">
        <f>+$A$20</f>
        <v/>
      </c>
      <c r="S87" s="60" t="str">
        <f>+$A$21</f>
        <v/>
      </c>
      <c r="U87" s="60" t="str">
        <f>+$A$22</f>
        <v/>
      </c>
      <c r="W87" s="60" t="str">
        <f>+$A$23</f>
        <v/>
      </c>
      <c r="Y87" s="60" t="str">
        <f>+$A$24</f>
        <v/>
      </c>
      <c r="AA87" s="60" t="str">
        <f>+$A$25</f>
        <v/>
      </c>
      <c r="AC87" s="60" t="str">
        <f>+$A$26</f>
        <v/>
      </c>
      <c r="AE87" s="26"/>
      <c r="AG87" s="4" t="s">
        <v>10</v>
      </c>
      <c r="AH87" s="5" t="s">
        <v>1</v>
      </c>
      <c r="AI87" s="5" t="s">
        <v>0</v>
      </c>
    </row>
    <row r="88" spans="1:35" ht="13.5" x14ac:dyDescent="0.25">
      <c r="A88" s="59" t="str">
        <f>+$A$12</f>
        <v/>
      </c>
      <c r="B88" s="22"/>
      <c r="C88" s="23"/>
      <c r="D88" s="22"/>
      <c r="E88" s="23"/>
      <c r="F88" s="22"/>
      <c r="G88" s="23"/>
      <c r="H88" s="22"/>
      <c r="I88" s="23"/>
      <c r="J88" s="22"/>
      <c r="K88" s="23"/>
      <c r="L88" s="22"/>
      <c r="M88" s="23"/>
      <c r="N88" s="22"/>
      <c r="O88" s="23"/>
      <c r="P88" s="22"/>
      <c r="Q88" s="23"/>
      <c r="R88" s="22"/>
      <c r="S88" s="23"/>
      <c r="T88" s="22"/>
      <c r="U88" s="23"/>
      <c r="V88" s="22"/>
      <c r="W88" s="23"/>
      <c r="X88" s="22"/>
      <c r="Y88" s="23"/>
      <c r="Z88" s="22"/>
      <c r="AA88" s="23"/>
      <c r="AB88" s="22"/>
      <c r="AC88" s="23"/>
      <c r="AE88" s="29" t="str">
        <f t="shared" ref="AE88:AE101" si="6">IF(OR(A88="",AND(A88&lt;&gt;"",A89="")),"",SUM(B88,D88,F88,H88,J88,L88,N88,P88,R88,T88,V88,X88,Z88,AB88))</f>
        <v/>
      </c>
      <c r="AG88" s="6" t="str">
        <f>+$A$12</f>
        <v/>
      </c>
      <c r="AH88" s="6" t="str">
        <f>IF(A88&lt;&gt;"",AE88,"")</f>
        <v/>
      </c>
      <c r="AI88" s="105" t="str">
        <f>IF(AH88="","",IF(AH88&gt;0,ROUND(AH88/LARGE(AH88:AH102,1),3),0))</f>
        <v/>
      </c>
    </row>
    <row r="89" spans="1:35" ht="13.5" x14ac:dyDescent="0.25">
      <c r="A89" s="59" t="str">
        <f>+$A$13</f>
        <v/>
      </c>
      <c r="B89" s="24"/>
      <c r="C89" s="24"/>
      <c r="D89" s="22"/>
      <c r="E89" s="23"/>
      <c r="F89" s="22"/>
      <c r="G89" s="23"/>
      <c r="H89" s="22"/>
      <c r="I89" s="23"/>
      <c r="J89" s="22"/>
      <c r="K89" s="23"/>
      <c r="L89" s="22"/>
      <c r="M89" s="23"/>
      <c r="N89" s="22"/>
      <c r="O89" s="23"/>
      <c r="P89" s="22"/>
      <c r="Q89" s="23"/>
      <c r="R89" s="22"/>
      <c r="S89" s="23"/>
      <c r="T89" s="22"/>
      <c r="U89" s="23"/>
      <c r="V89" s="22"/>
      <c r="W89" s="23"/>
      <c r="X89" s="22"/>
      <c r="Y89" s="23"/>
      <c r="Z89" s="22"/>
      <c r="AA89" s="23"/>
      <c r="AB89" s="22"/>
      <c r="AC89" s="23"/>
      <c r="AE89" s="29" t="str">
        <f t="shared" si="6"/>
        <v/>
      </c>
      <c r="AG89" s="7" t="str">
        <f>+$A$13</f>
        <v/>
      </c>
      <c r="AH89" s="7" t="str">
        <f>IF(A89&lt;&gt;"",IF(AE89&lt;&gt;"",AE89,0)+IF(C103&lt;&gt;"",C103,0),"")</f>
        <v/>
      </c>
      <c r="AI89" s="106" t="str">
        <f>IF(AH89="","",IF(AH89&gt;0,ROUND(AH89/LARGE(AH88:AH102,1),3),0))</f>
        <v/>
      </c>
    </row>
    <row r="90" spans="1:35" ht="13.5" x14ac:dyDescent="0.25">
      <c r="A90" s="59" t="str">
        <f>+$A$14</f>
        <v/>
      </c>
      <c r="B90" s="24"/>
      <c r="C90" s="24"/>
      <c r="D90" s="24"/>
      <c r="E90" s="24"/>
      <c r="F90" s="22"/>
      <c r="G90" s="23"/>
      <c r="H90" s="22"/>
      <c r="I90" s="23"/>
      <c r="J90" s="22"/>
      <c r="K90" s="23"/>
      <c r="L90" s="22"/>
      <c r="M90" s="23"/>
      <c r="N90" s="22"/>
      <c r="O90" s="23"/>
      <c r="P90" s="22"/>
      <c r="Q90" s="23"/>
      <c r="R90" s="22"/>
      <c r="S90" s="23"/>
      <c r="T90" s="22"/>
      <c r="U90" s="23"/>
      <c r="V90" s="22"/>
      <c r="W90" s="23"/>
      <c r="X90" s="22"/>
      <c r="Y90" s="23"/>
      <c r="Z90" s="22"/>
      <c r="AA90" s="23"/>
      <c r="AB90" s="22"/>
      <c r="AC90" s="23"/>
      <c r="AE90" s="29" t="str">
        <f t="shared" si="6"/>
        <v/>
      </c>
      <c r="AG90" s="7" t="str">
        <f>+$A$14</f>
        <v/>
      </c>
      <c r="AH90" s="7" t="str">
        <f>IF(A90&lt;&gt;"",IF(AE90&lt;&gt;"",AE90,0)+IF(E103&lt;&gt;"",E103,0),"")</f>
        <v/>
      </c>
      <c r="AI90" s="106" t="str">
        <f>IF(AH90="","",IF(AH90&gt;0,ROUND(AH90/LARGE(AH88:AH102,1),3),0))</f>
        <v/>
      </c>
    </row>
    <row r="91" spans="1:35" ht="13.5" x14ac:dyDescent="0.25">
      <c r="A91" s="59" t="str">
        <f>+$A$15</f>
        <v/>
      </c>
      <c r="B91" s="24"/>
      <c r="C91" s="24"/>
      <c r="D91" s="24"/>
      <c r="E91" s="24"/>
      <c r="F91" s="24"/>
      <c r="G91" s="24"/>
      <c r="H91" s="22"/>
      <c r="I91" s="23"/>
      <c r="J91" s="22"/>
      <c r="K91" s="23"/>
      <c r="L91" s="22"/>
      <c r="M91" s="23"/>
      <c r="N91" s="22"/>
      <c r="O91" s="23"/>
      <c r="P91" s="22"/>
      <c r="Q91" s="23"/>
      <c r="R91" s="22"/>
      <c r="S91" s="23"/>
      <c r="T91" s="22"/>
      <c r="U91" s="23"/>
      <c r="V91" s="22"/>
      <c r="W91" s="23"/>
      <c r="X91" s="22"/>
      <c r="Y91" s="23"/>
      <c r="Z91" s="22"/>
      <c r="AA91" s="23"/>
      <c r="AB91" s="22"/>
      <c r="AC91" s="23"/>
      <c r="AE91" s="29" t="str">
        <f t="shared" si="6"/>
        <v/>
      </c>
      <c r="AG91" s="7" t="str">
        <f>+$A$15</f>
        <v/>
      </c>
      <c r="AH91" s="7" t="str">
        <f>IF(A91&lt;&gt;"",IF(AE91&lt;&gt;"",AE91,0)+IF(G103&lt;&gt;"",G103,0),"")</f>
        <v/>
      </c>
      <c r="AI91" s="106" t="str">
        <f>IF(AH91="","",IF(AH91&gt;0,ROUND(AH91/LARGE(AH88:AH102,1),3),0))</f>
        <v/>
      </c>
    </row>
    <row r="92" spans="1:35" ht="13.5" x14ac:dyDescent="0.25">
      <c r="A92" s="59" t="str">
        <f>+$A$16</f>
        <v/>
      </c>
      <c r="B92" s="24"/>
      <c r="C92" s="24"/>
      <c r="D92" s="24"/>
      <c r="E92" s="24"/>
      <c r="F92" s="24"/>
      <c r="G92" s="24"/>
      <c r="H92" s="24"/>
      <c r="I92" s="24"/>
      <c r="J92" s="22"/>
      <c r="K92" s="23"/>
      <c r="L92" s="22"/>
      <c r="M92" s="23"/>
      <c r="N92" s="22"/>
      <c r="O92" s="23"/>
      <c r="P92" s="22"/>
      <c r="Q92" s="23"/>
      <c r="R92" s="22"/>
      <c r="S92" s="23"/>
      <c r="T92" s="22"/>
      <c r="U92" s="23"/>
      <c r="V92" s="22"/>
      <c r="W92" s="23"/>
      <c r="X92" s="22"/>
      <c r="Y92" s="23"/>
      <c r="Z92" s="22"/>
      <c r="AA92" s="23"/>
      <c r="AB92" s="22"/>
      <c r="AC92" s="23"/>
      <c r="AE92" s="29" t="str">
        <f t="shared" si="6"/>
        <v/>
      </c>
      <c r="AG92" s="7" t="str">
        <f>+$A$16</f>
        <v/>
      </c>
      <c r="AH92" s="7" t="str">
        <f>IF(A92&lt;&gt;"",IF(AE92&lt;&gt;"",AE92,0)+IF(I103&lt;&gt;"",I103,0),"")</f>
        <v/>
      </c>
      <c r="AI92" s="106" t="str">
        <f>IF(AH92="","",IF(AH92&gt;0,ROUND(AH92/LARGE(AH88:AH102,1),3),0))</f>
        <v/>
      </c>
    </row>
    <row r="93" spans="1:35" ht="13.5" x14ac:dyDescent="0.25">
      <c r="A93" s="59" t="str">
        <f>+$A$17</f>
        <v/>
      </c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2"/>
      <c r="M93" s="23"/>
      <c r="N93" s="22"/>
      <c r="O93" s="23"/>
      <c r="P93" s="22"/>
      <c r="Q93" s="23"/>
      <c r="R93" s="22"/>
      <c r="S93" s="23"/>
      <c r="T93" s="22"/>
      <c r="U93" s="23"/>
      <c r="V93" s="22"/>
      <c r="W93" s="23"/>
      <c r="X93" s="22"/>
      <c r="Y93" s="23"/>
      <c r="Z93" s="22"/>
      <c r="AA93" s="23"/>
      <c r="AB93" s="22"/>
      <c r="AC93" s="23"/>
      <c r="AE93" s="29" t="str">
        <f t="shared" si="6"/>
        <v/>
      </c>
      <c r="AG93" s="7" t="str">
        <f>+$A$17</f>
        <v/>
      </c>
      <c r="AH93" s="7" t="str">
        <f>IF(A93&lt;&gt;"",IF(AE93&lt;&gt;"",AE93,0)+IF(K103&lt;&gt;"",K103,0),"")</f>
        <v/>
      </c>
      <c r="AI93" s="106" t="str">
        <f>IF(AH93="","",IF(AH93&gt;0,ROUND(AH93/LARGE(AH88:AH102,1),3),0))</f>
        <v/>
      </c>
    </row>
    <row r="94" spans="1:35" ht="13.5" x14ac:dyDescent="0.25">
      <c r="A94" s="59" t="str">
        <f>+$A$18</f>
        <v/>
      </c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2"/>
      <c r="O94" s="23"/>
      <c r="P94" s="22"/>
      <c r="Q94" s="23"/>
      <c r="R94" s="22"/>
      <c r="S94" s="23"/>
      <c r="T94" s="22"/>
      <c r="U94" s="23"/>
      <c r="V94" s="22"/>
      <c r="W94" s="23"/>
      <c r="X94" s="22"/>
      <c r="Y94" s="23"/>
      <c r="Z94" s="22"/>
      <c r="AA94" s="23"/>
      <c r="AB94" s="22"/>
      <c r="AC94" s="23"/>
      <c r="AE94" s="29" t="str">
        <f t="shared" si="6"/>
        <v/>
      </c>
      <c r="AG94" s="7" t="str">
        <f>+$A$18</f>
        <v/>
      </c>
      <c r="AH94" s="7" t="str">
        <f>IF(A94&lt;&gt;"",IF(AE94&lt;&gt;"",AE94,0)+IF(M103&lt;&gt;"",M103,0),"")</f>
        <v/>
      </c>
      <c r="AI94" s="106" t="str">
        <f>IF(AH94="","",IF(AH94&gt;0,ROUND(AH94/LARGE(AH88:AH102,1),3),0))</f>
        <v/>
      </c>
    </row>
    <row r="95" spans="1:35" ht="13.5" x14ac:dyDescent="0.25">
      <c r="A95" s="59" t="str">
        <f>+$A$19</f>
        <v/>
      </c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2"/>
      <c r="Q95" s="23"/>
      <c r="R95" s="22"/>
      <c r="S95" s="23"/>
      <c r="T95" s="22"/>
      <c r="U95" s="23"/>
      <c r="V95" s="22"/>
      <c r="W95" s="23"/>
      <c r="X95" s="22"/>
      <c r="Y95" s="23"/>
      <c r="Z95" s="22"/>
      <c r="AA95" s="23"/>
      <c r="AB95" s="22"/>
      <c r="AC95" s="23"/>
      <c r="AE95" s="29" t="str">
        <f t="shared" si="6"/>
        <v/>
      </c>
      <c r="AG95" s="7" t="str">
        <f>+$A$19</f>
        <v/>
      </c>
      <c r="AH95" s="7" t="str">
        <f>IF(A95&lt;&gt;"",IF(AE95&lt;&gt;"",AE95,0)+IF(O103&lt;&gt;"",O103,0),"")</f>
        <v/>
      </c>
      <c r="AI95" s="106" t="str">
        <f>IF(AH95="","",IF(AH95&gt;0,ROUND(AH95/LARGE(AH88:AH102,1),3),0))</f>
        <v/>
      </c>
    </row>
    <row r="96" spans="1:35" ht="13.5" x14ac:dyDescent="0.25">
      <c r="A96" s="59" t="str">
        <f>+$A$20</f>
        <v/>
      </c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2"/>
      <c r="S96" s="23"/>
      <c r="T96" s="22"/>
      <c r="U96" s="23"/>
      <c r="V96" s="22"/>
      <c r="W96" s="23"/>
      <c r="X96" s="22"/>
      <c r="Y96" s="23"/>
      <c r="Z96" s="22"/>
      <c r="AA96" s="23"/>
      <c r="AB96" s="22"/>
      <c r="AC96" s="23"/>
      <c r="AE96" s="29" t="str">
        <f t="shared" si="6"/>
        <v/>
      </c>
      <c r="AG96" s="7" t="str">
        <f>+$A$20</f>
        <v/>
      </c>
      <c r="AH96" s="7" t="str">
        <f>IF(A96&lt;&gt;"",IF(AE96&lt;&gt;"",AE96,0)+IF(Q103&lt;&gt;"",Q103,0),"")</f>
        <v/>
      </c>
      <c r="AI96" s="106" t="str">
        <f>IF(AH96="","",IF(AH96&gt;0,ROUND(AH96/LARGE(AH88:AH102,1),3),0))</f>
        <v/>
      </c>
    </row>
    <row r="97" spans="1:35" ht="13.5" x14ac:dyDescent="0.25">
      <c r="A97" s="59" t="str">
        <f>+$A$21</f>
        <v/>
      </c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2"/>
      <c r="U97" s="23"/>
      <c r="V97" s="22"/>
      <c r="W97" s="23"/>
      <c r="X97" s="22"/>
      <c r="Y97" s="23"/>
      <c r="Z97" s="22"/>
      <c r="AA97" s="23"/>
      <c r="AB97" s="22"/>
      <c r="AC97" s="23"/>
      <c r="AE97" s="29" t="str">
        <f t="shared" si="6"/>
        <v/>
      </c>
      <c r="AG97" s="7" t="str">
        <f>+$A$21</f>
        <v/>
      </c>
      <c r="AH97" s="7" t="str">
        <f>IF(A97&lt;&gt;"",IF(AE97&lt;&gt;"",AE97,0)+IF(S103&lt;&gt;"",S103,0),"")</f>
        <v/>
      </c>
      <c r="AI97" s="106" t="str">
        <f>IF(AH97="","",IF(AH97&gt;0,ROUND(AH97/LARGE(AH88:AH102,1),3),0))</f>
        <v/>
      </c>
    </row>
    <row r="98" spans="1:35" ht="13.5" x14ac:dyDescent="0.25">
      <c r="A98" s="59" t="str">
        <f>+$A$22</f>
        <v/>
      </c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2"/>
      <c r="W98" s="23"/>
      <c r="X98" s="22"/>
      <c r="Y98" s="23"/>
      <c r="Z98" s="22"/>
      <c r="AA98" s="23"/>
      <c r="AB98" s="22"/>
      <c r="AC98" s="23"/>
      <c r="AE98" s="29" t="str">
        <f t="shared" si="6"/>
        <v/>
      </c>
      <c r="AG98" s="7" t="str">
        <f>+$A$22</f>
        <v/>
      </c>
      <c r="AH98" s="7" t="str">
        <f>IF(A98&lt;&gt;"",IF(AE98&lt;&gt;"",AE98,0)+IF(U103&lt;&gt;"",U103,0),"")</f>
        <v/>
      </c>
      <c r="AI98" s="106" t="str">
        <f>IF(AH98="","",IF(AH98&gt;0,ROUND(AH98/LARGE(AH88:AH102,1),3),0))</f>
        <v/>
      </c>
    </row>
    <row r="99" spans="1:35" ht="13.5" x14ac:dyDescent="0.25">
      <c r="A99" s="59" t="str">
        <f>+$A$23</f>
        <v/>
      </c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2"/>
      <c r="Y99" s="23"/>
      <c r="Z99" s="22"/>
      <c r="AA99" s="23"/>
      <c r="AB99" s="22"/>
      <c r="AC99" s="23"/>
      <c r="AE99" s="29" t="str">
        <f t="shared" si="6"/>
        <v/>
      </c>
      <c r="AG99" s="7" t="str">
        <f>+$A$23</f>
        <v/>
      </c>
      <c r="AH99" s="7" t="str">
        <f>IF(A99&lt;&gt;"",IF(AE99&lt;&gt;"",AE99,0)+IF(W103&lt;&gt;"",W103,0),"")</f>
        <v/>
      </c>
      <c r="AI99" s="106" t="str">
        <f>IF(AH99="","",IF(AH99&gt;0,ROUND(AH99/LARGE(AH88:AH102,1),3),0))</f>
        <v/>
      </c>
    </row>
    <row r="100" spans="1:35" ht="13.5" x14ac:dyDescent="0.25">
      <c r="A100" s="59" t="str">
        <f>+$A$24</f>
        <v/>
      </c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2"/>
      <c r="AA100" s="23"/>
      <c r="AB100" s="22"/>
      <c r="AC100" s="23"/>
      <c r="AE100" s="29" t="str">
        <f t="shared" si="6"/>
        <v/>
      </c>
      <c r="AG100" s="7" t="str">
        <f>+$A$24</f>
        <v/>
      </c>
      <c r="AH100" s="7" t="str">
        <f>IF(A100&lt;&gt;"",IF(AE100&lt;&gt;"",AE100,0)+IF(Y103&lt;&gt;"",Y103,0),"")</f>
        <v/>
      </c>
      <c r="AI100" s="106" t="str">
        <f>IF(AH100="","",IF(AH100&gt;0,ROUND(AH100/LARGE(AH88:AH102,1),3),0))</f>
        <v/>
      </c>
    </row>
    <row r="101" spans="1:35" ht="13.5" x14ac:dyDescent="0.25">
      <c r="A101" s="59" t="str">
        <f>+$A$25</f>
        <v/>
      </c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2"/>
      <c r="AC101" s="23"/>
      <c r="AE101" s="29" t="str">
        <f t="shared" si="6"/>
        <v/>
      </c>
      <c r="AG101" s="7" t="str">
        <f>+$A$25</f>
        <v/>
      </c>
      <c r="AH101" s="7" t="str">
        <f>IF(A101&lt;&gt;"",IF(AE101&lt;&gt;"",AE101,0)+IF(AA103&lt;&gt;"",AA103,0),"")</f>
        <v/>
      </c>
      <c r="AI101" s="106" t="str">
        <f>IF(AH101="","",IF(AH101&gt;0,ROUND(AH101/LARGE(AH88:AH102,1),3),0))</f>
        <v/>
      </c>
    </row>
    <row r="102" spans="1:35" x14ac:dyDescent="0.2">
      <c r="A102" s="59" t="str">
        <f>+$A$26</f>
        <v/>
      </c>
      <c r="C102" s="3"/>
      <c r="AE102" s="26"/>
      <c r="AG102" s="40" t="str">
        <f>+$A$26</f>
        <v/>
      </c>
      <c r="AH102" s="40" t="str">
        <f>IF(A102&lt;&gt;"",IF(AE102&lt;&gt;"",AE102,0)+IF(AC103&lt;&gt;"",AC103,0),"")</f>
        <v/>
      </c>
      <c r="AI102" s="107" t="str">
        <f>IF(AH102="","",IF(AH102&gt;0,ROUND(AH102/LARGE(AH88:AH102,1),3),0))</f>
        <v/>
      </c>
    </row>
    <row r="103" spans="1:35" s="26" customFormat="1" x14ac:dyDescent="0.2">
      <c r="C103" s="27" t="str">
        <f>IF(C87="","",SUM(C88:C101))</f>
        <v/>
      </c>
      <c r="E103" s="27" t="str">
        <f>IF(E87="","",SUM(E88:E101))</f>
        <v/>
      </c>
      <c r="G103" s="27" t="str">
        <f>IF(G87="","",SUM(G88:G101))</f>
        <v/>
      </c>
      <c r="I103" s="27" t="str">
        <f>IF(I87="","",SUM(I88:I101))</f>
        <v/>
      </c>
      <c r="K103" s="27" t="str">
        <f>IF(K87="","",SUM(K88:K101))</f>
        <v/>
      </c>
      <c r="M103" s="27" t="str">
        <f>IF(M87="","",SUM(M88:M101))</f>
        <v/>
      </c>
      <c r="O103" s="27" t="str">
        <f>IF(O87="","",SUM(O88:O101))</f>
        <v/>
      </c>
      <c r="Q103" s="27" t="str">
        <f>IF(Q87="","",SUM(Q88:Q101))</f>
        <v/>
      </c>
      <c r="S103" s="27" t="str">
        <f>IF(S87="","",SUM(S88:S101))</f>
        <v/>
      </c>
      <c r="U103" s="27" t="str">
        <f>IF(U87="","",SUM(U88:U101))</f>
        <v/>
      </c>
      <c r="W103" s="27" t="str">
        <f>IF(W87="","",SUM(W88:W101))</f>
        <v/>
      </c>
      <c r="X103" s="27"/>
      <c r="Y103" s="27" t="str">
        <f>IF(Y87="","",SUM(Y88:Y101))</f>
        <v/>
      </c>
      <c r="AA103" s="27" t="str">
        <f>IF(AA87="","",SUM(AA88:AA101))</f>
        <v/>
      </c>
      <c r="AC103" s="27" t="str">
        <f>IF(AC87="","",SUM(AC88:AC101))</f>
        <v/>
      </c>
      <c r="AG103" s="41"/>
      <c r="AH103" s="93"/>
      <c r="AI103" s="41"/>
    </row>
    <row r="104" spans="1:35" ht="24" customHeight="1" x14ac:dyDescent="0.2">
      <c r="AC104" s="8" t="str">
        <f>"Firma ("&amp;Anagrafica!B92&amp;")"</f>
        <v>Firma ()</v>
      </c>
      <c r="AE104" s="88"/>
      <c r="AF104" s="88"/>
      <c r="AG104" s="89"/>
      <c r="AH104" s="88"/>
      <c r="AI104" s="88"/>
    </row>
    <row r="105" spans="1:35" ht="18.75" x14ac:dyDescent="0.3">
      <c r="A105" s="19" t="str">
        <f>IF(Anagrafica!A93&lt;&gt;"",Anagrafica!A93&amp;" - "&amp;Anagrafica!B93,"")</f>
        <v/>
      </c>
      <c r="B105" s="20"/>
      <c r="D105" s="1"/>
    </row>
    <row r="106" spans="1:35" s="5" customFormat="1" ht="13.5" customHeight="1" x14ac:dyDescent="0.2">
      <c r="A106" s="4" t="s">
        <v>10</v>
      </c>
      <c r="C106" s="60" t="str">
        <f>$A$13</f>
        <v/>
      </c>
      <c r="E106" s="60" t="str">
        <f>+$A$14</f>
        <v/>
      </c>
      <c r="G106" s="60" t="str">
        <f>+$A$15</f>
        <v/>
      </c>
      <c r="I106" s="60" t="str">
        <f>+$A$16</f>
        <v/>
      </c>
      <c r="K106" s="60" t="str">
        <f>+$A$17</f>
        <v/>
      </c>
      <c r="M106" s="60" t="str">
        <f>+$A$18</f>
        <v/>
      </c>
      <c r="O106" s="60" t="str">
        <f>+$A$19</f>
        <v/>
      </c>
      <c r="Q106" s="60" t="str">
        <f>+$A$20</f>
        <v/>
      </c>
      <c r="S106" s="60" t="str">
        <f>+$A$21</f>
        <v/>
      </c>
      <c r="U106" s="60" t="str">
        <f>+$A$22</f>
        <v/>
      </c>
      <c r="W106" s="60" t="str">
        <f>+$A$23</f>
        <v/>
      </c>
      <c r="Y106" s="60" t="str">
        <f>+$A$24</f>
        <v/>
      </c>
      <c r="AA106" s="60" t="str">
        <f>+$A$25</f>
        <v/>
      </c>
      <c r="AC106" s="60" t="str">
        <f>+$A$26</f>
        <v/>
      </c>
      <c r="AE106" s="26"/>
      <c r="AG106" s="4" t="s">
        <v>10</v>
      </c>
      <c r="AH106" s="5" t="s">
        <v>1</v>
      </c>
      <c r="AI106" s="5" t="s">
        <v>0</v>
      </c>
    </row>
    <row r="107" spans="1:35" ht="13.5" x14ac:dyDescent="0.25">
      <c r="A107" s="59" t="str">
        <f>+$A$12</f>
        <v/>
      </c>
      <c r="B107" s="22"/>
      <c r="C107" s="23"/>
      <c r="D107" s="22"/>
      <c r="E107" s="23"/>
      <c r="F107" s="22"/>
      <c r="G107" s="23"/>
      <c r="H107" s="22"/>
      <c r="I107" s="23"/>
      <c r="J107" s="22"/>
      <c r="K107" s="23"/>
      <c r="L107" s="22"/>
      <c r="M107" s="23"/>
      <c r="N107" s="22"/>
      <c r="O107" s="23"/>
      <c r="P107" s="22"/>
      <c r="Q107" s="23"/>
      <c r="R107" s="22"/>
      <c r="S107" s="23"/>
      <c r="T107" s="22"/>
      <c r="U107" s="23"/>
      <c r="V107" s="22"/>
      <c r="W107" s="23"/>
      <c r="X107" s="22"/>
      <c r="Y107" s="23"/>
      <c r="Z107" s="22"/>
      <c r="AA107" s="23"/>
      <c r="AB107" s="22"/>
      <c r="AC107" s="23"/>
      <c r="AE107" s="29" t="str">
        <f t="shared" ref="AE107:AE120" si="7">IF(OR(A107="",AND(A107&lt;&gt;"",A108="")),"",SUM(B107,D107,F107,H107,J107,L107,N107,P107,R107,T107,V107,X107,Z107,AB107))</f>
        <v/>
      </c>
      <c r="AG107" s="6" t="str">
        <f>+$A$12</f>
        <v/>
      </c>
      <c r="AH107" s="6" t="str">
        <f>IF(A107&lt;&gt;"",AE107,"")</f>
        <v/>
      </c>
      <c r="AI107" s="105" t="str">
        <f>IF(AH107="","",IF(AH107&gt;0,ROUND(AH107/LARGE(AH107:AH121,1),3),0))</f>
        <v/>
      </c>
    </row>
    <row r="108" spans="1:35" ht="13.5" x14ac:dyDescent="0.25">
      <c r="A108" s="59" t="str">
        <f>+$A$13</f>
        <v/>
      </c>
      <c r="B108" s="24"/>
      <c r="C108" s="24"/>
      <c r="D108" s="22"/>
      <c r="E108" s="23"/>
      <c r="F108" s="22"/>
      <c r="G108" s="23"/>
      <c r="H108" s="22"/>
      <c r="I108" s="23"/>
      <c r="J108" s="22"/>
      <c r="K108" s="23"/>
      <c r="L108" s="22"/>
      <c r="M108" s="23"/>
      <c r="N108" s="22"/>
      <c r="O108" s="23"/>
      <c r="P108" s="22"/>
      <c r="Q108" s="23"/>
      <c r="R108" s="22"/>
      <c r="S108" s="23"/>
      <c r="T108" s="22"/>
      <c r="U108" s="23"/>
      <c r="V108" s="22"/>
      <c r="W108" s="23"/>
      <c r="X108" s="22"/>
      <c r="Y108" s="23"/>
      <c r="Z108" s="22"/>
      <c r="AA108" s="23"/>
      <c r="AB108" s="22"/>
      <c r="AC108" s="23"/>
      <c r="AE108" s="29" t="str">
        <f t="shared" si="7"/>
        <v/>
      </c>
      <c r="AG108" s="7" t="str">
        <f>+$A$13</f>
        <v/>
      </c>
      <c r="AH108" s="7" t="str">
        <f>IF(A108&lt;&gt;"",IF(AE108&lt;&gt;"",AE108,0)+IF(C122&lt;&gt;"",C122,0),"")</f>
        <v/>
      </c>
      <c r="AI108" s="106" t="str">
        <f>IF(AH108="","",IF(AH108&gt;0,ROUND(AH108/LARGE(AH107:AH121,1),3),0))</f>
        <v/>
      </c>
    </row>
    <row r="109" spans="1:35" ht="13.5" x14ac:dyDescent="0.25">
      <c r="A109" s="59" t="str">
        <f>+$A$14</f>
        <v/>
      </c>
      <c r="B109" s="24"/>
      <c r="C109" s="24"/>
      <c r="D109" s="24"/>
      <c r="E109" s="24"/>
      <c r="F109" s="22"/>
      <c r="G109" s="23"/>
      <c r="H109" s="22"/>
      <c r="I109" s="23"/>
      <c r="J109" s="22"/>
      <c r="K109" s="23"/>
      <c r="L109" s="22"/>
      <c r="M109" s="23"/>
      <c r="N109" s="22"/>
      <c r="O109" s="23"/>
      <c r="P109" s="22"/>
      <c r="Q109" s="23"/>
      <c r="R109" s="22"/>
      <c r="S109" s="23"/>
      <c r="T109" s="22"/>
      <c r="U109" s="23"/>
      <c r="V109" s="22"/>
      <c r="W109" s="23"/>
      <c r="X109" s="22"/>
      <c r="Y109" s="23"/>
      <c r="Z109" s="22"/>
      <c r="AA109" s="23"/>
      <c r="AB109" s="22"/>
      <c r="AC109" s="23"/>
      <c r="AE109" s="29" t="str">
        <f t="shared" si="7"/>
        <v/>
      </c>
      <c r="AG109" s="7" t="str">
        <f>+$A$14</f>
        <v/>
      </c>
      <c r="AH109" s="7" t="str">
        <f>IF(A109&lt;&gt;"",IF(AE109&lt;&gt;"",AE109,0)+IF(E122&lt;&gt;"",E122,0),"")</f>
        <v/>
      </c>
      <c r="AI109" s="106" t="str">
        <f>IF(AH109="","",IF(AH109&gt;0,ROUND(AH109/LARGE(AH107:AH121,1),3),0))</f>
        <v/>
      </c>
    </row>
    <row r="110" spans="1:35" ht="13.5" x14ac:dyDescent="0.25">
      <c r="A110" s="59" t="str">
        <f>+$A$15</f>
        <v/>
      </c>
      <c r="B110" s="24"/>
      <c r="C110" s="24"/>
      <c r="D110" s="24"/>
      <c r="E110" s="24"/>
      <c r="F110" s="24"/>
      <c r="G110" s="24"/>
      <c r="H110" s="22"/>
      <c r="I110" s="23"/>
      <c r="J110" s="22"/>
      <c r="K110" s="23"/>
      <c r="L110" s="22"/>
      <c r="M110" s="23"/>
      <c r="N110" s="22"/>
      <c r="O110" s="23"/>
      <c r="P110" s="22"/>
      <c r="Q110" s="23"/>
      <c r="R110" s="22"/>
      <c r="S110" s="23"/>
      <c r="T110" s="22"/>
      <c r="U110" s="23"/>
      <c r="V110" s="22"/>
      <c r="W110" s="23"/>
      <c r="X110" s="22"/>
      <c r="Y110" s="23"/>
      <c r="Z110" s="22"/>
      <c r="AA110" s="23"/>
      <c r="AB110" s="22"/>
      <c r="AC110" s="23"/>
      <c r="AE110" s="29" t="str">
        <f t="shared" si="7"/>
        <v/>
      </c>
      <c r="AG110" s="7" t="str">
        <f>+$A$15</f>
        <v/>
      </c>
      <c r="AH110" s="7" t="str">
        <f>IF(A110&lt;&gt;"",IF(AE110&lt;&gt;"",AE110,0)+IF(G122&lt;&gt;"",G122,0),"")</f>
        <v/>
      </c>
      <c r="AI110" s="106" t="str">
        <f>IF(AH110="","",IF(AH110&gt;0,ROUND(AH110/LARGE(AH107:AH121,1),3),0))</f>
        <v/>
      </c>
    </row>
    <row r="111" spans="1:35" ht="13.5" x14ac:dyDescent="0.25">
      <c r="A111" s="59" t="str">
        <f>+$A$16</f>
        <v/>
      </c>
      <c r="B111" s="24"/>
      <c r="C111" s="24"/>
      <c r="D111" s="24"/>
      <c r="E111" s="24"/>
      <c r="F111" s="24"/>
      <c r="G111" s="24"/>
      <c r="H111" s="24"/>
      <c r="I111" s="24"/>
      <c r="J111" s="22"/>
      <c r="K111" s="23"/>
      <c r="L111" s="22"/>
      <c r="M111" s="23"/>
      <c r="N111" s="22"/>
      <c r="O111" s="23"/>
      <c r="P111" s="22"/>
      <c r="Q111" s="23"/>
      <c r="R111" s="22"/>
      <c r="S111" s="23"/>
      <c r="T111" s="22"/>
      <c r="U111" s="23"/>
      <c r="V111" s="22"/>
      <c r="W111" s="23"/>
      <c r="X111" s="22"/>
      <c r="Y111" s="23"/>
      <c r="Z111" s="22"/>
      <c r="AA111" s="23"/>
      <c r="AB111" s="22"/>
      <c r="AC111" s="23"/>
      <c r="AE111" s="29" t="str">
        <f t="shared" si="7"/>
        <v/>
      </c>
      <c r="AG111" s="7" t="str">
        <f>+$A$16</f>
        <v/>
      </c>
      <c r="AH111" s="7" t="str">
        <f>IF(A111&lt;&gt;"",IF(AE111&lt;&gt;"",AE111,0)+IF(I122&lt;&gt;"",I122,0),"")</f>
        <v/>
      </c>
      <c r="AI111" s="106" t="str">
        <f>IF(AH111="","",IF(AH111&gt;0,ROUND(AH111/LARGE(AH107:AH121,1),3),0))</f>
        <v/>
      </c>
    </row>
    <row r="112" spans="1:35" ht="13.5" x14ac:dyDescent="0.25">
      <c r="A112" s="59" t="str">
        <f>+$A$17</f>
        <v/>
      </c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2"/>
      <c r="M112" s="23"/>
      <c r="N112" s="22"/>
      <c r="O112" s="23"/>
      <c r="P112" s="22"/>
      <c r="Q112" s="23"/>
      <c r="R112" s="22"/>
      <c r="S112" s="23"/>
      <c r="T112" s="22"/>
      <c r="U112" s="23"/>
      <c r="V112" s="22"/>
      <c r="W112" s="23"/>
      <c r="X112" s="22"/>
      <c r="Y112" s="23"/>
      <c r="Z112" s="22"/>
      <c r="AA112" s="23"/>
      <c r="AB112" s="22"/>
      <c r="AC112" s="23"/>
      <c r="AE112" s="29" t="str">
        <f t="shared" si="7"/>
        <v/>
      </c>
      <c r="AG112" s="7" t="str">
        <f>+$A$17</f>
        <v/>
      </c>
      <c r="AH112" s="7" t="str">
        <f>IF(A112&lt;&gt;"",IF(AE112&lt;&gt;"",AE112,0)+IF(K122&lt;&gt;"",K122,0),"")</f>
        <v/>
      </c>
      <c r="AI112" s="106" t="str">
        <f>IF(AH112="","",IF(AH112&gt;0,ROUND(AH112/LARGE(AH107:AH121,1),3),0))</f>
        <v/>
      </c>
    </row>
    <row r="113" spans="1:35" ht="13.5" x14ac:dyDescent="0.25">
      <c r="A113" s="59" t="str">
        <f>+$A$18</f>
        <v/>
      </c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2"/>
      <c r="O113" s="23"/>
      <c r="P113" s="22"/>
      <c r="Q113" s="23"/>
      <c r="R113" s="22"/>
      <c r="S113" s="23"/>
      <c r="T113" s="22"/>
      <c r="U113" s="23"/>
      <c r="V113" s="22"/>
      <c r="W113" s="23"/>
      <c r="X113" s="22"/>
      <c r="Y113" s="23"/>
      <c r="Z113" s="22"/>
      <c r="AA113" s="23"/>
      <c r="AB113" s="22"/>
      <c r="AC113" s="23"/>
      <c r="AE113" s="29" t="str">
        <f t="shared" si="7"/>
        <v/>
      </c>
      <c r="AG113" s="7" t="str">
        <f>+$A$18</f>
        <v/>
      </c>
      <c r="AH113" s="7" t="str">
        <f>IF(A113&lt;&gt;"",IF(AE113&lt;&gt;"",AE113,0)+IF(M122&lt;&gt;"",M122,0),"")</f>
        <v/>
      </c>
      <c r="AI113" s="106" t="str">
        <f>IF(AH113="","",IF(AH113&gt;0,ROUND(AH113/LARGE(AH107:AH121,1),3),0))</f>
        <v/>
      </c>
    </row>
    <row r="114" spans="1:35" ht="13.5" x14ac:dyDescent="0.25">
      <c r="A114" s="59" t="str">
        <f>+$A$19</f>
        <v/>
      </c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2"/>
      <c r="Q114" s="23"/>
      <c r="R114" s="22"/>
      <c r="S114" s="23"/>
      <c r="T114" s="22"/>
      <c r="U114" s="23"/>
      <c r="V114" s="22"/>
      <c r="W114" s="23"/>
      <c r="X114" s="22"/>
      <c r="Y114" s="23"/>
      <c r="Z114" s="22"/>
      <c r="AA114" s="23"/>
      <c r="AB114" s="22"/>
      <c r="AC114" s="23"/>
      <c r="AE114" s="29" t="str">
        <f t="shared" si="7"/>
        <v/>
      </c>
      <c r="AG114" s="7" t="str">
        <f>+$A$19</f>
        <v/>
      </c>
      <c r="AH114" s="7" t="str">
        <f>IF(A114&lt;&gt;"",IF(AE114&lt;&gt;"",AE114,0)+IF(O122&lt;&gt;"",O122,0),"")</f>
        <v/>
      </c>
      <c r="AI114" s="106" t="str">
        <f>IF(AH114="","",IF(AH114&gt;0,ROUND(AH114/LARGE(AH107:AH121,1),3),0))</f>
        <v/>
      </c>
    </row>
    <row r="115" spans="1:35" ht="13.5" x14ac:dyDescent="0.25">
      <c r="A115" s="59" t="str">
        <f>+$A$20</f>
        <v/>
      </c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79"/>
      <c r="P115" s="24"/>
      <c r="Q115" s="24"/>
      <c r="R115" s="22"/>
      <c r="S115" s="23"/>
      <c r="T115" s="22"/>
      <c r="U115" s="23"/>
      <c r="V115" s="22"/>
      <c r="W115" s="23"/>
      <c r="X115" s="22"/>
      <c r="Y115" s="23"/>
      <c r="Z115" s="22"/>
      <c r="AA115" s="23"/>
      <c r="AB115" s="22"/>
      <c r="AC115" s="23"/>
      <c r="AE115" s="29" t="str">
        <f t="shared" si="7"/>
        <v/>
      </c>
      <c r="AG115" s="7" t="str">
        <f>+$A$20</f>
        <v/>
      </c>
      <c r="AH115" s="7" t="str">
        <f>IF(A115&lt;&gt;"",IF(AE115&lt;&gt;"",AE115,0)+IF(Q122&lt;&gt;"",Q122,0),"")</f>
        <v/>
      </c>
      <c r="AI115" s="106" t="str">
        <f>IF(AH115="","",IF(AH115&gt;0,ROUND(AH115/LARGE(AH107:AH121,1),3),0))</f>
        <v/>
      </c>
    </row>
    <row r="116" spans="1:35" ht="13.5" x14ac:dyDescent="0.25">
      <c r="A116" s="59" t="str">
        <f>+$A$21</f>
        <v/>
      </c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2"/>
      <c r="U116" s="23"/>
      <c r="V116" s="22"/>
      <c r="W116" s="23"/>
      <c r="X116" s="22"/>
      <c r="Y116" s="23"/>
      <c r="Z116" s="22"/>
      <c r="AA116" s="23"/>
      <c r="AB116" s="22"/>
      <c r="AC116" s="23"/>
      <c r="AE116" s="29" t="str">
        <f t="shared" si="7"/>
        <v/>
      </c>
      <c r="AG116" s="7" t="str">
        <f>+$A$21</f>
        <v/>
      </c>
      <c r="AH116" s="7" t="str">
        <f>IF(A116&lt;&gt;"",IF(AE116&lt;&gt;"",AE116,0)+IF(S122&lt;&gt;"",S122,0),"")</f>
        <v/>
      </c>
      <c r="AI116" s="106" t="str">
        <f>IF(AH116="","",IF(AH116&gt;0,ROUND(AH116/LARGE(AH107:AH121,1),3),0))</f>
        <v/>
      </c>
    </row>
    <row r="117" spans="1:35" ht="13.5" x14ac:dyDescent="0.25">
      <c r="A117" s="59" t="str">
        <f>+$A$22</f>
        <v/>
      </c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2"/>
      <c r="W117" s="23"/>
      <c r="X117" s="22"/>
      <c r="Y117" s="23"/>
      <c r="Z117" s="22"/>
      <c r="AA117" s="23"/>
      <c r="AB117" s="22"/>
      <c r="AC117" s="23"/>
      <c r="AE117" s="29" t="str">
        <f t="shared" si="7"/>
        <v/>
      </c>
      <c r="AG117" s="7" t="str">
        <f>+$A$22</f>
        <v/>
      </c>
      <c r="AH117" s="7" t="str">
        <f>IF(A117&lt;&gt;"",IF(AE117&lt;&gt;"",AE117,0)+IF(U122&lt;&gt;"",U122,0),"")</f>
        <v/>
      </c>
      <c r="AI117" s="106" t="str">
        <f>IF(AH117="","",IF(AH117&gt;0,ROUND(AH117/LARGE(AH107:AH121,1),3),0))</f>
        <v/>
      </c>
    </row>
    <row r="118" spans="1:35" ht="13.5" x14ac:dyDescent="0.25">
      <c r="A118" s="59" t="str">
        <f>+$A$23</f>
        <v/>
      </c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2"/>
      <c r="Y118" s="23"/>
      <c r="Z118" s="22"/>
      <c r="AA118" s="23"/>
      <c r="AB118" s="22"/>
      <c r="AC118" s="23"/>
      <c r="AE118" s="29" t="str">
        <f t="shared" si="7"/>
        <v/>
      </c>
      <c r="AG118" s="7" t="str">
        <f>+$A$23</f>
        <v/>
      </c>
      <c r="AH118" s="7" t="str">
        <f>IF(A118&lt;&gt;"",IF(AE118&lt;&gt;"",AE118,0)+IF(W122&lt;&gt;"",W122,0),"")</f>
        <v/>
      </c>
      <c r="AI118" s="106" t="str">
        <f>IF(AH118="","",IF(AH118&gt;0,ROUND(AH118/LARGE(AH107:AH121,1),3),0))</f>
        <v/>
      </c>
    </row>
    <row r="119" spans="1:35" ht="13.5" x14ac:dyDescent="0.25">
      <c r="A119" s="59" t="str">
        <f>+$A$24</f>
        <v/>
      </c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2"/>
      <c r="AA119" s="23"/>
      <c r="AB119" s="22"/>
      <c r="AC119" s="23"/>
      <c r="AE119" s="29" t="str">
        <f t="shared" si="7"/>
        <v/>
      </c>
      <c r="AG119" s="7" t="str">
        <f>+$A$24</f>
        <v/>
      </c>
      <c r="AH119" s="7" t="str">
        <f>IF(A119&lt;&gt;"",IF(AE119&lt;&gt;"",AE119,0)+IF(Y122&lt;&gt;"",Y122,0),"")</f>
        <v/>
      </c>
      <c r="AI119" s="106" t="str">
        <f>IF(AH119="","",IF(AH119&gt;0,ROUND(AH119/LARGE(AH107:AH121,1),3),0))</f>
        <v/>
      </c>
    </row>
    <row r="120" spans="1:35" ht="13.5" x14ac:dyDescent="0.25">
      <c r="A120" s="59" t="str">
        <f>+$A$25</f>
        <v/>
      </c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2"/>
      <c r="AC120" s="23"/>
      <c r="AE120" s="29" t="str">
        <f t="shared" si="7"/>
        <v/>
      </c>
      <c r="AG120" s="7" t="str">
        <f>+$A$25</f>
        <v/>
      </c>
      <c r="AH120" s="7" t="str">
        <f>IF(A120&lt;&gt;"",IF(AE120&lt;&gt;"",AE120,0)+IF(AA122&lt;&gt;"",AA122,0),"")</f>
        <v/>
      </c>
      <c r="AI120" s="106" t="str">
        <f>IF(AH120="","",IF(AH120&gt;0,ROUND(AH120/LARGE(AH107:AH121,1),3),0))</f>
        <v/>
      </c>
    </row>
    <row r="121" spans="1:35" x14ac:dyDescent="0.2">
      <c r="A121" s="59" t="str">
        <f>+$A$26</f>
        <v/>
      </c>
      <c r="C121" s="3"/>
      <c r="AE121" s="26"/>
      <c r="AG121" s="40" t="str">
        <f>+$A$26</f>
        <v/>
      </c>
      <c r="AH121" s="40" t="str">
        <f>IF(A121&lt;&gt;"",IF(AE121&lt;&gt;"",AE121,0)+IF(AC122&lt;&gt;"",AC122,0),"")</f>
        <v/>
      </c>
      <c r="AI121" s="107" t="str">
        <f>IF(AH121="","",IF(AH121&gt;0,ROUND(AH121/LARGE(AH107:AH121,1),3),0))</f>
        <v/>
      </c>
    </row>
    <row r="122" spans="1:35" s="26" customFormat="1" x14ac:dyDescent="0.2">
      <c r="C122" s="27" t="str">
        <f>IF(C106="","",SUM(C107:C120))</f>
        <v/>
      </c>
      <c r="E122" s="27" t="str">
        <f>IF(E106="","",SUM(E107:E120))</f>
        <v/>
      </c>
      <c r="G122" s="27" t="str">
        <f>IF(G106="","",SUM(G107:G120))</f>
        <v/>
      </c>
      <c r="I122" s="27" t="str">
        <f>IF(I106="","",SUM(I107:I120))</f>
        <v/>
      </c>
      <c r="K122" s="27" t="str">
        <f>IF(K106="","",SUM(K107:K120))</f>
        <v/>
      </c>
      <c r="M122" s="27" t="str">
        <f>IF(M106="","",SUM(M107:M120))</f>
        <v/>
      </c>
      <c r="O122" s="27" t="str">
        <f>IF(O106="","",SUM(O107:O120))</f>
        <v/>
      </c>
      <c r="Q122" s="27" t="str">
        <f>IF(Q106="","",SUM(Q107:Q120))</f>
        <v/>
      </c>
      <c r="S122" s="27" t="str">
        <f>IF(S106="","",SUM(S107:S120))</f>
        <v/>
      </c>
      <c r="U122" s="27" t="str">
        <f>IF(U106="","",SUM(U107:U120))</f>
        <v/>
      </c>
      <c r="W122" s="27" t="str">
        <f>IF(W106="","",SUM(W107:W120))</f>
        <v/>
      </c>
      <c r="X122" s="27"/>
      <c r="Y122" s="27" t="str">
        <f>IF(Y106="","",SUM(Y107:Y120))</f>
        <v/>
      </c>
      <c r="AA122" s="27" t="str">
        <f>IF(AA106="","",SUM(AA107:AA120))</f>
        <v/>
      </c>
      <c r="AC122" s="27" t="str">
        <f>IF(AC106="","",SUM(AC107:AC120))</f>
        <v/>
      </c>
      <c r="AG122" s="41"/>
      <c r="AH122" s="93"/>
      <c r="AI122" s="41"/>
    </row>
    <row r="123" spans="1:35" ht="24" customHeight="1" x14ac:dyDescent="0.2">
      <c r="AC123" s="8" t="str">
        <f>"Firma ("&amp;Anagrafica!B93&amp;")"</f>
        <v>Firma ()</v>
      </c>
      <c r="AE123" s="88"/>
      <c r="AF123" s="88"/>
      <c r="AG123" s="89"/>
      <c r="AH123" s="88"/>
      <c r="AI123" s="88"/>
    </row>
  </sheetData>
  <mergeCells count="70">
    <mergeCell ref="AB25:AE25"/>
    <mergeCell ref="AB26:AE26"/>
    <mergeCell ref="AB20:AE20"/>
    <mergeCell ref="AB21:AE21"/>
    <mergeCell ref="AB22:AE22"/>
    <mergeCell ref="AB23:AE23"/>
    <mergeCell ref="AB24:AE24"/>
    <mergeCell ref="AB18:AE18"/>
    <mergeCell ref="AB19:AE19"/>
    <mergeCell ref="B16:S16"/>
    <mergeCell ref="B17:S17"/>
    <mergeCell ref="B18:S18"/>
    <mergeCell ref="B19:S19"/>
    <mergeCell ref="X18:AA18"/>
    <mergeCell ref="AB16:AE16"/>
    <mergeCell ref="B22:S22"/>
    <mergeCell ref="B21:S21"/>
    <mergeCell ref="A1:AG1"/>
    <mergeCell ref="T14:W14"/>
    <mergeCell ref="T15:W15"/>
    <mergeCell ref="X11:AA11"/>
    <mergeCell ref="X12:AA12"/>
    <mergeCell ref="B12:S12"/>
    <mergeCell ref="B13:S13"/>
    <mergeCell ref="B14:S14"/>
    <mergeCell ref="B15:S15"/>
    <mergeCell ref="X13:AA13"/>
    <mergeCell ref="X14:AA14"/>
    <mergeCell ref="X15:AA15"/>
    <mergeCell ref="A5:AI5"/>
    <mergeCell ref="A8:AG8"/>
    <mergeCell ref="A9:AG9"/>
    <mergeCell ref="A11:S11"/>
    <mergeCell ref="T16:W16"/>
    <mergeCell ref="T17:W17"/>
    <mergeCell ref="T11:W11"/>
    <mergeCell ref="T12:W12"/>
    <mergeCell ref="T13:W13"/>
    <mergeCell ref="X16:AA16"/>
    <mergeCell ref="X17:AA17"/>
    <mergeCell ref="AB17:AE17"/>
    <mergeCell ref="AB13:AE13"/>
    <mergeCell ref="AB14:AE14"/>
    <mergeCell ref="AB15:AE15"/>
    <mergeCell ref="AB11:AE11"/>
    <mergeCell ref="AB12:AE12"/>
    <mergeCell ref="P27:S27"/>
    <mergeCell ref="T27:W27"/>
    <mergeCell ref="T26:W26"/>
    <mergeCell ref="T24:W24"/>
    <mergeCell ref="T18:W18"/>
    <mergeCell ref="T19:W19"/>
    <mergeCell ref="T20:W20"/>
    <mergeCell ref="T23:W23"/>
    <mergeCell ref="T25:W25"/>
    <mergeCell ref="T22:W22"/>
    <mergeCell ref="B20:S20"/>
    <mergeCell ref="T21:W21"/>
    <mergeCell ref="B24:S24"/>
    <mergeCell ref="B25:S25"/>
    <mergeCell ref="B23:S23"/>
    <mergeCell ref="B26:S26"/>
    <mergeCell ref="X25:AA25"/>
    <mergeCell ref="X26:AA26"/>
    <mergeCell ref="X19:AA19"/>
    <mergeCell ref="X20:AA20"/>
    <mergeCell ref="X21:AA21"/>
    <mergeCell ref="X22:AA22"/>
    <mergeCell ref="X23:AA23"/>
    <mergeCell ref="X24:AA24"/>
  </mergeCells>
  <phoneticPr fontId="0" type="noConversion"/>
  <conditionalFormatting sqref="B31 D31:D32 F31:F33 H31:H34 J31:J35 L31:L36 N31:N37 P31:P38 R31:R39 T31:T40 V31:V41 X31:X42 Z31:Z43 AB31:AB44">
    <cfRule type="expression" dxfId="19" priority="16" stopIfTrue="1">
      <formula>AND(OR($A31="",C$30=""),$AE31&lt;&gt;"")</formula>
    </cfRule>
    <cfRule type="expression" dxfId="18" priority="17" stopIfTrue="1">
      <formula>OR($A31="",C$30="")</formula>
    </cfRule>
  </conditionalFormatting>
  <conditionalFormatting sqref="B50 D50:D51 F50:F52 H50:H53 J50:J54 L50:L55 N50:N56 P50:P57 R50:R58 T50:T59 V50:V60 X50:X61 Z50:Z62 AB50:AB63">
    <cfRule type="expression" dxfId="17" priority="4" stopIfTrue="1">
      <formula>AND(OR($A50="",C$49=""),$AE50&lt;&gt;"")</formula>
    </cfRule>
    <cfRule type="expression" dxfId="16" priority="5" stopIfTrue="1">
      <formula>OR($A50="",C$49="")</formula>
    </cfRule>
  </conditionalFormatting>
  <conditionalFormatting sqref="B69 D69:D70 F69:F71 H69:H72 J69:J73 L69:L74 N69:N75 P69:P76 R69:R77 T69:T78 V69:V79 X69:X80 Z69:Z81 AB69:AB82 X118">
    <cfRule type="expression" dxfId="15" priority="8" stopIfTrue="1">
      <formula>AND(OR($A69="",C$68=""),$AE69&lt;&gt;"")</formula>
    </cfRule>
    <cfRule type="expression" dxfId="14" priority="9" stopIfTrue="1">
      <formula>OR($A69="",C$68="")</formula>
    </cfRule>
  </conditionalFormatting>
  <conditionalFormatting sqref="B88 D88:D89 F88:F90 H88:H91 J88:J92 L88:L93 N88:N94 P88:P95 R88:R96 T88:T97 V88:V98 X88:X99 Z88:Z100 AB88:AB101">
    <cfRule type="expression" dxfId="13" priority="12" stopIfTrue="1">
      <formula>AND(OR($A88="",C$87=""),$AE88&lt;&gt;"")</formula>
    </cfRule>
    <cfRule type="expression" dxfId="12" priority="13" stopIfTrue="1">
      <formula>OR($A88="",C$87="")</formula>
    </cfRule>
  </conditionalFormatting>
  <conditionalFormatting sqref="B107 D107:D108 F107:F109 H107:H110 J107:J111 L107:L112 N107:N113 P107:P114 R107:R115 T107:T116 V107:V117 X107:X117 Z107:Z119 AB107:AB120">
    <cfRule type="expression" dxfId="11" priority="14" stopIfTrue="1">
      <formula>AND(OR($A107="",C$106=""),$AE107&lt;&gt;"")</formula>
    </cfRule>
    <cfRule type="expression" dxfId="10" priority="15" stopIfTrue="1">
      <formula>OR($A107="",C$106="")</formula>
    </cfRule>
  </conditionalFormatting>
  <conditionalFormatting sqref="B32:C32 B33:E44 F34:G44 H35:I44 J36:K44 L37:M44 N38:O44 P39:Q44 R40:S44 T41:U44 V42:W44 X43:Y44 Z44:AA44 B51:C51 B52:E63 F53:G63 H54:I63 J55:K63 L56:M63 N57:O63 P58:Q63 R59:S63 T60:U63 V61:W63 X62:Y63 Z63:AA63 B70:C70 B71:E82 F72:G82 H73:I82 J74:K82 L75:M82 N76:O82 P77:Q82 R78:S82 T79:U82 V80:W82 X81:Y82 Z82:AA82 B89:C89 B90:E101 F91:G101 H92:I101 J93:K101 L94:M101 N95:O101 P96:Q101 R97:S101 T98:U101 V99:W101 X100:Y101 Z101:AA101 B108:C108 B109:E120 F110:G120 H111:I120 J112:K120 L113:M120 N114:O120 P115:Q120 R116:S120 T117:U120 V118:W120 X119:Y120 Z120:AA120">
    <cfRule type="expression" dxfId="9" priority="2" stopIfTrue="1">
      <formula>AND($A32&lt;&gt;"",$A33="")</formula>
    </cfRule>
    <cfRule type="expression" dxfId="8" priority="3" stopIfTrue="1">
      <formula>$A32=""</formula>
    </cfRule>
  </conditionalFormatting>
  <conditionalFormatting sqref="B30:AC30 AE31:AE44 A31:A45 B49:AC49 AE50:AE63 A50:A64 B68:AC68 AE69:AE82 A69:A83 B87:AC87 AE88:AE101 A88:A102 B106:AC106 AE107:AE120 A107:A121">
    <cfRule type="cellIs" dxfId="7" priority="20" stopIfTrue="1" operator="equal">
      <formula>""</formula>
    </cfRule>
  </conditionalFormatting>
  <conditionalFormatting sqref="C31 E31:E32 G31:G33 I31:I34 K31:K35 M31:M36 O31:O37 Q31:Q38 S31:S39 U31:U40 W31:W41 Y31:Y42 AA31:AA43 AC31:AC44">
    <cfRule type="expression" dxfId="6" priority="18" stopIfTrue="1">
      <formula>AND(OR($A31="",C$30=""),$AE31&lt;&gt;"")</formula>
    </cfRule>
    <cfRule type="expression" dxfId="5" priority="19" stopIfTrue="1">
      <formula>C$30=""</formula>
    </cfRule>
  </conditionalFormatting>
  <conditionalFormatting sqref="C46 E46 G46 I46 K46 M46 O46 Q46 S46 U46 W46:Y46 AA46 AC46 C65 E65 G65 I65 K65 M65 O65 Q65 S65 U65 W65:Y65 AA65 AC65 C84 E84 G84 I84 K84 M84 O84 Q84 S84 U84 W84:Y84 AA84 AC84 C103 E103 G103 I103 K103 M103 O103 Q103 S103 U103 W103:Y103 AA103 AC103 C122 E122 G122 I122 K122 M122 O122 Q122 S122 U122 W122:Y122 AA122 AC122">
    <cfRule type="expression" dxfId="4" priority="1" stopIfTrue="1">
      <formula>C30=""</formula>
    </cfRule>
  </conditionalFormatting>
  <conditionalFormatting sqref="C50 E50:E51 G50:G52 I50:I53 K50:K54 M50:M55 O50:O56 Q50:Q57 S50:S58 U50:U59 W50:W60 Y50:Y61 AA50:AA62 AC50:AC63 C88 E88:E89 G88:G90 I88:I91 K88:K92 M88:M93 O88:O94 Q88:Q95 S88:S96 U88:U97 W88:W98 Y88:Y99 AA88:AA100 AC88:AC101">
    <cfRule type="expression" dxfId="3" priority="6" stopIfTrue="1">
      <formula>AND(OR($A50="",C$49=""),$AE50&lt;&gt;"")</formula>
    </cfRule>
    <cfRule type="expression" dxfId="2" priority="7" stopIfTrue="1">
      <formula>C$49=""</formula>
    </cfRule>
  </conditionalFormatting>
  <conditionalFormatting sqref="C69 E69:E70 G69:G71 I69:I72 K69:K73 M69:M74 O69:O75 Q69:Q76 S69:S77 U69:U78 W69:W79 Y69:Y80 AA69:AA81 AC69:AC82 C107 E107:E108 G107:G109 I107:I110 K107:K111 M107:M112 O107:O113 Q107:Q114 S107:S115 U107:U116 W107:W117 Y107:Y118 AA107:AA119 AC107:AC120">
    <cfRule type="expression" dxfId="1" priority="10" stopIfTrue="1">
      <formula>AND(OR($A69="",C$68=""),$AE69&lt;&gt;"")</formula>
    </cfRule>
    <cfRule type="expression" dxfId="0" priority="11" stopIfTrue="1">
      <formula>C$68=""</formula>
    </cfRule>
  </conditionalFormatting>
  <hyperlinks>
    <hyperlink ref="A1" location="Anagrafica!A1" display="Torna alla scheda Anagrafica" xr:uid="{00000000-0004-0000-1700-000000000000}"/>
  </hyperlinks>
  <pageMargins left="0.39370078740157483" right="0.39370078740157483" top="0.39370078740157483" bottom="0.78740157480314965" header="0.51181102362204722" footer="0.39370078740157483"/>
  <pageSetup paperSize="9" scale="42" orientation="portrait" r:id="rId1"/>
  <headerFooter alignWithMargins="0">
    <oddFooter>&amp;L&amp;"Arial Narrow,Normale"&amp;8&amp;D&amp;R&amp;"Arial Narrow,Normale"&amp;A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Foglio48">
    <tabColor indexed="42"/>
    <pageSetUpPr fitToPage="1"/>
  </sheetPr>
  <dimension ref="A1:AI123"/>
  <sheetViews>
    <sheetView showGridLines="0" view="pageBreakPreview" topLeftCell="A5" zoomScaleNormal="100" workbookViewId="0">
      <selection activeCell="U38" sqref="U38"/>
    </sheetView>
  </sheetViews>
  <sheetFormatPr defaultColWidth="9.140625" defaultRowHeight="12.75" x14ac:dyDescent="0.2"/>
  <cols>
    <col min="1" max="2" width="3.85546875" style="3" customWidth="1"/>
    <col min="3" max="3" width="3.85546875" style="5" bestFit="1" customWidth="1"/>
    <col min="4" max="4" width="3.140625" style="3" customWidth="1"/>
    <col min="5" max="31" width="3" style="3" customWidth="1"/>
    <col min="32" max="32" width="2.42578125" style="3" customWidth="1"/>
    <col min="33" max="33" width="3.5703125" style="26" customWidth="1"/>
    <col min="34" max="35" width="10.85546875" style="3" customWidth="1"/>
    <col min="36" max="43" width="3" style="3" customWidth="1"/>
    <col min="44" max="44" width="3.140625" style="3" customWidth="1"/>
    <col min="45" max="16384" width="9.140625" style="3"/>
  </cols>
  <sheetData>
    <row r="1" spans="1:35" ht="26.25" customHeight="1" x14ac:dyDescent="0.2">
      <c r="A1" s="353" t="s">
        <v>21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</row>
    <row r="2" spans="1:35" s="30" customFormat="1" ht="13.5" x14ac:dyDescent="0.25">
      <c r="A2" s="45" t="s">
        <v>16</v>
      </c>
      <c r="B2" s="46"/>
      <c r="C2" s="47"/>
      <c r="D2" s="48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9"/>
      <c r="AH2" s="49"/>
      <c r="AI2" s="49"/>
    </row>
    <row r="3" spans="1:35" s="31" customFormat="1" ht="13.5" x14ac:dyDescent="0.25">
      <c r="A3" s="50"/>
      <c r="B3" s="50"/>
      <c r="C3" s="51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</row>
    <row r="4" spans="1:35" s="9" customFormat="1" ht="6" customHeight="1" x14ac:dyDescent="0.3">
      <c r="A4" s="52"/>
      <c r="B4" s="52"/>
      <c r="C4" s="53"/>
      <c r="D4" s="54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</row>
    <row r="5" spans="1:35" s="9" customFormat="1" ht="39.75" customHeight="1" x14ac:dyDescent="0.3">
      <c r="A5" s="411" t="str">
        <f>IF(Anagrafica!A3&lt;&gt;"",Anagrafica!A3,"")</f>
        <v>CDC ___/______/______ ANNO_______ (agg. P se plurien.) 
TITOLO DEL CDC______________________________</v>
      </c>
      <c r="B5" s="411"/>
      <c r="C5" s="411"/>
      <c r="D5" s="411"/>
      <c r="E5" s="411"/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  <c r="Q5" s="411"/>
      <c r="R5" s="411"/>
      <c r="S5" s="411"/>
      <c r="T5" s="411"/>
      <c r="U5" s="411"/>
      <c r="V5" s="411"/>
      <c r="W5" s="411"/>
      <c r="X5" s="411"/>
      <c r="Y5" s="411"/>
      <c r="Z5" s="411"/>
      <c r="AA5" s="411"/>
      <c r="AB5" s="411"/>
      <c r="AC5" s="411"/>
      <c r="AD5" s="411"/>
      <c r="AE5" s="411"/>
      <c r="AF5" s="411"/>
      <c r="AG5" s="411"/>
      <c r="AH5" s="411"/>
      <c r="AI5" s="411"/>
    </row>
    <row r="6" spans="1:35" s="9" customFormat="1" ht="20.25" x14ac:dyDescent="0.3">
      <c r="A6" s="33"/>
      <c r="B6" s="33"/>
      <c r="C6" s="58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</row>
    <row r="7" spans="1:35" s="9" customFormat="1" ht="20.25" x14ac:dyDescent="0.3">
      <c r="C7" s="10"/>
      <c r="D7" s="11"/>
    </row>
    <row r="8" spans="1:35" s="72" customFormat="1" ht="18.75" x14ac:dyDescent="0.3">
      <c r="A8" s="412" t="str">
        <f>"Criterio: "&amp; Anagrafica!A21&amp;" - "&amp;Anagrafica!B21</f>
        <v>Criterio: CRIT2 - Criterio tecnico 2</v>
      </c>
      <c r="B8" s="412"/>
      <c r="C8" s="412"/>
      <c r="D8" s="412"/>
      <c r="E8" s="412"/>
      <c r="F8" s="412"/>
      <c r="G8" s="412"/>
      <c r="H8" s="412"/>
      <c r="I8" s="412"/>
      <c r="J8" s="412"/>
      <c r="K8" s="412"/>
      <c r="L8" s="412"/>
      <c r="M8" s="412"/>
      <c r="N8" s="412"/>
      <c r="O8" s="412"/>
      <c r="P8" s="412"/>
      <c r="Q8" s="412"/>
      <c r="R8" s="412"/>
      <c r="S8" s="412"/>
      <c r="T8" s="412"/>
      <c r="U8" s="412"/>
      <c r="V8" s="412"/>
      <c r="W8" s="412"/>
      <c r="X8" s="412"/>
      <c r="Y8" s="412"/>
      <c r="Z8" s="412"/>
      <c r="AA8" s="412"/>
      <c r="AB8" s="412"/>
      <c r="AC8" s="412"/>
      <c r="AD8" s="412"/>
      <c r="AE8" s="412"/>
      <c r="AF8" s="412"/>
      <c r="AG8" s="412"/>
      <c r="AH8" s="82" t="s">
        <v>15</v>
      </c>
      <c r="AI8" s="83">
        <f>IF(+Anagrafica!C21&lt;&gt;"",Anagrafica!C21,"")</f>
        <v>35</v>
      </c>
    </row>
    <row r="9" spans="1:35" s="1" customFormat="1" ht="24" customHeight="1" x14ac:dyDescent="0.3">
      <c r="A9" s="413" t="str">
        <f>"Sottocriterio: " &amp; Anagrafica!A28&amp;" - "&amp;Anagrafica!B28</f>
        <v xml:space="preserve">Sottocriterio:  - </v>
      </c>
      <c r="B9" s="413"/>
      <c r="C9" s="413"/>
      <c r="D9" s="413"/>
      <c r="E9" s="413"/>
      <c r="F9" s="413"/>
      <c r="G9" s="413"/>
      <c r="H9" s="413"/>
      <c r="I9" s="413"/>
      <c r="J9" s="413"/>
      <c r="K9" s="413"/>
      <c r="L9" s="413"/>
      <c r="M9" s="413"/>
      <c r="N9" s="413"/>
      <c r="O9" s="413"/>
      <c r="P9" s="413"/>
      <c r="Q9" s="413"/>
      <c r="R9" s="413"/>
      <c r="S9" s="413"/>
      <c r="T9" s="413"/>
      <c r="U9" s="413"/>
      <c r="V9" s="413"/>
      <c r="W9" s="413"/>
      <c r="X9" s="413"/>
      <c r="Y9" s="413"/>
      <c r="Z9" s="413"/>
      <c r="AA9" s="413"/>
      <c r="AB9" s="413"/>
      <c r="AC9" s="413"/>
      <c r="AD9" s="413"/>
      <c r="AE9" s="413"/>
      <c r="AF9" s="413"/>
      <c r="AG9" s="413"/>
      <c r="AH9" s="65" t="s">
        <v>18</v>
      </c>
      <c r="AI9" s="84" t="str">
        <f>IF(+Anagrafica!C28&lt;&gt;"",Anagrafica!C28,"")</f>
        <v/>
      </c>
    </row>
    <row r="10" spans="1:35" ht="18" x14ac:dyDescent="0.25">
      <c r="B10" s="1"/>
      <c r="D10" s="1"/>
      <c r="AB10" s="4"/>
      <c r="AC10" s="4"/>
      <c r="AD10" s="4"/>
      <c r="AE10" s="4"/>
    </row>
    <row r="11" spans="1:35" ht="29.25" customHeight="1" x14ac:dyDescent="0.2">
      <c r="A11" s="385" t="s">
        <v>17</v>
      </c>
      <c r="B11" s="385"/>
      <c r="C11" s="385"/>
      <c r="D11" s="385"/>
      <c r="E11" s="385"/>
      <c r="F11" s="385"/>
      <c r="G11" s="385"/>
      <c r="H11" s="385"/>
      <c r="I11" s="385"/>
      <c r="J11" s="385"/>
      <c r="K11" s="385"/>
      <c r="L11" s="385"/>
      <c r="M11" s="385"/>
      <c r="N11" s="385"/>
      <c r="O11" s="385"/>
      <c r="P11" s="385"/>
      <c r="Q11" s="385"/>
      <c r="R11" s="385"/>
      <c r="S11" s="385"/>
      <c r="T11" s="385" t="s">
        <v>23</v>
      </c>
      <c r="U11" s="385"/>
      <c r="V11" s="385"/>
      <c r="W11" s="385"/>
      <c r="X11" s="385" t="s">
        <v>25</v>
      </c>
      <c r="Y11" s="385"/>
      <c r="Z11" s="385"/>
      <c r="AA11" s="385"/>
      <c r="AB11" s="385" t="s">
        <v>24</v>
      </c>
      <c r="AC11" s="385"/>
      <c r="AD11" s="385"/>
      <c r="AE11" s="385"/>
      <c r="AF11" s="26"/>
      <c r="AI11" s="21" t="s">
        <v>19</v>
      </c>
    </row>
    <row r="12" spans="1:35" ht="16.5" x14ac:dyDescent="0.3">
      <c r="A12" s="61" t="str">
        <f>IF($AI$9&lt;&gt;"",IF(Anagrafica!A99&lt;&gt;"",Anagrafica!A99,""),"")</f>
        <v/>
      </c>
      <c r="B12" s="409" t="str">
        <f>IF(A12&lt;&gt;"",IF(Anagrafica!B99&lt;&gt;"",Anagrafica!B99,""),"")</f>
        <v/>
      </c>
      <c r="C12" s="409"/>
      <c r="D12" s="409"/>
      <c r="E12" s="409"/>
      <c r="F12" s="409"/>
      <c r="G12" s="409"/>
      <c r="H12" s="409"/>
      <c r="I12" s="409"/>
      <c r="J12" s="409"/>
      <c r="K12" s="409"/>
      <c r="L12" s="409"/>
      <c r="M12" s="409"/>
      <c r="N12" s="409"/>
      <c r="O12" s="409"/>
      <c r="P12" s="409"/>
      <c r="Q12" s="409"/>
      <c r="R12" s="409"/>
      <c r="S12" s="410"/>
      <c r="T12" s="372" t="str">
        <f>IF(A12&lt;&gt;"",IF(AI31&lt;&gt;"",AI31,0)+IF(AI50&lt;&gt;"",AI50,0)+IF(AI69&lt;&gt;"",AI69,0)+IF(AI88&lt;&gt;"",AI88,0)+IF(AI107&lt;&gt;"",AI107,0),"")</f>
        <v/>
      </c>
      <c r="U12" s="373"/>
      <c r="V12" s="373"/>
      <c r="W12" s="373"/>
      <c r="X12" s="372" t="str">
        <f>IF(T12&lt;&gt;"",ROUND(T12/COUNTA(Anagrafica!$B$89:$C$93),3),"")</f>
        <v/>
      </c>
      <c r="Y12" s="373"/>
      <c r="Z12" s="373"/>
      <c r="AA12" s="390"/>
      <c r="AB12" s="372" t="str">
        <f>IF(T12="","",IF(T12&gt;0,ROUND(X12/LARGE($X$12:$AA$26,1),3),0))</f>
        <v/>
      </c>
      <c r="AC12" s="373"/>
      <c r="AD12" s="373"/>
      <c r="AE12" s="390"/>
      <c r="AF12" s="94"/>
      <c r="AG12" s="94"/>
      <c r="AH12" s="95"/>
      <c r="AI12" s="85" t="str">
        <f t="shared" ref="AI12:AI26" si="0">IF(AB12&lt;&gt;"",IF(AB12&gt;0,ROUND(AB12*IF($AI$9&lt;&gt;"",$AI$9,$AI$8),3),0),"")</f>
        <v/>
      </c>
    </row>
    <row r="13" spans="1:35" ht="16.5" x14ac:dyDescent="0.3">
      <c r="A13" s="62" t="str">
        <f>IF($AI$9&lt;&gt;"",IF(Anagrafica!A100&lt;&gt;"",Anagrafica!A100,""),"")</f>
        <v/>
      </c>
      <c r="B13" s="374" t="str">
        <f>IF(A13&lt;&gt;"",IF(Anagrafica!B100&lt;&gt;"",Anagrafica!B100,""),"")</f>
        <v/>
      </c>
      <c r="C13" s="374"/>
      <c r="D13" s="374"/>
      <c r="E13" s="374"/>
      <c r="F13" s="374"/>
      <c r="G13" s="374"/>
      <c r="H13" s="374"/>
      <c r="I13" s="374"/>
      <c r="J13" s="374"/>
      <c r="K13" s="374"/>
      <c r="L13" s="374"/>
      <c r="M13" s="374"/>
      <c r="N13" s="374"/>
      <c r="O13" s="374"/>
      <c r="P13" s="374"/>
      <c r="Q13" s="374"/>
      <c r="R13" s="374"/>
      <c r="S13" s="376"/>
      <c r="T13" s="401" t="str">
        <f t="shared" ref="T13:T26" si="1">IF(A13&lt;&gt;"",IF(AI32&lt;&gt;"",AI32,0)+IF(AI51&lt;&gt;"",AI51,0)+IF(AI70&lt;&gt;"",AI70,0)+IF(AI89&lt;&gt;"",AI89,0)+IF(AI108&lt;&gt;"",AI108,0),"")</f>
        <v/>
      </c>
      <c r="U13" s="402"/>
      <c r="V13" s="402"/>
      <c r="W13" s="402"/>
      <c r="X13" s="401" t="str">
        <f>IF(T13&lt;&gt;"",ROUND(T13/COUNTA(Anagrafica!$B$89:$C$93),3),"")</f>
        <v/>
      </c>
      <c r="Y13" s="402"/>
      <c r="Z13" s="402"/>
      <c r="AA13" s="403"/>
      <c r="AB13" s="401" t="str">
        <f t="shared" ref="AB13:AB26" si="2">IF(T13="","",IF(T13&gt;0,ROUND(X13/LARGE($X$12:$AA$26,1),3),0))</f>
        <v/>
      </c>
      <c r="AC13" s="402"/>
      <c r="AD13" s="402"/>
      <c r="AE13" s="403"/>
      <c r="AF13" s="96"/>
      <c r="AG13" s="96"/>
      <c r="AH13" s="97"/>
      <c r="AI13" s="86" t="str">
        <f t="shared" si="0"/>
        <v/>
      </c>
    </row>
    <row r="14" spans="1:35" ht="16.5" x14ac:dyDescent="0.3">
      <c r="A14" s="62" t="str">
        <f>IF($AI$9&lt;&gt;"",IF(Anagrafica!A101&lt;&gt;"",Anagrafica!A101,""),"")</f>
        <v/>
      </c>
      <c r="B14" s="374" t="str">
        <f>IF(A14&lt;&gt;"",IF(Anagrafica!B101&lt;&gt;"",Anagrafica!B101,""),"")</f>
        <v/>
      </c>
      <c r="C14" s="374"/>
      <c r="D14" s="374"/>
      <c r="E14" s="374"/>
      <c r="F14" s="374"/>
      <c r="G14" s="374"/>
      <c r="H14" s="374"/>
      <c r="I14" s="374"/>
      <c r="J14" s="374"/>
      <c r="K14" s="374"/>
      <c r="L14" s="374"/>
      <c r="M14" s="374"/>
      <c r="N14" s="374"/>
      <c r="O14" s="374"/>
      <c r="P14" s="374"/>
      <c r="Q14" s="374"/>
      <c r="R14" s="374"/>
      <c r="S14" s="376"/>
      <c r="T14" s="401" t="str">
        <f t="shared" si="1"/>
        <v/>
      </c>
      <c r="U14" s="402"/>
      <c r="V14" s="402"/>
      <c r="W14" s="402"/>
      <c r="X14" s="401" t="str">
        <f>IF(T14&lt;&gt;"",ROUND(T14/COUNTA(Anagrafica!$B$89:$C$93),3),"")</f>
        <v/>
      </c>
      <c r="Y14" s="402"/>
      <c r="Z14" s="402"/>
      <c r="AA14" s="403"/>
      <c r="AB14" s="401" t="str">
        <f t="shared" si="2"/>
        <v/>
      </c>
      <c r="AC14" s="402"/>
      <c r="AD14" s="402"/>
      <c r="AE14" s="403"/>
      <c r="AF14" s="96"/>
      <c r="AG14" s="96"/>
      <c r="AH14" s="97"/>
      <c r="AI14" s="86" t="str">
        <f t="shared" si="0"/>
        <v/>
      </c>
    </row>
    <row r="15" spans="1:35" ht="16.5" x14ac:dyDescent="0.3">
      <c r="A15" s="62" t="str">
        <f>IF($AI$9&lt;&gt;"",IF(Anagrafica!A102&lt;&gt;"",Anagrafica!A102,""),"")</f>
        <v/>
      </c>
      <c r="B15" s="374" t="str">
        <f>IF(A15&lt;&gt;"",IF(Anagrafica!B102&lt;&gt;"",Anagrafica!B102,""),"")</f>
        <v/>
      </c>
      <c r="C15" s="374"/>
      <c r="D15" s="374"/>
      <c r="E15" s="374"/>
      <c r="F15" s="374"/>
      <c r="G15" s="374"/>
      <c r="H15" s="374"/>
      <c r="I15" s="374"/>
      <c r="J15" s="374"/>
      <c r="K15" s="374"/>
      <c r="L15" s="374"/>
      <c r="M15" s="374"/>
      <c r="N15" s="374"/>
      <c r="O15" s="374"/>
      <c r="P15" s="374"/>
      <c r="Q15" s="374"/>
      <c r="R15" s="374"/>
      <c r="S15" s="376"/>
      <c r="T15" s="401" t="str">
        <f t="shared" si="1"/>
        <v/>
      </c>
      <c r="U15" s="402"/>
      <c r="V15" s="402"/>
      <c r="W15" s="402"/>
      <c r="X15" s="401" t="str">
        <f>IF(T15&lt;&gt;"",ROUND(T15/COUNTA(Anagrafica!$B$89:$C$93),3),"")</f>
        <v/>
      </c>
      <c r="Y15" s="402"/>
      <c r="Z15" s="402"/>
      <c r="AA15" s="403"/>
      <c r="AB15" s="401" t="str">
        <f t="shared" si="2"/>
        <v/>
      </c>
      <c r="AC15" s="402"/>
      <c r="AD15" s="402"/>
      <c r="AE15" s="403"/>
      <c r="AF15" s="96"/>
      <c r="AG15" s="96"/>
      <c r="AH15" s="97"/>
      <c r="AI15" s="86" t="str">
        <f t="shared" si="0"/>
        <v/>
      </c>
    </row>
    <row r="16" spans="1:35" ht="16.5" x14ac:dyDescent="0.3">
      <c r="A16" s="62" t="str">
        <f>IF($AI$9&lt;&gt;"",IF(Anagrafica!A103&lt;&gt;"",Anagrafica!A103,""),"")</f>
        <v/>
      </c>
      <c r="B16" s="374" t="str">
        <f>IF(A16&lt;&gt;"",IF(Anagrafica!B103&lt;&gt;"",Anagrafica!B103,""),"")</f>
        <v/>
      </c>
      <c r="C16" s="374"/>
      <c r="D16" s="374"/>
      <c r="E16" s="374"/>
      <c r="F16" s="374"/>
      <c r="G16" s="374"/>
      <c r="H16" s="374"/>
      <c r="I16" s="374"/>
      <c r="J16" s="374"/>
      <c r="K16" s="374"/>
      <c r="L16" s="374"/>
      <c r="M16" s="374"/>
      <c r="N16" s="374"/>
      <c r="O16" s="374"/>
      <c r="P16" s="374"/>
      <c r="Q16" s="374"/>
      <c r="R16" s="374"/>
      <c r="S16" s="376"/>
      <c r="T16" s="401" t="str">
        <f t="shared" si="1"/>
        <v/>
      </c>
      <c r="U16" s="402"/>
      <c r="V16" s="402"/>
      <c r="W16" s="402"/>
      <c r="X16" s="401" t="str">
        <f>IF(T16&lt;&gt;"",ROUND(T16/COUNTA(Anagrafica!$B$89:$C$93),3),"")</f>
        <v/>
      </c>
      <c r="Y16" s="402"/>
      <c r="Z16" s="402"/>
      <c r="AA16" s="403"/>
      <c r="AB16" s="401" t="str">
        <f t="shared" si="2"/>
        <v/>
      </c>
      <c r="AC16" s="402"/>
      <c r="AD16" s="402"/>
      <c r="AE16" s="403"/>
      <c r="AF16" s="96"/>
      <c r="AG16" s="96"/>
      <c r="AH16" s="97"/>
      <c r="AI16" s="86" t="str">
        <f t="shared" si="0"/>
        <v/>
      </c>
    </row>
    <row r="17" spans="1:35" ht="16.5" x14ac:dyDescent="0.3">
      <c r="A17" s="62" t="str">
        <f>IF($AI$9&lt;&gt;"",IF(Anagrafica!A104&lt;&gt;"",Anagrafica!A104,""),"")</f>
        <v/>
      </c>
      <c r="B17" s="374" t="str">
        <f>IF(A17&lt;&gt;"",IF(Anagrafica!B104&lt;&gt;"",Anagrafica!B104,""),"")</f>
        <v/>
      </c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4"/>
      <c r="N17" s="374"/>
      <c r="O17" s="374"/>
      <c r="P17" s="374"/>
      <c r="Q17" s="374"/>
      <c r="R17" s="374"/>
      <c r="S17" s="376"/>
      <c r="T17" s="401" t="str">
        <f t="shared" si="1"/>
        <v/>
      </c>
      <c r="U17" s="402"/>
      <c r="V17" s="402"/>
      <c r="W17" s="402"/>
      <c r="X17" s="401" t="str">
        <f>IF(T17&lt;&gt;"",ROUND(T17/COUNTA(Anagrafica!$B$89:$C$93),3),"")</f>
        <v/>
      </c>
      <c r="Y17" s="402"/>
      <c r="Z17" s="402"/>
      <c r="AA17" s="403"/>
      <c r="AB17" s="401" t="str">
        <f t="shared" si="2"/>
        <v/>
      </c>
      <c r="AC17" s="402"/>
      <c r="AD17" s="402"/>
      <c r="AE17" s="403"/>
      <c r="AF17" s="96"/>
      <c r="AG17" s="96"/>
      <c r="AH17" s="97"/>
      <c r="AI17" s="86" t="str">
        <f t="shared" si="0"/>
        <v/>
      </c>
    </row>
    <row r="18" spans="1:35" ht="16.5" x14ac:dyDescent="0.3">
      <c r="A18" s="62" t="str">
        <f>IF($AI$9&lt;&gt;"",IF(Anagrafica!A105&lt;&gt;"",Anagrafica!A105,""),"")</f>
        <v/>
      </c>
      <c r="B18" s="374" t="str">
        <f>IF(A18&lt;&gt;"",IF(Anagrafica!B105&lt;&gt;"",Anagrafica!B105,""),"")</f>
        <v/>
      </c>
      <c r="C18" s="374"/>
      <c r="D18" s="374"/>
      <c r="E18" s="374"/>
      <c r="F18" s="374"/>
      <c r="G18" s="374"/>
      <c r="H18" s="374"/>
      <c r="I18" s="374"/>
      <c r="J18" s="374"/>
      <c r="K18" s="374"/>
      <c r="L18" s="374"/>
      <c r="M18" s="374"/>
      <c r="N18" s="374"/>
      <c r="O18" s="374"/>
      <c r="P18" s="374"/>
      <c r="Q18" s="374"/>
      <c r="R18" s="374"/>
      <c r="S18" s="376"/>
      <c r="T18" s="401" t="str">
        <f t="shared" si="1"/>
        <v/>
      </c>
      <c r="U18" s="402"/>
      <c r="V18" s="402"/>
      <c r="W18" s="402"/>
      <c r="X18" s="401" t="str">
        <f>IF(T18&lt;&gt;"",ROUND(T18/COUNTA(Anagrafica!$B$89:$C$93),3),"")</f>
        <v/>
      </c>
      <c r="Y18" s="402"/>
      <c r="Z18" s="402"/>
      <c r="AA18" s="403"/>
      <c r="AB18" s="401" t="str">
        <f t="shared" si="2"/>
        <v/>
      </c>
      <c r="AC18" s="402"/>
      <c r="AD18" s="402"/>
      <c r="AE18" s="403"/>
      <c r="AF18" s="96"/>
      <c r="AG18" s="96"/>
      <c r="AH18" s="97"/>
      <c r="AI18" s="86" t="str">
        <f t="shared" si="0"/>
        <v/>
      </c>
    </row>
    <row r="19" spans="1:35" ht="16.5" x14ac:dyDescent="0.3">
      <c r="A19" s="62" t="str">
        <f>IF($AI$9&lt;&gt;"",IF(Anagrafica!A106&lt;&gt;"",Anagrafica!A106,""),"")</f>
        <v/>
      </c>
      <c r="B19" s="374" t="str">
        <f>IF(A19&lt;&gt;"",IF(Anagrafica!B106&lt;&gt;"",Anagrafica!B106,""),"")</f>
        <v/>
      </c>
      <c r="C19" s="374"/>
      <c r="D19" s="374"/>
      <c r="E19" s="374"/>
      <c r="F19" s="374"/>
      <c r="G19" s="374"/>
      <c r="H19" s="374"/>
      <c r="I19" s="374"/>
      <c r="J19" s="374"/>
      <c r="K19" s="374"/>
      <c r="L19" s="374"/>
      <c r="M19" s="374"/>
      <c r="N19" s="374"/>
      <c r="O19" s="374"/>
      <c r="P19" s="374"/>
      <c r="Q19" s="374"/>
      <c r="R19" s="374"/>
      <c r="S19" s="376"/>
      <c r="T19" s="401" t="str">
        <f t="shared" si="1"/>
        <v/>
      </c>
      <c r="U19" s="402"/>
      <c r="V19" s="402"/>
      <c r="W19" s="402"/>
      <c r="X19" s="401" t="str">
        <f>IF(T19&lt;&gt;"",ROUND(T19/COUNTA(Anagrafica!$B$89:$C$93),3),"")</f>
        <v/>
      </c>
      <c r="Y19" s="402"/>
      <c r="Z19" s="402"/>
      <c r="AA19" s="403"/>
      <c r="AB19" s="401" t="str">
        <f t="shared" si="2"/>
        <v/>
      </c>
      <c r="AC19" s="402"/>
      <c r="AD19" s="402"/>
      <c r="AE19" s="403"/>
      <c r="AF19" s="96"/>
      <c r="AG19" s="96"/>
      <c r="AH19" s="97"/>
      <c r="AI19" s="86" t="str">
        <f t="shared" si="0"/>
        <v/>
      </c>
    </row>
    <row r="20" spans="1:35" ht="16.5" x14ac:dyDescent="0.3">
      <c r="A20" s="62" t="str">
        <f>IF($AI$9&lt;&gt;"",IF(Anagrafica!A107&lt;&gt;"",Anagrafica!A107,""),"")</f>
        <v/>
      </c>
      <c r="B20" s="374" t="str">
        <f>IF(A20&lt;&gt;"",IF(Anagrafica!B107&lt;&gt;"",Anagrafica!B107,""),"")</f>
        <v/>
      </c>
      <c r="C20" s="374"/>
      <c r="D20" s="374"/>
      <c r="E20" s="374"/>
      <c r="F20" s="374"/>
      <c r="G20" s="374"/>
      <c r="H20" s="374"/>
      <c r="I20" s="374"/>
      <c r="J20" s="374"/>
      <c r="K20" s="374"/>
      <c r="L20" s="374"/>
      <c r="M20" s="374"/>
      <c r="N20" s="374"/>
      <c r="O20" s="374"/>
      <c r="P20" s="374"/>
      <c r="Q20" s="374"/>
      <c r="R20" s="374"/>
      <c r="S20" s="376"/>
      <c r="T20" s="401" t="str">
        <f t="shared" si="1"/>
        <v/>
      </c>
      <c r="U20" s="402"/>
      <c r="V20" s="402"/>
      <c r="W20" s="402"/>
      <c r="X20" s="401" t="str">
        <f>IF(T20&lt;&gt;"",ROUND(T20/COUNTA(Anagrafica!$B$89:$C$93),3),"")</f>
        <v/>
      </c>
      <c r="Y20" s="402"/>
      <c r="Z20" s="402"/>
      <c r="AA20" s="403"/>
      <c r="AB20" s="401" t="str">
        <f t="shared" si="2"/>
        <v/>
      </c>
      <c r="AC20" s="402"/>
      <c r="AD20" s="402"/>
      <c r="AE20" s="403"/>
      <c r="AF20" s="96"/>
      <c r="AG20" s="96"/>
      <c r="AH20" s="97"/>
      <c r="AI20" s="86" t="str">
        <f t="shared" si="0"/>
        <v/>
      </c>
    </row>
    <row r="21" spans="1:35" ht="16.5" x14ac:dyDescent="0.3">
      <c r="A21" s="62" t="str">
        <f>IF($AI$9&lt;&gt;"",IF(Anagrafica!A108&lt;&gt;"",Anagrafica!A108,""),"")</f>
        <v/>
      </c>
      <c r="B21" s="374" t="str">
        <f>IF(A21&lt;&gt;"",IF(Anagrafica!B108&lt;&gt;"",Anagrafica!B108,""),"")</f>
        <v/>
      </c>
      <c r="C21" s="374"/>
      <c r="D21" s="374"/>
      <c r="E21" s="374"/>
      <c r="F21" s="374"/>
      <c r="G21" s="374"/>
      <c r="H21" s="374"/>
      <c r="I21" s="374"/>
      <c r="J21" s="374"/>
      <c r="K21" s="374"/>
      <c r="L21" s="374"/>
      <c r="M21" s="374"/>
      <c r="N21" s="374"/>
      <c r="O21" s="374"/>
      <c r="P21" s="374"/>
      <c r="Q21" s="374"/>
      <c r="R21" s="374"/>
      <c r="S21" s="376"/>
      <c r="T21" s="401" t="str">
        <f t="shared" si="1"/>
        <v/>
      </c>
      <c r="U21" s="402"/>
      <c r="V21" s="402"/>
      <c r="W21" s="402"/>
      <c r="X21" s="401" t="str">
        <f>IF(T21&lt;&gt;"",ROUND(T21/COUNTA(Anagrafica!$B$89:$C$93),3),"")</f>
        <v/>
      </c>
      <c r="Y21" s="402"/>
      <c r="Z21" s="402"/>
      <c r="AA21" s="403"/>
      <c r="AB21" s="401" t="str">
        <f t="shared" si="2"/>
        <v/>
      </c>
      <c r="AC21" s="402"/>
      <c r="AD21" s="402"/>
      <c r="AE21" s="403"/>
      <c r="AF21" s="96"/>
      <c r="AG21" s="96"/>
      <c r="AH21" s="97"/>
      <c r="AI21" s="86" t="str">
        <f t="shared" si="0"/>
        <v/>
      </c>
    </row>
    <row r="22" spans="1:35" ht="16.5" x14ac:dyDescent="0.3">
      <c r="A22" s="62" t="str">
        <f>IF($AI$9&lt;&gt;"",IF(Anagrafica!A109&lt;&gt;"",Anagrafica!A109,""),"")</f>
        <v/>
      </c>
      <c r="B22" s="374" t="str">
        <f>IF(A22&lt;&gt;"",IF(Anagrafica!B109&lt;&gt;"",Anagrafica!B109,""),"")</f>
        <v/>
      </c>
      <c r="C22" s="374"/>
      <c r="D22" s="374"/>
      <c r="E22" s="374"/>
      <c r="F22" s="374"/>
      <c r="G22" s="374"/>
      <c r="H22" s="374"/>
      <c r="I22" s="374"/>
      <c r="J22" s="374"/>
      <c r="K22" s="374"/>
      <c r="L22" s="374"/>
      <c r="M22" s="374"/>
      <c r="N22" s="374"/>
      <c r="O22" s="374"/>
      <c r="P22" s="374"/>
      <c r="Q22" s="374"/>
      <c r="R22" s="374"/>
      <c r="S22" s="376"/>
      <c r="T22" s="401" t="str">
        <f t="shared" si="1"/>
        <v/>
      </c>
      <c r="U22" s="402"/>
      <c r="V22" s="402"/>
      <c r="W22" s="402"/>
      <c r="X22" s="401" t="str">
        <f>IF(T22&lt;&gt;"",ROUND(T22/COUNTA(Anagrafica!$B$89:$C$93),3),"")</f>
        <v/>
      </c>
      <c r="Y22" s="402"/>
      <c r="Z22" s="402"/>
      <c r="AA22" s="403"/>
      <c r="AB22" s="401" t="str">
        <f t="shared" si="2"/>
        <v/>
      </c>
      <c r="AC22" s="402"/>
      <c r="AD22" s="402"/>
      <c r="AE22" s="403"/>
      <c r="AF22" s="96"/>
      <c r="AG22" s="96"/>
      <c r="AH22" s="97"/>
      <c r="AI22" s="86" t="str">
        <f t="shared" si="0"/>
        <v/>
      </c>
    </row>
    <row r="23" spans="1:35" ht="16.5" x14ac:dyDescent="0.3">
      <c r="A23" s="62" t="str">
        <f>IF($AI$9&lt;&gt;"",IF(Anagrafica!A110&lt;&gt;"",Anagrafica!A110,""),"")</f>
        <v/>
      </c>
      <c r="B23" s="374" t="str">
        <f>IF(A23&lt;&gt;"",IF(Anagrafica!B110&lt;&gt;"",Anagrafica!B110,""),"")</f>
        <v/>
      </c>
      <c r="C23" s="374"/>
      <c r="D23" s="374"/>
      <c r="E23" s="374"/>
      <c r="F23" s="374"/>
      <c r="G23" s="374"/>
      <c r="H23" s="374"/>
      <c r="I23" s="374"/>
      <c r="J23" s="374"/>
      <c r="K23" s="374"/>
      <c r="L23" s="374"/>
      <c r="M23" s="374"/>
      <c r="N23" s="374"/>
      <c r="O23" s="374"/>
      <c r="P23" s="374"/>
      <c r="Q23" s="374"/>
      <c r="R23" s="374"/>
      <c r="S23" s="376"/>
      <c r="T23" s="401" t="str">
        <f t="shared" si="1"/>
        <v/>
      </c>
      <c r="U23" s="402"/>
      <c r="V23" s="402"/>
      <c r="W23" s="402"/>
      <c r="X23" s="401" t="str">
        <f>IF(T23&lt;&gt;"",ROUND(T23/COUNTA(Anagrafica!$B$89:$C$93),3),"")</f>
        <v/>
      </c>
      <c r="Y23" s="402"/>
      <c r="Z23" s="402"/>
      <c r="AA23" s="403"/>
      <c r="AB23" s="401" t="str">
        <f t="shared" si="2"/>
        <v/>
      </c>
      <c r="AC23" s="402"/>
      <c r="AD23" s="402"/>
      <c r="AE23" s="403"/>
      <c r="AF23" s="96"/>
      <c r="AG23" s="96"/>
      <c r="AH23" s="97"/>
      <c r="AI23" s="86" t="str">
        <f t="shared" si="0"/>
        <v/>
      </c>
    </row>
    <row r="24" spans="1:35" ht="16.5" x14ac:dyDescent="0.3">
      <c r="A24" s="62" t="str">
        <f>IF($AI$9&lt;&gt;"",IF(Anagrafica!A111&lt;&gt;"",Anagrafica!A111,""),"")</f>
        <v/>
      </c>
      <c r="B24" s="374" t="str">
        <f>IF(A24&lt;&gt;"",IF(Anagrafica!B111&lt;&gt;"",Anagrafica!B111,""),"")</f>
        <v/>
      </c>
      <c r="C24" s="374"/>
      <c r="D24" s="374"/>
      <c r="E24" s="374"/>
      <c r="F24" s="374"/>
      <c r="G24" s="374"/>
      <c r="H24" s="374"/>
      <c r="I24" s="374"/>
      <c r="J24" s="374"/>
      <c r="K24" s="374"/>
      <c r="L24" s="374"/>
      <c r="M24" s="374"/>
      <c r="N24" s="374"/>
      <c r="O24" s="374"/>
      <c r="P24" s="374"/>
      <c r="Q24" s="374"/>
      <c r="R24" s="374"/>
      <c r="S24" s="376"/>
      <c r="T24" s="401" t="str">
        <f t="shared" si="1"/>
        <v/>
      </c>
      <c r="U24" s="402"/>
      <c r="V24" s="402"/>
      <c r="W24" s="402"/>
      <c r="X24" s="401" t="str">
        <f>IF(T24&lt;&gt;"",ROUND(T24/COUNTA(Anagrafica!$B$89:$C$93),3),"")</f>
        <v/>
      </c>
      <c r="Y24" s="402"/>
      <c r="Z24" s="402"/>
      <c r="AA24" s="403"/>
      <c r="AB24" s="401" t="str">
        <f t="shared" si="2"/>
        <v/>
      </c>
      <c r="AC24" s="402"/>
      <c r="AD24" s="402"/>
      <c r="AE24" s="403"/>
      <c r="AF24" s="96"/>
      <c r="AG24" s="96"/>
      <c r="AH24" s="97"/>
      <c r="AI24" s="86" t="str">
        <f t="shared" si="0"/>
        <v/>
      </c>
    </row>
    <row r="25" spans="1:35" ht="16.5" x14ac:dyDescent="0.3">
      <c r="A25" s="62" t="str">
        <f>IF($AI$9&lt;&gt;"",IF(Anagrafica!A112&lt;&gt;"",Anagrafica!A112,""),"")</f>
        <v/>
      </c>
      <c r="B25" s="374" t="str">
        <f>IF(A25&lt;&gt;"",IF(Anagrafica!B112&lt;&gt;"",Anagrafica!B112,""),"")</f>
        <v/>
      </c>
      <c r="C25" s="374"/>
      <c r="D25" s="374"/>
      <c r="E25" s="374"/>
      <c r="F25" s="374"/>
      <c r="G25" s="374"/>
      <c r="H25" s="374"/>
      <c r="I25" s="374"/>
      <c r="J25" s="374"/>
      <c r="K25" s="374"/>
      <c r="L25" s="374"/>
      <c r="M25" s="374"/>
      <c r="N25" s="374"/>
      <c r="O25" s="374"/>
      <c r="P25" s="374"/>
      <c r="Q25" s="374"/>
      <c r="R25" s="374"/>
      <c r="S25" s="376"/>
      <c r="T25" s="401" t="str">
        <f t="shared" si="1"/>
        <v/>
      </c>
      <c r="U25" s="402"/>
      <c r="V25" s="402"/>
      <c r="W25" s="402"/>
      <c r="X25" s="401" t="str">
        <f>IF(T25&lt;&gt;"",ROUND(T25/COUNTA(Anagrafica!$B$89:$C$93),3),"")</f>
        <v/>
      </c>
      <c r="Y25" s="402"/>
      <c r="Z25" s="402"/>
      <c r="AA25" s="403"/>
      <c r="AB25" s="401" t="str">
        <f t="shared" si="2"/>
        <v/>
      </c>
      <c r="AC25" s="402"/>
      <c r="AD25" s="402"/>
      <c r="AE25" s="403"/>
      <c r="AF25" s="96"/>
      <c r="AG25" s="96"/>
      <c r="AH25" s="97"/>
      <c r="AI25" s="86" t="str">
        <f t="shared" si="0"/>
        <v/>
      </c>
    </row>
    <row r="26" spans="1:35" ht="16.5" x14ac:dyDescent="0.3">
      <c r="A26" s="63" t="str">
        <f>IF($AI$9&lt;&gt;"",IF(Anagrafica!A113&lt;&gt;"",Anagrafica!A113,""),"")</f>
        <v/>
      </c>
      <c r="B26" s="379" t="str">
        <f>IF(A26&lt;&gt;"",IF(Anagrafica!B113&lt;&gt;"",Anagrafica!B113,""),"")</f>
        <v/>
      </c>
      <c r="C26" s="379"/>
      <c r="D26" s="379"/>
      <c r="E26" s="379"/>
      <c r="F26" s="379"/>
      <c r="G26" s="379"/>
      <c r="H26" s="379"/>
      <c r="I26" s="379"/>
      <c r="J26" s="379"/>
      <c r="K26" s="379"/>
      <c r="L26" s="379"/>
      <c r="M26" s="379"/>
      <c r="N26" s="379"/>
      <c r="O26" s="379"/>
      <c r="P26" s="379"/>
      <c r="Q26" s="379"/>
      <c r="R26" s="379"/>
      <c r="S26" s="380"/>
      <c r="T26" s="407" t="str">
        <f t="shared" si="1"/>
        <v/>
      </c>
      <c r="U26" s="408"/>
      <c r="V26" s="408"/>
      <c r="W26" s="408"/>
      <c r="X26" s="404" t="str">
        <f>IF(T26&lt;&gt;"",ROUND(T26/COUNTA(Anagrafica!$B$89:$C$93),3),"")</f>
        <v/>
      </c>
      <c r="Y26" s="405"/>
      <c r="Z26" s="405"/>
      <c r="AA26" s="406"/>
      <c r="AB26" s="404" t="str">
        <f t="shared" si="2"/>
        <v/>
      </c>
      <c r="AC26" s="405"/>
      <c r="AD26" s="405"/>
      <c r="AE26" s="406"/>
      <c r="AF26" s="96"/>
      <c r="AG26" s="96"/>
      <c r="AH26" s="97"/>
      <c r="AI26" s="87" t="str">
        <f t="shared" si="0"/>
        <v/>
      </c>
    </row>
    <row r="27" spans="1:35" x14ac:dyDescent="0.2">
      <c r="A27" s="42"/>
      <c r="B27" s="42"/>
      <c r="C27" s="9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378"/>
      <c r="Q27" s="378"/>
      <c r="R27" s="378"/>
      <c r="S27" s="378"/>
      <c r="T27" s="400"/>
      <c r="U27" s="400"/>
      <c r="V27" s="400"/>
      <c r="W27" s="400"/>
      <c r="X27" s="42"/>
      <c r="Y27" s="42"/>
      <c r="Z27" s="42"/>
      <c r="AA27" s="42"/>
      <c r="AB27" s="26"/>
      <c r="AC27" s="26"/>
      <c r="AD27" s="26"/>
      <c r="AE27" s="26"/>
      <c r="AF27" s="104"/>
      <c r="AG27" s="104"/>
      <c r="AH27" s="103"/>
      <c r="AI27" s="42"/>
    </row>
    <row r="29" spans="1:35" s="20" customFormat="1" ht="16.5" x14ac:dyDescent="0.3">
      <c r="A29" s="19" t="str">
        <f>IF(Anagrafica!A89&lt;&gt;"",Anagrafica!A89&amp;" - "&amp;Anagrafica!B89,"")</f>
        <v>1 - Commissario 1</v>
      </c>
      <c r="C29" s="28"/>
      <c r="AG29" s="28"/>
    </row>
    <row r="30" spans="1:35" s="5" customFormat="1" ht="13.5" customHeight="1" x14ac:dyDescent="0.2">
      <c r="A30" s="4" t="s">
        <v>10</v>
      </c>
      <c r="C30" s="60" t="str">
        <f>$A$13</f>
        <v/>
      </c>
      <c r="E30" s="60" t="str">
        <f>+$A$14</f>
        <v/>
      </c>
      <c r="G30" s="60" t="str">
        <f>+$A$15</f>
        <v/>
      </c>
      <c r="I30" s="60" t="str">
        <f>+$A$16</f>
        <v/>
      </c>
      <c r="K30" s="60" t="str">
        <f>+$A$17</f>
        <v/>
      </c>
      <c r="M30" s="60" t="str">
        <f>+$A$18</f>
        <v/>
      </c>
      <c r="O30" s="60" t="str">
        <f>+$A$19</f>
        <v/>
      </c>
      <c r="Q30" s="60" t="str">
        <f>+$A$20</f>
        <v/>
      </c>
      <c r="S30" s="60" t="str">
        <f>+$A$21</f>
        <v/>
      </c>
      <c r="U30" s="60" t="str">
        <f>+$A$22</f>
        <v/>
      </c>
      <c r="W30" s="60" t="str">
        <f>+$A$23</f>
        <v/>
      </c>
      <c r="Y30" s="60" t="str">
        <f>+$A$24</f>
        <v/>
      </c>
      <c r="AA30" s="60" t="str">
        <f>+$A$25</f>
        <v/>
      </c>
      <c r="AC30" s="60" t="str">
        <f>+$A$26</f>
        <v/>
      </c>
      <c r="AE30" s="26"/>
      <c r="AG30" s="4" t="s">
        <v>10</v>
      </c>
      <c r="AH30" s="5" t="s">
        <v>1</v>
      </c>
      <c r="AI30" s="5" t="s">
        <v>0</v>
      </c>
    </row>
    <row r="31" spans="1:35" ht="13.5" x14ac:dyDescent="0.25">
      <c r="A31" s="59" t="str">
        <f>+$A$12</f>
        <v/>
      </c>
      <c r="B31" s="22"/>
      <c r="C31" s="23"/>
      <c r="D31" s="22"/>
      <c r="E31" s="23"/>
      <c r="F31" s="22"/>
      <c r="G31" s="23"/>
      <c r="H31" s="22"/>
      <c r="I31" s="23"/>
      <c r="J31" s="22"/>
      <c r="K31" s="23"/>
      <c r="L31" s="22"/>
      <c r="M31" s="23"/>
      <c r="N31" s="22"/>
      <c r="O31" s="23"/>
      <c r="P31" s="22"/>
      <c r="Q31" s="23"/>
      <c r="R31" s="22"/>
      <c r="S31" s="23"/>
      <c r="T31" s="22"/>
      <c r="U31" s="23"/>
      <c r="V31" s="22"/>
      <c r="W31" s="23"/>
      <c r="X31" s="22"/>
      <c r="Y31" s="23"/>
      <c r="Z31" s="22"/>
      <c r="AA31" s="23"/>
      <c r="AB31" s="22"/>
      <c r="AC31" s="23"/>
      <c r="AE31" s="29" t="str">
        <f t="shared" ref="AE31:AE44" si="3">IF(OR(A31="",AND(A31&lt;&gt;"",A32="")),"",SUM(B31,D31,F31,H31,J31,L31,N31,P31,R31,T31,V31,X31,Z31,AB31))</f>
        <v/>
      </c>
      <c r="AG31" s="6" t="str">
        <f>+$A$12</f>
        <v/>
      </c>
      <c r="AH31" s="6" t="str">
        <f>IF(A31&lt;&gt;"",AE31,"")</f>
        <v/>
      </c>
      <c r="AI31" s="105" t="str">
        <f>IF(AH31="","",IF(AH31&gt;0,ROUND(AH31/LARGE(AH31:AH45,1),3),0))</f>
        <v/>
      </c>
    </row>
    <row r="32" spans="1:35" ht="13.5" x14ac:dyDescent="0.25">
      <c r="A32" s="59" t="str">
        <f>+$A$13</f>
        <v/>
      </c>
      <c r="B32" s="24"/>
      <c r="C32" s="24"/>
      <c r="D32" s="22"/>
      <c r="E32" s="23"/>
      <c r="F32" s="22"/>
      <c r="G32" s="23"/>
      <c r="H32" s="22"/>
      <c r="I32" s="23"/>
      <c r="J32" s="22"/>
      <c r="K32" s="23"/>
      <c r="L32" s="22"/>
      <c r="M32" s="23"/>
      <c r="N32" s="22"/>
      <c r="O32" s="23"/>
      <c r="P32" s="22"/>
      <c r="Q32" s="23"/>
      <c r="R32" s="22"/>
      <c r="S32" s="23"/>
      <c r="T32" s="22"/>
      <c r="U32" s="23"/>
      <c r="V32" s="22"/>
      <c r="W32" s="23"/>
      <c r="X32" s="22"/>
      <c r="Y32" s="23"/>
      <c r="Z32" s="22"/>
      <c r="AA32" s="23"/>
      <c r="AB32" s="22"/>
      <c r="AC32" s="23"/>
      <c r="AE32" s="29" t="str">
        <f t="shared" si="3"/>
        <v/>
      </c>
      <c r="AG32" s="7" t="str">
        <f>+$A$13</f>
        <v/>
      </c>
      <c r="AH32" s="7" t="str">
        <f>IF(A32&lt;&gt;"",IF(AE32&lt;&gt;"",AE32,0)+IF(C46&lt;&gt;"",C46,0),"")</f>
        <v/>
      </c>
      <c r="AI32" s="106" t="str">
        <f>IF(AH32="","",IF(AH32&gt;0,ROUND(AH32/LARGE(AH31:AH45,1),3),0))</f>
        <v/>
      </c>
    </row>
    <row r="33" spans="1:35" ht="13.5" x14ac:dyDescent="0.25">
      <c r="A33" s="59" t="str">
        <f>+$A$14</f>
        <v/>
      </c>
      <c r="B33" s="24"/>
      <c r="C33" s="24"/>
      <c r="D33" s="24"/>
      <c r="E33" s="24"/>
      <c r="F33" s="22"/>
      <c r="G33" s="23"/>
      <c r="H33" s="22"/>
      <c r="I33" s="23"/>
      <c r="J33" s="22"/>
      <c r="K33" s="23"/>
      <c r="L33" s="22"/>
      <c r="M33" s="23"/>
      <c r="N33" s="22"/>
      <c r="O33" s="23"/>
      <c r="P33" s="22"/>
      <c r="Q33" s="23"/>
      <c r="R33" s="22"/>
      <c r="S33" s="23"/>
      <c r="T33" s="22"/>
      <c r="U33" s="23"/>
      <c r="V33" s="22"/>
      <c r="W33" s="23"/>
      <c r="X33" s="22"/>
      <c r="Y33" s="23"/>
      <c r="Z33" s="22"/>
      <c r="AA33" s="23"/>
      <c r="AB33" s="22"/>
      <c r="AC33" s="23"/>
      <c r="AE33" s="29" t="str">
        <f t="shared" si="3"/>
        <v/>
      </c>
      <c r="AG33" s="7" t="str">
        <f>+$A$14</f>
        <v/>
      </c>
      <c r="AH33" s="7" t="str">
        <f>IF(A33&lt;&gt;"",IF(AE33&lt;&gt;"",AE33,0)+IF(E46&lt;&gt;"",E46,0),"")</f>
        <v/>
      </c>
      <c r="AI33" s="106" t="str">
        <f>IF(AH33="","",IF(AH33&gt;0,ROUND(AH33/LARGE(AH31:AH45,1),3),0))</f>
        <v/>
      </c>
    </row>
    <row r="34" spans="1:35" ht="13.5" x14ac:dyDescent="0.25">
      <c r="A34" s="59" t="str">
        <f>+$A$15</f>
        <v/>
      </c>
      <c r="B34" s="24"/>
      <c r="C34" s="24"/>
      <c r="D34" s="24"/>
      <c r="E34" s="24"/>
      <c r="F34" s="24"/>
      <c r="G34" s="24"/>
      <c r="H34" s="22"/>
      <c r="I34" s="23"/>
      <c r="J34" s="22"/>
      <c r="K34" s="23"/>
      <c r="L34" s="22"/>
      <c r="M34" s="23"/>
      <c r="N34" s="22"/>
      <c r="O34" s="23"/>
      <c r="P34" s="22"/>
      <c r="Q34" s="23"/>
      <c r="R34" s="22"/>
      <c r="S34" s="23"/>
      <c r="T34" s="22"/>
      <c r="U34" s="23"/>
      <c r="V34" s="22"/>
      <c r="W34" s="23"/>
      <c r="X34" s="22"/>
      <c r="Y34" s="23"/>
      <c r="Z34" s="22"/>
      <c r="AA34" s="23"/>
      <c r="AB34" s="22"/>
      <c r="AC34" s="23"/>
      <c r="AE34" s="29" t="str">
        <f t="shared" si="3"/>
        <v/>
      </c>
      <c r="AG34" s="7" t="str">
        <f>+$A$15</f>
        <v/>
      </c>
      <c r="AH34" s="7" t="str">
        <f>IF(A34&lt;&gt;"",IF(AE34&lt;&gt;"",AE34,0)+IF(G46&lt;&gt;"",G46,0),"")</f>
        <v/>
      </c>
      <c r="AI34" s="106" t="str">
        <f>IF(AH34="","",IF(AH34&gt;0,ROUND(AH34/LARGE(AH31:AH45,1),3),0))</f>
        <v/>
      </c>
    </row>
    <row r="35" spans="1:35" ht="13.5" x14ac:dyDescent="0.25">
      <c r="A35" s="59" t="str">
        <f>+$A$16</f>
        <v/>
      </c>
      <c r="B35" s="24"/>
      <c r="C35" s="24"/>
      <c r="D35" s="24"/>
      <c r="E35" s="24"/>
      <c r="F35" s="24"/>
      <c r="G35" s="24"/>
      <c r="H35" s="24"/>
      <c r="I35" s="24"/>
      <c r="J35" s="22"/>
      <c r="K35" s="23"/>
      <c r="L35" s="22"/>
      <c r="M35" s="23"/>
      <c r="N35" s="22"/>
      <c r="O35" s="23"/>
      <c r="P35" s="22"/>
      <c r="Q35" s="23"/>
      <c r="R35" s="22"/>
      <c r="S35" s="23"/>
      <c r="T35" s="22"/>
      <c r="U35" s="23"/>
      <c r="V35" s="22"/>
      <c r="W35" s="23"/>
      <c r="X35" s="22"/>
      <c r="Y35" s="23"/>
      <c r="Z35" s="22"/>
      <c r="AA35" s="23"/>
      <c r="AB35" s="22"/>
      <c r="AC35" s="23"/>
      <c r="AE35" s="29" t="str">
        <f t="shared" si="3"/>
        <v/>
      </c>
      <c r="AG35" s="7" t="str">
        <f>+$A$16</f>
        <v/>
      </c>
      <c r="AH35" s="7" t="str">
        <f>IF(A35&lt;&gt;"",IF(AE35&lt;&gt;"",AE35,0)+IF(I46&lt;&gt;"",I46,0),"")</f>
        <v/>
      </c>
      <c r="AI35" s="106" t="str">
        <f>IF(AH35="","",IF(AH35&gt;0,ROUND(AH35/LARGE(AH31:AH45,1),3),0))</f>
        <v/>
      </c>
    </row>
    <row r="36" spans="1:35" ht="13.5" x14ac:dyDescent="0.25">
      <c r="A36" s="59" t="str">
        <f>+$A$17</f>
        <v/>
      </c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2"/>
      <c r="M36" s="23"/>
      <c r="N36" s="22"/>
      <c r="O36" s="23"/>
      <c r="P36" s="22"/>
      <c r="Q36" s="23"/>
      <c r="R36" s="22"/>
      <c r="S36" s="23"/>
      <c r="T36" s="22"/>
      <c r="U36" s="23"/>
      <c r="V36" s="22"/>
      <c r="W36" s="23"/>
      <c r="X36" s="22"/>
      <c r="Y36" s="23"/>
      <c r="Z36" s="22"/>
      <c r="AA36" s="23"/>
      <c r="AB36" s="22"/>
      <c r="AC36" s="23"/>
      <c r="AE36" s="29" t="str">
        <f t="shared" si="3"/>
        <v/>
      </c>
      <c r="AG36" s="7" t="str">
        <f>+$A$17</f>
        <v/>
      </c>
      <c r="AH36" s="7" t="str">
        <f>IF(A36&lt;&gt;"",IF(AE36&lt;&gt;"",AE36,0)+IF(K46&lt;&gt;"",K46,0),"")</f>
        <v/>
      </c>
      <c r="AI36" s="106" t="str">
        <f>IF(AH36="","",IF(AH36&gt;0,ROUND(AH36/LARGE(AH31:AH45,1),3),0))</f>
        <v/>
      </c>
    </row>
    <row r="37" spans="1:35" ht="13.5" x14ac:dyDescent="0.25">
      <c r="A37" s="59" t="str">
        <f>+$A$18</f>
        <v/>
      </c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2"/>
      <c r="O37" s="23"/>
      <c r="P37" s="22"/>
      <c r="Q37" s="23"/>
      <c r="R37" s="22"/>
      <c r="S37" s="23"/>
      <c r="T37" s="22"/>
      <c r="U37" s="23"/>
      <c r="V37" s="22"/>
      <c r="W37" s="23"/>
      <c r="X37" s="22"/>
      <c r="Y37" s="23"/>
      <c r="Z37" s="22"/>
      <c r="AA37" s="23"/>
      <c r="AB37" s="22"/>
      <c r="AC37" s="23"/>
      <c r="AE37" s="29" t="str">
        <f t="shared" si="3"/>
        <v/>
      </c>
      <c r="AG37" s="7" t="str">
        <f>+$A$18</f>
        <v/>
      </c>
      <c r="AH37" s="7" t="str">
        <f>IF(A37&lt;&gt;"",IF(AE37&lt;&gt;"",AE37,0)+IF(M46&lt;&gt;"",M46,0),"")</f>
        <v/>
      </c>
      <c r="AI37" s="106" t="str">
        <f>IF(AH37="","",IF(AH37&gt;0,ROUND(AH37/LARGE(AH31:AH45,1),3),0))</f>
        <v/>
      </c>
    </row>
    <row r="38" spans="1:35" ht="13.5" x14ac:dyDescent="0.25">
      <c r="A38" s="59" t="str">
        <f>+$A$19</f>
        <v/>
      </c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2"/>
      <c r="Q38" s="23"/>
      <c r="R38" s="22"/>
      <c r="S38" s="23"/>
      <c r="T38" s="22"/>
      <c r="U38" s="23"/>
      <c r="V38" s="22"/>
      <c r="W38" s="23"/>
      <c r="X38" s="22"/>
      <c r="Y38" s="23"/>
      <c r="Z38" s="22"/>
      <c r="AA38" s="23"/>
      <c r="AB38" s="22"/>
      <c r="AC38" s="23"/>
      <c r="AE38" s="29" t="str">
        <f t="shared" si="3"/>
        <v/>
      </c>
      <c r="AG38" s="7" t="str">
        <f>+$A$19</f>
        <v/>
      </c>
      <c r="AH38" s="7" t="str">
        <f>IF(A38&lt;&gt;"",IF(AE38&lt;&gt;"",AE38,0)+IF(O46&lt;&gt;"",O46,0),"")</f>
        <v/>
      </c>
      <c r="AI38" s="106" t="str">
        <f>IF(AH38="","",IF(AH38&gt;0,ROUND(AH38/LARGE(AH31:AH45,1),3),0))</f>
        <v/>
      </c>
    </row>
    <row r="39" spans="1:35" ht="13.5" x14ac:dyDescent="0.25">
      <c r="A39" s="59" t="str">
        <f>+$A$20</f>
        <v/>
      </c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2"/>
      <c r="S39" s="23"/>
      <c r="T39" s="22"/>
      <c r="U39" s="23"/>
      <c r="V39" s="22"/>
      <c r="W39" s="23"/>
      <c r="X39" s="22"/>
      <c r="Y39" s="23"/>
      <c r="Z39" s="22"/>
      <c r="AA39" s="23"/>
      <c r="AB39" s="22"/>
      <c r="AC39" s="23"/>
      <c r="AE39" s="29" t="str">
        <f t="shared" si="3"/>
        <v/>
      </c>
      <c r="AG39" s="7" t="str">
        <f>+$A$20</f>
        <v/>
      </c>
      <c r="AH39" s="7" t="str">
        <f>IF(A39&lt;&gt;"",IF(AE39&lt;&gt;"",AE39,0)+IF(Q46&lt;&gt;"",Q46,0),"")</f>
        <v/>
      </c>
      <c r="AI39" s="106" t="str">
        <f>IF(AH39="","",IF(AH39&gt;0,ROUND(AH39/LARGE(AH31:AH45,1),3),0))</f>
        <v/>
      </c>
    </row>
    <row r="40" spans="1:35" ht="13.5" x14ac:dyDescent="0.25">
      <c r="A40" s="59" t="str">
        <f>+$A$21</f>
        <v/>
      </c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2"/>
      <c r="U40" s="23"/>
      <c r="V40" s="22"/>
      <c r="W40" s="23"/>
      <c r="X40" s="22"/>
      <c r="Y40" s="23"/>
      <c r="Z40" s="22"/>
      <c r="AA40" s="23"/>
      <c r="AB40" s="22"/>
      <c r="AC40" s="23"/>
      <c r="AE40" s="29" t="str">
        <f t="shared" si="3"/>
        <v/>
      </c>
      <c r="AG40" s="7" t="str">
        <f>+$A$21</f>
        <v/>
      </c>
      <c r="AH40" s="7" t="str">
        <f>IF(A40&lt;&gt;"",IF(AE40&lt;&gt;"",AE40,0)+IF(S46&lt;&gt;"",S46,0),"")</f>
        <v/>
      </c>
      <c r="AI40" s="106" t="str">
        <f>IF(AH40="","",IF(AH40&gt;0,ROUND(AH40/LARGE(AH31:AH45,1),3),0))</f>
        <v/>
      </c>
    </row>
    <row r="41" spans="1:35" ht="13.5" x14ac:dyDescent="0.25">
      <c r="A41" s="59" t="str">
        <f>+$A$22</f>
        <v/>
      </c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2"/>
      <c r="W41" s="23"/>
      <c r="X41" s="22"/>
      <c r="Y41" s="23"/>
      <c r="Z41" s="22"/>
      <c r="AA41" s="23"/>
      <c r="AB41" s="22"/>
      <c r="AC41" s="23"/>
      <c r="AE41" s="29" t="str">
        <f t="shared" si="3"/>
        <v/>
      </c>
      <c r="AG41" s="7" t="str">
        <f>+$A$22</f>
        <v/>
      </c>
      <c r="AH41" s="7" t="str">
        <f>IF(A41&lt;&gt;"",IF(AE41&lt;&gt;"",AE41,0)+IF(U46&lt;&gt;"",U46,0),"")</f>
        <v/>
      </c>
      <c r="AI41" s="106" t="str">
        <f>IF(AH41="","",IF(AH41&gt;0,ROUND(AH41/LARGE(AH31:AH45,1),3),0))</f>
        <v/>
      </c>
    </row>
    <row r="42" spans="1:35" ht="13.5" x14ac:dyDescent="0.25">
      <c r="A42" s="59" t="str">
        <f>+$A$23</f>
        <v/>
      </c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2"/>
      <c r="Y42" s="23"/>
      <c r="Z42" s="22"/>
      <c r="AA42" s="23"/>
      <c r="AB42" s="22"/>
      <c r="AC42" s="23"/>
      <c r="AE42" s="29" t="str">
        <f t="shared" si="3"/>
        <v/>
      </c>
      <c r="AG42" s="7" t="str">
        <f>+$A$23</f>
        <v/>
      </c>
      <c r="AH42" s="7" t="str">
        <f>IF(A42&lt;&gt;"",IF(AE42&lt;&gt;"",AE42,0)+IF(W46&lt;&gt;"",W46,0),"")</f>
        <v/>
      </c>
      <c r="AI42" s="106" t="str">
        <f>IF(AH42="","",IF(AH42&gt;0,ROUND(AH42/LARGE(AH31:AH45,1),3),0))</f>
        <v/>
      </c>
    </row>
    <row r="43" spans="1:35" ht="13.5" x14ac:dyDescent="0.25">
      <c r="A43" s="59" t="str">
        <f>+$A$24</f>
        <v/>
      </c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2"/>
      <c r="AA43" s="23"/>
      <c r="AB43" s="22"/>
      <c r="AC43" s="23"/>
      <c r="AE43" s="29" t="str">
        <f t="shared" si="3"/>
        <v/>
      </c>
      <c r="AG43" s="7" t="str">
        <f>+$A$24</f>
        <v/>
      </c>
      <c r="AH43" s="7" t="str">
        <f>IF(A43&lt;&gt;"",IF(AE43&lt;&gt;"",AE43,0)+IF(Y46&lt;&gt;"",Y46,0),"")</f>
        <v/>
      </c>
      <c r="AI43" s="106" t="str">
        <f>IF(AH43="","",IF(AH43&gt;0,ROUND(AH43/LARGE(AH31:AH45,1),3),0))</f>
        <v/>
      </c>
    </row>
    <row r="44" spans="1:35" ht="13.5" x14ac:dyDescent="0.25">
      <c r="A44" s="59" t="str">
        <f>+$A$25</f>
        <v/>
      </c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2"/>
      <c r="AC44" s="23"/>
      <c r="AE44" s="29" t="str">
        <f t="shared" si="3"/>
        <v/>
      </c>
      <c r="AG44" s="7" t="str">
        <f>+$A$25</f>
        <v/>
      </c>
      <c r="AH44" s="7" t="str">
        <f>IF(A44&lt;&gt;"",IF(AE44&lt;&gt;"",AE44,0)+IF(AA46&lt;&gt;"",AA46,0),"")</f>
        <v/>
      </c>
      <c r="AI44" s="106" t="str">
        <f>IF(AH44="","",IF(AH44&gt;0,ROUND(AH44/LARGE(AH31:AH45,1),3),0))</f>
        <v/>
      </c>
    </row>
    <row r="45" spans="1:35" x14ac:dyDescent="0.2">
      <c r="A45" s="59" t="str">
        <f>+$A$26</f>
        <v/>
      </c>
      <c r="C45" s="3"/>
      <c r="AE45" s="26"/>
      <c r="AG45" s="40" t="str">
        <f>+$A$26</f>
        <v/>
      </c>
      <c r="AH45" s="40" t="str">
        <f>IF(A45&lt;&gt;"",IF(AE45&lt;&gt;"",AE45,0)+IF(AC46&lt;&gt;"",AC46,0),"")</f>
        <v/>
      </c>
      <c r="AI45" s="107" t="str">
        <f>IF(AH45="","",IF(AH45&gt;0,ROUND(AH45/LARGE(AH31:AH45,1),3),0))</f>
        <v/>
      </c>
    </row>
    <row r="46" spans="1:35" s="26" customFormat="1" x14ac:dyDescent="0.2">
      <c r="C46" s="27" t="str">
        <f>IF(C30="","",SUM(C31:C44))</f>
        <v/>
      </c>
      <c r="E46" s="27" t="str">
        <f>IF(E30="","",SUM(E31:E44))</f>
        <v/>
      </c>
      <c r="G46" s="27" t="str">
        <f>IF(G30="","",SUM(G31:G44))</f>
        <v/>
      </c>
      <c r="I46" s="27" t="str">
        <f>IF(I30="","",SUM(I31:I44))</f>
        <v/>
      </c>
      <c r="K46" s="27" t="str">
        <f>IF(K30="","",SUM(K31:K44))</f>
        <v/>
      </c>
      <c r="M46" s="27" t="str">
        <f>IF(M30="","",SUM(M31:M44))</f>
        <v/>
      </c>
      <c r="O46" s="27" t="str">
        <f>IF(O30="","",SUM(O31:O44))</f>
        <v/>
      </c>
      <c r="Q46" s="27" t="str">
        <f>IF(Q30="","",SUM(Q31:Q44))</f>
        <v/>
      </c>
      <c r="S46" s="27" t="str">
        <f>IF(S30="","",SUM(S31:S44))</f>
        <v/>
      </c>
      <c r="U46" s="27" t="str">
        <f>IF(U30="","",SUM(U31:U44))</f>
        <v/>
      </c>
      <c r="W46" s="27" t="str">
        <f>IF(W30="","",SUM(W31:W44))</f>
        <v/>
      </c>
      <c r="X46" s="27"/>
      <c r="Y46" s="27" t="str">
        <f>IF(Y30="","",SUM(Y31:Y44))</f>
        <v/>
      </c>
      <c r="AA46" s="27" t="str">
        <f>IF(AA30="","",SUM(AA31:AA44))</f>
        <v/>
      </c>
      <c r="AC46" s="27" t="str">
        <f>IF(AC30="","",SUM(AC31:AC44))</f>
        <v/>
      </c>
      <c r="AG46" s="41"/>
      <c r="AH46" s="93"/>
      <c r="AI46" s="41"/>
    </row>
    <row r="47" spans="1:35" ht="24" customHeight="1" x14ac:dyDescent="0.2">
      <c r="AC47" s="8" t="str">
        <f>"Firma ("&amp;Anagrafica!B89&amp;")"</f>
        <v>Firma (Commissario 1)</v>
      </c>
      <c r="AE47" s="88"/>
      <c r="AF47" s="88"/>
      <c r="AG47" s="89"/>
      <c r="AH47" s="88"/>
      <c r="AI47" s="88"/>
    </row>
    <row r="48" spans="1:35" ht="18.75" x14ac:dyDescent="0.3">
      <c r="A48" s="19" t="str">
        <f>IF(Anagrafica!A90&lt;&gt;"",Anagrafica!A90&amp;" - "&amp;Anagrafica!B90,"")</f>
        <v>2 - Commissario 2</v>
      </c>
      <c r="B48" s="20"/>
      <c r="D48" s="1"/>
      <c r="AE48" s="90"/>
      <c r="AF48" s="90"/>
      <c r="AG48" s="91"/>
      <c r="AH48" s="90"/>
      <c r="AI48" s="90"/>
    </row>
    <row r="49" spans="1:35" s="5" customFormat="1" ht="13.5" customHeight="1" x14ac:dyDescent="0.2">
      <c r="A49" s="4" t="s">
        <v>10</v>
      </c>
      <c r="C49" s="60" t="str">
        <f>$A$13</f>
        <v/>
      </c>
      <c r="E49" s="60" t="str">
        <f>+$A$14</f>
        <v/>
      </c>
      <c r="G49" s="60" t="str">
        <f>+$A$15</f>
        <v/>
      </c>
      <c r="I49" s="60" t="str">
        <f>+$A$16</f>
        <v/>
      </c>
      <c r="K49" s="60" t="str">
        <f>+$A$17</f>
        <v/>
      </c>
      <c r="M49" s="60" t="str">
        <f>+$A$18</f>
        <v/>
      </c>
      <c r="O49" s="60" t="str">
        <f>+$A$19</f>
        <v/>
      </c>
      <c r="Q49" s="60" t="str">
        <f>+$A$20</f>
        <v/>
      </c>
      <c r="S49" s="60" t="str">
        <f>+$A$21</f>
        <v/>
      </c>
      <c r="U49" s="60" t="str">
        <f>+$A$22</f>
        <v/>
      </c>
      <c r="W49" s="60" t="str">
        <f>+$A$23</f>
        <v/>
      </c>
      <c r="Y49" s="60" t="str">
        <f>+$A$24</f>
        <v/>
      </c>
      <c r="AA49" s="60" t="str">
        <f>+$A$25</f>
        <v/>
      </c>
      <c r="AC49" s="60" t="str">
        <f>+$A$26</f>
        <v/>
      </c>
      <c r="AE49" s="26"/>
      <c r="AG49" s="4" t="s">
        <v>10</v>
      </c>
      <c r="AH49" s="5" t="s">
        <v>1</v>
      </c>
      <c r="AI49" s="5" t="s">
        <v>0</v>
      </c>
    </row>
    <row r="50" spans="1:35" ht="13.5" x14ac:dyDescent="0.25">
      <c r="A50" s="59" t="str">
        <f>+$A$12</f>
        <v/>
      </c>
      <c r="B50" s="22"/>
      <c r="C50" s="23"/>
      <c r="D50" s="22"/>
      <c r="E50" s="23"/>
      <c r="F50" s="22"/>
      <c r="G50" s="23"/>
      <c r="H50" s="22"/>
      <c r="I50" s="23"/>
      <c r="J50" s="22"/>
      <c r="K50" s="23"/>
      <c r="L50" s="22"/>
      <c r="M50" s="23"/>
      <c r="N50" s="22"/>
      <c r="O50" s="23"/>
      <c r="P50" s="22"/>
      <c r="Q50" s="23"/>
      <c r="R50" s="22"/>
      <c r="S50" s="23"/>
      <c r="T50" s="22"/>
      <c r="U50" s="23"/>
      <c r="V50" s="22"/>
      <c r="W50" s="23"/>
      <c r="X50" s="22"/>
      <c r="Y50" s="23"/>
      <c r="Z50" s="22"/>
      <c r="AA50" s="23"/>
      <c r="AB50" s="22"/>
      <c r="AC50" s="23"/>
      <c r="AE50" s="29" t="str">
        <f t="shared" ref="AE50:AE63" si="4">IF(OR(A50="",AND(A50&lt;&gt;"",A51="")),"",SUM(B50,D50,F50,H50,J50,L50,N50,P50,R50,T50,V50,X50,Z50,AB50))</f>
        <v/>
      </c>
      <c r="AG50" s="6" t="str">
        <f>+$A$12</f>
        <v/>
      </c>
      <c r="AH50" s="6" t="str">
        <f>IF(A50&lt;&gt;"",AE50,"")</f>
        <v/>
      </c>
      <c r="AI50" s="105" t="str">
        <f>IF(AH50="","",IF(AH50&gt;0,ROUND(AH50/LARGE(AH50:AH64,1),3),0))</f>
        <v/>
      </c>
    </row>
    <row r="51" spans="1:35" ht="13.5" x14ac:dyDescent="0.25">
      <c r="A51" s="59" t="str">
        <f>+$A$13</f>
        <v/>
      </c>
      <c r="B51" s="24"/>
      <c r="C51" s="24"/>
      <c r="D51" s="22"/>
      <c r="E51" s="23"/>
      <c r="F51" s="22"/>
      <c r="G51" s="23"/>
      <c r="H51" s="22"/>
      <c r="I51" s="23"/>
      <c r="J51" s="22"/>
      <c r="K51" s="23"/>
      <c r="L51" s="22"/>
      <c r="M51" s="23"/>
      <c r="N51" s="22"/>
      <c r="O51" s="23"/>
      <c r="P51" s="22"/>
      <c r="Q51" s="23"/>
      <c r="R51" s="22"/>
      <c r="S51" s="23"/>
      <c r="T51" s="22"/>
      <c r="U51" s="23"/>
      <c r="V51" s="22"/>
      <c r="W51" s="23"/>
      <c r="X51" s="22"/>
      <c r="Y51" s="23"/>
      <c r="Z51" s="22"/>
      <c r="AA51" s="23"/>
      <c r="AB51" s="22"/>
      <c r="AC51" s="23"/>
      <c r="AE51" s="29" t="str">
        <f t="shared" si="4"/>
        <v/>
      </c>
      <c r="AG51" s="7" t="str">
        <f>+$A$13</f>
        <v/>
      </c>
      <c r="AH51" s="7" t="str">
        <f>IF(A51&lt;&gt;"",IF(AE51&lt;&gt;"",AE51,0)+IF(C65&lt;&gt;"",C65,0),"")</f>
        <v/>
      </c>
      <c r="AI51" s="106" t="str">
        <f>IF(AH51="","",IF(AH51&gt;0,ROUND(AH51/LARGE(AH50:AH64,1),3),0))</f>
        <v/>
      </c>
    </row>
    <row r="52" spans="1:35" ht="13.5" x14ac:dyDescent="0.25">
      <c r="A52" s="59" t="str">
        <f>+$A$14</f>
        <v/>
      </c>
      <c r="B52" s="24"/>
      <c r="C52" s="24"/>
      <c r="D52" s="24"/>
      <c r="E52" s="24"/>
      <c r="F52" s="22"/>
      <c r="G52" s="23"/>
      <c r="H52" s="22"/>
      <c r="I52" s="23"/>
      <c r="J52" s="22"/>
      <c r="K52" s="23"/>
      <c r="L52" s="22"/>
      <c r="M52" s="23"/>
      <c r="N52" s="22"/>
      <c r="O52" s="23"/>
      <c r="P52" s="22"/>
      <c r="Q52" s="23"/>
      <c r="R52" s="22"/>
      <c r="S52" s="23"/>
      <c r="T52" s="22"/>
      <c r="U52" s="23"/>
      <c r="V52" s="22"/>
      <c r="W52" s="23"/>
      <c r="X52" s="22"/>
      <c r="Y52" s="23"/>
      <c r="Z52" s="22"/>
      <c r="AA52" s="23"/>
      <c r="AB52" s="22"/>
      <c r="AC52" s="23"/>
      <c r="AE52" s="29" t="str">
        <f t="shared" si="4"/>
        <v/>
      </c>
      <c r="AG52" s="7" t="str">
        <f>+$A$14</f>
        <v/>
      </c>
      <c r="AH52" s="7" t="str">
        <f>IF(A52&lt;&gt;"",IF(AE52&lt;&gt;"",AE52,0)+IF(E65&lt;&gt;"",E65,0),"")</f>
        <v/>
      </c>
      <c r="AI52" s="106" t="str">
        <f>IF(AH52="","",IF(AH52&gt;0,ROUND(AH52/LARGE(AH50:AH64,1),3),0))</f>
        <v/>
      </c>
    </row>
    <row r="53" spans="1:35" ht="13.5" x14ac:dyDescent="0.25">
      <c r="A53" s="59" t="str">
        <f>+$A$15</f>
        <v/>
      </c>
      <c r="B53" s="24"/>
      <c r="C53" s="24"/>
      <c r="D53" s="24"/>
      <c r="E53" s="24"/>
      <c r="F53" s="24"/>
      <c r="G53" s="24"/>
      <c r="H53" s="22"/>
      <c r="I53" s="23"/>
      <c r="J53" s="22"/>
      <c r="K53" s="23"/>
      <c r="L53" s="22"/>
      <c r="M53" s="23"/>
      <c r="N53" s="22"/>
      <c r="O53" s="23"/>
      <c r="P53" s="22"/>
      <c r="Q53" s="23"/>
      <c r="R53" s="22"/>
      <c r="S53" s="23"/>
      <c r="T53" s="22"/>
      <c r="U53" s="23"/>
      <c r="V53" s="22"/>
      <c r="W53" s="23"/>
      <c r="X53" s="22"/>
      <c r="Y53" s="23"/>
      <c r="Z53" s="22"/>
      <c r="AA53" s="23"/>
      <c r="AB53" s="22"/>
      <c r="AC53" s="23"/>
      <c r="AE53" s="29" t="str">
        <f t="shared" si="4"/>
        <v/>
      </c>
      <c r="AG53" s="7" t="str">
        <f>+$A$15</f>
        <v/>
      </c>
      <c r="AH53" s="7" t="str">
        <f>IF(A53&lt;&gt;"",IF(AE53&lt;&gt;"",AE53,0)+IF(G65&lt;&gt;"",G65,0),"")</f>
        <v/>
      </c>
      <c r="AI53" s="106" t="str">
        <f>IF(AH53="","",IF(AH53&gt;0,ROUND(AH53/LARGE(AH50:AH64,1),3),0))</f>
        <v/>
      </c>
    </row>
    <row r="54" spans="1:35" ht="13.5" x14ac:dyDescent="0.25">
      <c r="A54" s="59" t="str">
        <f>+$A$16</f>
        <v/>
      </c>
      <c r="B54" s="24"/>
      <c r="C54" s="24"/>
      <c r="D54" s="24"/>
      <c r="E54" s="24"/>
      <c r="F54" s="24"/>
      <c r="G54" s="24"/>
      <c r="H54" s="24"/>
      <c r="I54" s="24"/>
      <c r="J54" s="22"/>
      <c r="K54" s="23"/>
      <c r="L54" s="22"/>
      <c r="M54" s="23"/>
      <c r="N54" s="22"/>
      <c r="O54" s="23"/>
      <c r="P54" s="22"/>
      <c r="Q54" s="23"/>
      <c r="R54" s="22"/>
      <c r="S54" s="23"/>
      <c r="T54" s="22"/>
      <c r="U54" s="23"/>
      <c r="V54" s="22"/>
      <c r="W54" s="23"/>
      <c r="X54" s="22"/>
      <c r="Y54" s="23"/>
      <c r="Z54" s="22"/>
      <c r="AA54" s="23"/>
      <c r="AB54" s="22"/>
      <c r="AC54" s="23"/>
      <c r="AE54" s="29" t="str">
        <f t="shared" si="4"/>
        <v/>
      </c>
      <c r="AG54" s="7" t="str">
        <f>+$A$16</f>
        <v/>
      </c>
      <c r="AH54" s="7" t="str">
        <f>IF(A54&lt;&gt;"",IF(AE54&lt;&gt;"",AE54,0)+IF(I65&lt;&gt;"",I65,0),"")</f>
        <v/>
      </c>
      <c r="AI54" s="106" t="str">
        <f>IF(AH54="","",IF(AH54&gt;0,ROUND(AH54/LARGE(AH50:AH64,1),3),0))</f>
        <v/>
      </c>
    </row>
    <row r="55" spans="1:35" ht="13.5" x14ac:dyDescent="0.25">
      <c r="A55" s="59" t="str">
        <f>+$A$17</f>
        <v/>
      </c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2"/>
      <c r="M55" s="23"/>
      <c r="N55" s="22"/>
      <c r="O55" s="23"/>
      <c r="P55" s="22"/>
      <c r="Q55" s="23"/>
      <c r="R55" s="22"/>
      <c r="S55" s="23"/>
      <c r="T55" s="22"/>
      <c r="U55" s="23"/>
      <c r="V55" s="22"/>
      <c r="W55" s="23"/>
      <c r="X55" s="22"/>
      <c r="Y55" s="23"/>
      <c r="Z55" s="22"/>
      <c r="AA55" s="23"/>
      <c r="AB55" s="22"/>
      <c r="AC55" s="23"/>
      <c r="AE55" s="29" t="str">
        <f t="shared" si="4"/>
        <v/>
      </c>
      <c r="AG55" s="7" t="str">
        <f>+$A$17</f>
        <v/>
      </c>
      <c r="AH55" s="7" t="str">
        <f>IF(A55&lt;&gt;"",IF(AE55&lt;&gt;"",AE55,0)+IF(K65&lt;&gt;"",K65,0),"")</f>
        <v/>
      </c>
      <c r="AI55" s="106" t="str">
        <f>IF(AH55="","",IF(AH55&gt;0,ROUND(AH55/LARGE(AH50:AH64,1),3),0))</f>
        <v/>
      </c>
    </row>
    <row r="56" spans="1:35" ht="13.5" x14ac:dyDescent="0.25">
      <c r="A56" s="59" t="str">
        <f>+$A$18</f>
        <v/>
      </c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2"/>
      <c r="O56" s="23"/>
      <c r="P56" s="22"/>
      <c r="Q56" s="23"/>
      <c r="R56" s="22"/>
      <c r="S56" s="23"/>
      <c r="T56" s="22"/>
      <c r="U56" s="23"/>
      <c r="V56" s="22"/>
      <c r="W56" s="23"/>
      <c r="X56" s="22"/>
      <c r="Y56" s="23"/>
      <c r="Z56" s="22"/>
      <c r="AA56" s="23"/>
      <c r="AB56" s="22"/>
      <c r="AC56" s="23"/>
      <c r="AE56" s="29" t="str">
        <f t="shared" si="4"/>
        <v/>
      </c>
      <c r="AG56" s="7" t="str">
        <f>+$A$18</f>
        <v/>
      </c>
      <c r="AH56" s="7" t="str">
        <f>IF(A56&lt;&gt;"",IF(AE56&lt;&gt;"",AE56,0)+IF(M65&lt;&gt;"",M65,0),"")</f>
        <v/>
      </c>
      <c r="AI56" s="106" t="str">
        <f>IF(AH56="","",IF(AH56&gt;0,ROUND(AH56/LARGE(AH50:AH64,1),3),0))</f>
        <v/>
      </c>
    </row>
    <row r="57" spans="1:35" ht="13.5" x14ac:dyDescent="0.25">
      <c r="A57" s="59" t="str">
        <f>+$A$19</f>
        <v/>
      </c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2"/>
      <c r="Q57" s="23"/>
      <c r="R57" s="22"/>
      <c r="S57" s="23"/>
      <c r="T57" s="22"/>
      <c r="U57" s="23"/>
      <c r="V57" s="22"/>
      <c r="W57" s="23"/>
      <c r="X57" s="22"/>
      <c r="Y57" s="23"/>
      <c r="Z57" s="22"/>
      <c r="AA57" s="23"/>
      <c r="AB57" s="22"/>
      <c r="AC57" s="23"/>
      <c r="AE57" s="29" t="str">
        <f t="shared" si="4"/>
        <v/>
      </c>
      <c r="AG57" s="7" t="str">
        <f>+$A$19</f>
        <v/>
      </c>
      <c r="AH57" s="7" t="str">
        <f>IF(A57&lt;&gt;"",IF(AE57&lt;&gt;"",AE57,0)+IF(O65&lt;&gt;"",O65,0),"")</f>
        <v/>
      </c>
      <c r="AI57" s="106" t="str">
        <f>IF(AH57="","",IF(AH57&gt;0,ROUND(AH57/LARGE(AH50:AH64,1),3),0))</f>
        <v/>
      </c>
    </row>
    <row r="58" spans="1:35" ht="13.5" x14ac:dyDescent="0.25">
      <c r="A58" s="59" t="str">
        <f>+$A$20</f>
        <v/>
      </c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2"/>
      <c r="S58" s="23"/>
      <c r="T58" s="22"/>
      <c r="U58" s="23"/>
      <c r="V58" s="22"/>
      <c r="W58" s="23"/>
      <c r="X58" s="22"/>
      <c r="Y58" s="23"/>
      <c r="Z58" s="22"/>
      <c r="AA58" s="23"/>
      <c r="AB58" s="22"/>
      <c r="AC58" s="23"/>
      <c r="AE58" s="29" t="str">
        <f t="shared" si="4"/>
        <v/>
      </c>
      <c r="AG58" s="7" t="str">
        <f>+$A$20</f>
        <v/>
      </c>
      <c r="AH58" s="7" t="str">
        <f>IF(A58&lt;&gt;"",IF(AE58&lt;&gt;"",AE58,0)+IF(Q65&lt;&gt;"",Q65,0),"")</f>
        <v/>
      </c>
      <c r="AI58" s="106" t="str">
        <f>IF(AH58="","",IF(AH58&gt;0,ROUND(AH58/LARGE(AH50:AH64,1),3),0))</f>
        <v/>
      </c>
    </row>
    <row r="59" spans="1:35" ht="13.5" x14ac:dyDescent="0.25">
      <c r="A59" s="59" t="str">
        <f>+$A$21</f>
        <v/>
      </c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2"/>
      <c r="U59" s="23"/>
      <c r="V59" s="22"/>
      <c r="W59" s="23"/>
      <c r="X59" s="22"/>
      <c r="Y59" s="23"/>
      <c r="Z59" s="22"/>
      <c r="AA59" s="23"/>
      <c r="AB59" s="22"/>
      <c r="AC59" s="23"/>
      <c r="AE59" s="29" t="str">
        <f t="shared" si="4"/>
        <v/>
      </c>
      <c r="AG59" s="7" t="str">
        <f>+$A$21</f>
        <v/>
      </c>
      <c r="AH59" s="7" t="str">
        <f>IF(A59&lt;&gt;"",IF(AE59&lt;&gt;"",AE59,0)+IF(S65&lt;&gt;"",S65,0),"")</f>
        <v/>
      </c>
      <c r="AI59" s="106" t="str">
        <f>IF(AH59="","",IF(AH59&gt;0,ROUND(AH59/LARGE(AH50:AH64,1),3),0))</f>
        <v/>
      </c>
    </row>
    <row r="60" spans="1:35" ht="13.5" x14ac:dyDescent="0.25">
      <c r="A60" s="59" t="str">
        <f>+$A$22</f>
        <v/>
      </c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2"/>
      <c r="W60" s="23"/>
      <c r="X60" s="22"/>
      <c r="Y60" s="23"/>
      <c r="Z60" s="22"/>
      <c r="AA60" s="23"/>
      <c r="AB60" s="22"/>
      <c r="AC60" s="23"/>
      <c r="AE60" s="29" t="str">
        <f t="shared" si="4"/>
        <v/>
      </c>
      <c r="AG60" s="7" t="str">
        <f>+$A$22</f>
        <v/>
      </c>
      <c r="AH60" s="7" t="str">
        <f>IF(A60&lt;&gt;"",IF(AE60&lt;&gt;"",AE60,0)+IF(U65&lt;&gt;"",U65,0),"")</f>
        <v/>
      </c>
      <c r="AI60" s="106" t="str">
        <f>IF(AH60="","",IF(AH60&gt;0,ROUND(AH60/LARGE(AH50:AH64,1),3),0))</f>
        <v/>
      </c>
    </row>
    <row r="61" spans="1:35" ht="13.5" x14ac:dyDescent="0.25">
      <c r="A61" s="59" t="str">
        <f>+$A$23</f>
        <v/>
      </c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2"/>
      <c r="Y61" s="23"/>
      <c r="Z61" s="22"/>
      <c r="AA61" s="23"/>
      <c r="AB61" s="22"/>
      <c r="AC61" s="23"/>
      <c r="AE61" s="29" t="str">
        <f t="shared" si="4"/>
        <v/>
      </c>
      <c r="AG61" s="7" t="str">
        <f>+$A$23</f>
        <v/>
      </c>
      <c r="AH61" s="7" t="str">
        <f>IF(A61&lt;&gt;"",IF(AE61&lt;&gt;"",AE61,0)+IF(W65&lt;&gt;"",W65,0),"")</f>
        <v/>
      </c>
      <c r="AI61" s="106" t="str">
        <f>IF(AH61="","",IF(AH61&gt;0,ROUND(AH61/LARGE(AH50:AH64,1),3),0))</f>
        <v/>
      </c>
    </row>
    <row r="62" spans="1:35" ht="13.5" x14ac:dyDescent="0.25">
      <c r="A62" s="59" t="str">
        <f>+$A$24</f>
        <v/>
      </c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2"/>
      <c r="AA62" s="23"/>
      <c r="AB62" s="22"/>
      <c r="AC62" s="23"/>
      <c r="AE62" s="29" t="str">
        <f t="shared" si="4"/>
        <v/>
      </c>
      <c r="AG62" s="7" t="str">
        <f>+$A$24</f>
        <v/>
      </c>
      <c r="AH62" s="7" t="str">
        <f>IF(A62&lt;&gt;"",IF(AE62&lt;&gt;"",AE62,0)+IF(Y65&lt;&gt;"",Y65,0),"")</f>
        <v/>
      </c>
      <c r="AI62" s="106" t="str">
        <f>IF(AH62="","",IF(AH62&gt;0,ROUND(AH62/LARGE(AH50:AH64,1),3),0))</f>
        <v/>
      </c>
    </row>
    <row r="63" spans="1:35" ht="13.5" x14ac:dyDescent="0.25">
      <c r="A63" s="59" t="str">
        <f>+$A$25</f>
        <v/>
      </c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2"/>
      <c r="AC63" s="23"/>
      <c r="AE63" s="29" t="str">
        <f t="shared" si="4"/>
        <v/>
      </c>
      <c r="AG63" s="7" t="str">
        <f>+$A$25</f>
        <v/>
      </c>
      <c r="AH63" s="7" t="str">
        <f>IF(A63&lt;&gt;"",IF(AE63&lt;&gt;"",AE63,0)+IF(AA65&lt;&gt;"",AA65,0),"")</f>
        <v/>
      </c>
      <c r="AI63" s="106" t="str">
        <f>IF(AH63="","",IF(AH63&gt;0,ROUND(AH63/LARGE(AH50:AH64,1),3),0))</f>
        <v/>
      </c>
    </row>
    <row r="64" spans="1:35" x14ac:dyDescent="0.2">
      <c r="A64" s="59" t="str">
        <f>+$A$26</f>
        <v/>
      </c>
      <c r="C64" s="3"/>
      <c r="AE64" s="26"/>
      <c r="AG64" s="40" t="str">
        <f>+$A$26</f>
        <v/>
      </c>
      <c r="AH64" s="40" t="str">
        <f>IF(A64&lt;&gt;"",IF(AE64&lt;&gt;"",AE64,0)+IF(AC65&lt;&gt;"",AC65,0),"")</f>
        <v/>
      </c>
      <c r="AI64" s="107" t="str">
        <f>IF(AH64="","",IF(AH64&gt;0,ROUND(AH64/LARGE(AH50:AH64,1),3),0))</f>
        <v/>
      </c>
    </row>
    <row r="65" spans="1:35" s="26" customFormat="1" x14ac:dyDescent="0.2">
      <c r="C65" s="27" t="str">
        <f>IF(C49="","",SUM(C50:C63))</f>
        <v/>
      </c>
      <c r="E65" s="27" t="str">
        <f>IF(E49="","",SUM(E50:E63))</f>
        <v/>
      </c>
      <c r="G65" s="27" t="str">
        <f>IF(G49="","",SUM(G50:G63))</f>
        <v/>
      </c>
      <c r="I65" s="27" t="str">
        <f>IF(I49="","",SUM(I50:I63))</f>
        <v/>
      </c>
      <c r="K65" s="27" t="str">
        <f>IF(K49="","",SUM(K50:K63))</f>
        <v/>
      </c>
      <c r="M65" s="27" t="str">
        <f>IF(M49="","",SUM(M50:M63))</f>
        <v/>
      </c>
      <c r="O65" s="27" t="str">
        <f>IF(O49="","",SUM(O50:O63))</f>
        <v/>
      </c>
      <c r="Q65" s="27" t="str">
        <f>IF(Q49="","",SUM(Q50:Q63))</f>
        <v/>
      </c>
      <c r="S65" s="27" t="str">
        <f>IF(S49="","",SUM(S50:S63))</f>
        <v/>
      </c>
      <c r="U65" s="27" t="str">
        <f>IF(U49="","",SUM(U50:U63))</f>
        <v/>
      </c>
      <c r="W65" s="27" t="str">
        <f>IF(W49="","",SUM(W50:W63))</f>
        <v/>
      </c>
      <c r="X65" s="27"/>
      <c r="Y65" s="27" t="str">
        <f>IF(Y49="","",SUM(Y50:Y63))</f>
        <v/>
      </c>
      <c r="AA65" s="27" t="str">
        <f>IF(AA49="","",SUM(AA50:AA63))</f>
        <v/>
      </c>
      <c r="AC65" s="27" t="str">
        <f>IF(AC49="","",SUM(AC50:AC63))</f>
        <v/>
      </c>
      <c r="AG65" s="41"/>
      <c r="AH65" s="93"/>
      <c r="AI65" s="41"/>
    </row>
    <row r="66" spans="1:35" ht="24" customHeight="1" x14ac:dyDescent="0.2">
      <c r="AC66" s="8" t="str">
        <f>"Firma ("&amp;Anagrafica!B90&amp;")"</f>
        <v>Firma (Commissario 2)</v>
      </c>
      <c r="AE66" s="88"/>
      <c r="AF66" s="88"/>
      <c r="AG66" s="89"/>
      <c r="AH66" s="88"/>
      <c r="AI66" s="88"/>
    </row>
    <row r="67" spans="1:35" ht="18.75" x14ac:dyDescent="0.3">
      <c r="A67" s="19" t="str">
        <f>IF(Anagrafica!A91&lt;&gt;"",Anagrafica!A91&amp;" - "&amp;Anagrafica!B91,"")</f>
        <v>3 - Commissario 3</v>
      </c>
      <c r="B67" s="20"/>
      <c r="D67" s="1"/>
    </row>
    <row r="68" spans="1:35" s="5" customFormat="1" ht="13.5" customHeight="1" x14ac:dyDescent="0.2">
      <c r="A68" s="4" t="s">
        <v>10</v>
      </c>
      <c r="C68" s="60" t="str">
        <f>$A$13</f>
        <v/>
      </c>
      <c r="E68" s="60" t="str">
        <f>+$A$14</f>
        <v/>
      </c>
      <c r="G68" s="60" t="str">
        <f>+$A$15</f>
        <v/>
      </c>
      <c r="I68" s="60" t="str">
        <f>+$A$16</f>
        <v/>
      </c>
      <c r="K68" s="60" t="str">
        <f>+$A$17</f>
        <v/>
      </c>
      <c r="M68" s="60" t="str">
        <f>+$A$18</f>
        <v/>
      </c>
      <c r="O68" s="60" t="str">
        <f>+$A$19</f>
        <v/>
      </c>
      <c r="Q68" s="60" t="str">
        <f>+$A$20</f>
        <v/>
      </c>
      <c r="S68" s="60" t="str">
        <f>+$A$21</f>
        <v/>
      </c>
      <c r="U68" s="60" t="str">
        <f>+$A$22</f>
        <v/>
      </c>
      <c r="W68" s="60" t="str">
        <f>+$A$23</f>
        <v/>
      </c>
      <c r="Y68" s="60" t="str">
        <f>+$A$24</f>
        <v/>
      </c>
      <c r="AA68" s="60" t="str">
        <f>+$A$25</f>
        <v/>
      </c>
      <c r="AC68" s="60" t="str">
        <f>+$A$26</f>
        <v/>
      </c>
      <c r="AE68" s="26"/>
      <c r="AG68" s="4" t="s">
        <v>10</v>
      </c>
      <c r="AH68" s="5" t="s">
        <v>1</v>
      </c>
      <c r="AI68" s="5" t="s">
        <v>0</v>
      </c>
    </row>
    <row r="69" spans="1:35" ht="13.5" x14ac:dyDescent="0.25">
      <c r="A69" s="59" t="str">
        <f>+$A$12</f>
        <v/>
      </c>
      <c r="B69" s="22"/>
      <c r="C69" s="23"/>
      <c r="D69" s="22"/>
      <c r="E69" s="23"/>
      <c r="F69" s="22"/>
      <c r="G69" s="23"/>
      <c r="H69" s="22"/>
      <c r="I69" s="23"/>
      <c r="J69" s="22"/>
      <c r="K69" s="23"/>
      <c r="L69" s="22"/>
      <c r="M69" s="23"/>
      <c r="N69" s="22"/>
      <c r="O69" s="23"/>
      <c r="P69" s="22"/>
      <c r="Q69" s="23"/>
      <c r="R69" s="22"/>
      <c r="S69" s="23"/>
      <c r="T69" s="22"/>
      <c r="U69" s="23"/>
      <c r="V69" s="22"/>
      <c r="W69" s="23"/>
      <c r="X69" s="22"/>
      <c r="Y69" s="23"/>
      <c r="Z69" s="22"/>
      <c r="AA69" s="23"/>
      <c r="AB69" s="22"/>
      <c r="AC69" s="23"/>
      <c r="AE69" s="29" t="str">
        <f t="shared" ref="AE69:AE82" si="5">IF(OR(A69="",AND(A69&lt;&gt;"",A70="")),"",SUM(B69,D69,F69,H69,J69,L69,N69,P69,R69,T69,V69,X69,Z69,AB69))</f>
        <v/>
      </c>
      <c r="AG69" s="6" t="str">
        <f>+$A$12</f>
        <v/>
      </c>
      <c r="AH69" s="6" t="str">
        <f>IF(A69&lt;&gt;"",AE69,"")</f>
        <v/>
      </c>
      <c r="AI69" s="105" t="str">
        <f>IF(AH69="","",IF(AH69&gt;0,ROUND(AH69/LARGE(AH69:AH83,1),3),0))</f>
        <v/>
      </c>
    </row>
    <row r="70" spans="1:35" ht="13.5" x14ac:dyDescent="0.25">
      <c r="A70" s="59" t="str">
        <f>+$A$13</f>
        <v/>
      </c>
      <c r="B70" s="24"/>
      <c r="C70" s="24"/>
      <c r="D70" s="22"/>
      <c r="E70" s="23"/>
      <c r="F70" s="22"/>
      <c r="G70" s="23"/>
      <c r="H70" s="22"/>
      <c r="I70" s="23"/>
      <c r="J70" s="22"/>
      <c r="K70" s="23"/>
      <c r="L70" s="22"/>
      <c r="M70" s="23"/>
      <c r="N70" s="22"/>
      <c r="O70" s="23"/>
      <c r="P70" s="22"/>
      <c r="Q70" s="23"/>
      <c r="R70" s="22"/>
      <c r="S70" s="23"/>
      <c r="T70" s="22"/>
      <c r="U70" s="23"/>
      <c r="V70" s="22"/>
      <c r="W70" s="23"/>
      <c r="X70" s="22"/>
      <c r="Y70" s="23"/>
      <c r="Z70" s="22"/>
      <c r="AA70" s="23"/>
      <c r="AB70" s="22"/>
      <c r="AC70" s="23"/>
      <c r="AE70" s="29" t="str">
        <f t="shared" si="5"/>
        <v/>
      </c>
      <c r="AG70" s="7" t="str">
        <f>+$A$13</f>
        <v/>
      </c>
      <c r="AH70" s="7" t="str">
        <f>IF(A70&lt;&gt;"",IF(AE70&lt;&gt;"",AE70,0)+IF(C84&lt;&gt;"",C84,0),"")</f>
        <v/>
      </c>
      <c r="AI70" s="106" t="str">
        <f>IF(AH70="","",IF(AH70&gt;0,ROUND(AH70/LARGE(AH69:AH83,1),3),0))</f>
        <v/>
      </c>
    </row>
    <row r="71" spans="1:35" ht="13.5" x14ac:dyDescent="0.25">
      <c r="A71" s="59" t="str">
        <f>+$A$14</f>
        <v/>
      </c>
      <c r="B71" s="24"/>
      <c r="C71" s="24"/>
      <c r="D71" s="24"/>
      <c r="E71" s="24"/>
      <c r="F71" s="22"/>
      <c r="G71" s="23"/>
      <c r="H71" s="22"/>
      <c r="I71" s="23"/>
      <c r="J71" s="22"/>
      <c r="K71" s="23"/>
      <c r="L71" s="22"/>
      <c r="M71" s="23"/>
      <c r="N71" s="22"/>
      <c r="O71" s="23"/>
      <c r="P71" s="22"/>
      <c r="Q71" s="23"/>
      <c r="R71" s="22"/>
      <c r="S71" s="23"/>
      <c r="T71" s="22"/>
      <c r="U71" s="23"/>
      <c r="V71" s="22"/>
      <c r="W71" s="23"/>
      <c r="X71" s="22"/>
      <c r="Y71" s="23"/>
      <c r="Z71" s="22"/>
      <c r="AA71" s="23"/>
      <c r="AB71" s="22"/>
      <c r="AC71" s="23"/>
      <c r="AE71" s="29" t="str">
        <f t="shared" si="5"/>
        <v/>
      </c>
      <c r="AG71" s="7" t="str">
        <f>+$A$14</f>
        <v/>
      </c>
      <c r="AH71" s="7" t="str">
        <f>IF(A71&lt;&gt;"",IF(AE71&lt;&gt;"",AE71,0)+IF(E84&lt;&gt;"",E84,0),"")</f>
        <v/>
      </c>
      <c r="AI71" s="106" t="str">
        <f>IF(AH71="","",IF(AH71&gt;0,ROUND(AH71/LARGE(AH69:AH83,1),3),0))</f>
        <v/>
      </c>
    </row>
    <row r="72" spans="1:35" ht="13.5" x14ac:dyDescent="0.25">
      <c r="A72" s="59" t="str">
        <f>+$A$15</f>
        <v/>
      </c>
      <c r="B72" s="24"/>
      <c r="C72" s="24"/>
      <c r="D72" s="24"/>
      <c r="E72" s="24"/>
      <c r="F72" s="24"/>
      <c r="G72" s="24"/>
      <c r="H72" s="22"/>
      <c r="I72" s="23"/>
      <c r="J72" s="22"/>
      <c r="K72" s="23"/>
      <c r="L72" s="22"/>
      <c r="M72" s="23"/>
      <c r="N72" s="22"/>
      <c r="O72" s="23"/>
      <c r="P72" s="22"/>
      <c r="Q72" s="23"/>
      <c r="R72" s="22"/>
      <c r="S72" s="23"/>
      <c r="T72" s="22"/>
      <c r="U72" s="23"/>
      <c r="V72" s="22"/>
      <c r="W72" s="23"/>
      <c r="X72" s="22"/>
      <c r="Y72" s="23"/>
      <c r="Z72" s="22"/>
      <c r="AA72" s="23"/>
      <c r="AB72" s="22"/>
      <c r="AC72" s="23"/>
      <c r="AE72" s="29" t="str">
        <f t="shared" si="5"/>
        <v/>
      </c>
      <c r="AG72" s="7" t="str">
        <f>+$A$15</f>
        <v/>
      </c>
      <c r="AH72" s="7" t="str">
        <f>IF(A72&lt;&gt;"",IF(AE72&lt;&gt;"",AE72,0)+IF(G84&lt;&gt;"",G84,0),"")</f>
        <v/>
      </c>
      <c r="AI72" s="106" t="str">
        <f>IF(AH72="","",IF(AH72&gt;0,ROUND(AH72/LARGE(AH69:AH83,1),3),0))</f>
        <v/>
      </c>
    </row>
    <row r="73" spans="1:35" ht="13.5" x14ac:dyDescent="0.25">
      <c r="A73" s="59" t="str">
        <f>+$A$16</f>
        <v/>
      </c>
      <c r="B73" s="24"/>
      <c r="C73" s="24"/>
      <c r="D73" s="24"/>
      <c r="E73" s="24"/>
      <c r="F73" s="24"/>
      <c r="G73" s="24"/>
      <c r="H73" s="24"/>
      <c r="I73" s="24"/>
      <c r="J73" s="22"/>
      <c r="K73" s="23"/>
      <c r="L73" s="22"/>
      <c r="M73" s="23"/>
      <c r="N73" s="22"/>
      <c r="O73" s="23"/>
      <c r="P73" s="22"/>
      <c r="Q73" s="23"/>
      <c r="R73" s="22"/>
      <c r="S73" s="23"/>
      <c r="T73" s="22"/>
      <c r="U73" s="23"/>
      <c r="V73" s="22"/>
      <c r="W73" s="23"/>
      <c r="X73" s="22"/>
      <c r="Y73" s="23"/>
      <c r="Z73" s="22"/>
      <c r="AA73" s="23"/>
      <c r="AB73" s="22"/>
      <c r="AC73" s="23"/>
      <c r="AE73" s="29" t="str">
        <f t="shared" si="5"/>
        <v/>
      </c>
      <c r="AG73" s="7" t="str">
        <f>+$A$16</f>
        <v/>
      </c>
      <c r="AH73" s="7" t="str">
        <f>IF(A73&lt;&gt;"",IF(AE73&lt;&gt;"",AE73,0)+IF(I84&lt;&gt;"",I84,0),"")</f>
        <v/>
      </c>
      <c r="AI73" s="106" t="str">
        <f>IF(AH73="","",IF(AH73&gt;0,ROUND(AH73/LARGE(AH69:AH83,1),3),0))</f>
        <v/>
      </c>
    </row>
    <row r="74" spans="1:35" ht="13.5" x14ac:dyDescent="0.25">
      <c r="A74" s="59" t="str">
        <f>+$A$17</f>
        <v/>
      </c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2"/>
      <c r="M74" s="23"/>
      <c r="N74" s="22"/>
      <c r="O74" s="23"/>
      <c r="P74" s="22"/>
      <c r="Q74" s="23"/>
      <c r="R74" s="22"/>
      <c r="S74" s="23"/>
      <c r="T74" s="22"/>
      <c r="U74" s="23"/>
      <c r="V74" s="22"/>
      <c r="W74" s="23"/>
      <c r="X74" s="22"/>
      <c r="Y74" s="23"/>
      <c r="Z74" s="22"/>
      <c r="AA74" s="23"/>
      <c r="AB74" s="22"/>
      <c r="AC74" s="23"/>
      <c r="AE74" s="29" t="str">
        <f t="shared" si="5"/>
        <v/>
      </c>
      <c r="AG74" s="7" t="str">
        <f>+$A$17</f>
        <v/>
      </c>
      <c r="AH74" s="7" t="str">
        <f>IF(A74&lt;&gt;"",IF(AE74&lt;&gt;"",AE74,0)+IF(K84&lt;&gt;"",K84,0),"")</f>
        <v/>
      </c>
      <c r="AI74" s="106" t="str">
        <f>IF(AH74="","",IF(AH74&gt;0,ROUND(AH74/LARGE(AH69:AH83,1),3),0))</f>
        <v/>
      </c>
    </row>
    <row r="75" spans="1:35" ht="13.5" x14ac:dyDescent="0.25">
      <c r="A75" s="59" t="str">
        <f>+$A$18</f>
        <v/>
      </c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2"/>
      <c r="O75" s="23"/>
      <c r="P75" s="22"/>
      <c r="Q75" s="23"/>
      <c r="R75" s="22"/>
      <c r="S75" s="23"/>
      <c r="T75" s="22"/>
      <c r="U75" s="23"/>
      <c r="V75" s="22"/>
      <c r="W75" s="23"/>
      <c r="X75" s="22"/>
      <c r="Y75" s="23"/>
      <c r="Z75" s="22"/>
      <c r="AA75" s="23"/>
      <c r="AB75" s="22"/>
      <c r="AC75" s="23"/>
      <c r="AE75" s="29" t="str">
        <f t="shared" si="5"/>
        <v/>
      </c>
      <c r="AG75" s="7" t="str">
        <f>+$A$18</f>
        <v/>
      </c>
      <c r="AH75" s="7" t="str">
        <f>IF(A75&lt;&gt;"",IF(AE75&lt;&gt;"",AE75,0)+IF(M84&lt;&gt;"",M84,0),"")</f>
        <v/>
      </c>
      <c r="AI75" s="106" t="str">
        <f>IF(AH75="","",IF(AH75&gt;0,ROUND(AH75/LARGE(AH69:AH83,1),3),0))</f>
        <v/>
      </c>
    </row>
    <row r="76" spans="1:35" ht="13.5" x14ac:dyDescent="0.25">
      <c r="A76" s="59" t="str">
        <f>+$A$19</f>
        <v/>
      </c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2"/>
      <c r="Q76" s="23"/>
      <c r="R76" s="22"/>
      <c r="S76" s="23"/>
      <c r="T76" s="22"/>
      <c r="U76" s="23"/>
      <c r="V76" s="22"/>
      <c r="W76" s="23"/>
      <c r="X76" s="22"/>
      <c r="Y76" s="23"/>
      <c r="Z76" s="22"/>
      <c r="AA76" s="23"/>
      <c r="AB76" s="22"/>
      <c r="AC76" s="23"/>
      <c r="AE76" s="29" t="str">
        <f t="shared" si="5"/>
        <v/>
      </c>
      <c r="AG76" s="7" t="str">
        <f>+$A$19</f>
        <v/>
      </c>
      <c r="AH76" s="7" t="str">
        <f>IF(A76&lt;&gt;"",IF(AE76&lt;&gt;"",AE76,0)+IF(O84&lt;&gt;"",O84,0),"")</f>
        <v/>
      </c>
      <c r="AI76" s="106" t="str">
        <f>IF(AH76="","",IF(AH76&gt;0,ROUND(AH76/LARGE(AH69:AH83,1),3),0))</f>
        <v/>
      </c>
    </row>
    <row r="77" spans="1:35" ht="13.5" x14ac:dyDescent="0.25">
      <c r="A77" s="59" t="str">
        <f>+$A$20</f>
        <v/>
      </c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2"/>
      <c r="S77" s="23"/>
      <c r="T77" s="22"/>
      <c r="U77" s="23"/>
      <c r="V77" s="22"/>
      <c r="W77" s="23"/>
      <c r="X77" s="22"/>
      <c r="Y77" s="23"/>
      <c r="Z77" s="22"/>
      <c r="AA77" s="23"/>
      <c r="AB77" s="22"/>
      <c r="AC77" s="23"/>
      <c r="AE77" s="29" t="str">
        <f t="shared" si="5"/>
        <v/>
      </c>
      <c r="AG77" s="7" t="str">
        <f>+$A$20</f>
        <v/>
      </c>
      <c r="AH77" s="7" t="str">
        <f>IF(A77&lt;&gt;"",IF(AE77&lt;&gt;"",AE77,0)+IF(Q84&lt;&gt;"",Q84,0),"")</f>
        <v/>
      </c>
      <c r="AI77" s="106" t="str">
        <f>IF(AH77="","",IF(AH77&gt;0,ROUND(AH77/LARGE(AH69:AH83,1),3),0))</f>
        <v/>
      </c>
    </row>
    <row r="78" spans="1:35" ht="13.5" x14ac:dyDescent="0.25">
      <c r="A78" s="59" t="str">
        <f>+$A$21</f>
        <v/>
      </c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2"/>
      <c r="U78" s="23"/>
      <c r="V78" s="22"/>
      <c r="W78" s="23"/>
      <c r="X78" s="22"/>
      <c r="Y78" s="23"/>
      <c r="Z78" s="22"/>
      <c r="AA78" s="23"/>
      <c r="AB78" s="22"/>
      <c r="AC78" s="23"/>
      <c r="AE78" s="29" t="str">
        <f t="shared" si="5"/>
        <v/>
      </c>
      <c r="AG78" s="7" t="str">
        <f>+$A$21</f>
        <v/>
      </c>
      <c r="AH78" s="7" t="str">
        <f>IF(A78&lt;&gt;"",IF(AE78&lt;&gt;"",AE78,0)+IF(S84&lt;&gt;"",S84,0),"")</f>
        <v/>
      </c>
      <c r="AI78" s="106" t="str">
        <f>IF(AH78="","",IF(AH78&gt;0,ROUND(AH78/LARGE(AH69:AH83,1),3),0))</f>
        <v/>
      </c>
    </row>
    <row r="79" spans="1:35" ht="13.5" x14ac:dyDescent="0.25">
      <c r="A79" s="59" t="str">
        <f>+$A$22</f>
        <v/>
      </c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2"/>
      <c r="W79" s="23"/>
      <c r="X79" s="22"/>
      <c r="Y79" s="23"/>
      <c r="Z79" s="22"/>
      <c r="AA79" s="23"/>
      <c r="AB79" s="22"/>
      <c r="AC79" s="23"/>
      <c r="AE79" s="29" t="str">
        <f t="shared" si="5"/>
        <v/>
      </c>
      <c r="AG79" s="7" t="str">
        <f>+$A$22</f>
        <v/>
      </c>
      <c r="AH79" s="7" t="str">
        <f>IF(A79&lt;&gt;"",IF(AE79&lt;&gt;"",AE79,0)+IF(U84&lt;&gt;"",U84,0),"")</f>
        <v/>
      </c>
      <c r="AI79" s="106" t="str">
        <f>IF(AH79="","",IF(AH79&gt;0,ROUND(AH79/LARGE(AH69:AH83,1),3),0))</f>
        <v/>
      </c>
    </row>
    <row r="80" spans="1:35" ht="13.5" x14ac:dyDescent="0.25">
      <c r="A80" s="59" t="str">
        <f>+$A$23</f>
        <v/>
      </c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2"/>
      <c r="Y80" s="23"/>
      <c r="Z80" s="22"/>
      <c r="AA80" s="23"/>
      <c r="AB80" s="22"/>
      <c r="AC80" s="23"/>
      <c r="AE80" s="29" t="str">
        <f t="shared" si="5"/>
        <v/>
      </c>
      <c r="AG80" s="7" t="str">
        <f>+$A$23</f>
        <v/>
      </c>
      <c r="AH80" s="7" t="str">
        <f>IF(A80&lt;&gt;"",IF(AE80&lt;&gt;"",AE80,0)+IF(W84&lt;&gt;"",W84,0),"")</f>
        <v/>
      </c>
      <c r="AI80" s="106" t="str">
        <f>IF(AH80="","",IF(AH80&gt;0,ROUND(AH80/LARGE(AH69:AH83,1),3),0))</f>
        <v/>
      </c>
    </row>
    <row r="81" spans="1:35" ht="13.5" x14ac:dyDescent="0.25">
      <c r="A81" s="59" t="str">
        <f>+$A$24</f>
        <v/>
      </c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2"/>
      <c r="AA81" s="23"/>
      <c r="AB81" s="22"/>
      <c r="AC81" s="23"/>
      <c r="AE81" s="29" t="str">
        <f t="shared" si="5"/>
        <v/>
      </c>
      <c r="AG81" s="7" t="str">
        <f>+$A$24</f>
        <v/>
      </c>
      <c r="AH81" s="7" t="str">
        <f>IF(A81&lt;&gt;"",IF(AE81&lt;&gt;"",AE81,0)+IF(Y84&lt;&gt;"",Y84,0),"")</f>
        <v/>
      </c>
      <c r="AI81" s="106" t="str">
        <f>IF(AH81="","",IF(AH81&gt;0,ROUND(AH81/LARGE(AH69:AH83,1),3),0))</f>
        <v/>
      </c>
    </row>
    <row r="82" spans="1:35" ht="13.5" x14ac:dyDescent="0.25">
      <c r="A82" s="59" t="str">
        <f>+$A$25</f>
        <v/>
      </c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2"/>
      <c r="AC82" s="23"/>
      <c r="AE82" s="29" t="str">
        <f t="shared" si="5"/>
        <v/>
      </c>
      <c r="AG82" s="7" t="str">
        <f>+$A$25</f>
        <v/>
      </c>
      <c r="AH82" s="7" t="str">
        <f>IF(A82&lt;&gt;"",IF(AE82&lt;&gt;"",AE82,0)+IF(AA84&lt;&gt;"",AA84,0),"")</f>
        <v/>
      </c>
      <c r="AI82" s="106" t="str">
        <f>IF(AH82="","",IF(AH82&gt;0,ROUND(AH82/LARGE(AH69:AH83,1),3),0))</f>
        <v/>
      </c>
    </row>
    <row r="83" spans="1:35" x14ac:dyDescent="0.2">
      <c r="A83" s="59" t="str">
        <f>+$A$26</f>
        <v/>
      </c>
      <c r="C83" s="3"/>
      <c r="AE83" s="26"/>
      <c r="AG83" s="40" t="str">
        <f>+$A$26</f>
        <v/>
      </c>
      <c r="AH83" s="40" t="str">
        <f>IF(A83&lt;&gt;"",IF(AE83&lt;&gt;"",AE83,0)+IF(AC84&lt;&gt;"",AC84,0),"")</f>
        <v/>
      </c>
      <c r="AI83" s="107" t="str">
        <f>IF(AH83="","",IF(AH83&gt;0,ROUND(AH83/LARGE(AH69:AH83,1),3),0))</f>
        <v/>
      </c>
    </row>
    <row r="84" spans="1:35" s="26" customFormat="1" x14ac:dyDescent="0.2">
      <c r="C84" s="27" t="str">
        <f>IF(C68="","",SUM(C69:C82))</f>
        <v/>
      </c>
      <c r="E84" s="27" t="str">
        <f>IF(E68="","",SUM(E69:E82))</f>
        <v/>
      </c>
      <c r="G84" s="27" t="str">
        <f>IF(G68="","",SUM(G69:G82))</f>
        <v/>
      </c>
      <c r="I84" s="27" t="str">
        <f>IF(I68="","",SUM(I69:I82))</f>
        <v/>
      </c>
      <c r="K84" s="27" t="str">
        <f>IF(K68="","",SUM(K69:K82))</f>
        <v/>
      </c>
      <c r="M84" s="27" t="str">
        <f>IF(M68="","",SUM(M69:M82))</f>
        <v/>
      </c>
      <c r="O84" s="27" t="str">
        <f>IF(O68="","",SUM(O69:O82))</f>
        <v/>
      </c>
      <c r="Q84" s="27" t="str">
        <f>IF(Q68="","",SUM(Q69:Q82))</f>
        <v/>
      </c>
      <c r="S84" s="27" t="str">
        <f>IF(S68="","",SUM(S69:S82))</f>
        <v/>
      </c>
      <c r="U84" s="27" t="str">
        <f>IF(U68="","",SUM(U69:U82))</f>
        <v/>
      </c>
      <c r="W84" s="27" t="str">
        <f>IF(W68="","",SUM(W69:W82))</f>
        <v/>
      </c>
      <c r="X84" s="27"/>
      <c r="Y84" s="27" t="str">
        <f>IF(Y68="","",SUM(Y69:Y82))</f>
        <v/>
      </c>
      <c r="AA84" s="27" t="str">
        <f>IF(AA68="","",SUM(AA69:AA82))</f>
        <v/>
      </c>
      <c r="AC84" s="27" t="str">
        <f>IF(AC68="","",SUM(AC69:AC82))</f>
        <v/>
      </c>
      <c r="AG84" s="41"/>
      <c r="AH84" s="93"/>
      <c r="AI84" s="41"/>
    </row>
    <row r="85" spans="1:35" ht="24" customHeight="1" x14ac:dyDescent="0.2">
      <c r="AC85" s="8" t="str">
        <f>"Firma ("&amp;Anagrafica!B91&amp;")"</f>
        <v>Firma (Commissario 3)</v>
      </c>
      <c r="AE85" s="88"/>
      <c r="AF85" s="88"/>
      <c r="AG85" s="89"/>
      <c r="AH85" s="88"/>
      <c r="AI85" s="88"/>
    </row>
    <row r="86" spans="1:35" ht="18.75" x14ac:dyDescent="0.3">
      <c r="A86" s="19" t="str">
        <f>IF(Anagrafica!A92&lt;&gt;"",Anagrafica!A92&amp;" - "&amp;Anagrafica!B92,"")</f>
        <v/>
      </c>
      <c r="B86" s="20"/>
      <c r="D86" s="1"/>
      <c r="AE86" s="90"/>
      <c r="AF86" s="90"/>
      <c r="AG86" s="91"/>
      <c r="AH86" s="90"/>
      <c r="AI86" s="90"/>
    </row>
    <row r="87" spans="1:35" s="5" customFormat="1" ht="13.5" customHeight="1" x14ac:dyDescent="0.2">
      <c r="A87" s="4" t="s">
        <v>10</v>
      </c>
      <c r="C87" s="60" t="str">
        <f>$A$13</f>
        <v/>
      </c>
      <c r="E87" s="60" t="str">
        <f>+$A$14</f>
        <v/>
      </c>
      <c r="G87" s="60" t="str">
        <f>+$A$15</f>
        <v/>
      </c>
      <c r="I87" s="60" t="str">
        <f>+$A$16</f>
        <v/>
      </c>
      <c r="K87" s="60" t="str">
        <f>+$A$17</f>
        <v/>
      </c>
      <c r="M87" s="60" t="str">
        <f>+$A$18</f>
        <v/>
      </c>
      <c r="O87" s="60" t="str">
        <f>+$A$19</f>
        <v/>
      </c>
      <c r="Q87" s="60" t="str">
        <f>+$A$20</f>
        <v/>
      </c>
      <c r="S87" s="60" t="str">
        <f>+$A$21</f>
        <v/>
      </c>
      <c r="U87" s="60" t="str">
        <f>+$A$22</f>
        <v/>
      </c>
      <c r="W87" s="60" t="str">
        <f>+$A$23</f>
        <v/>
      </c>
      <c r="Y87" s="60" t="str">
        <f>+$A$24</f>
        <v/>
      </c>
      <c r="AA87" s="60" t="str">
        <f>+$A$25</f>
        <v/>
      </c>
      <c r="AC87" s="60" t="str">
        <f>+$A$26</f>
        <v/>
      </c>
      <c r="AE87" s="26"/>
      <c r="AG87" s="4" t="s">
        <v>10</v>
      </c>
      <c r="AH87" s="5" t="s">
        <v>1</v>
      </c>
      <c r="AI87" s="5" t="s">
        <v>0</v>
      </c>
    </row>
    <row r="88" spans="1:35" ht="13.5" x14ac:dyDescent="0.25">
      <c r="A88" s="59" t="str">
        <f>+$A$12</f>
        <v/>
      </c>
      <c r="B88" s="22"/>
      <c r="C88" s="23"/>
      <c r="D88" s="22"/>
      <c r="E88" s="23"/>
      <c r="F88" s="22"/>
      <c r="G88" s="23"/>
      <c r="H88" s="22"/>
      <c r="I88" s="23"/>
      <c r="J88" s="22"/>
      <c r="K88" s="23"/>
      <c r="L88" s="22"/>
      <c r="M88" s="23"/>
      <c r="N88" s="22"/>
      <c r="O88" s="23"/>
      <c r="P88" s="22"/>
      <c r="Q88" s="23"/>
      <c r="R88" s="22"/>
      <c r="S88" s="23"/>
      <c r="T88" s="22"/>
      <c r="U88" s="23"/>
      <c r="V88" s="22"/>
      <c r="W88" s="23"/>
      <c r="X88" s="22"/>
      <c r="Y88" s="23"/>
      <c r="Z88" s="22"/>
      <c r="AA88" s="23"/>
      <c r="AB88" s="22"/>
      <c r="AC88" s="23"/>
      <c r="AE88" s="29" t="str">
        <f t="shared" ref="AE88:AE101" si="6">IF(OR(A88="",AND(A88&lt;&gt;"",A89="")),"",SUM(B88,D88,F88,H88,J88,L88,N88,P88,R88,T88,V88,X88,Z88,AB88))</f>
        <v/>
      </c>
      <c r="AG88" s="6" t="str">
        <f>+$A$12</f>
        <v/>
      </c>
      <c r="AH88" s="6" t="str">
        <f>IF(A88&lt;&gt;"",AE88,"")</f>
        <v/>
      </c>
      <c r="AI88" s="105" t="str">
        <f>IF(AH88="","",IF(AH88&gt;0,ROUND(AH88/LARGE(AH88:AH102,1),3),0))</f>
        <v/>
      </c>
    </row>
    <row r="89" spans="1:35" ht="13.5" x14ac:dyDescent="0.25">
      <c r="A89" s="59" t="str">
        <f>+$A$13</f>
        <v/>
      </c>
      <c r="B89" s="24"/>
      <c r="C89" s="24"/>
      <c r="D89" s="22"/>
      <c r="E89" s="23"/>
      <c r="F89" s="22"/>
      <c r="G89" s="23"/>
      <c r="H89" s="22"/>
      <c r="I89" s="23"/>
      <c r="J89" s="22"/>
      <c r="K89" s="23"/>
      <c r="L89" s="22"/>
      <c r="M89" s="23"/>
      <c r="N89" s="22"/>
      <c r="O89" s="23"/>
      <c r="P89" s="22"/>
      <c r="Q89" s="23"/>
      <c r="R89" s="22"/>
      <c r="S89" s="23"/>
      <c r="T89" s="22"/>
      <c r="U89" s="23"/>
      <c r="V89" s="22"/>
      <c r="W89" s="23"/>
      <c r="X89" s="22"/>
      <c r="Y89" s="23"/>
      <c r="Z89" s="22"/>
      <c r="AA89" s="23"/>
      <c r="AB89" s="22"/>
      <c r="AC89" s="23"/>
      <c r="AE89" s="29" t="str">
        <f t="shared" si="6"/>
        <v/>
      </c>
      <c r="AG89" s="7" t="str">
        <f>+$A$13</f>
        <v/>
      </c>
      <c r="AH89" s="7" t="str">
        <f>IF(A89&lt;&gt;"",IF(AE89&lt;&gt;"",AE89,0)+IF(C103&lt;&gt;"",C103,0),"")</f>
        <v/>
      </c>
      <c r="AI89" s="106" t="str">
        <f>IF(AH89="","",IF(AH89&gt;0,ROUND(AH89/LARGE(AH88:AH102,1),3),0))</f>
        <v/>
      </c>
    </row>
    <row r="90" spans="1:35" ht="13.5" x14ac:dyDescent="0.25">
      <c r="A90" s="59" t="str">
        <f>+$A$14</f>
        <v/>
      </c>
      <c r="B90" s="24"/>
      <c r="C90" s="24"/>
      <c r="D90" s="24"/>
      <c r="E90" s="24"/>
      <c r="F90" s="22"/>
      <c r="G90" s="23"/>
      <c r="H90" s="22"/>
      <c r="I90" s="23"/>
      <c r="J90" s="22"/>
      <c r="K90" s="23"/>
      <c r="L90" s="22"/>
      <c r="M90" s="23"/>
      <c r="N90" s="22"/>
      <c r="O90" s="23"/>
      <c r="P90" s="22"/>
      <c r="Q90" s="23"/>
      <c r="R90" s="22"/>
      <c r="S90" s="23"/>
      <c r="T90" s="22"/>
      <c r="U90" s="23"/>
      <c r="V90" s="22"/>
      <c r="W90" s="23"/>
      <c r="X90" s="22"/>
      <c r="Y90" s="23"/>
      <c r="Z90" s="22"/>
      <c r="AA90" s="23"/>
      <c r="AB90" s="22"/>
      <c r="AC90" s="23"/>
      <c r="AE90" s="29" t="str">
        <f t="shared" si="6"/>
        <v/>
      </c>
      <c r="AG90" s="7" t="str">
        <f>+$A$14</f>
        <v/>
      </c>
      <c r="AH90" s="7" t="str">
        <f>IF(A90&lt;&gt;"",IF(AE90&lt;&gt;"",AE90,0)+IF(E103&lt;&gt;"",E103,0),"")</f>
        <v/>
      </c>
      <c r="AI90" s="106" t="str">
        <f>IF(AH90="","",IF(AH90&gt;0,ROUND(AH90/LARGE(AH88:AH102,1),3),0))</f>
        <v/>
      </c>
    </row>
    <row r="91" spans="1:35" ht="13.5" x14ac:dyDescent="0.25">
      <c r="A91" s="59" t="str">
        <f>+$A$15</f>
        <v/>
      </c>
      <c r="B91" s="24"/>
      <c r="C91" s="24"/>
      <c r="D91" s="24"/>
      <c r="E91" s="24"/>
      <c r="F91" s="24"/>
      <c r="G91" s="24"/>
      <c r="H91" s="22"/>
      <c r="I91" s="23"/>
      <c r="J91" s="22"/>
      <c r="K91" s="23"/>
      <c r="L91" s="22"/>
      <c r="M91" s="23"/>
      <c r="N91" s="22"/>
      <c r="O91" s="23"/>
      <c r="P91" s="22"/>
      <c r="Q91" s="23"/>
      <c r="R91" s="22"/>
      <c r="S91" s="23"/>
      <c r="T91" s="22"/>
      <c r="U91" s="23"/>
      <c r="V91" s="22"/>
      <c r="W91" s="23"/>
      <c r="X91" s="22"/>
      <c r="Y91" s="23"/>
      <c r="Z91" s="22"/>
      <c r="AA91" s="23"/>
      <c r="AB91" s="22"/>
      <c r="AC91" s="23"/>
      <c r="AE91" s="29" t="str">
        <f t="shared" si="6"/>
        <v/>
      </c>
      <c r="AG91" s="7" t="str">
        <f>+$A$15</f>
        <v/>
      </c>
      <c r="AH91" s="7" t="str">
        <f>IF(A91&lt;&gt;"",IF(AE91&lt;&gt;"",AE91,0)+IF(G103&lt;&gt;"",G103,0),"")</f>
        <v/>
      </c>
      <c r="AI91" s="106" t="str">
        <f>IF(AH91="","",IF(AH91&gt;0,ROUND(AH91/LARGE(AH88:AH102,1),3),0))</f>
        <v/>
      </c>
    </row>
    <row r="92" spans="1:35" ht="13.5" x14ac:dyDescent="0.25">
      <c r="A92" s="59" t="str">
        <f>+$A$16</f>
        <v/>
      </c>
      <c r="B92" s="24"/>
      <c r="C92" s="24"/>
      <c r="D92" s="24"/>
      <c r="E92" s="24"/>
      <c r="F92" s="24"/>
      <c r="G92" s="24"/>
      <c r="H92" s="24"/>
      <c r="I92" s="24"/>
      <c r="J92" s="22"/>
      <c r="K92" s="23"/>
      <c r="L92" s="22"/>
      <c r="M92" s="23"/>
      <c r="N92" s="22"/>
      <c r="O92" s="23"/>
      <c r="P92" s="22"/>
      <c r="Q92" s="23"/>
      <c r="R92" s="22"/>
      <c r="S92" s="23"/>
      <c r="T92" s="22"/>
      <c r="U92" s="23"/>
      <c r="V92" s="22"/>
      <c r="W92" s="23"/>
      <c r="X92" s="22"/>
      <c r="Y92" s="23"/>
      <c r="Z92" s="22"/>
      <c r="AA92" s="23"/>
      <c r="AB92" s="22"/>
      <c r="AC92" s="23"/>
      <c r="AE92" s="29" t="str">
        <f t="shared" si="6"/>
        <v/>
      </c>
      <c r="AG92" s="7" t="str">
        <f>+$A$16</f>
        <v/>
      </c>
      <c r="AH92" s="7" t="str">
        <f>IF(A92&lt;&gt;"",IF(AE92&lt;&gt;"",AE92,0)+IF(I103&lt;&gt;"",I103,0),"")</f>
        <v/>
      </c>
      <c r="AI92" s="106" t="str">
        <f>IF(AH92="","",IF(AH92&gt;0,ROUND(AH92/LARGE(AH88:AH102,1),3),0))</f>
        <v/>
      </c>
    </row>
    <row r="93" spans="1:35" ht="13.5" x14ac:dyDescent="0.25">
      <c r="A93" s="59" t="str">
        <f>+$A$17</f>
        <v/>
      </c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2"/>
      <c r="M93" s="23"/>
      <c r="N93" s="22"/>
      <c r="O93" s="23"/>
      <c r="P93" s="22"/>
      <c r="Q93" s="23"/>
      <c r="R93" s="22"/>
      <c r="S93" s="23"/>
      <c r="T93" s="22"/>
      <c r="U93" s="23"/>
      <c r="V93" s="22"/>
      <c r="W93" s="23"/>
      <c r="X93" s="22"/>
      <c r="Y93" s="23"/>
      <c r="Z93" s="22"/>
      <c r="AA93" s="23"/>
      <c r="AB93" s="22"/>
      <c r="AC93" s="23"/>
      <c r="AE93" s="29" t="str">
        <f t="shared" si="6"/>
        <v/>
      </c>
      <c r="AG93" s="7" t="str">
        <f>+$A$17</f>
        <v/>
      </c>
      <c r="AH93" s="7" t="str">
        <f>IF(A93&lt;&gt;"",IF(AE93&lt;&gt;"",AE93,0)+IF(K103&lt;&gt;"",K103,0),"")</f>
        <v/>
      </c>
      <c r="AI93" s="106" t="str">
        <f>IF(AH93="","",IF(AH93&gt;0,ROUND(AH93/LARGE(AH88:AH102,1),3),0))</f>
        <v/>
      </c>
    </row>
    <row r="94" spans="1:35" ht="13.5" x14ac:dyDescent="0.25">
      <c r="A94" s="59" t="str">
        <f>+$A$18</f>
        <v/>
      </c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2"/>
      <c r="O94" s="23"/>
      <c r="P94" s="22"/>
      <c r="Q94" s="23"/>
      <c r="R94" s="22"/>
      <c r="S94" s="23"/>
      <c r="T94" s="22"/>
      <c r="U94" s="23"/>
      <c r="V94" s="22"/>
      <c r="W94" s="23"/>
      <c r="X94" s="22"/>
      <c r="Y94" s="23"/>
      <c r="Z94" s="22"/>
      <c r="AA94" s="23"/>
      <c r="AB94" s="22"/>
      <c r="AC94" s="23"/>
      <c r="AE94" s="29" t="str">
        <f t="shared" si="6"/>
        <v/>
      </c>
      <c r="AG94" s="7" t="str">
        <f>+$A$18</f>
        <v/>
      </c>
      <c r="AH94" s="7" t="str">
        <f>IF(A94&lt;&gt;"",IF(AE94&lt;&gt;"",AE94,0)+IF(M103&lt;&gt;"",M103,0),"")</f>
        <v/>
      </c>
      <c r="AI94" s="106" t="str">
        <f>IF(AH94="","",IF(AH94&gt;0,ROUND(AH94/LARGE(AH88:AH102,1),3),0))</f>
        <v/>
      </c>
    </row>
    <row r="95" spans="1:35" ht="13.5" x14ac:dyDescent="0.25">
      <c r="A95" s="59" t="str">
        <f>+$A$19</f>
        <v/>
      </c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2"/>
      <c r="Q95" s="23"/>
      <c r="R95" s="22"/>
      <c r="S95" s="23"/>
      <c r="T95" s="22"/>
      <c r="U95" s="23"/>
      <c r="V95" s="22"/>
      <c r="W95" s="23"/>
      <c r="X95" s="22"/>
      <c r="Y95" s="23"/>
      <c r="Z95" s="22"/>
      <c r="AA95" s="23"/>
      <c r="AB95" s="22"/>
      <c r="AC95" s="23"/>
      <c r="AE95" s="29" t="str">
        <f t="shared" si="6"/>
        <v/>
      </c>
      <c r="AG95" s="7" t="str">
        <f>+$A$19</f>
        <v/>
      </c>
      <c r="AH95" s="7" t="str">
        <f>IF(A95&lt;&gt;"",IF(AE95&lt;&gt;"",AE95,0)+IF(O103&lt;&gt;"",O103,0),"")</f>
        <v/>
      </c>
      <c r="AI95" s="106" t="str">
        <f>IF(AH95="","",IF(AH95&gt;0,ROUND(AH95/LARGE(AH88:AH102,1),3),0))</f>
        <v/>
      </c>
    </row>
    <row r="96" spans="1:35" ht="13.5" x14ac:dyDescent="0.25">
      <c r="A96" s="59" t="str">
        <f>+$A$20</f>
        <v/>
      </c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2"/>
      <c r="S96" s="23"/>
      <c r="T96" s="22"/>
      <c r="U96" s="23"/>
      <c r="V96" s="22"/>
      <c r="W96" s="23"/>
      <c r="X96" s="22"/>
      <c r="Y96" s="23"/>
      <c r="Z96" s="22"/>
      <c r="AA96" s="23"/>
      <c r="AB96" s="22"/>
      <c r="AC96" s="23"/>
      <c r="AE96" s="29" t="str">
        <f t="shared" si="6"/>
        <v/>
      </c>
      <c r="AG96" s="7" t="str">
        <f>+$A$20</f>
        <v/>
      </c>
      <c r="AH96" s="7" t="str">
        <f>IF(A96&lt;&gt;"",IF(AE96&lt;&gt;"",AE96,0)+IF(Q103&lt;&gt;"",Q103,0),"")</f>
        <v/>
      </c>
      <c r="AI96" s="106" t="str">
        <f>IF(AH96="","",IF(AH96&gt;0,ROUND(AH96/LARGE(AH88:AH102,1),3),0))</f>
        <v/>
      </c>
    </row>
    <row r="97" spans="1:35" ht="13.5" x14ac:dyDescent="0.25">
      <c r="A97" s="59" t="str">
        <f>+$A$21</f>
        <v/>
      </c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2"/>
      <c r="U97" s="23"/>
      <c r="V97" s="22"/>
      <c r="W97" s="23"/>
      <c r="X97" s="22"/>
      <c r="Y97" s="23"/>
      <c r="Z97" s="22"/>
      <c r="AA97" s="23"/>
      <c r="AB97" s="22"/>
      <c r="AC97" s="23"/>
      <c r="AE97" s="29" t="str">
        <f t="shared" si="6"/>
        <v/>
      </c>
      <c r="AG97" s="7" t="str">
        <f>+$A$21</f>
        <v/>
      </c>
      <c r="AH97" s="7" t="str">
        <f>IF(A97&lt;&gt;"",IF(AE97&lt;&gt;"",AE97,0)+IF(S103&lt;&gt;"",S103,0),"")</f>
        <v/>
      </c>
      <c r="AI97" s="106" t="str">
        <f>IF(AH97="","",IF(AH97&gt;0,ROUND(AH97/LARGE(AH88:AH102,1),3),0))</f>
        <v/>
      </c>
    </row>
    <row r="98" spans="1:35" ht="13.5" x14ac:dyDescent="0.25">
      <c r="A98" s="59" t="str">
        <f>+$A$22</f>
        <v/>
      </c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2"/>
      <c r="W98" s="23"/>
      <c r="X98" s="22"/>
      <c r="Y98" s="23"/>
      <c r="Z98" s="22"/>
      <c r="AA98" s="23"/>
      <c r="AB98" s="22"/>
      <c r="AC98" s="23"/>
      <c r="AE98" s="29" t="str">
        <f t="shared" si="6"/>
        <v/>
      </c>
      <c r="AG98" s="7" t="str">
        <f>+$A$22</f>
        <v/>
      </c>
      <c r="AH98" s="7" t="str">
        <f>IF(A98&lt;&gt;"",IF(AE98&lt;&gt;"",AE98,0)+IF(U103&lt;&gt;"",U103,0),"")</f>
        <v/>
      </c>
      <c r="AI98" s="106" t="str">
        <f>IF(AH98="","",IF(AH98&gt;0,ROUND(AH98/LARGE(AH88:AH102,1),3),0))</f>
        <v/>
      </c>
    </row>
    <row r="99" spans="1:35" ht="13.5" x14ac:dyDescent="0.25">
      <c r="A99" s="59" t="str">
        <f>+$A$23</f>
        <v/>
      </c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2"/>
      <c r="Y99" s="23"/>
      <c r="Z99" s="22"/>
      <c r="AA99" s="23"/>
      <c r="AB99" s="22"/>
      <c r="AC99" s="23"/>
      <c r="AE99" s="29" t="str">
        <f t="shared" si="6"/>
        <v/>
      </c>
      <c r="AG99" s="7" t="str">
        <f>+$A$23</f>
        <v/>
      </c>
      <c r="AH99" s="7" t="str">
        <f>IF(A99&lt;&gt;"",IF(AE99&lt;&gt;"",AE99,0)+IF(W103&lt;&gt;"",W103,0),"")</f>
        <v/>
      </c>
      <c r="AI99" s="106" t="str">
        <f>IF(AH99="","",IF(AH99&gt;0,ROUND(AH99/LARGE(AH88:AH102,1),3),0))</f>
        <v/>
      </c>
    </row>
    <row r="100" spans="1:35" ht="13.5" x14ac:dyDescent="0.25">
      <c r="A100" s="59" t="str">
        <f>+$A$24</f>
        <v/>
      </c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2"/>
      <c r="AA100" s="23"/>
      <c r="AB100" s="22"/>
      <c r="AC100" s="23"/>
      <c r="AE100" s="29" t="str">
        <f t="shared" si="6"/>
        <v/>
      </c>
      <c r="AG100" s="7" t="str">
        <f>+$A$24</f>
        <v/>
      </c>
      <c r="AH100" s="7" t="str">
        <f>IF(A100&lt;&gt;"",IF(AE100&lt;&gt;"",AE100,0)+IF(Y103&lt;&gt;"",Y103,0),"")</f>
        <v/>
      </c>
      <c r="AI100" s="106" t="str">
        <f>IF(AH100="","",IF(AH100&gt;0,ROUND(AH100/LARGE(AH88:AH102,1),3),0))</f>
        <v/>
      </c>
    </row>
    <row r="101" spans="1:35" ht="13.5" x14ac:dyDescent="0.25">
      <c r="A101" s="59" t="str">
        <f>+$A$25</f>
        <v/>
      </c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2"/>
      <c r="AC101" s="23"/>
      <c r="AE101" s="29" t="str">
        <f t="shared" si="6"/>
        <v/>
      </c>
      <c r="AG101" s="7" t="str">
        <f>+$A$25</f>
        <v/>
      </c>
      <c r="AH101" s="7" t="str">
        <f>IF(A101&lt;&gt;"",IF(AE101&lt;&gt;"",AE101,0)+IF(AA103&lt;&gt;"",AA103,0),"")</f>
        <v/>
      </c>
      <c r="AI101" s="106" t="str">
        <f>IF(AH101="","",IF(AH101&gt;0,ROUND(AH101/LARGE(AH88:AH102,1),3),0))</f>
        <v/>
      </c>
    </row>
    <row r="102" spans="1:35" x14ac:dyDescent="0.2">
      <c r="A102" s="59" t="str">
        <f>+$A$26</f>
        <v/>
      </c>
      <c r="C102" s="3"/>
      <c r="AE102" s="26"/>
      <c r="AG102" s="40" t="str">
        <f>+$A$26</f>
        <v/>
      </c>
      <c r="AH102" s="40" t="str">
        <f>IF(A102&lt;&gt;"",IF(AE102&lt;&gt;"",AE102,0)+IF(AC103&lt;&gt;"",AC103,0),"")</f>
        <v/>
      </c>
      <c r="AI102" s="107" t="str">
        <f>IF(AH102="","",IF(AH102&gt;0,ROUND(AH102/LARGE(AH88:AH102,1),3),0))</f>
        <v/>
      </c>
    </row>
    <row r="103" spans="1:35" s="26" customFormat="1" x14ac:dyDescent="0.2">
      <c r="C103" s="27" t="str">
        <f>IF(C87="","",SUM(C88:C101))</f>
        <v/>
      </c>
      <c r="E103" s="27" t="str">
        <f>IF(E87="","",SUM(E88:E101))</f>
        <v/>
      </c>
      <c r="G103" s="27" t="str">
        <f>IF(G87="","",SUM(G88:G101))</f>
        <v/>
      </c>
      <c r="I103" s="27" t="str">
        <f>IF(I87="","",SUM(I88:I101))</f>
        <v/>
      </c>
      <c r="K103" s="27" t="str">
        <f>IF(K87="","",SUM(K88:K101))</f>
        <v/>
      </c>
      <c r="M103" s="27" t="str">
        <f>IF(M87="","",SUM(M88:M101))</f>
        <v/>
      </c>
      <c r="O103" s="27" t="str">
        <f>IF(O87="","",SUM(O88:O101))</f>
        <v/>
      </c>
      <c r="Q103" s="27" t="str">
        <f>IF(Q87="","",SUM(Q88:Q101))</f>
        <v/>
      </c>
      <c r="S103" s="27" t="str">
        <f>IF(S87="","",SUM(S88:S101))</f>
        <v/>
      </c>
      <c r="U103" s="27" t="str">
        <f>IF(U87="","",SUM(U88:U101))</f>
        <v/>
      </c>
      <c r="W103" s="27" t="str">
        <f>IF(W87="","",SUM(W88:W101))</f>
        <v/>
      </c>
      <c r="X103" s="27"/>
      <c r="Y103" s="27" t="str">
        <f>IF(Y87="","",SUM(Y88:Y101))</f>
        <v/>
      </c>
      <c r="AA103" s="27" t="str">
        <f>IF(AA87="","",SUM(AA88:AA101))</f>
        <v/>
      </c>
      <c r="AC103" s="27" t="str">
        <f>IF(AC87="","",SUM(AC88:AC101))</f>
        <v/>
      </c>
      <c r="AG103" s="41"/>
      <c r="AH103" s="93"/>
      <c r="AI103" s="41"/>
    </row>
    <row r="104" spans="1:35" ht="24" customHeight="1" x14ac:dyDescent="0.2">
      <c r="AC104" s="8" t="str">
        <f>"Firma ("&amp;Anagrafica!B92&amp;")"</f>
        <v>Firma ()</v>
      </c>
      <c r="AE104" s="88"/>
      <c r="AF104" s="88"/>
      <c r="AG104" s="89"/>
      <c r="AH104" s="88"/>
      <c r="AI104" s="88"/>
    </row>
    <row r="105" spans="1:35" ht="18.75" x14ac:dyDescent="0.3">
      <c r="A105" s="19" t="str">
        <f>IF(Anagrafica!A93&lt;&gt;"",Anagrafica!A93&amp;" - "&amp;Anagrafica!B93,"")</f>
        <v/>
      </c>
      <c r="B105" s="20"/>
      <c r="D105" s="1"/>
    </row>
    <row r="106" spans="1:35" s="5" customFormat="1" ht="13.5" customHeight="1" x14ac:dyDescent="0.2">
      <c r="A106" s="4" t="s">
        <v>10</v>
      </c>
      <c r="C106" s="60" t="str">
        <f>$A$13</f>
        <v/>
      </c>
      <c r="E106" s="60" t="str">
        <f>+$A$14</f>
        <v/>
      </c>
      <c r="G106" s="60" t="str">
        <f>+$A$15</f>
        <v/>
      </c>
      <c r="I106" s="60" t="str">
        <f>+$A$16</f>
        <v/>
      </c>
      <c r="K106" s="60" t="str">
        <f>+$A$17</f>
        <v/>
      </c>
      <c r="M106" s="60" t="str">
        <f>+$A$18</f>
        <v/>
      </c>
      <c r="O106" s="60" t="str">
        <f>+$A$19</f>
        <v/>
      </c>
      <c r="Q106" s="60" t="str">
        <f>+$A$20</f>
        <v/>
      </c>
      <c r="S106" s="60" t="str">
        <f>+$A$21</f>
        <v/>
      </c>
      <c r="U106" s="60" t="str">
        <f>+$A$22</f>
        <v/>
      </c>
      <c r="W106" s="60" t="str">
        <f>+$A$23</f>
        <v/>
      </c>
      <c r="Y106" s="60" t="str">
        <f>+$A$24</f>
        <v/>
      </c>
      <c r="AA106" s="60" t="str">
        <f>+$A$25</f>
        <v/>
      </c>
      <c r="AC106" s="60" t="str">
        <f>+$A$26</f>
        <v/>
      </c>
      <c r="AE106" s="26"/>
      <c r="AG106" s="4" t="s">
        <v>10</v>
      </c>
      <c r="AH106" s="5" t="s">
        <v>1</v>
      </c>
      <c r="AI106" s="5" t="s">
        <v>0</v>
      </c>
    </row>
    <row r="107" spans="1:35" ht="13.5" x14ac:dyDescent="0.25">
      <c r="A107" s="59" t="str">
        <f>+$A$12</f>
        <v/>
      </c>
      <c r="B107" s="22"/>
      <c r="C107" s="23"/>
      <c r="D107" s="22"/>
      <c r="E107" s="23"/>
      <c r="F107" s="22"/>
      <c r="G107" s="23"/>
      <c r="H107" s="22"/>
      <c r="I107" s="23"/>
      <c r="J107" s="22"/>
      <c r="K107" s="23"/>
      <c r="L107" s="22"/>
      <c r="M107" s="23"/>
      <c r="N107" s="22"/>
      <c r="O107" s="23"/>
      <c r="P107" s="22"/>
      <c r="Q107" s="23"/>
      <c r="R107" s="22"/>
      <c r="S107" s="23"/>
      <c r="T107" s="22"/>
      <c r="U107" s="23"/>
      <c r="V107" s="22"/>
      <c r="W107" s="23"/>
      <c r="X107" s="22"/>
      <c r="Y107" s="23"/>
      <c r="Z107" s="22"/>
      <c r="AA107" s="23"/>
      <c r="AB107" s="22"/>
      <c r="AC107" s="23"/>
      <c r="AE107" s="29" t="str">
        <f t="shared" ref="AE107:AE120" si="7">IF(OR(A107="",AND(A107&lt;&gt;"",A108="")),"",SUM(B107,D107,F107,H107,J107,L107,N107,P107,R107,T107,V107,X107,Z107,AB107))</f>
        <v/>
      </c>
      <c r="AG107" s="6" t="str">
        <f>+$A$12</f>
        <v/>
      </c>
      <c r="AH107" s="6" t="str">
        <f>IF(A107&lt;&gt;"",AE107,"")</f>
        <v/>
      </c>
      <c r="AI107" s="105" t="str">
        <f>IF(AH107="","",IF(AH107&gt;0,ROUND(AH107/LARGE(AH107:AH121,1),3),0))</f>
        <v/>
      </c>
    </row>
    <row r="108" spans="1:35" ht="13.5" x14ac:dyDescent="0.25">
      <c r="A108" s="59" t="str">
        <f>+$A$13</f>
        <v/>
      </c>
      <c r="B108" s="24"/>
      <c r="C108" s="24"/>
      <c r="D108" s="22"/>
      <c r="E108" s="23"/>
      <c r="F108" s="22"/>
      <c r="G108" s="23"/>
      <c r="H108" s="22"/>
      <c r="I108" s="23"/>
      <c r="J108" s="22"/>
      <c r="K108" s="23"/>
      <c r="L108" s="22"/>
      <c r="M108" s="23"/>
      <c r="N108" s="22"/>
      <c r="O108" s="23"/>
      <c r="P108" s="22"/>
      <c r="Q108" s="23"/>
      <c r="R108" s="22"/>
      <c r="S108" s="23"/>
      <c r="T108" s="22"/>
      <c r="U108" s="23"/>
      <c r="V108" s="22"/>
      <c r="W108" s="23"/>
      <c r="X108" s="22"/>
      <c r="Y108" s="23"/>
      <c r="Z108" s="22"/>
      <c r="AA108" s="23"/>
      <c r="AB108" s="22"/>
      <c r="AC108" s="23"/>
      <c r="AE108" s="29" t="str">
        <f t="shared" si="7"/>
        <v/>
      </c>
      <c r="AG108" s="7" t="str">
        <f>+$A$13</f>
        <v/>
      </c>
      <c r="AH108" s="7" t="str">
        <f>IF(A108&lt;&gt;"",IF(AE108&lt;&gt;"",AE108,0)+IF(C122&lt;&gt;"",C122,0),"")</f>
        <v/>
      </c>
      <c r="AI108" s="106" t="str">
        <f>IF(AH108="","",IF(AH108&gt;0,ROUND(AH108/LARGE(AH107:AH121,1),3),0))</f>
        <v/>
      </c>
    </row>
    <row r="109" spans="1:35" ht="13.5" x14ac:dyDescent="0.25">
      <c r="A109" s="59" t="str">
        <f>+$A$14</f>
        <v/>
      </c>
      <c r="B109" s="24"/>
      <c r="C109" s="24"/>
      <c r="D109" s="24"/>
      <c r="E109" s="24"/>
      <c r="F109" s="22"/>
      <c r="G109" s="23"/>
      <c r="H109" s="22"/>
      <c r="I109" s="23"/>
      <c r="J109" s="22"/>
      <c r="K109" s="23"/>
      <c r="L109" s="22"/>
      <c r="M109" s="23"/>
      <c r="N109" s="22"/>
      <c r="O109" s="23"/>
      <c r="P109" s="22"/>
      <c r="Q109" s="23"/>
      <c r="R109" s="22"/>
      <c r="S109" s="23"/>
      <c r="T109" s="22"/>
      <c r="U109" s="23"/>
      <c r="V109" s="22"/>
      <c r="W109" s="23"/>
      <c r="X109" s="22"/>
      <c r="Y109" s="23"/>
      <c r="Z109" s="22"/>
      <c r="AA109" s="23"/>
      <c r="AB109" s="22"/>
      <c r="AC109" s="23"/>
      <c r="AE109" s="29" t="str">
        <f t="shared" si="7"/>
        <v/>
      </c>
      <c r="AG109" s="7" t="str">
        <f>+$A$14</f>
        <v/>
      </c>
      <c r="AH109" s="7" t="str">
        <f>IF(A109&lt;&gt;"",IF(AE109&lt;&gt;"",AE109,0)+IF(E122&lt;&gt;"",E122,0),"")</f>
        <v/>
      </c>
      <c r="AI109" s="106" t="str">
        <f>IF(AH109="","",IF(AH109&gt;0,ROUND(AH109/LARGE(AH107:AH121,1),3),0))</f>
        <v/>
      </c>
    </row>
    <row r="110" spans="1:35" ht="13.5" x14ac:dyDescent="0.25">
      <c r="A110" s="59" t="str">
        <f>+$A$15</f>
        <v/>
      </c>
      <c r="B110" s="24"/>
      <c r="C110" s="24"/>
      <c r="D110" s="24"/>
      <c r="E110" s="24"/>
      <c r="F110" s="24"/>
      <c r="G110" s="24"/>
      <c r="H110" s="22"/>
      <c r="I110" s="23"/>
      <c r="J110" s="22"/>
      <c r="K110" s="23"/>
      <c r="L110" s="22"/>
      <c r="M110" s="23"/>
      <c r="N110" s="22"/>
      <c r="O110" s="23"/>
      <c r="P110" s="22"/>
      <c r="Q110" s="23"/>
      <c r="R110" s="22"/>
      <c r="S110" s="23"/>
      <c r="T110" s="22"/>
      <c r="U110" s="23"/>
      <c r="V110" s="22"/>
      <c r="W110" s="23"/>
      <c r="X110" s="22"/>
      <c r="Y110" s="23"/>
      <c r="Z110" s="22"/>
      <c r="AA110" s="23"/>
      <c r="AB110" s="22"/>
      <c r="AC110" s="23"/>
      <c r="AE110" s="29" t="str">
        <f t="shared" si="7"/>
        <v/>
      </c>
      <c r="AG110" s="7" t="str">
        <f>+$A$15</f>
        <v/>
      </c>
      <c r="AH110" s="7" t="str">
        <f>IF(A110&lt;&gt;"",IF(AE110&lt;&gt;"",AE110,0)+IF(G122&lt;&gt;"",G122,0),"")</f>
        <v/>
      </c>
      <c r="AI110" s="106" t="str">
        <f>IF(AH110="","",IF(AH110&gt;0,ROUND(AH110/LARGE(AH107:AH121,1),3),0))</f>
        <v/>
      </c>
    </row>
    <row r="111" spans="1:35" ht="13.5" x14ac:dyDescent="0.25">
      <c r="A111" s="59" t="str">
        <f>+$A$16</f>
        <v/>
      </c>
      <c r="B111" s="24"/>
      <c r="C111" s="24"/>
      <c r="D111" s="24"/>
      <c r="E111" s="24"/>
      <c r="F111" s="24"/>
      <c r="G111" s="24"/>
      <c r="H111" s="24"/>
      <c r="I111" s="24"/>
      <c r="J111" s="22"/>
      <c r="K111" s="23"/>
      <c r="L111" s="22"/>
      <c r="M111" s="23"/>
      <c r="N111" s="22"/>
      <c r="O111" s="23"/>
      <c r="P111" s="22"/>
      <c r="Q111" s="23"/>
      <c r="R111" s="22"/>
      <c r="S111" s="23"/>
      <c r="T111" s="22"/>
      <c r="U111" s="23"/>
      <c r="V111" s="22"/>
      <c r="W111" s="23"/>
      <c r="X111" s="22"/>
      <c r="Y111" s="23"/>
      <c r="Z111" s="22"/>
      <c r="AA111" s="23"/>
      <c r="AB111" s="22"/>
      <c r="AC111" s="23"/>
      <c r="AE111" s="29" t="str">
        <f t="shared" si="7"/>
        <v/>
      </c>
      <c r="AG111" s="7" t="str">
        <f>+$A$16</f>
        <v/>
      </c>
      <c r="AH111" s="7" t="str">
        <f>IF(A111&lt;&gt;"",IF(AE111&lt;&gt;"",AE111,0)+IF(I122&lt;&gt;"",I122,0),"")</f>
        <v/>
      </c>
      <c r="AI111" s="106" t="str">
        <f>IF(AH111="","",IF(AH111&gt;0,ROUND(AH111/LARGE(AH107:AH121,1),3),0))</f>
        <v/>
      </c>
    </row>
    <row r="112" spans="1:35" ht="13.5" x14ac:dyDescent="0.25">
      <c r="A112" s="59" t="str">
        <f>+$A$17</f>
        <v/>
      </c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2"/>
      <c r="M112" s="23"/>
      <c r="N112" s="22"/>
      <c r="O112" s="23"/>
      <c r="P112" s="22"/>
      <c r="Q112" s="23"/>
      <c r="R112" s="22"/>
      <c r="S112" s="23"/>
      <c r="T112" s="22"/>
      <c r="U112" s="23"/>
      <c r="V112" s="22"/>
      <c r="W112" s="23"/>
      <c r="X112" s="22"/>
      <c r="Y112" s="23"/>
      <c r="Z112" s="22"/>
      <c r="AA112" s="23"/>
      <c r="AB112" s="22"/>
      <c r="AC112" s="23"/>
      <c r="AE112" s="29" t="str">
        <f t="shared" si="7"/>
        <v/>
      </c>
      <c r="AG112" s="7" t="str">
        <f>+$A$17</f>
        <v/>
      </c>
      <c r="AH112" s="7" t="str">
        <f>IF(A112&lt;&gt;"",IF(AE112&lt;&gt;"",AE112,0)+IF(K122&lt;&gt;"",K122,0),"")</f>
        <v/>
      </c>
      <c r="AI112" s="106" t="str">
        <f>IF(AH112="","",IF(AH112&gt;0,ROUND(AH112/LARGE(AH107:AH121,1),3),0))</f>
        <v/>
      </c>
    </row>
    <row r="113" spans="1:35" ht="13.5" x14ac:dyDescent="0.25">
      <c r="A113" s="59" t="str">
        <f>+$A$18</f>
        <v/>
      </c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2"/>
      <c r="O113" s="23"/>
      <c r="P113" s="22"/>
      <c r="Q113" s="23"/>
      <c r="R113" s="22"/>
      <c r="S113" s="23"/>
      <c r="T113" s="22"/>
      <c r="U113" s="23"/>
      <c r="V113" s="22"/>
      <c r="W113" s="23"/>
      <c r="X113" s="22"/>
      <c r="Y113" s="23"/>
      <c r="Z113" s="22"/>
      <c r="AA113" s="23"/>
      <c r="AB113" s="22"/>
      <c r="AC113" s="23"/>
      <c r="AE113" s="29" t="str">
        <f t="shared" si="7"/>
        <v/>
      </c>
      <c r="AG113" s="7" t="str">
        <f>+$A$18</f>
        <v/>
      </c>
      <c r="AH113" s="7" t="str">
        <f>IF(A113&lt;&gt;"",IF(AE113&lt;&gt;"",AE113,0)+IF(M122&lt;&gt;"",M122,0),"")</f>
        <v/>
      </c>
      <c r="AI113" s="106" t="str">
        <f>IF(AH113="","",IF(AH113&gt;0,ROUND(AH113/LARGE(AH107:AH121,1),3),0))</f>
        <v/>
      </c>
    </row>
    <row r="114" spans="1:35" ht="13.5" x14ac:dyDescent="0.25">
      <c r="A114" s="59" t="str">
        <f>+$A$19</f>
        <v/>
      </c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2"/>
      <c r="Q114" s="23"/>
      <c r="R114" s="22"/>
      <c r="S114" s="23"/>
      <c r="T114" s="22"/>
      <c r="U114" s="23"/>
      <c r="V114" s="22"/>
      <c r="W114" s="23"/>
      <c r="X114" s="22"/>
      <c r="Y114" s="23"/>
      <c r="Z114" s="22"/>
      <c r="AA114" s="23"/>
      <c r="AB114" s="22"/>
      <c r="AC114" s="23"/>
      <c r="AE114" s="29" t="str">
        <f t="shared" si="7"/>
        <v/>
      </c>
      <c r="AG114" s="7" t="str">
        <f>+$A$19</f>
        <v/>
      </c>
      <c r="AH114" s="7" t="str">
        <f>IF(A114&lt;&gt;"",IF(AE114&lt;&gt;"",AE114,0)+IF(O122&lt;&gt;"",O122,0),"")</f>
        <v/>
      </c>
      <c r="AI114" s="106" t="str">
        <f>IF(AH114="","",IF(AH114&gt;0,ROUND(AH114/LARGE(AH107:AH121,1),3),0))</f>
        <v/>
      </c>
    </row>
    <row r="115" spans="1:35" ht="13.5" x14ac:dyDescent="0.25">
      <c r="A115" s="59" t="str">
        <f>+$A$20</f>
        <v/>
      </c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79"/>
      <c r="P115" s="24"/>
      <c r="Q115" s="24"/>
      <c r="R115" s="22"/>
      <c r="S115" s="23"/>
      <c r="T115" s="22"/>
      <c r="U115" s="23"/>
      <c r="V115" s="22"/>
      <c r="W115" s="23"/>
      <c r="X115" s="22"/>
      <c r="Y115" s="23"/>
      <c r="Z115" s="22"/>
      <c r="AA115" s="23"/>
      <c r="AB115" s="22"/>
      <c r="AC115" s="23"/>
      <c r="AE115" s="29" t="str">
        <f t="shared" si="7"/>
        <v/>
      </c>
      <c r="AG115" s="7" t="str">
        <f>+$A$20</f>
        <v/>
      </c>
      <c r="AH115" s="7" t="str">
        <f>IF(A115&lt;&gt;"",IF(AE115&lt;&gt;"",AE115,0)+IF(Q122&lt;&gt;"",Q122,0),"")</f>
        <v/>
      </c>
      <c r="AI115" s="106" t="str">
        <f>IF(AH115="","",IF(AH115&gt;0,ROUND(AH115/LARGE(AH107:AH121,1),3),0))</f>
        <v/>
      </c>
    </row>
    <row r="116" spans="1:35" ht="13.5" x14ac:dyDescent="0.25">
      <c r="A116" s="59" t="str">
        <f>+$A$21</f>
        <v/>
      </c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2"/>
      <c r="U116" s="23"/>
      <c r="V116" s="22"/>
      <c r="W116" s="23"/>
      <c r="X116" s="22"/>
      <c r="Y116" s="23"/>
      <c r="Z116" s="22"/>
      <c r="AA116" s="23"/>
      <c r="AB116" s="22"/>
      <c r="AC116" s="23"/>
      <c r="AE116" s="29" t="str">
        <f t="shared" si="7"/>
        <v/>
      </c>
      <c r="AG116" s="7" t="str">
        <f>+$A$21</f>
        <v/>
      </c>
      <c r="AH116" s="7" t="str">
        <f>IF(A116&lt;&gt;"",IF(AE116&lt;&gt;"",AE116,0)+IF(S122&lt;&gt;"",S122,0),"")</f>
        <v/>
      </c>
      <c r="AI116" s="106" t="str">
        <f>IF(AH116="","",IF(AH116&gt;0,ROUND(AH116/LARGE(AH107:AH121,1),3),0))</f>
        <v/>
      </c>
    </row>
    <row r="117" spans="1:35" ht="13.5" x14ac:dyDescent="0.25">
      <c r="A117" s="59" t="str">
        <f>+$A$22</f>
        <v/>
      </c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2"/>
      <c r="W117" s="23"/>
      <c r="X117" s="22"/>
      <c r="Y117" s="23"/>
      <c r="Z117" s="22"/>
      <c r="AA117" s="23"/>
      <c r="AB117" s="22"/>
      <c r="AC117" s="23"/>
      <c r="AE117" s="29" t="str">
        <f t="shared" si="7"/>
        <v/>
      </c>
      <c r="AG117" s="7" t="str">
        <f>+$A$22</f>
        <v/>
      </c>
      <c r="AH117" s="7" t="str">
        <f>IF(A117&lt;&gt;"",IF(AE117&lt;&gt;"",AE117,0)+IF(U122&lt;&gt;"",U122,0),"")</f>
        <v/>
      </c>
      <c r="AI117" s="106" t="str">
        <f>IF(AH117="","",IF(AH117&gt;0,ROUND(AH117/LARGE(AH107:AH121,1),3),0))</f>
        <v/>
      </c>
    </row>
    <row r="118" spans="1:35" ht="13.5" x14ac:dyDescent="0.25">
      <c r="A118" s="59" t="str">
        <f>+$A$23</f>
        <v/>
      </c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2"/>
      <c r="Y118" s="23"/>
      <c r="Z118" s="22"/>
      <c r="AA118" s="23"/>
      <c r="AB118" s="22"/>
      <c r="AC118" s="23"/>
      <c r="AE118" s="29" t="str">
        <f t="shared" si="7"/>
        <v/>
      </c>
      <c r="AG118" s="7" t="str">
        <f>+$A$23</f>
        <v/>
      </c>
      <c r="AH118" s="7" t="str">
        <f>IF(A118&lt;&gt;"",IF(AE118&lt;&gt;"",AE118,0)+IF(W122&lt;&gt;"",W122,0),"")</f>
        <v/>
      </c>
      <c r="AI118" s="106" t="str">
        <f>IF(AH118="","",IF(AH118&gt;0,ROUND(AH118/LARGE(AH107:AH121,1),3),0))</f>
        <v/>
      </c>
    </row>
    <row r="119" spans="1:35" ht="13.5" x14ac:dyDescent="0.25">
      <c r="A119" s="59" t="str">
        <f>+$A$24</f>
        <v/>
      </c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2"/>
      <c r="AA119" s="23"/>
      <c r="AB119" s="22"/>
      <c r="AC119" s="23"/>
      <c r="AE119" s="29" t="str">
        <f t="shared" si="7"/>
        <v/>
      </c>
      <c r="AG119" s="7" t="str">
        <f>+$A$24</f>
        <v/>
      </c>
      <c r="AH119" s="7" t="str">
        <f>IF(A119&lt;&gt;"",IF(AE119&lt;&gt;"",AE119,0)+IF(Y122&lt;&gt;"",Y122,0),"")</f>
        <v/>
      </c>
      <c r="AI119" s="106" t="str">
        <f>IF(AH119="","",IF(AH119&gt;0,ROUND(AH119/LARGE(AH107:AH121,1),3),0))</f>
        <v/>
      </c>
    </row>
    <row r="120" spans="1:35" ht="13.5" x14ac:dyDescent="0.25">
      <c r="A120" s="59" t="str">
        <f>+$A$25</f>
        <v/>
      </c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2"/>
      <c r="AC120" s="23"/>
      <c r="AE120" s="29" t="str">
        <f t="shared" si="7"/>
        <v/>
      </c>
      <c r="AG120" s="7" t="str">
        <f>+$A$25</f>
        <v/>
      </c>
      <c r="AH120" s="7" t="str">
        <f>IF(A120&lt;&gt;"",IF(AE120&lt;&gt;"",AE120,0)+IF(AA122&lt;&gt;"",AA122,0),"")</f>
        <v/>
      </c>
      <c r="AI120" s="106" t="str">
        <f>IF(AH120="","",IF(AH120&gt;0,ROUND(AH120/LARGE(AH107:AH121,1),3),0))</f>
        <v/>
      </c>
    </row>
    <row r="121" spans="1:35" x14ac:dyDescent="0.2">
      <c r="A121" s="59" t="str">
        <f>+$A$26</f>
        <v/>
      </c>
      <c r="C121" s="3"/>
      <c r="AE121" s="26"/>
      <c r="AG121" s="40" t="str">
        <f>+$A$26</f>
        <v/>
      </c>
      <c r="AH121" s="40" t="str">
        <f>IF(A121&lt;&gt;"",IF(AE121&lt;&gt;"",AE121,0)+IF(AC122&lt;&gt;"",AC122,0),"")</f>
        <v/>
      </c>
      <c r="AI121" s="107" t="str">
        <f>IF(AH121="","",IF(AH121&gt;0,ROUND(AH121/LARGE(AH107:AH121,1),3),0))</f>
        <v/>
      </c>
    </row>
    <row r="122" spans="1:35" s="26" customFormat="1" x14ac:dyDescent="0.2">
      <c r="C122" s="27" t="str">
        <f>IF(C106="","",SUM(C107:C120))</f>
        <v/>
      </c>
      <c r="E122" s="27" t="str">
        <f>IF(E106="","",SUM(E107:E120))</f>
        <v/>
      </c>
      <c r="G122" s="27" t="str">
        <f>IF(G106="","",SUM(G107:G120))</f>
        <v/>
      </c>
      <c r="I122" s="27" t="str">
        <f>IF(I106="","",SUM(I107:I120))</f>
        <v/>
      </c>
      <c r="K122" s="27" t="str">
        <f>IF(K106="","",SUM(K107:K120))</f>
        <v/>
      </c>
      <c r="M122" s="27" t="str">
        <f>IF(M106="","",SUM(M107:M120))</f>
        <v/>
      </c>
      <c r="O122" s="27" t="str">
        <f>IF(O106="","",SUM(O107:O120))</f>
        <v/>
      </c>
      <c r="Q122" s="27" t="str">
        <f>IF(Q106="","",SUM(Q107:Q120))</f>
        <v/>
      </c>
      <c r="S122" s="27" t="str">
        <f>IF(S106="","",SUM(S107:S120))</f>
        <v/>
      </c>
      <c r="U122" s="27" t="str">
        <f>IF(U106="","",SUM(U107:U120))</f>
        <v/>
      </c>
      <c r="W122" s="27" t="str">
        <f>IF(W106="","",SUM(W107:W120))</f>
        <v/>
      </c>
      <c r="X122" s="27"/>
      <c r="Y122" s="27" t="str">
        <f>IF(Y106="","",SUM(Y107:Y120))</f>
        <v/>
      </c>
      <c r="AA122" s="27" t="str">
        <f>IF(AA106="","",SUM(AA107:AA120))</f>
        <v/>
      </c>
      <c r="AC122" s="27" t="str">
        <f>IF(AC106="","",SUM(AC107:AC120))</f>
        <v/>
      </c>
      <c r="AG122" s="41"/>
      <c r="AH122" s="93"/>
      <c r="AI122" s="41"/>
    </row>
    <row r="123" spans="1:35" ht="24" customHeight="1" x14ac:dyDescent="0.2">
      <c r="AC123" s="8" t="str">
        <f>"Firma ("&amp;Anagrafica!B93&amp;")"</f>
        <v>Firma ()</v>
      </c>
      <c r="AE123" s="88"/>
      <c r="AF123" s="88"/>
      <c r="AG123" s="89"/>
      <c r="AH123" s="88"/>
      <c r="AI123" s="88"/>
    </row>
  </sheetData>
  <mergeCells count="70">
    <mergeCell ref="AB24:AE24"/>
    <mergeCell ref="AB25:AE25"/>
    <mergeCell ref="AB26:AE26"/>
    <mergeCell ref="AB20:AE20"/>
    <mergeCell ref="AB21:AE21"/>
    <mergeCell ref="AB22:AE22"/>
    <mergeCell ref="AB23:AE23"/>
    <mergeCell ref="AB16:AE16"/>
    <mergeCell ref="AB17:AE17"/>
    <mergeCell ref="AB18:AE18"/>
    <mergeCell ref="AB19:AE19"/>
    <mergeCell ref="AB12:AE12"/>
    <mergeCell ref="AB13:AE13"/>
    <mergeCell ref="AB14:AE14"/>
    <mergeCell ref="AB15:AE15"/>
    <mergeCell ref="A5:AI5"/>
    <mergeCell ref="A8:AG8"/>
    <mergeCell ref="A9:AG9"/>
    <mergeCell ref="A11:S11"/>
    <mergeCell ref="T11:W11"/>
    <mergeCell ref="AB11:AE11"/>
    <mergeCell ref="X11:AA11"/>
    <mergeCell ref="T12:W12"/>
    <mergeCell ref="T13:W13"/>
    <mergeCell ref="T15:W15"/>
    <mergeCell ref="T14:W14"/>
    <mergeCell ref="T20:W20"/>
    <mergeCell ref="T18:W18"/>
    <mergeCell ref="P27:S27"/>
    <mergeCell ref="B21:S21"/>
    <mergeCell ref="B22:S22"/>
    <mergeCell ref="B23:S23"/>
    <mergeCell ref="B24:S24"/>
    <mergeCell ref="B25:S25"/>
    <mergeCell ref="B26:S26"/>
    <mergeCell ref="T23:W23"/>
    <mergeCell ref="T24:W24"/>
    <mergeCell ref="T25:W25"/>
    <mergeCell ref="T26:W26"/>
    <mergeCell ref="T22:W22"/>
    <mergeCell ref="X17:AA17"/>
    <mergeCell ref="A1:AG1"/>
    <mergeCell ref="T27:W27"/>
    <mergeCell ref="B18:S18"/>
    <mergeCell ref="T16:W16"/>
    <mergeCell ref="T17:W17"/>
    <mergeCell ref="B15:S15"/>
    <mergeCell ref="B12:S12"/>
    <mergeCell ref="B13:S13"/>
    <mergeCell ref="B19:S19"/>
    <mergeCell ref="B20:S20"/>
    <mergeCell ref="T21:W21"/>
    <mergeCell ref="B14:S14"/>
    <mergeCell ref="B16:S16"/>
    <mergeCell ref="B17:S17"/>
    <mergeCell ref="T19:W19"/>
    <mergeCell ref="X12:AA12"/>
    <mergeCell ref="X13:AA13"/>
    <mergeCell ref="X14:AA14"/>
    <mergeCell ref="X15:AA15"/>
    <mergeCell ref="X16:AA16"/>
    <mergeCell ref="X18:AA18"/>
    <mergeCell ref="X19:AA19"/>
    <mergeCell ref="X24:AA24"/>
    <mergeCell ref="X25:AA25"/>
    <mergeCell ref="X26:AA26"/>
    <mergeCell ref="X20:AA20"/>
    <mergeCell ref="X21:AA21"/>
    <mergeCell ref="X22:AA22"/>
    <mergeCell ref="X23:AA23"/>
  </mergeCells>
  <phoneticPr fontId="0" type="noConversion"/>
  <conditionalFormatting sqref="C46 W46:Y46 C65 E46 G46 I46 K46 M46 O46 Q46 U46 S46 AC84 W65:Y65 E65 G65 I65 K65 M65 O65 Q65 U65 S65 AC65 AA65 AA46 C84 W84:Y84 E84 G84 I84 K84 M84 O84 Q84 U84 S84 AA84 AC46 C103 AC122 W103:Y103 E103 G103 I103 K103 M103 O103 Q103 U103 S103 AC103 AA103 C122 W122:Y122 E122 G122 I122 K122 M122 O122 Q122 U122 S122 AA122">
    <cfRule type="expression" dxfId="1359" priority="1" stopIfTrue="1">
      <formula>C30=""</formula>
    </cfRule>
  </conditionalFormatting>
  <conditionalFormatting sqref="B52:E63 B51:C51 H54:I63 J55:K63 L56:M63 N57:O63 P58:Q63 R59:S63 T60:U63 V61:W63 X62:Y63 Z63:AA63 F53:G63 Z82:AA82 F72:G82 H73:I82 J74:K82 L75:M82 N76:O82 P77:Q82 R78:S82 T79:U82 V80:W82 X81:Y82 B71:E82 B70:C70 B90:E101 B89:C89 H92:I101 J93:K101 L94:M101 N95:O101 P96:Q101 R97:S101 T98:U101 V99:W101 X100:Y101 Z101:AA101 F91:G101 Z120:AA120 F110:G120 H111:I120 J112:K120 L113:M120 N114:O120 P115:Q120 R116:S120 T117:U120 V118:W120 X119:Y120 B109:E120 B108:C108 B33:E44 B32:C32 H35:I44 J36:K44 L37:M44 N38:O44 P39:Q44 R40:S44 T41:U44 V42:W44 X43:Y44 Z44:AA44 F34:G44">
    <cfRule type="expression" dxfId="1358" priority="2" stopIfTrue="1">
      <formula>AND($A32&lt;&gt;"",$A33="")</formula>
    </cfRule>
    <cfRule type="expression" dxfId="1357" priority="3" stopIfTrue="1">
      <formula>$A32=""</formula>
    </cfRule>
  </conditionalFormatting>
  <conditionalFormatting sqref="B50 D50:D51 F50:F52 H50:H53 J50:J54 L50:L55 N50:N56 P50:P57 R50:R58 T50:T59 V50:V60 X50:X61 Z50:Z62 AB50:AB63">
    <cfRule type="expression" dxfId="1356" priority="4" stopIfTrue="1">
      <formula>AND(OR($A50="",C$49=""),$AE50&lt;&gt;"")</formula>
    </cfRule>
    <cfRule type="expression" dxfId="1355" priority="5" stopIfTrue="1">
      <formula>OR($A50="",C$49="")</formula>
    </cfRule>
  </conditionalFormatting>
  <conditionalFormatting sqref="C50 E50:E51 G50:G52 I50:I53 K50:K54 M50:M55 O50:O56 Q50:Q57 S50:S58 U50:U59 W50:W60 Y50:Y61 AA50:AA62 AC50:AC63 C88 E88:E89 G88:G90 I88:I91 K88:K92 M88:M93 O88:O94 Q88:Q95 S88:S96 U88:U97 W88:W98 Y88:Y99 AA88:AA100 AC88:AC101">
    <cfRule type="expression" dxfId="1354" priority="6" stopIfTrue="1">
      <formula>AND(OR($A50="",C$49=""),$AE50&lt;&gt;"")</formula>
    </cfRule>
    <cfRule type="expression" dxfId="1353" priority="7" stopIfTrue="1">
      <formula>C$49=""</formula>
    </cfRule>
  </conditionalFormatting>
  <conditionalFormatting sqref="B69 F69:F71 D69:D70 H69:H72 J69:J73 L69:L74 N69:N75 P69:P76 R69:R77 T69:T78 V69:V79 X69:X80 Z69:Z81 AB69:AB82 X118">
    <cfRule type="expression" dxfId="1352" priority="8" stopIfTrue="1">
      <formula>AND(OR($A69="",C$68=""),$AE69&lt;&gt;"")</formula>
    </cfRule>
    <cfRule type="expression" dxfId="1351" priority="9" stopIfTrue="1">
      <formula>OR($A69="",C$68="")</formula>
    </cfRule>
  </conditionalFormatting>
  <conditionalFormatting sqref="C69 G69:G71 E69:E70 I69:I72 K69:K73 M69:M74 O69:O75 Q69:Q76 S69:S77 U69:U78 W69:W79 Y69:Y80 AA69:AA81 AC69:AC82 C107 G107:G109 E107:E108 I107:I110 K107:K111 M107:M112 O107:O113 Q107:Q114 S107:S115 U107:U116 W107:W117 Y107:Y118 AA107:AA119 AC107:AC120">
    <cfRule type="expression" dxfId="1350" priority="10" stopIfTrue="1">
      <formula>AND(OR($A69="",C$68=""),$AE69&lt;&gt;"")</formula>
    </cfRule>
    <cfRule type="expression" dxfId="1349" priority="11" stopIfTrue="1">
      <formula>C$68=""</formula>
    </cfRule>
  </conditionalFormatting>
  <conditionalFormatting sqref="B88 D88:D89 F88:F90 H88:H91 J88:J92 L88:L93 N88:N94 P88:P95 R88:R96 T88:T97 V88:V98 X88:X99 Z88:Z100 AB88:AB101">
    <cfRule type="expression" dxfId="1348" priority="12" stopIfTrue="1">
      <formula>AND(OR($A88="",C$87=""),$AE88&lt;&gt;"")</formula>
    </cfRule>
    <cfRule type="expression" dxfId="1347" priority="13" stopIfTrue="1">
      <formula>OR($A88="",C$87="")</formula>
    </cfRule>
  </conditionalFormatting>
  <conditionalFormatting sqref="B107 D107:D108 F107:F109 H107:H110 J107:J111 L107:L112 N107:N113 P107:P114 R107:R115 T107:T116 V107:V117 X107:X117 Z107:Z119 AB107:AB120">
    <cfRule type="expression" dxfId="1346" priority="14" stopIfTrue="1">
      <formula>AND(OR($A107="",C$106=""),$AE107&lt;&gt;"")</formula>
    </cfRule>
    <cfRule type="expression" dxfId="1345" priority="15" stopIfTrue="1">
      <formula>OR($A107="",C$106="")</formula>
    </cfRule>
  </conditionalFormatting>
  <conditionalFormatting sqref="B31 D31:D32 R31:R39 AB31:AB44 Z31:Z43 X31:X42 V31:V41 T31:T40 P31:P38 N31:N37 L31:L36 J31:J35 H31:H34 F31:F33">
    <cfRule type="expression" dxfId="1344" priority="16" stopIfTrue="1">
      <formula>AND(OR($A31="",C$30=""),$AE31&lt;&gt;"")</formula>
    </cfRule>
    <cfRule type="expression" dxfId="1343" priority="17" stopIfTrue="1">
      <formula>OR($A31="",C$30="")</formula>
    </cfRule>
  </conditionalFormatting>
  <conditionalFormatting sqref="C31 E31:E32 S31:S39 AC31:AC44 AA31:AA43 Y31:Y42 W31:W41 U31:U40 Q31:Q38 O31:O37 M31:M36 K31:K35 I31:I34 G31:G33">
    <cfRule type="expression" dxfId="1342" priority="18" stopIfTrue="1">
      <formula>AND(OR($A31="",C$30=""),$AE31&lt;&gt;"")</formula>
    </cfRule>
    <cfRule type="expression" dxfId="1341" priority="19" stopIfTrue="1">
      <formula>C$30=""</formula>
    </cfRule>
  </conditionalFormatting>
  <conditionalFormatting sqref="A31:A45 A107:A121 AE107:AE120 B106:AC106 AE88:AE101 A88:A102 B87:AC87 A69:A83 B68:AC68 AE69:AE82 AE50:AE63 B49:AC49 A50:A64 B30:AC30 AE31:AE44">
    <cfRule type="cellIs" dxfId="1340" priority="20" stopIfTrue="1" operator="equal">
      <formula>""</formula>
    </cfRule>
  </conditionalFormatting>
  <hyperlinks>
    <hyperlink ref="A1" location="Anagrafica!A1" display="Torna alla scheda Anagrafica" xr:uid="{00000000-0004-0000-1800-000000000000}"/>
  </hyperlinks>
  <pageMargins left="0.39370078740157483" right="0.39370078740157483" top="0.39370078740157483" bottom="0.78740157480314965" header="0.51181102362204722" footer="0.39370078740157483"/>
  <pageSetup paperSize="9" scale="42" orientation="portrait" r:id="rId1"/>
  <headerFooter alignWithMargins="0">
    <oddFooter>&amp;L&amp;"Arial Narrow,Normale"&amp;8&amp;D&amp;R&amp;"Arial Narrow,Normale"&amp;A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Foglio49">
    <tabColor indexed="42"/>
    <pageSetUpPr fitToPage="1"/>
  </sheetPr>
  <dimension ref="A1:AI123"/>
  <sheetViews>
    <sheetView showGridLines="0" view="pageBreakPreview" topLeftCell="A5" zoomScaleNormal="100" workbookViewId="0">
      <selection activeCell="U38" sqref="U38"/>
    </sheetView>
  </sheetViews>
  <sheetFormatPr defaultColWidth="9.140625" defaultRowHeight="12.75" x14ac:dyDescent="0.2"/>
  <cols>
    <col min="1" max="2" width="3.85546875" style="3" customWidth="1"/>
    <col min="3" max="3" width="3.85546875" style="5" bestFit="1" customWidth="1"/>
    <col min="4" max="4" width="3.140625" style="3" customWidth="1"/>
    <col min="5" max="31" width="3" style="3" customWidth="1"/>
    <col min="32" max="32" width="2.42578125" style="3" customWidth="1"/>
    <col min="33" max="33" width="3.5703125" style="26" customWidth="1"/>
    <col min="34" max="35" width="10.85546875" style="3" customWidth="1"/>
    <col min="36" max="43" width="3" style="3" customWidth="1"/>
    <col min="44" max="44" width="3.140625" style="3" customWidth="1"/>
    <col min="45" max="16384" width="9.140625" style="3"/>
  </cols>
  <sheetData>
    <row r="1" spans="1:35" ht="26.25" customHeight="1" x14ac:dyDescent="0.2">
      <c r="A1" s="353" t="s">
        <v>21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</row>
    <row r="2" spans="1:35" s="30" customFormat="1" ht="13.5" x14ac:dyDescent="0.25">
      <c r="A2" s="45" t="s">
        <v>16</v>
      </c>
      <c r="B2" s="46"/>
      <c r="C2" s="47"/>
      <c r="D2" s="48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9"/>
      <c r="AH2" s="49"/>
      <c r="AI2" s="49"/>
    </row>
    <row r="3" spans="1:35" s="31" customFormat="1" ht="13.5" x14ac:dyDescent="0.25">
      <c r="A3" s="50"/>
      <c r="B3" s="50"/>
      <c r="C3" s="51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</row>
    <row r="4" spans="1:35" s="9" customFormat="1" ht="6" customHeight="1" x14ac:dyDescent="0.3">
      <c r="A4" s="52"/>
      <c r="B4" s="52"/>
      <c r="C4" s="53"/>
      <c r="D4" s="54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</row>
    <row r="5" spans="1:35" s="9" customFormat="1" ht="39.75" customHeight="1" x14ac:dyDescent="0.3">
      <c r="A5" s="411" t="str">
        <f>IF(Anagrafica!A3&lt;&gt;"",Anagrafica!A3,"")</f>
        <v>CDC ___/______/______ ANNO_______ (agg. P se plurien.) 
TITOLO DEL CDC______________________________</v>
      </c>
      <c r="B5" s="411"/>
      <c r="C5" s="411"/>
      <c r="D5" s="411"/>
      <c r="E5" s="411"/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  <c r="Q5" s="411"/>
      <c r="R5" s="411"/>
      <c r="S5" s="411"/>
      <c r="T5" s="411"/>
      <c r="U5" s="411"/>
      <c r="V5" s="411"/>
      <c r="W5" s="411"/>
      <c r="X5" s="411"/>
      <c r="Y5" s="411"/>
      <c r="Z5" s="411"/>
      <c r="AA5" s="411"/>
      <c r="AB5" s="411"/>
      <c r="AC5" s="411"/>
      <c r="AD5" s="411"/>
      <c r="AE5" s="411"/>
      <c r="AF5" s="411"/>
      <c r="AG5" s="411"/>
      <c r="AH5" s="411"/>
      <c r="AI5" s="411"/>
    </row>
    <row r="6" spans="1:35" s="9" customFormat="1" ht="20.25" x14ac:dyDescent="0.3">
      <c r="A6" s="33"/>
      <c r="B6" s="33"/>
      <c r="C6" s="58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</row>
    <row r="7" spans="1:35" s="9" customFormat="1" ht="20.25" x14ac:dyDescent="0.3">
      <c r="C7" s="10"/>
      <c r="D7" s="11"/>
    </row>
    <row r="8" spans="1:35" s="72" customFormat="1" ht="18.75" x14ac:dyDescent="0.3">
      <c r="A8" s="412" t="str">
        <f>"Criterio: "&amp; Anagrafica!A21&amp;" - "&amp;Anagrafica!B21</f>
        <v>Criterio: CRIT2 - Criterio tecnico 2</v>
      </c>
      <c r="B8" s="412"/>
      <c r="C8" s="412"/>
      <c r="D8" s="412"/>
      <c r="E8" s="412"/>
      <c r="F8" s="412"/>
      <c r="G8" s="412"/>
      <c r="H8" s="412"/>
      <c r="I8" s="412"/>
      <c r="J8" s="412"/>
      <c r="K8" s="412"/>
      <c r="L8" s="412"/>
      <c r="M8" s="412"/>
      <c r="N8" s="412"/>
      <c r="O8" s="412"/>
      <c r="P8" s="412"/>
      <c r="Q8" s="412"/>
      <c r="R8" s="412"/>
      <c r="S8" s="412"/>
      <c r="T8" s="412"/>
      <c r="U8" s="412"/>
      <c r="V8" s="412"/>
      <c r="W8" s="412"/>
      <c r="X8" s="412"/>
      <c r="Y8" s="412"/>
      <c r="Z8" s="412"/>
      <c r="AA8" s="412"/>
      <c r="AB8" s="412"/>
      <c r="AC8" s="412"/>
      <c r="AD8" s="412"/>
      <c r="AE8" s="412"/>
      <c r="AF8" s="412"/>
      <c r="AG8" s="412"/>
      <c r="AH8" s="82" t="s">
        <v>15</v>
      </c>
      <c r="AI8" s="83">
        <f>IF(+Anagrafica!C21&lt;&gt;"",Anagrafica!C21,"")</f>
        <v>35</v>
      </c>
    </row>
    <row r="9" spans="1:35" s="1" customFormat="1" ht="24" customHeight="1" x14ac:dyDescent="0.3">
      <c r="A9" s="413" t="str">
        <f>"Sottocriterio: " &amp; Anagrafica!A29&amp;" - "&amp;Anagrafica!B29</f>
        <v xml:space="preserve">Sottocriterio:  - </v>
      </c>
      <c r="B9" s="413"/>
      <c r="C9" s="413"/>
      <c r="D9" s="413"/>
      <c r="E9" s="413"/>
      <c r="F9" s="413"/>
      <c r="G9" s="413"/>
      <c r="H9" s="413"/>
      <c r="I9" s="413"/>
      <c r="J9" s="413"/>
      <c r="K9" s="413"/>
      <c r="L9" s="413"/>
      <c r="M9" s="413"/>
      <c r="N9" s="413"/>
      <c r="O9" s="413"/>
      <c r="P9" s="413"/>
      <c r="Q9" s="413"/>
      <c r="R9" s="413"/>
      <c r="S9" s="413"/>
      <c r="T9" s="413"/>
      <c r="U9" s="413"/>
      <c r="V9" s="413"/>
      <c r="W9" s="413"/>
      <c r="X9" s="413"/>
      <c r="Y9" s="413"/>
      <c r="Z9" s="413"/>
      <c r="AA9" s="413"/>
      <c r="AB9" s="413"/>
      <c r="AC9" s="413"/>
      <c r="AD9" s="413"/>
      <c r="AE9" s="413"/>
      <c r="AF9" s="413"/>
      <c r="AG9" s="413"/>
      <c r="AH9" s="65" t="s">
        <v>18</v>
      </c>
      <c r="AI9" s="84" t="str">
        <f>IF(+Anagrafica!C29&lt;&gt;"",Anagrafica!C29,"")</f>
        <v/>
      </c>
    </row>
    <row r="10" spans="1:35" ht="18" x14ac:dyDescent="0.25">
      <c r="B10" s="1"/>
      <c r="D10" s="1"/>
      <c r="AB10" s="4"/>
      <c r="AC10" s="4"/>
      <c r="AD10" s="4"/>
      <c r="AE10" s="4"/>
    </row>
    <row r="11" spans="1:35" ht="29.25" customHeight="1" x14ac:dyDescent="0.2">
      <c r="A11" s="385" t="s">
        <v>17</v>
      </c>
      <c r="B11" s="385"/>
      <c r="C11" s="385"/>
      <c r="D11" s="385"/>
      <c r="E11" s="385"/>
      <c r="F11" s="385"/>
      <c r="G11" s="385"/>
      <c r="H11" s="385"/>
      <c r="I11" s="385"/>
      <c r="J11" s="385"/>
      <c r="K11" s="385"/>
      <c r="L11" s="385"/>
      <c r="M11" s="385"/>
      <c r="N11" s="385"/>
      <c r="O11" s="385"/>
      <c r="P11" s="385"/>
      <c r="Q11" s="385"/>
      <c r="R11" s="385"/>
      <c r="S11" s="385"/>
      <c r="T11" s="385" t="s">
        <v>23</v>
      </c>
      <c r="U11" s="385"/>
      <c r="V11" s="385"/>
      <c r="W11" s="385"/>
      <c r="X11" s="385" t="s">
        <v>25</v>
      </c>
      <c r="Y11" s="385"/>
      <c r="Z11" s="385"/>
      <c r="AA11" s="385"/>
      <c r="AB11" s="385" t="s">
        <v>24</v>
      </c>
      <c r="AC11" s="385"/>
      <c r="AD11" s="385"/>
      <c r="AE11" s="385"/>
      <c r="AF11" s="26"/>
      <c r="AI11" s="21" t="s">
        <v>19</v>
      </c>
    </row>
    <row r="12" spans="1:35" ht="16.5" x14ac:dyDescent="0.3">
      <c r="A12" s="61" t="str">
        <f>IF($AI$9&lt;&gt;"",IF(Anagrafica!A99&lt;&gt;"",Anagrafica!A99,""),"")</f>
        <v/>
      </c>
      <c r="B12" s="409" t="str">
        <f>IF(A12&lt;&gt;"",IF(Anagrafica!B99&lt;&gt;"",Anagrafica!B99,""),"")</f>
        <v/>
      </c>
      <c r="C12" s="409"/>
      <c r="D12" s="409"/>
      <c r="E12" s="409"/>
      <c r="F12" s="409"/>
      <c r="G12" s="409"/>
      <c r="H12" s="409"/>
      <c r="I12" s="409"/>
      <c r="J12" s="409"/>
      <c r="K12" s="409"/>
      <c r="L12" s="409"/>
      <c r="M12" s="409"/>
      <c r="N12" s="409"/>
      <c r="O12" s="409"/>
      <c r="P12" s="409"/>
      <c r="Q12" s="409"/>
      <c r="R12" s="409"/>
      <c r="S12" s="410"/>
      <c r="T12" s="372" t="str">
        <f>IF(A12&lt;&gt;"",IF(AI31&lt;&gt;"",AI31,0)+IF(AI50&lt;&gt;"",AI50,0)+IF(AI69&lt;&gt;"",AI69,0)+IF(AI88&lt;&gt;"",AI88,0)+IF(AI107&lt;&gt;"",AI107,0),"")</f>
        <v/>
      </c>
      <c r="U12" s="373"/>
      <c r="V12" s="373"/>
      <c r="W12" s="373"/>
      <c r="X12" s="372" t="str">
        <f>IF(T12&lt;&gt;"",ROUND(T12/COUNTA(Anagrafica!$B$89:$C$93),3),"")</f>
        <v/>
      </c>
      <c r="Y12" s="373"/>
      <c r="Z12" s="373"/>
      <c r="AA12" s="390"/>
      <c r="AB12" s="372" t="str">
        <f>IF(T12="","",IF(T12&gt;0,ROUND(X12/LARGE($X$12:$AA$26,1),3),0))</f>
        <v/>
      </c>
      <c r="AC12" s="373"/>
      <c r="AD12" s="373"/>
      <c r="AE12" s="390"/>
      <c r="AF12" s="94"/>
      <c r="AG12" s="94"/>
      <c r="AH12" s="95"/>
      <c r="AI12" s="85" t="str">
        <f t="shared" ref="AI12:AI26" si="0">IF(AB12&lt;&gt;"",IF(AB12&gt;0,ROUND(AB12*IF($AI$9&lt;&gt;"",$AI$9,$AI$8),3),0),"")</f>
        <v/>
      </c>
    </row>
    <row r="13" spans="1:35" ht="16.5" x14ac:dyDescent="0.3">
      <c r="A13" s="62" t="str">
        <f>IF($AI$9&lt;&gt;"",IF(Anagrafica!A100&lt;&gt;"",Anagrafica!A100,""),"")</f>
        <v/>
      </c>
      <c r="B13" s="374" t="str">
        <f>IF(A13&lt;&gt;"",IF(Anagrafica!B100&lt;&gt;"",Anagrafica!B100,""),"")</f>
        <v/>
      </c>
      <c r="C13" s="374"/>
      <c r="D13" s="374"/>
      <c r="E13" s="374"/>
      <c r="F13" s="374"/>
      <c r="G13" s="374"/>
      <c r="H13" s="374"/>
      <c r="I13" s="374"/>
      <c r="J13" s="374"/>
      <c r="K13" s="374"/>
      <c r="L13" s="374"/>
      <c r="M13" s="374"/>
      <c r="N13" s="374"/>
      <c r="O13" s="374"/>
      <c r="P13" s="374"/>
      <c r="Q13" s="374"/>
      <c r="R13" s="374"/>
      <c r="S13" s="376"/>
      <c r="T13" s="401" t="str">
        <f t="shared" ref="T13:T26" si="1">IF(A13&lt;&gt;"",IF(AI32&lt;&gt;"",AI32,0)+IF(AI51&lt;&gt;"",AI51,0)+IF(AI70&lt;&gt;"",AI70,0)+IF(AI89&lt;&gt;"",AI89,0)+IF(AI108&lt;&gt;"",AI108,0),"")</f>
        <v/>
      </c>
      <c r="U13" s="402"/>
      <c r="V13" s="402"/>
      <c r="W13" s="402"/>
      <c r="X13" s="401" t="str">
        <f>IF(T13&lt;&gt;"",ROUND(T13/COUNTA(Anagrafica!$B$89:$C$93),3),"")</f>
        <v/>
      </c>
      <c r="Y13" s="402"/>
      <c r="Z13" s="402"/>
      <c r="AA13" s="403"/>
      <c r="AB13" s="401" t="str">
        <f t="shared" ref="AB13:AB26" si="2">IF(T13="","",IF(T13&gt;0,ROUND(X13/LARGE($X$12:$AA$26,1),3),0))</f>
        <v/>
      </c>
      <c r="AC13" s="402"/>
      <c r="AD13" s="402"/>
      <c r="AE13" s="403"/>
      <c r="AF13" s="96"/>
      <c r="AG13" s="96"/>
      <c r="AH13" s="97"/>
      <c r="AI13" s="86" t="str">
        <f t="shared" si="0"/>
        <v/>
      </c>
    </row>
    <row r="14" spans="1:35" ht="16.5" x14ac:dyDescent="0.3">
      <c r="A14" s="62" t="str">
        <f>IF($AI$9&lt;&gt;"",IF(Anagrafica!A101&lt;&gt;"",Anagrafica!A101,""),"")</f>
        <v/>
      </c>
      <c r="B14" s="374" t="str">
        <f>IF(A14&lt;&gt;"",IF(Anagrafica!B101&lt;&gt;"",Anagrafica!B101,""),"")</f>
        <v/>
      </c>
      <c r="C14" s="374"/>
      <c r="D14" s="374"/>
      <c r="E14" s="374"/>
      <c r="F14" s="374"/>
      <c r="G14" s="374"/>
      <c r="H14" s="374"/>
      <c r="I14" s="374"/>
      <c r="J14" s="374"/>
      <c r="K14" s="374"/>
      <c r="L14" s="374"/>
      <c r="M14" s="374"/>
      <c r="N14" s="374"/>
      <c r="O14" s="374"/>
      <c r="P14" s="374"/>
      <c r="Q14" s="374"/>
      <c r="R14" s="374"/>
      <c r="S14" s="376"/>
      <c r="T14" s="401" t="str">
        <f t="shared" si="1"/>
        <v/>
      </c>
      <c r="U14" s="402"/>
      <c r="V14" s="402"/>
      <c r="W14" s="402"/>
      <c r="X14" s="401" t="str">
        <f>IF(T14&lt;&gt;"",ROUND(T14/COUNTA(Anagrafica!$B$89:$C$93),3),"")</f>
        <v/>
      </c>
      <c r="Y14" s="402"/>
      <c r="Z14" s="402"/>
      <c r="AA14" s="403"/>
      <c r="AB14" s="401" t="str">
        <f t="shared" si="2"/>
        <v/>
      </c>
      <c r="AC14" s="402"/>
      <c r="AD14" s="402"/>
      <c r="AE14" s="403"/>
      <c r="AF14" s="96"/>
      <c r="AG14" s="96"/>
      <c r="AH14" s="97"/>
      <c r="AI14" s="86" t="str">
        <f t="shared" si="0"/>
        <v/>
      </c>
    </row>
    <row r="15" spans="1:35" ht="16.5" x14ac:dyDescent="0.3">
      <c r="A15" s="62" t="str">
        <f>IF($AI$9&lt;&gt;"",IF(Anagrafica!A102&lt;&gt;"",Anagrafica!A102,""),"")</f>
        <v/>
      </c>
      <c r="B15" s="374" t="str">
        <f>IF(A15&lt;&gt;"",IF(Anagrafica!B102&lt;&gt;"",Anagrafica!B102,""),"")</f>
        <v/>
      </c>
      <c r="C15" s="374"/>
      <c r="D15" s="374"/>
      <c r="E15" s="374"/>
      <c r="F15" s="374"/>
      <c r="G15" s="374"/>
      <c r="H15" s="374"/>
      <c r="I15" s="374"/>
      <c r="J15" s="374"/>
      <c r="K15" s="374"/>
      <c r="L15" s="374"/>
      <c r="M15" s="374"/>
      <c r="N15" s="374"/>
      <c r="O15" s="374"/>
      <c r="P15" s="374"/>
      <c r="Q15" s="374"/>
      <c r="R15" s="374"/>
      <c r="S15" s="376"/>
      <c r="T15" s="401" t="str">
        <f t="shared" si="1"/>
        <v/>
      </c>
      <c r="U15" s="402"/>
      <c r="V15" s="402"/>
      <c r="W15" s="402"/>
      <c r="X15" s="401" t="str">
        <f>IF(T15&lt;&gt;"",ROUND(T15/COUNTA(Anagrafica!$B$89:$C$93),3),"")</f>
        <v/>
      </c>
      <c r="Y15" s="402"/>
      <c r="Z15" s="402"/>
      <c r="AA15" s="403"/>
      <c r="AB15" s="401" t="str">
        <f t="shared" si="2"/>
        <v/>
      </c>
      <c r="AC15" s="402"/>
      <c r="AD15" s="402"/>
      <c r="AE15" s="403"/>
      <c r="AF15" s="96"/>
      <c r="AG15" s="96"/>
      <c r="AH15" s="97"/>
      <c r="AI15" s="86" t="str">
        <f t="shared" si="0"/>
        <v/>
      </c>
    </row>
    <row r="16" spans="1:35" ht="16.5" x14ac:dyDescent="0.3">
      <c r="A16" s="62" t="str">
        <f>IF($AI$9&lt;&gt;"",IF(Anagrafica!A103&lt;&gt;"",Anagrafica!A103,""),"")</f>
        <v/>
      </c>
      <c r="B16" s="374" t="str">
        <f>IF(A16&lt;&gt;"",IF(Anagrafica!B103&lt;&gt;"",Anagrafica!B103,""),"")</f>
        <v/>
      </c>
      <c r="C16" s="374"/>
      <c r="D16" s="374"/>
      <c r="E16" s="374"/>
      <c r="F16" s="374"/>
      <c r="G16" s="374"/>
      <c r="H16" s="374"/>
      <c r="I16" s="374"/>
      <c r="J16" s="374"/>
      <c r="K16" s="374"/>
      <c r="L16" s="374"/>
      <c r="M16" s="374"/>
      <c r="N16" s="374"/>
      <c r="O16" s="374"/>
      <c r="P16" s="374"/>
      <c r="Q16" s="374"/>
      <c r="R16" s="374"/>
      <c r="S16" s="376"/>
      <c r="T16" s="401" t="str">
        <f t="shared" si="1"/>
        <v/>
      </c>
      <c r="U16" s="402"/>
      <c r="V16" s="402"/>
      <c r="W16" s="402"/>
      <c r="X16" s="401" t="str">
        <f>IF(T16&lt;&gt;"",ROUND(T16/COUNTA(Anagrafica!$B$89:$C$93),3),"")</f>
        <v/>
      </c>
      <c r="Y16" s="402"/>
      <c r="Z16" s="402"/>
      <c r="AA16" s="403"/>
      <c r="AB16" s="401" t="str">
        <f t="shared" si="2"/>
        <v/>
      </c>
      <c r="AC16" s="402"/>
      <c r="AD16" s="402"/>
      <c r="AE16" s="403"/>
      <c r="AF16" s="96"/>
      <c r="AG16" s="96"/>
      <c r="AH16" s="97"/>
      <c r="AI16" s="86" t="str">
        <f t="shared" si="0"/>
        <v/>
      </c>
    </row>
    <row r="17" spans="1:35" ht="16.5" x14ac:dyDescent="0.3">
      <c r="A17" s="62" t="str">
        <f>IF($AI$9&lt;&gt;"",IF(Anagrafica!A104&lt;&gt;"",Anagrafica!A104,""),"")</f>
        <v/>
      </c>
      <c r="B17" s="374" t="str">
        <f>IF(A17&lt;&gt;"",IF(Anagrafica!B104&lt;&gt;"",Anagrafica!B104,""),"")</f>
        <v/>
      </c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4"/>
      <c r="N17" s="374"/>
      <c r="O17" s="374"/>
      <c r="P17" s="374"/>
      <c r="Q17" s="374"/>
      <c r="R17" s="374"/>
      <c r="S17" s="376"/>
      <c r="T17" s="401" t="str">
        <f t="shared" si="1"/>
        <v/>
      </c>
      <c r="U17" s="402"/>
      <c r="V17" s="402"/>
      <c r="W17" s="402"/>
      <c r="X17" s="401" t="str">
        <f>IF(T17&lt;&gt;"",ROUND(T17/COUNTA(Anagrafica!$B$89:$C$93),3),"")</f>
        <v/>
      </c>
      <c r="Y17" s="402"/>
      <c r="Z17" s="402"/>
      <c r="AA17" s="403"/>
      <c r="AB17" s="401" t="str">
        <f t="shared" si="2"/>
        <v/>
      </c>
      <c r="AC17" s="402"/>
      <c r="AD17" s="402"/>
      <c r="AE17" s="403"/>
      <c r="AF17" s="96"/>
      <c r="AG17" s="96"/>
      <c r="AH17" s="97"/>
      <c r="AI17" s="86" t="str">
        <f t="shared" si="0"/>
        <v/>
      </c>
    </row>
    <row r="18" spans="1:35" ht="16.5" x14ac:dyDescent="0.3">
      <c r="A18" s="62" t="str">
        <f>IF($AI$9&lt;&gt;"",IF(Anagrafica!A105&lt;&gt;"",Anagrafica!A105,""),"")</f>
        <v/>
      </c>
      <c r="B18" s="374" t="str">
        <f>IF(A18&lt;&gt;"",IF(Anagrafica!B105&lt;&gt;"",Anagrafica!B105,""),"")</f>
        <v/>
      </c>
      <c r="C18" s="374"/>
      <c r="D18" s="374"/>
      <c r="E18" s="374"/>
      <c r="F18" s="374"/>
      <c r="G18" s="374"/>
      <c r="H18" s="374"/>
      <c r="I18" s="374"/>
      <c r="J18" s="374"/>
      <c r="K18" s="374"/>
      <c r="L18" s="374"/>
      <c r="M18" s="374"/>
      <c r="N18" s="374"/>
      <c r="O18" s="374"/>
      <c r="P18" s="374"/>
      <c r="Q18" s="374"/>
      <c r="R18" s="374"/>
      <c r="S18" s="376"/>
      <c r="T18" s="401" t="str">
        <f t="shared" si="1"/>
        <v/>
      </c>
      <c r="U18" s="402"/>
      <c r="V18" s="402"/>
      <c r="W18" s="402"/>
      <c r="X18" s="401" t="str">
        <f>IF(T18&lt;&gt;"",ROUND(T18/COUNTA(Anagrafica!$B$89:$C$93),3),"")</f>
        <v/>
      </c>
      <c r="Y18" s="402"/>
      <c r="Z18" s="402"/>
      <c r="AA18" s="403"/>
      <c r="AB18" s="401" t="str">
        <f t="shared" si="2"/>
        <v/>
      </c>
      <c r="AC18" s="402"/>
      <c r="AD18" s="402"/>
      <c r="AE18" s="403"/>
      <c r="AF18" s="96"/>
      <c r="AG18" s="96"/>
      <c r="AH18" s="97"/>
      <c r="AI18" s="86" t="str">
        <f t="shared" si="0"/>
        <v/>
      </c>
    </row>
    <row r="19" spans="1:35" ht="16.5" x14ac:dyDescent="0.3">
      <c r="A19" s="62" t="str">
        <f>IF($AI$9&lt;&gt;"",IF(Anagrafica!A106&lt;&gt;"",Anagrafica!A106,""),"")</f>
        <v/>
      </c>
      <c r="B19" s="374" t="str">
        <f>IF(A19&lt;&gt;"",IF(Anagrafica!B106&lt;&gt;"",Anagrafica!B106,""),"")</f>
        <v/>
      </c>
      <c r="C19" s="374"/>
      <c r="D19" s="374"/>
      <c r="E19" s="374"/>
      <c r="F19" s="374"/>
      <c r="G19" s="374"/>
      <c r="H19" s="374"/>
      <c r="I19" s="374"/>
      <c r="J19" s="374"/>
      <c r="K19" s="374"/>
      <c r="L19" s="374"/>
      <c r="M19" s="374"/>
      <c r="N19" s="374"/>
      <c r="O19" s="374"/>
      <c r="P19" s="374"/>
      <c r="Q19" s="374"/>
      <c r="R19" s="374"/>
      <c r="S19" s="376"/>
      <c r="T19" s="401" t="str">
        <f t="shared" si="1"/>
        <v/>
      </c>
      <c r="U19" s="402"/>
      <c r="V19" s="402"/>
      <c r="W19" s="402"/>
      <c r="X19" s="401" t="str">
        <f>IF(T19&lt;&gt;"",ROUND(T19/COUNTA(Anagrafica!$B$89:$C$93),3),"")</f>
        <v/>
      </c>
      <c r="Y19" s="402"/>
      <c r="Z19" s="402"/>
      <c r="AA19" s="403"/>
      <c r="AB19" s="401" t="str">
        <f t="shared" si="2"/>
        <v/>
      </c>
      <c r="AC19" s="402"/>
      <c r="AD19" s="402"/>
      <c r="AE19" s="403"/>
      <c r="AF19" s="96"/>
      <c r="AG19" s="96"/>
      <c r="AH19" s="97"/>
      <c r="AI19" s="86" t="str">
        <f t="shared" si="0"/>
        <v/>
      </c>
    </row>
    <row r="20" spans="1:35" ht="16.5" x14ac:dyDescent="0.3">
      <c r="A20" s="62" t="str">
        <f>IF($AI$9&lt;&gt;"",IF(Anagrafica!A107&lt;&gt;"",Anagrafica!A107,""),"")</f>
        <v/>
      </c>
      <c r="B20" s="374" t="str">
        <f>IF(A20&lt;&gt;"",IF(Anagrafica!B107&lt;&gt;"",Anagrafica!B107,""),"")</f>
        <v/>
      </c>
      <c r="C20" s="374"/>
      <c r="D20" s="374"/>
      <c r="E20" s="374"/>
      <c r="F20" s="374"/>
      <c r="G20" s="374"/>
      <c r="H20" s="374"/>
      <c r="I20" s="374"/>
      <c r="J20" s="374"/>
      <c r="K20" s="374"/>
      <c r="L20" s="374"/>
      <c r="M20" s="374"/>
      <c r="N20" s="374"/>
      <c r="O20" s="374"/>
      <c r="P20" s="374"/>
      <c r="Q20" s="374"/>
      <c r="R20" s="374"/>
      <c r="S20" s="376"/>
      <c r="T20" s="401" t="str">
        <f t="shared" si="1"/>
        <v/>
      </c>
      <c r="U20" s="402"/>
      <c r="V20" s="402"/>
      <c r="W20" s="402"/>
      <c r="X20" s="401" t="str">
        <f>IF(T20&lt;&gt;"",ROUND(T20/COUNTA(Anagrafica!$B$89:$C$93),3),"")</f>
        <v/>
      </c>
      <c r="Y20" s="402"/>
      <c r="Z20" s="402"/>
      <c r="AA20" s="403"/>
      <c r="AB20" s="401" t="str">
        <f t="shared" si="2"/>
        <v/>
      </c>
      <c r="AC20" s="402"/>
      <c r="AD20" s="402"/>
      <c r="AE20" s="403"/>
      <c r="AF20" s="96"/>
      <c r="AG20" s="96"/>
      <c r="AH20" s="97"/>
      <c r="AI20" s="86" t="str">
        <f t="shared" si="0"/>
        <v/>
      </c>
    </row>
    <row r="21" spans="1:35" ht="16.5" x14ac:dyDescent="0.3">
      <c r="A21" s="62" t="str">
        <f>IF($AI$9&lt;&gt;"",IF(Anagrafica!A108&lt;&gt;"",Anagrafica!A108,""),"")</f>
        <v/>
      </c>
      <c r="B21" s="374" t="str">
        <f>IF(A21&lt;&gt;"",IF(Anagrafica!B108&lt;&gt;"",Anagrafica!B108,""),"")</f>
        <v/>
      </c>
      <c r="C21" s="374"/>
      <c r="D21" s="374"/>
      <c r="E21" s="374"/>
      <c r="F21" s="374"/>
      <c r="G21" s="374"/>
      <c r="H21" s="374"/>
      <c r="I21" s="374"/>
      <c r="J21" s="374"/>
      <c r="K21" s="374"/>
      <c r="L21" s="374"/>
      <c r="M21" s="374"/>
      <c r="N21" s="374"/>
      <c r="O21" s="374"/>
      <c r="P21" s="374"/>
      <c r="Q21" s="374"/>
      <c r="R21" s="374"/>
      <c r="S21" s="376"/>
      <c r="T21" s="401" t="str">
        <f t="shared" si="1"/>
        <v/>
      </c>
      <c r="U21" s="402"/>
      <c r="V21" s="402"/>
      <c r="W21" s="402"/>
      <c r="X21" s="401" t="str">
        <f>IF(T21&lt;&gt;"",ROUND(T21/COUNTA(Anagrafica!$B$89:$C$93),3),"")</f>
        <v/>
      </c>
      <c r="Y21" s="402"/>
      <c r="Z21" s="402"/>
      <c r="AA21" s="403"/>
      <c r="AB21" s="401" t="str">
        <f t="shared" si="2"/>
        <v/>
      </c>
      <c r="AC21" s="402"/>
      <c r="AD21" s="402"/>
      <c r="AE21" s="403"/>
      <c r="AF21" s="96"/>
      <c r="AG21" s="96"/>
      <c r="AH21" s="97"/>
      <c r="AI21" s="86" t="str">
        <f t="shared" si="0"/>
        <v/>
      </c>
    </row>
    <row r="22" spans="1:35" ht="16.5" x14ac:dyDescent="0.3">
      <c r="A22" s="62" t="str">
        <f>IF($AI$9&lt;&gt;"",IF(Anagrafica!A109&lt;&gt;"",Anagrafica!A109,""),"")</f>
        <v/>
      </c>
      <c r="B22" s="374" t="str">
        <f>IF(A22&lt;&gt;"",IF(Anagrafica!B109&lt;&gt;"",Anagrafica!B109,""),"")</f>
        <v/>
      </c>
      <c r="C22" s="374"/>
      <c r="D22" s="374"/>
      <c r="E22" s="374"/>
      <c r="F22" s="374"/>
      <c r="G22" s="374"/>
      <c r="H22" s="374"/>
      <c r="I22" s="374"/>
      <c r="J22" s="374"/>
      <c r="K22" s="374"/>
      <c r="L22" s="374"/>
      <c r="M22" s="374"/>
      <c r="N22" s="374"/>
      <c r="O22" s="374"/>
      <c r="P22" s="374"/>
      <c r="Q22" s="374"/>
      <c r="R22" s="374"/>
      <c r="S22" s="376"/>
      <c r="T22" s="401" t="str">
        <f t="shared" si="1"/>
        <v/>
      </c>
      <c r="U22" s="402"/>
      <c r="V22" s="402"/>
      <c r="W22" s="402"/>
      <c r="X22" s="401" t="str">
        <f>IF(T22&lt;&gt;"",ROUND(T22/COUNTA(Anagrafica!$B$89:$C$93),3),"")</f>
        <v/>
      </c>
      <c r="Y22" s="402"/>
      <c r="Z22" s="402"/>
      <c r="AA22" s="403"/>
      <c r="AB22" s="401" t="str">
        <f t="shared" si="2"/>
        <v/>
      </c>
      <c r="AC22" s="402"/>
      <c r="AD22" s="402"/>
      <c r="AE22" s="403"/>
      <c r="AF22" s="96"/>
      <c r="AG22" s="96"/>
      <c r="AH22" s="97"/>
      <c r="AI22" s="86" t="str">
        <f t="shared" si="0"/>
        <v/>
      </c>
    </row>
    <row r="23" spans="1:35" ht="16.5" x14ac:dyDescent="0.3">
      <c r="A23" s="62" t="str">
        <f>IF($AI$9&lt;&gt;"",IF(Anagrafica!A110&lt;&gt;"",Anagrafica!A110,""),"")</f>
        <v/>
      </c>
      <c r="B23" s="374" t="str">
        <f>IF(A23&lt;&gt;"",IF(Anagrafica!B110&lt;&gt;"",Anagrafica!B110,""),"")</f>
        <v/>
      </c>
      <c r="C23" s="374"/>
      <c r="D23" s="374"/>
      <c r="E23" s="374"/>
      <c r="F23" s="374"/>
      <c r="G23" s="374"/>
      <c r="H23" s="374"/>
      <c r="I23" s="374"/>
      <c r="J23" s="374"/>
      <c r="K23" s="374"/>
      <c r="L23" s="374"/>
      <c r="M23" s="374"/>
      <c r="N23" s="374"/>
      <c r="O23" s="374"/>
      <c r="P23" s="374"/>
      <c r="Q23" s="374"/>
      <c r="R23" s="374"/>
      <c r="S23" s="376"/>
      <c r="T23" s="401" t="str">
        <f t="shared" si="1"/>
        <v/>
      </c>
      <c r="U23" s="402"/>
      <c r="V23" s="402"/>
      <c r="W23" s="402"/>
      <c r="X23" s="401" t="str">
        <f>IF(T23&lt;&gt;"",ROUND(T23/COUNTA(Anagrafica!$B$89:$C$93),3),"")</f>
        <v/>
      </c>
      <c r="Y23" s="402"/>
      <c r="Z23" s="402"/>
      <c r="AA23" s="403"/>
      <c r="AB23" s="401" t="str">
        <f t="shared" si="2"/>
        <v/>
      </c>
      <c r="AC23" s="402"/>
      <c r="AD23" s="402"/>
      <c r="AE23" s="403"/>
      <c r="AF23" s="96"/>
      <c r="AG23" s="96"/>
      <c r="AH23" s="97"/>
      <c r="AI23" s="86" t="str">
        <f t="shared" si="0"/>
        <v/>
      </c>
    </row>
    <row r="24" spans="1:35" ht="16.5" x14ac:dyDescent="0.3">
      <c r="A24" s="62" t="str">
        <f>IF($AI$9&lt;&gt;"",IF(Anagrafica!A111&lt;&gt;"",Anagrafica!A111,""),"")</f>
        <v/>
      </c>
      <c r="B24" s="374" t="str">
        <f>IF(A24&lt;&gt;"",IF(Anagrafica!B111&lt;&gt;"",Anagrafica!B111,""),"")</f>
        <v/>
      </c>
      <c r="C24" s="374"/>
      <c r="D24" s="374"/>
      <c r="E24" s="374"/>
      <c r="F24" s="374"/>
      <c r="G24" s="374"/>
      <c r="H24" s="374"/>
      <c r="I24" s="374"/>
      <c r="J24" s="374"/>
      <c r="K24" s="374"/>
      <c r="L24" s="374"/>
      <c r="M24" s="374"/>
      <c r="N24" s="374"/>
      <c r="O24" s="374"/>
      <c r="P24" s="374"/>
      <c r="Q24" s="374"/>
      <c r="R24" s="374"/>
      <c r="S24" s="376"/>
      <c r="T24" s="401" t="str">
        <f t="shared" si="1"/>
        <v/>
      </c>
      <c r="U24" s="402"/>
      <c r="V24" s="402"/>
      <c r="W24" s="402"/>
      <c r="X24" s="401" t="str">
        <f>IF(T24&lt;&gt;"",ROUND(T24/COUNTA(Anagrafica!$B$89:$C$93),3),"")</f>
        <v/>
      </c>
      <c r="Y24" s="402"/>
      <c r="Z24" s="402"/>
      <c r="AA24" s="403"/>
      <c r="AB24" s="401" t="str">
        <f t="shared" si="2"/>
        <v/>
      </c>
      <c r="AC24" s="402"/>
      <c r="AD24" s="402"/>
      <c r="AE24" s="403"/>
      <c r="AF24" s="96"/>
      <c r="AG24" s="96"/>
      <c r="AH24" s="97"/>
      <c r="AI24" s="86" t="str">
        <f t="shared" si="0"/>
        <v/>
      </c>
    </row>
    <row r="25" spans="1:35" ht="16.5" x14ac:dyDescent="0.3">
      <c r="A25" s="62" t="str">
        <f>IF($AI$9&lt;&gt;"",IF(Anagrafica!A112&lt;&gt;"",Anagrafica!A112,""),"")</f>
        <v/>
      </c>
      <c r="B25" s="374" t="str">
        <f>IF(A25&lt;&gt;"",IF(Anagrafica!B112&lt;&gt;"",Anagrafica!B112,""),"")</f>
        <v/>
      </c>
      <c r="C25" s="374"/>
      <c r="D25" s="374"/>
      <c r="E25" s="374"/>
      <c r="F25" s="374"/>
      <c r="G25" s="374"/>
      <c r="H25" s="374"/>
      <c r="I25" s="374"/>
      <c r="J25" s="374"/>
      <c r="K25" s="374"/>
      <c r="L25" s="374"/>
      <c r="M25" s="374"/>
      <c r="N25" s="374"/>
      <c r="O25" s="374"/>
      <c r="P25" s="374"/>
      <c r="Q25" s="374"/>
      <c r="R25" s="374"/>
      <c r="S25" s="376"/>
      <c r="T25" s="401" t="str">
        <f t="shared" si="1"/>
        <v/>
      </c>
      <c r="U25" s="402"/>
      <c r="V25" s="402"/>
      <c r="W25" s="402"/>
      <c r="X25" s="401" t="str">
        <f>IF(T25&lt;&gt;"",ROUND(T25/COUNTA(Anagrafica!$B$89:$C$93),3),"")</f>
        <v/>
      </c>
      <c r="Y25" s="402"/>
      <c r="Z25" s="402"/>
      <c r="AA25" s="403"/>
      <c r="AB25" s="401" t="str">
        <f t="shared" si="2"/>
        <v/>
      </c>
      <c r="AC25" s="402"/>
      <c r="AD25" s="402"/>
      <c r="AE25" s="403"/>
      <c r="AF25" s="96"/>
      <c r="AG25" s="96"/>
      <c r="AH25" s="97"/>
      <c r="AI25" s="86" t="str">
        <f t="shared" si="0"/>
        <v/>
      </c>
    </row>
    <row r="26" spans="1:35" ht="16.5" x14ac:dyDescent="0.3">
      <c r="A26" s="63" t="str">
        <f>IF($AI$9&lt;&gt;"",IF(Anagrafica!A113&lt;&gt;"",Anagrafica!A113,""),"")</f>
        <v/>
      </c>
      <c r="B26" s="379" t="str">
        <f>IF(A26&lt;&gt;"",IF(Anagrafica!B113&lt;&gt;"",Anagrafica!B113,""),"")</f>
        <v/>
      </c>
      <c r="C26" s="379"/>
      <c r="D26" s="379"/>
      <c r="E26" s="379"/>
      <c r="F26" s="379"/>
      <c r="G26" s="379"/>
      <c r="H26" s="379"/>
      <c r="I26" s="379"/>
      <c r="J26" s="379"/>
      <c r="K26" s="379"/>
      <c r="L26" s="379"/>
      <c r="M26" s="379"/>
      <c r="N26" s="379"/>
      <c r="O26" s="379"/>
      <c r="P26" s="379"/>
      <c r="Q26" s="379"/>
      <c r="R26" s="379"/>
      <c r="S26" s="380"/>
      <c r="T26" s="407" t="str">
        <f t="shared" si="1"/>
        <v/>
      </c>
      <c r="U26" s="408"/>
      <c r="V26" s="408"/>
      <c r="W26" s="408"/>
      <c r="X26" s="404" t="str">
        <f>IF(T26&lt;&gt;"",ROUND(T26/COUNTA(Anagrafica!$B$89:$C$93),3),"")</f>
        <v/>
      </c>
      <c r="Y26" s="405"/>
      <c r="Z26" s="405"/>
      <c r="AA26" s="406"/>
      <c r="AB26" s="404" t="str">
        <f t="shared" si="2"/>
        <v/>
      </c>
      <c r="AC26" s="405"/>
      <c r="AD26" s="405"/>
      <c r="AE26" s="406"/>
      <c r="AF26" s="96"/>
      <c r="AG26" s="96"/>
      <c r="AH26" s="97"/>
      <c r="AI26" s="87" t="str">
        <f t="shared" si="0"/>
        <v/>
      </c>
    </row>
    <row r="27" spans="1:35" x14ac:dyDescent="0.2">
      <c r="A27" s="42"/>
      <c r="B27" s="42"/>
      <c r="C27" s="9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378"/>
      <c r="Q27" s="378"/>
      <c r="R27" s="378"/>
      <c r="S27" s="378"/>
      <c r="T27" s="400"/>
      <c r="U27" s="400"/>
      <c r="V27" s="400"/>
      <c r="W27" s="400"/>
      <c r="X27" s="42"/>
      <c r="Y27" s="42"/>
      <c r="Z27" s="42"/>
      <c r="AA27" s="42"/>
      <c r="AB27" s="26"/>
      <c r="AC27" s="26"/>
      <c r="AD27" s="26"/>
      <c r="AE27" s="26"/>
      <c r="AF27" s="104"/>
      <c r="AG27" s="104"/>
      <c r="AH27" s="103"/>
      <c r="AI27" s="42"/>
    </row>
    <row r="29" spans="1:35" s="20" customFormat="1" ht="16.5" x14ac:dyDescent="0.3">
      <c r="A29" s="19" t="str">
        <f>IF(Anagrafica!A89&lt;&gt;"",Anagrafica!A89&amp;" - "&amp;Anagrafica!B89,"")</f>
        <v>1 - Commissario 1</v>
      </c>
      <c r="C29" s="28"/>
      <c r="AG29" s="28"/>
    </row>
    <row r="30" spans="1:35" s="5" customFormat="1" ht="13.5" customHeight="1" x14ac:dyDescent="0.2">
      <c r="A30" s="4" t="s">
        <v>10</v>
      </c>
      <c r="C30" s="60" t="str">
        <f>$A$13</f>
        <v/>
      </c>
      <c r="E30" s="60" t="str">
        <f>+$A$14</f>
        <v/>
      </c>
      <c r="G30" s="60" t="str">
        <f>+$A$15</f>
        <v/>
      </c>
      <c r="I30" s="60" t="str">
        <f>+$A$16</f>
        <v/>
      </c>
      <c r="K30" s="60" t="str">
        <f>+$A$17</f>
        <v/>
      </c>
      <c r="M30" s="60" t="str">
        <f>+$A$18</f>
        <v/>
      </c>
      <c r="O30" s="60" t="str">
        <f>+$A$19</f>
        <v/>
      </c>
      <c r="Q30" s="60" t="str">
        <f>+$A$20</f>
        <v/>
      </c>
      <c r="S30" s="60" t="str">
        <f>+$A$21</f>
        <v/>
      </c>
      <c r="U30" s="60" t="str">
        <f>+$A$22</f>
        <v/>
      </c>
      <c r="W30" s="60" t="str">
        <f>+$A$23</f>
        <v/>
      </c>
      <c r="Y30" s="60" t="str">
        <f>+$A$24</f>
        <v/>
      </c>
      <c r="AA30" s="60" t="str">
        <f>+$A$25</f>
        <v/>
      </c>
      <c r="AC30" s="60" t="str">
        <f>+$A$26</f>
        <v/>
      </c>
      <c r="AE30" s="26"/>
      <c r="AG30" s="4" t="s">
        <v>10</v>
      </c>
      <c r="AH30" s="5" t="s">
        <v>1</v>
      </c>
      <c r="AI30" s="5" t="s">
        <v>0</v>
      </c>
    </row>
    <row r="31" spans="1:35" ht="13.5" x14ac:dyDescent="0.25">
      <c r="A31" s="59" t="str">
        <f>+$A$12</f>
        <v/>
      </c>
      <c r="B31" s="22"/>
      <c r="C31" s="23"/>
      <c r="D31" s="22"/>
      <c r="E31" s="23"/>
      <c r="F31" s="22"/>
      <c r="G31" s="23"/>
      <c r="H31" s="22"/>
      <c r="I31" s="23"/>
      <c r="J31" s="22"/>
      <c r="K31" s="23"/>
      <c r="L31" s="22"/>
      <c r="M31" s="23"/>
      <c r="N31" s="22"/>
      <c r="O31" s="23"/>
      <c r="P31" s="22"/>
      <c r="Q31" s="23"/>
      <c r="R31" s="22"/>
      <c r="S31" s="23"/>
      <c r="T31" s="22"/>
      <c r="U31" s="23"/>
      <c r="V31" s="22"/>
      <c r="W31" s="23"/>
      <c r="X31" s="22"/>
      <c r="Y31" s="23"/>
      <c r="Z31" s="22"/>
      <c r="AA31" s="23"/>
      <c r="AB31" s="22"/>
      <c r="AC31" s="23"/>
      <c r="AE31" s="29" t="str">
        <f t="shared" ref="AE31:AE44" si="3">IF(OR(A31="",AND(A31&lt;&gt;"",A32="")),"",SUM(B31,D31,F31,H31,J31,L31,N31,P31,R31,T31,V31,X31,Z31,AB31))</f>
        <v/>
      </c>
      <c r="AG31" s="6" t="str">
        <f>+$A$12</f>
        <v/>
      </c>
      <c r="AH31" s="6" t="str">
        <f>IF(A31&lt;&gt;"",AE31,"")</f>
        <v/>
      </c>
      <c r="AI31" s="105" t="str">
        <f>IF(AH31="","",IF(AH31&gt;0,ROUND(AH31/LARGE(AH31:AH45,1),3),0))</f>
        <v/>
      </c>
    </row>
    <row r="32" spans="1:35" ht="13.5" x14ac:dyDescent="0.25">
      <c r="A32" s="59" t="str">
        <f>+$A$13</f>
        <v/>
      </c>
      <c r="B32" s="24"/>
      <c r="C32" s="24"/>
      <c r="D32" s="22"/>
      <c r="E32" s="23"/>
      <c r="F32" s="22"/>
      <c r="G32" s="23"/>
      <c r="H32" s="22"/>
      <c r="I32" s="23"/>
      <c r="J32" s="22"/>
      <c r="K32" s="23"/>
      <c r="L32" s="22"/>
      <c r="M32" s="23"/>
      <c r="N32" s="22"/>
      <c r="O32" s="23"/>
      <c r="P32" s="22"/>
      <c r="Q32" s="23"/>
      <c r="R32" s="22"/>
      <c r="S32" s="23"/>
      <c r="T32" s="22"/>
      <c r="U32" s="23"/>
      <c r="V32" s="22"/>
      <c r="W32" s="23"/>
      <c r="X32" s="22"/>
      <c r="Y32" s="23"/>
      <c r="Z32" s="22"/>
      <c r="AA32" s="23"/>
      <c r="AB32" s="22"/>
      <c r="AC32" s="23"/>
      <c r="AE32" s="29" t="str">
        <f t="shared" si="3"/>
        <v/>
      </c>
      <c r="AG32" s="7" t="str">
        <f>+$A$13</f>
        <v/>
      </c>
      <c r="AH32" s="7" t="str">
        <f>IF(A32&lt;&gt;"",IF(AE32&lt;&gt;"",AE32,0)+IF(C46&lt;&gt;"",C46,0),"")</f>
        <v/>
      </c>
      <c r="AI32" s="106" t="str">
        <f>IF(AH32="","",IF(AH32&gt;0,ROUND(AH32/LARGE(AH31:AH45,1),3),0))</f>
        <v/>
      </c>
    </row>
    <row r="33" spans="1:35" ht="13.5" x14ac:dyDescent="0.25">
      <c r="A33" s="59" t="str">
        <f>+$A$14</f>
        <v/>
      </c>
      <c r="B33" s="24"/>
      <c r="C33" s="24"/>
      <c r="D33" s="24"/>
      <c r="E33" s="24"/>
      <c r="F33" s="22"/>
      <c r="G33" s="23"/>
      <c r="H33" s="22"/>
      <c r="I33" s="23"/>
      <c r="J33" s="22"/>
      <c r="K33" s="23"/>
      <c r="L33" s="22"/>
      <c r="M33" s="23"/>
      <c r="N33" s="22"/>
      <c r="O33" s="23"/>
      <c r="P33" s="22"/>
      <c r="Q33" s="23"/>
      <c r="R33" s="22"/>
      <c r="S33" s="23"/>
      <c r="T33" s="22"/>
      <c r="U33" s="23"/>
      <c r="V33" s="22"/>
      <c r="W33" s="23"/>
      <c r="X33" s="22"/>
      <c r="Y33" s="23"/>
      <c r="Z33" s="22"/>
      <c r="AA33" s="23"/>
      <c r="AB33" s="22"/>
      <c r="AC33" s="23"/>
      <c r="AE33" s="29" t="str">
        <f t="shared" si="3"/>
        <v/>
      </c>
      <c r="AG33" s="7" t="str">
        <f>+$A$14</f>
        <v/>
      </c>
      <c r="AH33" s="7" t="str">
        <f>IF(A33&lt;&gt;"",IF(AE33&lt;&gt;"",AE33,0)+IF(E46&lt;&gt;"",E46,0),"")</f>
        <v/>
      </c>
      <c r="AI33" s="106" t="str">
        <f>IF(AH33="","",IF(AH33&gt;0,ROUND(AH33/LARGE(AH31:AH45,1),3),0))</f>
        <v/>
      </c>
    </row>
    <row r="34" spans="1:35" ht="13.5" x14ac:dyDescent="0.25">
      <c r="A34" s="59" t="str">
        <f>+$A$15</f>
        <v/>
      </c>
      <c r="B34" s="24"/>
      <c r="C34" s="24"/>
      <c r="D34" s="24"/>
      <c r="E34" s="24"/>
      <c r="F34" s="24"/>
      <c r="G34" s="24"/>
      <c r="H34" s="22"/>
      <c r="I34" s="23"/>
      <c r="J34" s="22"/>
      <c r="K34" s="23"/>
      <c r="L34" s="22"/>
      <c r="M34" s="23"/>
      <c r="N34" s="22"/>
      <c r="O34" s="23"/>
      <c r="P34" s="22"/>
      <c r="Q34" s="23"/>
      <c r="R34" s="22"/>
      <c r="S34" s="23"/>
      <c r="T34" s="22"/>
      <c r="U34" s="23"/>
      <c r="V34" s="22"/>
      <c r="W34" s="23"/>
      <c r="X34" s="22"/>
      <c r="Y34" s="23"/>
      <c r="Z34" s="22"/>
      <c r="AA34" s="23"/>
      <c r="AB34" s="22"/>
      <c r="AC34" s="23"/>
      <c r="AE34" s="29" t="str">
        <f t="shared" si="3"/>
        <v/>
      </c>
      <c r="AG34" s="7" t="str">
        <f>+$A$15</f>
        <v/>
      </c>
      <c r="AH34" s="7" t="str">
        <f>IF(A34&lt;&gt;"",IF(AE34&lt;&gt;"",AE34,0)+IF(G46&lt;&gt;"",G46,0),"")</f>
        <v/>
      </c>
      <c r="AI34" s="106" t="str">
        <f>IF(AH34="","",IF(AH34&gt;0,ROUND(AH34/LARGE(AH31:AH45,1),3),0))</f>
        <v/>
      </c>
    </row>
    <row r="35" spans="1:35" ht="13.5" x14ac:dyDescent="0.25">
      <c r="A35" s="59" t="str">
        <f>+$A$16</f>
        <v/>
      </c>
      <c r="B35" s="24"/>
      <c r="C35" s="24"/>
      <c r="D35" s="24"/>
      <c r="E35" s="24"/>
      <c r="F35" s="24"/>
      <c r="G35" s="24"/>
      <c r="H35" s="24"/>
      <c r="I35" s="24"/>
      <c r="J35" s="22"/>
      <c r="K35" s="23"/>
      <c r="L35" s="22"/>
      <c r="M35" s="23"/>
      <c r="N35" s="22"/>
      <c r="O35" s="23"/>
      <c r="P35" s="22"/>
      <c r="Q35" s="23"/>
      <c r="R35" s="22"/>
      <c r="S35" s="23"/>
      <c r="T35" s="22"/>
      <c r="U35" s="23"/>
      <c r="V35" s="22"/>
      <c r="W35" s="23"/>
      <c r="X35" s="22"/>
      <c r="Y35" s="23"/>
      <c r="Z35" s="22"/>
      <c r="AA35" s="23"/>
      <c r="AB35" s="22"/>
      <c r="AC35" s="23"/>
      <c r="AE35" s="29" t="str">
        <f t="shared" si="3"/>
        <v/>
      </c>
      <c r="AG35" s="7" t="str">
        <f>+$A$16</f>
        <v/>
      </c>
      <c r="AH35" s="7" t="str">
        <f>IF(A35&lt;&gt;"",IF(AE35&lt;&gt;"",AE35,0)+IF(I46&lt;&gt;"",I46,0),"")</f>
        <v/>
      </c>
      <c r="AI35" s="106" t="str">
        <f>IF(AH35="","",IF(AH35&gt;0,ROUND(AH35/LARGE(AH31:AH45,1),3),0))</f>
        <v/>
      </c>
    </row>
    <row r="36" spans="1:35" ht="13.5" x14ac:dyDescent="0.25">
      <c r="A36" s="59" t="str">
        <f>+$A$17</f>
        <v/>
      </c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2"/>
      <c r="M36" s="23"/>
      <c r="N36" s="22"/>
      <c r="O36" s="23"/>
      <c r="P36" s="22"/>
      <c r="Q36" s="23"/>
      <c r="R36" s="22"/>
      <c r="S36" s="23"/>
      <c r="T36" s="22"/>
      <c r="U36" s="23"/>
      <c r="V36" s="22"/>
      <c r="W36" s="23"/>
      <c r="X36" s="22"/>
      <c r="Y36" s="23"/>
      <c r="Z36" s="22"/>
      <c r="AA36" s="23"/>
      <c r="AB36" s="22"/>
      <c r="AC36" s="23"/>
      <c r="AE36" s="29" t="str">
        <f t="shared" si="3"/>
        <v/>
      </c>
      <c r="AG36" s="7" t="str">
        <f>+$A$17</f>
        <v/>
      </c>
      <c r="AH36" s="7" t="str">
        <f>IF(A36&lt;&gt;"",IF(AE36&lt;&gt;"",AE36,0)+IF(K46&lt;&gt;"",K46,0),"")</f>
        <v/>
      </c>
      <c r="AI36" s="106" t="str">
        <f>IF(AH36="","",IF(AH36&gt;0,ROUND(AH36/LARGE(AH31:AH45,1),3),0))</f>
        <v/>
      </c>
    </row>
    <row r="37" spans="1:35" ht="13.5" x14ac:dyDescent="0.25">
      <c r="A37" s="59" t="str">
        <f>+$A$18</f>
        <v/>
      </c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2"/>
      <c r="O37" s="23"/>
      <c r="P37" s="22"/>
      <c r="Q37" s="23"/>
      <c r="R37" s="22"/>
      <c r="S37" s="23"/>
      <c r="T37" s="22"/>
      <c r="U37" s="23"/>
      <c r="V37" s="22"/>
      <c r="W37" s="23"/>
      <c r="X37" s="22"/>
      <c r="Y37" s="23"/>
      <c r="Z37" s="22"/>
      <c r="AA37" s="23"/>
      <c r="AB37" s="22"/>
      <c r="AC37" s="23"/>
      <c r="AE37" s="29" t="str">
        <f t="shared" si="3"/>
        <v/>
      </c>
      <c r="AG37" s="7" t="str">
        <f>+$A$18</f>
        <v/>
      </c>
      <c r="AH37" s="7" t="str">
        <f>IF(A37&lt;&gt;"",IF(AE37&lt;&gt;"",AE37,0)+IF(M46&lt;&gt;"",M46,0),"")</f>
        <v/>
      </c>
      <c r="AI37" s="106" t="str">
        <f>IF(AH37="","",IF(AH37&gt;0,ROUND(AH37/LARGE(AH31:AH45,1),3),0))</f>
        <v/>
      </c>
    </row>
    <row r="38" spans="1:35" ht="13.5" x14ac:dyDescent="0.25">
      <c r="A38" s="59" t="str">
        <f>+$A$19</f>
        <v/>
      </c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2"/>
      <c r="Q38" s="23"/>
      <c r="R38" s="22"/>
      <c r="S38" s="23"/>
      <c r="T38" s="22"/>
      <c r="U38" s="23"/>
      <c r="V38" s="22"/>
      <c r="W38" s="23"/>
      <c r="X38" s="22"/>
      <c r="Y38" s="23"/>
      <c r="Z38" s="22"/>
      <c r="AA38" s="23"/>
      <c r="AB38" s="22"/>
      <c r="AC38" s="23"/>
      <c r="AE38" s="29" t="str">
        <f t="shared" si="3"/>
        <v/>
      </c>
      <c r="AG38" s="7" t="str">
        <f>+$A$19</f>
        <v/>
      </c>
      <c r="AH38" s="7" t="str">
        <f>IF(A38&lt;&gt;"",IF(AE38&lt;&gt;"",AE38,0)+IF(O46&lt;&gt;"",O46,0),"")</f>
        <v/>
      </c>
      <c r="AI38" s="106" t="str">
        <f>IF(AH38="","",IF(AH38&gt;0,ROUND(AH38/LARGE(AH31:AH45,1),3),0))</f>
        <v/>
      </c>
    </row>
    <row r="39" spans="1:35" ht="13.5" x14ac:dyDescent="0.25">
      <c r="A39" s="59" t="str">
        <f>+$A$20</f>
        <v/>
      </c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2"/>
      <c r="S39" s="23"/>
      <c r="T39" s="22"/>
      <c r="U39" s="23"/>
      <c r="V39" s="22"/>
      <c r="W39" s="23"/>
      <c r="X39" s="22"/>
      <c r="Y39" s="23"/>
      <c r="Z39" s="22"/>
      <c r="AA39" s="23"/>
      <c r="AB39" s="22"/>
      <c r="AC39" s="23"/>
      <c r="AE39" s="29" t="str">
        <f t="shared" si="3"/>
        <v/>
      </c>
      <c r="AG39" s="7" t="str">
        <f>+$A$20</f>
        <v/>
      </c>
      <c r="AH39" s="7" t="str">
        <f>IF(A39&lt;&gt;"",IF(AE39&lt;&gt;"",AE39,0)+IF(Q46&lt;&gt;"",Q46,0),"")</f>
        <v/>
      </c>
      <c r="AI39" s="106" t="str">
        <f>IF(AH39="","",IF(AH39&gt;0,ROUND(AH39/LARGE(AH31:AH45,1),3),0))</f>
        <v/>
      </c>
    </row>
    <row r="40" spans="1:35" ht="13.5" x14ac:dyDescent="0.25">
      <c r="A40" s="59" t="str">
        <f>+$A$21</f>
        <v/>
      </c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2"/>
      <c r="U40" s="23"/>
      <c r="V40" s="22"/>
      <c r="W40" s="23"/>
      <c r="X40" s="22"/>
      <c r="Y40" s="23"/>
      <c r="Z40" s="22"/>
      <c r="AA40" s="23"/>
      <c r="AB40" s="22"/>
      <c r="AC40" s="23"/>
      <c r="AE40" s="29" t="str">
        <f t="shared" si="3"/>
        <v/>
      </c>
      <c r="AG40" s="7" t="str">
        <f>+$A$21</f>
        <v/>
      </c>
      <c r="AH40" s="7" t="str">
        <f>IF(A40&lt;&gt;"",IF(AE40&lt;&gt;"",AE40,0)+IF(S46&lt;&gt;"",S46,0),"")</f>
        <v/>
      </c>
      <c r="AI40" s="106" t="str">
        <f>IF(AH40="","",IF(AH40&gt;0,ROUND(AH40/LARGE(AH31:AH45,1),3),0))</f>
        <v/>
      </c>
    </row>
    <row r="41" spans="1:35" ht="13.5" x14ac:dyDescent="0.25">
      <c r="A41" s="59" t="str">
        <f>+$A$22</f>
        <v/>
      </c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2"/>
      <c r="W41" s="23"/>
      <c r="X41" s="22"/>
      <c r="Y41" s="23"/>
      <c r="Z41" s="22"/>
      <c r="AA41" s="23"/>
      <c r="AB41" s="22"/>
      <c r="AC41" s="23"/>
      <c r="AE41" s="29" t="str">
        <f t="shared" si="3"/>
        <v/>
      </c>
      <c r="AG41" s="7" t="str">
        <f>+$A$22</f>
        <v/>
      </c>
      <c r="AH41" s="7" t="str">
        <f>IF(A41&lt;&gt;"",IF(AE41&lt;&gt;"",AE41,0)+IF(U46&lt;&gt;"",U46,0),"")</f>
        <v/>
      </c>
      <c r="AI41" s="106" t="str">
        <f>IF(AH41="","",IF(AH41&gt;0,ROUND(AH41/LARGE(AH31:AH45,1),3),0))</f>
        <v/>
      </c>
    </row>
    <row r="42" spans="1:35" ht="13.5" x14ac:dyDescent="0.25">
      <c r="A42" s="59" t="str">
        <f>+$A$23</f>
        <v/>
      </c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2"/>
      <c r="Y42" s="23"/>
      <c r="Z42" s="22"/>
      <c r="AA42" s="23"/>
      <c r="AB42" s="22"/>
      <c r="AC42" s="23"/>
      <c r="AE42" s="29" t="str">
        <f t="shared" si="3"/>
        <v/>
      </c>
      <c r="AG42" s="7" t="str">
        <f>+$A$23</f>
        <v/>
      </c>
      <c r="AH42" s="7" t="str">
        <f>IF(A42&lt;&gt;"",IF(AE42&lt;&gt;"",AE42,0)+IF(W46&lt;&gt;"",W46,0),"")</f>
        <v/>
      </c>
      <c r="AI42" s="106" t="str">
        <f>IF(AH42="","",IF(AH42&gt;0,ROUND(AH42/LARGE(AH31:AH45,1),3),0))</f>
        <v/>
      </c>
    </row>
    <row r="43" spans="1:35" ht="13.5" x14ac:dyDescent="0.25">
      <c r="A43" s="59" t="str">
        <f>+$A$24</f>
        <v/>
      </c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2"/>
      <c r="AA43" s="23"/>
      <c r="AB43" s="22"/>
      <c r="AC43" s="23"/>
      <c r="AE43" s="29" t="str">
        <f t="shared" si="3"/>
        <v/>
      </c>
      <c r="AG43" s="7" t="str">
        <f>+$A$24</f>
        <v/>
      </c>
      <c r="AH43" s="7" t="str">
        <f>IF(A43&lt;&gt;"",IF(AE43&lt;&gt;"",AE43,0)+IF(Y46&lt;&gt;"",Y46,0),"")</f>
        <v/>
      </c>
      <c r="AI43" s="106" t="str">
        <f>IF(AH43="","",IF(AH43&gt;0,ROUND(AH43/LARGE(AH31:AH45,1),3),0))</f>
        <v/>
      </c>
    </row>
    <row r="44" spans="1:35" ht="13.5" x14ac:dyDescent="0.25">
      <c r="A44" s="59" t="str">
        <f>+$A$25</f>
        <v/>
      </c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2"/>
      <c r="AC44" s="23"/>
      <c r="AE44" s="29" t="str">
        <f t="shared" si="3"/>
        <v/>
      </c>
      <c r="AG44" s="7" t="str">
        <f>+$A$25</f>
        <v/>
      </c>
      <c r="AH44" s="7" t="str">
        <f>IF(A44&lt;&gt;"",IF(AE44&lt;&gt;"",AE44,0)+IF(AA46&lt;&gt;"",AA46,0),"")</f>
        <v/>
      </c>
      <c r="AI44" s="106" t="str">
        <f>IF(AH44="","",IF(AH44&gt;0,ROUND(AH44/LARGE(AH31:AH45,1),3),0))</f>
        <v/>
      </c>
    </row>
    <row r="45" spans="1:35" x14ac:dyDescent="0.2">
      <c r="A45" s="59" t="str">
        <f>+$A$26</f>
        <v/>
      </c>
      <c r="C45" s="3"/>
      <c r="AE45" s="26"/>
      <c r="AG45" s="40" t="str">
        <f>+$A$26</f>
        <v/>
      </c>
      <c r="AH45" s="40" t="str">
        <f>IF(A45&lt;&gt;"",IF(AE45&lt;&gt;"",AE45,0)+IF(AC46&lt;&gt;"",AC46,0),"")</f>
        <v/>
      </c>
      <c r="AI45" s="107" t="str">
        <f>IF(AH45="","",IF(AH45&gt;0,ROUND(AH45/LARGE(AH31:AH45,1),3),0))</f>
        <v/>
      </c>
    </row>
    <row r="46" spans="1:35" s="26" customFormat="1" x14ac:dyDescent="0.2">
      <c r="C46" s="27" t="str">
        <f>IF(C30="","",SUM(C31:C44))</f>
        <v/>
      </c>
      <c r="E46" s="27" t="str">
        <f>IF(E30="","",SUM(E31:E44))</f>
        <v/>
      </c>
      <c r="G46" s="27" t="str">
        <f>IF(G30="","",SUM(G31:G44))</f>
        <v/>
      </c>
      <c r="I46" s="27" t="str">
        <f>IF(I30="","",SUM(I31:I44))</f>
        <v/>
      </c>
      <c r="K46" s="27" t="str">
        <f>IF(K30="","",SUM(K31:K44))</f>
        <v/>
      </c>
      <c r="M46" s="27" t="str">
        <f>IF(M30="","",SUM(M31:M44))</f>
        <v/>
      </c>
      <c r="O46" s="27" t="str">
        <f>IF(O30="","",SUM(O31:O44))</f>
        <v/>
      </c>
      <c r="Q46" s="27" t="str">
        <f>IF(Q30="","",SUM(Q31:Q44))</f>
        <v/>
      </c>
      <c r="S46" s="27" t="str">
        <f>IF(S30="","",SUM(S31:S44))</f>
        <v/>
      </c>
      <c r="U46" s="27" t="str">
        <f>IF(U30="","",SUM(U31:U44))</f>
        <v/>
      </c>
      <c r="W46" s="27" t="str">
        <f>IF(W30="","",SUM(W31:W44))</f>
        <v/>
      </c>
      <c r="X46" s="27"/>
      <c r="Y46" s="27" t="str">
        <f>IF(Y30="","",SUM(Y31:Y44))</f>
        <v/>
      </c>
      <c r="AA46" s="27" t="str">
        <f>IF(AA30="","",SUM(AA31:AA44))</f>
        <v/>
      </c>
      <c r="AC46" s="27" t="str">
        <f>IF(AC30="","",SUM(AC31:AC44))</f>
        <v/>
      </c>
      <c r="AG46" s="41"/>
      <c r="AH46" s="93"/>
      <c r="AI46" s="41"/>
    </row>
    <row r="47" spans="1:35" ht="24" customHeight="1" x14ac:dyDescent="0.2">
      <c r="AC47" s="8" t="str">
        <f>"Firma ("&amp;Anagrafica!B89&amp;")"</f>
        <v>Firma (Commissario 1)</v>
      </c>
      <c r="AE47" s="88"/>
      <c r="AF47" s="88"/>
      <c r="AG47" s="89"/>
      <c r="AH47" s="88"/>
      <c r="AI47" s="88"/>
    </row>
    <row r="48" spans="1:35" ht="18.75" x14ac:dyDescent="0.3">
      <c r="A48" s="19" t="str">
        <f>IF(Anagrafica!A90&lt;&gt;"",Anagrafica!A90&amp;" - "&amp;Anagrafica!B90,"")</f>
        <v>2 - Commissario 2</v>
      </c>
      <c r="B48" s="20"/>
      <c r="D48" s="1"/>
      <c r="AE48" s="90"/>
      <c r="AF48" s="90"/>
      <c r="AG48" s="91"/>
      <c r="AH48" s="90"/>
      <c r="AI48" s="90"/>
    </row>
    <row r="49" spans="1:35" s="5" customFormat="1" ht="13.5" customHeight="1" x14ac:dyDescent="0.2">
      <c r="A49" s="4" t="s">
        <v>10</v>
      </c>
      <c r="C49" s="60" t="str">
        <f>$A$13</f>
        <v/>
      </c>
      <c r="E49" s="60" t="str">
        <f>+$A$14</f>
        <v/>
      </c>
      <c r="G49" s="60" t="str">
        <f>+$A$15</f>
        <v/>
      </c>
      <c r="I49" s="60" t="str">
        <f>+$A$16</f>
        <v/>
      </c>
      <c r="K49" s="60" t="str">
        <f>+$A$17</f>
        <v/>
      </c>
      <c r="M49" s="60" t="str">
        <f>+$A$18</f>
        <v/>
      </c>
      <c r="O49" s="60" t="str">
        <f>+$A$19</f>
        <v/>
      </c>
      <c r="Q49" s="60" t="str">
        <f>+$A$20</f>
        <v/>
      </c>
      <c r="S49" s="60" t="str">
        <f>+$A$21</f>
        <v/>
      </c>
      <c r="U49" s="60" t="str">
        <f>+$A$22</f>
        <v/>
      </c>
      <c r="W49" s="60" t="str">
        <f>+$A$23</f>
        <v/>
      </c>
      <c r="Y49" s="60" t="str">
        <f>+$A$24</f>
        <v/>
      </c>
      <c r="AA49" s="60" t="str">
        <f>+$A$25</f>
        <v/>
      </c>
      <c r="AC49" s="60" t="str">
        <f>+$A$26</f>
        <v/>
      </c>
      <c r="AE49" s="26"/>
      <c r="AG49" s="4" t="s">
        <v>10</v>
      </c>
      <c r="AH49" s="5" t="s">
        <v>1</v>
      </c>
      <c r="AI49" s="5" t="s">
        <v>0</v>
      </c>
    </row>
    <row r="50" spans="1:35" ht="13.5" x14ac:dyDescent="0.25">
      <c r="A50" s="59" t="str">
        <f>+$A$12</f>
        <v/>
      </c>
      <c r="B50" s="22"/>
      <c r="C50" s="23"/>
      <c r="D50" s="22"/>
      <c r="E50" s="23"/>
      <c r="F50" s="22"/>
      <c r="G50" s="23"/>
      <c r="H50" s="22"/>
      <c r="I50" s="23"/>
      <c r="J50" s="22"/>
      <c r="K50" s="23"/>
      <c r="L50" s="22"/>
      <c r="M50" s="23"/>
      <c r="N50" s="22"/>
      <c r="O50" s="23"/>
      <c r="P50" s="22"/>
      <c r="Q50" s="23"/>
      <c r="R50" s="22"/>
      <c r="S50" s="23"/>
      <c r="T50" s="22"/>
      <c r="U50" s="23"/>
      <c r="V50" s="22"/>
      <c r="W50" s="23"/>
      <c r="X50" s="22"/>
      <c r="Y50" s="23"/>
      <c r="Z50" s="22"/>
      <c r="AA50" s="23"/>
      <c r="AB50" s="22"/>
      <c r="AC50" s="23"/>
      <c r="AE50" s="29" t="str">
        <f t="shared" ref="AE50:AE63" si="4">IF(OR(A50="",AND(A50&lt;&gt;"",A51="")),"",SUM(B50,D50,F50,H50,J50,L50,N50,P50,R50,T50,V50,X50,Z50,AB50))</f>
        <v/>
      </c>
      <c r="AG50" s="6" t="str">
        <f>+$A$12</f>
        <v/>
      </c>
      <c r="AH50" s="6" t="str">
        <f>IF(A50&lt;&gt;"",AE50,"")</f>
        <v/>
      </c>
      <c r="AI50" s="105" t="str">
        <f>IF(AH50="","",IF(AH50&gt;0,ROUND(AH50/LARGE(AH50:AH64,1),3),0))</f>
        <v/>
      </c>
    </row>
    <row r="51" spans="1:35" ht="13.5" x14ac:dyDescent="0.25">
      <c r="A51" s="59" t="str">
        <f>+$A$13</f>
        <v/>
      </c>
      <c r="B51" s="24"/>
      <c r="C51" s="24"/>
      <c r="D51" s="22"/>
      <c r="E51" s="23"/>
      <c r="F51" s="22"/>
      <c r="G51" s="23"/>
      <c r="H51" s="22"/>
      <c r="I51" s="23"/>
      <c r="J51" s="22"/>
      <c r="K51" s="23"/>
      <c r="L51" s="22"/>
      <c r="M51" s="23"/>
      <c r="N51" s="22"/>
      <c r="O51" s="23"/>
      <c r="P51" s="22"/>
      <c r="Q51" s="23"/>
      <c r="R51" s="22"/>
      <c r="S51" s="23"/>
      <c r="T51" s="22"/>
      <c r="U51" s="23"/>
      <c r="V51" s="22"/>
      <c r="W51" s="23"/>
      <c r="X51" s="22"/>
      <c r="Y51" s="23"/>
      <c r="Z51" s="22"/>
      <c r="AA51" s="23"/>
      <c r="AB51" s="22"/>
      <c r="AC51" s="23"/>
      <c r="AE51" s="29" t="str">
        <f t="shared" si="4"/>
        <v/>
      </c>
      <c r="AG51" s="7" t="str">
        <f>+$A$13</f>
        <v/>
      </c>
      <c r="AH51" s="7" t="str">
        <f>IF(A51&lt;&gt;"",IF(AE51&lt;&gt;"",AE51,0)+IF(C65&lt;&gt;"",C65,0),"")</f>
        <v/>
      </c>
      <c r="AI51" s="106" t="str">
        <f>IF(AH51="","",IF(AH51&gt;0,ROUND(AH51/LARGE(AH50:AH64,1),3),0))</f>
        <v/>
      </c>
    </row>
    <row r="52" spans="1:35" ht="13.5" x14ac:dyDescent="0.25">
      <c r="A52" s="59" t="str">
        <f>+$A$14</f>
        <v/>
      </c>
      <c r="B52" s="24"/>
      <c r="C52" s="24"/>
      <c r="D52" s="24"/>
      <c r="E52" s="24"/>
      <c r="F52" s="22"/>
      <c r="G52" s="23"/>
      <c r="H52" s="22"/>
      <c r="I52" s="23"/>
      <c r="J52" s="22"/>
      <c r="K52" s="23"/>
      <c r="L52" s="22"/>
      <c r="M52" s="23"/>
      <c r="N52" s="22"/>
      <c r="O52" s="23"/>
      <c r="P52" s="22"/>
      <c r="Q52" s="23"/>
      <c r="R52" s="22"/>
      <c r="S52" s="23"/>
      <c r="T52" s="22"/>
      <c r="U52" s="23"/>
      <c r="V52" s="22"/>
      <c r="W52" s="23"/>
      <c r="X52" s="22"/>
      <c r="Y52" s="23"/>
      <c r="Z52" s="22"/>
      <c r="AA52" s="23"/>
      <c r="AB52" s="22"/>
      <c r="AC52" s="23"/>
      <c r="AE52" s="29" t="str">
        <f t="shared" si="4"/>
        <v/>
      </c>
      <c r="AG52" s="7" t="str">
        <f>+$A$14</f>
        <v/>
      </c>
      <c r="AH52" s="7" t="str">
        <f>IF(A52&lt;&gt;"",IF(AE52&lt;&gt;"",AE52,0)+IF(E65&lt;&gt;"",E65,0),"")</f>
        <v/>
      </c>
      <c r="AI52" s="106" t="str">
        <f>IF(AH52="","",IF(AH52&gt;0,ROUND(AH52/LARGE(AH50:AH64,1),3),0))</f>
        <v/>
      </c>
    </row>
    <row r="53" spans="1:35" ht="13.5" x14ac:dyDescent="0.25">
      <c r="A53" s="59" t="str">
        <f>+$A$15</f>
        <v/>
      </c>
      <c r="B53" s="24"/>
      <c r="C53" s="24"/>
      <c r="D53" s="24"/>
      <c r="E53" s="24"/>
      <c r="F53" s="24"/>
      <c r="G53" s="24"/>
      <c r="H53" s="22"/>
      <c r="I53" s="23"/>
      <c r="J53" s="22"/>
      <c r="K53" s="23"/>
      <c r="L53" s="22"/>
      <c r="M53" s="23"/>
      <c r="N53" s="22"/>
      <c r="O53" s="23"/>
      <c r="P53" s="22"/>
      <c r="Q53" s="23"/>
      <c r="R53" s="22"/>
      <c r="S53" s="23"/>
      <c r="T53" s="22"/>
      <c r="U53" s="23"/>
      <c r="V53" s="22"/>
      <c r="W53" s="23"/>
      <c r="X53" s="22"/>
      <c r="Y53" s="23"/>
      <c r="Z53" s="22"/>
      <c r="AA53" s="23"/>
      <c r="AB53" s="22"/>
      <c r="AC53" s="23"/>
      <c r="AE53" s="29" t="str">
        <f t="shared" si="4"/>
        <v/>
      </c>
      <c r="AG53" s="7" t="str">
        <f>+$A$15</f>
        <v/>
      </c>
      <c r="AH53" s="7" t="str">
        <f>IF(A53&lt;&gt;"",IF(AE53&lt;&gt;"",AE53,0)+IF(G65&lt;&gt;"",G65,0),"")</f>
        <v/>
      </c>
      <c r="AI53" s="106" t="str">
        <f>IF(AH53="","",IF(AH53&gt;0,ROUND(AH53/LARGE(AH50:AH64,1),3),0))</f>
        <v/>
      </c>
    </row>
    <row r="54" spans="1:35" ht="13.5" x14ac:dyDescent="0.25">
      <c r="A54" s="59" t="str">
        <f>+$A$16</f>
        <v/>
      </c>
      <c r="B54" s="24"/>
      <c r="C54" s="24"/>
      <c r="D54" s="24"/>
      <c r="E54" s="24"/>
      <c r="F54" s="24"/>
      <c r="G54" s="24"/>
      <c r="H54" s="24"/>
      <c r="I54" s="24"/>
      <c r="J54" s="22"/>
      <c r="K54" s="23"/>
      <c r="L54" s="22"/>
      <c r="M54" s="23"/>
      <c r="N54" s="22"/>
      <c r="O54" s="23"/>
      <c r="P54" s="22"/>
      <c r="Q54" s="23"/>
      <c r="R54" s="22"/>
      <c r="S54" s="23"/>
      <c r="T54" s="22"/>
      <c r="U54" s="23"/>
      <c r="V54" s="22"/>
      <c r="W54" s="23"/>
      <c r="X54" s="22"/>
      <c r="Y54" s="23"/>
      <c r="Z54" s="22"/>
      <c r="AA54" s="23"/>
      <c r="AB54" s="22"/>
      <c r="AC54" s="23"/>
      <c r="AE54" s="29" t="str">
        <f t="shared" si="4"/>
        <v/>
      </c>
      <c r="AG54" s="7" t="str">
        <f>+$A$16</f>
        <v/>
      </c>
      <c r="AH54" s="7" t="str">
        <f>IF(A54&lt;&gt;"",IF(AE54&lt;&gt;"",AE54,0)+IF(I65&lt;&gt;"",I65,0),"")</f>
        <v/>
      </c>
      <c r="AI54" s="106" t="str">
        <f>IF(AH54="","",IF(AH54&gt;0,ROUND(AH54/LARGE(AH50:AH64,1),3),0))</f>
        <v/>
      </c>
    </row>
    <row r="55" spans="1:35" ht="13.5" x14ac:dyDescent="0.25">
      <c r="A55" s="59" t="str">
        <f>+$A$17</f>
        <v/>
      </c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2"/>
      <c r="M55" s="23"/>
      <c r="N55" s="22"/>
      <c r="O55" s="23"/>
      <c r="P55" s="22"/>
      <c r="Q55" s="23"/>
      <c r="R55" s="22"/>
      <c r="S55" s="23"/>
      <c r="T55" s="22"/>
      <c r="U55" s="23"/>
      <c r="V55" s="22"/>
      <c r="W55" s="23"/>
      <c r="X55" s="22"/>
      <c r="Y55" s="23"/>
      <c r="Z55" s="22"/>
      <c r="AA55" s="23"/>
      <c r="AB55" s="22"/>
      <c r="AC55" s="23"/>
      <c r="AE55" s="29" t="str">
        <f t="shared" si="4"/>
        <v/>
      </c>
      <c r="AG55" s="7" t="str">
        <f>+$A$17</f>
        <v/>
      </c>
      <c r="AH55" s="7" t="str">
        <f>IF(A55&lt;&gt;"",IF(AE55&lt;&gt;"",AE55,0)+IF(K65&lt;&gt;"",K65,0),"")</f>
        <v/>
      </c>
      <c r="AI55" s="106" t="str">
        <f>IF(AH55="","",IF(AH55&gt;0,ROUND(AH55/LARGE(AH50:AH64,1),3),0))</f>
        <v/>
      </c>
    </row>
    <row r="56" spans="1:35" ht="13.5" x14ac:dyDescent="0.25">
      <c r="A56" s="59" t="str">
        <f>+$A$18</f>
        <v/>
      </c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2"/>
      <c r="O56" s="23"/>
      <c r="P56" s="22"/>
      <c r="Q56" s="23"/>
      <c r="R56" s="22"/>
      <c r="S56" s="23"/>
      <c r="T56" s="22"/>
      <c r="U56" s="23"/>
      <c r="V56" s="22"/>
      <c r="W56" s="23"/>
      <c r="X56" s="22"/>
      <c r="Y56" s="23"/>
      <c r="Z56" s="22"/>
      <c r="AA56" s="23"/>
      <c r="AB56" s="22"/>
      <c r="AC56" s="23"/>
      <c r="AE56" s="29" t="str">
        <f t="shared" si="4"/>
        <v/>
      </c>
      <c r="AG56" s="7" t="str">
        <f>+$A$18</f>
        <v/>
      </c>
      <c r="AH56" s="7" t="str">
        <f>IF(A56&lt;&gt;"",IF(AE56&lt;&gt;"",AE56,0)+IF(M65&lt;&gt;"",M65,0),"")</f>
        <v/>
      </c>
      <c r="AI56" s="106" t="str">
        <f>IF(AH56="","",IF(AH56&gt;0,ROUND(AH56/LARGE(AH50:AH64,1),3),0))</f>
        <v/>
      </c>
    </row>
    <row r="57" spans="1:35" ht="13.5" x14ac:dyDescent="0.25">
      <c r="A57" s="59" t="str">
        <f>+$A$19</f>
        <v/>
      </c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2"/>
      <c r="Q57" s="23"/>
      <c r="R57" s="22"/>
      <c r="S57" s="23"/>
      <c r="T57" s="22"/>
      <c r="U57" s="23"/>
      <c r="V57" s="22"/>
      <c r="W57" s="23"/>
      <c r="X57" s="22"/>
      <c r="Y57" s="23"/>
      <c r="Z57" s="22"/>
      <c r="AA57" s="23"/>
      <c r="AB57" s="22"/>
      <c r="AC57" s="23"/>
      <c r="AE57" s="29" t="str">
        <f t="shared" si="4"/>
        <v/>
      </c>
      <c r="AG57" s="7" t="str">
        <f>+$A$19</f>
        <v/>
      </c>
      <c r="AH57" s="7" t="str">
        <f>IF(A57&lt;&gt;"",IF(AE57&lt;&gt;"",AE57,0)+IF(O65&lt;&gt;"",O65,0),"")</f>
        <v/>
      </c>
      <c r="AI57" s="106" t="str">
        <f>IF(AH57="","",IF(AH57&gt;0,ROUND(AH57/LARGE(AH50:AH64,1),3),0))</f>
        <v/>
      </c>
    </row>
    <row r="58" spans="1:35" ht="13.5" x14ac:dyDescent="0.25">
      <c r="A58" s="59" t="str">
        <f>+$A$20</f>
        <v/>
      </c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2"/>
      <c r="S58" s="23"/>
      <c r="T58" s="22"/>
      <c r="U58" s="23"/>
      <c r="V58" s="22"/>
      <c r="W58" s="23"/>
      <c r="X58" s="22"/>
      <c r="Y58" s="23"/>
      <c r="Z58" s="22"/>
      <c r="AA58" s="23"/>
      <c r="AB58" s="22"/>
      <c r="AC58" s="23"/>
      <c r="AE58" s="29" t="str">
        <f t="shared" si="4"/>
        <v/>
      </c>
      <c r="AG58" s="7" t="str">
        <f>+$A$20</f>
        <v/>
      </c>
      <c r="AH58" s="7" t="str">
        <f>IF(A58&lt;&gt;"",IF(AE58&lt;&gt;"",AE58,0)+IF(Q65&lt;&gt;"",Q65,0),"")</f>
        <v/>
      </c>
      <c r="AI58" s="106" t="str">
        <f>IF(AH58="","",IF(AH58&gt;0,ROUND(AH58/LARGE(AH50:AH64,1),3),0))</f>
        <v/>
      </c>
    </row>
    <row r="59" spans="1:35" ht="13.5" x14ac:dyDescent="0.25">
      <c r="A59" s="59" t="str">
        <f>+$A$21</f>
        <v/>
      </c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2"/>
      <c r="U59" s="23"/>
      <c r="V59" s="22"/>
      <c r="W59" s="23"/>
      <c r="X59" s="22"/>
      <c r="Y59" s="23"/>
      <c r="Z59" s="22"/>
      <c r="AA59" s="23"/>
      <c r="AB59" s="22"/>
      <c r="AC59" s="23"/>
      <c r="AE59" s="29" t="str">
        <f t="shared" si="4"/>
        <v/>
      </c>
      <c r="AG59" s="7" t="str">
        <f>+$A$21</f>
        <v/>
      </c>
      <c r="AH59" s="7" t="str">
        <f>IF(A59&lt;&gt;"",IF(AE59&lt;&gt;"",AE59,0)+IF(S65&lt;&gt;"",S65,0),"")</f>
        <v/>
      </c>
      <c r="AI59" s="106" t="str">
        <f>IF(AH59="","",IF(AH59&gt;0,ROUND(AH59/LARGE(AH50:AH64,1),3),0))</f>
        <v/>
      </c>
    </row>
    <row r="60" spans="1:35" ht="13.5" x14ac:dyDescent="0.25">
      <c r="A60" s="59" t="str">
        <f>+$A$22</f>
        <v/>
      </c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2"/>
      <c r="W60" s="23"/>
      <c r="X60" s="22"/>
      <c r="Y60" s="23"/>
      <c r="Z60" s="22"/>
      <c r="AA60" s="23"/>
      <c r="AB60" s="22"/>
      <c r="AC60" s="23"/>
      <c r="AE60" s="29" t="str">
        <f t="shared" si="4"/>
        <v/>
      </c>
      <c r="AG60" s="7" t="str">
        <f>+$A$22</f>
        <v/>
      </c>
      <c r="AH60" s="7" t="str">
        <f>IF(A60&lt;&gt;"",IF(AE60&lt;&gt;"",AE60,0)+IF(U65&lt;&gt;"",U65,0),"")</f>
        <v/>
      </c>
      <c r="AI60" s="106" t="str">
        <f>IF(AH60="","",IF(AH60&gt;0,ROUND(AH60/LARGE(AH50:AH64,1),3),0))</f>
        <v/>
      </c>
    </row>
    <row r="61" spans="1:35" ht="13.5" x14ac:dyDescent="0.25">
      <c r="A61" s="59" t="str">
        <f>+$A$23</f>
        <v/>
      </c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2"/>
      <c r="Y61" s="23"/>
      <c r="Z61" s="22"/>
      <c r="AA61" s="23"/>
      <c r="AB61" s="22"/>
      <c r="AC61" s="23"/>
      <c r="AE61" s="29" t="str">
        <f t="shared" si="4"/>
        <v/>
      </c>
      <c r="AG61" s="7" t="str">
        <f>+$A$23</f>
        <v/>
      </c>
      <c r="AH61" s="7" t="str">
        <f>IF(A61&lt;&gt;"",IF(AE61&lt;&gt;"",AE61,0)+IF(W65&lt;&gt;"",W65,0),"")</f>
        <v/>
      </c>
      <c r="AI61" s="106" t="str">
        <f>IF(AH61="","",IF(AH61&gt;0,ROUND(AH61/LARGE(AH50:AH64,1),3),0))</f>
        <v/>
      </c>
    </row>
    <row r="62" spans="1:35" ht="13.5" x14ac:dyDescent="0.25">
      <c r="A62" s="59" t="str">
        <f>+$A$24</f>
        <v/>
      </c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2"/>
      <c r="AA62" s="23"/>
      <c r="AB62" s="22"/>
      <c r="AC62" s="23"/>
      <c r="AE62" s="29" t="str">
        <f t="shared" si="4"/>
        <v/>
      </c>
      <c r="AG62" s="7" t="str">
        <f>+$A$24</f>
        <v/>
      </c>
      <c r="AH62" s="7" t="str">
        <f>IF(A62&lt;&gt;"",IF(AE62&lt;&gt;"",AE62,0)+IF(Y65&lt;&gt;"",Y65,0),"")</f>
        <v/>
      </c>
      <c r="AI62" s="106" t="str">
        <f>IF(AH62="","",IF(AH62&gt;0,ROUND(AH62/LARGE(AH50:AH64,1),3),0))</f>
        <v/>
      </c>
    </row>
    <row r="63" spans="1:35" ht="13.5" x14ac:dyDescent="0.25">
      <c r="A63" s="59" t="str">
        <f>+$A$25</f>
        <v/>
      </c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2"/>
      <c r="AC63" s="23"/>
      <c r="AE63" s="29" t="str">
        <f t="shared" si="4"/>
        <v/>
      </c>
      <c r="AG63" s="7" t="str">
        <f>+$A$25</f>
        <v/>
      </c>
      <c r="AH63" s="7" t="str">
        <f>IF(A63&lt;&gt;"",IF(AE63&lt;&gt;"",AE63,0)+IF(AA65&lt;&gt;"",AA65,0),"")</f>
        <v/>
      </c>
      <c r="AI63" s="106" t="str">
        <f>IF(AH63="","",IF(AH63&gt;0,ROUND(AH63/LARGE(AH50:AH64,1),3),0))</f>
        <v/>
      </c>
    </row>
    <row r="64" spans="1:35" x14ac:dyDescent="0.2">
      <c r="A64" s="59" t="str">
        <f>+$A$26</f>
        <v/>
      </c>
      <c r="C64" s="3"/>
      <c r="AE64" s="26"/>
      <c r="AG64" s="40" t="str">
        <f>+$A$26</f>
        <v/>
      </c>
      <c r="AH64" s="40" t="str">
        <f>IF(A64&lt;&gt;"",IF(AE64&lt;&gt;"",AE64,0)+IF(AC65&lt;&gt;"",AC65,0),"")</f>
        <v/>
      </c>
      <c r="AI64" s="107" t="str">
        <f>IF(AH64="","",IF(AH64&gt;0,ROUND(AH64/LARGE(AH50:AH64,1),3),0))</f>
        <v/>
      </c>
    </row>
    <row r="65" spans="1:35" s="26" customFormat="1" x14ac:dyDescent="0.2">
      <c r="C65" s="27" t="str">
        <f>IF(C49="","",SUM(C50:C63))</f>
        <v/>
      </c>
      <c r="E65" s="27" t="str">
        <f>IF(E49="","",SUM(E50:E63))</f>
        <v/>
      </c>
      <c r="G65" s="27" t="str">
        <f>IF(G49="","",SUM(G50:G63))</f>
        <v/>
      </c>
      <c r="I65" s="27" t="str">
        <f>IF(I49="","",SUM(I50:I63))</f>
        <v/>
      </c>
      <c r="K65" s="27" t="str">
        <f>IF(K49="","",SUM(K50:K63))</f>
        <v/>
      </c>
      <c r="M65" s="27" t="str">
        <f>IF(M49="","",SUM(M50:M63))</f>
        <v/>
      </c>
      <c r="O65" s="27" t="str">
        <f>IF(O49="","",SUM(O50:O63))</f>
        <v/>
      </c>
      <c r="Q65" s="27" t="str">
        <f>IF(Q49="","",SUM(Q50:Q63))</f>
        <v/>
      </c>
      <c r="S65" s="27" t="str">
        <f>IF(S49="","",SUM(S50:S63))</f>
        <v/>
      </c>
      <c r="U65" s="27" t="str">
        <f>IF(U49="","",SUM(U50:U63))</f>
        <v/>
      </c>
      <c r="W65" s="27" t="str">
        <f>IF(W49="","",SUM(W50:W63))</f>
        <v/>
      </c>
      <c r="X65" s="27"/>
      <c r="Y65" s="27" t="str">
        <f>IF(Y49="","",SUM(Y50:Y63))</f>
        <v/>
      </c>
      <c r="AA65" s="27" t="str">
        <f>IF(AA49="","",SUM(AA50:AA63))</f>
        <v/>
      </c>
      <c r="AC65" s="27" t="str">
        <f>IF(AC49="","",SUM(AC50:AC63))</f>
        <v/>
      </c>
      <c r="AG65" s="41"/>
      <c r="AH65" s="93"/>
      <c r="AI65" s="41"/>
    </row>
    <row r="66" spans="1:35" ht="24" customHeight="1" x14ac:dyDescent="0.2">
      <c r="AC66" s="8" t="str">
        <f>"Firma ("&amp;Anagrafica!B90&amp;")"</f>
        <v>Firma (Commissario 2)</v>
      </c>
      <c r="AE66" s="88"/>
      <c r="AF66" s="88"/>
      <c r="AG66" s="89"/>
      <c r="AH66" s="88"/>
      <c r="AI66" s="88"/>
    </row>
    <row r="67" spans="1:35" ht="18.75" x14ac:dyDescent="0.3">
      <c r="A67" s="19" t="str">
        <f>IF(Anagrafica!A91&lt;&gt;"",Anagrafica!A91&amp;" - "&amp;Anagrafica!B91,"")</f>
        <v>3 - Commissario 3</v>
      </c>
      <c r="B67" s="20"/>
      <c r="D67" s="1"/>
    </row>
    <row r="68" spans="1:35" s="5" customFormat="1" ht="13.5" customHeight="1" x14ac:dyDescent="0.2">
      <c r="A68" s="4" t="s">
        <v>10</v>
      </c>
      <c r="C68" s="60" t="str">
        <f>$A$13</f>
        <v/>
      </c>
      <c r="E68" s="60" t="str">
        <f>+$A$14</f>
        <v/>
      </c>
      <c r="G68" s="60" t="str">
        <f>+$A$15</f>
        <v/>
      </c>
      <c r="I68" s="60" t="str">
        <f>+$A$16</f>
        <v/>
      </c>
      <c r="K68" s="60" t="str">
        <f>+$A$17</f>
        <v/>
      </c>
      <c r="M68" s="60" t="str">
        <f>+$A$18</f>
        <v/>
      </c>
      <c r="O68" s="60" t="str">
        <f>+$A$19</f>
        <v/>
      </c>
      <c r="Q68" s="60" t="str">
        <f>+$A$20</f>
        <v/>
      </c>
      <c r="S68" s="60" t="str">
        <f>+$A$21</f>
        <v/>
      </c>
      <c r="U68" s="60" t="str">
        <f>+$A$22</f>
        <v/>
      </c>
      <c r="W68" s="60" t="str">
        <f>+$A$23</f>
        <v/>
      </c>
      <c r="Y68" s="60" t="str">
        <f>+$A$24</f>
        <v/>
      </c>
      <c r="AA68" s="60" t="str">
        <f>+$A$25</f>
        <v/>
      </c>
      <c r="AC68" s="60" t="str">
        <f>+$A$26</f>
        <v/>
      </c>
      <c r="AE68" s="26"/>
      <c r="AG68" s="4" t="s">
        <v>10</v>
      </c>
      <c r="AH68" s="5" t="s">
        <v>1</v>
      </c>
      <c r="AI68" s="5" t="s">
        <v>0</v>
      </c>
    </row>
    <row r="69" spans="1:35" ht="13.5" x14ac:dyDescent="0.25">
      <c r="A69" s="59" t="str">
        <f>+$A$12</f>
        <v/>
      </c>
      <c r="B69" s="22"/>
      <c r="C69" s="23"/>
      <c r="D69" s="22"/>
      <c r="E69" s="23"/>
      <c r="F69" s="22"/>
      <c r="G69" s="23"/>
      <c r="H69" s="22"/>
      <c r="I69" s="23"/>
      <c r="J69" s="22"/>
      <c r="K69" s="23"/>
      <c r="L69" s="22"/>
      <c r="M69" s="23"/>
      <c r="N69" s="22"/>
      <c r="O69" s="23"/>
      <c r="P69" s="22"/>
      <c r="Q69" s="23"/>
      <c r="R69" s="22"/>
      <c r="S69" s="23"/>
      <c r="T69" s="22"/>
      <c r="U69" s="23"/>
      <c r="V69" s="22"/>
      <c r="W69" s="23"/>
      <c r="X69" s="22"/>
      <c r="Y69" s="23"/>
      <c r="Z69" s="22"/>
      <c r="AA69" s="23"/>
      <c r="AB69" s="22"/>
      <c r="AC69" s="23"/>
      <c r="AE69" s="29" t="str">
        <f t="shared" ref="AE69:AE82" si="5">IF(OR(A69="",AND(A69&lt;&gt;"",A70="")),"",SUM(B69,D69,F69,H69,J69,L69,N69,P69,R69,T69,V69,X69,Z69,AB69))</f>
        <v/>
      </c>
      <c r="AG69" s="6" t="str">
        <f>+$A$12</f>
        <v/>
      </c>
      <c r="AH69" s="6" t="str">
        <f>IF(A69&lt;&gt;"",AE69,"")</f>
        <v/>
      </c>
      <c r="AI69" s="105" t="str">
        <f>IF(AH69="","",IF(AH69&gt;0,ROUND(AH69/LARGE(AH69:AH83,1),3),0))</f>
        <v/>
      </c>
    </row>
    <row r="70" spans="1:35" ht="13.5" x14ac:dyDescent="0.25">
      <c r="A70" s="59" t="str">
        <f>+$A$13</f>
        <v/>
      </c>
      <c r="B70" s="24"/>
      <c r="C70" s="24"/>
      <c r="D70" s="22"/>
      <c r="E70" s="23"/>
      <c r="F70" s="22"/>
      <c r="G70" s="23"/>
      <c r="H70" s="22"/>
      <c r="I70" s="23"/>
      <c r="J70" s="22"/>
      <c r="K70" s="23"/>
      <c r="L70" s="22"/>
      <c r="M70" s="23"/>
      <c r="N70" s="22"/>
      <c r="O70" s="23"/>
      <c r="P70" s="22"/>
      <c r="Q70" s="23"/>
      <c r="R70" s="22"/>
      <c r="S70" s="23"/>
      <c r="T70" s="22"/>
      <c r="U70" s="23"/>
      <c r="V70" s="22"/>
      <c r="W70" s="23"/>
      <c r="X70" s="22"/>
      <c r="Y70" s="23"/>
      <c r="Z70" s="22"/>
      <c r="AA70" s="23"/>
      <c r="AB70" s="22"/>
      <c r="AC70" s="23"/>
      <c r="AE70" s="29" t="str">
        <f t="shared" si="5"/>
        <v/>
      </c>
      <c r="AG70" s="7" t="str">
        <f>+$A$13</f>
        <v/>
      </c>
      <c r="AH70" s="7" t="str">
        <f>IF(A70&lt;&gt;"",IF(AE70&lt;&gt;"",AE70,0)+IF(C84&lt;&gt;"",C84,0),"")</f>
        <v/>
      </c>
      <c r="AI70" s="106" t="str">
        <f>IF(AH70="","",IF(AH70&gt;0,ROUND(AH70/LARGE(AH69:AH83,1),3),0))</f>
        <v/>
      </c>
    </row>
    <row r="71" spans="1:35" ht="13.5" x14ac:dyDescent="0.25">
      <c r="A71" s="59" t="str">
        <f>+$A$14</f>
        <v/>
      </c>
      <c r="B71" s="24"/>
      <c r="C71" s="24"/>
      <c r="D71" s="24"/>
      <c r="E71" s="24"/>
      <c r="F71" s="22"/>
      <c r="G71" s="23"/>
      <c r="H71" s="22"/>
      <c r="I71" s="23"/>
      <c r="J71" s="22"/>
      <c r="K71" s="23"/>
      <c r="L71" s="22"/>
      <c r="M71" s="23"/>
      <c r="N71" s="22"/>
      <c r="O71" s="23"/>
      <c r="P71" s="22"/>
      <c r="Q71" s="23"/>
      <c r="R71" s="22"/>
      <c r="S71" s="23"/>
      <c r="T71" s="22"/>
      <c r="U71" s="23"/>
      <c r="V71" s="22"/>
      <c r="W71" s="23"/>
      <c r="X71" s="22"/>
      <c r="Y71" s="23"/>
      <c r="Z71" s="22"/>
      <c r="AA71" s="23"/>
      <c r="AB71" s="22"/>
      <c r="AC71" s="23"/>
      <c r="AE71" s="29" t="str">
        <f t="shared" si="5"/>
        <v/>
      </c>
      <c r="AG71" s="7" t="str">
        <f>+$A$14</f>
        <v/>
      </c>
      <c r="AH71" s="7" t="str">
        <f>IF(A71&lt;&gt;"",IF(AE71&lt;&gt;"",AE71,0)+IF(E84&lt;&gt;"",E84,0),"")</f>
        <v/>
      </c>
      <c r="AI71" s="106" t="str">
        <f>IF(AH71="","",IF(AH71&gt;0,ROUND(AH71/LARGE(AH69:AH83,1),3),0))</f>
        <v/>
      </c>
    </row>
    <row r="72" spans="1:35" ht="13.5" x14ac:dyDescent="0.25">
      <c r="A72" s="59" t="str">
        <f>+$A$15</f>
        <v/>
      </c>
      <c r="B72" s="24"/>
      <c r="C72" s="24"/>
      <c r="D72" s="24"/>
      <c r="E72" s="24"/>
      <c r="F72" s="24"/>
      <c r="G72" s="24"/>
      <c r="H72" s="22"/>
      <c r="I72" s="23"/>
      <c r="J72" s="22"/>
      <c r="K72" s="23"/>
      <c r="L72" s="22"/>
      <c r="M72" s="23"/>
      <c r="N72" s="22"/>
      <c r="O72" s="23"/>
      <c r="P72" s="22"/>
      <c r="Q72" s="23"/>
      <c r="R72" s="22"/>
      <c r="S72" s="23"/>
      <c r="T72" s="22"/>
      <c r="U72" s="23"/>
      <c r="V72" s="22"/>
      <c r="W72" s="23"/>
      <c r="X72" s="22"/>
      <c r="Y72" s="23"/>
      <c r="Z72" s="22"/>
      <c r="AA72" s="23"/>
      <c r="AB72" s="22"/>
      <c r="AC72" s="23"/>
      <c r="AE72" s="29" t="str">
        <f t="shared" si="5"/>
        <v/>
      </c>
      <c r="AG72" s="7" t="str">
        <f>+$A$15</f>
        <v/>
      </c>
      <c r="AH72" s="7" t="str">
        <f>IF(A72&lt;&gt;"",IF(AE72&lt;&gt;"",AE72,0)+IF(G84&lt;&gt;"",G84,0),"")</f>
        <v/>
      </c>
      <c r="AI72" s="106" t="str">
        <f>IF(AH72="","",IF(AH72&gt;0,ROUND(AH72/LARGE(AH69:AH83,1),3),0))</f>
        <v/>
      </c>
    </row>
    <row r="73" spans="1:35" ht="13.5" x14ac:dyDescent="0.25">
      <c r="A73" s="59" t="str">
        <f>+$A$16</f>
        <v/>
      </c>
      <c r="B73" s="24"/>
      <c r="C73" s="24"/>
      <c r="D73" s="24"/>
      <c r="E73" s="24"/>
      <c r="F73" s="24"/>
      <c r="G73" s="24"/>
      <c r="H73" s="24"/>
      <c r="I73" s="24"/>
      <c r="J73" s="22"/>
      <c r="K73" s="23"/>
      <c r="L73" s="22"/>
      <c r="M73" s="23"/>
      <c r="N73" s="22"/>
      <c r="O73" s="23"/>
      <c r="P73" s="22"/>
      <c r="Q73" s="23"/>
      <c r="R73" s="22"/>
      <c r="S73" s="23"/>
      <c r="T73" s="22"/>
      <c r="U73" s="23"/>
      <c r="V73" s="22"/>
      <c r="W73" s="23"/>
      <c r="X73" s="22"/>
      <c r="Y73" s="23"/>
      <c r="Z73" s="22"/>
      <c r="AA73" s="23"/>
      <c r="AB73" s="22"/>
      <c r="AC73" s="23"/>
      <c r="AE73" s="29" t="str">
        <f t="shared" si="5"/>
        <v/>
      </c>
      <c r="AG73" s="7" t="str">
        <f>+$A$16</f>
        <v/>
      </c>
      <c r="AH73" s="7" t="str">
        <f>IF(A73&lt;&gt;"",IF(AE73&lt;&gt;"",AE73,0)+IF(I84&lt;&gt;"",I84,0),"")</f>
        <v/>
      </c>
      <c r="AI73" s="106" t="str">
        <f>IF(AH73="","",IF(AH73&gt;0,ROUND(AH73/LARGE(AH69:AH83,1),3),0))</f>
        <v/>
      </c>
    </row>
    <row r="74" spans="1:35" ht="13.5" x14ac:dyDescent="0.25">
      <c r="A74" s="59" t="str">
        <f>+$A$17</f>
        <v/>
      </c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2"/>
      <c r="M74" s="23"/>
      <c r="N74" s="22"/>
      <c r="O74" s="23"/>
      <c r="P74" s="22"/>
      <c r="Q74" s="23"/>
      <c r="R74" s="22"/>
      <c r="S74" s="23"/>
      <c r="T74" s="22"/>
      <c r="U74" s="23"/>
      <c r="V74" s="22"/>
      <c r="W74" s="23"/>
      <c r="X74" s="22"/>
      <c r="Y74" s="23"/>
      <c r="Z74" s="22"/>
      <c r="AA74" s="23"/>
      <c r="AB74" s="22"/>
      <c r="AC74" s="23"/>
      <c r="AE74" s="29" t="str">
        <f t="shared" si="5"/>
        <v/>
      </c>
      <c r="AG74" s="7" t="str">
        <f>+$A$17</f>
        <v/>
      </c>
      <c r="AH74" s="7" t="str">
        <f>IF(A74&lt;&gt;"",IF(AE74&lt;&gt;"",AE74,0)+IF(K84&lt;&gt;"",K84,0),"")</f>
        <v/>
      </c>
      <c r="AI74" s="106" t="str">
        <f>IF(AH74="","",IF(AH74&gt;0,ROUND(AH74/LARGE(AH69:AH83,1),3),0))</f>
        <v/>
      </c>
    </row>
    <row r="75" spans="1:35" ht="13.5" x14ac:dyDescent="0.25">
      <c r="A75" s="59" t="str">
        <f>+$A$18</f>
        <v/>
      </c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2"/>
      <c r="O75" s="23"/>
      <c r="P75" s="22"/>
      <c r="Q75" s="23"/>
      <c r="R75" s="22"/>
      <c r="S75" s="23"/>
      <c r="T75" s="22"/>
      <c r="U75" s="23"/>
      <c r="V75" s="22"/>
      <c r="W75" s="23"/>
      <c r="X75" s="22"/>
      <c r="Y75" s="23"/>
      <c r="Z75" s="22"/>
      <c r="AA75" s="23"/>
      <c r="AB75" s="22"/>
      <c r="AC75" s="23"/>
      <c r="AE75" s="29" t="str">
        <f t="shared" si="5"/>
        <v/>
      </c>
      <c r="AG75" s="7" t="str">
        <f>+$A$18</f>
        <v/>
      </c>
      <c r="AH75" s="7" t="str">
        <f>IF(A75&lt;&gt;"",IF(AE75&lt;&gt;"",AE75,0)+IF(M84&lt;&gt;"",M84,0),"")</f>
        <v/>
      </c>
      <c r="AI75" s="106" t="str">
        <f>IF(AH75="","",IF(AH75&gt;0,ROUND(AH75/LARGE(AH69:AH83,1),3),0))</f>
        <v/>
      </c>
    </row>
    <row r="76" spans="1:35" ht="13.5" x14ac:dyDescent="0.25">
      <c r="A76" s="59" t="str">
        <f>+$A$19</f>
        <v/>
      </c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2"/>
      <c r="Q76" s="23"/>
      <c r="R76" s="22"/>
      <c r="S76" s="23"/>
      <c r="T76" s="22"/>
      <c r="U76" s="23"/>
      <c r="V76" s="22"/>
      <c r="W76" s="23"/>
      <c r="X76" s="22"/>
      <c r="Y76" s="23"/>
      <c r="Z76" s="22"/>
      <c r="AA76" s="23"/>
      <c r="AB76" s="22"/>
      <c r="AC76" s="23"/>
      <c r="AE76" s="29" t="str">
        <f t="shared" si="5"/>
        <v/>
      </c>
      <c r="AG76" s="7" t="str">
        <f>+$A$19</f>
        <v/>
      </c>
      <c r="AH76" s="7" t="str">
        <f>IF(A76&lt;&gt;"",IF(AE76&lt;&gt;"",AE76,0)+IF(O84&lt;&gt;"",O84,0),"")</f>
        <v/>
      </c>
      <c r="AI76" s="106" t="str">
        <f>IF(AH76="","",IF(AH76&gt;0,ROUND(AH76/LARGE(AH69:AH83,1),3),0))</f>
        <v/>
      </c>
    </row>
    <row r="77" spans="1:35" ht="13.5" x14ac:dyDescent="0.25">
      <c r="A77" s="59" t="str">
        <f>+$A$20</f>
        <v/>
      </c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2"/>
      <c r="S77" s="23"/>
      <c r="T77" s="22"/>
      <c r="U77" s="23"/>
      <c r="V77" s="22"/>
      <c r="W77" s="23"/>
      <c r="X77" s="22"/>
      <c r="Y77" s="23"/>
      <c r="Z77" s="22"/>
      <c r="AA77" s="23"/>
      <c r="AB77" s="22"/>
      <c r="AC77" s="23"/>
      <c r="AE77" s="29" t="str">
        <f t="shared" si="5"/>
        <v/>
      </c>
      <c r="AG77" s="7" t="str">
        <f>+$A$20</f>
        <v/>
      </c>
      <c r="AH77" s="7" t="str">
        <f>IF(A77&lt;&gt;"",IF(AE77&lt;&gt;"",AE77,0)+IF(Q84&lt;&gt;"",Q84,0),"")</f>
        <v/>
      </c>
      <c r="AI77" s="106" t="str">
        <f>IF(AH77="","",IF(AH77&gt;0,ROUND(AH77/LARGE(AH69:AH83,1),3),0))</f>
        <v/>
      </c>
    </row>
    <row r="78" spans="1:35" ht="13.5" x14ac:dyDescent="0.25">
      <c r="A78" s="59" t="str">
        <f>+$A$21</f>
        <v/>
      </c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2"/>
      <c r="U78" s="23"/>
      <c r="V78" s="22"/>
      <c r="W78" s="23"/>
      <c r="X78" s="22"/>
      <c r="Y78" s="23"/>
      <c r="Z78" s="22"/>
      <c r="AA78" s="23"/>
      <c r="AB78" s="22"/>
      <c r="AC78" s="23"/>
      <c r="AE78" s="29" t="str">
        <f t="shared" si="5"/>
        <v/>
      </c>
      <c r="AG78" s="7" t="str">
        <f>+$A$21</f>
        <v/>
      </c>
      <c r="AH78" s="7" t="str">
        <f>IF(A78&lt;&gt;"",IF(AE78&lt;&gt;"",AE78,0)+IF(S84&lt;&gt;"",S84,0),"")</f>
        <v/>
      </c>
      <c r="AI78" s="106" t="str">
        <f>IF(AH78="","",IF(AH78&gt;0,ROUND(AH78/LARGE(AH69:AH83,1),3),0))</f>
        <v/>
      </c>
    </row>
    <row r="79" spans="1:35" ht="13.5" x14ac:dyDescent="0.25">
      <c r="A79" s="59" t="str">
        <f>+$A$22</f>
        <v/>
      </c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2"/>
      <c r="W79" s="23"/>
      <c r="X79" s="22"/>
      <c r="Y79" s="23"/>
      <c r="Z79" s="22"/>
      <c r="AA79" s="23"/>
      <c r="AB79" s="22"/>
      <c r="AC79" s="23"/>
      <c r="AE79" s="29" t="str">
        <f t="shared" si="5"/>
        <v/>
      </c>
      <c r="AG79" s="7" t="str">
        <f>+$A$22</f>
        <v/>
      </c>
      <c r="AH79" s="7" t="str">
        <f>IF(A79&lt;&gt;"",IF(AE79&lt;&gt;"",AE79,0)+IF(U84&lt;&gt;"",U84,0),"")</f>
        <v/>
      </c>
      <c r="AI79" s="106" t="str">
        <f>IF(AH79="","",IF(AH79&gt;0,ROUND(AH79/LARGE(AH69:AH83,1),3),0))</f>
        <v/>
      </c>
    </row>
    <row r="80" spans="1:35" ht="13.5" x14ac:dyDescent="0.25">
      <c r="A80" s="59" t="str">
        <f>+$A$23</f>
        <v/>
      </c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2"/>
      <c r="Y80" s="23"/>
      <c r="Z80" s="22"/>
      <c r="AA80" s="23"/>
      <c r="AB80" s="22"/>
      <c r="AC80" s="23"/>
      <c r="AE80" s="29" t="str">
        <f t="shared" si="5"/>
        <v/>
      </c>
      <c r="AG80" s="7" t="str">
        <f>+$A$23</f>
        <v/>
      </c>
      <c r="AH80" s="7" t="str">
        <f>IF(A80&lt;&gt;"",IF(AE80&lt;&gt;"",AE80,0)+IF(W84&lt;&gt;"",W84,0),"")</f>
        <v/>
      </c>
      <c r="AI80" s="106" t="str">
        <f>IF(AH80="","",IF(AH80&gt;0,ROUND(AH80/LARGE(AH69:AH83,1),3),0))</f>
        <v/>
      </c>
    </row>
    <row r="81" spans="1:35" ht="13.5" x14ac:dyDescent="0.25">
      <c r="A81" s="59" t="str">
        <f>+$A$24</f>
        <v/>
      </c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2"/>
      <c r="AA81" s="23"/>
      <c r="AB81" s="22"/>
      <c r="AC81" s="23"/>
      <c r="AE81" s="29" t="str">
        <f t="shared" si="5"/>
        <v/>
      </c>
      <c r="AG81" s="7" t="str">
        <f>+$A$24</f>
        <v/>
      </c>
      <c r="AH81" s="7" t="str">
        <f>IF(A81&lt;&gt;"",IF(AE81&lt;&gt;"",AE81,0)+IF(Y84&lt;&gt;"",Y84,0),"")</f>
        <v/>
      </c>
      <c r="AI81" s="106" t="str">
        <f>IF(AH81="","",IF(AH81&gt;0,ROUND(AH81/LARGE(AH69:AH83,1),3),0))</f>
        <v/>
      </c>
    </row>
    <row r="82" spans="1:35" ht="13.5" x14ac:dyDescent="0.25">
      <c r="A82" s="59" t="str">
        <f>+$A$25</f>
        <v/>
      </c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2"/>
      <c r="AC82" s="23"/>
      <c r="AE82" s="29" t="str">
        <f t="shared" si="5"/>
        <v/>
      </c>
      <c r="AG82" s="7" t="str">
        <f>+$A$25</f>
        <v/>
      </c>
      <c r="AH82" s="7" t="str">
        <f>IF(A82&lt;&gt;"",IF(AE82&lt;&gt;"",AE82,0)+IF(AA84&lt;&gt;"",AA84,0),"")</f>
        <v/>
      </c>
      <c r="AI82" s="106" t="str">
        <f>IF(AH82="","",IF(AH82&gt;0,ROUND(AH82/LARGE(AH69:AH83,1),3),0))</f>
        <v/>
      </c>
    </row>
    <row r="83" spans="1:35" x14ac:dyDescent="0.2">
      <c r="A83" s="59" t="str">
        <f>+$A$26</f>
        <v/>
      </c>
      <c r="C83" s="3"/>
      <c r="AE83" s="26"/>
      <c r="AG83" s="40" t="str">
        <f>+$A$26</f>
        <v/>
      </c>
      <c r="AH83" s="40" t="str">
        <f>IF(A83&lt;&gt;"",IF(AE83&lt;&gt;"",AE83,0)+IF(AC84&lt;&gt;"",AC84,0),"")</f>
        <v/>
      </c>
      <c r="AI83" s="107" t="str">
        <f>IF(AH83="","",IF(AH83&gt;0,ROUND(AH83/LARGE(AH69:AH83,1),3),0))</f>
        <v/>
      </c>
    </row>
    <row r="84" spans="1:35" s="26" customFormat="1" x14ac:dyDescent="0.2">
      <c r="C84" s="27" t="str">
        <f>IF(C68="","",SUM(C69:C82))</f>
        <v/>
      </c>
      <c r="E84" s="27" t="str">
        <f>IF(E68="","",SUM(E69:E82))</f>
        <v/>
      </c>
      <c r="G84" s="27" t="str">
        <f>IF(G68="","",SUM(G69:G82))</f>
        <v/>
      </c>
      <c r="I84" s="27" t="str">
        <f>IF(I68="","",SUM(I69:I82))</f>
        <v/>
      </c>
      <c r="K84" s="27" t="str">
        <f>IF(K68="","",SUM(K69:K82))</f>
        <v/>
      </c>
      <c r="M84" s="27" t="str">
        <f>IF(M68="","",SUM(M69:M82))</f>
        <v/>
      </c>
      <c r="O84" s="27" t="str">
        <f>IF(O68="","",SUM(O69:O82))</f>
        <v/>
      </c>
      <c r="Q84" s="27" t="str">
        <f>IF(Q68="","",SUM(Q69:Q82))</f>
        <v/>
      </c>
      <c r="S84" s="27" t="str">
        <f>IF(S68="","",SUM(S69:S82))</f>
        <v/>
      </c>
      <c r="U84" s="27" t="str">
        <f>IF(U68="","",SUM(U69:U82))</f>
        <v/>
      </c>
      <c r="W84" s="27" t="str">
        <f>IF(W68="","",SUM(W69:W82))</f>
        <v/>
      </c>
      <c r="X84" s="27"/>
      <c r="Y84" s="27" t="str">
        <f>IF(Y68="","",SUM(Y69:Y82))</f>
        <v/>
      </c>
      <c r="AA84" s="27" t="str">
        <f>IF(AA68="","",SUM(AA69:AA82))</f>
        <v/>
      </c>
      <c r="AC84" s="27" t="str">
        <f>IF(AC68="","",SUM(AC69:AC82))</f>
        <v/>
      </c>
      <c r="AG84" s="41"/>
      <c r="AH84" s="93"/>
      <c r="AI84" s="41"/>
    </row>
    <row r="85" spans="1:35" ht="24" customHeight="1" x14ac:dyDescent="0.2">
      <c r="AC85" s="8" t="str">
        <f>"Firma ("&amp;Anagrafica!B91&amp;")"</f>
        <v>Firma (Commissario 3)</v>
      </c>
      <c r="AE85" s="88"/>
      <c r="AF85" s="88"/>
      <c r="AG85" s="89"/>
      <c r="AH85" s="88"/>
      <c r="AI85" s="88"/>
    </row>
    <row r="86" spans="1:35" ht="18.75" x14ac:dyDescent="0.3">
      <c r="A86" s="19" t="str">
        <f>IF(Anagrafica!A92&lt;&gt;"",Anagrafica!A92&amp;" - "&amp;Anagrafica!B92,"")</f>
        <v/>
      </c>
      <c r="B86" s="20"/>
      <c r="D86" s="1"/>
      <c r="AE86" s="90"/>
      <c r="AF86" s="90"/>
      <c r="AG86" s="91"/>
      <c r="AH86" s="90"/>
      <c r="AI86" s="90"/>
    </row>
    <row r="87" spans="1:35" s="5" customFormat="1" ht="13.5" customHeight="1" x14ac:dyDescent="0.2">
      <c r="A87" s="4" t="s">
        <v>10</v>
      </c>
      <c r="C87" s="60" t="str">
        <f>$A$13</f>
        <v/>
      </c>
      <c r="E87" s="60" t="str">
        <f>+$A$14</f>
        <v/>
      </c>
      <c r="G87" s="60" t="str">
        <f>+$A$15</f>
        <v/>
      </c>
      <c r="I87" s="60" t="str">
        <f>+$A$16</f>
        <v/>
      </c>
      <c r="K87" s="60" t="str">
        <f>+$A$17</f>
        <v/>
      </c>
      <c r="M87" s="60" t="str">
        <f>+$A$18</f>
        <v/>
      </c>
      <c r="O87" s="60" t="str">
        <f>+$A$19</f>
        <v/>
      </c>
      <c r="Q87" s="60" t="str">
        <f>+$A$20</f>
        <v/>
      </c>
      <c r="S87" s="60" t="str">
        <f>+$A$21</f>
        <v/>
      </c>
      <c r="U87" s="60" t="str">
        <f>+$A$22</f>
        <v/>
      </c>
      <c r="W87" s="60" t="str">
        <f>+$A$23</f>
        <v/>
      </c>
      <c r="Y87" s="60" t="str">
        <f>+$A$24</f>
        <v/>
      </c>
      <c r="AA87" s="60" t="str">
        <f>+$A$25</f>
        <v/>
      </c>
      <c r="AC87" s="60" t="str">
        <f>+$A$26</f>
        <v/>
      </c>
      <c r="AE87" s="26"/>
      <c r="AG87" s="4" t="s">
        <v>10</v>
      </c>
      <c r="AH87" s="5" t="s">
        <v>1</v>
      </c>
      <c r="AI87" s="5" t="s">
        <v>0</v>
      </c>
    </row>
    <row r="88" spans="1:35" ht="13.5" x14ac:dyDescent="0.25">
      <c r="A88" s="59" t="str">
        <f>+$A$12</f>
        <v/>
      </c>
      <c r="B88" s="22"/>
      <c r="C88" s="23"/>
      <c r="D88" s="22"/>
      <c r="E88" s="23"/>
      <c r="F88" s="22"/>
      <c r="G88" s="23"/>
      <c r="H88" s="22"/>
      <c r="I88" s="23"/>
      <c r="J88" s="22"/>
      <c r="K88" s="23"/>
      <c r="L88" s="22"/>
      <c r="M88" s="23"/>
      <c r="N88" s="22"/>
      <c r="O88" s="23"/>
      <c r="P88" s="22"/>
      <c r="Q88" s="23"/>
      <c r="R88" s="22"/>
      <c r="S88" s="23"/>
      <c r="T88" s="22"/>
      <c r="U88" s="23"/>
      <c r="V88" s="22"/>
      <c r="W88" s="23"/>
      <c r="X88" s="22"/>
      <c r="Y88" s="23"/>
      <c r="Z88" s="22"/>
      <c r="AA88" s="23"/>
      <c r="AB88" s="22"/>
      <c r="AC88" s="23"/>
      <c r="AE88" s="29" t="str">
        <f t="shared" ref="AE88:AE101" si="6">IF(OR(A88="",AND(A88&lt;&gt;"",A89="")),"",SUM(B88,D88,F88,H88,J88,L88,N88,P88,R88,T88,V88,X88,Z88,AB88))</f>
        <v/>
      </c>
      <c r="AG88" s="6" t="str">
        <f>+$A$12</f>
        <v/>
      </c>
      <c r="AH88" s="6" t="str">
        <f>IF(A88&lt;&gt;"",AE88,"")</f>
        <v/>
      </c>
      <c r="AI88" s="105" t="str">
        <f>IF(AH88="","",IF(AH88&gt;0,ROUND(AH88/LARGE(AH88:AH102,1),3),0))</f>
        <v/>
      </c>
    </row>
    <row r="89" spans="1:35" ht="13.5" x14ac:dyDescent="0.25">
      <c r="A89" s="59" t="str">
        <f>+$A$13</f>
        <v/>
      </c>
      <c r="B89" s="24"/>
      <c r="C89" s="24"/>
      <c r="D89" s="22"/>
      <c r="E89" s="23"/>
      <c r="F89" s="22"/>
      <c r="G89" s="23"/>
      <c r="H89" s="22"/>
      <c r="I89" s="23"/>
      <c r="J89" s="22"/>
      <c r="K89" s="23"/>
      <c r="L89" s="22"/>
      <c r="M89" s="23"/>
      <c r="N89" s="22"/>
      <c r="O89" s="23"/>
      <c r="P89" s="22"/>
      <c r="Q89" s="23"/>
      <c r="R89" s="22"/>
      <c r="S89" s="23"/>
      <c r="T89" s="22"/>
      <c r="U89" s="23"/>
      <c r="V89" s="22"/>
      <c r="W89" s="23"/>
      <c r="X89" s="22"/>
      <c r="Y89" s="23"/>
      <c r="Z89" s="22"/>
      <c r="AA89" s="23"/>
      <c r="AB89" s="22"/>
      <c r="AC89" s="23"/>
      <c r="AE89" s="29" t="str">
        <f t="shared" si="6"/>
        <v/>
      </c>
      <c r="AG89" s="7" t="str">
        <f>+$A$13</f>
        <v/>
      </c>
      <c r="AH89" s="7" t="str">
        <f>IF(A89&lt;&gt;"",IF(AE89&lt;&gt;"",AE89,0)+IF(C103&lt;&gt;"",C103,0),"")</f>
        <v/>
      </c>
      <c r="AI89" s="106" t="str">
        <f>IF(AH89="","",IF(AH89&gt;0,ROUND(AH89/LARGE(AH88:AH102,1),3),0))</f>
        <v/>
      </c>
    </row>
    <row r="90" spans="1:35" ht="13.5" x14ac:dyDescent="0.25">
      <c r="A90" s="59" t="str">
        <f>+$A$14</f>
        <v/>
      </c>
      <c r="B90" s="24"/>
      <c r="C90" s="24"/>
      <c r="D90" s="24"/>
      <c r="E90" s="24"/>
      <c r="F90" s="22"/>
      <c r="G90" s="23"/>
      <c r="H90" s="22"/>
      <c r="I90" s="23"/>
      <c r="J90" s="22"/>
      <c r="K90" s="23"/>
      <c r="L90" s="22"/>
      <c r="M90" s="23"/>
      <c r="N90" s="22"/>
      <c r="O90" s="23"/>
      <c r="P90" s="22"/>
      <c r="Q90" s="23"/>
      <c r="R90" s="22"/>
      <c r="S90" s="23"/>
      <c r="T90" s="22"/>
      <c r="U90" s="23"/>
      <c r="V90" s="22"/>
      <c r="W90" s="23"/>
      <c r="X90" s="22"/>
      <c r="Y90" s="23"/>
      <c r="Z90" s="22"/>
      <c r="AA90" s="23"/>
      <c r="AB90" s="22"/>
      <c r="AC90" s="23"/>
      <c r="AE90" s="29" t="str">
        <f t="shared" si="6"/>
        <v/>
      </c>
      <c r="AG90" s="7" t="str">
        <f>+$A$14</f>
        <v/>
      </c>
      <c r="AH90" s="7" t="str">
        <f>IF(A90&lt;&gt;"",IF(AE90&lt;&gt;"",AE90,0)+IF(E103&lt;&gt;"",E103,0),"")</f>
        <v/>
      </c>
      <c r="AI90" s="106" t="str">
        <f>IF(AH90="","",IF(AH90&gt;0,ROUND(AH90/LARGE(AH88:AH102,1),3),0))</f>
        <v/>
      </c>
    </row>
    <row r="91" spans="1:35" ht="13.5" x14ac:dyDescent="0.25">
      <c r="A91" s="59" t="str">
        <f>+$A$15</f>
        <v/>
      </c>
      <c r="B91" s="24"/>
      <c r="C91" s="24"/>
      <c r="D91" s="24"/>
      <c r="E91" s="24"/>
      <c r="F91" s="24"/>
      <c r="G91" s="24"/>
      <c r="H91" s="22"/>
      <c r="I91" s="23"/>
      <c r="J91" s="22"/>
      <c r="K91" s="23"/>
      <c r="L91" s="22"/>
      <c r="M91" s="23"/>
      <c r="N91" s="22"/>
      <c r="O91" s="23"/>
      <c r="P91" s="22"/>
      <c r="Q91" s="23"/>
      <c r="R91" s="22"/>
      <c r="S91" s="23"/>
      <c r="T91" s="22"/>
      <c r="U91" s="23"/>
      <c r="V91" s="22"/>
      <c r="W91" s="23"/>
      <c r="X91" s="22"/>
      <c r="Y91" s="23"/>
      <c r="Z91" s="22"/>
      <c r="AA91" s="23"/>
      <c r="AB91" s="22"/>
      <c r="AC91" s="23"/>
      <c r="AE91" s="29" t="str">
        <f t="shared" si="6"/>
        <v/>
      </c>
      <c r="AG91" s="7" t="str">
        <f>+$A$15</f>
        <v/>
      </c>
      <c r="AH91" s="7" t="str">
        <f>IF(A91&lt;&gt;"",IF(AE91&lt;&gt;"",AE91,0)+IF(G103&lt;&gt;"",G103,0),"")</f>
        <v/>
      </c>
      <c r="AI91" s="106" t="str">
        <f>IF(AH91="","",IF(AH91&gt;0,ROUND(AH91/LARGE(AH88:AH102,1),3),0))</f>
        <v/>
      </c>
    </row>
    <row r="92" spans="1:35" ht="13.5" x14ac:dyDescent="0.25">
      <c r="A92" s="59" t="str">
        <f>+$A$16</f>
        <v/>
      </c>
      <c r="B92" s="24"/>
      <c r="C92" s="24"/>
      <c r="D92" s="24"/>
      <c r="E92" s="24"/>
      <c r="F92" s="24"/>
      <c r="G92" s="24"/>
      <c r="H92" s="24"/>
      <c r="I92" s="24"/>
      <c r="J92" s="22"/>
      <c r="K92" s="23"/>
      <c r="L92" s="22"/>
      <c r="M92" s="23"/>
      <c r="N92" s="22"/>
      <c r="O92" s="23"/>
      <c r="P92" s="22"/>
      <c r="Q92" s="23"/>
      <c r="R92" s="22"/>
      <c r="S92" s="23"/>
      <c r="T92" s="22"/>
      <c r="U92" s="23"/>
      <c r="V92" s="22"/>
      <c r="W92" s="23"/>
      <c r="X92" s="22"/>
      <c r="Y92" s="23"/>
      <c r="Z92" s="22"/>
      <c r="AA92" s="23"/>
      <c r="AB92" s="22"/>
      <c r="AC92" s="23"/>
      <c r="AE92" s="29" t="str">
        <f t="shared" si="6"/>
        <v/>
      </c>
      <c r="AG92" s="7" t="str">
        <f>+$A$16</f>
        <v/>
      </c>
      <c r="AH92" s="7" t="str">
        <f>IF(A92&lt;&gt;"",IF(AE92&lt;&gt;"",AE92,0)+IF(I103&lt;&gt;"",I103,0),"")</f>
        <v/>
      </c>
      <c r="AI92" s="106" t="str">
        <f>IF(AH92="","",IF(AH92&gt;0,ROUND(AH92/LARGE(AH88:AH102,1),3),0))</f>
        <v/>
      </c>
    </row>
    <row r="93" spans="1:35" ht="13.5" x14ac:dyDescent="0.25">
      <c r="A93" s="59" t="str">
        <f>+$A$17</f>
        <v/>
      </c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2"/>
      <c r="M93" s="23"/>
      <c r="N93" s="22"/>
      <c r="O93" s="23"/>
      <c r="P93" s="22"/>
      <c r="Q93" s="23"/>
      <c r="R93" s="22"/>
      <c r="S93" s="23"/>
      <c r="T93" s="22"/>
      <c r="U93" s="23"/>
      <c r="V93" s="22"/>
      <c r="W93" s="23"/>
      <c r="X93" s="22"/>
      <c r="Y93" s="23"/>
      <c r="Z93" s="22"/>
      <c r="AA93" s="23"/>
      <c r="AB93" s="22"/>
      <c r="AC93" s="23"/>
      <c r="AE93" s="29" t="str">
        <f t="shared" si="6"/>
        <v/>
      </c>
      <c r="AG93" s="7" t="str">
        <f>+$A$17</f>
        <v/>
      </c>
      <c r="AH93" s="7" t="str">
        <f>IF(A93&lt;&gt;"",IF(AE93&lt;&gt;"",AE93,0)+IF(K103&lt;&gt;"",K103,0),"")</f>
        <v/>
      </c>
      <c r="AI93" s="106" t="str">
        <f>IF(AH93="","",IF(AH93&gt;0,ROUND(AH93/LARGE(AH88:AH102,1),3),0))</f>
        <v/>
      </c>
    </row>
    <row r="94" spans="1:35" ht="13.5" x14ac:dyDescent="0.25">
      <c r="A94" s="59" t="str">
        <f>+$A$18</f>
        <v/>
      </c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2"/>
      <c r="O94" s="23"/>
      <c r="P94" s="22"/>
      <c r="Q94" s="23"/>
      <c r="R94" s="22"/>
      <c r="S94" s="23"/>
      <c r="T94" s="22"/>
      <c r="U94" s="23"/>
      <c r="V94" s="22"/>
      <c r="W94" s="23"/>
      <c r="X94" s="22"/>
      <c r="Y94" s="23"/>
      <c r="Z94" s="22"/>
      <c r="AA94" s="23"/>
      <c r="AB94" s="22"/>
      <c r="AC94" s="23"/>
      <c r="AE94" s="29" t="str">
        <f t="shared" si="6"/>
        <v/>
      </c>
      <c r="AG94" s="7" t="str">
        <f>+$A$18</f>
        <v/>
      </c>
      <c r="AH94" s="7" t="str">
        <f>IF(A94&lt;&gt;"",IF(AE94&lt;&gt;"",AE94,0)+IF(M103&lt;&gt;"",M103,0),"")</f>
        <v/>
      </c>
      <c r="AI94" s="106" t="str">
        <f>IF(AH94="","",IF(AH94&gt;0,ROUND(AH94/LARGE(AH88:AH102,1),3),0))</f>
        <v/>
      </c>
    </row>
    <row r="95" spans="1:35" ht="13.5" x14ac:dyDescent="0.25">
      <c r="A95" s="59" t="str">
        <f>+$A$19</f>
        <v/>
      </c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2"/>
      <c r="Q95" s="23"/>
      <c r="R95" s="22"/>
      <c r="S95" s="23"/>
      <c r="T95" s="22"/>
      <c r="U95" s="23"/>
      <c r="V95" s="22"/>
      <c r="W95" s="23"/>
      <c r="X95" s="22"/>
      <c r="Y95" s="23"/>
      <c r="Z95" s="22"/>
      <c r="AA95" s="23"/>
      <c r="AB95" s="22"/>
      <c r="AC95" s="23"/>
      <c r="AE95" s="29" t="str">
        <f t="shared" si="6"/>
        <v/>
      </c>
      <c r="AG95" s="7" t="str">
        <f>+$A$19</f>
        <v/>
      </c>
      <c r="AH95" s="7" t="str">
        <f>IF(A95&lt;&gt;"",IF(AE95&lt;&gt;"",AE95,0)+IF(O103&lt;&gt;"",O103,0),"")</f>
        <v/>
      </c>
      <c r="AI95" s="106" t="str">
        <f>IF(AH95="","",IF(AH95&gt;0,ROUND(AH95/LARGE(AH88:AH102,1),3),0))</f>
        <v/>
      </c>
    </row>
    <row r="96" spans="1:35" ht="13.5" x14ac:dyDescent="0.25">
      <c r="A96" s="59" t="str">
        <f>+$A$20</f>
        <v/>
      </c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2"/>
      <c r="S96" s="23"/>
      <c r="T96" s="22"/>
      <c r="U96" s="23"/>
      <c r="V96" s="22"/>
      <c r="W96" s="23"/>
      <c r="X96" s="22"/>
      <c r="Y96" s="23"/>
      <c r="Z96" s="22"/>
      <c r="AA96" s="23"/>
      <c r="AB96" s="22"/>
      <c r="AC96" s="23"/>
      <c r="AE96" s="29" t="str">
        <f t="shared" si="6"/>
        <v/>
      </c>
      <c r="AG96" s="7" t="str">
        <f>+$A$20</f>
        <v/>
      </c>
      <c r="AH96" s="7" t="str">
        <f>IF(A96&lt;&gt;"",IF(AE96&lt;&gt;"",AE96,0)+IF(Q103&lt;&gt;"",Q103,0),"")</f>
        <v/>
      </c>
      <c r="AI96" s="106" t="str">
        <f>IF(AH96="","",IF(AH96&gt;0,ROUND(AH96/LARGE(AH88:AH102,1),3),0))</f>
        <v/>
      </c>
    </row>
    <row r="97" spans="1:35" ht="13.5" x14ac:dyDescent="0.25">
      <c r="A97" s="59" t="str">
        <f>+$A$21</f>
        <v/>
      </c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2"/>
      <c r="U97" s="23"/>
      <c r="V97" s="22"/>
      <c r="W97" s="23"/>
      <c r="X97" s="22"/>
      <c r="Y97" s="23"/>
      <c r="Z97" s="22"/>
      <c r="AA97" s="23"/>
      <c r="AB97" s="22"/>
      <c r="AC97" s="23"/>
      <c r="AE97" s="29" t="str">
        <f t="shared" si="6"/>
        <v/>
      </c>
      <c r="AG97" s="7" t="str">
        <f>+$A$21</f>
        <v/>
      </c>
      <c r="AH97" s="7" t="str">
        <f>IF(A97&lt;&gt;"",IF(AE97&lt;&gt;"",AE97,0)+IF(S103&lt;&gt;"",S103,0),"")</f>
        <v/>
      </c>
      <c r="AI97" s="106" t="str">
        <f>IF(AH97="","",IF(AH97&gt;0,ROUND(AH97/LARGE(AH88:AH102,1),3),0))</f>
        <v/>
      </c>
    </row>
    <row r="98" spans="1:35" ht="13.5" x14ac:dyDescent="0.25">
      <c r="A98" s="59" t="str">
        <f>+$A$22</f>
        <v/>
      </c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2"/>
      <c r="W98" s="23"/>
      <c r="X98" s="22"/>
      <c r="Y98" s="23"/>
      <c r="Z98" s="22"/>
      <c r="AA98" s="23"/>
      <c r="AB98" s="22"/>
      <c r="AC98" s="23"/>
      <c r="AE98" s="29" t="str">
        <f t="shared" si="6"/>
        <v/>
      </c>
      <c r="AG98" s="7" t="str">
        <f>+$A$22</f>
        <v/>
      </c>
      <c r="AH98" s="7" t="str">
        <f>IF(A98&lt;&gt;"",IF(AE98&lt;&gt;"",AE98,0)+IF(U103&lt;&gt;"",U103,0),"")</f>
        <v/>
      </c>
      <c r="AI98" s="106" t="str">
        <f>IF(AH98="","",IF(AH98&gt;0,ROUND(AH98/LARGE(AH88:AH102,1),3),0))</f>
        <v/>
      </c>
    </row>
    <row r="99" spans="1:35" ht="13.5" x14ac:dyDescent="0.25">
      <c r="A99" s="59" t="str">
        <f>+$A$23</f>
        <v/>
      </c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2"/>
      <c r="Y99" s="23"/>
      <c r="Z99" s="22"/>
      <c r="AA99" s="23"/>
      <c r="AB99" s="22"/>
      <c r="AC99" s="23"/>
      <c r="AE99" s="29" t="str">
        <f t="shared" si="6"/>
        <v/>
      </c>
      <c r="AG99" s="7" t="str">
        <f>+$A$23</f>
        <v/>
      </c>
      <c r="AH99" s="7" t="str">
        <f>IF(A99&lt;&gt;"",IF(AE99&lt;&gt;"",AE99,0)+IF(W103&lt;&gt;"",W103,0),"")</f>
        <v/>
      </c>
      <c r="AI99" s="106" t="str">
        <f>IF(AH99="","",IF(AH99&gt;0,ROUND(AH99/LARGE(AH88:AH102,1),3),0))</f>
        <v/>
      </c>
    </row>
    <row r="100" spans="1:35" ht="13.5" x14ac:dyDescent="0.25">
      <c r="A100" s="59" t="str">
        <f>+$A$24</f>
        <v/>
      </c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2"/>
      <c r="AA100" s="23"/>
      <c r="AB100" s="22"/>
      <c r="AC100" s="23"/>
      <c r="AE100" s="29" t="str">
        <f t="shared" si="6"/>
        <v/>
      </c>
      <c r="AG100" s="7" t="str">
        <f>+$A$24</f>
        <v/>
      </c>
      <c r="AH100" s="7" t="str">
        <f>IF(A100&lt;&gt;"",IF(AE100&lt;&gt;"",AE100,0)+IF(Y103&lt;&gt;"",Y103,0),"")</f>
        <v/>
      </c>
      <c r="AI100" s="106" t="str">
        <f>IF(AH100="","",IF(AH100&gt;0,ROUND(AH100/LARGE(AH88:AH102,1),3),0))</f>
        <v/>
      </c>
    </row>
    <row r="101" spans="1:35" ht="13.5" x14ac:dyDescent="0.25">
      <c r="A101" s="59" t="str">
        <f>+$A$25</f>
        <v/>
      </c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2"/>
      <c r="AC101" s="23"/>
      <c r="AE101" s="29" t="str">
        <f t="shared" si="6"/>
        <v/>
      </c>
      <c r="AG101" s="7" t="str">
        <f>+$A$25</f>
        <v/>
      </c>
      <c r="AH101" s="7" t="str">
        <f>IF(A101&lt;&gt;"",IF(AE101&lt;&gt;"",AE101,0)+IF(AA103&lt;&gt;"",AA103,0),"")</f>
        <v/>
      </c>
      <c r="AI101" s="106" t="str">
        <f>IF(AH101="","",IF(AH101&gt;0,ROUND(AH101/LARGE(AH88:AH102,1),3),0))</f>
        <v/>
      </c>
    </row>
    <row r="102" spans="1:35" x14ac:dyDescent="0.2">
      <c r="A102" s="59" t="str">
        <f>+$A$26</f>
        <v/>
      </c>
      <c r="C102" s="3"/>
      <c r="AE102" s="26"/>
      <c r="AG102" s="40" t="str">
        <f>+$A$26</f>
        <v/>
      </c>
      <c r="AH102" s="40" t="str">
        <f>IF(A102&lt;&gt;"",IF(AE102&lt;&gt;"",AE102,0)+IF(AC103&lt;&gt;"",AC103,0),"")</f>
        <v/>
      </c>
      <c r="AI102" s="107" t="str">
        <f>IF(AH102="","",IF(AH102&gt;0,ROUND(AH102/LARGE(AH88:AH102,1),3),0))</f>
        <v/>
      </c>
    </row>
    <row r="103" spans="1:35" s="26" customFormat="1" x14ac:dyDescent="0.2">
      <c r="C103" s="27" t="str">
        <f>IF(C87="","",SUM(C88:C101))</f>
        <v/>
      </c>
      <c r="E103" s="27" t="str">
        <f>IF(E87="","",SUM(E88:E101))</f>
        <v/>
      </c>
      <c r="G103" s="27" t="str">
        <f>IF(G87="","",SUM(G88:G101))</f>
        <v/>
      </c>
      <c r="I103" s="27" t="str">
        <f>IF(I87="","",SUM(I88:I101))</f>
        <v/>
      </c>
      <c r="K103" s="27" t="str">
        <f>IF(K87="","",SUM(K88:K101))</f>
        <v/>
      </c>
      <c r="M103" s="27" t="str">
        <f>IF(M87="","",SUM(M88:M101))</f>
        <v/>
      </c>
      <c r="O103" s="27" t="str">
        <f>IF(O87="","",SUM(O88:O101))</f>
        <v/>
      </c>
      <c r="Q103" s="27" t="str">
        <f>IF(Q87="","",SUM(Q88:Q101))</f>
        <v/>
      </c>
      <c r="S103" s="27" t="str">
        <f>IF(S87="","",SUM(S88:S101))</f>
        <v/>
      </c>
      <c r="U103" s="27" t="str">
        <f>IF(U87="","",SUM(U88:U101))</f>
        <v/>
      </c>
      <c r="W103" s="27" t="str">
        <f>IF(W87="","",SUM(W88:W101))</f>
        <v/>
      </c>
      <c r="X103" s="27"/>
      <c r="Y103" s="27" t="str">
        <f>IF(Y87="","",SUM(Y88:Y101))</f>
        <v/>
      </c>
      <c r="AA103" s="27" t="str">
        <f>IF(AA87="","",SUM(AA88:AA101))</f>
        <v/>
      </c>
      <c r="AC103" s="27" t="str">
        <f>IF(AC87="","",SUM(AC88:AC101))</f>
        <v/>
      </c>
      <c r="AG103" s="41"/>
      <c r="AH103" s="93"/>
      <c r="AI103" s="41"/>
    </row>
    <row r="104" spans="1:35" ht="24" customHeight="1" x14ac:dyDescent="0.2">
      <c r="AC104" s="8" t="str">
        <f>"Firma ("&amp;Anagrafica!B92&amp;")"</f>
        <v>Firma ()</v>
      </c>
      <c r="AE104" s="88"/>
      <c r="AF104" s="88"/>
      <c r="AG104" s="89"/>
      <c r="AH104" s="88"/>
      <c r="AI104" s="88"/>
    </row>
    <row r="105" spans="1:35" ht="18.75" x14ac:dyDescent="0.3">
      <c r="A105" s="19" t="str">
        <f>IF(Anagrafica!A93&lt;&gt;"",Anagrafica!A93&amp;" - "&amp;Anagrafica!B93,"")</f>
        <v/>
      </c>
      <c r="B105" s="20"/>
      <c r="D105" s="1"/>
    </row>
    <row r="106" spans="1:35" s="5" customFormat="1" ht="13.5" customHeight="1" x14ac:dyDescent="0.2">
      <c r="A106" s="4" t="s">
        <v>10</v>
      </c>
      <c r="C106" s="60" t="str">
        <f>$A$13</f>
        <v/>
      </c>
      <c r="E106" s="60" t="str">
        <f>+$A$14</f>
        <v/>
      </c>
      <c r="G106" s="60" t="str">
        <f>+$A$15</f>
        <v/>
      </c>
      <c r="I106" s="60" t="str">
        <f>+$A$16</f>
        <v/>
      </c>
      <c r="K106" s="60" t="str">
        <f>+$A$17</f>
        <v/>
      </c>
      <c r="M106" s="60" t="str">
        <f>+$A$18</f>
        <v/>
      </c>
      <c r="O106" s="60" t="str">
        <f>+$A$19</f>
        <v/>
      </c>
      <c r="Q106" s="60" t="str">
        <f>+$A$20</f>
        <v/>
      </c>
      <c r="S106" s="60" t="str">
        <f>+$A$21</f>
        <v/>
      </c>
      <c r="U106" s="60" t="str">
        <f>+$A$22</f>
        <v/>
      </c>
      <c r="W106" s="60" t="str">
        <f>+$A$23</f>
        <v/>
      </c>
      <c r="Y106" s="60" t="str">
        <f>+$A$24</f>
        <v/>
      </c>
      <c r="AA106" s="60" t="str">
        <f>+$A$25</f>
        <v/>
      </c>
      <c r="AC106" s="60" t="str">
        <f>+$A$26</f>
        <v/>
      </c>
      <c r="AE106" s="26"/>
      <c r="AG106" s="4" t="s">
        <v>10</v>
      </c>
      <c r="AH106" s="5" t="s">
        <v>1</v>
      </c>
      <c r="AI106" s="5" t="s">
        <v>0</v>
      </c>
    </row>
    <row r="107" spans="1:35" ht="13.5" x14ac:dyDescent="0.25">
      <c r="A107" s="59" t="str">
        <f>+$A$12</f>
        <v/>
      </c>
      <c r="B107" s="22"/>
      <c r="C107" s="23"/>
      <c r="D107" s="22"/>
      <c r="E107" s="23"/>
      <c r="F107" s="22"/>
      <c r="G107" s="23"/>
      <c r="H107" s="22"/>
      <c r="I107" s="23"/>
      <c r="J107" s="22"/>
      <c r="K107" s="23"/>
      <c r="L107" s="22"/>
      <c r="M107" s="23"/>
      <c r="N107" s="22"/>
      <c r="O107" s="23"/>
      <c r="P107" s="22"/>
      <c r="Q107" s="23"/>
      <c r="R107" s="22"/>
      <c r="S107" s="23"/>
      <c r="T107" s="22"/>
      <c r="U107" s="23"/>
      <c r="V107" s="22"/>
      <c r="W107" s="23"/>
      <c r="X107" s="22"/>
      <c r="Y107" s="23"/>
      <c r="Z107" s="22"/>
      <c r="AA107" s="23"/>
      <c r="AB107" s="22"/>
      <c r="AC107" s="23"/>
      <c r="AE107" s="29" t="str">
        <f t="shared" ref="AE107:AE120" si="7">IF(OR(A107="",AND(A107&lt;&gt;"",A108="")),"",SUM(B107,D107,F107,H107,J107,L107,N107,P107,R107,T107,V107,X107,Z107,AB107))</f>
        <v/>
      </c>
      <c r="AG107" s="6" t="str">
        <f>+$A$12</f>
        <v/>
      </c>
      <c r="AH107" s="6" t="str">
        <f>IF(A107&lt;&gt;"",AE107,"")</f>
        <v/>
      </c>
      <c r="AI107" s="105" t="str">
        <f>IF(AH107="","",IF(AH107&gt;0,ROUND(AH107/LARGE(AH107:AH121,1),3),0))</f>
        <v/>
      </c>
    </row>
    <row r="108" spans="1:35" ht="13.5" x14ac:dyDescent="0.25">
      <c r="A108" s="59" t="str">
        <f>+$A$13</f>
        <v/>
      </c>
      <c r="B108" s="24"/>
      <c r="C108" s="24"/>
      <c r="D108" s="22"/>
      <c r="E108" s="23"/>
      <c r="F108" s="22"/>
      <c r="G108" s="23"/>
      <c r="H108" s="22"/>
      <c r="I108" s="23"/>
      <c r="J108" s="22"/>
      <c r="K108" s="23"/>
      <c r="L108" s="22"/>
      <c r="M108" s="23"/>
      <c r="N108" s="22"/>
      <c r="O108" s="23"/>
      <c r="P108" s="22"/>
      <c r="Q108" s="23"/>
      <c r="R108" s="22"/>
      <c r="S108" s="23"/>
      <c r="T108" s="22"/>
      <c r="U108" s="23"/>
      <c r="V108" s="22"/>
      <c r="W108" s="23"/>
      <c r="X108" s="22"/>
      <c r="Y108" s="23"/>
      <c r="Z108" s="22"/>
      <c r="AA108" s="23"/>
      <c r="AB108" s="22"/>
      <c r="AC108" s="23"/>
      <c r="AE108" s="29" t="str">
        <f t="shared" si="7"/>
        <v/>
      </c>
      <c r="AG108" s="7" t="str">
        <f>+$A$13</f>
        <v/>
      </c>
      <c r="AH108" s="7" t="str">
        <f>IF(A108&lt;&gt;"",IF(AE108&lt;&gt;"",AE108,0)+IF(C122&lt;&gt;"",C122,0),"")</f>
        <v/>
      </c>
      <c r="AI108" s="106" t="str">
        <f>IF(AH108="","",IF(AH108&gt;0,ROUND(AH108/LARGE(AH107:AH121,1),3),0))</f>
        <v/>
      </c>
    </row>
    <row r="109" spans="1:35" ht="13.5" x14ac:dyDescent="0.25">
      <c r="A109" s="59" t="str">
        <f>+$A$14</f>
        <v/>
      </c>
      <c r="B109" s="24"/>
      <c r="C109" s="24"/>
      <c r="D109" s="24"/>
      <c r="E109" s="24"/>
      <c r="F109" s="22"/>
      <c r="G109" s="23"/>
      <c r="H109" s="22"/>
      <c r="I109" s="23"/>
      <c r="J109" s="22"/>
      <c r="K109" s="23"/>
      <c r="L109" s="22"/>
      <c r="M109" s="23"/>
      <c r="N109" s="22"/>
      <c r="O109" s="23"/>
      <c r="P109" s="22"/>
      <c r="Q109" s="23"/>
      <c r="R109" s="22"/>
      <c r="S109" s="23"/>
      <c r="T109" s="22"/>
      <c r="U109" s="23"/>
      <c r="V109" s="22"/>
      <c r="W109" s="23"/>
      <c r="X109" s="22"/>
      <c r="Y109" s="23"/>
      <c r="Z109" s="22"/>
      <c r="AA109" s="23"/>
      <c r="AB109" s="22"/>
      <c r="AC109" s="23"/>
      <c r="AE109" s="29" t="str">
        <f t="shared" si="7"/>
        <v/>
      </c>
      <c r="AG109" s="7" t="str">
        <f>+$A$14</f>
        <v/>
      </c>
      <c r="AH109" s="7" t="str">
        <f>IF(A109&lt;&gt;"",IF(AE109&lt;&gt;"",AE109,0)+IF(E122&lt;&gt;"",E122,0),"")</f>
        <v/>
      </c>
      <c r="AI109" s="106" t="str">
        <f>IF(AH109="","",IF(AH109&gt;0,ROUND(AH109/LARGE(AH107:AH121,1),3),0))</f>
        <v/>
      </c>
    </row>
    <row r="110" spans="1:35" ht="13.5" x14ac:dyDescent="0.25">
      <c r="A110" s="59" t="str">
        <f>+$A$15</f>
        <v/>
      </c>
      <c r="B110" s="24"/>
      <c r="C110" s="24"/>
      <c r="D110" s="24"/>
      <c r="E110" s="24"/>
      <c r="F110" s="24"/>
      <c r="G110" s="24"/>
      <c r="H110" s="22"/>
      <c r="I110" s="23"/>
      <c r="J110" s="22"/>
      <c r="K110" s="23"/>
      <c r="L110" s="22"/>
      <c r="M110" s="23"/>
      <c r="N110" s="22"/>
      <c r="O110" s="23"/>
      <c r="P110" s="22"/>
      <c r="Q110" s="23"/>
      <c r="R110" s="22"/>
      <c r="S110" s="23"/>
      <c r="T110" s="22"/>
      <c r="U110" s="23"/>
      <c r="V110" s="22"/>
      <c r="W110" s="23"/>
      <c r="X110" s="22"/>
      <c r="Y110" s="23"/>
      <c r="Z110" s="22"/>
      <c r="AA110" s="23"/>
      <c r="AB110" s="22"/>
      <c r="AC110" s="23"/>
      <c r="AE110" s="29" t="str">
        <f t="shared" si="7"/>
        <v/>
      </c>
      <c r="AG110" s="7" t="str">
        <f>+$A$15</f>
        <v/>
      </c>
      <c r="AH110" s="7" t="str">
        <f>IF(A110&lt;&gt;"",IF(AE110&lt;&gt;"",AE110,0)+IF(G122&lt;&gt;"",G122,0),"")</f>
        <v/>
      </c>
      <c r="AI110" s="106" t="str">
        <f>IF(AH110="","",IF(AH110&gt;0,ROUND(AH110/LARGE(AH107:AH121,1),3),0))</f>
        <v/>
      </c>
    </row>
    <row r="111" spans="1:35" ht="13.5" x14ac:dyDescent="0.25">
      <c r="A111" s="59" t="str">
        <f>+$A$16</f>
        <v/>
      </c>
      <c r="B111" s="24"/>
      <c r="C111" s="24"/>
      <c r="D111" s="24"/>
      <c r="E111" s="24"/>
      <c r="F111" s="24"/>
      <c r="G111" s="24"/>
      <c r="H111" s="24"/>
      <c r="I111" s="24"/>
      <c r="J111" s="22"/>
      <c r="K111" s="23"/>
      <c r="L111" s="22"/>
      <c r="M111" s="23"/>
      <c r="N111" s="22"/>
      <c r="O111" s="23"/>
      <c r="P111" s="22"/>
      <c r="Q111" s="23"/>
      <c r="R111" s="22"/>
      <c r="S111" s="23"/>
      <c r="T111" s="22"/>
      <c r="U111" s="23"/>
      <c r="V111" s="22"/>
      <c r="W111" s="23"/>
      <c r="X111" s="22"/>
      <c r="Y111" s="23"/>
      <c r="Z111" s="22"/>
      <c r="AA111" s="23"/>
      <c r="AB111" s="22"/>
      <c r="AC111" s="23"/>
      <c r="AE111" s="29" t="str">
        <f t="shared" si="7"/>
        <v/>
      </c>
      <c r="AG111" s="7" t="str">
        <f>+$A$16</f>
        <v/>
      </c>
      <c r="AH111" s="7" t="str">
        <f>IF(A111&lt;&gt;"",IF(AE111&lt;&gt;"",AE111,0)+IF(I122&lt;&gt;"",I122,0),"")</f>
        <v/>
      </c>
      <c r="AI111" s="106" t="str">
        <f>IF(AH111="","",IF(AH111&gt;0,ROUND(AH111/LARGE(AH107:AH121,1),3),0))</f>
        <v/>
      </c>
    </row>
    <row r="112" spans="1:35" ht="13.5" x14ac:dyDescent="0.25">
      <c r="A112" s="59" t="str">
        <f>+$A$17</f>
        <v/>
      </c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2"/>
      <c r="M112" s="23"/>
      <c r="N112" s="22"/>
      <c r="O112" s="23"/>
      <c r="P112" s="22"/>
      <c r="Q112" s="23"/>
      <c r="R112" s="22"/>
      <c r="S112" s="23"/>
      <c r="T112" s="22"/>
      <c r="U112" s="23"/>
      <c r="V112" s="22"/>
      <c r="W112" s="23"/>
      <c r="X112" s="22"/>
      <c r="Y112" s="23"/>
      <c r="Z112" s="22"/>
      <c r="AA112" s="23"/>
      <c r="AB112" s="22"/>
      <c r="AC112" s="23"/>
      <c r="AE112" s="29" t="str">
        <f t="shared" si="7"/>
        <v/>
      </c>
      <c r="AG112" s="7" t="str">
        <f>+$A$17</f>
        <v/>
      </c>
      <c r="AH112" s="7" t="str">
        <f>IF(A112&lt;&gt;"",IF(AE112&lt;&gt;"",AE112,0)+IF(K122&lt;&gt;"",K122,0),"")</f>
        <v/>
      </c>
      <c r="AI112" s="106" t="str">
        <f>IF(AH112="","",IF(AH112&gt;0,ROUND(AH112/LARGE(AH107:AH121,1),3),0))</f>
        <v/>
      </c>
    </row>
    <row r="113" spans="1:35" ht="13.5" x14ac:dyDescent="0.25">
      <c r="A113" s="59" t="str">
        <f>+$A$18</f>
        <v/>
      </c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2"/>
      <c r="O113" s="23"/>
      <c r="P113" s="22"/>
      <c r="Q113" s="23"/>
      <c r="R113" s="22"/>
      <c r="S113" s="23"/>
      <c r="T113" s="22"/>
      <c r="U113" s="23"/>
      <c r="V113" s="22"/>
      <c r="W113" s="23"/>
      <c r="X113" s="22"/>
      <c r="Y113" s="23"/>
      <c r="Z113" s="22"/>
      <c r="AA113" s="23"/>
      <c r="AB113" s="22"/>
      <c r="AC113" s="23"/>
      <c r="AE113" s="29" t="str">
        <f t="shared" si="7"/>
        <v/>
      </c>
      <c r="AG113" s="7" t="str">
        <f>+$A$18</f>
        <v/>
      </c>
      <c r="AH113" s="7" t="str">
        <f>IF(A113&lt;&gt;"",IF(AE113&lt;&gt;"",AE113,0)+IF(M122&lt;&gt;"",M122,0),"")</f>
        <v/>
      </c>
      <c r="AI113" s="106" t="str">
        <f>IF(AH113="","",IF(AH113&gt;0,ROUND(AH113/LARGE(AH107:AH121,1),3),0))</f>
        <v/>
      </c>
    </row>
    <row r="114" spans="1:35" ht="13.5" x14ac:dyDescent="0.25">
      <c r="A114" s="59" t="str">
        <f>+$A$19</f>
        <v/>
      </c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2"/>
      <c r="Q114" s="23"/>
      <c r="R114" s="22"/>
      <c r="S114" s="23"/>
      <c r="T114" s="22"/>
      <c r="U114" s="23"/>
      <c r="V114" s="22"/>
      <c r="W114" s="23"/>
      <c r="X114" s="22"/>
      <c r="Y114" s="23"/>
      <c r="Z114" s="22"/>
      <c r="AA114" s="23"/>
      <c r="AB114" s="22"/>
      <c r="AC114" s="23"/>
      <c r="AE114" s="29" t="str">
        <f t="shared" si="7"/>
        <v/>
      </c>
      <c r="AG114" s="7" t="str">
        <f>+$A$19</f>
        <v/>
      </c>
      <c r="AH114" s="7" t="str">
        <f>IF(A114&lt;&gt;"",IF(AE114&lt;&gt;"",AE114,0)+IF(O122&lt;&gt;"",O122,0),"")</f>
        <v/>
      </c>
      <c r="AI114" s="106" t="str">
        <f>IF(AH114="","",IF(AH114&gt;0,ROUND(AH114/LARGE(AH107:AH121,1),3),0))</f>
        <v/>
      </c>
    </row>
    <row r="115" spans="1:35" ht="13.5" x14ac:dyDescent="0.25">
      <c r="A115" s="59" t="str">
        <f>+$A$20</f>
        <v/>
      </c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79"/>
      <c r="P115" s="24"/>
      <c r="Q115" s="24"/>
      <c r="R115" s="22"/>
      <c r="S115" s="23"/>
      <c r="T115" s="22"/>
      <c r="U115" s="23"/>
      <c r="V115" s="22"/>
      <c r="W115" s="23"/>
      <c r="X115" s="22"/>
      <c r="Y115" s="23"/>
      <c r="Z115" s="22"/>
      <c r="AA115" s="23"/>
      <c r="AB115" s="22"/>
      <c r="AC115" s="23"/>
      <c r="AE115" s="29" t="str">
        <f t="shared" si="7"/>
        <v/>
      </c>
      <c r="AG115" s="7" t="str">
        <f>+$A$20</f>
        <v/>
      </c>
      <c r="AH115" s="7" t="str">
        <f>IF(A115&lt;&gt;"",IF(AE115&lt;&gt;"",AE115,0)+IF(Q122&lt;&gt;"",Q122,0),"")</f>
        <v/>
      </c>
      <c r="AI115" s="106" t="str">
        <f>IF(AH115="","",IF(AH115&gt;0,ROUND(AH115/LARGE(AH107:AH121,1),3),0))</f>
        <v/>
      </c>
    </row>
    <row r="116" spans="1:35" ht="13.5" x14ac:dyDescent="0.25">
      <c r="A116" s="59" t="str">
        <f>+$A$21</f>
        <v/>
      </c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2"/>
      <c r="U116" s="23"/>
      <c r="V116" s="22"/>
      <c r="W116" s="23"/>
      <c r="X116" s="22"/>
      <c r="Y116" s="23"/>
      <c r="Z116" s="22"/>
      <c r="AA116" s="23"/>
      <c r="AB116" s="22"/>
      <c r="AC116" s="23"/>
      <c r="AE116" s="29" t="str">
        <f t="shared" si="7"/>
        <v/>
      </c>
      <c r="AG116" s="7" t="str">
        <f>+$A$21</f>
        <v/>
      </c>
      <c r="AH116" s="7" t="str">
        <f>IF(A116&lt;&gt;"",IF(AE116&lt;&gt;"",AE116,0)+IF(S122&lt;&gt;"",S122,0),"")</f>
        <v/>
      </c>
      <c r="AI116" s="106" t="str">
        <f>IF(AH116="","",IF(AH116&gt;0,ROUND(AH116/LARGE(AH107:AH121,1),3),0))</f>
        <v/>
      </c>
    </row>
    <row r="117" spans="1:35" ht="13.5" x14ac:dyDescent="0.25">
      <c r="A117" s="59" t="str">
        <f>+$A$22</f>
        <v/>
      </c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2"/>
      <c r="W117" s="23"/>
      <c r="X117" s="22"/>
      <c r="Y117" s="23"/>
      <c r="Z117" s="22"/>
      <c r="AA117" s="23"/>
      <c r="AB117" s="22"/>
      <c r="AC117" s="23"/>
      <c r="AE117" s="29" t="str">
        <f t="shared" si="7"/>
        <v/>
      </c>
      <c r="AG117" s="7" t="str">
        <f>+$A$22</f>
        <v/>
      </c>
      <c r="AH117" s="7" t="str">
        <f>IF(A117&lt;&gt;"",IF(AE117&lt;&gt;"",AE117,0)+IF(U122&lt;&gt;"",U122,0),"")</f>
        <v/>
      </c>
      <c r="AI117" s="106" t="str">
        <f>IF(AH117="","",IF(AH117&gt;0,ROUND(AH117/LARGE(AH107:AH121,1),3),0))</f>
        <v/>
      </c>
    </row>
    <row r="118" spans="1:35" ht="13.5" x14ac:dyDescent="0.25">
      <c r="A118" s="59" t="str">
        <f>+$A$23</f>
        <v/>
      </c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2"/>
      <c r="Y118" s="23"/>
      <c r="Z118" s="22"/>
      <c r="AA118" s="23"/>
      <c r="AB118" s="22"/>
      <c r="AC118" s="23"/>
      <c r="AE118" s="29" t="str">
        <f t="shared" si="7"/>
        <v/>
      </c>
      <c r="AG118" s="7" t="str">
        <f>+$A$23</f>
        <v/>
      </c>
      <c r="AH118" s="7" t="str">
        <f>IF(A118&lt;&gt;"",IF(AE118&lt;&gt;"",AE118,0)+IF(W122&lt;&gt;"",W122,0),"")</f>
        <v/>
      </c>
      <c r="AI118" s="106" t="str">
        <f>IF(AH118="","",IF(AH118&gt;0,ROUND(AH118/LARGE(AH107:AH121,1),3),0))</f>
        <v/>
      </c>
    </row>
    <row r="119" spans="1:35" ht="13.5" x14ac:dyDescent="0.25">
      <c r="A119" s="59" t="str">
        <f>+$A$24</f>
        <v/>
      </c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2"/>
      <c r="AA119" s="23"/>
      <c r="AB119" s="22"/>
      <c r="AC119" s="23"/>
      <c r="AE119" s="29" t="str">
        <f t="shared" si="7"/>
        <v/>
      </c>
      <c r="AG119" s="7" t="str">
        <f>+$A$24</f>
        <v/>
      </c>
      <c r="AH119" s="7" t="str">
        <f>IF(A119&lt;&gt;"",IF(AE119&lt;&gt;"",AE119,0)+IF(Y122&lt;&gt;"",Y122,0),"")</f>
        <v/>
      </c>
      <c r="AI119" s="106" t="str">
        <f>IF(AH119="","",IF(AH119&gt;0,ROUND(AH119/LARGE(AH107:AH121,1),3),0))</f>
        <v/>
      </c>
    </row>
    <row r="120" spans="1:35" ht="13.5" x14ac:dyDescent="0.25">
      <c r="A120" s="59" t="str">
        <f>+$A$25</f>
        <v/>
      </c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2"/>
      <c r="AC120" s="23"/>
      <c r="AE120" s="29" t="str">
        <f t="shared" si="7"/>
        <v/>
      </c>
      <c r="AG120" s="7" t="str">
        <f>+$A$25</f>
        <v/>
      </c>
      <c r="AH120" s="7" t="str">
        <f>IF(A120&lt;&gt;"",IF(AE120&lt;&gt;"",AE120,0)+IF(AA122&lt;&gt;"",AA122,0),"")</f>
        <v/>
      </c>
      <c r="AI120" s="106" t="str">
        <f>IF(AH120="","",IF(AH120&gt;0,ROUND(AH120/LARGE(AH107:AH121,1),3),0))</f>
        <v/>
      </c>
    </row>
    <row r="121" spans="1:35" x14ac:dyDescent="0.2">
      <c r="A121" s="59" t="str">
        <f>+$A$26</f>
        <v/>
      </c>
      <c r="C121" s="3"/>
      <c r="AE121" s="26"/>
      <c r="AG121" s="40" t="str">
        <f>+$A$26</f>
        <v/>
      </c>
      <c r="AH121" s="40" t="str">
        <f>IF(A121&lt;&gt;"",IF(AE121&lt;&gt;"",AE121,0)+IF(AC122&lt;&gt;"",AC122,0),"")</f>
        <v/>
      </c>
      <c r="AI121" s="107" t="str">
        <f>IF(AH121="","",IF(AH121&gt;0,ROUND(AH121/LARGE(AH107:AH121,1),3),0))</f>
        <v/>
      </c>
    </row>
    <row r="122" spans="1:35" s="26" customFormat="1" x14ac:dyDescent="0.2">
      <c r="C122" s="27" t="str">
        <f>IF(C106="","",SUM(C107:C120))</f>
        <v/>
      </c>
      <c r="E122" s="27" t="str">
        <f>IF(E106="","",SUM(E107:E120))</f>
        <v/>
      </c>
      <c r="G122" s="27" t="str">
        <f>IF(G106="","",SUM(G107:G120))</f>
        <v/>
      </c>
      <c r="I122" s="27" t="str">
        <f>IF(I106="","",SUM(I107:I120))</f>
        <v/>
      </c>
      <c r="K122" s="27" t="str">
        <f>IF(K106="","",SUM(K107:K120))</f>
        <v/>
      </c>
      <c r="M122" s="27" t="str">
        <f>IF(M106="","",SUM(M107:M120))</f>
        <v/>
      </c>
      <c r="O122" s="27" t="str">
        <f>IF(O106="","",SUM(O107:O120))</f>
        <v/>
      </c>
      <c r="Q122" s="27" t="str">
        <f>IF(Q106="","",SUM(Q107:Q120))</f>
        <v/>
      </c>
      <c r="S122" s="27" t="str">
        <f>IF(S106="","",SUM(S107:S120))</f>
        <v/>
      </c>
      <c r="U122" s="27" t="str">
        <f>IF(U106="","",SUM(U107:U120))</f>
        <v/>
      </c>
      <c r="W122" s="27" t="str">
        <f>IF(W106="","",SUM(W107:W120))</f>
        <v/>
      </c>
      <c r="X122" s="27"/>
      <c r="Y122" s="27" t="str">
        <f>IF(Y106="","",SUM(Y107:Y120))</f>
        <v/>
      </c>
      <c r="AA122" s="27" t="str">
        <f>IF(AA106="","",SUM(AA107:AA120))</f>
        <v/>
      </c>
      <c r="AC122" s="27" t="str">
        <f>IF(AC106="","",SUM(AC107:AC120))</f>
        <v/>
      </c>
      <c r="AG122" s="41"/>
      <c r="AH122" s="93"/>
      <c r="AI122" s="41"/>
    </row>
    <row r="123" spans="1:35" ht="24" customHeight="1" x14ac:dyDescent="0.2">
      <c r="AC123" s="8" t="str">
        <f>"Firma ("&amp;Anagrafica!B93&amp;")"</f>
        <v>Firma ()</v>
      </c>
      <c r="AE123" s="88"/>
      <c r="AF123" s="88"/>
      <c r="AG123" s="89"/>
      <c r="AH123" s="88"/>
      <c r="AI123" s="88"/>
    </row>
  </sheetData>
  <mergeCells count="70">
    <mergeCell ref="AB24:AE24"/>
    <mergeCell ref="AB25:AE25"/>
    <mergeCell ref="AB26:AE26"/>
    <mergeCell ref="AB20:AE20"/>
    <mergeCell ref="AB21:AE21"/>
    <mergeCell ref="AB22:AE22"/>
    <mergeCell ref="AB23:AE23"/>
    <mergeCell ref="AB16:AE16"/>
    <mergeCell ref="AB17:AE17"/>
    <mergeCell ref="AB18:AE18"/>
    <mergeCell ref="AB19:AE19"/>
    <mergeCell ref="AB12:AE12"/>
    <mergeCell ref="AB13:AE13"/>
    <mergeCell ref="AB14:AE14"/>
    <mergeCell ref="AB15:AE15"/>
    <mergeCell ref="A5:AI5"/>
    <mergeCell ref="A8:AG8"/>
    <mergeCell ref="A9:AG9"/>
    <mergeCell ref="A11:S11"/>
    <mergeCell ref="AB11:AE11"/>
    <mergeCell ref="T11:W11"/>
    <mergeCell ref="X11:AA11"/>
    <mergeCell ref="B15:S15"/>
    <mergeCell ref="B16:S16"/>
    <mergeCell ref="B17:S17"/>
    <mergeCell ref="B18:S18"/>
    <mergeCell ref="T25:W25"/>
    <mergeCell ref="B24:S24"/>
    <mergeCell ref="B25:S25"/>
    <mergeCell ref="T22:W22"/>
    <mergeCell ref="T17:W17"/>
    <mergeCell ref="B26:S26"/>
    <mergeCell ref="B20:S20"/>
    <mergeCell ref="B21:S21"/>
    <mergeCell ref="B22:S22"/>
    <mergeCell ref="B23:S23"/>
    <mergeCell ref="T27:W27"/>
    <mergeCell ref="T26:W26"/>
    <mergeCell ref="P27:S27"/>
    <mergeCell ref="X17:AA17"/>
    <mergeCell ref="A1:AG1"/>
    <mergeCell ref="B19:S19"/>
    <mergeCell ref="T23:W23"/>
    <mergeCell ref="T24:W24"/>
    <mergeCell ref="T18:W18"/>
    <mergeCell ref="T19:W19"/>
    <mergeCell ref="T20:W20"/>
    <mergeCell ref="T21:W21"/>
    <mergeCell ref="T12:W12"/>
    <mergeCell ref="T13:W13"/>
    <mergeCell ref="T15:W15"/>
    <mergeCell ref="T16:W16"/>
    <mergeCell ref="B12:S12"/>
    <mergeCell ref="B13:S13"/>
    <mergeCell ref="X12:AA12"/>
    <mergeCell ref="X13:AA13"/>
    <mergeCell ref="X14:AA14"/>
    <mergeCell ref="T14:W14"/>
    <mergeCell ref="B14:S14"/>
    <mergeCell ref="X15:AA15"/>
    <mergeCell ref="X16:AA16"/>
    <mergeCell ref="X18:AA18"/>
    <mergeCell ref="X19:AA19"/>
    <mergeCell ref="X24:AA24"/>
    <mergeCell ref="X25:AA25"/>
    <mergeCell ref="X26:AA26"/>
    <mergeCell ref="X20:AA20"/>
    <mergeCell ref="X21:AA21"/>
    <mergeCell ref="X22:AA22"/>
    <mergeCell ref="X23:AA23"/>
  </mergeCells>
  <phoneticPr fontId="0" type="noConversion"/>
  <conditionalFormatting sqref="C46 W46:Y46 C65 E46 G46 I46 K46 M46 O46 Q46 U46 S46 AC84 W65:Y65 E65 G65 I65 K65 M65 O65 Q65 U65 S65 AC65 AA65 AA46 C84 W84:Y84 E84 G84 I84 K84 M84 O84 Q84 U84 S84 AA84 AC46 C103 AC122 W103:Y103 E103 G103 I103 K103 M103 O103 Q103 U103 S103 AC103 AA103 C122 W122:Y122 E122 G122 I122 K122 M122 O122 Q122 U122 S122 AA122">
    <cfRule type="expression" dxfId="1339" priority="1" stopIfTrue="1">
      <formula>C30=""</formula>
    </cfRule>
  </conditionalFormatting>
  <conditionalFormatting sqref="B52:E63 B51:C51 H54:I63 J55:K63 L56:M63 N57:O63 P58:Q63 R59:S63 T60:U63 V61:W63 X62:Y63 Z63:AA63 F53:G63 Z82:AA82 F72:G82 H73:I82 J74:K82 L75:M82 N76:O82 P77:Q82 R78:S82 T79:U82 V80:W82 X81:Y82 B71:E82 B70:C70 B90:E101 B89:C89 H92:I101 J93:K101 L94:M101 N95:O101 P96:Q101 R97:S101 T98:U101 V99:W101 X100:Y101 Z101:AA101 F91:G101 Z120:AA120 F110:G120 H111:I120 J112:K120 L113:M120 N114:O120 P115:Q120 R116:S120 T117:U120 V118:W120 X119:Y120 B109:E120 B108:C108 B33:E44 B32:C32 H35:I44 J36:K44 L37:M44 N38:O44 P39:Q44 R40:S44 T41:U44 V42:W44 X43:Y44 Z44:AA44 F34:G44">
    <cfRule type="expression" dxfId="1338" priority="2" stopIfTrue="1">
      <formula>AND($A32&lt;&gt;"",$A33="")</formula>
    </cfRule>
    <cfRule type="expression" dxfId="1337" priority="3" stopIfTrue="1">
      <formula>$A32=""</formula>
    </cfRule>
  </conditionalFormatting>
  <conditionalFormatting sqref="B50 D50:D51 F50:F52 H50:H53 J50:J54 L50:L55 N50:N56 P50:P57 R50:R58 T50:T59 V50:V60 X50:X61 Z50:Z62 AB50:AB63">
    <cfRule type="expression" dxfId="1336" priority="4" stopIfTrue="1">
      <formula>AND(OR($A50="",C$49=""),$AE50&lt;&gt;"")</formula>
    </cfRule>
    <cfRule type="expression" dxfId="1335" priority="5" stopIfTrue="1">
      <formula>OR($A50="",C$49="")</formula>
    </cfRule>
  </conditionalFormatting>
  <conditionalFormatting sqref="C50 E50:E51 G50:G52 I50:I53 K50:K54 M50:M55 O50:O56 Q50:Q57 S50:S58 U50:U59 W50:W60 Y50:Y61 AA50:AA62 AC50:AC63 C88 E88:E89 G88:G90 I88:I91 K88:K92 M88:M93 O88:O94 Q88:Q95 S88:S96 U88:U97 W88:W98 Y88:Y99 AA88:AA100 AC88:AC101">
    <cfRule type="expression" dxfId="1334" priority="6" stopIfTrue="1">
      <formula>AND(OR($A50="",C$49=""),$AE50&lt;&gt;"")</formula>
    </cfRule>
    <cfRule type="expression" dxfId="1333" priority="7" stopIfTrue="1">
      <formula>C$49=""</formula>
    </cfRule>
  </conditionalFormatting>
  <conditionalFormatting sqref="B69 F69:F71 D69:D70 H69:H72 J69:J73 L69:L74 N69:N75 P69:P76 R69:R77 T69:T78 V69:V79 X69:X80 Z69:Z81 AB69:AB82 X118">
    <cfRule type="expression" dxfId="1332" priority="8" stopIfTrue="1">
      <formula>AND(OR($A69="",C$68=""),$AE69&lt;&gt;"")</formula>
    </cfRule>
    <cfRule type="expression" dxfId="1331" priority="9" stopIfTrue="1">
      <formula>OR($A69="",C$68="")</formula>
    </cfRule>
  </conditionalFormatting>
  <conditionalFormatting sqref="C69 G69:G71 E69:E70 I69:I72 K69:K73 M69:M74 O69:O75 Q69:Q76 S69:S77 U69:U78 W69:W79 Y69:Y80 AA69:AA81 AC69:AC82 C107 G107:G109 E107:E108 I107:I110 K107:K111 M107:M112 O107:O113 Q107:Q114 S107:S115 U107:U116 W107:W117 Y107:Y118 AA107:AA119 AC107:AC120">
    <cfRule type="expression" dxfId="1330" priority="10" stopIfTrue="1">
      <formula>AND(OR($A69="",C$68=""),$AE69&lt;&gt;"")</formula>
    </cfRule>
    <cfRule type="expression" dxfId="1329" priority="11" stopIfTrue="1">
      <formula>C$68=""</formula>
    </cfRule>
  </conditionalFormatting>
  <conditionalFormatting sqref="B88 D88:D89 F88:F90 H88:H91 J88:J92 L88:L93 N88:N94 P88:P95 R88:R96 T88:T97 V88:V98 X88:X99 Z88:Z100 AB88:AB101">
    <cfRule type="expression" dxfId="1328" priority="12" stopIfTrue="1">
      <formula>AND(OR($A88="",C$87=""),$AE88&lt;&gt;"")</formula>
    </cfRule>
    <cfRule type="expression" dxfId="1327" priority="13" stopIfTrue="1">
      <formula>OR($A88="",C$87="")</formula>
    </cfRule>
  </conditionalFormatting>
  <conditionalFormatting sqref="B107 D107:D108 F107:F109 H107:H110 J107:J111 L107:L112 N107:N113 P107:P114 R107:R115 T107:T116 V107:V117 X107:X117 Z107:Z119 AB107:AB120">
    <cfRule type="expression" dxfId="1326" priority="14" stopIfTrue="1">
      <formula>AND(OR($A107="",C$106=""),$AE107&lt;&gt;"")</formula>
    </cfRule>
    <cfRule type="expression" dxfId="1325" priority="15" stopIfTrue="1">
      <formula>OR($A107="",C$106="")</formula>
    </cfRule>
  </conditionalFormatting>
  <conditionalFormatting sqref="B31 D31:D32 R31:R39 AB31:AB44 Z31:Z43 X31:X42 V31:V41 T31:T40 P31:P38 N31:N37 L31:L36 J31:J35 H31:H34 F31:F33">
    <cfRule type="expression" dxfId="1324" priority="16" stopIfTrue="1">
      <formula>AND(OR($A31="",C$30=""),$AE31&lt;&gt;"")</formula>
    </cfRule>
    <cfRule type="expression" dxfId="1323" priority="17" stopIfTrue="1">
      <formula>OR($A31="",C$30="")</formula>
    </cfRule>
  </conditionalFormatting>
  <conditionalFormatting sqref="C31 E31:E32 S31:S39 AC31:AC44 AA31:AA43 Y31:Y42 W31:W41 U31:U40 Q31:Q38 O31:O37 M31:M36 K31:K35 I31:I34 G31:G33">
    <cfRule type="expression" dxfId="1322" priority="18" stopIfTrue="1">
      <formula>AND(OR($A31="",C$30=""),$AE31&lt;&gt;"")</formula>
    </cfRule>
    <cfRule type="expression" dxfId="1321" priority="19" stopIfTrue="1">
      <formula>C$30=""</formula>
    </cfRule>
  </conditionalFormatting>
  <conditionalFormatting sqref="A31:A45 A107:A121 AE107:AE120 B106:AC106 AE88:AE101 A88:A102 B87:AC87 A69:A83 B68:AC68 AE69:AE82 AE50:AE63 B49:AC49 A50:A64 B30:AC30 AE31:AE44">
    <cfRule type="cellIs" dxfId="1320" priority="20" stopIfTrue="1" operator="equal">
      <formula>""</formula>
    </cfRule>
  </conditionalFormatting>
  <hyperlinks>
    <hyperlink ref="A1" location="Anagrafica!A1" display="Torna alla scheda Anagrafica" xr:uid="{00000000-0004-0000-1900-000000000000}"/>
  </hyperlinks>
  <pageMargins left="0.39370078740157483" right="0.39370078740157483" top="0.39370078740157483" bottom="0.78740157480314965" header="0.51181102362204722" footer="0.39370078740157483"/>
  <pageSetup paperSize="9" scale="42" orientation="portrait" r:id="rId1"/>
  <headerFooter alignWithMargins="0">
    <oddFooter>&amp;L&amp;"Arial Narrow,Normale"&amp;8&amp;D&amp;R&amp;"Arial Narrow,Normale"&amp;A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Foglio50">
    <tabColor indexed="42"/>
    <pageSetUpPr fitToPage="1"/>
  </sheetPr>
  <dimension ref="A1:AI123"/>
  <sheetViews>
    <sheetView showGridLines="0" view="pageBreakPreview" topLeftCell="A5" zoomScaleNormal="100" workbookViewId="0">
      <selection activeCell="U38" sqref="U38"/>
    </sheetView>
  </sheetViews>
  <sheetFormatPr defaultColWidth="9.140625" defaultRowHeight="12.75" x14ac:dyDescent="0.2"/>
  <cols>
    <col min="1" max="2" width="3.85546875" style="3" customWidth="1"/>
    <col min="3" max="3" width="3.85546875" style="5" bestFit="1" customWidth="1"/>
    <col min="4" max="4" width="3.140625" style="3" customWidth="1"/>
    <col min="5" max="31" width="3" style="3" customWidth="1"/>
    <col min="32" max="32" width="2.42578125" style="3" customWidth="1"/>
    <col min="33" max="33" width="3.5703125" style="26" customWidth="1"/>
    <col min="34" max="35" width="10.85546875" style="3" customWidth="1"/>
    <col min="36" max="43" width="3" style="3" customWidth="1"/>
    <col min="44" max="44" width="3.140625" style="3" customWidth="1"/>
    <col min="45" max="16384" width="9.140625" style="3"/>
  </cols>
  <sheetData>
    <row r="1" spans="1:35" ht="26.25" customHeight="1" x14ac:dyDescent="0.2">
      <c r="A1" s="353" t="s">
        <v>21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</row>
    <row r="2" spans="1:35" s="30" customFormat="1" ht="13.5" x14ac:dyDescent="0.25">
      <c r="A2" s="45" t="s">
        <v>16</v>
      </c>
      <c r="B2" s="46"/>
      <c r="C2" s="47"/>
      <c r="D2" s="48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9"/>
      <c r="AH2" s="49"/>
      <c r="AI2" s="49"/>
    </row>
    <row r="3" spans="1:35" s="31" customFormat="1" ht="13.5" x14ac:dyDescent="0.25">
      <c r="A3" s="50"/>
      <c r="B3" s="50"/>
      <c r="C3" s="51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</row>
    <row r="4" spans="1:35" s="9" customFormat="1" ht="6" customHeight="1" x14ac:dyDescent="0.3">
      <c r="A4" s="52"/>
      <c r="B4" s="52"/>
      <c r="C4" s="53"/>
      <c r="D4" s="54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</row>
    <row r="5" spans="1:35" s="9" customFormat="1" ht="39.75" customHeight="1" x14ac:dyDescent="0.3">
      <c r="A5" s="411" t="str">
        <f>IF(Anagrafica!A3&lt;&gt;"",Anagrafica!A3,"")</f>
        <v>CDC ___/______/______ ANNO_______ (agg. P se plurien.) 
TITOLO DEL CDC______________________________</v>
      </c>
      <c r="B5" s="411"/>
      <c r="C5" s="411"/>
      <c r="D5" s="411"/>
      <c r="E5" s="411"/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  <c r="Q5" s="411"/>
      <c r="R5" s="411"/>
      <c r="S5" s="411"/>
      <c r="T5" s="411"/>
      <c r="U5" s="411"/>
      <c r="V5" s="411"/>
      <c r="W5" s="411"/>
      <c r="X5" s="411"/>
      <c r="Y5" s="411"/>
      <c r="Z5" s="411"/>
      <c r="AA5" s="411"/>
      <c r="AB5" s="411"/>
      <c r="AC5" s="411"/>
      <c r="AD5" s="411"/>
      <c r="AE5" s="411"/>
      <c r="AF5" s="411"/>
      <c r="AG5" s="411"/>
      <c r="AH5" s="411"/>
      <c r="AI5" s="411"/>
    </row>
    <row r="6" spans="1:35" s="9" customFormat="1" ht="20.25" x14ac:dyDescent="0.3">
      <c r="A6" s="33"/>
      <c r="B6" s="33"/>
      <c r="C6" s="58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</row>
    <row r="7" spans="1:35" s="9" customFormat="1" ht="20.25" x14ac:dyDescent="0.3">
      <c r="C7" s="10"/>
      <c r="D7" s="11"/>
    </row>
    <row r="8" spans="1:35" s="72" customFormat="1" ht="18.75" x14ac:dyDescent="0.3">
      <c r="A8" s="412" t="str">
        <f>"Criterio: "&amp; Anagrafica!A21&amp;" - "&amp;Anagrafica!B21</f>
        <v>Criterio: CRIT2 - Criterio tecnico 2</v>
      </c>
      <c r="B8" s="412"/>
      <c r="C8" s="412"/>
      <c r="D8" s="412"/>
      <c r="E8" s="412"/>
      <c r="F8" s="412"/>
      <c r="G8" s="412"/>
      <c r="H8" s="412"/>
      <c r="I8" s="412"/>
      <c r="J8" s="412"/>
      <c r="K8" s="412"/>
      <c r="L8" s="412"/>
      <c r="M8" s="412"/>
      <c r="N8" s="412"/>
      <c r="O8" s="412"/>
      <c r="P8" s="412"/>
      <c r="Q8" s="412"/>
      <c r="R8" s="412"/>
      <c r="S8" s="412"/>
      <c r="T8" s="412"/>
      <c r="U8" s="412"/>
      <c r="V8" s="412"/>
      <c r="W8" s="412"/>
      <c r="X8" s="412"/>
      <c r="Y8" s="412"/>
      <c r="Z8" s="412"/>
      <c r="AA8" s="412"/>
      <c r="AB8" s="412"/>
      <c r="AC8" s="412"/>
      <c r="AD8" s="412"/>
      <c r="AE8" s="412"/>
      <c r="AF8" s="412"/>
      <c r="AG8" s="412"/>
      <c r="AH8" s="82" t="s">
        <v>15</v>
      </c>
      <c r="AI8" s="83">
        <f>IF(+Anagrafica!C21&lt;&gt;"",Anagrafica!C21,"")</f>
        <v>35</v>
      </c>
    </row>
    <row r="9" spans="1:35" s="1" customFormat="1" ht="24" customHeight="1" x14ac:dyDescent="0.3">
      <c r="A9" s="413" t="str">
        <f>"Sottocriterio: " &amp; Anagrafica!A30&amp;" - "&amp;Anagrafica!B30</f>
        <v xml:space="preserve">Sottocriterio:  - </v>
      </c>
      <c r="B9" s="413"/>
      <c r="C9" s="413"/>
      <c r="D9" s="413"/>
      <c r="E9" s="413"/>
      <c r="F9" s="413"/>
      <c r="G9" s="413"/>
      <c r="H9" s="413"/>
      <c r="I9" s="413"/>
      <c r="J9" s="413"/>
      <c r="K9" s="413"/>
      <c r="L9" s="413"/>
      <c r="M9" s="413"/>
      <c r="N9" s="413"/>
      <c r="O9" s="413"/>
      <c r="P9" s="413"/>
      <c r="Q9" s="413"/>
      <c r="R9" s="413"/>
      <c r="S9" s="413"/>
      <c r="T9" s="413"/>
      <c r="U9" s="413"/>
      <c r="V9" s="413"/>
      <c r="W9" s="413"/>
      <c r="X9" s="413"/>
      <c r="Y9" s="413"/>
      <c r="Z9" s="413"/>
      <c r="AA9" s="413"/>
      <c r="AB9" s="413"/>
      <c r="AC9" s="413"/>
      <c r="AD9" s="413"/>
      <c r="AE9" s="413"/>
      <c r="AF9" s="413"/>
      <c r="AG9" s="413"/>
      <c r="AH9" s="65" t="s">
        <v>18</v>
      </c>
      <c r="AI9" s="84" t="str">
        <f>IF(+Anagrafica!C30&lt;&gt;"",Anagrafica!C30,"")</f>
        <v/>
      </c>
    </row>
    <row r="10" spans="1:35" ht="18" x14ac:dyDescent="0.25">
      <c r="B10" s="1"/>
      <c r="D10" s="1"/>
      <c r="AB10" s="4"/>
      <c r="AC10" s="4"/>
      <c r="AD10" s="4"/>
      <c r="AE10" s="4"/>
    </row>
    <row r="11" spans="1:35" ht="29.25" customHeight="1" x14ac:dyDescent="0.2">
      <c r="A11" s="385" t="s">
        <v>17</v>
      </c>
      <c r="B11" s="385"/>
      <c r="C11" s="385"/>
      <c r="D11" s="385"/>
      <c r="E11" s="385"/>
      <c r="F11" s="385"/>
      <c r="G11" s="385"/>
      <c r="H11" s="385"/>
      <c r="I11" s="385"/>
      <c r="J11" s="385"/>
      <c r="K11" s="385"/>
      <c r="L11" s="385"/>
      <c r="M11" s="385"/>
      <c r="N11" s="385"/>
      <c r="O11" s="385"/>
      <c r="P11" s="385"/>
      <c r="Q11" s="385"/>
      <c r="R11" s="385"/>
      <c r="S11" s="385"/>
      <c r="T11" s="385" t="s">
        <v>23</v>
      </c>
      <c r="U11" s="385"/>
      <c r="V11" s="385"/>
      <c r="W11" s="385"/>
      <c r="X11" s="385" t="s">
        <v>25</v>
      </c>
      <c r="Y11" s="385"/>
      <c r="Z11" s="385"/>
      <c r="AA11" s="385"/>
      <c r="AB11" s="385" t="s">
        <v>24</v>
      </c>
      <c r="AC11" s="385"/>
      <c r="AD11" s="385"/>
      <c r="AE11" s="385"/>
      <c r="AF11" s="26"/>
      <c r="AI11" s="21" t="s">
        <v>19</v>
      </c>
    </row>
    <row r="12" spans="1:35" ht="16.5" x14ac:dyDescent="0.3">
      <c r="A12" s="61" t="str">
        <f>IF($AI$9&lt;&gt;"",IF(Anagrafica!A99&lt;&gt;"",Anagrafica!A99,""),"")</f>
        <v/>
      </c>
      <c r="B12" s="409" t="str">
        <f>IF(A12&lt;&gt;"",IF(Anagrafica!B99&lt;&gt;"",Anagrafica!B99,""),"")</f>
        <v/>
      </c>
      <c r="C12" s="409"/>
      <c r="D12" s="409"/>
      <c r="E12" s="409"/>
      <c r="F12" s="409"/>
      <c r="G12" s="409"/>
      <c r="H12" s="409"/>
      <c r="I12" s="409"/>
      <c r="J12" s="409"/>
      <c r="K12" s="409"/>
      <c r="L12" s="409"/>
      <c r="M12" s="409"/>
      <c r="N12" s="409"/>
      <c r="O12" s="409"/>
      <c r="P12" s="409"/>
      <c r="Q12" s="409"/>
      <c r="R12" s="409"/>
      <c r="S12" s="410"/>
      <c r="T12" s="372" t="str">
        <f>IF(A12&lt;&gt;"",IF(AI31&lt;&gt;"",AI31,0)+IF(AI50&lt;&gt;"",AI50,0)+IF(AI69&lt;&gt;"",AI69,0)+IF(AI88&lt;&gt;"",AI88,0)+IF(AI107&lt;&gt;"",AI107,0),"")</f>
        <v/>
      </c>
      <c r="U12" s="373"/>
      <c r="V12" s="373"/>
      <c r="W12" s="373"/>
      <c r="X12" s="372" t="str">
        <f>IF(T12&lt;&gt;"",ROUND(T12/COUNTA(Anagrafica!$B$89:$C$93),3),"")</f>
        <v/>
      </c>
      <c r="Y12" s="373"/>
      <c r="Z12" s="373"/>
      <c r="AA12" s="390"/>
      <c r="AB12" s="372" t="str">
        <f>IF(T12="","",IF(T12&gt;0,ROUND(X12/LARGE($X$12:$AA$26,1),3),0))</f>
        <v/>
      </c>
      <c r="AC12" s="373"/>
      <c r="AD12" s="373"/>
      <c r="AE12" s="390"/>
      <c r="AF12" s="94"/>
      <c r="AG12" s="94"/>
      <c r="AH12" s="95"/>
      <c r="AI12" s="85" t="str">
        <f t="shared" ref="AI12:AI26" si="0">IF(AB12&lt;&gt;"",IF(AB12&gt;0,ROUND(AB12*IF($AI$9&lt;&gt;"",$AI$9,$AI$8),3),0),"")</f>
        <v/>
      </c>
    </row>
    <row r="13" spans="1:35" ht="16.5" x14ac:dyDescent="0.3">
      <c r="A13" s="62" t="str">
        <f>IF($AI$9&lt;&gt;"",IF(Anagrafica!A100&lt;&gt;"",Anagrafica!A100,""),"")</f>
        <v/>
      </c>
      <c r="B13" s="374" t="str">
        <f>IF(A13&lt;&gt;"",IF(Anagrafica!B100&lt;&gt;"",Anagrafica!B100,""),"")</f>
        <v/>
      </c>
      <c r="C13" s="374"/>
      <c r="D13" s="374"/>
      <c r="E13" s="374"/>
      <c r="F13" s="374"/>
      <c r="G13" s="374"/>
      <c r="H13" s="374"/>
      <c r="I13" s="374"/>
      <c r="J13" s="374"/>
      <c r="K13" s="374"/>
      <c r="L13" s="374"/>
      <c r="M13" s="374"/>
      <c r="N13" s="374"/>
      <c r="O13" s="374"/>
      <c r="P13" s="374"/>
      <c r="Q13" s="374"/>
      <c r="R13" s="374"/>
      <c r="S13" s="376"/>
      <c r="T13" s="401" t="str">
        <f t="shared" ref="T13:T26" si="1">IF(A13&lt;&gt;"",IF(AI32&lt;&gt;"",AI32,0)+IF(AI51&lt;&gt;"",AI51,0)+IF(AI70&lt;&gt;"",AI70,0)+IF(AI89&lt;&gt;"",AI89,0)+IF(AI108&lt;&gt;"",AI108,0),"")</f>
        <v/>
      </c>
      <c r="U13" s="402"/>
      <c r="V13" s="402"/>
      <c r="W13" s="402"/>
      <c r="X13" s="401" t="str">
        <f>IF(T13&lt;&gt;"",ROUND(T13/COUNTA(Anagrafica!$B$89:$C$93),3),"")</f>
        <v/>
      </c>
      <c r="Y13" s="402"/>
      <c r="Z13" s="402"/>
      <c r="AA13" s="403"/>
      <c r="AB13" s="401" t="str">
        <f t="shared" ref="AB13:AB26" si="2">IF(T13="","",IF(T13&gt;0,ROUND(X13/LARGE($X$12:$AA$26,1),3),0))</f>
        <v/>
      </c>
      <c r="AC13" s="402"/>
      <c r="AD13" s="402"/>
      <c r="AE13" s="403"/>
      <c r="AF13" s="96"/>
      <c r="AG13" s="96"/>
      <c r="AH13" s="97"/>
      <c r="AI13" s="86" t="str">
        <f t="shared" si="0"/>
        <v/>
      </c>
    </row>
    <row r="14" spans="1:35" ht="16.5" x14ac:dyDescent="0.3">
      <c r="A14" s="62" t="str">
        <f>IF($AI$9&lt;&gt;"",IF(Anagrafica!A101&lt;&gt;"",Anagrafica!A101,""),"")</f>
        <v/>
      </c>
      <c r="B14" s="374" t="str">
        <f>IF(A14&lt;&gt;"",IF(Anagrafica!B101&lt;&gt;"",Anagrafica!B101,""),"")</f>
        <v/>
      </c>
      <c r="C14" s="374"/>
      <c r="D14" s="374"/>
      <c r="E14" s="374"/>
      <c r="F14" s="374"/>
      <c r="G14" s="374"/>
      <c r="H14" s="374"/>
      <c r="I14" s="374"/>
      <c r="J14" s="374"/>
      <c r="K14" s="374"/>
      <c r="L14" s="374"/>
      <c r="M14" s="374"/>
      <c r="N14" s="374"/>
      <c r="O14" s="374"/>
      <c r="P14" s="374"/>
      <c r="Q14" s="374"/>
      <c r="R14" s="374"/>
      <c r="S14" s="376"/>
      <c r="T14" s="401" t="str">
        <f t="shared" si="1"/>
        <v/>
      </c>
      <c r="U14" s="402"/>
      <c r="V14" s="402"/>
      <c r="W14" s="402"/>
      <c r="X14" s="401" t="str">
        <f>IF(T14&lt;&gt;"",ROUND(T14/COUNTA(Anagrafica!$B$89:$C$93),3),"")</f>
        <v/>
      </c>
      <c r="Y14" s="402"/>
      <c r="Z14" s="402"/>
      <c r="AA14" s="403"/>
      <c r="AB14" s="401" t="str">
        <f t="shared" si="2"/>
        <v/>
      </c>
      <c r="AC14" s="402"/>
      <c r="AD14" s="402"/>
      <c r="AE14" s="403"/>
      <c r="AF14" s="96"/>
      <c r="AG14" s="96"/>
      <c r="AH14" s="97"/>
      <c r="AI14" s="86" t="str">
        <f t="shared" si="0"/>
        <v/>
      </c>
    </row>
    <row r="15" spans="1:35" ht="16.5" x14ac:dyDescent="0.3">
      <c r="A15" s="62" t="str">
        <f>IF($AI$9&lt;&gt;"",IF(Anagrafica!A102&lt;&gt;"",Anagrafica!A102,""),"")</f>
        <v/>
      </c>
      <c r="B15" s="374" t="str">
        <f>IF(A15&lt;&gt;"",IF(Anagrafica!B102&lt;&gt;"",Anagrafica!B102,""),"")</f>
        <v/>
      </c>
      <c r="C15" s="374"/>
      <c r="D15" s="374"/>
      <c r="E15" s="374"/>
      <c r="F15" s="374"/>
      <c r="G15" s="374"/>
      <c r="H15" s="374"/>
      <c r="I15" s="374"/>
      <c r="J15" s="374"/>
      <c r="K15" s="374"/>
      <c r="L15" s="374"/>
      <c r="M15" s="374"/>
      <c r="N15" s="374"/>
      <c r="O15" s="374"/>
      <c r="P15" s="374"/>
      <c r="Q15" s="374"/>
      <c r="R15" s="374"/>
      <c r="S15" s="376"/>
      <c r="T15" s="401" t="str">
        <f t="shared" si="1"/>
        <v/>
      </c>
      <c r="U15" s="402"/>
      <c r="V15" s="402"/>
      <c r="W15" s="402"/>
      <c r="X15" s="401" t="str">
        <f>IF(T15&lt;&gt;"",ROUND(T15/COUNTA(Anagrafica!$B$89:$C$93),3),"")</f>
        <v/>
      </c>
      <c r="Y15" s="402"/>
      <c r="Z15" s="402"/>
      <c r="AA15" s="403"/>
      <c r="AB15" s="401" t="str">
        <f t="shared" si="2"/>
        <v/>
      </c>
      <c r="AC15" s="402"/>
      <c r="AD15" s="402"/>
      <c r="AE15" s="403"/>
      <c r="AF15" s="96"/>
      <c r="AG15" s="96"/>
      <c r="AH15" s="97"/>
      <c r="AI15" s="86" t="str">
        <f t="shared" si="0"/>
        <v/>
      </c>
    </row>
    <row r="16" spans="1:35" ht="16.5" x14ac:dyDescent="0.3">
      <c r="A16" s="62" t="str">
        <f>IF($AI$9&lt;&gt;"",IF(Anagrafica!A103&lt;&gt;"",Anagrafica!A103,""),"")</f>
        <v/>
      </c>
      <c r="B16" s="374" t="str">
        <f>IF(A16&lt;&gt;"",IF(Anagrafica!B103&lt;&gt;"",Anagrafica!B103,""),"")</f>
        <v/>
      </c>
      <c r="C16" s="374"/>
      <c r="D16" s="374"/>
      <c r="E16" s="374"/>
      <c r="F16" s="374"/>
      <c r="G16" s="374"/>
      <c r="H16" s="374"/>
      <c r="I16" s="374"/>
      <c r="J16" s="374"/>
      <c r="K16" s="374"/>
      <c r="L16" s="374"/>
      <c r="M16" s="374"/>
      <c r="N16" s="374"/>
      <c r="O16" s="374"/>
      <c r="P16" s="374"/>
      <c r="Q16" s="374"/>
      <c r="R16" s="374"/>
      <c r="S16" s="376"/>
      <c r="T16" s="401" t="str">
        <f t="shared" si="1"/>
        <v/>
      </c>
      <c r="U16" s="402"/>
      <c r="V16" s="402"/>
      <c r="W16" s="402"/>
      <c r="X16" s="401" t="str">
        <f>IF(T16&lt;&gt;"",ROUND(T16/COUNTA(Anagrafica!$B$89:$C$93),3),"")</f>
        <v/>
      </c>
      <c r="Y16" s="402"/>
      <c r="Z16" s="402"/>
      <c r="AA16" s="403"/>
      <c r="AB16" s="401" t="str">
        <f t="shared" si="2"/>
        <v/>
      </c>
      <c r="AC16" s="402"/>
      <c r="AD16" s="402"/>
      <c r="AE16" s="403"/>
      <c r="AF16" s="96"/>
      <c r="AG16" s="96"/>
      <c r="AH16" s="97"/>
      <c r="AI16" s="86" t="str">
        <f t="shared" si="0"/>
        <v/>
      </c>
    </row>
    <row r="17" spans="1:35" ht="16.5" x14ac:dyDescent="0.3">
      <c r="A17" s="62" t="str">
        <f>IF($AI$9&lt;&gt;"",IF(Anagrafica!A104&lt;&gt;"",Anagrafica!A104,""),"")</f>
        <v/>
      </c>
      <c r="B17" s="374" t="str">
        <f>IF(A17&lt;&gt;"",IF(Anagrafica!B104&lt;&gt;"",Anagrafica!B104,""),"")</f>
        <v/>
      </c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4"/>
      <c r="N17" s="374"/>
      <c r="O17" s="374"/>
      <c r="P17" s="374"/>
      <c r="Q17" s="374"/>
      <c r="R17" s="374"/>
      <c r="S17" s="376"/>
      <c r="T17" s="401" t="str">
        <f t="shared" si="1"/>
        <v/>
      </c>
      <c r="U17" s="402"/>
      <c r="V17" s="402"/>
      <c r="W17" s="402"/>
      <c r="X17" s="401" t="str">
        <f>IF(T17&lt;&gt;"",ROUND(T17/COUNTA(Anagrafica!$B$89:$C$93),3),"")</f>
        <v/>
      </c>
      <c r="Y17" s="402"/>
      <c r="Z17" s="402"/>
      <c r="AA17" s="403"/>
      <c r="AB17" s="401" t="str">
        <f t="shared" si="2"/>
        <v/>
      </c>
      <c r="AC17" s="402"/>
      <c r="AD17" s="402"/>
      <c r="AE17" s="403"/>
      <c r="AF17" s="96"/>
      <c r="AG17" s="96"/>
      <c r="AH17" s="97"/>
      <c r="AI17" s="86" t="str">
        <f t="shared" si="0"/>
        <v/>
      </c>
    </row>
    <row r="18" spans="1:35" ht="16.5" x14ac:dyDescent="0.3">
      <c r="A18" s="62" t="str">
        <f>IF($AI$9&lt;&gt;"",IF(Anagrafica!A105&lt;&gt;"",Anagrafica!A105,""),"")</f>
        <v/>
      </c>
      <c r="B18" s="374" t="str">
        <f>IF(A18&lt;&gt;"",IF(Anagrafica!B105&lt;&gt;"",Anagrafica!B105,""),"")</f>
        <v/>
      </c>
      <c r="C18" s="374"/>
      <c r="D18" s="374"/>
      <c r="E18" s="374"/>
      <c r="F18" s="374"/>
      <c r="G18" s="374"/>
      <c r="H18" s="374"/>
      <c r="I18" s="374"/>
      <c r="J18" s="374"/>
      <c r="K18" s="374"/>
      <c r="L18" s="374"/>
      <c r="M18" s="374"/>
      <c r="N18" s="374"/>
      <c r="O18" s="374"/>
      <c r="P18" s="374"/>
      <c r="Q18" s="374"/>
      <c r="R18" s="374"/>
      <c r="S18" s="376"/>
      <c r="T18" s="401" t="str">
        <f t="shared" si="1"/>
        <v/>
      </c>
      <c r="U18" s="402"/>
      <c r="V18" s="402"/>
      <c r="W18" s="402"/>
      <c r="X18" s="401" t="str">
        <f>IF(T18&lt;&gt;"",ROUND(T18/COUNTA(Anagrafica!$B$89:$C$93),3),"")</f>
        <v/>
      </c>
      <c r="Y18" s="402"/>
      <c r="Z18" s="402"/>
      <c r="AA18" s="403"/>
      <c r="AB18" s="401" t="str">
        <f t="shared" si="2"/>
        <v/>
      </c>
      <c r="AC18" s="402"/>
      <c r="AD18" s="402"/>
      <c r="AE18" s="403"/>
      <c r="AF18" s="96"/>
      <c r="AG18" s="96"/>
      <c r="AH18" s="97"/>
      <c r="AI18" s="86" t="str">
        <f t="shared" si="0"/>
        <v/>
      </c>
    </row>
    <row r="19" spans="1:35" ht="16.5" x14ac:dyDescent="0.3">
      <c r="A19" s="62" t="str">
        <f>IF($AI$9&lt;&gt;"",IF(Anagrafica!A106&lt;&gt;"",Anagrafica!A106,""),"")</f>
        <v/>
      </c>
      <c r="B19" s="374" t="str">
        <f>IF(A19&lt;&gt;"",IF(Anagrafica!B106&lt;&gt;"",Anagrafica!B106,""),"")</f>
        <v/>
      </c>
      <c r="C19" s="374"/>
      <c r="D19" s="374"/>
      <c r="E19" s="374"/>
      <c r="F19" s="374"/>
      <c r="G19" s="374"/>
      <c r="H19" s="374"/>
      <c r="I19" s="374"/>
      <c r="J19" s="374"/>
      <c r="K19" s="374"/>
      <c r="L19" s="374"/>
      <c r="M19" s="374"/>
      <c r="N19" s="374"/>
      <c r="O19" s="374"/>
      <c r="P19" s="374"/>
      <c r="Q19" s="374"/>
      <c r="R19" s="374"/>
      <c r="S19" s="376"/>
      <c r="T19" s="401" t="str">
        <f t="shared" si="1"/>
        <v/>
      </c>
      <c r="U19" s="402"/>
      <c r="V19" s="402"/>
      <c r="W19" s="402"/>
      <c r="X19" s="401" t="str">
        <f>IF(T19&lt;&gt;"",ROUND(T19/COUNTA(Anagrafica!$B$89:$C$93),3),"")</f>
        <v/>
      </c>
      <c r="Y19" s="402"/>
      <c r="Z19" s="402"/>
      <c r="AA19" s="403"/>
      <c r="AB19" s="401" t="str">
        <f t="shared" si="2"/>
        <v/>
      </c>
      <c r="AC19" s="402"/>
      <c r="AD19" s="402"/>
      <c r="AE19" s="403"/>
      <c r="AF19" s="96"/>
      <c r="AG19" s="96"/>
      <c r="AH19" s="97"/>
      <c r="AI19" s="86" t="str">
        <f t="shared" si="0"/>
        <v/>
      </c>
    </row>
    <row r="20" spans="1:35" ht="16.5" x14ac:dyDescent="0.3">
      <c r="A20" s="62" t="str">
        <f>IF($AI$9&lt;&gt;"",IF(Anagrafica!A107&lt;&gt;"",Anagrafica!A107,""),"")</f>
        <v/>
      </c>
      <c r="B20" s="374" t="str">
        <f>IF(A20&lt;&gt;"",IF(Anagrafica!B107&lt;&gt;"",Anagrafica!B107,""),"")</f>
        <v/>
      </c>
      <c r="C20" s="374"/>
      <c r="D20" s="374"/>
      <c r="E20" s="374"/>
      <c r="F20" s="374"/>
      <c r="G20" s="374"/>
      <c r="H20" s="374"/>
      <c r="I20" s="374"/>
      <c r="J20" s="374"/>
      <c r="K20" s="374"/>
      <c r="L20" s="374"/>
      <c r="M20" s="374"/>
      <c r="N20" s="374"/>
      <c r="O20" s="374"/>
      <c r="P20" s="374"/>
      <c r="Q20" s="374"/>
      <c r="R20" s="374"/>
      <c r="S20" s="376"/>
      <c r="T20" s="401" t="str">
        <f t="shared" si="1"/>
        <v/>
      </c>
      <c r="U20" s="402"/>
      <c r="V20" s="402"/>
      <c r="W20" s="402"/>
      <c r="X20" s="401" t="str">
        <f>IF(T20&lt;&gt;"",ROUND(T20/COUNTA(Anagrafica!$B$89:$C$93),3),"")</f>
        <v/>
      </c>
      <c r="Y20" s="402"/>
      <c r="Z20" s="402"/>
      <c r="AA20" s="403"/>
      <c r="AB20" s="401" t="str">
        <f t="shared" si="2"/>
        <v/>
      </c>
      <c r="AC20" s="402"/>
      <c r="AD20" s="402"/>
      <c r="AE20" s="403"/>
      <c r="AF20" s="96"/>
      <c r="AG20" s="96"/>
      <c r="AH20" s="97"/>
      <c r="AI20" s="86" t="str">
        <f t="shared" si="0"/>
        <v/>
      </c>
    </row>
    <row r="21" spans="1:35" ht="16.5" x14ac:dyDescent="0.3">
      <c r="A21" s="62" t="str">
        <f>IF($AI$9&lt;&gt;"",IF(Anagrafica!A108&lt;&gt;"",Anagrafica!A108,""),"")</f>
        <v/>
      </c>
      <c r="B21" s="374" t="str">
        <f>IF(A21&lt;&gt;"",IF(Anagrafica!B108&lt;&gt;"",Anagrafica!B108,""),"")</f>
        <v/>
      </c>
      <c r="C21" s="374"/>
      <c r="D21" s="374"/>
      <c r="E21" s="374"/>
      <c r="F21" s="374"/>
      <c r="G21" s="374"/>
      <c r="H21" s="374"/>
      <c r="I21" s="374"/>
      <c r="J21" s="374"/>
      <c r="K21" s="374"/>
      <c r="L21" s="374"/>
      <c r="M21" s="374"/>
      <c r="N21" s="374"/>
      <c r="O21" s="374"/>
      <c r="P21" s="374"/>
      <c r="Q21" s="374"/>
      <c r="R21" s="374"/>
      <c r="S21" s="376"/>
      <c r="T21" s="401" t="str">
        <f t="shared" si="1"/>
        <v/>
      </c>
      <c r="U21" s="402"/>
      <c r="V21" s="402"/>
      <c r="W21" s="402"/>
      <c r="X21" s="401" t="str">
        <f>IF(T21&lt;&gt;"",ROUND(T21/COUNTA(Anagrafica!$B$89:$C$93),3),"")</f>
        <v/>
      </c>
      <c r="Y21" s="402"/>
      <c r="Z21" s="402"/>
      <c r="AA21" s="403"/>
      <c r="AB21" s="401" t="str">
        <f t="shared" si="2"/>
        <v/>
      </c>
      <c r="AC21" s="402"/>
      <c r="AD21" s="402"/>
      <c r="AE21" s="403"/>
      <c r="AF21" s="96"/>
      <c r="AG21" s="96"/>
      <c r="AH21" s="97"/>
      <c r="AI21" s="86" t="str">
        <f t="shared" si="0"/>
        <v/>
      </c>
    </row>
    <row r="22" spans="1:35" ht="16.5" x14ac:dyDescent="0.3">
      <c r="A22" s="62" t="str">
        <f>IF($AI$9&lt;&gt;"",IF(Anagrafica!A109&lt;&gt;"",Anagrafica!A109,""),"")</f>
        <v/>
      </c>
      <c r="B22" s="374" t="str">
        <f>IF(A22&lt;&gt;"",IF(Anagrafica!B109&lt;&gt;"",Anagrafica!B109,""),"")</f>
        <v/>
      </c>
      <c r="C22" s="374"/>
      <c r="D22" s="374"/>
      <c r="E22" s="374"/>
      <c r="F22" s="374"/>
      <c r="G22" s="374"/>
      <c r="H22" s="374"/>
      <c r="I22" s="374"/>
      <c r="J22" s="374"/>
      <c r="K22" s="374"/>
      <c r="L22" s="374"/>
      <c r="M22" s="374"/>
      <c r="N22" s="374"/>
      <c r="O22" s="374"/>
      <c r="P22" s="374"/>
      <c r="Q22" s="374"/>
      <c r="R22" s="374"/>
      <c r="S22" s="376"/>
      <c r="T22" s="401" t="str">
        <f t="shared" si="1"/>
        <v/>
      </c>
      <c r="U22" s="402"/>
      <c r="V22" s="402"/>
      <c r="W22" s="402"/>
      <c r="X22" s="401" t="str">
        <f>IF(T22&lt;&gt;"",ROUND(T22/COUNTA(Anagrafica!$B$89:$C$93),3),"")</f>
        <v/>
      </c>
      <c r="Y22" s="402"/>
      <c r="Z22" s="402"/>
      <c r="AA22" s="403"/>
      <c r="AB22" s="401" t="str">
        <f t="shared" si="2"/>
        <v/>
      </c>
      <c r="AC22" s="402"/>
      <c r="AD22" s="402"/>
      <c r="AE22" s="403"/>
      <c r="AF22" s="96"/>
      <c r="AG22" s="96"/>
      <c r="AH22" s="97"/>
      <c r="AI22" s="86" t="str">
        <f t="shared" si="0"/>
        <v/>
      </c>
    </row>
    <row r="23" spans="1:35" ht="16.5" x14ac:dyDescent="0.3">
      <c r="A23" s="62" t="str">
        <f>IF($AI$9&lt;&gt;"",IF(Anagrafica!A110&lt;&gt;"",Anagrafica!A110,""),"")</f>
        <v/>
      </c>
      <c r="B23" s="374" t="str">
        <f>IF(A23&lt;&gt;"",IF(Anagrafica!B110&lt;&gt;"",Anagrafica!B110,""),"")</f>
        <v/>
      </c>
      <c r="C23" s="374"/>
      <c r="D23" s="374"/>
      <c r="E23" s="374"/>
      <c r="F23" s="374"/>
      <c r="G23" s="374"/>
      <c r="H23" s="374"/>
      <c r="I23" s="374"/>
      <c r="J23" s="374"/>
      <c r="K23" s="374"/>
      <c r="L23" s="374"/>
      <c r="M23" s="374"/>
      <c r="N23" s="374"/>
      <c r="O23" s="374"/>
      <c r="P23" s="374"/>
      <c r="Q23" s="374"/>
      <c r="R23" s="374"/>
      <c r="S23" s="376"/>
      <c r="T23" s="401" t="str">
        <f t="shared" si="1"/>
        <v/>
      </c>
      <c r="U23" s="402"/>
      <c r="V23" s="402"/>
      <c r="W23" s="402"/>
      <c r="X23" s="401" t="str">
        <f>IF(T23&lt;&gt;"",ROUND(T23/COUNTA(Anagrafica!$B$89:$C$93),3),"")</f>
        <v/>
      </c>
      <c r="Y23" s="402"/>
      <c r="Z23" s="402"/>
      <c r="AA23" s="403"/>
      <c r="AB23" s="401" t="str">
        <f t="shared" si="2"/>
        <v/>
      </c>
      <c r="AC23" s="402"/>
      <c r="AD23" s="402"/>
      <c r="AE23" s="403"/>
      <c r="AF23" s="96"/>
      <c r="AG23" s="96"/>
      <c r="AH23" s="97"/>
      <c r="AI23" s="86" t="str">
        <f t="shared" si="0"/>
        <v/>
      </c>
    </row>
    <row r="24" spans="1:35" ht="16.5" x14ac:dyDescent="0.3">
      <c r="A24" s="62" t="str">
        <f>IF($AI$9&lt;&gt;"",IF(Anagrafica!A111&lt;&gt;"",Anagrafica!A111,""),"")</f>
        <v/>
      </c>
      <c r="B24" s="374" t="str">
        <f>IF(A24&lt;&gt;"",IF(Anagrafica!B111&lt;&gt;"",Anagrafica!B111,""),"")</f>
        <v/>
      </c>
      <c r="C24" s="374"/>
      <c r="D24" s="374"/>
      <c r="E24" s="374"/>
      <c r="F24" s="374"/>
      <c r="G24" s="374"/>
      <c r="H24" s="374"/>
      <c r="I24" s="374"/>
      <c r="J24" s="374"/>
      <c r="K24" s="374"/>
      <c r="L24" s="374"/>
      <c r="M24" s="374"/>
      <c r="N24" s="374"/>
      <c r="O24" s="374"/>
      <c r="P24" s="374"/>
      <c r="Q24" s="374"/>
      <c r="R24" s="374"/>
      <c r="S24" s="376"/>
      <c r="T24" s="401" t="str">
        <f t="shared" si="1"/>
        <v/>
      </c>
      <c r="U24" s="402"/>
      <c r="V24" s="402"/>
      <c r="W24" s="402"/>
      <c r="X24" s="401" t="str">
        <f>IF(T24&lt;&gt;"",ROUND(T24/COUNTA(Anagrafica!$B$89:$C$93),3),"")</f>
        <v/>
      </c>
      <c r="Y24" s="402"/>
      <c r="Z24" s="402"/>
      <c r="AA24" s="403"/>
      <c r="AB24" s="401" t="str">
        <f t="shared" si="2"/>
        <v/>
      </c>
      <c r="AC24" s="402"/>
      <c r="AD24" s="402"/>
      <c r="AE24" s="403"/>
      <c r="AF24" s="96"/>
      <c r="AG24" s="96"/>
      <c r="AH24" s="97"/>
      <c r="AI24" s="86" t="str">
        <f t="shared" si="0"/>
        <v/>
      </c>
    </row>
    <row r="25" spans="1:35" ht="16.5" x14ac:dyDescent="0.3">
      <c r="A25" s="62" t="str">
        <f>IF($AI$9&lt;&gt;"",IF(Anagrafica!A112&lt;&gt;"",Anagrafica!A112,""),"")</f>
        <v/>
      </c>
      <c r="B25" s="374" t="str">
        <f>IF(A25&lt;&gt;"",IF(Anagrafica!B112&lt;&gt;"",Anagrafica!B112,""),"")</f>
        <v/>
      </c>
      <c r="C25" s="374"/>
      <c r="D25" s="374"/>
      <c r="E25" s="374"/>
      <c r="F25" s="374"/>
      <c r="G25" s="374"/>
      <c r="H25" s="374"/>
      <c r="I25" s="374"/>
      <c r="J25" s="374"/>
      <c r="K25" s="374"/>
      <c r="L25" s="374"/>
      <c r="M25" s="374"/>
      <c r="N25" s="374"/>
      <c r="O25" s="374"/>
      <c r="P25" s="374"/>
      <c r="Q25" s="374"/>
      <c r="R25" s="374"/>
      <c r="S25" s="376"/>
      <c r="T25" s="401" t="str">
        <f t="shared" si="1"/>
        <v/>
      </c>
      <c r="U25" s="402"/>
      <c r="V25" s="402"/>
      <c r="W25" s="402"/>
      <c r="X25" s="401" t="str">
        <f>IF(T25&lt;&gt;"",ROUND(T25/COUNTA(Anagrafica!$B$89:$C$93),3),"")</f>
        <v/>
      </c>
      <c r="Y25" s="402"/>
      <c r="Z25" s="402"/>
      <c r="AA25" s="403"/>
      <c r="AB25" s="401" t="str">
        <f t="shared" si="2"/>
        <v/>
      </c>
      <c r="AC25" s="402"/>
      <c r="AD25" s="402"/>
      <c r="AE25" s="403"/>
      <c r="AF25" s="96"/>
      <c r="AG25" s="96"/>
      <c r="AH25" s="97"/>
      <c r="AI25" s="86" t="str">
        <f t="shared" si="0"/>
        <v/>
      </c>
    </row>
    <row r="26" spans="1:35" ht="16.5" x14ac:dyDescent="0.3">
      <c r="A26" s="63" t="str">
        <f>IF($AI$9&lt;&gt;"",IF(Anagrafica!A113&lt;&gt;"",Anagrafica!A113,""),"")</f>
        <v/>
      </c>
      <c r="B26" s="379" t="str">
        <f>IF(A26&lt;&gt;"",IF(Anagrafica!B113&lt;&gt;"",Anagrafica!B113,""),"")</f>
        <v/>
      </c>
      <c r="C26" s="379"/>
      <c r="D26" s="379"/>
      <c r="E26" s="379"/>
      <c r="F26" s="379"/>
      <c r="G26" s="379"/>
      <c r="H26" s="379"/>
      <c r="I26" s="379"/>
      <c r="J26" s="379"/>
      <c r="K26" s="379"/>
      <c r="L26" s="379"/>
      <c r="M26" s="379"/>
      <c r="N26" s="379"/>
      <c r="O26" s="379"/>
      <c r="P26" s="379"/>
      <c r="Q26" s="379"/>
      <c r="R26" s="379"/>
      <c r="S26" s="380"/>
      <c r="T26" s="407" t="str">
        <f t="shared" si="1"/>
        <v/>
      </c>
      <c r="U26" s="408"/>
      <c r="V26" s="408"/>
      <c r="W26" s="408"/>
      <c r="X26" s="404" t="str">
        <f>IF(T26&lt;&gt;"",ROUND(T26/COUNTA(Anagrafica!$B$89:$C$93),3),"")</f>
        <v/>
      </c>
      <c r="Y26" s="405"/>
      <c r="Z26" s="405"/>
      <c r="AA26" s="406"/>
      <c r="AB26" s="404" t="str">
        <f t="shared" si="2"/>
        <v/>
      </c>
      <c r="AC26" s="405"/>
      <c r="AD26" s="405"/>
      <c r="AE26" s="406"/>
      <c r="AF26" s="96"/>
      <c r="AG26" s="96"/>
      <c r="AH26" s="97"/>
      <c r="AI26" s="87" t="str">
        <f t="shared" si="0"/>
        <v/>
      </c>
    </row>
    <row r="27" spans="1:35" x14ac:dyDescent="0.2">
      <c r="A27" s="42"/>
      <c r="B27" s="42"/>
      <c r="C27" s="9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378"/>
      <c r="Q27" s="378"/>
      <c r="R27" s="378"/>
      <c r="S27" s="378"/>
      <c r="T27" s="400"/>
      <c r="U27" s="400"/>
      <c r="V27" s="400"/>
      <c r="W27" s="400"/>
      <c r="X27" s="42"/>
      <c r="Y27" s="42"/>
      <c r="Z27" s="42"/>
      <c r="AA27" s="42"/>
      <c r="AB27" s="26"/>
      <c r="AC27" s="26"/>
      <c r="AD27" s="26"/>
      <c r="AE27" s="26"/>
      <c r="AF27" s="104"/>
      <c r="AG27" s="104"/>
      <c r="AH27" s="103"/>
      <c r="AI27" s="42"/>
    </row>
    <row r="29" spans="1:35" s="20" customFormat="1" ht="16.5" x14ac:dyDescent="0.3">
      <c r="A29" s="19" t="str">
        <f>IF(Anagrafica!A89&lt;&gt;"",Anagrafica!A89&amp;" - "&amp;Anagrafica!B89,"")</f>
        <v>1 - Commissario 1</v>
      </c>
      <c r="C29" s="28"/>
      <c r="AG29" s="28"/>
    </row>
    <row r="30" spans="1:35" s="5" customFormat="1" ht="13.5" customHeight="1" x14ac:dyDescent="0.2">
      <c r="A30" s="4" t="s">
        <v>10</v>
      </c>
      <c r="C30" s="60" t="str">
        <f>$A$13</f>
        <v/>
      </c>
      <c r="E30" s="60" t="str">
        <f>+$A$14</f>
        <v/>
      </c>
      <c r="G30" s="60" t="str">
        <f>+$A$15</f>
        <v/>
      </c>
      <c r="I30" s="60" t="str">
        <f>+$A$16</f>
        <v/>
      </c>
      <c r="K30" s="60" t="str">
        <f>+$A$17</f>
        <v/>
      </c>
      <c r="M30" s="60" t="str">
        <f>+$A$18</f>
        <v/>
      </c>
      <c r="O30" s="60" t="str">
        <f>+$A$19</f>
        <v/>
      </c>
      <c r="Q30" s="60" t="str">
        <f>+$A$20</f>
        <v/>
      </c>
      <c r="S30" s="60" t="str">
        <f>+$A$21</f>
        <v/>
      </c>
      <c r="U30" s="60" t="str">
        <f>+$A$22</f>
        <v/>
      </c>
      <c r="W30" s="60" t="str">
        <f>+$A$23</f>
        <v/>
      </c>
      <c r="Y30" s="60" t="str">
        <f>+$A$24</f>
        <v/>
      </c>
      <c r="AA30" s="60" t="str">
        <f>+$A$25</f>
        <v/>
      </c>
      <c r="AC30" s="60" t="str">
        <f>+$A$26</f>
        <v/>
      </c>
      <c r="AE30" s="26"/>
      <c r="AG30" s="4" t="s">
        <v>10</v>
      </c>
      <c r="AH30" s="5" t="s">
        <v>1</v>
      </c>
      <c r="AI30" s="5" t="s">
        <v>0</v>
      </c>
    </row>
    <row r="31" spans="1:35" ht="13.5" x14ac:dyDescent="0.25">
      <c r="A31" s="59" t="str">
        <f>+$A$12</f>
        <v/>
      </c>
      <c r="B31" s="22"/>
      <c r="C31" s="23"/>
      <c r="D31" s="22"/>
      <c r="E31" s="23"/>
      <c r="F31" s="22"/>
      <c r="G31" s="23"/>
      <c r="H31" s="22"/>
      <c r="I31" s="23"/>
      <c r="J31" s="22"/>
      <c r="K31" s="23"/>
      <c r="L31" s="22"/>
      <c r="M31" s="23"/>
      <c r="N31" s="22"/>
      <c r="O31" s="23"/>
      <c r="P31" s="22"/>
      <c r="Q31" s="23"/>
      <c r="R31" s="22"/>
      <c r="S31" s="23"/>
      <c r="T31" s="22"/>
      <c r="U31" s="23"/>
      <c r="V31" s="22"/>
      <c r="W31" s="23"/>
      <c r="X31" s="22"/>
      <c r="Y31" s="23"/>
      <c r="Z31" s="22"/>
      <c r="AA31" s="23"/>
      <c r="AB31" s="22"/>
      <c r="AC31" s="23"/>
      <c r="AE31" s="29" t="str">
        <f t="shared" ref="AE31:AE44" si="3">IF(OR(A31="",AND(A31&lt;&gt;"",A32="")),"",SUM(B31,D31,F31,H31,J31,L31,N31,P31,R31,T31,V31,X31,Z31,AB31))</f>
        <v/>
      </c>
      <c r="AG31" s="6" t="str">
        <f>+$A$12</f>
        <v/>
      </c>
      <c r="AH31" s="6" t="str">
        <f>IF(A31&lt;&gt;"",AE31,"")</f>
        <v/>
      </c>
      <c r="AI31" s="105" t="str">
        <f>IF(AH31="","",IF(AH31&gt;0,ROUND(AH31/LARGE(AH31:AH45,1),3),0))</f>
        <v/>
      </c>
    </row>
    <row r="32" spans="1:35" ht="13.5" x14ac:dyDescent="0.25">
      <c r="A32" s="59" t="str">
        <f>+$A$13</f>
        <v/>
      </c>
      <c r="B32" s="24"/>
      <c r="C32" s="24"/>
      <c r="D32" s="22"/>
      <c r="E32" s="23"/>
      <c r="F32" s="22"/>
      <c r="G32" s="23"/>
      <c r="H32" s="22"/>
      <c r="I32" s="23"/>
      <c r="J32" s="22"/>
      <c r="K32" s="23"/>
      <c r="L32" s="22"/>
      <c r="M32" s="23"/>
      <c r="N32" s="22"/>
      <c r="O32" s="23"/>
      <c r="P32" s="22"/>
      <c r="Q32" s="23"/>
      <c r="R32" s="22"/>
      <c r="S32" s="23"/>
      <c r="T32" s="22"/>
      <c r="U32" s="23"/>
      <c r="V32" s="22"/>
      <c r="W32" s="23"/>
      <c r="X32" s="22"/>
      <c r="Y32" s="23"/>
      <c r="Z32" s="22"/>
      <c r="AA32" s="23"/>
      <c r="AB32" s="22"/>
      <c r="AC32" s="23"/>
      <c r="AE32" s="29" t="str">
        <f t="shared" si="3"/>
        <v/>
      </c>
      <c r="AG32" s="7" t="str">
        <f>+$A$13</f>
        <v/>
      </c>
      <c r="AH32" s="7" t="str">
        <f>IF(A32&lt;&gt;"",IF(AE32&lt;&gt;"",AE32,0)+IF(C46&lt;&gt;"",C46,0),"")</f>
        <v/>
      </c>
      <c r="AI32" s="106" t="str">
        <f>IF(AH32="","",IF(AH32&gt;0,ROUND(AH32/LARGE(AH31:AH45,1),3),0))</f>
        <v/>
      </c>
    </row>
    <row r="33" spans="1:35" ht="13.5" x14ac:dyDescent="0.25">
      <c r="A33" s="59" t="str">
        <f>+$A$14</f>
        <v/>
      </c>
      <c r="B33" s="24"/>
      <c r="C33" s="24"/>
      <c r="D33" s="24"/>
      <c r="E33" s="24"/>
      <c r="F33" s="22"/>
      <c r="G33" s="23"/>
      <c r="H33" s="22"/>
      <c r="I33" s="23"/>
      <c r="J33" s="22"/>
      <c r="K33" s="23"/>
      <c r="L33" s="22"/>
      <c r="M33" s="23"/>
      <c r="N33" s="22"/>
      <c r="O33" s="23"/>
      <c r="P33" s="22"/>
      <c r="Q33" s="23"/>
      <c r="R33" s="22"/>
      <c r="S33" s="23"/>
      <c r="T33" s="22"/>
      <c r="U33" s="23"/>
      <c r="V33" s="22"/>
      <c r="W33" s="23"/>
      <c r="X33" s="22"/>
      <c r="Y33" s="23"/>
      <c r="Z33" s="22"/>
      <c r="AA33" s="23"/>
      <c r="AB33" s="22"/>
      <c r="AC33" s="23"/>
      <c r="AE33" s="29" t="str">
        <f t="shared" si="3"/>
        <v/>
      </c>
      <c r="AG33" s="7" t="str">
        <f>+$A$14</f>
        <v/>
      </c>
      <c r="AH33" s="7" t="str">
        <f>IF(A33&lt;&gt;"",IF(AE33&lt;&gt;"",AE33,0)+IF(E46&lt;&gt;"",E46,0),"")</f>
        <v/>
      </c>
      <c r="AI33" s="106" t="str">
        <f>IF(AH33="","",IF(AH33&gt;0,ROUND(AH33/LARGE(AH31:AH45,1),3),0))</f>
        <v/>
      </c>
    </row>
    <row r="34" spans="1:35" ht="13.5" x14ac:dyDescent="0.25">
      <c r="A34" s="59" t="str">
        <f>+$A$15</f>
        <v/>
      </c>
      <c r="B34" s="24"/>
      <c r="C34" s="24"/>
      <c r="D34" s="24"/>
      <c r="E34" s="24"/>
      <c r="F34" s="24"/>
      <c r="G34" s="24"/>
      <c r="H34" s="22"/>
      <c r="I34" s="23"/>
      <c r="J34" s="22"/>
      <c r="K34" s="23"/>
      <c r="L34" s="22"/>
      <c r="M34" s="23"/>
      <c r="N34" s="22"/>
      <c r="O34" s="23"/>
      <c r="P34" s="22"/>
      <c r="Q34" s="23"/>
      <c r="R34" s="22"/>
      <c r="S34" s="23"/>
      <c r="T34" s="22"/>
      <c r="U34" s="23"/>
      <c r="V34" s="22"/>
      <c r="W34" s="23"/>
      <c r="X34" s="22"/>
      <c r="Y34" s="23"/>
      <c r="Z34" s="22"/>
      <c r="AA34" s="23"/>
      <c r="AB34" s="22"/>
      <c r="AC34" s="23"/>
      <c r="AE34" s="29" t="str">
        <f t="shared" si="3"/>
        <v/>
      </c>
      <c r="AG34" s="7" t="str">
        <f>+$A$15</f>
        <v/>
      </c>
      <c r="AH34" s="7" t="str">
        <f>IF(A34&lt;&gt;"",IF(AE34&lt;&gt;"",AE34,0)+IF(G46&lt;&gt;"",G46,0),"")</f>
        <v/>
      </c>
      <c r="AI34" s="106" t="str">
        <f>IF(AH34="","",IF(AH34&gt;0,ROUND(AH34/LARGE(AH31:AH45,1),3),0))</f>
        <v/>
      </c>
    </row>
    <row r="35" spans="1:35" ht="13.5" x14ac:dyDescent="0.25">
      <c r="A35" s="59" t="str">
        <f>+$A$16</f>
        <v/>
      </c>
      <c r="B35" s="24"/>
      <c r="C35" s="24"/>
      <c r="D35" s="24"/>
      <c r="E35" s="24"/>
      <c r="F35" s="24"/>
      <c r="G35" s="24"/>
      <c r="H35" s="24"/>
      <c r="I35" s="24"/>
      <c r="J35" s="22"/>
      <c r="K35" s="23"/>
      <c r="L35" s="22"/>
      <c r="M35" s="23"/>
      <c r="N35" s="22"/>
      <c r="O35" s="23"/>
      <c r="P35" s="22"/>
      <c r="Q35" s="23"/>
      <c r="R35" s="22"/>
      <c r="S35" s="23"/>
      <c r="T35" s="22"/>
      <c r="U35" s="23"/>
      <c r="V35" s="22"/>
      <c r="W35" s="23"/>
      <c r="X35" s="22"/>
      <c r="Y35" s="23"/>
      <c r="Z35" s="22"/>
      <c r="AA35" s="23"/>
      <c r="AB35" s="22"/>
      <c r="AC35" s="23"/>
      <c r="AE35" s="29" t="str">
        <f t="shared" si="3"/>
        <v/>
      </c>
      <c r="AG35" s="7" t="str">
        <f>+$A$16</f>
        <v/>
      </c>
      <c r="AH35" s="7" t="str">
        <f>IF(A35&lt;&gt;"",IF(AE35&lt;&gt;"",AE35,0)+IF(I46&lt;&gt;"",I46,0),"")</f>
        <v/>
      </c>
      <c r="AI35" s="106" t="str">
        <f>IF(AH35="","",IF(AH35&gt;0,ROUND(AH35/LARGE(AH31:AH45,1),3),0))</f>
        <v/>
      </c>
    </row>
    <row r="36" spans="1:35" ht="13.5" x14ac:dyDescent="0.25">
      <c r="A36" s="59" t="str">
        <f>+$A$17</f>
        <v/>
      </c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2"/>
      <c r="M36" s="23"/>
      <c r="N36" s="22"/>
      <c r="O36" s="23"/>
      <c r="P36" s="22"/>
      <c r="Q36" s="23"/>
      <c r="R36" s="22"/>
      <c r="S36" s="23"/>
      <c r="T36" s="22"/>
      <c r="U36" s="23"/>
      <c r="V36" s="22"/>
      <c r="W36" s="23"/>
      <c r="X36" s="22"/>
      <c r="Y36" s="23"/>
      <c r="Z36" s="22"/>
      <c r="AA36" s="23"/>
      <c r="AB36" s="22"/>
      <c r="AC36" s="23"/>
      <c r="AE36" s="29" t="str">
        <f t="shared" si="3"/>
        <v/>
      </c>
      <c r="AG36" s="7" t="str">
        <f>+$A$17</f>
        <v/>
      </c>
      <c r="AH36" s="7" t="str">
        <f>IF(A36&lt;&gt;"",IF(AE36&lt;&gt;"",AE36,0)+IF(K46&lt;&gt;"",K46,0),"")</f>
        <v/>
      </c>
      <c r="AI36" s="106" t="str">
        <f>IF(AH36="","",IF(AH36&gt;0,ROUND(AH36/LARGE(AH31:AH45,1),3),0))</f>
        <v/>
      </c>
    </row>
    <row r="37" spans="1:35" ht="13.5" x14ac:dyDescent="0.25">
      <c r="A37" s="59" t="str">
        <f>+$A$18</f>
        <v/>
      </c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2"/>
      <c r="O37" s="23"/>
      <c r="P37" s="22"/>
      <c r="Q37" s="23"/>
      <c r="R37" s="22"/>
      <c r="S37" s="23"/>
      <c r="T37" s="22"/>
      <c r="U37" s="23"/>
      <c r="V37" s="22"/>
      <c r="W37" s="23"/>
      <c r="X37" s="22"/>
      <c r="Y37" s="23"/>
      <c r="Z37" s="22"/>
      <c r="AA37" s="23"/>
      <c r="AB37" s="22"/>
      <c r="AC37" s="23"/>
      <c r="AE37" s="29" t="str">
        <f t="shared" si="3"/>
        <v/>
      </c>
      <c r="AG37" s="7" t="str">
        <f>+$A$18</f>
        <v/>
      </c>
      <c r="AH37" s="7" t="str">
        <f>IF(A37&lt;&gt;"",IF(AE37&lt;&gt;"",AE37,0)+IF(M46&lt;&gt;"",M46,0),"")</f>
        <v/>
      </c>
      <c r="AI37" s="106" t="str">
        <f>IF(AH37="","",IF(AH37&gt;0,ROUND(AH37/LARGE(AH31:AH45,1),3),0))</f>
        <v/>
      </c>
    </row>
    <row r="38" spans="1:35" ht="13.5" x14ac:dyDescent="0.25">
      <c r="A38" s="59" t="str">
        <f>+$A$19</f>
        <v/>
      </c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2"/>
      <c r="Q38" s="23"/>
      <c r="R38" s="22"/>
      <c r="S38" s="23"/>
      <c r="T38" s="22"/>
      <c r="U38" s="23"/>
      <c r="V38" s="22"/>
      <c r="W38" s="23"/>
      <c r="X38" s="22"/>
      <c r="Y38" s="23"/>
      <c r="Z38" s="22"/>
      <c r="AA38" s="23"/>
      <c r="AB38" s="22"/>
      <c r="AC38" s="23"/>
      <c r="AE38" s="29" t="str">
        <f t="shared" si="3"/>
        <v/>
      </c>
      <c r="AG38" s="7" t="str">
        <f>+$A$19</f>
        <v/>
      </c>
      <c r="AH38" s="7" t="str">
        <f>IF(A38&lt;&gt;"",IF(AE38&lt;&gt;"",AE38,0)+IF(O46&lt;&gt;"",O46,0),"")</f>
        <v/>
      </c>
      <c r="AI38" s="106" t="str">
        <f>IF(AH38="","",IF(AH38&gt;0,ROUND(AH38/LARGE(AH31:AH45,1),3),0))</f>
        <v/>
      </c>
    </row>
    <row r="39" spans="1:35" ht="13.5" x14ac:dyDescent="0.25">
      <c r="A39" s="59" t="str">
        <f>+$A$20</f>
        <v/>
      </c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2"/>
      <c r="S39" s="23"/>
      <c r="T39" s="22"/>
      <c r="U39" s="23"/>
      <c r="V39" s="22"/>
      <c r="W39" s="23"/>
      <c r="X39" s="22"/>
      <c r="Y39" s="23"/>
      <c r="Z39" s="22"/>
      <c r="AA39" s="23"/>
      <c r="AB39" s="22"/>
      <c r="AC39" s="23"/>
      <c r="AE39" s="29" t="str">
        <f t="shared" si="3"/>
        <v/>
      </c>
      <c r="AG39" s="7" t="str">
        <f>+$A$20</f>
        <v/>
      </c>
      <c r="AH39" s="7" t="str">
        <f>IF(A39&lt;&gt;"",IF(AE39&lt;&gt;"",AE39,0)+IF(Q46&lt;&gt;"",Q46,0),"")</f>
        <v/>
      </c>
      <c r="AI39" s="106" t="str">
        <f>IF(AH39="","",IF(AH39&gt;0,ROUND(AH39/LARGE(AH31:AH45,1),3),0))</f>
        <v/>
      </c>
    </row>
    <row r="40" spans="1:35" ht="13.5" x14ac:dyDescent="0.25">
      <c r="A40" s="59" t="str">
        <f>+$A$21</f>
        <v/>
      </c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2"/>
      <c r="U40" s="23"/>
      <c r="V40" s="22"/>
      <c r="W40" s="23"/>
      <c r="X40" s="22"/>
      <c r="Y40" s="23"/>
      <c r="Z40" s="22"/>
      <c r="AA40" s="23"/>
      <c r="AB40" s="22"/>
      <c r="AC40" s="23"/>
      <c r="AE40" s="29" t="str">
        <f t="shared" si="3"/>
        <v/>
      </c>
      <c r="AG40" s="7" t="str">
        <f>+$A$21</f>
        <v/>
      </c>
      <c r="AH40" s="7" t="str">
        <f>IF(A40&lt;&gt;"",IF(AE40&lt;&gt;"",AE40,0)+IF(S46&lt;&gt;"",S46,0),"")</f>
        <v/>
      </c>
      <c r="AI40" s="106" t="str">
        <f>IF(AH40="","",IF(AH40&gt;0,ROUND(AH40/LARGE(AH31:AH45,1),3),0))</f>
        <v/>
      </c>
    </row>
    <row r="41" spans="1:35" ht="13.5" x14ac:dyDescent="0.25">
      <c r="A41" s="59" t="str">
        <f>+$A$22</f>
        <v/>
      </c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2"/>
      <c r="W41" s="23"/>
      <c r="X41" s="22"/>
      <c r="Y41" s="23"/>
      <c r="Z41" s="22"/>
      <c r="AA41" s="23"/>
      <c r="AB41" s="22"/>
      <c r="AC41" s="23"/>
      <c r="AE41" s="29" t="str">
        <f t="shared" si="3"/>
        <v/>
      </c>
      <c r="AG41" s="7" t="str">
        <f>+$A$22</f>
        <v/>
      </c>
      <c r="AH41" s="7" t="str">
        <f>IF(A41&lt;&gt;"",IF(AE41&lt;&gt;"",AE41,0)+IF(U46&lt;&gt;"",U46,0),"")</f>
        <v/>
      </c>
      <c r="AI41" s="106" t="str">
        <f>IF(AH41="","",IF(AH41&gt;0,ROUND(AH41/LARGE(AH31:AH45,1),3),0))</f>
        <v/>
      </c>
    </row>
    <row r="42" spans="1:35" ht="13.5" x14ac:dyDescent="0.25">
      <c r="A42" s="59" t="str">
        <f>+$A$23</f>
        <v/>
      </c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2"/>
      <c r="Y42" s="23"/>
      <c r="Z42" s="22"/>
      <c r="AA42" s="23"/>
      <c r="AB42" s="22"/>
      <c r="AC42" s="23"/>
      <c r="AE42" s="29" t="str">
        <f t="shared" si="3"/>
        <v/>
      </c>
      <c r="AG42" s="7" t="str">
        <f>+$A$23</f>
        <v/>
      </c>
      <c r="AH42" s="7" t="str">
        <f>IF(A42&lt;&gt;"",IF(AE42&lt;&gt;"",AE42,0)+IF(W46&lt;&gt;"",W46,0),"")</f>
        <v/>
      </c>
      <c r="AI42" s="106" t="str">
        <f>IF(AH42="","",IF(AH42&gt;0,ROUND(AH42/LARGE(AH31:AH45,1),3),0))</f>
        <v/>
      </c>
    </row>
    <row r="43" spans="1:35" ht="13.5" x14ac:dyDescent="0.25">
      <c r="A43" s="59" t="str">
        <f>+$A$24</f>
        <v/>
      </c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2"/>
      <c r="AA43" s="23"/>
      <c r="AB43" s="22"/>
      <c r="AC43" s="23"/>
      <c r="AE43" s="29" t="str">
        <f t="shared" si="3"/>
        <v/>
      </c>
      <c r="AG43" s="7" t="str">
        <f>+$A$24</f>
        <v/>
      </c>
      <c r="AH43" s="7" t="str">
        <f>IF(A43&lt;&gt;"",IF(AE43&lt;&gt;"",AE43,0)+IF(Y46&lt;&gt;"",Y46,0),"")</f>
        <v/>
      </c>
      <c r="AI43" s="106" t="str">
        <f>IF(AH43="","",IF(AH43&gt;0,ROUND(AH43/LARGE(AH31:AH45,1),3),0))</f>
        <v/>
      </c>
    </row>
    <row r="44" spans="1:35" ht="13.5" x14ac:dyDescent="0.25">
      <c r="A44" s="59" t="str">
        <f>+$A$25</f>
        <v/>
      </c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2"/>
      <c r="AC44" s="23"/>
      <c r="AE44" s="29" t="str">
        <f t="shared" si="3"/>
        <v/>
      </c>
      <c r="AG44" s="7" t="str">
        <f>+$A$25</f>
        <v/>
      </c>
      <c r="AH44" s="7" t="str">
        <f>IF(A44&lt;&gt;"",IF(AE44&lt;&gt;"",AE44,0)+IF(AA46&lt;&gt;"",AA46,0),"")</f>
        <v/>
      </c>
      <c r="AI44" s="106" t="str">
        <f>IF(AH44="","",IF(AH44&gt;0,ROUND(AH44/LARGE(AH31:AH45,1),3),0))</f>
        <v/>
      </c>
    </row>
    <row r="45" spans="1:35" x14ac:dyDescent="0.2">
      <c r="A45" s="59" t="str">
        <f>+$A$26</f>
        <v/>
      </c>
      <c r="C45" s="3"/>
      <c r="AE45" s="26"/>
      <c r="AG45" s="40" t="str">
        <f>+$A$26</f>
        <v/>
      </c>
      <c r="AH45" s="40" t="str">
        <f>IF(A45&lt;&gt;"",IF(AE45&lt;&gt;"",AE45,0)+IF(AC46&lt;&gt;"",AC46,0),"")</f>
        <v/>
      </c>
      <c r="AI45" s="107" t="str">
        <f>IF(AH45="","",IF(AH45&gt;0,ROUND(AH45/LARGE(AH31:AH45,1),3),0))</f>
        <v/>
      </c>
    </row>
    <row r="46" spans="1:35" s="26" customFormat="1" x14ac:dyDescent="0.2">
      <c r="C46" s="27" t="str">
        <f>IF(C30="","",SUM(C31:C44))</f>
        <v/>
      </c>
      <c r="E46" s="27" t="str">
        <f>IF(E30="","",SUM(E31:E44))</f>
        <v/>
      </c>
      <c r="G46" s="27" t="str">
        <f>IF(G30="","",SUM(G31:G44))</f>
        <v/>
      </c>
      <c r="I46" s="27" t="str">
        <f>IF(I30="","",SUM(I31:I44))</f>
        <v/>
      </c>
      <c r="K46" s="27" t="str">
        <f>IF(K30="","",SUM(K31:K44))</f>
        <v/>
      </c>
      <c r="M46" s="27" t="str">
        <f>IF(M30="","",SUM(M31:M44))</f>
        <v/>
      </c>
      <c r="O46" s="27" t="str">
        <f>IF(O30="","",SUM(O31:O44))</f>
        <v/>
      </c>
      <c r="Q46" s="27" t="str">
        <f>IF(Q30="","",SUM(Q31:Q44))</f>
        <v/>
      </c>
      <c r="S46" s="27" t="str">
        <f>IF(S30="","",SUM(S31:S44))</f>
        <v/>
      </c>
      <c r="U46" s="27" t="str">
        <f>IF(U30="","",SUM(U31:U44))</f>
        <v/>
      </c>
      <c r="W46" s="27" t="str">
        <f>IF(W30="","",SUM(W31:W44))</f>
        <v/>
      </c>
      <c r="X46" s="27"/>
      <c r="Y46" s="27" t="str">
        <f>IF(Y30="","",SUM(Y31:Y44))</f>
        <v/>
      </c>
      <c r="AA46" s="27" t="str">
        <f>IF(AA30="","",SUM(AA31:AA44))</f>
        <v/>
      </c>
      <c r="AC46" s="27" t="str">
        <f>IF(AC30="","",SUM(AC31:AC44))</f>
        <v/>
      </c>
      <c r="AG46" s="41"/>
      <c r="AH46" s="93"/>
      <c r="AI46" s="41"/>
    </row>
    <row r="47" spans="1:35" ht="24" customHeight="1" x14ac:dyDescent="0.2">
      <c r="AC47" s="8" t="str">
        <f>"Firma ("&amp;Anagrafica!B89&amp;")"</f>
        <v>Firma (Commissario 1)</v>
      </c>
      <c r="AE47" s="88"/>
      <c r="AF47" s="88"/>
      <c r="AG47" s="89"/>
      <c r="AH47" s="88"/>
      <c r="AI47" s="88"/>
    </row>
    <row r="48" spans="1:35" ht="18.75" x14ac:dyDescent="0.3">
      <c r="A48" s="19" t="str">
        <f>IF(Anagrafica!A90&lt;&gt;"",Anagrafica!A90&amp;" - "&amp;Anagrafica!B90,"")</f>
        <v>2 - Commissario 2</v>
      </c>
      <c r="B48" s="20"/>
      <c r="D48" s="1"/>
      <c r="AE48" s="90"/>
      <c r="AF48" s="90"/>
      <c r="AG48" s="91"/>
      <c r="AH48" s="90"/>
      <c r="AI48" s="90"/>
    </row>
    <row r="49" spans="1:35" s="5" customFormat="1" ht="13.5" customHeight="1" x14ac:dyDescent="0.2">
      <c r="A49" s="4" t="s">
        <v>10</v>
      </c>
      <c r="C49" s="60" t="str">
        <f>$A$13</f>
        <v/>
      </c>
      <c r="E49" s="60" t="str">
        <f>+$A$14</f>
        <v/>
      </c>
      <c r="G49" s="60" t="str">
        <f>+$A$15</f>
        <v/>
      </c>
      <c r="I49" s="60" t="str">
        <f>+$A$16</f>
        <v/>
      </c>
      <c r="K49" s="60" t="str">
        <f>+$A$17</f>
        <v/>
      </c>
      <c r="M49" s="60" t="str">
        <f>+$A$18</f>
        <v/>
      </c>
      <c r="O49" s="60" t="str">
        <f>+$A$19</f>
        <v/>
      </c>
      <c r="Q49" s="60" t="str">
        <f>+$A$20</f>
        <v/>
      </c>
      <c r="S49" s="60" t="str">
        <f>+$A$21</f>
        <v/>
      </c>
      <c r="U49" s="60" t="str">
        <f>+$A$22</f>
        <v/>
      </c>
      <c r="W49" s="60" t="str">
        <f>+$A$23</f>
        <v/>
      </c>
      <c r="Y49" s="60" t="str">
        <f>+$A$24</f>
        <v/>
      </c>
      <c r="AA49" s="60" t="str">
        <f>+$A$25</f>
        <v/>
      </c>
      <c r="AC49" s="60" t="str">
        <f>+$A$26</f>
        <v/>
      </c>
      <c r="AE49" s="26"/>
      <c r="AG49" s="4" t="s">
        <v>10</v>
      </c>
      <c r="AH49" s="5" t="s">
        <v>1</v>
      </c>
      <c r="AI49" s="5" t="s">
        <v>0</v>
      </c>
    </row>
    <row r="50" spans="1:35" ht="13.5" x14ac:dyDescent="0.25">
      <c r="A50" s="59" t="str">
        <f>+$A$12</f>
        <v/>
      </c>
      <c r="B50" s="22"/>
      <c r="C50" s="23"/>
      <c r="D50" s="22"/>
      <c r="E50" s="23"/>
      <c r="F50" s="22"/>
      <c r="G50" s="23"/>
      <c r="H50" s="22"/>
      <c r="I50" s="23"/>
      <c r="J50" s="22"/>
      <c r="K50" s="23"/>
      <c r="L50" s="22"/>
      <c r="M50" s="23"/>
      <c r="N50" s="22"/>
      <c r="O50" s="23"/>
      <c r="P50" s="22"/>
      <c r="Q50" s="23"/>
      <c r="R50" s="22"/>
      <c r="S50" s="23"/>
      <c r="T50" s="22"/>
      <c r="U50" s="23"/>
      <c r="V50" s="22"/>
      <c r="W50" s="23"/>
      <c r="X50" s="22"/>
      <c r="Y50" s="23"/>
      <c r="Z50" s="22"/>
      <c r="AA50" s="23"/>
      <c r="AB50" s="22"/>
      <c r="AC50" s="23"/>
      <c r="AE50" s="29" t="str">
        <f t="shared" ref="AE50:AE63" si="4">IF(OR(A50="",AND(A50&lt;&gt;"",A51="")),"",SUM(B50,D50,F50,H50,J50,L50,N50,P50,R50,T50,V50,X50,Z50,AB50))</f>
        <v/>
      </c>
      <c r="AG50" s="6" t="str">
        <f>+$A$12</f>
        <v/>
      </c>
      <c r="AH50" s="6" t="str">
        <f>IF(A50&lt;&gt;"",AE50,"")</f>
        <v/>
      </c>
      <c r="AI50" s="105" t="str">
        <f>IF(AH50="","",IF(AH50&gt;0,ROUND(AH50/LARGE(AH50:AH64,1),3),0))</f>
        <v/>
      </c>
    </row>
    <row r="51" spans="1:35" ht="13.5" x14ac:dyDescent="0.25">
      <c r="A51" s="59" t="str">
        <f>+$A$13</f>
        <v/>
      </c>
      <c r="B51" s="24"/>
      <c r="C51" s="24"/>
      <c r="D51" s="22"/>
      <c r="E51" s="23"/>
      <c r="F51" s="22"/>
      <c r="G51" s="23"/>
      <c r="H51" s="22"/>
      <c r="I51" s="23"/>
      <c r="J51" s="22"/>
      <c r="K51" s="23"/>
      <c r="L51" s="22"/>
      <c r="M51" s="23"/>
      <c r="N51" s="22"/>
      <c r="O51" s="23"/>
      <c r="P51" s="22"/>
      <c r="Q51" s="23"/>
      <c r="R51" s="22"/>
      <c r="S51" s="23"/>
      <c r="T51" s="22"/>
      <c r="U51" s="23"/>
      <c r="V51" s="22"/>
      <c r="W51" s="23"/>
      <c r="X51" s="22"/>
      <c r="Y51" s="23"/>
      <c r="Z51" s="22"/>
      <c r="AA51" s="23"/>
      <c r="AB51" s="22"/>
      <c r="AC51" s="23"/>
      <c r="AE51" s="29" t="str">
        <f t="shared" si="4"/>
        <v/>
      </c>
      <c r="AG51" s="7" t="str">
        <f>+$A$13</f>
        <v/>
      </c>
      <c r="AH51" s="7" t="str">
        <f>IF(A51&lt;&gt;"",IF(AE51&lt;&gt;"",AE51,0)+IF(C65&lt;&gt;"",C65,0),"")</f>
        <v/>
      </c>
      <c r="AI51" s="106" t="str">
        <f>IF(AH51="","",IF(AH51&gt;0,ROUND(AH51/LARGE(AH50:AH64,1),3),0))</f>
        <v/>
      </c>
    </row>
    <row r="52" spans="1:35" ht="13.5" x14ac:dyDescent="0.25">
      <c r="A52" s="59" t="str">
        <f>+$A$14</f>
        <v/>
      </c>
      <c r="B52" s="24"/>
      <c r="C52" s="24"/>
      <c r="D52" s="24"/>
      <c r="E52" s="24"/>
      <c r="F52" s="22"/>
      <c r="G52" s="23"/>
      <c r="H52" s="22"/>
      <c r="I52" s="23"/>
      <c r="J52" s="22"/>
      <c r="K52" s="23"/>
      <c r="L52" s="22"/>
      <c r="M52" s="23"/>
      <c r="N52" s="22"/>
      <c r="O52" s="23"/>
      <c r="P52" s="22"/>
      <c r="Q52" s="23"/>
      <c r="R52" s="22"/>
      <c r="S52" s="23"/>
      <c r="T52" s="22"/>
      <c r="U52" s="23"/>
      <c r="V52" s="22"/>
      <c r="W52" s="23"/>
      <c r="X52" s="22"/>
      <c r="Y52" s="23"/>
      <c r="Z52" s="22"/>
      <c r="AA52" s="23"/>
      <c r="AB52" s="22"/>
      <c r="AC52" s="23"/>
      <c r="AE52" s="29" t="str">
        <f t="shared" si="4"/>
        <v/>
      </c>
      <c r="AG52" s="7" t="str">
        <f>+$A$14</f>
        <v/>
      </c>
      <c r="AH52" s="7" t="str">
        <f>IF(A52&lt;&gt;"",IF(AE52&lt;&gt;"",AE52,0)+IF(E65&lt;&gt;"",E65,0),"")</f>
        <v/>
      </c>
      <c r="AI52" s="106" t="str">
        <f>IF(AH52="","",IF(AH52&gt;0,ROUND(AH52/LARGE(AH50:AH64,1),3),0))</f>
        <v/>
      </c>
    </row>
    <row r="53" spans="1:35" ht="13.5" x14ac:dyDescent="0.25">
      <c r="A53" s="59" t="str">
        <f>+$A$15</f>
        <v/>
      </c>
      <c r="B53" s="24"/>
      <c r="C53" s="24"/>
      <c r="D53" s="24"/>
      <c r="E53" s="24"/>
      <c r="F53" s="24"/>
      <c r="G53" s="24"/>
      <c r="H53" s="22"/>
      <c r="I53" s="23"/>
      <c r="J53" s="22"/>
      <c r="K53" s="23"/>
      <c r="L53" s="22"/>
      <c r="M53" s="23"/>
      <c r="N53" s="22"/>
      <c r="O53" s="23"/>
      <c r="P53" s="22"/>
      <c r="Q53" s="23"/>
      <c r="R53" s="22"/>
      <c r="S53" s="23"/>
      <c r="T53" s="22"/>
      <c r="U53" s="23"/>
      <c r="V53" s="22"/>
      <c r="W53" s="23"/>
      <c r="X53" s="22"/>
      <c r="Y53" s="23"/>
      <c r="Z53" s="22"/>
      <c r="AA53" s="23"/>
      <c r="AB53" s="22"/>
      <c r="AC53" s="23"/>
      <c r="AE53" s="29" t="str">
        <f t="shared" si="4"/>
        <v/>
      </c>
      <c r="AG53" s="7" t="str">
        <f>+$A$15</f>
        <v/>
      </c>
      <c r="AH53" s="7" t="str">
        <f>IF(A53&lt;&gt;"",IF(AE53&lt;&gt;"",AE53,0)+IF(G65&lt;&gt;"",G65,0),"")</f>
        <v/>
      </c>
      <c r="AI53" s="106" t="str">
        <f>IF(AH53="","",IF(AH53&gt;0,ROUND(AH53/LARGE(AH50:AH64,1),3),0))</f>
        <v/>
      </c>
    </row>
    <row r="54" spans="1:35" ht="13.5" x14ac:dyDescent="0.25">
      <c r="A54" s="59" t="str">
        <f>+$A$16</f>
        <v/>
      </c>
      <c r="B54" s="24"/>
      <c r="C54" s="24"/>
      <c r="D54" s="24"/>
      <c r="E54" s="24"/>
      <c r="F54" s="24"/>
      <c r="G54" s="24"/>
      <c r="H54" s="24"/>
      <c r="I54" s="24"/>
      <c r="J54" s="22"/>
      <c r="K54" s="23"/>
      <c r="L54" s="22"/>
      <c r="M54" s="23"/>
      <c r="N54" s="22"/>
      <c r="O54" s="23"/>
      <c r="P54" s="22"/>
      <c r="Q54" s="23"/>
      <c r="R54" s="22"/>
      <c r="S54" s="23"/>
      <c r="T54" s="22"/>
      <c r="U54" s="23"/>
      <c r="V54" s="22"/>
      <c r="W54" s="23"/>
      <c r="X54" s="22"/>
      <c r="Y54" s="23"/>
      <c r="Z54" s="22"/>
      <c r="AA54" s="23"/>
      <c r="AB54" s="22"/>
      <c r="AC54" s="23"/>
      <c r="AE54" s="29" t="str">
        <f t="shared" si="4"/>
        <v/>
      </c>
      <c r="AG54" s="7" t="str">
        <f>+$A$16</f>
        <v/>
      </c>
      <c r="AH54" s="7" t="str">
        <f>IF(A54&lt;&gt;"",IF(AE54&lt;&gt;"",AE54,0)+IF(I65&lt;&gt;"",I65,0),"")</f>
        <v/>
      </c>
      <c r="AI54" s="106" t="str">
        <f>IF(AH54="","",IF(AH54&gt;0,ROUND(AH54/LARGE(AH50:AH64,1),3),0))</f>
        <v/>
      </c>
    </row>
    <row r="55" spans="1:35" ht="13.5" x14ac:dyDescent="0.25">
      <c r="A55" s="59" t="str">
        <f>+$A$17</f>
        <v/>
      </c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2"/>
      <c r="M55" s="23"/>
      <c r="N55" s="22"/>
      <c r="O55" s="23"/>
      <c r="P55" s="22"/>
      <c r="Q55" s="23"/>
      <c r="R55" s="22"/>
      <c r="S55" s="23"/>
      <c r="T55" s="22"/>
      <c r="U55" s="23"/>
      <c r="V55" s="22"/>
      <c r="W55" s="23"/>
      <c r="X55" s="22"/>
      <c r="Y55" s="23"/>
      <c r="Z55" s="22"/>
      <c r="AA55" s="23"/>
      <c r="AB55" s="22"/>
      <c r="AC55" s="23"/>
      <c r="AE55" s="29" t="str">
        <f t="shared" si="4"/>
        <v/>
      </c>
      <c r="AG55" s="7" t="str">
        <f>+$A$17</f>
        <v/>
      </c>
      <c r="AH55" s="7" t="str">
        <f>IF(A55&lt;&gt;"",IF(AE55&lt;&gt;"",AE55,0)+IF(K65&lt;&gt;"",K65,0),"")</f>
        <v/>
      </c>
      <c r="AI55" s="106" t="str">
        <f>IF(AH55="","",IF(AH55&gt;0,ROUND(AH55/LARGE(AH50:AH64,1),3),0))</f>
        <v/>
      </c>
    </row>
    <row r="56" spans="1:35" ht="13.5" x14ac:dyDescent="0.25">
      <c r="A56" s="59" t="str">
        <f>+$A$18</f>
        <v/>
      </c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2"/>
      <c r="O56" s="23"/>
      <c r="P56" s="22"/>
      <c r="Q56" s="23"/>
      <c r="R56" s="22"/>
      <c r="S56" s="23"/>
      <c r="T56" s="22"/>
      <c r="U56" s="23"/>
      <c r="V56" s="22"/>
      <c r="W56" s="23"/>
      <c r="X56" s="22"/>
      <c r="Y56" s="23"/>
      <c r="Z56" s="22"/>
      <c r="AA56" s="23"/>
      <c r="AB56" s="22"/>
      <c r="AC56" s="23"/>
      <c r="AE56" s="29" t="str">
        <f t="shared" si="4"/>
        <v/>
      </c>
      <c r="AG56" s="7" t="str">
        <f>+$A$18</f>
        <v/>
      </c>
      <c r="AH56" s="7" t="str">
        <f>IF(A56&lt;&gt;"",IF(AE56&lt;&gt;"",AE56,0)+IF(M65&lt;&gt;"",M65,0),"")</f>
        <v/>
      </c>
      <c r="AI56" s="106" t="str">
        <f>IF(AH56="","",IF(AH56&gt;0,ROUND(AH56/LARGE(AH50:AH64,1),3),0))</f>
        <v/>
      </c>
    </row>
    <row r="57" spans="1:35" ht="13.5" x14ac:dyDescent="0.25">
      <c r="A57" s="59" t="str">
        <f>+$A$19</f>
        <v/>
      </c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2"/>
      <c r="Q57" s="23"/>
      <c r="R57" s="22"/>
      <c r="S57" s="23"/>
      <c r="T57" s="22"/>
      <c r="U57" s="23"/>
      <c r="V57" s="22"/>
      <c r="W57" s="23"/>
      <c r="X57" s="22"/>
      <c r="Y57" s="23"/>
      <c r="Z57" s="22"/>
      <c r="AA57" s="23"/>
      <c r="AB57" s="22"/>
      <c r="AC57" s="23"/>
      <c r="AE57" s="29" t="str">
        <f t="shared" si="4"/>
        <v/>
      </c>
      <c r="AG57" s="7" t="str">
        <f>+$A$19</f>
        <v/>
      </c>
      <c r="AH57" s="7" t="str">
        <f>IF(A57&lt;&gt;"",IF(AE57&lt;&gt;"",AE57,0)+IF(O65&lt;&gt;"",O65,0),"")</f>
        <v/>
      </c>
      <c r="AI57" s="106" t="str">
        <f>IF(AH57="","",IF(AH57&gt;0,ROUND(AH57/LARGE(AH50:AH64,1),3),0))</f>
        <v/>
      </c>
    </row>
    <row r="58" spans="1:35" ht="13.5" x14ac:dyDescent="0.25">
      <c r="A58" s="59" t="str">
        <f>+$A$20</f>
        <v/>
      </c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2"/>
      <c r="S58" s="23"/>
      <c r="T58" s="22"/>
      <c r="U58" s="23"/>
      <c r="V58" s="22"/>
      <c r="W58" s="23"/>
      <c r="X58" s="22"/>
      <c r="Y58" s="23"/>
      <c r="Z58" s="22"/>
      <c r="AA58" s="23"/>
      <c r="AB58" s="22"/>
      <c r="AC58" s="23"/>
      <c r="AE58" s="29" t="str">
        <f t="shared" si="4"/>
        <v/>
      </c>
      <c r="AG58" s="7" t="str">
        <f>+$A$20</f>
        <v/>
      </c>
      <c r="AH58" s="7" t="str">
        <f>IF(A58&lt;&gt;"",IF(AE58&lt;&gt;"",AE58,0)+IF(Q65&lt;&gt;"",Q65,0),"")</f>
        <v/>
      </c>
      <c r="AI58" s="106" t="str">
        <f>IF(AH58="","",IF(AH58&gt;0,ROUND(AH58/LARGE(AH50:AH64,1),3),0))</f>
        <v/>
      </c>
    </row>
    <row r="59" spans="1:35" ht="13.5" x14ac:dyDescent="0.25">
      <c r="A59" s="59" t="str">
        <f>+$A$21</f>
        <v/>
      </c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2"/>
      <c r="U59" s="23"/>
      <c r="V59" s="22"/>
      <c r="W59" s="23"/>
      <c r="X59" s="22"/>
      <c r="Y59" s="23"/>
      <c r="Z59" s="22"/>
      <c r="AA59" s="23"/>
      <c r="AB59" s="22"/>
      <c r="AC59" s="23"/>
      <c r="AE59" s="29" t="str">
        <f t="shared" si="4"/>
        <v/>
      </c>
      <c r="AG59" s="7" t="str">
        <f>+$A$21</f>
        <v/>
      </c>
      <c r="AH59" s="7" t="str">
        <f>IF(A59&lt;&gt;"",IF(AE59&lt;&gt;"",AE59,0)+IF(S65&lt;&gt;"",S65,0),"")</f>
        <v/>
      </c>
      <c r="AI59" s="106" t="str">
        <f>IF(AH59="","",IF(AH59&gt;0,ROUND(AH59/LARGE(AH50:AH64,1),3),0))</f>
        <v/>
      </c>
    </row>
    <row r="60" spans="1:35" ht="13.5" x14ac:dyDescent="0.25">
      <c r="A60" s="59" t="str">
        <f>+$A$22</f>
        <v/>
      </c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2"/>
      <c r="W60" s="23"/>
      <c r="X60" s="22"/>
      <c r="Y60" s="23"/>
      <c r="Z60" s="22"/>
      <c r="AA60" s="23"/>
      <c r="AB60" s="22"/>
      <c r="AC60" s="23"/>
      <c r="AE60" s="29" t="str">
        <f t="shared" si="4"/>
        <v/>
      </c>
      <c r="AG60" s="7" t="str">
        <f>+$A$22</f>
        <v/>
      </c>
      <c r="AH60" s="7" t="str">
        <f>IF(A60&lt;&gt;"",IF(AE60&lt;&gt;"",AE60,0)+IF(U65&lt;&gt;"",U65,0),"")</f>
        <v/>
      </c>
      <c r="AI60" s="106" t="str">
        <f>IF(AH60="","",IF(AH60&gt;0,ROUND(AH60/LARGE(AH50:AH64,1),3),0))</f>
        <v/>
      </c>
    </row>
    <row r="61" spans="1:35" ht="13.5" x14ac:dyDescent="0.25">
      <c r="A61" s="59" t="str">
        <f>+$A$23</f>
        <v/>
      </c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2"/>
      <c r="Y61" s="23"/>
      <c r="Z61" s="22"/>
      <c r="AA61" s="23"/>
      <c r="AB61" s="22"/>
      <c r="AC61" s="23"/>
      <c r="AE61" s="29" t="str">
        <f t="shared" si="4"/>
        <v/>
      </c>
      <c r="AG61" s="7" t="str">
        <f>+$A$23</f>
        <v/>
      </c>
      <c r="AH61" s="7" t="str">
        <f>IF(A61&lt;&gt;"",IF(AE61&lt;&gt;"",AE61,0)+IF(W65&lt;&gt;"",W65,0),"")</f>
        <v/>
      </c>
      <c r="AI61" s="106" t="str">
        <f>IF(AH61="","",IF(AH61&gt;0,ROUND(AH61/LARGE(AH50:AH64,1),3),0))</f>
        <v/>
      </c>
    </row>
    <row r="62" spans="1:35" ht="13.5" x14ac:dyDescent="0.25">
      <c r="A62" s="59" t="str">
        <f>+$A$24</f>
        <v/>
      </c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2"/>
      <c r="AA62" s="23"/>
      <c r="AB62" s="22"/>
      <c r="AC62" s="23"/>
      <c r="AE62" s="29" t="str">
        <f t="shared" si="4"/>
        <v/>
      </c>
      <c r="AG62" s="7" t="str">
        <f>+$A$24</f>
        <v/>
      </c>
      <c r="AH62" s="7" t="str">
        <f>IF(A62&lt;&gt;"",IF(AE62&lt;&gt;"",AE62,0)+IF(Y65&lt;&gt;"",Y65,0),"")</f>
        <v/>
      </c>
      <c r="AI62" s="106" t="str">
        <f>IF(AH62="","",IF(AH62&gt;0,ROUND(AH62/LARGE(AH50:AH64,1),3),0))</f>
        <v/>
      </c>
    </row>
    <row r="63" spans="1:35" ht="13.5" x14ac:dyDescent="0.25">
      <c r="A63" s="59" t="str">
        <f>+$A$25</f>
        <v/>
      </c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2"/>
      <c r="AC63" s="23"/>
      <c r="AE63" s="29" t="str">
        <f t="shared" si="4"/>
        <v/>
      </c>
      <c r="AG63" s="7" t="str">
        <f>+$A$25</f>
        <v/>
      </c>
      <c r="AH63" s="7" t="str">
        <f>IF(A63&lt;&gt;"",IF(AE63&lt;&gt;"",AE63,0)+IF(AA65&lt;&gt;"",AA65,0),"")</f>
        <v/>
      </c>
      <c r="AI63" s="106" t="str">
        <f>IF(AH63="","",IF(AH63&gt;0,ROUND(AH63/LARGE(AH50:AH64,1),3),0))</f>
        <v/>
      </c>
    </row>
    <row r="64" spans="1:35" x14ac:dyDescent="0.2">
      <c r="A64" s="59" t="str">
        <f>+$A$26</f>
        <v/>
      </c>
      <c r="C64" s="3"/>
      <c r="AE64" s="26"/>
      <c r="AG64" s="40" t="str">
        <f>+$A$26</f>
        <v/>
      </c>
      <c r="AH64" s="40" t="str">
        <f>IF(A64&lt;&gt;"",IF(AE64&lt;&gt;"",AE64,0)+IF(AC65&lt;&gt;"",AC65,0),"")</f>
        <v/>
      </c>
      <c r="AI64" s="107" t="str">
        <f>IF(AH64="","",IF(AH64&gt;0,ROUND(AH64/LARGE(AH50:AH64,1),3),0))</f>
        <v/>
      </c>
    </row>
    <row r="65" spans="1:35" s="26" customFormat="1" x14ac:dyDescent="0.2">
      <c r="C65" s="27" t="str">
        <f>IF(C49="","",SUM(C50:C63))</f>
        <v/>
      </c>
      <c r="E65" s="27" t="str">
        <f>IF(E49="","",SUM(E50:E63))</f>
        <v/>
      </c>
      <c r="G65" s="27" t="str">
        <f>IF(G49="","",SUM(G50:G63))</f>
        <v/>
      </c>
      <c r="I65" s="27" t="str">
        <f>IF(I49="","",SUM(I50:I63))</f>
        <v/>
      </c>
      <c r="K65" s="27" t="str">
        <f>IF(K49="","",SUM(K50:K63))</f>
        <v/>
      </c>
      <c r="M65" s="27" t="str">
        <f>IF(M49="","",SUM(M50:M63))</f>
        <v/>
      </c>
      <c r="O65" s="27" t="str">
        <f>IF(O49="","",SUM(O50:O63))</f>
        <v/>
      </c>
      <c r="Q65" s="27" t="str">
        <f>IF(Q49="","",SUM(Q50:Q63))</f>
        <v/>
      </c>
      <c r="S65" s="27" t="str">
        <f>IF(S49="","",SUM(S50:S63))</f>
        <v/>
      </c>
      <c r="U65" s="27" t="str">
        <f>IF(U49="","",SUM(U50:U63))</f>
        <v/>
      </c>
      <c r="W65" s="27" t="str">
        <f>IF(W49="","",SUM(W50:W63))</f>
        <v/>
      </c>
      <c r="X65" s="27"/>
      <c r="Y65" s="27" t="str">
        <f>IF(Y49="","",SUM(Y50:Y63))</f>
        <v/>
      </c>
      <c r="AA65" s="27" t="str">
        <f>IF(AA49="","",SUM(AA50:AA63))</f>
        <v/>
      </c>
      <c r="AC65" s="27" t="str">
        <f>IF(AC49="","",SUM(AC50:AC63))</f>
        <v/>
      </c>
      <c r="AG65" s="41"/>
      <c r="AH65" s="93"/>
      <c r="AI65" s="41"/>
    </row>
    <row r="66" spans="1:35" ht="24" customHeight="1" x14ac:dyDescent="0.2">
      <c r="AC66" s="8" t="str">
        <f>"Firma ("&amp;Anagrafica!B90&amp;")"</f>
        <v>Firma (Commissario 2)</v>
      </c>
      <c r="AE66" s="88"/>
      <c r="AF66" s="88"/>
      <c r="AG66" s="89"/>
      <c r="AH66" s="88"/>
      <c r="AI66" s="88"/>
    </row>
    <row r="67" spans="1:35" ht="18.75" x14ac:dyDescent="0.3">
      <c r="A67" s="19" t="str">
        <f>IF(Anagrafica!A91&lt;&gt;"",Anagrafica!A91&amp;" - "&amp;Anagrafica!B91,"")</f>
        <v>3 - Commissario 3</v>
      </c>
      <c r="B67" s="20"/>
      <c r="D67" s="1"/>
    </row>
    <row r="68" spans="1:35" s="5" customFormat="1" ht="13.5" customHeight="1" x14ac:dyDescent="0.2">
      <c r="A68" s="4" t="s">
        <v>10</v>
      </c>
      <c r="C68" s="60" t="str">
        <f>$A$13</f>
        <v/>
      </c>
      <c r="E68" s="60" t="str">
        <f>+$A$14</f>
        <v/>
      </c>
      <c r="G68" s="60" t="str">
        <f>+$A$15</f>
        <v/>
      </c>
      <c r="I68" s="60" t="str">
        <f>+$A$16</f>
        <v/>
      </c>
      <c r="K68" s="60" t="str">
        <f>+$A$17</f>
        <v/>
      </c>
      <c r="M68" s="60" t="str">
        <f>+$A$18</f>
        <v/>
      </c>
      <c r="O68" s="60" t="str">
        <f>+$A$19</f>
        <v/>
      </c>
      <c r="Q68" s="60" t="str">
        <f>+$A$20</f>
        <v/>
      </c>
      <c r="S68" s="60" t="str">
        <f>+$A$21</f>
        <v/>
      </c>
      <c r="U68" s="60" t="str">
        <f>+$A$22</f>
        <v/>
      </c>
      <c r="W68" s="60" t="str">
        <f>+$A$23</f>
        <v/>
      </c>
      <c r="Y68" s="60" t="str">
        <f>+$A$24</f>
        <v/>
      </c>
      <c r="AA68" s="60" t="str">
        <f>+$A$25</f>
        <v/>
      </c>
      <c r="AC68" s="60" t="str">
        <f>+$A$26</f>
        <v/>
      </c>
      <c r="AE68" s="26"/>
      <c r="AG68" s="4" t="s">
        <v>10</v>
      </c>
      <c r="AH68" s="5" t="s">
        <v>1</v>
      </c>
      <c r="AI68" s="5" t="s">
        <v>0</v>
      </c>
    </row>
    <row r="69" spans="1:35" ht="13.5" x14ac:dyDescent="0.25">
      <c r="A69" s="59" t="str">
        <f>+$A$12</f>
        <v/>
      </c>
      <c r="B69" s="22"/>
      <c r="C69" s="23"/>
      <c r="D69" s="22"/>
      <c r="E69" s="23"/>
      <c r="F69" s="22"/>
      <c r="G69" s="23"/>
      <c r="H69" s="22"/>
      <c r="I69" s="23"/>
      <c r="J69" s="22"/>
      <c r="K69" s="23"/>
      <c r="L69" s="22"/>
      <c r="M69" s="23"/>
      <c r="N69" s="22"/>
      <c r="O69" s="23"/>
      <c r="P69" s="22"/>
      <c r="Q69" s="23"/>
      <c r="R69" s="22"/>
      <c r="S69" s="23"/>
      <c r="T69" s="22"/>
      <c r="U69" s="23"/>
      <c r="V69" s="22"/>
      <c r="W69" s="23"/>
      <c r="X69" s="22"/>
      <c r="Y69" s="23"/>
      <c r="Z69" s="22"/>
      <c r="AA69" s="23"/>
      <c r="AB69" s="22"/>
      <c r="AC69" s="23"/>
      <c r="AE69" s="29" t="str">
        <f t="shared" ref="AE69:AE82" si="5">IF(OR(A69="",AND(A69&lt;&gt;"",A70="")),"",SUM(B69,D69,F69,H69,J69,L69,N69,P69,R69,T69,V69,X69,Z69,AB69))</f>
        <v/>
      </c>
      <c r="AG69" s="6" t="str">
        <f>+$A$12</f>
        <v/>
      </c>
      <c r="AH69" s="6" t="str">
        <f>IF(A69&lt;&gt;"",AE69,"")</f>
        <v/>
      </c>
      <c r="AI69" s="105" t="str">
        <f>IF(AH69="","",IF(AH69&gt;0,ROUND(AH69/LARGE(AH69:AH83,1),3),0))</f>
        <v/>
      </c>
    </row>
    <row r="70" spans="1:35" ht="13.5" x14ac:dyDescent="0.25">
      <c r="A70" s="59" t="str">
        <f>+$A$13</f>
        <v/>
      </c>
      <c r="B70" s="24"/>
      <c r="C70" s="24"/>
      <c r="D70" s="22"/>
      <c r="E70" s="23"/>
      <c r="F70" s="22"/>
      <c r="G70" s="23"/>
      <c r="H70" s="22"/>
      <c r="I70" s="23"/>
      <c r="J70" s="22"/>
      <c r="K70" s="23"/>
      <c r="L70" s="22"/>
      <c r="M70" s="23"/>
      <c r="N70" s="22"/>
      <c r="O70" s="23"/>
      <c r="P70" s="22"/>
      <c r="Q70" s="23"/>
      <c r="R70" s="22"/>
      <c r="S70" s="23"/>
      <c r="T70" s="22"/>
      <c r="U70" s="23"/>
      <c r="V70" s="22"/>
      <c r="W70" s="23"/>
      <c r="X70" s="22"/>
      <c r="Y70" s="23"/>
      <c r="Z70" s="22"/>
      <c r="AA70" s="23"/>
      <c r="AB70" s="22"/>
      <c r="AC70" s="23"/>
      <c r="AE70" s="29" t="str">
        <f t="shared" si="5"/>
        <v/>
      </c>
      <c r="AG70" s="7" t="str">
        <f>+$A$13</f>
        <v/>
      </c>
      <c r="AH70" s="7" t="str">
        <f>IF(A70&lt;&gt;"",IF(AE70&lt;&gt;"",AE70,0)+IF(C84&lt;&gt;"",C84,0),"")</f>
        <v/>
      </c>
      <c r="AI70" s="106" t="str">
        <f>IF(AH70="","",IF(AH70&gt;0,ROUND(AH70/LARGE(AH69:AH83,1),3),0))</f>
        <v/>
      </c>
    </row>
    <row r="71" spans="1:35" ht="13.5" x14ac:dyDescent="0.25">
      <c r="A71" s="59" t="str">
        <f>+$A$14</f>
        <v/>
      </c>
      <c r="B71" s="24"/>
      <c r="C71" s="24"/>
      <c r="D71" s="24"/>
      <c r="E71" s="24"/>
      <c r="F71" s="22"/>
      <c r="G71" s="23"/>
      <c r="H71" s="22"/>
      <c r="I71" s="23"/>
      <c r="J71" s="22"/>
      <c r="K71" s="23"/>
      <c r="L71" s="22"/>
      <c r="M71" s="23"/>
      <c r="N71" s="22"/>
      <c r="O71" s="23"/>
      <c r="P71" s="22"/>
      <c r="Q71" s="23"/>
      <c r="R71" s="22"/>
      <c r="S71" s="23"/>
      <c r="T71" s="22"/>
      <c r="U71" s="23"/>
      <c r="V71" s="22"/>
      <c r="W71" s="23"/>
      <c r="X71" s="22"/>
      <c r="Y71" s="23"/>
      <c r="Z71" s="22"/>
      <c r="AA71" s="23"/>
      <c r="AB71" s="22"/>
      <c r="AC71" s="23"/>
      <c r="AE71" s="29" t="str">
        <f t="shared" si="5"/>
        <v/>
      </c>
      <c r="AG71" s="7" t="str">
        <f>+$A$14</f>
        <v/>
      </c>
      <c r="AH71" s="7" t="str">
        <f>IF(A71&lt;&gt;"",IF(AE71&lt;&gt;"",AE71,0)+IF(E84&lt;&gt;"",E84,0),"")</f>
        <v/>
      </c>
      <c r="AI71" s="106" t="str">
        <f>IF(AH71="","",IF(AH71&gt;0,ROUND(AH71/LARGE(AH69:AH83,1),3),0))</f>
        <v/>
      </c>
    </row>
    <row r="72" spans="1:35" ht="13.5" x14ac:dyDescent="0.25">
      <c r="A72" s="59" t="str">
        <f>+$A$15</f>
        <v/>
      </c>
      <c r="B72" s="24"/>
      <c r="C72" s="24"/>
      <c r="D72" s="24"/>
      <c r="E72" s="24"/>
      <c r="F72" s="24"/>
      <c r="G72" s="24"/>
      <c r="H72" s="22"/>
      <c r="I72" s="23"/>
      <c r="J72" s="22"/>
      <c r="K72" s="23"/>
      <c r="L72" s="22"/>
      <c r="M72" s="23"/>
      <c r="N72" s="22"/>
      <c r="O72" s="23"/>
      <c r="P72" s="22"/>
      <c r="Q72" s="23"/>
      <c r="R72" s="22"/>
      <c r="S72" s="23"/>
      <c r="T72" s="22"/>
      <c r="U72" s="23"/>
      <c r="V72" s="22"/>
      <c r="W72" s="23"/>
      <c r="X72" s="22"/>
      <c r="Y72" s="23"/>
      <c r="Z72" s="22"/>
      <c r="AA72" s="23"/>
      <c r="AB72" s="22"/>
      <c r="AC72" s="23"/>
      <c r="AE72" s="29" t="str">
        <f t="shared" si="5"/>
        <v/>
      </c>
      <c r="AG72" s="7" t="str">
        <f>+$A$15</f>
        <v/>
      </c>
      <c r="AH72" s="7" t="str">
        <f>IF(A72&lt;&gt;"",IF(AE72&lt;&gt;"",AE72,0)+IF(G84&lt;&gt;"",G84,0),"")</f>
        <v/>
      </c>
      <c r="AI72" s="106" t="str">
        <f>IF(AH72="","",IF(AH72&gt;0,ROUND(AH72/LARGE(AH69:AH83,1),3),0))</f>
        <v/>
      </c>
    </row>
    <row r="73" spans="1:35" ht="13.5" x14ac:dyDescent="0.25">
      <c r="A73" s="59" t="str">
        <f>+$A$16</f>
        <v/>
      </c>
      <c r="B73" s="24"/>
      <c r="C73" s="24"/>
      <c r="D73" s="24"/>
      <c r="E73" s="24"/>
      <c r="F73" s="24"/>
      <c r="G73" s="24"/>
      <c r="H73" s="24"/>
      <c r="I73" s="24"/>
      <c r="J73" s="22"/>
      <c r="K73" s="23"/>
      <c r="L73" s="22"/>
      <c r="M73" s="23"/>
      <c r="N73" s="22"/>
      <c r="O73" s="23"/>
      <c r="P73" s="22"/>
      <c r="Q73" s="23"/>
      <c r="R73" s="22"/>
      <c r="S73" s="23"/>
      <c r="T73" s="22"/>
      <c r="U73" s="23"/>
      <c r="V73" s="22"/>
      <c r="W73" s="23"/>
      <c r="X73" s="22"/>
      <c r="Y73" s="23"/>
      <c r="Z73" s="22"/>
      <c r="AA73" s="23"/>
      <c r="AB73" s="22"/>
      <c r="AC73" s="23"/>
      <c r="AE73" s="29" t="str">
        <f t="shared" si="5"/>
        <v/>
      </c>
      <c r="AG73" s="7" t="str">
        <f>+$A$16</f>
        <v/>
      </c>
      <c r="AH73" s="7" t="str">
        <f>IF(A73&lt;&gt;"",IF(AE73&lt;&gt;"",AE73,0)+IF(I84&lt;&gt;"",I84,0),"")</f>
        <v/>
      </c>
      <c r="AI73" s="106" t="str">
        <f>IF(AH73="","",IF(AH73&gt;0,ROUND(AH73/LARGE(AH69:AH83,1),3),0))</f>
        <v/>
      </c>
    </row>
    <row r="74" spans="1:35" ht="13.5" x14ac:dyDescent="0.25">
      <c r="A74" s="59" t="str">
        <f>+$A$17</f>
        <v/>
      </c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2"/>
      <c r="M74" s="23"/>
      <c r="N74" s="22"/>
      <c r="O74" s="23"/>
      <c r="P74" s="22"/>
      <c r="Q74" s="23"/>
      <c r="R74" s="22"/>
      <c r="S74" s="23"/>
      <c r="T74" s="22"/>
      <c r="U74" s="23"/>
      <c r="V74" s="22"/>
      <c r="W74" s="23"/>
      <c r="X74" s="22"/>
      <c r="Y74" s="23"/>
      <c r="Z74" s="22"/>
      <c r="AA74" s="23"/>
      <c r="AB74" s="22"/>
      <c r="AC74" s="23"/>
      <c r="AE74" s="29" t="str">
        <f t="shared" si="5"/>
        <v/>
      </c>
      <c r="AG74" s="7" t="str">
        <f>+$A$17</f>
        <v/>
      </c>
      <c r="AH74" s="7" t="str">
        <f>IF(A74&lt;&gt;"",IF(AE74&lt;&gt;"",AE74,0)+IF(K84&lt;&gt;"",K84,0),"")</f>
        <v/>
      </c>
      <c r="AI74" s="106" t="str">
        <f>IF(AH74="","",IF(AH74&gt;0,ROUND(AH74/LARGE(AH69:AH83,1),3),0))</f>
        <v/>
      </c>
    </row>
    <row r="75" spans="1:35" ht="13.5" x14ac:dyDescent="0.25">
      <c r="A75" s="59" t="str">
        <f>+$A$18</f>
        <v/>
      </c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2"/>
      <c r="O75" s="23"/>
      <c r="P75" s="22"/>
      <c r="Q75" s="23"/>
      <c r="R75" s="22"/>
      <c r="S75" s="23"/>
      <c r="T75" s="22"/>
      <c r="U75" s="23"/>
      <c r="V75" s="22"/>
      <c r="W75" s="23"/>
      <c r="X75" s="22"/>
      <c r="Y75" s="23"/>
      <c r="Z75" s="22"/>
      <c r="AA75" s="23"/>
      <c r="AB75" s="22"/>
      <c r="AC75" s="23"/>
      <c r="AE75" s="29" t="str">
        <f t="shared" si="5"/>
        <v/>
      </c>
      <c r="AG75" s="7" t="str">
        <f>+$A$18</f>
        <v/>
      </c>
      <c r="AH75" s="7" t="str">
        <f>IF(A75&lt;&gt;"",IF(AE75&lt;&gt;"",AE75,0)+IF(M84&lt;&gt;"",M84,0),"")</f>
        <v/>
      </c>
      <c r="AI75" s="106" t="str">
        <f>IF(AH75="","",IF(AH75&gt;0,ROUND(AH75/LARGE(AH69:AH83,1),3),0))</f>
        <v/>
      </c>
    </row>
    <row r="76" spans="1:35" ht="13.5" x14ac:dyDescent="0.25">
      <c r="A76" s="59" t="str">
        <f>+$A$19</f>
        <v/>
      </c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2"/>
      <c r="Q76" s="23"/>
      <c r="R76" s="22"/>
      <c r="S76" s="23"/>
      <c r="T76" s="22"/>
      <c r="U76" s="23"/>
      <c r="V76" s="22"/>
      <c r="W76" s="23"/>
      <c r="X76" s="22"/>
      <c r="Y76" s="23"/>
      <c r="Z76" s="22"/>
      <c r="AA76" s="23"/>
      <c r="AB76" s="22"/>
      <c r="AC76" s="23"/>
      <c r="AE76" s="29" t="str">
        <f t="shared" si="5"/>
        <v/>
      </c>
      <c r="AG76" s="7" t="str">
        <f>+$A$19</f>
        <v/>
      </c>
      <c r="AH76" s="7" t="str">
        <f>IF(A76&lt;&gt;"",IF(AE76&lt;&gt;"",AE76,0)+IF(O84&lt;&gt;"",O84,0),"")</f>
        <v/>
      </c>
      <c r="AI76" s="106" t="str">
        <f>IF(AH76="","",IF(AH76&gt;0,ROUND(AH76/LARGE(AH69:AH83,1),3),0))</f>
        <v/>
      </c>
    </row>
    <row r="77" spans="1:35" ht="13.5" x14ac:dyDescent="0.25">
      <c r="A77" s="59" t="str">
        <f>+$A$20</f>
        <v/>
      </c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2"/>
      <c r="S77" s="23"/>
      <c r="T77" s="22"/>
      <c r="U77" s="23"/>
      <c r="V77" s="22"/>
      <c r="W77" s="23"/>
      <c r="X77" s="22"/>
      <c r="Y77" s="23"/>
      <c r="Z77" s="22"/>
      <c r="AA77" s="23"/>
      <c r="AB77" s="22"/>
      <c r="AC77" s="23"/>
      <c r="AE77" s="29" t="str">
        <f t="shared" si="5"/>
        <v/>
      </c>
      <c r="AG77" s="7" t="str">
        <f>+$A$20</f>
        <v/>
      </c>
      <c r="AH77" s="7" t="str">
        <f>IF(A77&lt;&gt;"",IF(AE77&lt;&gt;"",AE77,0)+IF(Q84&lt;&gt;"",Q84,0),"")</f>
        <v/>
      </c>
      <c r="AI77" s="106" t="str">
        <f>IF(AH77="","",IF(AH77&gt;0,ROUND(AH77/LARGE(AH69:AH83,1),3),0))</f>
        <v/>
      </c>
    </row>
    <row r="78" spans="1:35" ht="13.5" x14ac:dyDescent="0.25">
      <c r="A78" s="59" t="str">
        <f>+$A$21</f>
        <v/>
      </c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2"/>
      <c r="U78" s="23"/>
      <c r="V78" s="22"/>
      <c r="W78" s="23"/>
      <c r="X78" s="22"/>
      <c r="Y78" s="23"/>
      <c r="Z78" s="22"/>
      <c r="AA78" s="23"/>
      <c r="AB78" s="22"/>
      <c r="AC78" s="23"/>
      <c r="AE78" s="29" t="str">
        <f t="shared" si="5"/>
        <v/>
      </c>
      <c r="AG78" s="7" t="str">
        <f>+$A$21</f>
        <v/>
      </c>
      <c r="AH78" s="7" t="str">
        <f>IF(A78&lt;&gt;"",IF(AE78&lt;&gt;"",AE78,0)+IF(S84&lt;&gt;"",S84,0),"")</f>
        <v/>
      </c>
      <c r="AI78" s="106" t="str">
        <f>IF(AH78="","",IF(AH78&gt;0,ROUND(AH78/LARGE(AH69:AH83,1),3),0))</f>
        <v/>
      </c>
    </row>
    <row r="79" spans="1:35" ht="13.5" x14ac:dyDescent="0.25">
      <c r="A79" s="59" t="str">
        <f>+$A$22</f>
        <v/>
      </c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2"/>
      <c r="W79" s="23"/>
      <c r="X79" s="22"/>
      <c r="Y79" s="23"/>
      <c r="Z79" s="22"/>
      <c r="AA79" s="23"/>
      <c r="AB79" s="22"/>
      <c r="AC79" s="23"/>
      <c r="AE79" s="29" t="str">
        <f t="shared" si="5"/>
        <v/>
      </c>
      <c r="AG79" s="7" t="str">
        <f>+$A$22</f>
        <v/>
      </c>
      <c r="AH79" s="7" t="str">
        <f>IF(A79&lt;&gt;"",IF(AE79&lt;&gt;"",AE79,0)+IF(U84&lt;&gt;"",U84,0),"")</f>
        <v/>
      </c>
      <c r="AI79" s="106" t="str">
        <f>IF(AH79="","",IF(AH79&gt;0,ROUND(AH79/LARGE(AH69:AH83,1),3),0))</f>
        <v/>
      </c>
    </row>
    <row r="80" spans="1:35" ht="13.5" x14ac:dyDescent="0.25">
      <c r="A80" s="59" t="str">
        <f>+$A$23</f>
        <v/>
      </c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2"/>
      <c r="Y80" s="23"/>
      <c r="Z80" s="22"/>
      <c r="AA80" s="23"/>
      <c r="AB80" s="22"/>
      <c r="AC80" s="23"/>
      <c r="AE80" s="29" t="str">
        <f t="shared" si="5"/>
        <v/>
      </c>
      <c r="AG80" s="7" t="str">
        <f>+$A$23</f>
        <v/>
      </c>
      <c r="AH80" s="7" t="str">
        <f>IF(A80&lt;&gt;"",IF(AE80&lt;&gt;"",AE80,0)+IF(W84&lt;&gt;"",W84,0),"")</f>
        <v/>
      </c>
      <c r="AI80" s="106" t="str">
        <f>IF(AH80="","",IF(AH80&gt;0,ROUND(AH80/LARGE(AH69:AH83,1),3),0))</f>
        <v/>
      </c>
    </row>
    <row r="81" spans="1:35" ht="13.5" x14ac:dyDescent="0.25">
      <c r="A81" s="59" t="str">
        <f>+$A$24</f>
        <v/>
      </c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2"/>
      <c r="AA81" s="23"/>
      <c r="AB81" s="22"/>
      <c r="AC81" s="23"/>
      <c r="AE81" s="29" t="str">
        <f t="shared" si="5"/>
        <v/>
      </c>
      <c r="AG81" s="7" t="str">
        <f>+$A$24</f>
        <v/>
      </c>
      <c r="AH81" s="7" t="str">
        <f>IF(A81&lt;&gt;"",IF(AE81&lt;&gt;"",AE81,0)+IF(Y84&lt;&gt;"",Y84,0),"")</f>
        <v/>
      </c>
      <c r="AI81" s="106" t="str">
        <f>IF(AH81="","",IF(AH81&gt;0,ROUND(AH81/LARGE(AH69:AH83,1),3),0))</f>
        <v/>
      </c>
    </row>
    <row r="82" spans="1:35" ht="13.5" x14ac:dyDescent="0.25">
      <c r="A82" s="59" t="str">
        <f>+$A$25</f>
        <v/>
      </c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2"/>
      <c r="AC82" s="23"/>
      <c r="AE82" s="29" t="str">
        <f t="shared" si="5"/>
        <v/>
      </c>
      <c r="AG82" s="7" t="str">
        <f>+$A$25</f>
        <v/>
      </c>
      <c r="AH82" s="7" t="str">
        <f>IF(A82&lt;&gt;"",IF(AE82&lt;&gt;"",AE82,0)+IF(AA84&lt;&gt;"",AA84,0),"")</f>
        <v/>
      </c>
      <c r="AI82" s="106" t="str">
        <f>IF(AH82="","",IF(AH82&gt;0,ROUND(AH82/LARGE(AH69:AH83,1),3),0))</f>
        <v/>
      </c>
    </row>
    <row r="83" spans="1:35" x14ac:dyDescent="0.2">
      <c r="A83" s="59" t="str">
        <f>+$A$26</f>
        <v/>
      </c>
      <c r="C83" s="3"/>
      <c r="AE83" s="26"/>
      <c r="AG83" s="40" t="str">
        <f>+$A$26</f>
        <v/>
      </c>
      <c r="AH83" s="40" t="str">
        <f>IF(A83&lt;&gt;"",IF(AE83&lt;&gt;"",AE83,0)+IF(AC84&lt;&gt;"",AC84,0),"")</f>
        <v/>
      </c>
      <c r="AI83" s="107" t="str">
        <f>IF(AH83="","",IF(AH83&gt;0,ROUND(AH83/LARGE(AH69:AH83,1),3),0))</f>
        <v/>
      </c>
    </row>
    <row r="84" spans="1:35" s="26" customFormat="1" x14ac:dyDescent="0.2">
      <c r="C84" s="27" t="str">
        <f>IF(C68="","",SUM(C69:C82))</f>
        <v/>
      </c>
      <c r="E84" s="27" t="str">
        <f>IF(E68="","",SUM(E69:E82))</f>
        <v/>
      </c>
      <c r="G84" s="27" t="str">
        <f>IF(G68="","",SUM(G69:G82))</f>
        <v/>
      </c>
      <c r="I84" s="27" t="str">
        <f>IF(I68="","",SUM(I69:I82))</f>
        <v/>
      </c>
      <c r="K84" s="27" t="str">
        <f>IF(K68="","",SUM(K69:K82))</f>
        <v/>
      </c>
      <c r="M84" s="27" t="str">
        <f>IF(M68="","",SUM(M69:M82))</f>
        <v/>
      </c>
      <c r="O84" s="27" t="str">
        <f>IF(O68="","",SUM(O69:O82))</f>
        <v/>
      </c>
      <c r="Q84" s="27" t="str">
        <f>IF(Q68="","",SUM(Q69:Q82))</f>
        <v/>
      </c>
      <c r="S84" s="27" t="str">
        <f>IF(S68="","",SUM(S69:S82))</f>
        <v/>
      </c>
      <c r="U84" s="27" t="str">
        <f>IF(U68="","",SUM(U69:U82))</f>
        <v/>
      </c>
      <c r="W84" s="27" t="str">
        <f>IF(W68="","",SUM(W69:W82))</f>
        <v/>
      </c>
      <c r="X84" s="27"/>
      <c r="Y84" s="27" t="str">
        <f>IF(Y68="","",SUM(Y69:Y82))</f>
        <v/>
      </c>
      <c r="AA84" s="27" t="str">
        <f>IF(AA68="","",SUM(AA69:AA82))</f>
        <v/>
      </c>
      <c r="AC84" s="27" t="str">
        <f>IF(AC68="","",SUM(AC69:AC82))</f>
        <v/>
      </c>
      <c r="AG84" s="41"/>
      <c r="AH84" s="93"/>
      <c r="AI84" s="41"/>
    </row>
    <row r="85" spans="1:35" ht="24" customHeight="1" x14ac:dyDescent="0.2">
      <c r="AC85" s="8" t="str">
        <f>"Firma ("&amp;Anagrafica!B91&amp;")"</f>
        <v>Firma (Commissario 3)</v>
      </c>
      <c r="AE85" s="88"/>
      <c r="AF85" s="88"/>
      <c r="AG85" s="89"/>
      <c r="AH85" s="88"/>
      <c r="AI85" s="88"/>
    </row>
    <row r="86" spans="1:35" ht="18.75" x14ac:dyDescent="0.3">
      <c r="A86" s="19" t="str">
        <f>IF(Anagrafica!A92&lt;&gt;"",Anagrafica!A92&amp;" - "&amp;Anagrafica!B92,"")</f>
        <v/>
      </c>
      <c r="B86" s="20"/>
      <c r="D86" s="1"/>
      <c r="AE86" s="90"/>
      <c r="AF86" s="90"/>
      <c r="AG86" s="91"/>
      <c r="AH86" s="90"/>
      <c r="AI86" s="90"/>
    </row>
    <row r="87" spans="1:35" s="5" customFormat="1" ht="13.5" customHeight="1" x14ac:dyDescent="0.2">
      <c r="A87" s="4" t="s">
        <v>10</v>
      </c>
      <c r="C87" s="60" t="str">
        <f>$A$13</f>
        <v/>
      </c>
      <c r="E87" s="60" t="str">
        <f>+$A$14</f>
        <v/>
      </c>
      <c r="G87" s="60" t="str">
        <f>+$A$15</f>
        <v/>
      </c>
      <c r="I87" s="60" t="str">
        <f>+$A$16</f>
        <v/>
      </c>
      <c r="K87" s="60" t="str">
        <f>+$A$17</f>
        <v/>
      </c>
      <c r="M87" s="60" t="str">
        <f>+$A$18</f>
        <v/>
      </c>
      <c r="O87" s="60" t="str">
        <f>+$A$19</f>
        <v/>
      </c>
      <c r="Q87" s="60" t="str">
        <f>+$A$20</f>
        <v/>
      </c>
      <c r="S87" s="60" t="str">
        <f>+$A$21</f>
        <v/>
      </c>
      <c r="U87" s="60" t="str">
        <f>+$A$22</f>
        <v/>
      </c>
      <c r="W87" s="60" t="str">
        <f>+$A$23</f>
        <v/>
      </c>
      <c r="Y87" s="60" t="str">
        <f>+$A$24</f>
        <v/>
      </c>
      <c r="AA87" s="60" t="str">
        <f>+$A$25</f>
        <v/>
      </c>
      <c r="AC87" s="60" t="str">
        <f>+$A$26</f>
        <v/>
      </c>
      <c r="AE87" s="26"/>
      <c r="AG87" s="4" t="s">
        <v>10</v>
      </c>
      <c r="AH87" s="5" t="s">
        <v>1</v>
      </c>
      <c r="AI87" s="5" t="s">
        <v>0</v>
      </c>
    </row>
    <row r="88" spans="1:35" ht="13.5" x14ac:dyDescent="0.25">
      <c r="A88" s="59" t="str">
        <f>+$A$12</f>
        <v/>
      </c>
      <c r="B88" s="22"/>
      <c r="C88" s="23"/>
      <c r="D88" s="22"/>
      <c r="E88" s="23"/>
      <c r="F88" s="22"/>
      <c r="G88" s="23"/>
      <c r="H88" s="22"/>
      <c r="I88" s="23"/>
      <c r="J88" s="22"/>
      <c r="K88" s="23"/>
      <c r="L88" s="22"/>
      <c r="M88" s="23"/>
      <c r="N88" s="22"/>
      <c r="O88" s="23"/>
      <c r="P88" s="22"/>
      <c r="Q88" s="23"/>
      <c r="R88" s="22"/>
      <c r="S88" s="23"/>
      <c r="T88" s="22"/>
      <c r="U88" s="23"/>
      <c r="V88" s="22"/>
      <c r="W88" s="23"/>
      <c r="X88" s="22"/>
      <c r="Y88" s="23"/>
      <c r="Z88" s="22"/>
      <c r="AA88" s="23"/>
      <c r="AB88" s="22"/>
      <c r="AC88" s="23"/>
      <c r="AE88" s="29" t="str">
        <f t="shared" ref="AE88:AE101" si="6">IF(OR(A88="",AND(A88&lt;&gt;"",A89="")),"",SUM(B88,D88,F88,H88,J88,L88,N88,P88,R88,T88,V88,X88,Z88,AB88))</f>
        <v/>
      </c>
      <c r="AG88" s="6" t="str">
        <f>+$A$12</f>
        <v/>
      </c>
      <c r="AH88" s="6" t="str">
        <f>IF(A88&lt;&gt;"",AE88,"")</f>
        <v/>
      </c>
      <c r="AI88" s="105" t="str">
        <f>IF(AH88="","",IF(AH88&gt;0,ROUND(AH88/LARGE(AH88:AH102,1),3),0))</f>
        <v/>
      </c>
    </row>
    <row r="89" spans="1:35" ht="13.5" x14ac:dyDescent="0.25">
      <c r="A89" s="59" t="str">
        <f>+$A$13</f>
        <v/>
      </c>
      <c r="B89" s="24"/>
      <c r="C89" s="24"/>
      <c r="D89" s="22"/>
      <c r="E89" s="23"/>
      <c r="F89" s="22"/>
      <c r="G89" s="23"/>
      <c r="H89" s="22"/>
      <c r="I89" s="23"/>
      <c r="J89" s="22"/>
      <c r="K89" s="23"/>
      <c r="L89" s="22"/>
      <c r="M89" s="23"/>
      <c r="N89" s="22"/>
      <c r="O89" s="23"/>
      <c r="P89" s="22"/>
      <c r="Q89" s="23"/>
      <c r="R89" s="22"/>
      <c r="S89" s="23"/>
      <c r="T89" s="22"/>
      <c r="U89" s="23"/>
      <c r="V89" s="22"/>
      <c r="W89" s="23"/>
      <c r="X89" s="22"/>
      <c r="Y89" s="23"/>
      <c r="Z89" s="22"/>
      <c r="AA89" s="23"/>
      <c r="AB89" s="22"/>
      <c r="AC89" s="23"/>
      <c r="AE89" s="29" t="str">
        <f t="shared" si="6"/>
        <v/>
      </c>
      <c r="AG89" s="7" t="str">
        <f>+$A$13</f>
        <v/>
      </c>
      <c r="AH89" s="7" t="str">
        <f>IF(A89&lt;&gt;"",IF(AE89&lt;&gt;"",AE89,0)+IF(C103&lt;&gt;"",C103,0),"")</f>
        <v/>
      </c>
      <c r="AI89" s="106" t="str">
        <f>IF(AH89="","",IF(AH89&gt;0,ROUND(AH89/LARGE(AH88:AH102,1),3),0))</f>
        <v/>
      </c>
    </row>
    <row r="90" spans="1:35" ht="13.5" x14ac:dyDescent="0.25">
      <c r="A90" s="59" t="str">
        <f>+$A$14</f>
        <v/>
      </c>
      <c r="B90" s="24"/>
      <c r="C90" s="24"/>
      <c r="D90" s="24"/>
      <c r="E90" s="24"/>
      <c r="F90" s="22"/>
      <c r="G90" s="23"/>
      <c r="H90" s="22"/>
      <c r="I90" s="23"/>
      <c r="J90" s="22"/>
      <c r="K90" s="23"/>
      <c r="L90" s="22"/>
      <c r="M90" s="23"/>
      <c r="N90" s="22"/>
      <c r="O90" s="23"/>
      <c r="P90" s="22"/>
      <c r="Q90" s="23"/>
      <c r="R90" s="22"/>
      <c r="S90" s="23"/>
      <c r="T90" s="22"/>
      <c r="U90" s="23"/>
      <c r="V90" s="22"/>
      <c r="W90" s="23"/>
      <c r="X90" s="22"/>
      <c r="Y90" s="23"/>
      <c r="Z90" s="22"/>
      <c r="AA90" s="23"/>
      <c r="AB90" s="22"/>
      <c r="AC90" s="23"/>
      <c r="AE90" s="29" t="str">
        <f t="shared" si="6"/>
        <v/>
      </c>
      <c r="AG90" s="7" t="str">
        <f>+$A$14</f>
        <v/>
      </c>
      <c r="AH90" s="7" t="str">
        <f>IF(A90&lt;&gt;"",IF(AE90&lt;&gt;"",AE90,0)+IF(E103&lt;&gt;"",E103,0),"")</f>
        <v/>
      </c>
      <c r="AI90" s="106" t="str">
        <f>IF(AH90="","",IF(AH90&gt;0,ROUND(AH90/LARGE(AH88:AH102,1),3),0))</f>
        <v/>
      </c>
    </row>
    <row r="91" spans="1:35" ht="13.5" x14ac:dyDescent="0.25">
      <c r="A91" s="59" t="str">
        <f>+$A$15</f>
        <v/>
      </c>
      <c r="B91" s="24"/>
      <c r="C91" s="24"/>
      <c r="D91" s="24"/>
      <c r="E91" s="24"/>
      <c r="F91" s="24"/>
      <c r="G91" s="24"/>
      <c r="H91" s="22"/>
      <c r="I91" s="23"/>
      <c r="J91" s="22"/>
      <c r="K91" s="23"/>
      <c r="L91" s="22"/>
      <c r="M91" s="23"/>
      <c r="N91" s="22"/>
      <c r="O91" s="23"/>
      <c r="P91" s="22"/>
      <c r="Q91" s="23"/>
      <c r="R91" s="22"/>
      <c r="S91" s="23"/>
      <c r="T91" s="22"/>
      <c r="U91" s="23"/>
      <c r="V91" s="22"/>
      <c r="W91" s="23"/>
      <c r="X91" s="22"/>
      <c r="Y91" s="23"/>
      <c r="Z91" s="22"/>
      <c r="AA91" s="23"/>
      <c r="AB91" s="22"/>
      <c r="AC91" s="23"/>
      <c r="AE91" s="29" t="str">
        <f t="shared" si="6"/>
        <v/>
      </c>
      <c r="AG91" s="7" t="str">
        <f>+$A$15</f>
        <v/>
      </c>
      <c r="AH91" s="7" t="str">
        <f>IF(A91&lt;&gt;"",IF(AE91&lt;&gt;"",AE91,0)+IF(G103&lt;&gt;"",G103,0),"")</f>
        <v/>
      </c>
      <c r="AI91" s="106" t="str">
        <f>IF(AH91="","",IF(AH91&gt;0,ROUND(AH91/LARGE(AH88:AH102,1),3),0))</f>
        <v/>
      </c>
    </row>
    <row r="92" spans="1:35" ht="13.5" x14ac:dyDescent="0.25">
      <c r="A92" s="59" t="str">
        <f>+$A$16</f>
        <v/>
      </c>
      <c r="B92" s="24"/>
      <c r="C92" s="24"/>
      <c r="D92" s="24"/>
      <c r="E92" s="24"/>
      <c r="F92" s="24"/>
      <c r="G92" s="24"/>
      <c r="H92" s="24"/>
      <c r="I92" s="24"/>
      <c r="J92" s="22"/>
      <c r="K92" s="23"/>
      <c r="L92" s="22"/>
      <c r="M92" s="23"/>
      <c r="N92" s="22"/>
      <c r="O92" s="23"/>
      <c r="P92" s="22"/>
      <c r="Q92" s="23"/>
      <c r="R92" s="22"/>
      <c r="S92" s="23"/>
      <c r="T92" s="22"/>
      <c r="U92" s="23"/>
      <c r="V92" s="22"/>
      <c r="W92" s="23"/>
      <c r="X92" s="22"/>
      <c r="Y92" s="23"/>
      <c r="Z92" s="22"/>
      <c r="AA92" s="23"/>
      <c r="AB92" s="22"/>
      <c r="AC92" s="23"/>
      <c r="AE92" s="29" t="str">
        <f t="shared" si="6"/>
        <v/>
      </c>
      <c r="AG92" s="7" t="str">
        <f>+$A$16</f>
        <v/>
      </c>
      <c r="AH92" s="7" t="str">
        <f>IF(A92&lt;&gt;"",IF(AE92&lt;&gt;"",AE92,0)+IF(I103&lt;&gt;"",I103,0),"")</f>
        <v/>
      </c>
      <c r="AI92" s="106" t="str">
        <f>IF(AH92="","",IF(AH92&gt;0,ROUND(AH92/LARGE(AH88:AH102,1),3),0))</f>
        <v/>
      </c>
    </row>
    <row r="93" spans="1:35" ht="13.5" x14ac:dyDescent="0.25">
      <c r="A93" s="59" t="str">
        <f>+$A$17</f>
        <v/>
      </c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2"/>
      <c r="M93" s="23"/>
      <c r="N93" s="22"/>
      <c r="O93" s="23"/>
      <c r="P93" s="22"/>
      <c r="Q93" s="23"/>
      <c r="R93" s="22"/>
      <c r="S93" s="23"/>
      <c r="T93" s="22"/>
      <c r="U93" s="23"/>
      <c r="V93" s="22"/>
      <c r="W93" s="23"/>
      <c r="X93" s="22"/>
      <c r="Y93" s="23"/>
      <c r="Z93" s="22"/>
      <c r="AA93" s="23"/>
      <c r="AB93" s="22"/>
      <c r="AC93" s="23"/>
      <c r="AE93" s="29" t="str">
        <f t="shared" si="6"/>
        <v/>
      </c>
      <c r="AG93" s="7" t="str">
        <f>+$A$17</f>
        <v/>
      </c>
      <c r="AH93" s="7" t="str">
        <f>IF(A93&lt;&gt;"",IF(AE93&lt;&gt;"",AE93,0)+IF(K103&lt;&gt;"",K103,0),"")</f>
        <v/>
      </c>
      <c r="AI93" s="106" t="str">
        <f>IF(AH93="","",IF(AH93&gt;0,ROUND(AH93/LARGE(AH88:AH102,1),3),0))</f>
        <v/>
      </c>
    </row>
    <row r="94" spans="1:35" ht="13.5" x14ac:dyDescent="0.25">
      <c r="A94" s="59" t="str">
        <f>+$A$18</f>
        <v/>
      </c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2"/>
      <c r="O94" s="23"/>
      <c r="P94" s="22"/>
      <c r="Q94" s="23"/>
      <c r="R94" s="22"/>
      <c r="S94" s="23"/>
      <c r="T94" s="22"/>
      <c r="U94" s="23"/>
      <c r="V94" s="22"/>
      <c r="W94" s="23"/>
      <c r="X94" s="22"/>
      <c r="Y94" s="23"/>
      <c r="Z94" s="22"/>
      <c r="AA94" s="23"/>
      <c r="AB94" s="22"/>
      <c r="AC94" s="23"/>
      <c r="AE94" s="29" t="str">
        <f t="shared" si="6"/>
        <v/>
      </c>
      <c r="AG94" s="7" t="str">
        <f>+$A$18</f>
        <v/>
      </c>
      <c r="AH94" s="7" t="str">
        <f>IF(A94&lt;&gt;"",IF(AE94&lt;&gt;"",AE94,0)+IF(M103&lt;&gt;"",M103,0),"")</f>
        <v/>
      </c>
      <c r="AI94" s="106" t="str">
        <f>IF(AH94="","",IF(AH94&gt;0,ROUND(AH94/LARGE(AH88:AH102,1),3),0))</f>
        <v/>
      </c>
    </row>
    <row r="95" spans="1:35" ht="13.5" x14ac:dyDescent="0.25">
      <c r="A95" s="59" t="str">
        <f>+$A$19</f>
        <v/>
      </c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2"/>
      <c r="Q95" s="23"/>
      <c r="R95" s="22"/>
      <c r="S95" s="23"/>
      <c r="T95" s="22"/>
      <c r="U95" s="23"/>
      <c r="V95" s="22"/>
      <c r="W95" s="23"/>
      <c r="X95" s="22"/>
      <c r="Y95" s="23"/>
      <c r="Z95" s="22"/>
      <c r="AA95" s="23"/>
      <c r="AB95" s="22"/>
      <c r="AC95" s="23"/>
      <c r="AE95" s="29" t="str">
        <f t="shared" si="6"/>
        <v/>
      </c>
      <c r="AG95" s="7" t="str">
        <f>+$A$19</f>
        <v/>
      </c>
      <c r="AH95" s="7" t="str">
        <f>IF(A95&lt;&gt;"",IF(AE95&lt;&gt;"",AE95,0)+IF(O103&lt;&gt;"",O103,0),"")</f>
        <v/>
      </c>
      <c r="AI95" s="106" t="str">
        <f>IF(AH95="","",IF(AH95&gt;0,ROUND(AH95/LARGE(AH88:AH102,1),3),0))</f>
        <v/>
      </c>
    </row>
    <row r="96" spans="1:35" ht="13.5" x14ac:dyDescent="0.25">
      <c r="A96" s="59" t="str">
        <f>+$A$20</f>
        <v/>
      </c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2"/>
      <c r="S96" s="23"/>
      <c r="T96" s="22"/>
      <c r="U96" s="23"/>
      <c r="V96" s="22"/>
      <c r="W96" s="23"/>
      <c r="X96" s="22"/>
      <c r="Y96" s="23"/>
      <c r="Z96" s="22"/>
      <c r="AA96" s="23"/>
      <c r="AB96" s="22"/>
      <c r="AC96" s="23"/>
      <c r="AE96" s="29" t="str">
        <f t="shared" si="6"/>
        <v/>
      </c>
      <c r="AG96" s="7" t="str">
        <f>+$A$20</f>
        <v/>
      </c>
      <c r="AH96" s="7" t="str">
        <f>IF(A96&lt;&gt;"",IF(AE96&lt;&gt;"",AE96,0)+IF(Q103&lt;&gt;"",Q103,0),"")</f>
        <v/>
      </c>
      <c r="AI96" s="106" t="str">
        <f>IF(AH96="","",IF(AH96&gt;0,ROUND(AH96/LARGE(AH88:AH102,1),3),0))</f>
        <v/>
      </c>
    </row>
    <row r="97" spans="1:35" ht="13.5" x14ac:dyDescent="0.25">
      <c r="A97" s="59" t="str">
        <f>+$A$21</f>
        <v/>
      </c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2"/>
      <c r="U97" s="23"/>
      <c r="V97" s="22"/>
      <c r="W97" s="23"/>
      <c r="X97" s="22"/>
      <c r="Y97" s="23"/>
      <c r="Z97" s="22"/>
      <c r="AA97" s="23"/>
      <c r="AB97" s="22"/>
      <c r="AC97" s="23"/>
      <c r="AE97" s="29" t="str">
        <f t="shared" si="6"/>
        <v/>
      </c>
      <c r="AG97" s="7" t="str">
        <f>+$A$21</f>
        <v/>
      </c>
      <c r="AH97" s="7" t="str">
        <f>IF(A97&lt;&gt;"",IF(AE97&lt;&gt;"",AE97,0)+IF(S103&lt;&gt;"",S103,0),"")</f>
        <v/>
      </c>
      <c r="AI97" s="106" t="str">
        <f>IF(AH97="","",IF(AH97&gt;0,ROUND(AH97/LARGE(AH88:AH102,1),3),0))</f>
        <v/>
      </c>
    </row>
    <row r="98" spans="1:35" ht="13.5" x14ac:dyDescent="0.25">
      <c r="A98" s="59" t="str">
        <f>+$A$22</f>
        <v/>
      </c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2"/>
      <c r="W98" s="23"/>
      <c r="X98" s="22"/>
      <c r="Y98" s="23"/>
      <c r="Z98" s="22"/>
      <c r="AA98" s="23"/>
      <c r="AB98" s="22"/>
      <c r="AC98" s="23"/>
      <c r="AE98" s="29" t="str">
        <f t="shared" si="6"/>
        <v/>
      </c>
      <c r="AG98" s="7" t="str">
        <f>+$A$22</f>
        <v/>
      </c>
      <c r="AH98" s="7" t="str">
        <f>IF(A98&lt;&gt;"",IF(AE98&lt;&gt;"",AE98,0)+IF(U103&lt;&gt;"",U103,0),"")</f>
        <v/>
      </c>
      <c r="AI98" s="106" t="str">
        <f>IF(AH98="","",IF(AH98&gt;0,ROUND(AH98/LARGE(AH88:AH102,1),3),0))</f>
        <v/>
      </c>
    </row>
    <row r="99" spans="1:35" ht="13.5" x14ac:dyDescent="0.25">
      <c r="A99" s="59" t="str">
        <f>+$A$23</f>
        <v/>
      </c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2"/>
      <c r="Y99" s="23"/>
      <c r="Z99" s="22"/>
      <c r="AA99" s="23"/>
      <c r="AB99" s="22"/>
      <c r="AC99" s="23"/>
      <c r="AE99" s="29" t="str">
        <f t="shared" si="6"/>
        <v/>
      </c>
      <c r="AG99" s="7" t="str">
        <f>+$A$23</f>
        <v/>
      </c>
      <c r="AH99" s="7" t="str">
        <f>IF(A99&lt;&gt;"",IF(AE99&lt;&gt;"",AE99,0)+IF(W103&lt;&gt;"",W103,0),"")</f>
        <v/>
      </c>
      <c r="AI99" s="106" t="str">
        <f>IF(AH99="","",IF(AH99&gt;0,ROUND(AH99/LARGE(AH88:AH102,1),3),0))</f>
        <v/>
      </c>
    </row>
    <row r="100" spans="1:35" ht="13.5" x14ac:dyDescent="0.25">
      <c r="A100" s="59" t="str">
        <f>+$A$24</f>
        <v/>
      </c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2"/>
      <c r="AA100" s="23"/>
      <c r="AB100" s="22"/>
      <c r="AC100" s="23"/>
      <c r="AE100" s="29" t="str">
        <f t="shared" si="6"/>
        <v/>
      </c>
      <c r="AG100" s="7" t="str">
        <f>+$A$24</f>
        <v/>
      </c>
      <c r="AH100" s="7" t="str">
        <f>IF(A100&lt;&gt;"",IF(AE100&lt;&gt;"",AE100,0)+IF(Y103&lt;&gt;"",Y103,0),"")</f>
        <v/>
      </c>
      <c r="AI100" s="106" t="str">
        <f>IF(AH100="","",IF(AH100&gt;0,ROUND(AH100/LARGE(AH88:AH102,1),3),0))</f>
        <v/>
      </c>
    </row>
    <row r="101" spans="1:35" ht="13.5" x14ac:dyDescent="0.25">
      <c r="A101" s="59" t="str">
        <f>+$A$25</f>
        <v/>
      </c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2"/>
      <c r="AC101" s="23"/>
      <c r="AE101" s="29" t="str">
        <f t="shared" si="6"/>
        <v/>
      </c>
      <c r="AG101" s="7" t="str">
        <f>+$A$25</f>
        <v/>
      </c>
      <c r="AH101" s="7" t="str">
        <f>IF(A101&lt;&gt;"",IF(AE101&lt;&gt;"",AE101,0)+IF(AA103&lt;&gt;"",AA103,0),"")</f>
        <v/>
      </c>
      <c r="AI101" s="106" t="str">
        <f>IF(AH101="","",IF(AH101&gt;0,ROUND(AH101/LARGE(AH88:AH102,1),3),0))</f>
        <v/>
      </c>
    </row>
    <row r="102" spans="1:35" x14ac:dyDescent="0.2">
      <c r="A102" s="59" t="str">
        <f>+$A$26</f>
        <v/>
      </c>
      <c r="C102" s="3"/>
      <c r="AE102" s="26"/>
      <c r="AG102" s="40" t="str">
        <f>+$A$26</f>
        <v/>
      </c>
      <c r="AH102" s="40" t="str">
        <f>IF(A102&lt;&gt;"",IF(AE102&lt;&gt;"",AE102,0)+IF(AC103&lt;&gt;"",AC103,0),"")</f>
        <v/>
      </c>
      <c r="AI102" s="107" t="str">
        <f>IF(AH102="","",IF(AH102&gt;0,ROUND(AH102/LARGE(AH88:AH102,1),3),0))</f>
        <v/>
      </c>
    </row>
    <row r="103" spans="1:35" s="26" customFormat="1" x14ac:dyDescent="0.2">
      <c r="C103" s="27" t="str">
        <f>IF(C87="","",SUM(C88:C101))</f>
        <v/>
      </c>
      <c r="E103" s="27" t="str">
        <f>IF(E87="","",SUM(E88:E101))</f>
        <v/>
      </c>
      <c r="G103" s="27" t="str">
        <f>IF(G87="","",SUM(G88:G101))</f>
        <v/>
      </c>
      <c r="I103" s="27" t="str">
        <f>IF(I87="","",SUM(I88:I101))</f>
        <v/>
      </c>
      <c r="K103" s="27" t="str">
        <f>IF(K87="","",SUM(K88:K101))</f>
        <v/>
      </c>
      <c r="M103" s="27" t="str">
        <f>IF(M87="","",SUM(M88:M101))</f>
        <v/>
      </c>
      <c r="O103" s="27" t="str">
        <f>IF(O87="","",SUM(O88:O101))</f>
        <v/>
      </c>
      <c r="Q103" s="27" t="str">
        <f>IF(Q87="","",SUM(Q88:Q101))</f>
        <v/>
      </c>
      <c r="S103" s="27" t="str">
        <f>IF(S87="","",SUM(S88:S101))</f>
        <v/>
      </c>
      <c r="U103" s="27" t="str">
        <f>IF(U87="","",SUM(U88:U101))</f>
        <v/>
      </c>
      <c r="W103" s="27" t="str">
        <f>IF(W87="","",SUM(W88:W101))</f>
        <v/>
      </c>
      <c r="X103" s="27"/>
      <c r="Y103" s="27" t="str">
        <f>IF(Y87="","",SUM(Y88:Y101))</f>
        <v/>
      </c>
      <c r="AA103" s="27" t="str">
        <f>IF(AA87="","",SUM(AA88:AA101))</f>
        <v/>
      </c>
      <c r="AC103" s="27" t="str">
        <f>IF(AC87="","",SUM(AC88:AC101))</f>
        <v/>
      </c>
      <c r="AG103" s="41"/>
      <c r="AH103" s="93"/>
      <c r="AI103" s="41"/>
    </row>
    <row r="104" spans="1:35" ht="24" customHeight="1" x14ac:dyDescent="0.2">
      <c r="AC104" s="8" t="str">
        <f>"Firma ("&amp;Anagrafica!B92&amp;")"</f>
        <v>Firma ()</v>
      </c>
      <c r="AE104" s="88"/>
      <c r="AF104" s="88"/>
      <c r="AG104" s="89"/>
      <c r="AH104" s="88"/>
      <c r="AI104" s="88"/>
    </row>
    <row r="105" spans="1:35" ht="18.75" x14ac:dyDescent="0.3">
      <c r="A105" s="19" t="str">
        <f>IF(Anagrafica!A93&lt;&gt;"",Anagrafica!A93&amp;" - "&amp;Anagrafica!B93,"")</f>
        <v/>
      </c>
      <c r="B105" s="20"/>
      <c r="D105" s="1"/>
    </row>
    <row r="106" spans="1:35" s="5" customFormat="1" ht="13.5" customHeight="1" x14ac:dyDescent="0.2">
      <c r="A106" s="4" t="s">
        <v>10</v>
      </c>
      <c r="C106" s="60" t="str">
        <f>$A$13</f>
        <v/>
      </c>
      <c r="E106" s="60" t="str">
        <f>+$A$14</f>
        <v/>
      </c>
      <c r="G106" s="60" t="str">
        <f>+$A$15</f>
        <v/>
      </c>
      <c r="I106" s="60" t="str">
        <f>+$A$16</f>
        <v/>
      </c>
      <c r="K106" s="60" t="str">
        <f>+$A$17</f>
        <v/>
      </c>
      <c r="M106" s="60" t="str">
        <f>+$A$18</f>
        <v/>
      </c>
      <c r="O106" s="60" t="str">
        <f>+$A$19</f>
        <v/>
      </c>
      <c r="Q106" s="60" t="str">
        <f>+$A$20</f>
        <v/>
      </c>
      <c r="S106" s="60" t="str">
        <f>+$A$21</f>
        <v/>
      </c>
      <c r="U106" s="60" t="str">
        <f>+$A$22</f>
        <v/>
      </c>
      <c r="W106" s="60" t="str">
        <f>+$A$23</f>
        <v/>
      </c>
      <c r="Y106" s="60" t="str">
        <f>+$A$24</f>
        <v/>
      </c>
      <c r="AA106" s="60" t="str">
        <f>+$A$25</f>
        <v/>
      </c>
      <c r="AC106" s="60" t="str">
        <f>+$A$26</f>
        <v/>
      </c>
      <c r="AE106" s="26"/>
      <c r="AG106" s="4" t="s">
        <v>10</v>
      </c>
      <c r="AH106" s="5" t="s">
        <v>1</v>
      </c>
      <c r="AI106" s="5" t="s">
        <v>0</v>
      </c>
    </row>
    <row r="107" spans="1:35" ht="13.5" x14ac:dyDescent="0.25">
      <c r="A107" s="59" t="str">
        <f>+$A$12</f>
        <v/>
      </c>
      <c r="B107" s="22"/>
      <c r="C107" s="23"/>
      <c r="D107" s="22"/>
      <c r="E107" s="23"/>
      <c r="F107" s="22"/>
      <c r="G107" s="23"/>
      <c r="H107" s="22"/>
      <c r="I107" s="23"/>
      <c r="J107" s="22"/>
      <c r="K107" s="23"/>
      <c r="L107" s="22"/>
      <c r="M107" s="23"/>
      <c r="N107" s="22"/>
      <c r="O107" s="23"/>
      <c r="P107" s="22"/>
      <c r="Q107" s="23"/>
      <c r="R107" s="22"/>
      <c r="S107" s="23"/>
      <c r="T107" s="22"/>
      <c r="U107" s="23"/>
      <c r="V107" s="22"/>
      <c r="W107" s="23"/>
      <c r="X107" s="22"/>
      <c r="Y107" s="23"/>
      <c r="Z107" s="22"/>
      <c r="AA107" s="23"/>
      <c r="AB107" s="22"/>
      <c r="AC107" s="23"/>
      <c r="AE107" s="29" t="str">
        <f t="shared" ref="AE107:AE120" si="7">IF(OR(A107="",AND(A107&lt;&gt;"",A108="")),"",SUM(B107,D107,F107,H107,J107,L107,N107,P107,R107,T107,V107,X107,Z107,AB107))</f>
        <v/>
      </c>
      <c r="AG107" s="6" t="str">
        <f>+$A$12</f>
        <v/>
      </c>
      <c r="AH107" s="6" t="str">
        <f>IF(A107&lt;&gt;"",AE107,"")</f>
        <v/>
      </c>
      <c r="AI107" s="105" t="str">
        <f>IF(AH107="","",IF(AH107&gt;0,ROUND(AH107/LARGE(AH107:AH121,1),3),0))</f>
        <v/>
      </c>
    </row>
    <row r="108" spans="1:35" ht="13.5" x14ac:dyDescent="0.25">
      <c r="A108" s="59" t="str">
        <f>+$A$13</f>
        <v/>
      </c>
      <c r="B108" s="24"/>
      <c r="C108" s="24"/>
      <c r="D108" s="22"/>
      <c r="E108" s="23"/>
      <c r="F108" s="22"/>
      <c r="G108" s="23"/>
      <c r="H108" s="22"/>
      <c r="I108" s="23"/>
      <c r="J108" s="22"/>
      <c r="K108" s="23"/>
      <c r="L108" s="22"/>
      <c r="M108" s="23"/>
      <c r="N108" s="22"/>
      <c r="O108" s="23"/>
      <c r="P108" s="22"/>
      <c r="Q108" s="23"/>
      <c r="R108" s="22"/>
      <c r="S108" s="23"/>
      <c r="T108" s="22"/>
      <c r="U108" s="23"/>
      <c r="V108" s="22"/>
      <c r="W108" s="23"/>
      <c r="X108" s="22"/>
      <c r="Y108" s="23"/>
      <c r="Z108" s="22"/>
      <c r="AA108" s="23"/>
      <c r="AB108" s="22"/>
      <c r="AC108" s="23"/>
      <c r="AE108" s="29" t="str">
        <f t="shared" si="7"/>
        <v/>
      </c>
      <c r="AG108" s="7" t="str">
        <f>+$A$13</f>
        <v/>
      </c>
      <c r="AH108" s="7" t="str">
        <f>IF(A108&lt;&gt;"",IF(AE108&lt;&gt;"",AE108,0)+IF(C122&lt;&gt;"",C122,0),"")</f>
        <v/>
      </c>
      <c r="AI108" s="106" t="str">
        <f>IF(AH108="","",IF(AH108&gt;0,ROUND(AH108/LARGE(AH107:AH121,1),3),0))</f>
        <v/>
      </c>
    </row>
    <row r="109" spans="1:35" ht="13.5" x14ac:dyDescent="0.25">
      <c r="A109" s="59" t="str">
        <f>+$A$14</f>
        <v/>
      </c>
      <c r="B109" s="24"/>
      <c r="C109" s="24"/>
      <c r="D109" s="24"/>
      <c r="E109" s="24"/>
      <c r="F109" s="22"/>
      <c r="G109" s="23"/>
      <c r="H109" s="22"/>
      <c r="I109" s="23"/>
      <c r="J109" s="22"/>
      <c r="K109" s="23"/>
      <c r="L109" s="22"/>
      <c r="M109" s="23"/>
      <c r="N109" s="22"/>
      <c r="O109" s="23"/>
      <c r="P109" s="22"/>
      <c r="Q109" s="23"/>
      <c r="R109" s="22"/>
      <c r="S109" s="23"/>
      <c r="T109" s="22"/>
      <c r="U109" s="23"/>
      <c r="V109" s="22"/>
      <c r="W109" s="23"/>
      <c r="X109" s="22"/>
      <c r="Y109" s="23"/>
      <c r="Z109" s="22"/>
      <c r="AA109" s="23"/>
      <c r="AB109" s="22"/>
      <c r="AC109" s="23"/>
      <c r="AE109" s="29" t="str">
        <f t="shared" si="7"/>
        <v/>
      </c>
      <c r="AG109" s="7" t="str">
        <f>+$A$14</f>
        <v/>
      </c>
      <c r="AH109" s="7" t="str">
        <f>IF(A109&lt;&gt;"",IF(AE109&lt;&gt;"",AE109,0)+IF(E122&lt;&gt;"",E122,0),"")</f>
        <v/>
      </c>
      <c r="AI109" s="106" t="str">
        <f>IF(AH109="","",IF(AH109&gt;0,ROUND(AH109/LARGE(AH107:AH121,1),3),0))</f>
        <v/>
      </c>
    </row>
    <row r="110" spans="1:35" ht="13.5" x14ac:dyDescent="0.25">
      <c r="A110" s="59" t="str">
        <f>+$A$15</f>
        <v/>
      </c>
      <c r="B110" s="24"/>
      <c r="C110" s="24"/>
      <c r="D110" s="24"/>
      <c r="E110" s="24"/>
      <c r="F110" s="24"/>
      <c r="G110" s="24"/>
      <c r="H110" s="22"/>
      <c r="I110" s="23"/>
      <c r="J110" s="22"/>
      <c r="K110" s="23"/>
      <c r="L110" s="22"/>
      <c r="M110" s="23"/>
      <c r="N110" s="22"/>
      <c r="O110" s="23"/>
      <c r="P110" s="22"/>
      <c r="Q110" s="23"/>
      <c r="R110" s="22"/>
      <c r="S110" s="23"/>
      <c r="T110" s="22"/>
      <c r="U110" s="23"/>
      <c r="V110" s="22"/>
      <c r="W110" s="23"/>
      <c r="X110" s="22"/>
      <c r="Y110" s="23"/>
      <c r="Z110" s="22"/>
      <c r="AA110" s="23"/>
      <c r="AB110" s="22"/>
      <c r="AC110" s="23"/>
      <c r="AE110" s="29" t="str">
        <f t="shared" si="7"/>
        <v/>
      </c>
      <c r="AG110" s="7" t="str">
        <f>+$A$15</f>
        <v/>
      </c>
      <c r="AH110" s="7" t="str">
        <f>IF(A110&lt;&gt;"",IF(AE110&lt;&gt;"",AE110,0)+IF(G122&lt;&gt;"",G122,0),"")</f>
        <v/>
      </c>
      <c r="AI110" s="106" t="str">
        <f>IF(AH110="","",IF(AH110&gt;0,ROUND(AH110/LARGE(AH107:AH121,1),3),0))</f>
        <v/>
      </c>
    </row>
    <row r="111" spans="1:35" ht="13.5" x14ac:dyDescent="0.25">
      <c r="A111" s="59" t="str">
        <f>+$A$16</f>
        <v/>
      </c>
      <c r="B111" s="24"/>
      <c r="C111" s="24"/>
      <c r="D111" s="24"/>
      <c r="E111" s="24"/>
      <c r="F111" s="24"/>
      <c r="G111" s="24"/>
      <c r="H111" s="24"/>
      <c r="I111" s="24"/>
      <c r="J111" s="22"/>
      <c r="K111" s="23"/>
      <c r="L111" s="22"/>
      <c r="M111" s="23"/>
      <c r="N111" s="22"/>
      <c r="O111" s="23"/>
      <c r="P111" s="22"/>
      <c r="Q111" s="23"/>
      <c r="R111" s="22"/>
      <c r="S111" s="23"/>
      <c r="T111" s="22"/>
      <c r="U111" s="23"/>
      <c r="V111" s="22"/>
      <c r="W111" s="23"/>
      <c r="X111" s="22"/>
      <c r="Y111" s="23"/>
      <c r="Z111" s="22"/>
      <c r="AA111" s="23"/>
      <c r="AB111" s="22"/>
      <c r="AC111" s="23"/>
      <c r="AE111" s="29" t="str">
        <f t="shared" si="7"/>
        <v/>
      </c>
      <c r="AG111" s="7" t="str">
        <f>+$A$16</f>
        <v/>
      </c>
      <c r="AH111" s="7" t="str">
        <f>IF(A111&lt;&gt;"",IF(AE111&lt;&gt;"",AE111,0)+IF(I122&lt;&gt;"",I122,0),"")</f>
        <v/>
      </c>
      <c r="AI111" s="106" t="str">
        <f>IF(AH111="","",IF(AH111&gt;0,ROUND(AH111/LARGE(AH107:AH121,1),3),0))</f>
        <v/>
      </c>
    </row>
    <row r="112" spans="1:35" ht="13.5" x14ac:dyDescent="0.25">
      <c r="A112" s="59" t="str">
        <f>+$A$17</f>
        <v/>
      </c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2"/>
      <c r="M112" s="23"/>
      <c r="N112" s="22"/>
      <c r="O112" s="23"/>
      <c r="P112" s="22"/>
      <c r="Q112" s="23"/>
      <c r="R112" s="22"/>
      <c r="S112" s="23"/>
      <c r="T112" s="22"/>
      <c r="U112" s="23"/>
      <c r="V112" s="22"/>
      <c r="W112" s="23"/>
      <c r="X112" s="22"/>
      <c r="Y112" s="23"/>
      <c r="Z112" s="22"/>
      <c r="AA112" s="23"/>
      <c r="AB112" s="22"/>
      <c r="AC112" s="23"/>
      <c r="AE112" s="29" t="str">
        <f t="shared" si="7"/>
        <v/>
      </c>
      <c r="AG112" s="7" t="str">
        <f>+$A$17</f>
        <v/>
      </c>
      <c r="AH112" s="7" t="str">
        <f>IF(A112&lt;&gt;"",IF(AE112&lt;&gt;"",AE112,0)+IF(K122&lt;&gt;"",K122,0),"")</f>
        <v/>
      </c>
      <c r="AI112" s="106" t="str">
        <f>IF(AH112="","",IF(AH112&gt;0,ROUND(AH112/LARGE(AH107:AH121,1),3),0))</f>
        <v/>
      </c>
    </row>
    <row r="113" spans="1:35" ht="13.5" x14ac:dyDescent="0.25">
      <c r="A113" s="59" t="str">
        <f>+$A$18</f>
        <v/>
      </c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2"/>
      <c r="O113" s="23"/>
      <c r="P113" s="22"/>
      <c r="Q113" s="23"/>
      <c r="R113" s="22"/>
      <c r="S113" s="23"/>
      <c r="T113" s="22"/>
      <c r="U113" s="23"/>
      <c r="V113" s="22"/>
      <c r="W113" s="23"/>
      <c r="X113" s="22"/>
      <c r="Y113" s="23"/>
      <c r="Z113" s="22"/>
      <c r="AA113" s="23"/>
      <c r="AB113" s="22"/>
      <c r="AC113" s="23"/>
      <c r="AE113" s="29" t="str">
        <f t="shared" si="7"/>
        <v/>
      </c>
      <c r="AG113" s="7" t="str">
        <f>+$A$18</f>
        <v/>
      </c>
      <c r="AH113" s="7" t="str">
        <f>IF(A113&lt;&gt;"",IF(AE113&lt;&gt;"",AE113,0)+IF(M122&lt;&gt;"",M122,0),"")</f>
        <v/>
      </c>
      <c r="AI113" s="106" t="str">
        <f>IF(AH113="","",IF(AH113&gt;0,ROUND(AH113/LARGE(AH107:AH121,1),3),0))</f>
        <v/>
      </c>
    </row>
    <row r="114" spans="1:35" ht="13.5" x14ac:dyDescent="0.25">
      <c r="A114" s="59" t="str">
        <f>+$A$19</f>
        <v/>
      </c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2"/>
      <c r="Q114" s="23"/>
      <c r="R114" s="22"/>
      <c r="S114" s="23"/>
      <c r="T114" s="22"/>
      <c r="U114" s="23"/>
      <c r="V114" s="22"/>
      <c r="W114" s="23"/>
      <c r="X114" s="22"/>
      <c r="Y114" s="23"/>
      <c r="Z114" s="22"/>
      <c r="AA114" s="23"/>
      <c r="AB114" s="22"/>
      <c r="AC114" s="23"/>
      <c r="AE114" s="29" t="str">
        <f t="shared" si="7"/>
        <v/>
      </c>
      <c r="AG114" s="7" t="str">
        <f>+$A$19</f>
        <v/>
      </c>
      <c r="AH114" s="7" t="str">
        <f>IF(A114&lt;&gt;"",IF(AE114&lt;&gt;"",AE114,0)+IF(O122&lt;&gt;"",O122,0),"")</f>
        <v/>
      </c>
      <c r="AI114" s="106" t="str">
        <f>IF(AH114="","",IF(AH114&gt;0,ROUND(AH114/LARGE(AH107:AH121,1),3),0))</f>
        <v/>
      </c>
    </row>
    <row r="115" spans="1:35" ht="13.5" x14ac:dyDescent="0.25">
      <c r="A115" s="59" t="str">
        <f>+$A$20</f>
        <v/>
      </c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79"/>
      <c r="P115" s="24"/>
      <c r="Q115" s="24"/>
      <c r="R115" s="22"/>
      <c r="S115" s="23"/>
      <c r="T115" s="22"/>
      <c r="U115" s="23"/>
      <c r="V115" s="22"/>
      <c r="W115" s="23"/>
      <c r="X115" s="22"/>
      <c r="Y115" s="23"/>
      <c r="Z115" s="22"/>
      <c r="AA115" s="23"/>
      <c r="AB115" s="22"/>
      <c r="AC115" s="23"/>
      <c r="AE115" s="29" t="str">
        <f t="shared" si="7"/>
        <v/>
      </c>
      <c r="AG115" s="7" t="str">
        <f>+$A$20</f>
        <v/>
      </c>
      <c r="AH115" s="7" t="str">
        <f>IF(A115&lt;&gt;"",IF(AE115&lt;&gt;"",AE115,0)+IF(Q122&lt;&gt;"",Q122,0),"")</f>
        <v/>
      </c>
      <c r="AI115" s="106" t="str">
        <f>IF(AH115="","",IF(AH115&gt;0,ROUND(AH115/LARGE(AH107:AH121,1),3),0))</f>
        <v/>
      </c>
    </row>
    <row r="116" spans="1:35" ht="13.5" x14ac:dyDescent="0.25">
      <c r="A116" s="59" t="str">
        <f>+$A$21</f>
        <v/>
      </c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2"/>
      <c r="U116" s="23"/>
      <c r="V116" s="22"/>
      <c r="W116" s="23"/>
      <c r="X116" s="22"/>
      <c r="Y116" s="23"/>
      <c r="Z116" s="22"/>
      <c r="AA116" s="23"/>
      <c r="AB116" s="22"/>
      <c r="AC116" s="23"/>
      <c r="AE116" s="29" t="str">
        <f t="shared" si="7"/>
        <v/>
      </c>
      <c r="AG116" s="7" t="str">
        <f>+$A$21</f>
        <v/>
      </c>
      <c r="AH116" s="7" t="str">
        <f>IF(A116&lt;&gt;"",IF(AE116&lt;&gt;"",AE116,0)+IF(S122&lt;&gt;"",S122,0),"")</f>
        <v/>
      </c>
      <c r="AI116" s="106" t="str">
        <f>IF(AH116="","",IF(AH116&gt;0,ROUND(AH116/LARGE(AH107:AH121,1),3),0))</f>
        <v/>
      </c>
    </row>
    <row r="117" spans="1:35" ht="13.5" x14ac:dyDescent="0.25">
      <c r="A117" s="59" t="str">
        <f>+$A$22</f>
        <v/>
      </c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2"/>
      <c r="W117" s="23"/>
      <c r="X117" s="22"/>
      <c r="Y117" s="23"/>
      <c r="Z117" s="22"/>
      <c r="AA117" s="23"/>
      <c r="AB117" s="22"/>
      <c r="AC117" s="23"/>
      <c r="AE117" s="29" t="str">
        <f t="shared" si="7"/>
        <v/>
      </c>
      <c r="AG117" s="7" t="str">
        <f>+$A$22</f>
        <v/>
      </c>
      <c r="AH117" s="7" t="str">
        <f>IF(A117&lt;&gt;"",IF(AE117&lt;&gt;"",AE117,0)+IF(U122&lt;&gt;"",U122,0),"")</f>
        <v/>
      </c>
      <c r="AI117" s="106" t="str">
        <f>IF(AH117="","",IF(AH117&gt;0,ROUND(AH117/LARGE(AH107:AH121,1),3),0))</f>
        <v/>
      </c>
    </row>
    <row r="118" spans="1:35" ht="13.5" x14ac:dyDescent="0.25">
      <c r="A118" s="59" t="str">
        <f>+$A$23</f>
        <v/>
      </c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2"/>
      <c r="Y118" s="23"/>
      <c r="Z118" s="22"/>
      <c r="AA118" s="23"/>
      <c r="AB118" s="22"/>
      <c r="AC118" s="23"/>
      <c r="AE118" s="29" t="str">
        <f t="shared" si="7"/>
        <v/>
      </c>
      <c r="AG118" s="7" t="str">
        <f>+$A$23</f>
        <v/>
      </c>
      <c r="AH118" s="7" t="str">
        <f>IF(A118&lt;&gt;"",IF(AE118&lt;&gt;"",AE118,0)+IF(W122&lt;&gt;"",W122,0),"")</f>
        <v/>
      </c>
      <c r="AI118" s="106" t="str">
        <f>IF(AH118="","",IF(AH118&gt;0,ROUND(AH118/LARGE(AH107:AH121,1),3),0))</f>
        <v/>
      </c>
    </row>
    <row r="119" spans="1:35" ht="13.5" x14ac:dyDescent="0.25">
      <c r="A119" s="59" t="str">
        <f>+$A$24</f>
        <v/>
      </c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2"/>
      <c r="AA119" s="23"/>
      <c r="AB119" s="22"/>
      <c r="AC119" s="23"/>
      <c r="AE119" s="29" t="str">
        <f t="shared" si="7"/>
        <v/>
      </c>
      <c r="AG119" s="7" t="str">
        <f>+$A$24</f>
        <v/>
      </c>
      <c r="AH119" s="7" t="str">
        <f>IF(A119&lt;&gt;"",IF(AE119&lt;&gt;"",AE119,0)+IF(Y122&lt;&gt;"",Y122,0),"")</f>
        <v/>
      </c>
      <c r="AI119" s="106" t="str">
        <f>IF(AH119="","",IF(AH119&gt;0,ROUND(AH119/LARGE(AH107:AH121,1),3),0))</f>
        <v/>
      </c>
    </row>
    <row r="120" spans="1:35" ht="13.5" x14ac:dyDescent="0.25">
      <c r="A120" s="59" t="str">
        <f>+$A$25</f>
        <v/>
      </c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2"/>
      <c r="AC120" s="23"/>
      <c r="AE120" s="29" t="str">
        <f t="shared" si="7"/>
        <v/>
      </c>
      <c r="AG120" s="7" t="str">
        <f>+$A$25</f>
        <v/>
      </c>
      <c r="AH120" s="7" t="str">
        <f>IF(A120&lt;&gt;"",IF(AE120&lt;&gt;"",AE120,0)+IF(AA122&lt;&gt;"",AA122,0),"")</f>
        <v/>
      </c>
      <c r="AI120" s="106" t="str">
        <f>IF(AH120="","",IF(AH120&gt;0,ROUND(AH120/LARGE(AH107:AH121,1),3),0))</f>
        <v/>
      </c>
    </row>
    <row r="121" spans="1:35" x14ac:dyDescent="0.2">
      <c r="A121" s="59" t="str">
        <f>+$A$26</f>
        <v/>
      </c>
      <c r="C121" s="3"/>
      <c r="AE121" s="26"/>
      <c r="AG121" s="40" t="str">
        <f>+$A$26</f>
        <v/>
      </c>
      <c r="AH121" s="40" t="str">
        <f>IF(A121&lt;&gt;"",IF(AE121&lt;&gt;"",AE121,0)+IF(AC122&lt;&gt;"",AC122,0),"")</f>
        <v/>
      </c>
      <c r="AI121" s="107" t="str">
        <f>IF(AH121="","",IF(AH121&gt;0,ROUND(AH121/LARGE(AH107:AH121,1),3),0))</f>
        <v/>
      </c>
    </row>
    <row r="122" spans="1:35" s="26" customFormat="1" x14ac:dyDescent="0.2">
      <c r="C122" s="27" t="str">
        <f>IF(C106="","",SUM(C107:C120))</f>
        <v/>
      </c>
      <c r="E122" s="27" t="str">
        <f>IF(E106="","",SUM(E107:E120))</f>
        <v/>
      </c>
      <c r="G122" s="27" t="str">
        <f>IF(G106="","",SUM(G107:G120))</f>
        <v/>
      </c>
      <c r="I122" s="27" t="str">
        <f>IF(I106="","",SUM(I107:I120))</f>
        <v/>
      </c>
      <c r="K122" s="27" t="str">
        <f>IF(K106="","",SUM(K107:K120))</f>
        <v/>
      </c>
      <c r="M122" s="27" t="str">
        <f>IF(M106="","",SUM(M107:M120))</f>
        <v/>
      </c>
      <c r="O122" s="27" t="str">
        <f>IF(O106="","",SUM(O107:O120))</f>
        <v/>
      </c>
      <c r="Q122" s="27" t="str">
        <f>IF(Q106="","",SUM(Q107:Q120))</f>
        <v/>
      </c>
      <c r="S122" s="27" t="str">
        <f>IF(S106="","",SUM(S107:S120))</f>
        <v/>
      </c>
      <c r="U122" s="27" t="str">
        <f>IF(U106="","",SUM(U107:U120))</f>
        <v/>
      </c>
      <c r="W122" s="27" t="str">
        <f>IF(W106="","",SUM(W107:W120))</f>
        <v/>
      </c>
      <c r="X122" s="27"/>
      <c r="Y122" s="27" t="str">
        <f>IF(Y106="","",SUM(Y107:Y120))</f>
        <v/>
      </c>
      <c r="AA122" s="27" t="str">
        <f>IF(AA106="","",SUM(AA107:AA120))</f>
        <v/>
      </c>
      <c r="AC122" s="27" t="str">
        <f>IF(AC106="","",SUM(AC107:AC120))</f>
        <v/>
      </c>
      <c r="AG122" s="41"/>
      <c r="AH122" s="93"/>
      <c r="AI122" s="41"/>
    </row>
    <row r="123" spans="1:35" ht="24" customHeight="1" x14ac:dyDescent="0.2">
      <c r="AC123" s="8" t="str">
        <f>"Firma ("&amp;Anagrafica!B93&amp;")"</f>
        <v>Firma ()</v>
      </c>
      <c r="AE123" s="88"/>
      <c r="AF123" s="88"/>
      <c r="AG123" s="89"/>
      <c r="AH123" s="88"/>
      <c r="AI123" s="88"/>
    </row>
  </sheetData>
  <mergeCells count="70">
    <mergeCell ref="AB25:AE25"/>
    <mergeCell ref="AB26:AE26"/>
    <mergeCell ref="AB20:AE20"/>
    <mergeCell ref="AB21:AE21"/>
    <mergeCell ref="AB22:AE22"/>
    <mergeCell ref="AB23:AE23"/>
    <mergeCell ref="AB24:AE24"/>
    <mergeCell ref="AB18:AE18"/>
    <mergeCell ref="AB19:AE19"/>
    <mergeCell ref="B16:S16"/>
    <mergeCell ref="B17:S17"/>
    <mergeCell ref="B18:S18"/>
    <mergeCell ref="B19:S19"/>
    <mergeCell ref="X18:AA18"/>
    <mergeCell ref="AB16:AE16"/>
    <mergeCell ref="B22:S22"/>
    <mergeCell ref="B21:S21"/>
    <mergeCell ref="A1:AG1"/>
    <mergeCell ref="T14:W14"/>
    <mergeCell ref="T15:W15"/>
    <mergeCell ref="X11:AA11"/>
    <mergeCell ref="X12:AA12"/>
    <mergeCell ref="B12:S12"/>
    <mergeCell ref="B13:S13"/>
    <mergeCell ref="B14:S14"/>
    <mergeCell ref="B15:S15"/>
    <mergeCell ref="X13:AA13"/>
    <mergeCell ref="X14:AA14"/>
    <mergeCell ref="X15:AA15"/>
    <mergeCell ref="A5:AI5"/>
    <mergeCell ref="A8:AG8"/>
    <mergeCell ref="A9:AG9"/>
    <mergeCell ref="A11:S11"/>
    <mergeCell ref="T16:W16"/>
    <mergeCell ref="T17:W17"/>
    <mergeCell ref="T11:W11"/>
    <mergeCell ref="T12:W12"/>
    <mergeCell ref="T13:W13"/>
    <mergeCell ref="X16:AA16"/>
    <mergeCell ref="X17:AA17"/>
    <mergeCell ref="AB17:AE17"/>
    <mergeCell ref="AB13:AE13"/>
    <mergeCell ref="AB14:AE14"/>
    <mergeCell ref="AB15:AE15"/>
    <mergeCell ref="AB11:AE11"/>
    <mergeCell ref="AB12:AE12"/>
    <mergeCell ref="P27:S27"/>
    <mergeCell ref="T27:W27"/>
    <mergeCell ref="T26:W26"/>
    <mergeCell ref="T24:W24"/>
    <mergeCell ref="T18:W18"/>
    <mergeCell ref="T19:W19"/>
    <mergeCell ref="T20:W20"/>
    <mergeCell ref="T23:W23"/>
    <mergeCell ref="T25:W25"/>
    <mergeCell ref="T22:W22"/>
    <mergeCell ref="B20:S20"/>
    <mergeCell ref="T21:W21"/>
    <mergeCell ref="B24:S24"/>
    <mergeCell ref="B25:S25"/>
    <mergeCell ref="B23:S23"/>
    <mergeCell ref="B26:S26"/>
    <mergeCell ref="X25:AA25"/>
    <mergeCell ref="X26:AA26"/>
    <mergeCell ref="X19:AA19"/>
    <mergeCell ref="X20:AA20"/>
    <mergeCell ref="X21:AA21"/>
    <mergeCell ref="X22:AA22"/>
    <mergeCell ref="X23:AA23"/>
    <mergeCell ref="X24:AA24"/>
  </mergeCells>
  <phoneticPr fontId="0" type="noConversion"/>
  <conditionalFormatting sqref="C46 W46:Y46 C65 E46 G46 I46 K46 M46 O46 Q46 U46 S46 AC84 W65:Y65 E65 G65 I65 K65 M65 O65 Q65 U65 S65 AC65 AA65 AA46 C84 W84:Y84 E84 G84 I84 K84 M84 O84 Q84 U84 S84 AA84 AC46 C103 AC122 W103:Y103 E103 G103 I103 K103 M103 O103 Q103 U103 S103 AC103 AA103 C122 W122:Y122 E122 G122 I122 K122 M122 O122 Q122 U122 S122 AA122">
    <cfRule type="expression" dxfId="1319" priority="1" stopIfTrue="1">
      <formula>C30=""</formula>
    </cfRule>
  </conditionalFormatting>
  <conditionalFormatting sqref="B52:E63 B51:C51 H54:I63 J55:K63 L56:M63 N57:O63 P58:Q63 R59:S63 T60:U63 V61:W63 X62:Y63 Z63:AA63 F53:G63 Z82:AA82 F72:G82 H73:I82 J74:K82 L75:M82 N76:O82 P77:Q82 R78:S82 T79:U82 V80:W82 X81:Y82 B71:E82 B70:C70 B90:E101 B89:C89 H92:I101 J93:K101 L94:M101 N95:O101 P96:Q101 R97:S101 T98:U101 V99:W101 X100:Y101 Z101:AA101 F91:G101 Z120:AA120 F110:G120 H111:I120 J112:K120 L113:M120 N114:O120 P115:Q120 R116:S120 T117:U120 V118:W120 X119:Y120 B109:E120 B108:C108 B33:E44 B32:C32 H35:I44 J36:K44 L37:M44 N38:O44 P39:Q44 R40:S44 T41:U44 V42:W44 X43:Y44 Z44:AA44 F34:G44">
    <cfRule type="expression" dxfId="1318" priority="2" stopIfTrue="1">
      <formula>AND($A32&lt;&gt;"",$A33="")</formula>
    </cfRule>
    <cfRule type="expression" dxfId="1317" priority="3" stopIfTrue="1">
      <formula>$A32=""</formula>
    </cfRule>
  </conditionalFormatting>
  <conditionalFormatting sqref="B50 D50:D51 F50:F52 H50:H53 J50:J54 L50:L55 N50:N56 P50:P57 R50:R58 T50:T59 V50:V60 X50:X61 Z50:Z62 AB50:AB63">
    <cfRule type="expression" dxfId="1316" priority="4" stopIfTrue="1">
      <formula>AND(OR($A50="",C$49=""),$AE50&lt;&gt;"")</formula>
    </cfRule>
    <cfRule type="expression" dxfId="1315" priority="5" stopIfTrue="1">
      <formula>OR($A50="",C$49="")</formula>
    </cfRule>
  </conditionalFormatting>
  <conditionalFormatting sqref="C50 E50:E51 G50:G52 I50:I53 K50:K54 M50:M55 O50:O56 Q50:Q57 S50:S58 U50:U59 W50:W60 Y50:Y61 AA50:AA62 AC50:AC63 C88 E88:E89 G88:G90 I88:I91 K88:K92 M88:M93 O88:O94 Q88:Q95 S88:S96 U88:U97 W88:W98 Y88:Y99 AA88:AA100 AC88:AC101">
    <cfRule type="expression" dxfId="1314" priority="6" stopIfTrue="1">
      <formula>AND(OR($A50="",C$49=""),$AE50&lt;&gt;"")</formula>
    </cfRule>
    <cfRule type="expression" dxfId="1313" priority="7" stopIfTrue="1">
      <formula>C$49=""</formula>
    </cfRule>
  </conditionalFormatting>
  <conditionalFormatting sqref="B69 F69:F71 D69:D70 H69:H72 J69:J73 L69:L74 N69:N75 P69:P76 R69:R77 T69:T78 V69:V79 X69:X80 Z69:Z81 AB69:AB82 X118">
    <cfRule type="expression" dxfId="1312" priority="8" stopIfTrue="1">
      <formula>AND(OR($A69="",C$68=""),$AE69&lt;&gt;"")</formula>
    </cfRule>
    <cfRule type="expression" dxfId="1311" priority="9" stopIfTrue="1">
      <formula>OR($A69="",C$68="")</formula>
    </cfRule>
  </conditionalFormatting>
  <conditionalFormatting sqref="C69 G69:G71 E69:E70 I69:I72 K69:K73 M69:M74 O69:O75 Q69:Q76 S69:S77 U69:U78 W69:W79 Y69:Y80 AA69:AA81 AC69:AC82 C107 G107:G109 E107:E108 I107:I110 K107:K111 M107:M112 O107:O113 Q107:Q114 S107:S115 U107:U116 W107:W117 Y107:Y118 AA107:AA119 AC107:AC120">
    <cfRule type="expression" dxfId="1310" priority="10" stopIfTrue="1">
      <formula>AND(OR($A69="",C$68=""),$AE69&lt;&gt;"")</formula>
    </cfRule>
    <cfRule type="expression" dxfId="1309" priority="11" stopIfTrue="1">
      <formula>C$68=""</formula>
    </cfRule>
  </conditionalFormatting>
  <conditionalFormatting sqref="B88 D88:D89 F88:F90 H88:H91 J88:J92 L88:L93 N88:N94 P88:P95 R88:R96 T88:T97 V88:V98 X88:X99 Z88:Z100 AB88:AB101">
    <cfRule type="expression" dxfId="1308" priority="12" stopIfTrue="1">
      <formula>AND(OR($A88="",C$87=""),$AE88&lt;&gt;"")</formula>
    </cfRule>
    <cfRule type="expression" dxfId="1307" priority="13" stopIfTrue="1">
      <formula>OR($A88="",C$87="")</formula>
    </cfRule>
  </conditionalFormatting>
  <conditionalFormatting sqref="B107 D107:D108 F107:F109 H107:H110 J107:J111 L107:L112 N107:N113 P107:P114 R107:R115 T107:T116 V107:V117 X107:X117 Z107:Z119 AB107:AB120">
    <cfRule type="expression" dxfId="1306" priority="14" stopIfTrue="1">
      <formula>AND(OR($A107="",C$106=""),$AE107&lt;&gt;"")</formula>
    </cfRule>
    <cfRule type="expression" dxfId="1305" priority="15" stopIfTrue="1">
      <formula>OR($A107="",C$106="")</formula>
    </cfRule>
  </conditionalFormatting>
  <conditionalFormatting sqref="B31 D31:D32 R31:R39 AB31:AB44 Z31:Z43 X31:X42 V31:V41 T31:T40 P31:P38 N31:N37 L31:L36 J31:J35 H31:H34 F31:F33">
    <cfRule type="expression" dxfId="1304" priority="16" stopIfTrue="1">
      <formula>AND(OR($A31="",C$30=""),$AE31&lt;&gt;"")</formula>
    </cfRule>
    <cfRule type="expression" dxfId="1303" priority="17" stopIfTrue="1">
      <formula>OR($A31="",C$30="")</formula>
    </cfRule>
  </conditionalFormatting>
  <conditionalFormatting sqref="C31 E31:E32 S31:S39 AC31:AC44 AA31:AA43 Y31:Y42 W31:W41 U31:U40 Q31:Q38 O31:O37 M31:M36 K31:K35 I31:I34 G31:G33">
    <cfRule type="expression" dxfId="1302" priority="18" stopIfTrue="1">
      <formula>AND(OR($A31="",C$30=""),$AE31&lt;&gt;"")</formula>
    </cfRule>
    <cfRule type="expression" dxfId="1301" priority="19" stopIfTrue="1">
      <formula>C$30=""</formula>
    </cfRule>
  </conditionalFormatting>
  <conditionalFormatting sqref="A31:A45 A107:A121 AE107:AE120 B106:AC106 AE88:AE101 A88:A102 B87:AC87 A69:A83 B68:AC68 AE69:AE82 AE50:AE63 B49:AC49 A50:A64 B30:AC30 AE31:AE44">
    <cfRule type="cellIs" dxfId="1300" priority="20" stopIfTrue="1" operator="equal">
      <formula>""</formula>
    </cfRule>
  </conditionalFormatting>
  <hyperlinks>
    <hyperlink ref="A1" location="Anagrafica!A1" display="Torna alla scheda Anagrafica" xr:uid="{00000000-0004-0000-1A00-000000000000}"/>
  </hyperlinks>
  <pageMargins left="0.39370078740157483" right="0.39370078740157483" top="0.39370078740157483" bottom="0.78740157480314965" header="0.51181102362204722" footer="0.39370078740157483"/>
  <pageSetup paperSize="9" scale="42" orientation="portrait" r:id="rId1"/>
  <headerFooter alignWithMargins="0">
    <oddFooter>&amp;L&amp;"Arial Narrow,Normale"&amp;8&amp;D&amp;R&amp;"Arial Narrow,Normale"&amp;A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Foglio51">
    <tabColor indexed="42"/>
    <pageSetUpPr fitToPage="1"/>
  </sheetPr>
  <dimension ref="A1:AI123"/>
  <sheetViews>
    <sheetView showGridLines="0" view="pageBreakPreview" topLeftCell="A5" zoomScaleNormal="100" workbookViewId="0">
      <selection activeCell="U38" sqref="U38"/>
    </sheetView>
  </sheetViews>
  <sheetFormatPr defaultColWidth="9.140625" defaultRowHeight="12.75" x14ac:dyDescent="0.2"/>
  <cols>
    <col min="1" max="2" width="3.85546875" style="3" customWidth="1"/>
    <col min="3" max="3" width="3.85546875" style="5" bestFit="1" customWidth="1"/>
    <col min="4" max="4" width="3.140625" style="3" customWidth="1"/>
    <col min="5" max="31" width="3" style="3" customWidth="1"/>
    <col min="32" max="32" width="2.42578125" style="3" customWidth="1"/>
    <col min="33" max="33" width="3.5703125" style="26" customWidth="1"/>
    <col min="34" max="35" width="10.85546875" style="3" customWidth="1"/>
    <col min="36" max="43" width="3" style="3" customWidth="1"/>
    <col min="44" max="44" width="3.140625" style="3" customWidth="1"/>
    <col min="45" max="16384" width="9.140625" style="3"/>
  </cols>
  <sheetData>
    <row r="1" spans="1:35" ht="26.25" customHeight="1" x14ac:dyDescent="0.2">
      <c r="A1" s="353" t="s">
        <v>21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</row>
    <row r="2" spans="1:35" s="30" customFormat="1" ht="13.5" x14ac:dyDescent="0.25">
      <c r="A2" s="45" t="s">
        <v>16</v>
      </c>
      <c r="B2" s="46"/>
      <c r="C2" s="47"/>
      <c r="D2" s="48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9"/>
      <c r="AH2" s="49"/>
      <c r="AI2" s="49"/>
    </row>
    <row r="3" spans="1:35" s="31" customFormat="1" ht="13.5" x14ac:dyDescent="0.25">
      <c r="A3" s="50"/>
      <c r="B3" s="50"/>
      <c r="C3" s="51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</row>
    <row r="4" spans="1:35" s="9" customFormat="1" ht="6" customHeight="1" x14ac:dyDescent="0.3">
      <c r="A4" s="52"/>
      <c r="B4" s="52"/>
      <c r="C4" s="53"/>
      <c r="D4" s="54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</row>
    <row r="5" spans="1:35" s="9" customFormat="1" ht="39.75" customHeight="1" x14ac:dyDescent="0.3">
      <c r="A5" s="411" t="str">
        <f>IF(Anagrafica!A3&lt;&gt;"",Anagrafica!A3,"")</f>
        <v>CDC ___/______/______ ANNO_______ (agg. P se plurien.) 
TITOLO DEL CDC______________________________</v>
      </c>
      <c r="B5" s="411"/>
      <c r="C5" s="411"/>
      <c r="D5" s="411"/>
      <c r="E5" s="411"/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  <c r="Q5" s="411"/>
      <c r="R5" s="411"/>
      <c r="S5" s="411"/>
      <c r="T5" s="411"/>
      <c r="U5" s="411"/>
      <c r="V5" s="411"/>
      <c r="W5" s="411"/>
      <c r="X5" s="411"/>
      <c r="Y5" s="411"/>
      <c r="Z5" s="411"/>
      <c r="AA5" s="411"/>
      <c r="AB5" s="411"/>
      <c r="AC5" s="411"/>
      <c r="AD5" s="411"/>
      <c r="AE5" s="411"/>
      <c r="AF5" s="411"/>
      <c r="AG5" s="411"/>
      <c r="AH5" s="411"/>
      <c r="AI5" s="411"/>
    </row>
    <row r="6" spans="1:35" s="9" customFormat="1" ht="20.25" x14ac:dyDescent="0.3">
      <c r="A6" s="33"/>
      <c r="B6" s="33"/>
      <c r="C6" s="58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</row>
    <row r="7" spans="1:35" s="9" customFormat="1" ht="20.25" x14ac:dyDescent="0.3">
      <c r="C7" s="10"/>
      <c r="D7" s="11"/>
    </row>
    <row r="8" spans="1:35" s="72" customFormat="1" ht="18.75" x14ac:dyDescent="0.3">
      <c r="A8" s="412" t="str">
        <f>"Criterio: "&amp; Anagrafica!A21&amp;" - "&amp;Anagrafica!B21</f>
        <v>Criterio: CRIT2 - Criterio tecnico 2</v>
      </c>
      <c r="B8" s="412"/>
      <c r="C8" s="412"/>
      <c r="D8" s="412"/>
      <c r="E8" s="412"/>
      <c r="F8" s="412"/>
      <c r="G8" s="412"/>
      <c r="H8" s="412"/>
      <c r="I8" s="412"/>
      <c r="J8" s="412"/>
      <c r="K8" s="412"/>
      <c r="L8" s="412"/>
      <c r="M8" s="412"/>
      <c r="N8" s="412"/>
      <c r="O8" s="412"/>
      <c r="P8" s="412"/>
      <c r="Q8" s="412"/>
      <c r="R8" s="412"/>
      <c r="S8" s="412"/>
      <c r="T8" s="412"/>
      <c r="U8" s="412"/>
      <c r="V8" s="412"/>
      <c r="W8" s="412"/>
      <c r="X8" s="412"/>
      <c r="Y8" s="412"/>
      <c r="Z8" s="412"/>
      <c r="AA8" s="412"/>
      <c r="AB8" s="412"/>
      <c r="AC8" s="412"/>
      <c r="AD8" s="412"/>
      <c r="AE8" s="412"/>
      <c r="AF8" s="412"/>
      <c r="AG8" s="412"/>
      <c r="AH8" s="82" t="s">
        <v>15</v>
      </c>
      <c r="AI8" s="83">
        <f>IF(+Anagrafica!C21&lt;&gt;"",Anagrafica!C21,"")</f>
        <v>35</v>
      </c>
    </row>
    <row r="9" spans="1:35" s="1" customFormat="1" ht="24" customHeight="1" x14ac:dyDescent="0.3">
      <c r="A9" s="413" t="str">
        <f>"Sottocriterio: " &amp; Anagrafica!A31&amp;" - "&amp;Anagrafica!B31</f>
        <v xml:space="preserve">Sottocriterio:  - </v>
      </c>
      <c r="B9" s="413"/>
      <c r="C9" s="413"/>
      <c r="D9" s="413"/>
      <c r="E9" s="413"/>
      <c r="F9" s="413"/>
      <c r="G9" s="413"/>
      <c r="H9" s="413"/>
      <c r="I9" s="413"/>
      <c r="J9" s="413"/>
      <c r="K9" s="413"/>
      <c r="L9" s="413"/>
      <c r="M9" s="413"/>
      <c r="N9" s="413"/>
      <c r="O9" s="413"/>
      <c r="P9" s="413"/>
      <c r="Q9" s="413"/>
      <c r="R9" s="413"/>
      <c r="S9" s="413"/>
      <c r="T9" s="413"/>
      <c r="U9" s="413"/>
      <c r="V9" s="413"/>
      <c r="W9" s="413"/>
      <c r="X9" s="413"/>
      <c r="Y9" s="413"/>
      <c r="Z9" s="413"/>
      <c r="AA9" s="413"/>
      <c r="AB9" s="413"/>
      <c r="AC9" s="413"/>
      <c r="AD9" s="413"/>
      <c r="AE9" s="413"/>
      <c r="AF9" s="413"/>
      <c r="AG9" s="413"/>
      <c r="AH9" s="65" t="s">
        <v>18</v>
      </c>
      <c r="AI9" s="84" t="str">
        <f>IF(+Anagrafica!C31&lt;&gt;"",Anagrafica!C31,"")</f>
        <v/>
      </c>
    </row>
    <row r="10" spans="1:35" ht="18" x14ac:dyDescent="0.25">
      <c r="B10" s="1"/>
      <c r="D10" s="1"/>
      <c r="AB10" s="4"/>
      <c r="AC10" s="4"/>
      <c r="AD10" s="4"/>
      <c r="AE10" s="4"/>
    </row>
    <row r="11" spans="1:35" ht="29.25" customHeight="1" x14ac:dyDescent="0.2">
      <c r="A11" s="385" t="s">
        <v>17</v>
      </c>
      <c r="B11" s="385"/>
      <c r="C11" s="385"/>
      <c r="D11" s="385"/>
      <c r="E11" s="385"/>
      <c r="F11" s="385"/>
      <c r="G11" s="385"/>
      <c r="H11" s="385"/>
      <c r="I11" s="385"/>
      <c r="J11" s="385"/>
      <c r="K11" s="385"/>
      <c r="L11" s="385"/>
      <c r="M11" s="385"/>
      <c r="N11" s="385"/>
      <c r="O11" s="385"/>
      <c r="P11" s="385"/>
      <c r="Q11" s="385"/>
      <c r="R11" s="385"/>
      <c r="S11" s="385"/>
      <c r="T11" s="385" t="s">
        <v>23</v>
      </c>
      <c r="U11" s="385"/>
      <c r="V11" s="385"/>
      <c r="W11" s="385"/>
      <c r="X11" s="385" t="s">
        <v>25</v>
      </c>
      <c r="Y11" s="385"/>
      <c r="Z11" s="385"/>
      <c r="AA11" s="385"/>
      <c r="AB11" s="385" t="s">
        <v>24</v>
      </c>
      <c r="AC11" s="385"/>
      <c r="AD11" s="385"/>
      <c r="AE11" s="385"/>
      <c r="AF11" s="26"/>
      <c r="AI11" s="21" t="s">
        <v>19</v>
      </c>
    </row>
    <row r="12" spans="1:35" ht="16.5" x14ac:dyDescent="0.3">
      <c r="A12" s="61" t="str">
        <f>IF($AI$9&lt;&gt;"",IF(Anagrafica!A99&lt;&gt;"",Anagrafica!A99,""),"")</f>
        <v/>
      </c>
      <c r="B12" s="409" t="str">
        <f>IF(A12&lt;&gt;"",IF(Anagrafica!B99&lt;&gt;"",Anagrafica!B99,""),"")</f>
        <v/>
      </c>
      <c r="C12" s="409"/>
      <c r="D12" s="409"/>
      <c r="E12" s="409"/>
      <c r="F12" s="409"/>
      <c r="G12" s="409"/>
      <c r="H12" s="409"/>
      <c r="I12" s="409"/>
      <c r="J12" s="409"/>
      <c r="K12" s="409"/>
      <c r="L12" s="409"/>
      <c r="M12" s="409"/>
      <c r="N12" s="409"/>
      <c r="O12" s="409"/>
      <c r="P12" s="409"/>
      <c r="Q12" s="409"/>
      <c r="R12" s="409"/>
      <c r="S12" s="410"/>
      <c r="T12" s="372" t="str">
        <f>IF(A12&lt;&gt;"",IF(AI31&lt;&gt;"",AI31,0)+IF(AI50&lt;&gt;"",AI50,0)+IF(AI69&lt;&gt;"",AI69,0)+IF(AI88&lt;&gt;"",AI88,0)+IF(AI107&lt;&gt;"",AI107,0),"")</f>
        <v/>
      </c>
      <c r="U12" s="373"/>
      <c r="V12" s="373"/>
      <c r="W12" s="373"/>
      <c r="X12" s="372" t="str">
        <f>IF(T12&lt;&gt;"",ROUND(T12/COUNTA(Anagrafica!$B$89:$C$93),3),"")</f>
        <v/>
      </c>
      <c r="Y12" s="373"/>
      <c r="Z12" s="373"/>
      <c r="AA12" s="390"/>
      <c r="AB12" s="372" t="str">
        <f>IF(T12="","",IF(T12&gt;0,ROUND(X12/LARGE($X$12:$AA$26,1),3),0))</f>
        <v/>
      </c>
      <c r="AC12" s="373"/>
      <c r="AD12" s="373"/>
      <c r="AE12" s="390"/>
      <c r="AF12" s="94"/>
      <c r="AG12" s="94"/>
      <c r="AH12" s="95"/>
      <c r="AI12" s="85" t="str">
        <f t="shared" ref="AI12:AI26" si="0">IF(AB12&lt;&gt;"",IF(AB12&gt;0,ROUND(AB12*IF($AI$9&lt;&gt;"",$AI$9,$AI$8),3),0),"")</f>
        <v/>
      </c>
    </row>
    <row r="13" spans="1:35" ht="16.5" x14ac:dyDescent="0.3">
      <c r="A13" s="62" t="str">
        <f>IF($AI$9&lt;&gt;"",IF(Anagrafica!A100&lt;&gt;"",Anagrafica!A100,""),"")</f>
        <v/>
      </c>
      <c r="B13" s="374" t="str">
        <f>IF(A13&lt;&gt;"",IF(Anagrafica!B100&lt;&gt;"",Anagrafica!B100,""),"")</f>
        <v/>
      </c>
      <c r="C13" s="374"/>
      <c r="D13" s="374"/>
      <c r="E13" s="374"/>
      <c r="F13" s="374"/>
      <c r="G13" s="374"/>
      <c r="H13" s="374"/>
      <c r="I13" s="374"/>
      <c r="J13" s="374"/>
      <c r="K13" s="374"/>
      <c r="L13" s="374"/>
      <c r="M13" s="374"/>
      <c r="N13" s="374"/>
      <c r="O13" s="374"/>
      <c r="P13" s="374"/>
      <c r="Q13" s="374"/>
      <c r="R13" s="374"/>
      <c r="S13" s="376"/>
      <c r="T13" s="401" t="str">
        <f t="shared" ref="T13:T26" si="1">IF(A13&lt;&gt;"",IF(AI32&lt;&gt;"",AI32,0)+IF(AI51&lt;&gt;"",AI51,0)+IF(AI70&lt;&gt;"",AI70,0)+IF(AI89&lt;&gt;"",AI89,0)+IF(AI108&lt;&gt;"",AI108,0),"")</f>
        <v/>
      </c>
      <c r="U13" s="402"/>
      <c r="V13" s="402"/>
      <c r="W13" s="402"/>
      <c r="X13" s="401" t="str">
        <f>IF(T13&lt;&gt;"",ROUND(T13/COUNTA(Anagrafica!$B$89:$C$93),3),"")</f>
        <v/>
      </c>
      <c r="Y13" s="402"/>
      <c r="Z13" s="402"/>
      <c r="AA13" s="403"/>
      <c r="AB13" s="401" t="str">
        <f t="shared" ref="AB13:AB26" si="2">IF(T13="","",IF(T13&gt;0,ROUND(X13/LARGE($X$12:$AA$26,1),3),0))</f>
        <v/>
      </c>
      <c r="AC13" s="402"/>
      <c r="AD13" s="402"/>
      <c r="AE13" s="403"/>
      <c r="AF13" s="96"/>
      <c r="AG13" s="96"/>
      <c r="AH13" s="97"/>
      <c r="AI13" s="86" t="str">
        <f t="shared" si="0"/>
        <v/>
      </c>
    </row>
    <row r="14" spans="1:35" ht="16.5" x14ac:dyDescent="0.3">
      <c r="A14" s="62" t="str">
        <f>IF($AI$9&lt;&gt;"",IF(Anagrafica!A101&lt;&gt;"",Anagrafica!A101,""),"")</f>
        <v/>
      </c>
      <c r="B14" s="374" t="str">
        <f>IF(A14&lt;&gt;"",IF(Anagrafica!B101&lt;&gt;"",Anagrafica!B101,""),"")</f>
        <v/>
      </c>
      <c r="C14" s="374"/>
      <c r="D14" s="374"/>
      <c r="E14" s="374"/>
      <c r="F14" s="374"/>
      <c r="G14" s="374"/>
      <c r="H14" s="374"/>
      <c r="I14" s="374"/>
      <c r="J14" s="374"/>
      <c r="K14" s="374"/>
      <c r="L14" s="374"/>
      <c r="M14" s="374"/>
      <c r="N14" s="374"/>
      <c r="O14" s="374"/>
      <c r="P14" s="374"/>
      <c r="Q14" s="374"/>
      <c r="R14" s="374"/>
      <c r="S14" s="376"/>
      <c r="T14" s="401" t="str">
        <f t="shared" si="1"/>
        <v/>
      </c>
      <c r="U14" s="402"/>
      <c r="V14" s="402"/>
      <c r="W14" s="402"/>
      <c r="X14" s="401" t="str">
        <f>IF(T14&lt;&gt;"",ROUND(T14/COUNTA(Anagrafica!$B$89:$C$93),3),"")</f>
        <v/>
      </c>
      <c r="Y14" s="402"/>
      <c r="Z14" s="402"/>
      <c r="AA14" s="403"/>
      <c r="AB14" s="401" t="str">
        <f t="shared" si="2"/>
        <v/>
      </c>
      <c r="AC14" s="402"/>
      <c r="AD14" s="402"/>
      <c r="AE14" s="403"/>
      <c r="AF14" s="96"/>
      <c r="AG14" s="96"/>
      <c r="AH14" s="97"/>
      <c r="AI14" s="86" t="str">
        <f t="shared" si="0"/>
        <v/>
      </c>
    </row>
    <row r="15" spans="1:35" ht="16.5" x14ac:dyDescent="0.3">
      <c r="A15" s="62" t="str">
        <f>IF($AI$9&lt;&gt;"",IF(Anagrafica!A102&lt;&gt;"",Anagrafica!A102,""),"")</f>
        <v/>
      </c>
      <c r="B15" s="374" t="str">
        <f>IF(A15&lt;&gt;"",IF(Anagrafica!B102&lt;&gt;"",Anagrafica!B102,""),"")</f>
        <v/>
      </c>
      <c r="C15" s="374"/>
      <c r="D15" s="374"/>
      <c r="E15" s="374"/>
      <c r="F15" s="374"/>
      <c r="G15" s="374"/>
      <c r="H15" s="374"/>
      <c r="I15" s="374"/>
      <c r="J15" s="374"/>
      <c r="K15" s="374"/>
      <c r="L15" s="374"/>
      <c r="M15" s="374"/>
      <c r="N15" s="374"/>
      <c r="O15" s="374"/>
      <c r="P15" s="374"/>
      <c r="Q15" s="374"/>
      <c r="R15" s="374"/>
      <c r="S15" s="376"/>
      <c r="T15" s="401" t="str">
        <f t="shared" si="1"/>
        <v/>
      </c>
      <c r="U15" s="402"/>
      <c r="V15" s="402"/>
      <c r="W15" s="402"/>
      <c r="X15" s="401" t="str">
        <f>IF(T15&lt;&gt;"",ROUND(T15/COUNTA(Anagrafica!$B$89:$C$93),3),"")</f>
        <v/>
      </c>
      <c r="Y15" s="402"/>
      <c r="Z15" s="402"/>
      <c r="AA15" s="403"/>
      <c r="AB15" s="401" t="str">
        <f t="shared" si="2"/>
        <v/>
      </c>
      <c r="AC15" s="402"/>
      <c r="AD15" s="402"/>
      <c r="AE15" s="403"/>
      <c r="AF15" s="96"/>
      <c r="AG15" s="96"/>
      <c r="AH15" s="97"/>
      <c r="AI15" s="86" t="str">
        <f t="shared" si="0"/>
        <v/>
      </c>
    </row>
    <row r="16" spans="1:35" ht="16.5" x14ac:dyDescent="0.3">
      <c r="A16" s="62" t="str">
        <f>IF($AI$9&lt;&gt;"",IF(Anagrafica!A103&lt;&gt;"",Anagrafica!A103,""),"")</f>
        <v/>
      </c>
      <c r="B16" s="374" t="str">
        <f>IF(A16&lt;&gt;"",IF(Anagrafica!B103&lt;&gt;"",Anagrafica!B103,""),"")</f>
        <v/>
      </c>
      <c r="C16" s="374"/>
      <c r="D16" s="374"/>
      <c r="E16" s="374"/>
      <c r="F16" s="374"/>
      <c r="G16" s="374"/>
      <c r="H16" s="374"/>
      <c r="I16" s="374"/>
      <c r="J16" s="374"/>
      <c r="K16" s="374"/>
      <c r="L16" s="374"/>
      <c r="M16" s="374"/>
      <c r="N16" s="374"/>
      <c r="O16" s="374"/>
      <c r="P16" s="374"/>
      <c r="Q16" s="374"/>
      <c r="R16" s="374"/>
      <c r="S16" s="376"/>
      <c r="T16" s="401" t="str">
        <f t="shared" si="1"/>
        <v/>
      </c>
      <c r="U16" s="402"/>
      <c r="V16" s="402"/>
      <c r="W16" s="402"/>
      <c r="X16" s="401" t="str">
        <f>IF(T16&lt;&gt;"",ROUND(T16/COUNTA(Anagrafica!$B$89:$C$93),3),"")</f>
        <v/>
      </c>
      <c r="Y16" s="402"/>
      <c r="Z16" s="402"/>
      <c r="AA16" s="403"/>
      <c r="AB16" s="401" t="str">
        <f t="shared" si="2"/>
        <v/>
      </c>
      <c r="AC16" s="402"/>
      <c r="AD16" s="402"/>
      <c r="AE16" s="403"/>
      <c r="AF16" s="96"/>
      <c r="AG16" s="96"/>
      <c r="AH16" s="97"/>
      <c r="AI16" s="86" t="str">
        <f t="shared" si="0"/>
        <v/>
      </c>
    </row>
    <row r="17" spans="1:35" ht="16.5" x14ac:dyDescent="0.3">
      <c r="A17" s="62" t="str">
        <f>IF($AI$9&lt;&gt;"",IF(Anagrafica!A104&lt;&gt;"",Anagrafica!A104,""),"")</f>
        <v/>
      </c>
      <c r="B17" s="374" t="str">
        <f>IF(A17&lt;&gt;"",IF(Anagrafica!B104&lt;&gt;"",Anagrafica!B104,""),"")</f>
        <v/>
      </c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4"/>
      <c r="N17" s="374"/>
      <c r="O17" s="374"/>
      <c r="P17" s="374"/>
      <c r="Q17" s="374"/>
      <c r="R17" s="374"/>
      <c r="S17" s="376"/>
      <c r="T17" s="401" t="str">
        <f t="shared" si="1"/>
        <v/>
      </c>
      <c r="U17" s="402"/>
      <c r="V17" s="402"/>
      <c r="W17" s="402"/>
      <c r="X17" s="401" t="str">
        <f>IF(T17&lt;&gt;"",ROUND(T17/COUNTA(Anagrafica!$B$89:$C$93),3),"")</f>
        <v/>
      </c>
      <c r="Y17" s="402"/>
      <c r="Z17" s="402"/>
      <c r="AA17" s="403"/>
      <c r="AB17" s="401" t="str">
        <f t="shared" si="2"/>
        <v/>
      </c>
      <c r="AC17" s="402"/>
      <c r="AD17" s="402"/>
      <c r="AE17" s="403"/>
      <c r="AF17" s="96"/>
      <c r="AG17" s="96"/>
      <c r="AH17" s="97"/>
      <c r="AI17" s="86" t="str">
        <f t="shared" si="0"/>
        <v/>
      </c>
    </row>
    <row r="18" spans="1:35" ht="16.5" x14ac:dyDescent="0.3">
      <c r="A18" s="62" t="str">
        <f>IF($AI$9&lt;&gt;"",IF(Anagrafica!A105&lt;&gt;"",Anagrafica!A105,""),"")</f>
        <v/>
      </c>
      <c r="B18" s="374" t="str">
        <f>IF(A18&lt;&gt;"",IF(Anagrafica!B105&lt;&gt;"",Anagrafica!B105,""),"")</f>
        <v/>
      </c>
      <c r="C18" s="374"/>
      <c r="D18" s="374"/>
      <c r="E18" s="374"/>
      <c r="F18" s="374"/>
      <c r="G18" s="374"/>
      <c r="H18" s="374"/>
      <c r="I18" s="374"/>
      <c r="J18" s="374"/>
      <c r="K18" s="374"/>
      <c r="L18" s="374"/>
      <c r="M18" s="374"/>
      <c r="N18" s="374"/>
      <c r="O18" s="374"/>
      <c r="P18" s="374"/>
      <c r="Q18" s="374"/>
      <c r="R18" s="374"/>
      <c r="S18" s="376"/>
      <c r="T18" s="401" t="str">
        <f t="shared" si="1"/>
        <v/>
      </c>
      <c r="U18" s="402"/>
      <c r="V18" s="402"/>
      <c r="W18" s="402"/>
      <c r="X18" s="401" t="str">
        <f>IF(T18&lt;&gt;"",ROUND(T18/COUNTA(Anagrafica!$B$89:$C$93),3),"")</f>
        <v/>
      </c>
      <c r="Y18" s="402"/>
      <c r="Z18" s="402"/>
      <c r="AA18" s="403"/>
      <c r="AB18" s="401" t="str">
        <f t="shared" si="2"/>
        <v/>
      </c>
      <c r="AC18" s="402"/>
      <c r="AD18" s="402"/>
      <c r="AE18" s="403"/>
      <c r="AF18" s="96"/>
      <c r="AG18" s="96"/>
      <c r="AH18" s="97"/>
      <c r="AI18" s="86" t="str">
        <f t="shared" si="0"/>
        <v/>
      </c>
    </row>
    <row r="19" spans="1:35" ht="16.5" x14ac:dyDescent="0.3">
      <c r="A19" s="62" t="str">
        <f>IF($AI$9&lt;&gt;"",IF(Anagrafica!A106&lt;&gt;"",Anagrafica!A106,""),"")</f>
        <v/>
      </c>
      <c r="B19" s="374" t="str">
        <f>IF(A19&lt;&gt;"",IF(Anagrafica!B106&lt;&gt;"",Anagrafica!B106,""),"")</f>
        <v/>
      </c>
      <c r="C19" s="374"/>
      <c r="D19" s="374"/>
      <c r="E19" s="374"/>
      <c r="F19" s="374"/>
      <c r="G19" s="374"/>
      <c r="H19" s="374"/>
      <c r="I19" s="374"/>
      <c r="J19" s="374"/>
      <c r="K19" s="374"/>
      <c r="L19" s="374"/>
      <c r="M19" s="374"/>
      <c r="N19" s="374"/>
      <c r="O19" s="374"/>
      <c r="P19" s="374"/>
      <c r="Q19" s="374"/>
      <c r="R19" s="374"/>
      <c r="S19" s="376"/>
      <c r="T19" s="401" t="str">
        <f t="shared" si="1"/>
        <v/>
      </c>
      <c r="U19" s="402"/>
      <c r="V19" s="402"/>
      <c r="W19" s="402"/>
      <c r="X19" s="401" t="str">
        <f>IF(T19&lt;&gt;"",ROUND(T19/COUNTA(Anagrafica!$B$89:$C$93),3),"")</f>
        <v/>
      </c>
      <c r="Y19" s="402"/>
      <c r="Z19" s="402"/>
      <c r="AA19" s="403"/>
      <c r="AB19" s="401" t="str">
        <f t="shared" si="2"/>
        <v/>
      </c>
      <c r="AC19" s="402"/>
      <c r="AD19" s="402"/>
      <c r="AE19" s="403"/>
      <c r="AF19" s="96"/>
      <c r="AG19" s="96"/>
      <c r="AH19" s="97"/>
      <c r="AI19" s="86" t="str">
        <f t="shared" si="0"/>
        <v/>
      </c>
    </row>
    <row r="20" spans="1:35" ht="16.5" x14ac:dyDescent="0.3">
      <c r="A20" s="62" t="str">
        <f>IF($AI$9&lt;&gt;"",IF(Anagrafica!A107&lt;&gt;"",Anagrafica!A107,""),"")</f>
        <v/>
      </c>
      <c r="B20" s="374" t="str">
        <f>IF(A20&lt;&gt;"",IF(Anagrafica!B107&lt;&gt;"",Anagrafica!B107,""),"")</f>
        <v/>
      </c>
      <c r="C20" s="374"/>
      <c r="D20" s="374"/>
      <c r="E20" s="374"/>
      <c r="F20" s="374"/>
      <c r="G20" s="374"/>
      <c r="H20" s="374"/>
      <c r="I20" s="374"/>
      <c r="J20" s="374"/>
      <c r="K20" s="374"/>
      <c r="L20" s="374"/>
      <c r="M20" s="374"/>
      <c r="N20" s="374"/>
      <c r="O20" s="374"/>
      <c r="P20" s="374"/>
      <c r="Q20" s="374"/>
      <c r="R20" s="374"/>
      <c r="S20" s="376"/>
      <c r="T20" s="401" t="str">
        <f t="shared" si="1"/>
        <v/>
      </c>
      <c r="U20" s="402"/>
      <c r="V20" s="402"/>
      <c r="W20" s="402"/>
      <c r="X20" s="401" t="str">
        <f>IF(T20&lt;&gt;"",ROUND(T20/COUNTA(Anagrafica!$B$89:$C$93),3),"")</f>
        <v/>
      </c>
      <c r="Y20" s="402"/>
      <c r="Z20" s="402"/>
      <c r="AA20" s="403"/>
      <c r="AB20" s="401" t="str">
        <f t="shared" si="2"/>
        <v/>
      </c>
      <c r="AC20" s="402"/>
      <c r="AD20" s="402"/>
      <c r="AE20" s="403"/>
      <c r="AF20" s="96"/>
      <c r="AG20" s="96"/>
      <c r="AH20" s="97"/>
      <c r="AI20" s="86" t="str">
        <f t="shared" si="0"/>
        <v/>
      </c>
    </row>
    <row r="21" spans="1:35" ht="16.5" x14ac:dyDescent="0.3">
      <c r="A21" s="62" t="str">
        <f>IF($AI$9&lt;&gt;"",IF(Anagrafica!A108&lt;&gt;"",Anagrafica!A108,""),"")</f>
        <v/>
      </c>
      <c r="B21" s="374" t="str">
        <f>IF(A21&lt;&gt;"",IF(Anagrafica!B108&lt;&gt;"",Anagrafica!B108,""),"")</f>
        <v/>
      </c>
      <c r="C21" s="374"/>
      <c r="D21" s="374"/>
      <c r="E21" s="374"/>
      <c r="F21" s="374"/>
      <c r="G21" s="374"/>
      <c r="H21" s="374"/>
      <c r="I21" s="374"/>
      <c r="J21" s="374"/>
      <c r="K21" s="374"/>
      <c r="L21" s="374"/>
      <c r="M21" s="374"/>
      <c r="N21" s="374"/>
      <c r="O21" s="374"/>
      <c r="P21" s="374"/>
      <c r="Q21" s="374"/>
      <c r="R21" s="374"/>
      <c r="S21" s="376"/>
      <c r="T21" s="401" t="str">
        <f t="shared" si="1"/>
        <v/>
      </c>
      <c r="U21" s="402"/>
      <c r="V21" s="402"/>
      <c r="W21" s="402"/>
      <c r="X21" s="401" t="str">
        <f>IF(T21&lt;&gt;"",ROUND(T21/COUNTA(Anagrafica!$B$89:$C$93),3),"")</f>
        <v/>
      </c>
      <c r="Y21" s="402"/>
      <c r="Z21" s="402"/>
      <c r="AA21" s="403"/>
      <c r="AB21" s="401" t="str">
        <f t="shared" si="2"/>
        <v/>
      </c>
      <c r="AC21" s="402"/>
      <c r="AD21" s="402"/>
      <c r="AE21" s="403"/>
      <c r="AF21" s="96"/>
      <c r="AG21" s="96"/>
      <c r="AH21" s="97"/>
      <c r="AI21" s="86" t="str">
        <f t="shared" si="0"/>
        <v/>
      </c>
    </row>
    <row r="22" spans="1:35" ht="16.5" x14ac:dyDescent="0.3">
      <c r="A22" s="62" t="str">
        <f>IF($AI$9&lt;&gt;"",IF(Anagrafica!A109&lt;&gt;"",Anagrafica!A109,""),"")</f>
        <v/>
      </c>
      <c r="B22" s="374" t="str">
        <f>IF(A22&lt;&gt;"",IF(Anagrafica!B109&lt;&gt;"",Anagrafica!B109,""),"")</f>
        <v/>
      </c>
      <c r="C22" s="374"/>
      <c r="D22" s="374"/>
      <c r="E22" s="374"/>
      <c r="F22" s="374"/>
      <c r="G22" s="374"/>
      <c r="H22" s="374"/>
      <c r="I22" s="374"/>
      <c r="J22" s="374"/>
      <c r="K22" s="374"/>
      <c r="L22" s="374"/>
      <c r="M22" s="374"/>
      <c r="N22" s="374"/>
      <c r="O22" s="374"/>
      <c r="P22" s="374"/>
      <c r="Q22" s="374"/>
      <c r="R22" s="374"/>
      <c r="S22" s="376"/>
      <c r="T22" s="401" t="str">
        <f t="shared" si="1"/>
        <v/>
      </c>
      <c r="U22" s="402"/>
      <c r="V22" s="402"/>
      <c r="W22" s="402"/>
      <c r="X22" s="401" t="str">
        <f>IF(T22&lt;&gt;"",ROUND(T22/COUNTA(Anagrafica!$B$89:$C$93),3),"")</f>
        <v/>
      </c>
      <c r="Y22" s="402"/>
      <c r="Z22" s="402"/>
      <c r="AA22" s="403"/>
      <c r="AB22" s="401" t="str">
        <f t="shared" si="2"/>
        <v/>
      </c>
      <c r="AC22" s="402"/>
      <c r="AD22" s="402"/>
      <c r="AE22" s="403"/>
      <c r="AF22" s="96"/>
      <c r="AG22" s="96"/>
      <c r="AH22" s="97"/>
      <c r="AI22" s="86" t="str">
        <f t="shared" si="0"/>
        <v/>
      </c>
    </row>
    <row r="23" spans="1:35" ht="16.5" x14ac:dyDescent="0.3">
      <c r="A23" s="62" t="str">
        <f>IF($AI$9&lt;&gt;"",IF(Anagrafica!A110&lt;&gt;"",Anagrafica!A110,""),"")</f>
        <v/>
      </c>
      <c r="B23" s="374" t="str">
        <f>IF(A23&lt;&gt;"",IF(Anagrafica!B110&lt;&gt;"",Anagrafica!B110,""),"")</f>
        <v/>
      </c>
      <c r="C23" s="374"/>
      <c r="D23" s="374"/>
      <c r="E23" s="374"/>
      <c r="F23" s="374"/>
      <c r="G23" s="374"/>
      <c r="H23" s="374"/>
      <c r="I23" s="374"/>
      <c r="J23" s="374"/>
      <c r="K23" s="374"/>
      <c r="L23" s="374"/>
      <c r="M23" s="374"/>
      <c r="N23" s="374"/>
      <c r="O23" s="374"/>
      <c r="P23" s="374"/>
      <c r="Q23" s="374"/>
      <c r="R23" s="374"/>
      <c r="S23" s="376"/>
      <c r="T23" s="401" t="str">
        <f t="shared" si="1"/>
        <v/>
      </c>
      <c r="U23" s="402"/>
      <c r="V23" s="402"/>
      <c r="W23" s="402"/>
      <c r="X23" s="401" t="str">
        <f>IF(T23&lt;&gt;"",ROUND(T23/COUNTA(Anagrafica!$B$89:$C$93),3),"")</f>
        <v/>
      </c>
      <c r="Y23" s="402"/>
      <c r="Z23" s="402"/>
      <c r="AA23" s="403"/>
      <c r="AB23" s="401" t="str">
        <f t="shared" si="2"/>
        <v/>
      </c>
      <c r="AC23" s="402"/>
      <c r="AD23" s="402"/>
      <c r="AE23" s="403"/>
      <c r="AF23" s="96"/>
      <c r="AG23" s="96"/>
      <c r="AH23" s="97"/>
      <c r="AI23" s="86" t="str">
        <f t="shared" si="0"/>
        <v/>
      </c>
    </row>
    <row r="24" spans="1:35" ht="16.5" x14ac:dyDescent="0.3">
      <c r="A24" s="62" t="str">
        <f>IF($AI$9&lt;&gt;"",IF(Anagrafica!A111&lt;&gt;"",Anagrafica!A111,""),"")</f>
        <v/>
      </c>
      <c r="B24" s="374" t="str">
        <f>IF(A24&lt;&gt;"",IF(Anagrafica!B111&lt;&gt;"",Anagrafica!B111,""),"")</f>
        <v/>
      </c>
      <c r="C24" s="374"/>
      <c r="D24" s="374"/>
      <c r="E24" s="374"/>
      <c r="F24" s="374"/>
      <c r="G24" s="374"/>
      <c r="H24" s="374"/>
      <c r="I24" s="374"/>
      <c r="J24" s="374"/>
      <c r="K24" s="374"/>
      <c r="L24" s="374"/>
      <c r="M24" s="374"/>
      <c r="N24" s="374"/>
      <c r="O24" s="374"/>
      <c r="P24" s="374"/>
      <c r="Q24" s="374"/>
      <c r="R24" s="374"/>
      <c r="S24" s="376"/>
      <c r="T24" s="401" t="str">
        <f t="shared" si="1"/>
        <v/>
      </c>
      <c r="U24" s="402"/>
      <c r="V24" s="402"/>
      <c r="W24" s="402"/>
      <c r="X24" s="401" t="str">
        <f>IF(T24&lt;&gt;"",ROUND(T24/COUNTA(Anagrafica!$B$89:$C$93),3),"")</f>
        <v/>
      </c>
      <c r="Y24" s="402"/>
      <c r="Z24" s="402"/>
      <c r="AA24" s="403"/>
      <c r="AB24" s="401" t="str">
        <f t="shared" si="2"/>
        <v/>
      </c>
      <c r="AC24" s="402"/>
      <c r="AD24" s="402"/>
      <c r="AE24" s="403"/>
      <c r="AF24" s="96"/>
      <c r="AG24" s="96"/>
      <c r="AH24" s="97"/>
      <c r="AI24" s="86" t="str">
        <f t="shared" si="0"/>
        <v/>
      </c>
    </row>
    <row r="25" spans="1:35" ht="16.5" x14ac:dyDescent="0.3">
      <c r="A25" s="62" t="str">
        <f>IF($AI$9&lt;&gt;"",IF(Anagrafica!A112&lt;&gt;"",Anagrafica!A112,""),"")</f>
        <v/>
      </c>
      <c r="B25" s="374" t="str">
        <f>IF(A25&lt;&gt;"",IF(Anagrafica!B112&lt;&gt;"",Anagrafica!B112,""),"")</f>
        <v/>
      </c>
      <c r="C25" s="374"/>
      <c r="D25" s="374"/>
      <c r="E25" s="374"/>
      <c r="F25" s="374"/>
      <c r="G25" s="374"/>
      <c r="H25" s="374"/>
      <c r="I25" s="374"/>
      <c r="J25" s="374"/>
      <c r="K25" s="374"/>
      <c r="L25" s="374"/>
      <c r="M25" s="374"/>
      <c r="N25" s="374"/>
      <c r="O25" s="374"/>
      <c r="P25" s="374"/>
      <c r="Q25" s="374"/>
      <c r="R25" s="374"/>
      <c r="S25" s="376"/>
      <c r="T25" s="401" t="str">
        <f t="shared" si="1"/>
        <v/>
      </c>
      <c r="U25" s="402"/>
      <c r="V25" s="402"/>
      <c r="W25" s="402"/>
      <c r="X25" s="401" t="str">
        <f>IF(T25&lt;&gt;"",ROUND(T25/COUNTA(Anagrafica!$B$89:$C$93),3),"")</f>
        <v/>
      </c>
      <c r="Y25" s="402"/>
      <c r="Z25" s="402"/>
      <c r="AA25" s="403"/>
      <c r="AB25" s="401" t="str">
        <f t="shared" si="2"/>
        <v/>
      </c>
      <c r="AC25" s="402"/>
      <c r="AD25" s="402"/>
      <c r="AE25" s="403"/>
      <c r="AF25" s="96"/>
      <c r="AG25" s="96"/>
      <c r="AH25" s="97"/>
      <c r="AI25" s="86" t="str">
        <f t="shared" si="0"/>
        <v/>
      </c>
    </row>
    <row r="26" spans="1:35" ht="16.5" x14ac:dyDescent="0.3">
      <c r="A26" s="63" t="str">
        <f>IF($AI$9&lt;&gt;"",IF(Anagrafica!A113&lt;&gt;"",Anagrafica!A113,""),"")</f>
        <v/>
      </c>
      <c r="B26" s="379" t="str">
        <f>IF(A26&lt;&gt;"",IF(Anagrafica!B113&lt;&gt;"",Anagrafica!B113,""),"")</f>
        <v/>
      </c>
      <c r="C26" s="379"/>
      <c r="D26" s="379"/>
      <c r="E26" s="379"/>
      <c r="F26" s="379"/>
      <c r="G26" s="379"/>
      <c r="H26" s="379"/>
      <c r="I26" s="379"/>
      <c r="J26" s="379"/>
      <c r="K26" s="379"/>
      <c r="L26" s="379"/>
      <c r="M26" s="379"/>
      <c r="N26" s="379"/>
      <c r="O26" s="379"/>
      <c r="P26" s="379"/>
      <c r="Q26" s="379"/>
      <c r="R26" s="379"/>
      <c r="S26" s="380"/>
      <c r="T26" s="407" t="str">
        <f t="shared" si="1"/>
        <v/>
      </c>
      <c r="U26" s="408"/>
      <c r="V26" s="408"/>
      <c r="W26" s="408"/>
      <c r="X26" s="404" t="str">
        <f>IF(T26&lt;&gt;"",ROUND(T26/COUNTA(Anagrafica!$B$89:$C$93),3),"")</f>
        <v/>
      </c>
      <c r="Y26" s="405"/>
      <c r="Z26" s="405"/>
      <c r="AA26" s="406"/>
      <c r="AB26" s="404" t="str">
        <f t="shared" si="2"/>
        <v/>
      </c>
      <c r="AC26" s="405"/>
      <c r="AD26" s="405"/>
      <c r="AE26" s="406"/>
      <c r="AF26" s="96"/>
      <c r="AG26" s="96"/>
      <c r="AH26" s="97"/>
      <c r="AI26" s="87" t="str">
        <f t="shared" si="0"/>
        <v/>
      </c>
    </row>
    <row r="27" spans="1:35" x14ac:dyDescent="0.2">
      <c r="A27" s="42"/>
      <c r="B27" s="42"/>
      <c r="C27" s="9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378"/>
      <c r="Q27" s="378"/>
      <c r="R27" s="378"/>
      <c r="S27" s="378"/>
      <c r="T27" s="400"/>
      <c r="U27" s="400"/>
      <c r="V27" s="400"/>
      <c r="W27" s="400"/>
      <c r="X27" s="42"/>
      <c r="Y27" s="42"/>
      <c r="Z27" s="42"/>
      <c r="AA27" s="42"/>
      <c r="AB27" s="26"/>
      <c r="AC27" s="26"/>
      <c r="AD27" s="26"/>
      <c r="AE27" s="26"/>
      <c r="AF27" s="104"/>
      <c r="AG27" s="104"/>
      <c r="AH27" s="103"/>
      <c r="AI27" s="42"/>
    </row>
    <row r="29" spans="1:35" s="20" customFormat="1" ht="16.5" x14ac:dyDescent="0.3">
      <c r="A29" s="19" t="str">
        <f>IF(Anagrafica!A89&lt;&gt;"",Anagrafica!A89&amp;" - "&amp;Anagrafica!B89,"")</f>
        <v>1 - Commissario 1</v>
      </c>
      <c r="C29" s="28"/>
      <c r="AG29" s="28"/>
    </row>
    <row r="30" spans="1:35" s="5" customFormat="1" ht="13.5" customHeight="1" x14ac:dyDescent="0.2">
      <c r="A30" s="4" t="s">
        <v>10</v>
      </c>
      <c r="C30" s="60" t="str">
        <f>$A$13</f>
        <v/>
      </c>
      <c r="E30" s="60" t="str">
        <f>+$A$14</f>
        <v/>
      </c>
      <c r="G30" s="60" t="str">
        <f>+$A$15</f>
        <v/>
      </c>
      <c r="I30" s="60" t="str">
        <f>+$A$16</f>
        <v/>
      </c>
      <c r="K30" s="60" t="str">
        <f>+$A$17</f>
        <v/>
      </c>
      <c r="M30" s="60" t="str">
        <f>+$A$18</f>
        <v/>
      </c>
      <c r="O30" s="60" t="str">
        <f>+$A$19</f>
        <v/>
      </c>
      <c r="Q30" s="60" t="str">
        <f>+$A$20</f>
        <v/>
      </c>
      <c r="S30" s="60" t="str">
        <f>+$A$21</f>
        <v/>
      </c>
      <c r="U30" s="60" t="str">
        <f>+$A$22</f>
        <v/>
      </c>
      <c r="W30" s="60" t="str">
        <f>+$A$23</f>
        <v/>
      </c>
      <c r="Y30" s="60" t="str">
        <f>+$A$24</f>
        <v/>
      </c>
      <c r="AA30" s="60" t="str">
        <f>+$A$25</f>
        <v/>
      </c>
      <c r="AC30" s="60" t="str">
        <f>+$A$26</f>
        <v/>
      </c>
      <c r="AE30" s="26"/>
      <c r="AG30" s="4" t="s">
        <v>10</v>
      </c>
      <c r="AH30" s="5" t="s">
        <v>1</v>
      </c>
      <c r="AI30" s="5" t="s">
        <v>0</v>
      </c>
    </row>
    <row r="31" spans="1:35" ht="13.5" x14ac:dyDescent="0.25">
      <c r="A31" s="59" t="str">
        <f>+$A$12</f>
        <v/>
      </c>
      <c r="B31" s="22"/>
      <c r="C31" s="23"/>
      <c r="D31" s="22"/>
      <c r="E31" s="23"/>
      <c r="F31" s="22"/>
      <c r="G31" s="23"/>
      <c r="H31" s="22"/>
      <c r="I31" s="23"/>
      <c r="J31" s="22"/>
      <c r="K31" s="23"/>
      <c r="L31" s="22"/>
      <c r="M31" s="23"/>
      <c r="N31" s="22"/>
      <c r="O31" s="23"/>
      <c r="P31" s="22"/>
      <c r="Q31" s="23"/>
      <c r="R31" s="22"/>
      <c r="S31" s="23"/>
      <c r="T31" s="22"/>
      <c r="U31" s="23"/>
      <c r="V31" s="22"/>
      <c r="W31" s="23"/>
      <c r="X31" s="22"/>
      <c r="Y31" s="23"/>
      <c r="Z31" s="22"/>
      <c r="AA31" s="23"/>
      <c r="AB31" s="22"/>
      <c r="AC31" s="23"/>
      <c r="AE31" s="29" t="str">
        <f t="shared" ref="AE31:AE44" si="3">IF(OR(A31="",AND(A31&lt;&gt;"",A32="")),"",SUM(B31,D31,F31,H31,J31,L31,N31,P31,R31,T31,V31,X31,Z31,AB31))</f>
        <v/>
      </c>
      <c r="AG31" s="6" t="str">
        <f>+$A$12</f>
        <v/>
      </c>
      <c r="AH31" s="6" t="str">
        <f>IF(A31&lt;&gt;"",AE31,"")</f>
        <v/>
      </c>
      <c r="AI31" s="105" t="str">
        <f>IF(AH31="","",IF(AH31&gt;0,ROUND(AH31/LARGE(AH31:AH45,1),3),0))</f>
        <v/>
      </c>
    </row>
    <row r="32" spans="1:35" ht="13.5" x14ac:dyDescent="0.25">
      <c r="A32" s="59" t="str">
        <f>+$A$13</f>
        <v/>
      </c>
      <c r="B32" s="24"/>
      <c r="C32" s="24"/>
      <c r="D32" s="22"/>
      <c r="E32" s="23"/>
      <c r="F32" s="22"/>
      <c r="G32" s="23"/>
      <c r="H32" s="22"/>
      <c r="I32" s="23"/>
      <c r="J32" s="22"/>
      <c r="K32" s="23"/>
      <c r="L32" s="22"/>
      <c r="M32" s="23"/>
      <c r="N32" s="22"/>
      <c r="O32" s="23"/>
      <c r="P32" s="22"/>
      <c r="Q32" s="23"/>
      <c r="R32" s="22"/>
      <c r="S32" s="23"/>
      <c r="T32" s="22"/>
      <c r="U32" s="23"/>
      <c r="V32" s="22"/>
      <c r="W32" s="23"/>
      <c r="X32" s="22"/>
      <c r="Y32" s="23"/>
      <c r="Z32" s="22"/>
      <c r="AA32" s="23"/>
      <c r="AB32" s="22"/>
      <c r="AC32" s="23"/>
      <c r="AE32" s="29" t="str">
        <f t="shared" si="3"/>
        <v/>
      </c>
      <c r="AG32" s="7" t="str">
        <f>+$A$13</f>
        <v/>
      </c>
      <c r="AH32" s="7" t="str">
        <f>IF(A32&lt;&gt;"",IF(AE32&lt;&gt;"",AE32,0)+IF(C46&lt;&gt;"",C46,0),"")</f>
        <v/>
      </c>
      <c r="AI32" s="106" t="str">
        <f>IF(AH32="","",IF(AH32&gt;0,ROUND(AH32/LARGE(AH31:AH45,1),3),0))</f>
        <v/>
      </c>
    </row>
    <row r="33" spans="1:35" ht="13.5" x14ac:dyDescent="0.25">
      <c r="A33" s="59" t="str">
        <f>+$A$14</f>
        <v/>
      </c>
      <c r="B33" s="24"/>
      <c r="C33" s="24"/>
      <c r="D33" s="24"/>
      <c r="E33" s="24"/>
      <c r="F33" s="22"/>
      <c r="G33" s="23"/>
      <c r="H33" s="22"/>
      <c r="I33" s="23"/>
      <c r="J33" s="22"/>
      <c r="K33" s="23"/>
      <c r="L33" s="22"/>
      <c r="M33" s="23"/>
      <c r="N33" s="22"/>
      <c r="O33" s="23"/>
      <c r="P33" s="22"/>
      <c r="Q33" s="23"/>
      <c r="R33" s="22"/>
      <c r="S33" s="23"/>
      <c r="T33" s="22"/>
      <c r="U33" s="23"/>
      <c r="V33" s="22"/>
      <c r="W33" s="23"/>
      <c r="X33" s="22"/>
      <c r="Y33" s="23"/>
      <c r="Z33" s="22"/>
      <c r="AA33" s="23"/>
      <c r="AB33" s="22"/>
      <c r="AC33" s="23"/>
      <c r="AE33" s="29" t="str">
        <f t="shared" si="3"/>
        <v/>
      </c>
      <c r="AG33" s="7" t="str">
        <f>+$A$14</f>
        <v/>
      </c>
      <c r="AH33" s="7" t="str">
        <f>IF(A33&lt;&gt;"",IF(AE33&lt;&gt;"",AE33,0)+IF(E46&lt;&gt;"",E46,0),"")</f>
        <v/>
      </c>
      <c r="AI33" s="106" t="str">
        <f>IF(AH33="","",IF(AH33&gt;0,ROUND(AH33/LARGE(AH31:AH45,1),3),0))</f>
        <v/>
      </c>
    </row>
    <row r="34" spans="1:35" ht="13.5" x14ac:dyDescent="0.25">
      <c r="A34" s="59" t="str">
        <f>+$A$15</f>
        <v/>
      </c>
      <c r="B34" s="24"/>
      <c r="C34" s="24"/>
      <c r="D34" s="24"/>
      <c r="E34" s="24"/>
      <c r="F34" s="24"/>
      <c r="G34" s="24"/>
      <c r="H34" s="22"/>
      <c r="I34" s="23"/>
      <c r="J34" s="22"/>
      <c r="K34" s="23"/>
      <c r="L34" s="22"/>
      <c r="M34" s="23"/>
      <c r="N34" s="22"/>
      <c r="O34" s="23"/>
      <c r="P34" s="22"/>
      <c r="Q34" s="23"/>
      <c r="R34" s="22"/>
      <c r="S34" s="23"/>
      <c r="T34" s="22"/>
      <c r="U34" s="23"/>
      <c r="V34" s="22"/>
      <c r="W34" s="23"/>
      <c r="X34" s="22"/>
      <c r="Y34" s="23"/>
      <c r="Z34" s="22"/>
      <c r="AA34" s="23"/>
      <c r="AB34" s="22"/>
      <c r="AC34" s="23"/>
      <c r="AE34" s="29" t="str">
        <f t="shared" si="3"/>
        <v/>
      </c>
      <c r="AG34" s="7" t="str">
        <f>+$A$15</f>
        <v/>
      </c>
      <c r="AH34" s="7" t="str">
        <f>IF(A34&lt;&gt;"",IF(AE34&lt;&gt;"",AE34,0)+IF(G46&lt;&gt;"",G46,0),"")</f>
        <v/>
      </c>
      <c r="AI34" s="106" t="str">
        <f>IF(AH34="","",IF(AH34&gt;0,ROUND(AH34/LARGE(AH31:AH45,1),3),0))</f>
        <v/>
      </c>
    </row>
    <row r="35" spans="1:35" ht="13.5" x14ac:dyDescent="0.25">
      <c r="A35" s="59" t="str">
        <f>+$A$16</f>
        <v/>
      </c>
      <c r="B35" s="24"/>
      <c r="C35" s="24"/>
      <c r="D35" s="24"/>
      <c r="E35" s="24"/>
      <c r="F35" s="24"/>
      <c r="G35" s="24"/>
      <c r="H35" s="24"/>
      <c r="I35" s="24"/>
      <c r="J35" s="22"/>
      <c r="K35" s="23"/>
      <c r="L35" s="22"/>
      <c r="M35" s="23"/>
      <c r="N35" s="22"/>
      <c r="O35" s="23"/>
      <c r="P35" s="22"/>
      <c r="Q35" s="23"/>
      <c r="R35" s="22"/>
      <c r="S35" s="23"/>
      <c r="T35" s="22"/>
      <c r="U35" s="23"/>
      <c r="V35" s="22"/>
      <c r="W35" s="23"/>
      <c r="X35" s="22"/>
      <c r="Y35" s="23"/>
      <c r="Z35" s="22"/>
      <c r="AA35" s="23"/>
      <c r="AB35" s="22"/>
      <c r="AC35" s="23"/>
      <c r="AE35" s="29" t="str">
        <f t="shared" si="3"/>
        <v/>
      </c>
      <c r="AG35" s="7" t="str">
        <f>+$A$16</f>
        <v/>
      </c>
      <c r="AH35" s="7" t="str">
        <f>IF(A35&lt;&gt;"",IF(AE35&lt;&gt;"",AE35,0)+IF(I46&lt;&gt;"",I46,0),"")</f>
        <v/>
      </c>
      <c r="AI35" s="106" t="str">
        <f>IF(AH35="","",IF(AH35&gt;0,ROUND(AH35/LARGE(AH31:AH45,1),3),0))</f>
        <v/>
      </c>
    </row>
    <row r="36" spans="1:35" ht="13.5" x14ac:dyDescent="0.25">
      <c r="A36" s="59" t="str">
        <f>+$A$17</f>
        <v/>
      </c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2"/>
      <c r="M36" s="23"/>
      <c r="N36" s="22"/>
      <c r="O36" s="23"/>
      <c r="P36" s="22"/>
      <c r="Q36" s="23"/>
      <c r="R36" s="22"/>
      <c r="S36" s="23"/>
      <c r="T36" s="22"/>
      <c r="U36" s="23"/>
      <c r="V36" s="22"/>
      <c r="W36" s="23"/>
      <c r="X36" s="22"/>
      <c r="Y36" s="23"/>
      <c r="Z36" s="22"/>
      <c r="AA36" s="23"/>
      <c r="AB36" s="22"/>
      <c r="AC36" s="23"/>
      <c r="AE36" s="29" t="str">
        <f t="shared" si="3"/>
        <v/>
      </c>
      <c r="AG36" s="7" t="str">
        <f>+$A$17</f>
        <v/>
      </c>
      <c r="AH36" s="7" t="str">
        <f>IF(A36&lt;&gt;"",IF(AE36&lt;&gt;"",AE36,0)+IF(K46&lt;&gt;"",K46,0),"")</f>
        <v/>
      </c>
      <c r="AI36" s="106" t="str">
        <f>IF(AH36="","",IF(AH36&gt;0,ROUND(AH36/LARGE(AH31:AH45,1),3),0))</f>
        <v/>
      </c>
    </row>
    <row r="37" spans="1:35" ht="13.5" x14ac:dyDescent="0.25">
      <c r="A37" s="59" t="str">
        <f>+$A$18</f>
        <v/>
      </c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2"/>
      <c r="O37" s="23"/>
      <c r="P37" s="22"/>
      <c r="Q37" s="23"/>
      <c r="R37" s="22"/>
      <c r="S37" s="23"/>
      <c r="T37" s="22"/>
      <c r="U37" s="23"/>
      <c r="V37" s="22"/>
      <c r="W37" s="23"/>
      <c r="X37" s="22"/>
      <c r="Y37" s="23"/>
      <c r="Z37" s="22"/>
      <c r="AA37" s="23"/>
      <c r="AB37" s="22"/>
      <c r="AC37" s="23"/>
      <c r="AE37" s="29" t="str">
        <f t="shared" si="3"/>
        <v/>
      </c>
      <c r="AG37" s="7" t="str">
        <f>+$A$18</f>
        <v/>
      </c>
      <c r="AH37" s="7" t="str">
        <f>IF(A37&lt;&gt;"",IF(AE37&lt;&gt;"",AE37,0)+IF(M46&lt;&gt;"",M46,0),"")</f>
        <v/>
      </c>
      <c r="AI37" s="106" t="str">
        <f>IF(AH37="","",IF(AH37&gt;0,ROUND(AH37/LARGE(AH31:AH45,1),3),0))</f>
        <v/>
      </c>
    </row>
    <row r="38" spans="1:35" ht="13.5" x14ac:dyDescent="0.25">
      <c r="A38" s="59" t="str">
        <f>+$A$19</f>
        <v/>
      </c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2"/>
      <c r="Q38" s="23"/>
      <c r="R38" s="22"/>
      <c r="S38" s="23"/>
      <c r="T38" s="22"/>
      <c r="U38" s="23"/>
      <c r="V38" s="22"/>
      <c r="W38" s="23"/>
      <c r="X38" s="22"/>
      <c r="Y38" s="23"/>
      <c r="Z38" s="22"/>
      <c r="AA38" s="23"/>
      <c r="AB38" s="22"/>
      <c r="AC38" s="23"/>
      <c r="AE38" s="29" t="str">
        <f t="shared" si="3"/>
        <v/>
      </c>
      <c r="AG38" s="7" t="str">
        <f>+$A$19</f>
        <v/>
      </c>
      <c r="AH38" s="7" t="str">
        <f>IF(A38&lt;&gt;"",IF(AE38&lt;&gt;"",AE38,0)+IF(O46&lt;&gt;"",O46,0),"")</f>
        <v/>
      </c>
      <c r="AI38" s="106" t="str">
        <f>IF(AH38="","",IF(AH38&gt;0,ROUND(AH38/LARGE(AH31:AH45,1),3),0))</f>
        <v/>
      </c>
    </row>
    <row r="39" spans="1:35" ht="13.5" x14ac:dyDescent="0.25">
      <c r="A39" s="59" t="str">
        <f>+$A$20</f>
        <v/>
      </c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2"/>
      <c r="S39" s="23"/>
      <c r="T39" s="22"/>
      <c r="U39" s="23"/>
      <c r="V39" s="22"/>
      <c r="W39" s="23"/>
      <c r="X39" s="22"/>
      <c r="Y39" s="23"/>
      <c r="Z39" s="22"/>
      <c r="AA39" s="23"/>
      <c r="AB39" s="22"/>
      <c r="AC39" s="23"/>
      <c r="AE39" s="29" t="str">
        <f t="shared" si="3"/>
        <v/>
      </c>
      <c r="AG39" s="7" t="str">
        <f>+$A$20</f>
        <v/>
      </c>
      <c r="AH39" s="7" t="str">
        <f>IF(A39&lt;&gt;"",IF(AE39&lt;&gt;"",AE39,0)+IF(Q46&lt;&gt;"",Q46,0),"")</f>
        <v/>
      </c>
      <c r="AI39" s="106" t="str">
        <f>IF(AH39="","",IF(AH39&gt;0,ROUND(AH39/LARGE(AH31:AH45,1),3),0))</f>
        <v/>
      </c>
    </row>
    <row r="40" spans="1:35" ht="13.5" x14ac:dyDescent="0.25">
      <c r="A40" s="59" t="str">
        <f>+$A$21</f>
        <v/>
      </c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2"/>
      <c r="U40" s="23"/>
      <c r="V40" s="22"/>
      <c r="W40" s="23"/>
      <c r="X40" s="22"/>
      <c r="Y40" s="23"/>
      <c r="Z40" s="22"/>
      <c r="AA40" s="23"/>
      <c r="AB40" s="22"/>
      <c r="AC40" s="23"/>
      <c r="AE40" s="29" t="str">
        <f t="shared" si="3"/>
        <v/>
      </c>
      <c r="AG40" s="7" t="str">
        <f>+$A$21</f>
        <v/>
      </c>
      <c r="AH40" s="7" t="str">
        <f>IF(A40&lt;&gt;"",IF(AE40&lt;&gt;"",AE40,0)+IF(S46&lt;&gt;"",S46,0),"")</f>
        <v/>
      </c>
      <c r="AI40" s="106" t="str">
        <f>IF(AH40="","",IF(AH40&gt;0,ROUND(AH40/LARGE(AH31:AH45,1),3),0))</f>
        <v/>
      </c>
    </row>
    <row r="41" spans="1:35" ht="13.5" x14ac:dyDescent="0.25">
      <c r="A41" s="59" t="str">
        <f>+$A$22</f>
        <v/>
      </c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2"/>
      <c r="W41" s="23"/>
      <c r="X41" s="22"/>
      <c r="Y41" s="23"/>
      <c r="Z41" s="22"/>
      <c r="AA41" s="23"/>
      <c r="AB41" s="22"/>
      <c r="AC41" s="23"/>
      <c r="AE41" s="29" t="str">
        <f t="shared" si="3"/>
        <v/>
      </c>
      <c r="AG41" s="7" t="str">
        <f>+$A$22</f>
        <v/>
      </c>
      <c r="AH41" s="7" t="str">
        <f>IF(A41&lt;&gt;"",IF(AE41&lt;&gt;"",AE41,0)+IF(U46&lt;&gt;"",U46,0),"")</f>
        <v/>
      </c>
      <c r="AI41" s="106" t="str">
        <f>IF(AH41="","",IF(AH41&gt;0,ROUND(AH41/LARGE(AH31:AH45,1),3),0))</f>
        <v/>
      </c>
    </row>
    <row r="42" spans="1:35" ht="13.5" x14ac:dyDescent="0.25">
      <c r="A42" s="59" t="str">
        <f>+$A$23</f>
        <v/>
      </c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2"/>
      <c r="Y42" s="23"/>
      <c r="Z42" s="22"/>
      <c r="AA42" s="23"/>
      <c r="AB42" s="22"/>
      <c r="AC42" s="23"/>
      <c r="AE42" s="29" t="str">
        <f t="shared" si="3"/>
        <v/>
      </c>
      <c r="AG42" s="7" t="str">
        <f>+$A$23</f>
        <v/>
      </c>
      <c r="AH42" s="7" t="str">
        <f>IF(A42&lt;&gt;"",IF(AE42&lt;&gt;"",AE42,0)+IF(W46&lt;&gt;"",W46,0),"")</f>
        <v/>
      </c>
      <c r="AI42" s="106" t="str">
        <f>IF(AH42="","",IF(AH42&gt;0,ROUND(AH42/LARGE(AH31:AH45,1),3),0))</f>
        <v/>
      </c>
    </row>
    <row r="43" spans="1:35" ht="13.5" x14ac:dyDescent="0.25">
      <c r="A43" s="59" t="str">
        <f>+$A$24</f>
        <v/>
      </c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2"/>
      <c r="AA43" s="23"/>
      <c r="AB43" s="22"/>
      <c r="AC43" s="23"/>
      <c r="AE43" s="29" t="str">
        <f t="shared" si="3"/>
        <v/>
      </c>
      <c r="AG43" s="7" t="str">
        <f>+$A$24</f>
        <v/>
      </c>
      <c r="AH43" s="7" t="str">
        <f>IF(A43&lt;&gt;"",IF(AE43&lt;&gt;"",AE43,0)+IF(Y46&lt;&gt;"",Y46,0),"")</f>
        <v/>
      </c>
      <c r="AI43" s="106" t="str">
        <f>IF(AH43="","",IF(AH43&gt;0,ROUND(AH43/LARGE(AH31:AH45,1),3),0))</f>
        <v/>
      </c>
    </row>
    <row r="44" spans="1:35" ht="13.5" x14ac:dyDescent="0.25">
      <c r="A44" s="59" t="str">
        <f>+$A$25</f>
        <v/>
      </c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2"/>
      <c r="AC44" s="23"/>
      <c r="AE44" s="29" t="str">
        <f t="shared" si="3"/>
        <v/>
      </c>
      <c r="AG44" s="7" t="str">
        <f>+$A$25</f>
        <v/>
      </c>
      <c r="AH44" s="7" t="str">
        <f>IF(A44&lt;&gt;"",IF(AE44&lt;&gt;"",AE44,0)+IF(AA46&lt;&gt;"",AA46,0),"")</f>
        <v/>
      </c>
      <c r="AI44" s="106" t="str">
        <f>IF(AH44="","",IF(AH44&gt;0,ROUND(AH44/LARGE(AH31:AH45,1),3),0))</f>
        <v/>
      </c>
    </row>
    <row r="45" spans="1:35" x14ac:dyDescent="0.2">
      <c r="A45" s="59" t="str">
        <f>+$A$26</f>
        <v/>
      </c>
      <c r="C45" s="3"/>
      <c r="AE45" s="26"/>
      <c r="AG45" s="40" t="str">
        <f>+$A$26</f>
        <v/>
      </c>
      <c r="AH45" s="40" t="str">
        <f>IF(A45&lt;&gt;"",IF(AE45&lt;&gt;"",AE45,0)+IF(AC46&lt;&gt;"",AC46,0),"")</f>
        <v/>
      </c>
      <c r="AI45" s="107" t="str">
        <f>IF(AH45="","",IF(AH45&gt;0,ROUND(AH45/LARGE(AH31:AH45,1),3),0))</f>
        <v/>
      </c>
    </row>
    <row r="46" spans="1:35" s="26" customFormat="1" x14ac:dyDescent="0.2">
      <c r="C46" s="27" t="str">
        <f>IF(C30="","",SUM(C31:C44))</f>
        <v/>
      </c>
      <c r="E46" s="27" t="str">
        <f>IF(E30="","",SUM(E31:E44))</f>
        <v/>
      </c>
      <c r="G46" s="27" t="str">
        <f>IF(G30="","",SUM(G31:G44))</f>
        <v/>
      </c>
      <c r="I46" s="27" t="str">
        <f>IF(I30="","",SUM(I31:I44))</f>
        <v/>
      </c>
      <c r="K46" s="27" t="str">
        <f>IF(K30="","",SUM(K31:K44))</f>
        <v/>
      </c>
      <c r="M46" s="27" t="str">
        <f>IF(M30="","",SUM(M31:M44))</f>
        <v/>
      </c>
      <c r="O46" s="27" t="str">
        <f>IF(O30="","",SUM(O31:O44))</f>
        <v/>
      </c>
      <c r="Q46" s="27" t="str">
        <f>IF(Q30="","",SUM(Q31:Q44))</f>
        <v/>
      </c>
      <c r="S46" s="27" t="str">
        <f>IF(S30="","",SUM(S31:S44))</f>
        <v/>
      </c>
      <c r="U46" s="27" t="str">
        <f>IF(U30="","",SUM(U31:U44))</f>
        <v/>
      </c>
      <c r="W46" s="27" t="str">
        <f>IF(W30="","",SUM(W31:W44))</f>
        <v/>
      </c>
      <c r="X46" s="27"/>
      <c r="Y46" s="27" t="str">
        <f>IF(Y30="","",SUM(Y31:Y44))</f>
        <v/>
      </c>
      <c r="AA46" s="27" t="str">
        <f>IF(AA30="","",SUM(AA31:AA44))</f>
        <v/>
      </c>
      <c r="AC46" s="27" t="str">
        <f>IF(AC30="","",SUM(AC31:AC44))</f>
        <v/>
      </c>
      <c r="AG46" s="41"/>
      <c r="AH46" s="93"/>
      <c r="AI46" s="41"/>
    </row>
    <row r="47" spans="1:35" ht="24" customHeight="1" x14ac:dyDescent="0.2">
      <c r="AC47" s="8" t="str">
        <f>"Firma ("&amp;Anagrafica!B89&amp;")"</f>
        <v>Firma (Commissario 1)</v>
      </c>
      <c r="AE47" s="88"/>
      <c r="AF47" s="88"/>
      <c r="AG47" s="89"/>
      <c r="AH47" s="88"/>
      <c r="AI47" s="88"/>
    </row>
    <row r="48" spans="1:35" ht="18.75" x14ac:dyDescent="0.3">
      <c r="A48" s="19" t="str">
        <f>IF(Anagrafica!A90&lt;&gt;"",Anagrafica!A90&amp;" - "&amp;Anagrafica!B90,"")</f>
        <v>2 - Commissario 2</v>
      </c>
      <c r="B48" s="20"/>
      <c r="D48" s="1"/>
      <c r="AE48" s="90"/>
      <c r="AF48" s="90"/>
      <c r="AG48" s="91"/>
      <c r="AH48" s="90"/>
      <c r="AI48" s="90"/>
    </row>
    <row r="49" spans="1:35" s="5" customFormat="1" ht="13.5" customHeight="1" x14ac:dyDescent="0.2">
      <c r="A49" s="4" t="s">
        <v>10</v>
      </c>
      <c r="C49" s="60" t="str">
        <f>$A$13</f>
        <v/>
      </c>
      <c r="E49" s="60" t="str">
        <f>+$A$14</f>
        <v/>
      </c>
      <c r="G49" s="60" t="str">
        <f>+$A$15</f>
        <v/>
      </c>
      <c r="I49" s="60" t="str">
        <f>+$A$16</f>
        <v/>
      </c>
      <c r="K49" s="60" t="str">
        <f>+$A$17</f>
        <v/>
      </c>
      <c r="M49" s="60" t="str">
        <f>+$A$18</f>
        <v/>
      </c>
      <c r="O49" s="60" t="str">
        <f>+$A$19</f>
        <v/>
      </c>
      <c r="Q49" s="60" t="str">
        <f>+$A$20</f>
        <v/>
      </c>
      <c r="S49" s="60" t="str">
        <f>+$A$21</f>
        <v/>
      </c>
      <c r="U49" s="60" t="str">
        <f>+$A$22</f>
        <v/>
      </c>
      <c r="W49" s="60" t="str">
        <f>+$A$23</f>
        <v/>
      </c>
      <c r="Y49" s="60" t="str">
        <f>+$A$24</f>
        <v/>
      </c>
      <c r="AA49" s="60" t="str">
        <f>+$A$25</f>
        <v/>
      </c>
      <c r="AC49" s="60" t="str">
        <f>+$A$26</f>
        <v/>
      </c>
      <c r="AE49" s="26"/>
      <c r="AG49" s="4" t="s">
        <v>10</v>
      </c>
      <c r="AH49" s="5" t="s">
        <v>1</v>
      </c>
      <c r="AI49" s="5" t="s">
        <v>0</v>
      </c>
    </row>
    <row r="50" spans="1:35" ht="13.5" x14ac:dyDescent="0.25">
      <c r="A50" s="59" t="str">
        <f>+$A$12</f>
        <v/>
      </c>
      <c r="B50" s="22"/>
      <c r="C50" s="23"/>
      <c r="D50" s="22"/>
      <c r="E50" s="23"/>
      <c r="F50" s="22"/>
      <c r="G50" s="23"/>
      <c r="H50" s="22"/>
      <c r="I50" s="23"/>
      <c r="J50" s="22"/>
      <c r="K50" s="23"/>
      <c r="L50" s="22"/>
      <c r="M50" s="23"/>
      <c r="N50" s="22"/>
      <c r="O50" s="23"/>
      <c r="P50" s="22"/>
      <c r="Q50" s="23"/>
      <c r="R50" s="22"/>
      <c r="S50" s="23"/>
      <c r="T50" s="22"/>
      <c r="U50" s="23"/>
      <c r="V50" s="22"/>
      <c r="W50" s="23"/>
      <c r="X50" s="22"/>
      <c r="Y50" s="23"/>
      <c r="Z50" s="22"/>
      <c r="AA50" s="23"/>
      <c r="AB50" s="22"/>
      <c r="AC50" s="23"/>
      <c r="AE50" s="29" t="str">
        <f t="shared" ref="AE50:AE63" si="4">IF(OR(A50="",AND(A50&lt;&gt;"",A51="")),"",SUM(B50,D50,F50,H50,J50,L50,N50,P50,R50,T50,V50,X50,Z50,AB50))</f>
        <v/>
      </c>
      <c r="AG50" s="6" t="str">
        <f>+$A$12</f>
        <v/>
      </c>
      <c r="AH50" s="6" t="str">
        <f>IF(A50&lt;&gt;"",AE50,"")</f>
        <v/>
      </c>
      <c r="AI50" s="105" t="str">
        <f>IF(AH50="","",IF(AH50&gt;0,ROUND(AH50/LARGE(AH50:AH64,1),3),0))</f>
        <v/>
      </c>
    </row>
    <row r="51" spans="1:35" ht="13.5" x14ac:dyDescent="0.25">
      <c r="A51" s="59" t="str">
        <f>+$A$13</f>
        <v/>
      </c>
      <c r="B51" s="24"/>
      <c r="C51" s="24"/>
      <c r="D51" s="22"/>
      <c r="E51" s="23"/>
      <c r="F51" s="22"/>
      <c r="G51" s="23"/>
      <c r="H51" s="22"/>
      <c r="I51" s="23"/>
      <c r="J51" s="22"/>
      <c r="K51" s="23"/>
      <c r="L51" s="22"/>
      <c r="M51" s="23"/>
      <c r="N51" s="22"/>
      <c r="O51" s="23"/>
      <c r="P51" s="22"/>
      <c r="Q51" s="23"/>
      <c r="R51" s="22"/>
      <c r="S51" s="23"/>
      <c r="T51" s="22"/>
      <c r="U51" s="23"/>
      <c r="V51" s="22"/>
      <c r="W51" s="23"/>
      <c r="X51" s="22"/>
      <c r="Y51" s="23"/>
      <c r="Z51" s="22"/>
      <c r="AA51" s="23"/>
      <c r="AB51" s="22"/>
      <c r="AC51" s="23"/>
      <c r="AE51" s="29" t="str">
        <f t="shared" si="4"/>
        <v/>
      </c>
      <c r="AG51" s="7" t="str">
        <f>+$A$13</f>
        <v/>
      </c>
      <c r="AH51" s="7" t="str">
        <f>IF(A51&lt;&gt;"",IF(AE51&lt;&gt;"",AE51,0)+IF(C65&lt;&gt;"",C65,0),"")</f>
        <v/>
      </c>
      <c r="AI51" s="106" t="str">
        <f>IF(AH51="","",IF(AH51&gt;0,ROUND(AH51/LARGE(AH50:AH64,1),3),0))</f>
        <v/>
      </c>
    </row>
    <row r="52" spans="1:35" ht="13.5" x14ac:dyDescent="0.25">
      <c r="A52" s="59" t="str">
        <f>+$A$14</f>
        <v/>
      </c>
      <c r="B52" s="24"/>
      <c r="C52" s="24"/>
      <c r="D52" s="24"/>
      <c r="E52" s="24"/>
      <c r="F52" s="22"/>
      <c r="G52" s="23"/>
      <c r="H52" s="22"/>
      <c r="I52" s="23"/>
      <c r="J52" s="22"/>
      <c r="K52" s="23"/>
      <c r="L52" s="22"/>
      <c r="M52" s="23"/>
      <c r="N52" s="22"/>
      <c r="O52" s="23"/>
      <c r="P52" s="22"/>
      <c r="Q52" s="23"/>
      <c r="R52" s="22"/>
      <c r="S52" s="23"/>
      <c r="T52" s="22"/>
      <c r="U52" s="23"/>
      <c r="V52" s="22"/>
      <c r="W52" s="23"/>
      <c r="X52" s="22"/>
      <c r="Y52" s="23"/>
      <c r="Z52" s="22"/>
      <c r="AA52" s="23"/>
      <c r="AB52" s="22"/>
      <c r="AC52" s="23"/>
      <c r="AE52" s="29" t="str">
        <f t="shared" si="4"/>
        <v/>
      </c>
      <c r="AG52" s="7" t="str">
        <f>+$A$14</f>
        <v/>
      </c>
      <c r="AH52" s="7" t="str">
        <f>IF(A52&lt;&gt;"",IF(AE52&lt;&gt;"",AE52,0)+IF(E65&lt;&gt;"",E65,0),"")</f>
        <v/>
      </c>
      <c r="AI52" s="106" t="str">
        <f>IF(AH52="","",IF(AH52&gt;0,ROUND(AH52/LARGE(AH50:AH64,1),3),0))</f>
        <v/>
      </c>
    </row>
    <row r="53" spans="1:35" ht="13.5" x14ac:dyDescent="0.25">
      <c r="A53" s="59" t="str">
        <f>+$A$15</f>
        <v/>
      </c>
      <c r="B53" s="24"/>
      <c r="C53" s="24"/>
      <c r="D53" s="24"/>
      <c r="E53" s="24"/>
      <c r="F53" s="24"/>
      <c r="G53" s="24"/>
      <c r="H53" s="22"/>
      <c r="I53" s="23"/>
      <c r="J53" s="22"/>
      <c r="K53" s="23"/>
      <c r="L53" s="22"/>
      <c r="M53" s="23"/>
      <c r="N53" s="22"/>
      <c r="O53" s="23"/>
      <c r="P53" s="22"/>
      <c r="Q53" s="23"/>
      <c r="R53" s="22"/>
      <c r="S53" s="23"/>
      <c r="T53" s="22"/>
      <c r="U53" s="23"/>
      <c r="V53" s="22"/>
      <c r="W53" s="23"/>
      <c r="X53" s="22"/>
      <c r="Y53" s="23"/>
      <c r="Z53" s="22"/>
      <c r="AA53" s="23"/>
      <c r="AB53" s="22"/>
      <c r="AC53" s="23"/>
      <c r="AE53" s="29" t="str">
        <f t="shared" si="4"/>
        <v/>
      </c>
      <c r="AG53" s="7" t="str">
        <f>+$A$15</f>
        <v/>
      </c>
      <c r="AH53" s="7" t="str">
        <f>IF(A53&lt;&gt;"",IF(AE53&lt;&gt;"",AE53,0)+IF(G65&lt;&gt;"",G65,0),"")</f>
        <v/>
      </c>
      <c r="AI53" s="106" t="str">
        <f>IF(AH53="","",IF(AH53&gt;0,ROUND(AH53/LARGE(AH50:AH64,1),3),0))</f>
        <v/>
      </c>
    </row>
    <row r="54" spans="1:35" ht="13.5" x14ac:dyDescent="0.25">
      <c r="A54" s="59" t="str">
        <f>+$A$16</f>
        <v/>
      </c>
      <c r="B54" s="24"/>
      <c r="C54" s="24"/>
      <c r="D54" s="24"/>
      <c r="E54" s="24"/>
      <c r="F54" s="24"/>
      <c r="G54" s="24"/>
      <c r="H54" s="24"/>
      <c r="I54" s="24"/>
      <c r="J54" s="22"/>
      <c r="K54" s="23"/>
      <c r="L54" s="22"/>
      <c r="M54" s="23"/>
      <c r="N54" s="22"/>
      <c r="O54" s="23"/>
      <c r="P54" s="22"/>
      <c r="Q54" s="23"/>
      <c r="R54" s="22"/>
      <c r="S54" s="23"/>
      <c r="T54" s="22"/>
      <c r="U54" s="23"/>
      <c r="V54" s="22"/>
      <c r="W54" s="23"/>
      <c r="X54" s="22"/>
      <c r="Y54" s="23"/>
      <c r="Z54" s="22"/>
      <c r="AA54" s="23"/>
      <c r="AB54" s="22"/>
      <c r="AC54" s="23"/>
      <c r="AE54" s="29" t="str">
        <f t="shared" si="4"/>
        <v/>
      </c>
      <c r="AG54" s="7" t="str">
        <f>+$A$16</f>
        <v/>
      </c>
      <c r="AH54" s="7" t="str">
        <f>IF(A54&lt;&gt;"",IF(AE54&lt;&gt;"",AE54,0)+IF(I65&lt;&gt;"",I65,0),"")</f>
        <v/>
      </c>
      <c r="AI54" s="106" t="str">
        <f>IF(AH54="","",IF(AH54&gt;0,ROUND(AH54/LARGE(AH50:AH64,1),3),0))</f>
        <v/>
      </c>
    </row>
    <row r="55" spans="1:35" ht="13.5" x14ac:dyDescent="0.25">
      <c r="A55" s="59" t="str">
        <f>+$A$17</f>
        <v/>
      </c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2"/>
      <c r="M55" s="23"/>
      <c r="N55" s="22"/>
      <c r="O55" s="23"/>
      <c r="P55" s="22"/>
      <c r="Q55" s="23"/>
      <c r="R55" s="22"/>
      <c r="S55" s="23"/>
      <c r="T55" s="22"/>
      <c r="U55" s="23"/>
      <c r="V55" s="22"/>
      <c r="W55" s="23"/>
      <c r="X55" s="22"/>
      <c r="Y55" s="23"/>
      <c r="Z55" s="22"/>
      <c r="AA55" s="23"/>
      <c r="AB55" s="22"/>
      <c r="AC55" s="23"/>
      <c r="AE55" s="29" t="str">
        <f t="shared" si="4"/>
        <v/>
      </c>
      <c r="AG55" s="7" t="str">
        <f>+$A$17</f>
        <v/>
      </c>
      <c r="AH55" s="7" t="str">
        <f>IF(A55&lt;&gt;"",IF(AE55&lt;&gt;"",AE55,0)+IF(K65&lt;&gt;"",K65,0),"")</f>
        <v/>
      </c>
      <c r="AI55" s="106" t="str">
        <f>IF(AH55="","",IF(AH55&gt;0,ROUND(AH55/LARGE(AH50:AH64,1),3),0))</f>
        <v/>
      </c>
    </row>
    <row r="56" spans="1:35" ht="13.5" x14ac:dyDescent="0.25">
      <c r="A56" s="59" t="str">
        <f>+$A$18</f>
        <v/>
      </c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2"/>
      <c r="O56" s="23"/>
      <c r="P56" s="22"/>
      <c r="Q56" s="23"/>
      <c r="R56" s="22"/>
      <c r="S56" s="23"/>
      <c r="T56" s="22"/>
      <c r="U56" s="23"/>
      <c r="V56" s="22"/>
      <c r="W56" s="23"/>
      <c r="X56" s="22"/>
      <c r="Y56" s="23"/>
      <c r="Z56" s="22"/>
      <c r="AA56" s="23"/>
      <c r="AB56" s="22"/>
      <c r="AC56" s="23"/>
      <c r="AE56" s="29" t="str">
        <f t="shared" si="4"/>
        <v/>
      </c>
      <c r="AG56" s="7" t="str">
        <f>+$A$18</f>
        <v/>
      </c>
      <c r="AH56" s="7" t="str">
        <f>IF(A56&lt;&gt;"",IF(AE56&lt;&gt;"",AE56,0)+IF(M65&lt;&gt;"",M65,0),"")</f>
        <v/>
      </c>
      <c r="AI56" s="106" t="str">
        <f>IF(AH56="","",IF(AH56&gt;0,ROUND(AH56/LARGE(AH50:AH64,1),3),0))</f>
        <v/>
      </c>
    </row>
    <row r="57" spans="1:35" ht="13.5" x14ac:dyDescent="0.25">
      <c r="A57" s="59" t="str">
        <f>+$A$19</f>
        <v/>
      </c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2"/>
      <c r="Q57" s="23"/>
      <c r="R57" s="22"/>
      <c r="S57" s="23"/>
      <c r="T57" s="22"/>
      <c r="U57" s="23"/>
      <c r="V57" s="22"/>
      <c r="W57" s="23"/>
      <c r="X57" s="22"/>
      <c r="Y57" s="23"/>
      <c r="Z57" s="22"/>
      <c r="AA57" s="23"/>
      <c r="AB57" s="22"/>
      <c r="AC57" s="23"/>
      <c r="AE57" s="29" t="str">
        <f t="shared" si="4"/>
        <v/>
      </c>
      <c r="AG57" s="7" t="str">
        <f>+$A$19</f>
        <v/>
      </c>
      <c r="AH57" s="7" t="str">
        <f>IF(A57&lt;&gt;"",IF(AE57&lt;&gt;"",AE57,0)+IF(O65&lt;&gt;"",O65,0),"")</f>
        <v/>
      </c>
      <c r="AI57" s="106" t="str">
        <f>IF(AH57="","",IF(AH57&gt;0,ROUND(AH57/LARGE(AH50:AH64,1),3),0))</f>
        <v/>
      </c>
    </row>
    <row r="58" spans="1:35" ht="13.5" x14ac:dyDescent="0.25">
      <c r="A58" s="59" t="str">
        <f>+$A$20</f>
        <v/>
      </c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2"/>
      <c r="S58" s="23"/>
      <c r="T58" s="22"/>
      <c r="U58" s="23"/>
      <c r="V58" s="22"/>
      <c r="W58" s="23"/>
      <c r="X58" s="22"/>
      <c r="Y58" s="23"/>
      <c r="Z58" s="22"/>
      <c r="AA58" s="23"/>
      <c r="AB58" s="22"/>
      <c r="AC58" s="23"/>
      <c r="AE58" s="29" t="str">
        <f t="shared" si="4"/>
        <v/>
      </c>
      <c r="AG58" s="7" t="str">
        <f>+$A$20</f>
        <v/>
      </c>
      <c r="AH58" s="7" t="str">
        <f>IF(A58&lt;&gt;"",IF(AE58&lt;&gt;"",AE58,0)+IF(Q65&lt;&gt;"",Q65,0),"")</f>
        <v/>
      </c>
      <c r="AI58" s="106" t="str">
        <f>IF(AH58="","",IF(AH58&gt;0,ROUND(AH58/LARGE(AH50:AH64,1),3),0))</f>
        <v/>
      </c>
    </row>
    <row r="59" spans="1:35" ht="13.5" x14ac:dyDescent="0.25">
      <c r="A59" s="59" t="str">
        <f>+$A$21</f>
        <v/>
      </c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2"/>
      <c r="U59" s="23"/>
      <c r="V59" s="22"/>
      <c r="W59" s="23"/>
      <c r="X59" s="22"/>
      <c r="Y59" s="23"/>
      <c r="Z59" s="22"/>
      <c r="AA59" s="23"/>
      <c r="AB59" s="22"/>
      <c r="AC59" s="23"/>
      <c r="AE59" s="29" t="str">
        <f t="shared" si="4"/>
        <v/>
      </c>
      <c r="AG59" s="7" t="str">
        <f>+$A$21</f>
        <v/>
      </c>
      <c r="AH59" s="7" t="str">
        <f>IF(A59&lt;&gt;"",IF(AE59&lt;&gt;"",AE59,0)+IF(S65&lt;&gt;"",S65,0),"")</f>
        <v/>
      </c>
      <c r="AI59" s="106" t="str">
        <f>IF(AH59="","",IF(AH59&gt;0,ROUND(AH59/LARGE(AH50:AH64,1),3),0))</f>
        <v/>
      </c>
    </row>
    <row r="60" spans="1:35" ht="13.5" x14ac:dyDescent="0.25">
      <c r="A60" s="59" t="str">
        <f>+$A$22</f>
        <v/>
      </c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2"/>
      <c r="W60" s="23"/>
      <c r="X60" s="22"/>
      <c r="Y60" s="23"/>
      <c r="Z60" s="22"/>
      <c r="AA60" s="23"/>
      <c r="AB60" s="22"/>
      <c r="AC60" s="23"/>
      <c r="AE60" s="29" t="str">
        <f t="shared" si="4"/>
        <v/>
      </c>
      <c r="AG60" s="7" t="str">
        <f>+$A$22</f>
        <v/>
      </c>
      <c r="AH60" s="7" t="str">
        <f>IF(A60&lt;&gt;"",IF(AE60&lt;&gt;"",AE60,0)+IF(U65&lt;&gt;"",U65,0),"")</f>
        <v/>
      </c>
      <c r="AI60" s="106" t="str">
        <f>IF(AH60="","",IF(AH60&gt;0,ROUND(AH60/LARGE(AH50:AH64,1),3),0))</f>
        <v/>
      </c>
    </row>
    <row r="61" spans="1:35" ht="13.5" x14ac:dyDescent="0.25">
      <c r="A61" s="59" t="str">
        <f>+$A$23</f>
        <v/>
      </c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2"/>
      <c r="Y61" s="23"/>
      <c r="Z61" s="22"/>
      <c r="AA61" s="23"/>
      <c r="AB61" s="22"/>
      <c r="AC61" s="23"/>
      <c r="AE61" s="29" t="str">
        <f t="shared" si="4"/>
        <v/>
      </c>
      <c r="AG61" s="7" t="str">
        <f>+$A$23</f>
        <v/>
      </c>
      <c r="AH61" s="7" t="str">
        <f>IF(A61&lt;&gt;"",IF(AE61&lt;&gt;"",AE61,0)+IF(W65&lt;&gt;"",W65,0),"")</f>
        <v/>
      </c>
      <c r="AI61" s="106" t="str">
        <f>IF(AH61="","",IF(AH61&gt;0,ROUND(AH61/LARGE(AH50:AH64,1),3),0))</f>
        <v/>
      </c>
    </row>
    <row r="62" spans="1:35" ht="13.5" x14ac:dyDescent="0.25">
      <c r="A62" s="59" t="str">
        <f>+$A$24</f>
        <v/>
      </c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2"/>
      <c r="AA62" s="23"/>
      <c r="AB62" s="22"/>
      <c r="AC62" s="23"/>
      <c r="AE62" s="29" t="str">
        <f t="shared" si="4"/>
        <v/>
      </c>
      <c r="AG62" s="7" t="str">
        <f>+$A$24</f>
        <v/>
      </c>
      <c r="AH62" s="7" t="str">
        <f>IF(A62&lt;&gt;"",IF(AE62&lt;&gt;"",AE62,0)+IF(Y65&lt;&gt;"",Y65,0),"")</f>
        <v/>
      </c>
      <c r="AI62" s="106" t="str">
        <f>IF(AH62="","",IF(AH62&gt;0,ROUND(AH62/LARGE(AH50:AH64,1),3),0))</f>
        <v/>
      </c>
    </row>
    <row r="63" spans="1:35" ht="13.5" x14ac:dyDescent="0.25">
      <c r="A63" s="59" t="str">
        <f>+$A$25</f>
        <v/>
      </c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2"/>
      <c r="AC63" s="23"/>
      <c r="AE63" s="29" t="str">
        <f t="shared" si="4"/>
        <v/>
      </c>
      <c r="AG63" s="7" t="str">
        <f>+$A$25</f>
        <v/>
      </c>
      <c r="AH63" s="7" t="str">
        <f>IF(A63&lt;&gt;"",IF(AE63&lt;&gt;"",AE63,0)+IF(AA65&lt;&gt;"",AA65,0),"")</f>
        <v/>
      </c>
      <c r="AI63" s="106" t="str">
        <f>IF(AH63="","",IF(AH63&gt;0,ROUND(AH63/LARGE(AH50:AH64,1),3),0))</f>
        <v/>
      </c>
    </row>
    <row r="64" spans="1:35" x14ac:dyDescent="0.2">
      <c r="A64" s="59" t="str">
        <f>+$A$26</f>
        <v/>
      </c>
      <c r="C64" s="3"/>
      <c r="AE64" s="26"/>
      <c r="AG64" s="40" t="str">
        <f>+$A$26</f>
        <v/>
      </c>
      <c r="AH64" s="40" t="str">
        <f>IF(A64&lt;&gt;"",IF(AE64&lt;&gt;"",AE64,0)+IF(AC65&lt;&gt;"",AC65,0),"")</f>
        <v/>
      </c>
      <c r="AI64" s="107" t="str">
        <f>IF(AH64="","",IF(AH64&gt;0,ROUND(AH64/LARGE(AH50:AH64,1),3),0))</f>
        <v/>
      </c>
    </row>
    <row r="65" spans="1:35" s="26" customFormat="1" x14ac:dyDescent="0.2">
      <c r="C65" s="27" t="str">
        <f>IF(C49="","",SUM(C50:C63))</f>
        <v/>
      </c>
      <c r="E65" s="27" t="str">
        <f>IF(E49="","",SUM(E50:E63))</f>
        <v/>
      </c>
      <c r="G65" s="27" t="str">
        <f>IF(G49="","",SUM(G50:G63))</f>
        <v/>
      </c>
      <c r="I65" s="27" t="str">
        <f>IF(I49="","",SUM(I50:I63))</f>
        <v/>
      </c>
      <c r="K65" s="27" t="str">
        <f>IF(K49="","",SUM(K50:K63))</f>
        <v/>
      </c>
      <c r="M65" s="27" t="str">
        <f>IF(M49="","",SUM(M50:M63))</f>
        <v/>
      </c>
      <c r="O65" s="27" t="str">
        <f>IF(O49="","",SUM(O50:O63))</f>
        <v/>
      </c>
      <c r="Q65" s="27" t="str">
        <f>IF(Q49="","",SUM(Q50:Q63))</f>
        <v/>
      </c>
      <c r="S65" s="27" t="str">
        <f>IF(S49="","",SUM(S50:S63))</f>
        <v/>
      </c>
      <c r="U65" s="27" t="str">
        <f>IF(U49="","",SUM(U50:U63))</f>
        <v/>
      </c>
      <c r="W65" s="27" t="str">
        <f>IF(W49="","",SUM(W50:W63))</f>
        <v/>
      </c>
      <c r="X65" s="27"/>
      <c r="Y65" s="27" t="str">
        <f>IF(Y49="","",SUM(Y50:Y63))</f>
        <v/>
      </c>
      <c r="AA65" s="27" t="str">
        <f>IF(AA49="","",SUM(AA50:AA63))</f>
        <v/>
      </c>
      <c r="AC65" s="27" t="str">
        <f>IF(AC49="","",SUM(AC50:AC63))</f>
        <v/>
      </c>
      <c r="AG65" s="41"/>
      <c r="AH65" s="93"/>
      <c r="AI65" s="41"/>
    </row>
    <row r="66" spans="1:35" ht="24" customHeight="1" x14ac:dyDescent="0.2">
      <c r="AC66" s="8" t="str">
        <f>"Firma ("&amp;Anagrafica!B90&amp;")"</f>
        <v>Firma (Commissario 2)</v>
      </c>
      <c r="AE66" s="88"/>
      <c r="AF66" s="88"/>
      <c r="AG66" s="89"/>
      <c r="AH66" s="88"/>
      <c r="AI66" s="88"/>
    </row>
    <row r="67" spans="1:35" ht="18.75" x14ac:dyDescent="0.3">
      <c r="A67" s="19" t="str">
        <f>IF(Anagrafica!A91&lt;&gt;"",Anagrafica!A91&amp;" - "&amp;Anagrafica!B91,"")</f>
        <v>3 - Commissario 3</v>
      </c>
      <c r="B67" s="20"/>
      <c r="D67" s="1"/>
    </row>
    <row r="68" spans="1:35" s="5" customFormat="1" ht="13.5" customHeight="1" x14ac:dyDescent="0.2">
      <c r="A68" s="4" t="s">
        <v>10</v>
      </c>
      <c r="C68" s="60" t="str">
        <f>$A$13</f>
        <v/>
      </c>
      <c r="E68" s="60" t="str">
        <f>+$A$14</f>
        <v/>
      </c>
      <c r="G68" s="60" t="str">
        <f>+$A$15</f>
        <v/>
      </c>
      <c r="I68" s="60" t="str">
        <f>+$A$16</f>
        <v/>
      </c>
      <c r="K68" s="60" t="str">
        <f>+$A$17</f>
        <v/>
      </c>
      <c r="M68" s="60" t="str">
        <f>+$A$18</f>
        <v/>
      </c>
      <c r="O68" s="60" t="str">
        <f>+$A$19</f>
        <v/>
      </c>
      <c r="Q68" s="60" t="str">
        <f>+$A$20</f>
        <v/>
      </c>
      <c r="S68" s="60" t="str">
        <f>+$A$21</f>
        <v/>
      </c>
      <c r="U68" s="60" t="str">
        <f>+$A$22</f>
        <v/>
      </c>
      <c r="W68" s="60" t="str">
        <f>+$A$23</f>
        <v/>
      </c>
      <c r="Y68" s="60" t="str">
        <f>+$A$24</f>
        <v/>
      </c>
      <c r="AA68" s="60" t="str">
        <f>+$A$25</f>
        <v/>
      </c>
      <c r="AC68" s="60" t="str">
        <f>+$A$26</f>
        <v/>
      </c>
      <c r="AE68" s="26"/>
      <c r="AG68" s="4" t="s">
        <v>10</v>
      </c>
      <c r="AH68" s="5" t="s">
        <v>1</v>
      </c>
      <c r="AI68" s="5" t="s">
        <v>0</v>
      </c>
    </row>
    <row r="69" spans="1:35" ht="13.5" x14ac:dyDescent="0.25">
      <c r="A69" s="59" t="str">
        <f>+$A$12</f>
        <v/>
      </c>
      <c r="B69" s="22"/>
      <c r="C69" s="23"/>
      <c r="D69" s="22"/>
      <c r="E69" s="23"/>
      <c r="F69" s="22"/>
      <c r="G69" s="23"/>
      <c r="H69" s="22"/>
      <c r="I69" s="23"/>
      <c r="J69" s="22"/>
      <c r="K69" s="23"/>
      <c r="L69" s="22"/>
      <c r="M69" s="23"/>
      <c r="N69" s="22"/>
      <c r="O69" s="23"/>
      <c r="P69" s="22"/>
      <c r="Q69" s="23"/>
      <c r="R69" s="22"/>
      <c r="S69" s="23"/>
      <c r="T69" s="22"/>
      <c r="U69" s="23"/>
      <c r="V69" s="22"/>
      <c r="W69" s="23"/>
      <c r="X69" s="22"/>
      <c r="Y69" s="23"/>
      <c r="Z69" s="22"/>
      <c r="AA69" s="23"/>
      <c r="AB69" s="22"/>
      <c r="AC69" s="23"/>
      <c r="AE69" s="29" t="str">
        <f t="shared" ref="AE69:AE82" si="5">IF(OR(A69="",AND(A69&lt;&gt;"",A70="")),"",SUM(B69,D69,F69,H69,J69,L69,N69,P69,R69,T69,V69,X69,Z69,AB69))</f>
        <v/>
      </c>
      <c r="AG69" s="6" t="str">
        <f>+$A$12</f>
        <v/>
      </c>
      <c r="AH69" s="6" t="str">
        <f>IF(A69&lt;&gt;"",AE69,"")</f>
        <v/>
      </c>
      <c r="AI69" s="105" t="str">
        <f>IF(AH69="","",IF(AH69&gt;0,ROUND(AH69/LARGE(AH69:AH83,1),3),0))</f>
        <v/>
      </c>
    </row>
    <row r="70" spans="1:35" ht="13.5" x14ac:dyDescent="0.25">
      <c r="A70" s="59" t="str">
        <f>+$A$13</f>
        <v/>
      </c>
      <c r="B70" s="24"/>
      <c r="C70" s="24"/>
      <c r="D70" s="22"/>
      <c r="E70" s="23"/>
      <c r="F70" s="22"/>
      <c r="G70" s="23"/>
      <c r="H70" s="22"/>
      <c r="I70" s="23"/>
      <c r="J70" s="22"/>
      <c r="K70" s="23"/>
      <c r="L70" s="22"/>
      <c r="M70" s="23"/>
      <c r="N70" s="22"/>
      <c r="O70" s="23"/>
      <c r="P70" s="22"/>
      <c r="Q70" s="23"/>
      <c r="R70" s="22"/>
      <c r="S70" s="23"/>
      <c r="T70" s="22"/>
      <c r="U70" s="23"/>
      <c r="V70" s="22"/>
      <c r="W70" s="23"/>
      <c r="X70" s="22"/>
      <c r="Y70" s="23"/>
      <c r="Z70" s="22"/>
      <c r="AA70" s="23"/>
      <c r="AB70" s="22"/>
      <c r="AC70" s="23"/>
      <c r="AE70" s="29" t="str">
        <f t="shared" si="5"/>
        <v/>
      </c>
      <c r="AG70" s="7" t="str">
        <f>+$A$13</f>
        <v/>
      </c>
      <c r="AH70" s="7" t="str">
        <f>IF(A70&lt;&gt;"",IF(AE70&lt;&gt;"",AE70,0)+IF(C84&lt;&gt;"",C84,0),"")</f>
        <v/>
      </c>
      <c r="AI70" s="106" t="str">
        <f>IF(AH70="","",IF(AH70&gt;0,ROUND(AH70/LARGE(AH69:AH83,1),3),0))</f>
        <v/>
      </c>
    </row>
    <row r="71" spans="1:35" ht="13.5" x14ac:dyDescent="0.25">
      <c r="A71" s="59" t="str">
        <f>+$A$14</f>
        <v/>
      </c>
      <c r="B71" s="24"/>
      <c r="C71" s="24"/>
      <c r="D71" s="24"/>
      <c r="E71" s="24"/>
      <c r="F71" s="22"/>
      <c r="G71" s="23"/>
      <c r="H71" s="22"/>
      <c r="I71" s="23"/>
      <c r="J71" s="22"/>
      <c r="K71" s="23"/>
      <c r="L71" s="22"/>
      <c r="M71" s="23"/>
      <c r="N71" s="22"/>
      <c r="O71" s="23"/>
      <c r="P71" s="22"/>
      <c r="Q71" s="23"/>
      <c r="R71" s="22"/>
      <c r="S71" s="23"/>
      <c r="T71" s="22"/>
      <c r="U71" s="23"/>
      <c r="V71" s="22"/>
      <c r="W71" s="23"/>
      <c r="X71" s="22"/>
      <c r="Y71" s="23"/>
      <c r="Z71" s="22"/>
      <c r="AA71" s="23"/>
      <c r="AB71" s="22"/>
      <c r="AC71" s="23"/>
      <c r="AE71" s="29" t="str">
        <f t="shared" si="5"/>
        <v/>
      </c>
      <c r="AG71" s="7" t="str">
        <f>+$A$14</f>
        <v/>
      </c>
      <c r="AH71" s="7" t="str">
        <f>IF(A71&lt;&gt;"",IF(AE71&lt;&gt;"",AE71,0)+IF(E84&lt;&gt;"",E84,0),"")</f>
        <v/>
      </c>
      <c r="AI71" s="106" t="str">
        <f>IF(AH71="","",IF(AH71&gt;0,ROUND(AH71/LARGE(AH69:AH83,1),3),0))</f>
        <v/>
      </c>
    </row>
    <row r="72" spans="1:35" ht="13.5" x14ac:dyDescent="0.25">
      <c r="A72" s="59" t="str">
        <f>+$A$15</f>
        <v/>
      </c>
      <c r="B72" s="24"/>
      <c r="C72" s="24"/>
      <c r="D72" s="24"/>
      <c r="E72" s="24"/>
      <c r="F72" s="24"/>
      <c r="G72" s="24"/>
      <c r="H72" s="22"/>
      <c r="I72" s="23"/>
      <c r="J72" s="22"/>
      <c r="K72" s="23"/>
      <c r="L72" s="22"/>
      <c r="M72" s="23"/>
      <c r="N72" s="22"/>
      <c r="O72" s="23"/>
      <c r="P72" s="22"/>
      <c r="Q72" s="23"/>
      <c r="R72" s="22"/>
      <c r="S72" s="23"/>
      <c r="T72" s="22"/>
      <c r="U72" s="23"/>
      <c r="V72" s="22"/>
      <c r="W72" s="23"/>
      <c r="X72" s="22"/>
      <c r="Y72" s="23"/>
      <c r="Z72" s="22"/>
      <c r="AA72" s="23"/>
      <c r="AB72" s="22"/>
      <c r="AC72" s="23"/>
      <c r="AE72" s="29" t="str">
        <f t="shared" si="5"/>
        <v/>
      </c>
      <c r="AG72" s="7" t="str">
        <f>+$A$15</f>
        <v/>
      </c>
      <c r="AH72" s="7" t="str">
        <f>IF(A72&lt;&gt;"",IF(AE72&lt;&gt;"",AE72,0)+IF(G84&lt;&gt;"",G84,0),"")</f>
        <v/>
      </c>
      <c r="AI72" s="106" t="str">
        <f>IF(AH72="","",IF(AH72&gt;0,ROUND(AH72/LARGE(AH69:AH83,1),3),0))</f>
        <v/>
      </c>
    </row>
    <row r="73" spans="1:35" ht="13.5" x14ac:dyDescent="0.25">
      <c r="A73" s="59" t="str">
        <f>+$A$16</f>
        <v/>
      </c>
      <c r="B73" s="24"/>
      <c r="C73" s="24"/>
      <c r="D73" s="24"/>
      <c r="E73" s="24"/>
      <c r="F73" s="24"/>
      <c r="G73" s="24"/>
      <c r="H73" s="24"/>
      <c r="I73" s="24"/>
      <c r="J73" s="22"/>
      <c r="K73" s="23"/>
      <c r="L73" s="22"/>
      <c r="M73" s="23"/>
      <c r="N73" s="22"/>
      <c r="O73" s="23"/>
      <c r="P73" s="22"/>
      <c r="Q73" s="23"/>
      <c r="R73" s="22"/>
      <c r="S73" s="23"/>
      <c r="T73" s="22"/>
      <c r="U73" s="23"/>
      <c r="V73" s="22"/>
      <c r="W73" s="23"/>
      <c r="X73" s="22"/>
      <c r="Y73" s="23"/>
      <c r="Z73" s="22"/>
      <c r="AA73" s="23"/>
      <c r="AB73" s="22"/>
      <c r="AC73" s="23"/>
      <c r="AE73" s="29" t="str">
        <f t="shared" si="5"/>
        <v/>
      </c>
      <c r="AG73" s="7" t="str">
        <f>+$A$16</f>
        <v/>
      </c>
      <c r="AH73" s="7" t="str">
        <f>IF(A73&lt;&gt;"",IF(AE73&lt;&gt;"",AE73,0)+IF(I84&lt;&gt;"",I84,0),"")</f>
        <v/>
      </c>
      <c r="AI73" s="106" t="str">
        <f>IF(AH73="","",IF(AH73&gt;0,ROUND(AH73/LARGE(AH69:AH83,1),3),0))</f>
        <v/>
      </c>
    </row>
    <row r="74" spans="1:35" ht="13.5" x14ac:dyDescent="0.25">
      <c r="A74" s="59" t="str">
        <f>+$A$17</f>
        <v/>
      </c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2"/>
      <c r="M74" s="23"/>
      <c r="N74" s="22"/>
      <c r="O74" s="23"/>
      <c r="P74" s="22"/>
      <c r="Q74" s="23"/>
      <c r="R74" s="22"/>
      <c r="S74" s="23"/>
      <c r="T74" s="22"/>
      <c r="U74" s="23"/>
      <c r="V74" s="22"/>
      <c r="W74" s="23"/>
      <c r="X74" s="22"/>
      <c r="Y74" s="23"/>
      <c r="Z74" s="22"/>
      <c r="AA74" s="23"/>
      <c r="AB74" s="22"/>
      <c r="AC74" s="23"/>
      <c r="AE74" s="29" t="str">
        <f t="shared" si="5"/>
        <v/>
      </c>
      <c r="AG74" s="7" t="str">
        <f>+$A$17</f>
        <v/>
      </c>
      <c r="AH74" s="7" t="str">
        <f>IF(A74&lt;&gt;"",IF(AE74&lt;&gt;"",AE74,0)+IF(K84&lt;&gt;"",K84,0),"")</f>
        <v/>
      </c>
      <c r="AI74" s="106" t="str">
        <f>IF(AH74="","",IF(AH74&gt;0,ROUND(AH74/LARGE(AH69:AH83,1),3),0))</f>
        <v/>
      </c>
    </row>
    <row r="75" spans="1:35" ht="13.5" x14ac:dyDescent="0.25">
      <c r="A75" s="59" t="str">
        <f>+$A$18</f>
        <v/>
      </c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2"/>
      <c r="O75" s="23"/>
      <c r="P75" s="22"/>
      <c r="Q75" s="23"/>
      <c r="R75" s="22"/>
      <c r="S75" s="23"/>
      <c r="T75" s="22"/>
      <c r="U75" s="23"/>
      <c r="V75" s="22"/>
      <c r="W75" s="23"/>
      <c r="X75" s="22"/>
      <c r="Y75" s="23"/>
      <c r="Z75" s="22"/>
      <c r="AA75" s="23"/>
      <c r="AB75" s="22"/>
      <c r="AC75" s="23"/>
      <c r="AE75" s="29" t="str">
        <f t="shared" si="5"/>
        <v/>
      </c>
      <c r="AG75" s="7" t="str">
        <f>+$A$18</f>
        <v/>
      </c>
      <c r="AH75" s="7" t="str">
        <f>IF(A75&lt;&gt;"",IF(AE75&lt;&gt;"",AE75,0)+IF(M84&lt;&gt;"",M84,0),"")</f>
        <v/>
      </c>
      <c r="AI75" s="106" t="str">
        <f>IF(AH75="","",IF(AH75&gt;0,ROUND(AH75/LARGE(AH69:AH83,1),3),0))</f>
        <v/>
      </c>
    </row>
    <row r="76" spans="1:35" ht="13.5" x14ac:dyDescent="0.25">
      <c r="A76" s="59" t="str">
        <f>+$A$19</f>
        <v/>
      </c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2"/>
      <c r="Q76" s="23"/>
      <c r="R76" s="22"/>
      <c r="S76" s="23"/>
      <c r="T76" s="22"/>
      <c r="U76" s="23"/>
      <c r="V76" s="22"/>
      <c r="W76" s="23"/>
      <c r="X76" s="22"/>
      <c r="Y76" s="23"/>
      <c r="Z76" s="22"/>
      <c r="AA76" s="23"/>
      <c r="AB76" s="22"/>
      <c r="AC76" s="23"/>
      <c r="AE76" s="29" t="str">
        <f t="shared" si="5"/>
        <v/>
      </c>
      <c r="AG76" s="7" t="str">
        <f>+$A$19</f>
        <v/>
      </c>
      <c r="AH76" s="7" t="str">
        <f>IF(A76&lt;&gt;"",IF(AE76&lt;&gt;"",AE76,0)+IF(O84&lt;&gt;"",O84,0),"")</f>
        <v/>
      </c>
      <c r="AI76" s="106" t="str">
        <f>IF(AH76="","",IF(AH76&gt;0,ROUND(AH76/LARGE(AH69:AH83,1),3),0))</f>
        <v/>
      </c>
    </row>
    <row r="77" spans="1:35" ht="13.5" x14ac:dyDescent="0.25">
      <c r="A77" s="59" t="str">
        <f>+$A$20</f>
        <v/>
      </c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2"/>
      <c r="S77" s="23"/>
      <c r="T77" s="22"/>
      <c r="U77" s="23"/>
      <c r="V77" s="22"/>
      <c r="W77" s="23"/>
      <c r="X77" s="22"/>
      <c r="Y77" s="23"/>
      <c r="Z77" s="22"/>
      <c r="AA77" s="23"/>
      <c r="AB77" s="22"/>
      <c r="AC77" s="23"/>
      <c r="AE77" s="29" t="str">
        <f t="shared" si="5"/>
        <v/>
      </c>
      <c r="AG77" s="7" t="str">
        <f>+$A$20</f>
        <v/>
      </c>
      <c r="AH77" s="7" t="str">
        <f>IF(A77&lt;&gt;"",IF(AE77&lt;&gt;"",AE77,0)+IF(Q84&lt;&gt;"",Q84,0),"")</f>
        <v/>
      </c>
      <c r="AI77" s="106" t="str">
        <f>IF(AH77="","",IF(AH77&gt;0,ROUND(AH77/LARGE(AH69:AH83,1),3),0))</f>
        <v/>
      </c>
    </row>
    <row r="78" spans="1:35" ht="13.5" x14ac:dyDescent="0.25">
      <c r="A78" s="59" t="str">
        <f>+$A$21</f>
        <v/>
      </c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2"/>
      <c r="U78" s="23"/>
      <c r="V78" s="22"/>
      <c r="W78" s="23"/>
      <c r="X78" s="22"/>
      <c r="Y78" s="23"/>
      <c r="Z78" s="22"/>
      <c r="AA78" s="23"/>
      <c r="AB78" s="22"/>
      <c r="AC78" s="23"/>
      <c r="AE78" s="29" t="str">
        <f t="shared" si="5"/>
        <v/>
      </c>
      <c r="AG78" s="7" t="str">
        <f>+$A$21</f>
        <v/>
      </c>
      <c r="AH78" s="7" t="str">
        <f>IF(A78&lt;&gt;"",IF(AE78&lt;&gt;"",AE78,0)+IF(S84&lt;&gt;"",S84,0),"")</f>
        <v/>
      </c>
      <c r="AI78" s="106" t="str">
        <f>IF(AH78="","",IF(AH78&gt;0,ROUND(AH78/LARGE(AH69:AH83,1),3),0))</f>
        <v/>
      </c>
    </row>
    <row r="79" spans="1:35" ht="13.5" x14ac:dyDescent="0.25">
      <c r="A79" s="59" t="str">
        <f>+$A$22</f>
        <v/>
      </c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2"/>
      <c r="W79" s="23"/>
      <c r="X79" s="22"/>
      <c r="Y79" s="23"/>
      <c r="Z79" s="22"/>
      <c r="AA79" s="23"/>
      <c r="AB79" s="22"/>
      <c r="AC79" s="23"/>
      <c r="AE79" s="29" t="str">
        <f t="shared" si="5"/>
        <v/>
      </c>
      <c r="AG79" s="7" t="str">
        <f>+$A$22</f>
        <v/>
      </c>
      <c r="AH79" s="7" t="str">
        <f>IF(A79&lt;&gt;"",IF(AE79&lt;&gt;"",AE79,0)+IF(U84&lt;&gt;"",U84,0),"")</f>
        <v/>
      </c>
      <c r="AI79" s="106" t="str">
        <f>IF(AH79="","",IF(AH79&gt;0,ROUND(AH79/LARGE(AH69:AH83,1),3),0))</f>
        <v/>
      </c>
    </row>
    <row r="80" spans="1:35" ht="13.5" x14ac:dyDescent="0.25">
      <c r="A80" s="59" t="str">
        <f>+$A$23</f>
        <v/>
      </c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2"/>
      <c r="Y80" s="23"/>
      <c r="Z80" s="22"/>
      <c r="AA80" s="23"/>
      <c r="AB80" s="22"/>
      <c r="AC80" s="23"/>
      <c r="AE80" s="29" t="str">
        <f t="shared" si="5"/>
        <v/>
      </c>
      <c r="AG80" s="7" t="str">
        <f>+$A$23</f>
        <v/>
      </c>
      <c r="AH80" s="7" t="str">
        <f>IF(A80&lt;&gt;"",IF(AE80&lt;&gt;"",AE80,0)+IF(W84&lt;&gt;"",W84,0),"")</f>
        <v/>
      </c>
      <c r="AI80" s="106" t="str">
        <f>IF(AH80="","",IF(AH80&gt;0,ROUND(AH80/LARGE(AH69:AH83,1),3),0))</f>
        <v/>
      </c>
    </row>
    <row r="81" spans="1:35" ht="13.5" x14ac:dyDescent="0.25">
      <c r="A81" s="59" t="str">
        <f>+$A$24</f>
        <v/>
      </c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2"/>
      <c r="AA81" s="23"/>
      <c r="AB81" s="22"/>
      <c r="AC81" s="23"/>
      <c r="AE81" s="29" t="str">
        <f t="shared" si="5"/>
        <v/>
      </c>
      <c r="AG81" s="7" t="str">
        <f>+$A$24</f>
        <v/>
      </c>
      <c r="AH81" s="7" t="str">
        <f>IF(A81&lt;&gt;"",IF(AE81&lt;&gt;"",AE81,0)+IF(Y84&lt;&gt;"",Y84,0),"")</f>
        <v/>
      </c>
      <c r="AI81" s="106" t="str">
        <f>IF(AH81="","",IF(AH81&gt;0,ROUND(AH81/LARGE(AH69:AH83,1),3),0))</f>
        <v/>
      </c>
    </row>
    <row r="82" spans="1:35" ht="13.5" x14ac:dyDescent="0.25">
      <c r="A82" s="59" t="str">
        <f>+$A$25</f>
        <v/>
      </c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2"/>
      <c r="AC82" s="23"/>
      <c r="AE82" s="29" t="str">
        <f t="shared" si="5"/>
        <v/>
      </c>
      <c r="AG82" s="7" t="str">
        <f>+$A$25</f>
        <v/>
      </c>
      <c r="AH82" s="7" t="str">
        <f>IF(A82&lt;&gt;"",IF(AE82&lt;&gt;"",AE82,0)+IF(AA84&lt;&gt;"",AA84,0),"")</f>
        <v/>
      </c>
      <c r="AI82" s="106" t="str">
        <f>IF(AH82="","",IF(AH82&gt;0,ROUND(AH82/LARGE(AH69:AH83,1),3),0))</f>
        <v/>
      </c>
    </row>
    <row r="83" spans="1:35" x14ac:dyDescent="0.2">
      <c r="A83" s="59" t="str">
        <f>+$A$26</f>
        <v/>
      </c>
      <c r="C83" s="3"/>
      <c r="AE83" s="26"/>
      <c r="AG83" s="40" t="str">
        <f>+$A$26</f>
        <v/>
      </c>
      <c r="AH83" s="40" t="str">
        <f>IF(A83&lt;&gt;"",IF(AE83&lt;&gt;"",AE83,0)+IF(AC84&lt;&gt;"",AC84,0),"")</f>
        <v/>
      </c>
      <c r="AI83" s="107" t="str">
        <f>IF(AH83="","",IF(AH83&gt;0,ROUND(AH83/LARGE(AH69:AH83,1),3),0))</f>
        <v/>
      </c>
    </row>
    <row r="84" spans="1:35" s="26" customFormat="1" x14ac:dyDescent="0.2">
      <c r="C84" s="27" t="str">
        <f>IF(C68="","",SUM(C69:C82))</f>
        <v/>
      </c>
      <c r="E84" s="27" t="str">
        <f>IF(E68="","",SUM(E69:E82))</f>
        <v/>
      </c>
      <c r="G84" s="27" t="str">
        <f>IF(G68="","",SUM(G69:G82))</f>
        <v/>
      </c>
      <c r="I84" s="27" t="str">
        <f>IF(I68="","",SUM(I69:I82))</f>
        <v/>
      </c>
      <c r="K84" s="27" t="str">
        <f>IF(K68="","",SUM(K69:K82))</f>
        <v/>
      </c>
      <c r="M84" s="27" t="str">
        <f>IF(M68="","",SUM(M69:M82))</f>
        <v/>
      </c>
      <c r="O84" s="27" t="str">
        <f>IF(O68="","",SUM(O69:O82))</f>
        <v/>
      </c>
      <c r="Q84" s="27" t="str">
        <f>IF(Q68="","",SUM(Q69:Q82))</f>
        <v/>
      </c>
      <c r="S84" s="27" t="str">
        <f>IF(S68="","",SUM(S69:S82))</f>
        <v/>
      </c>
      <c r="U84" s="27" t="str">
        <f>IF(U68="","",SUM(U69:U82))</f>
        <v/>
      </c>
      <c r="W84" s="27" t="str">
        <f>IF(W68="","",SUM(W69:W82))</f>
        <v/>
      </c>
      <c r="X84" s="27"/>
      <c r="Y84" s="27" t="str">
        <f>IF(Y68="","",SUM(Y69:Y82))</f>
        <v/>
      </c>
      <c r="AA84" s="27" t="str">
        <f>IF(AA68="","",SUM(AA69:AA82))</f>
        <v/>
      </c>
      <c r="AC84" s="27" t="str">
        <f>IF(AC68="","",SUM(AC69:AC82))</f>
        <v/>
      </c>
      <c r="AG84" s="41"/>
      <c r="AH84" s="93"/>
      <c r="AI84" s="41"/>
    </row>
    <row r="85" spans="1:35" ht="24" customHeight="1" x14ac:dyDescent="0.2">
      <c r="AC85" s="8" t="str">
        <f>"Firma ("&amp;Anagrafica!B91&amp;")"</f>
        <v>Firma (Commissario 3)</v>
      </c>
      <c r="AE85" s="88"/>
      <c r="AF85" s="88"/>
      <c r="AG85" s="89"/>
      <c r="AH85" s="88"/>
      <c r="AI85" s="88"/>
    </row>
    <row r="86" spans="1:35" ht="18.75" x14ac:dyDescent="0.3">
      <c r="A86" s="19" t="str">
        <f>IF(Anagrafica!A92&lt;&gt;"",Anagrafica!A92&amp;" - "&amp;Anagrafica!B92,"")</f>
        <v/>
      </c>
      <c r="B86" s="20"/>
      <c r="D86" s="1"/>
      <c r="AE86" s="90"/>
      <c r="AF86" s="90"/>
      <c r="AG86" s="91"/>
      <c r="AH86" s="90"/>
      <c r="AI86" s="90"/>
    </row>
    <row r="87" spans="1:35" s="5" customFormat="1" ht="13.5" customHeight="1" x14ac:dyDescent="0.2">
      <c r="A87" s="4" t="s">
        <v>10</v>
      </c>
      <c r="C87" s="60" t="str">
        <f>$A$13</f>
        <v/>
      </c>
      <c r="E87" s="60" t="str">
        <f>+$A$14</f>
        <v/>
      </c>
      <c r="G87" s="60" t="str">
        <f>+$A$15</f>
        <v/>
      </c>
      <c r="I87" s="60" t="str">
        <f>+$A$16</f>
        <v/>
      </c>
      <c r="K87" s="60" t="str">
        <f>+$A$17</f>
        <v/>
      </c>
      <c r="M87" s="60" t="str">
        <f>+$A$18</f>
        <v/>
      </c>
      <c r="O87" s="60" t="str">
        <f>+$A$19</f>
        <v/>
      </c>
      <c r="Q87" s="60" t="str">
        <f>+$A$20</f>
        <v/>
      </c>
      <c r="S87" s="60" t="str">
        <f>+$A$21</f>
        <v/>
      </c>
      <c r="U87" s="60" t="str">
        <f>+$A$22</f>
        <v/>
      </c>
      <c r="W87" s="60" t="str">
        <f>+$A$23</f>
        <v/>
      </c>
      <c r="Y87" s="60" t="str">
        <f>+$A$24</f>
        <v/>
      </c>
      <c r="AA87" s="60" t="str">
        <f>+$A$25</f>
        <v/>
      </c>
      <c r="AC87" s="60" t="str">
        <f>+$A$26</f>
        <v/>
      </c>
      <c r="AE87" s="26"/>
      <c r="AG87" s="4" t="s">
        <v>10</v>
      </c>
      <c r="AH87" s="5" t="s">
        <v>1</v>
      </c>
      <c r="AI87" s="5" t="s">
        <v>0</v>
      </c>
    </row>
    <row r="88" spans="1:35" ht="13.5" x14ac:dyDescent="0.25">
      <c r="A88" s="59" t="str">
        <f>+$A$12</f>
        <v/>
      </c>
      <c r="B88" s="22"/>
      <c r="C88" s="23"/>
      <c r="D88" s="22"/>
      <c r="E88" s="23"/>
      <c r="F88" s="22"/>
      <c r="G88" s="23"/>
      <c r="H88" s="22"/>
      <c r="I88" s="23"/>
      <c r="J88" s="22"/>
      <c r="K88" s="23"/>
      <c r="L88" s="22"/>
      <c r="M88" s="23"/>
      <c r="N88" s="22"/>
      <c r="O88" s="23"/>
      <c r="P88" s="22"/>
      <c r="Q88" s="23"/>
      <c r="R88" s="22"/>
      <c r="S88" s="23"/>
      <c r="T88" s="22"/>
      <c r="U88" s="23"/>
      <c r="V88" s="22"/>
      <c r="W88" s="23"/>
      <c r="X88" s="22"/>
      <c r="Y88" s="23"/>
      <c r="Z88" s="22"/>
      <c r="AA88" s="23"/>
      <c r="AB88" s="22"/>
      <c r="AC88" s="23"/>
      <c r="AE88" s="29" t="str">
        <f t="shared" ref="AE88:AE101" si="6">IF(OR(A88="",AND(A88&lt;&gt;"",A89="")),"",SUM(B88,D88,F88,H88,J88,L88,N88,P88,R88,T88,V88,X88,Z88,AB88))</f>
        <v/>
      </c>
      <c r="AG88" s="6" t="str">
        <f>+$A$12</f>
        <v/>
      </c>
      <c r="AH88" s="6" t="str">
        <f>IF(A88&lt;&gt;"",AE88,"")</f>
        <v/>
      </c>
      <c r="AI88" s="105" t="str">
        <f>IF(AH88="","",IF(AH88&gt;0,ROUND(AH88/LARGE(AH88:AH102,1),3),0))</f>
        <v/>
      </c>
    </row>
    <row r="89" spans="1:35" ht="13.5" x14ac:dyDescent="0.25">
      <c r="A89" s="59" t="str">
        <f>+$A$13</f>
        <v/>
      </c>
      <c r="B89" s="24"/>
      <c r="C89" s="24"/>
      <c r="D89" s="22"/>
      <c r="E89" s="23"/>
      <c r="F89" s="22"/>
      <c r="G89" s="23"/>
      <c r="H89" s="22"/>
      <c r="I89" s="23"/>
      <c r="J89" s="22"/>
      <c r="K89" s="23"/>
      <c r="L89" s="22"/>
      <c r="M89" s="23"/>
      <c r="N89" s="22"/>
      <c r="O89" s="23"/>
      <c r="P89" s="22"/>
      <c r="Q89" s="23"/>
      <c r="R89" s="22"/>
      <c r="S89" s="23"/>
      <c r="T89" s="22"/>
      <c r="U89" s="23"/>
      <c r="V89" s="22"/>
      <c r="W89" s="23"/>
      <c r="X89" s="22"/>
      <c r="Y89" s="23"/>
      <c r="Z89" s="22"/>
      <c r="AA89" s="23"/>
      <c r="AB89" s="22"/>
      <c r="AC89" s="23"/>
      <c r="AE89" s="29" t="str">
        <f t="shared" si="6"/>
        <v/>
      </c>
      <c r="AG89" s="7" t="str">
        <f>+$A$13</f>
        <v/>
      </c>
      <c r="AH89" s="7" t="str">
        <f>IF(A89&lt;&gt;"",IF(AE89&lt;&gt;"",AE89,0)+IF(C103&lt;&gt;"",C103,0),"")</f>
        <v/>
      </c>
      <c r="AI89" s="106" t="str">
        <f>IF(AH89="","",IF(AH89&gt;0,ROUND(AH89/LARGE(AH88:AH102,1),3),0))</f>
        <v/>
      </c>
    </row>
    <row r="90" spans="1:35" ht="13.5" x14ac:dyDescent="0.25">
      <c r="A90" s="59" t="str">
        <f>+$A$14</f>
        <v/>
      </c>
      <c r="B90" s="24"/>
      <c r="C90" s="24"/>
      <c r="D90" s="24"/>
      <c r="E90" s="24"/>
      <c r="F90" s="22"/>
      <c r="G90" s="23"/>
      <c r="H90" s="22"/>
      <c r="I90" s="23"/>
      <c r="J90" s="22"/>
      <c r="K90" s="23"/>
      <c r="L90" s="22"/>
      <c r="M90" s="23"/>
      <c r="N90" s="22"/>
      <c r="O90" s="23"/>
      <c r="P90" s="22"/>
      <c r="Q90" s="23"/>
      <c r="R90" s="22"/>
      <c r="S90" s="23"/>
      <c r="T90" s="22"/>
      <c r="U90" s="23"/>
      <c r="V90" s="22"/>
      <c r="W90" s="23"/>
      <c r="X90" s="22"/>
      <c r="Y90" s="23"/>
      <c r="Z90" s="22"/>
      <c r="AA90" s="23"/>
      <c r="AB90" s="22"/>
      <c r="AC90" s="23"/>
      <c r="AE90" s="29" t="str">
        <f t="shared" si="6"/>
        <v/>
      </c>
      <c r="AG90" s="7" t="str">
        <f>+$A$14</f>
        <v/>
      </c>
      <c r="AH90" s="7" t="str">
        <f>IF(A90&lt;&gt;"",IF(AE90&lt;&gt;"",AE90,0)+IF(E103&lt;&gt;"",E103,0),"")</f>
        <v/>
      </c>
      <c r="AI90" s="106" t="str">
        <f>IF(AH90="","",IF(AH90&gt;0,ROUND(AH90/LARGE(AH88:AH102,1),3),0))</f>
        <v/>
      </c>
    </row>
    <row r="91" spans="1:35" ht="13.5" x14ac:dyDescent="0.25">
      <c r="A91" s="59" t="str">
        <f>+$A$15</f>
        <v/>
      </c>
      <c r="B91" s="24"/>
      <c r="C91" s="24"/>
      <c r="D91" s="24"/>
      <c r="E91" s="24"/>
      <c r="F91" s="24"/>
      <c r="G91" s="24"/>
      <c r="H91" s="22"/>
      <c r="I91" s="23"/>
      <c r="J91" s="22"/>
      <c r="K91" s="23"/>
      <c r="L91" s="22"/>
      <c r="M91" s="23"/>
      <c r="N91" s="22"/>
      <c r="O91" s="23"/>
      <c r="P91" s="22"/>
      <c r="Q91" s="23"/>
      <c r="R91" s="22"/>
      <c r="S91" s="23"/>
      <c r="T91" s="22"/>
      <c r="U91" s="23"/>
      <c r="V91" s="22"/>
      <c r="W91" s="23"/>
      <c r="X91" s="22"/>
      <c r="Y91" s="23"/>
      <c r="Z91" s="22"/>
      <c r="AA91" s="23"/>
      <c r="AB91" s="22"/>
      <c r="AC91" s="23"/>
      <c r="AE91" s="29" t="str">
        <f t="shared" si="6"/>
        <v/>
      </c>
      <c r="AG91" s="7" t="str">
        <f>+$A$15</f>
        <v/>
      </c>
      <c r="AH91" s="7" t="str">
        <f>IF(A91&lt;&gt;"",IF(AE91&lt;&gt;"",AE91,0)+IF(G103&lt;&gt;"",G103,0),"")</f>
        <v/>
      </c>
      <c r="AI91" s="106" t="str">
        <f>IF(AH91="","",IF(AH91&gt;0,ROUND(AH91/LARGE(AH88:AH102,1),3),0))</f>
        <v/>
      </c>
    </row>
    <row r="92" spans="1:35" ht="13.5" x14ac:dyDescent="0.25">
      <c r="A92" s="59" t="str">
        <f>+$A$16</f>
        <v/>
      </c>
      <c r="B92" s="24"/>
      <c r="C92" s="24"/>
      <c r="D92" s="24"/>
      <c r="E92" s="24"/>
      <c r="F92" s="24"/>
      <c r="G92" s="24"/>
      <c r="H92" s="24"/>
      <c r="I92" s="24"/>
      <c r="J92" s="22"/>
      <c r="K92" s="23"/>
      <c r="L92" s="22"/>
      <c r="M92" s="23"/>
      <c r="N92" s="22"/>
      <c r="O92" s="23"/>
      <c r="P92" s="22"/>
      <c r="Q92" s="23"/>
      <c r="R92" s="22"/>
      <c r="S92" s="23"/>
      <c r="T92" s="22"/>
      <c r="U92" s="23"/>
      <c r="V92" s="22"/>
      <c r="W92" s="23"/>
      <c r="X92" s="22"/>
      <c r="Y92" s="23"/>
      <c r="Z92" s="22"/>
      <c r="AA92" s="23"/>
      <c r="AB92" s="22"/>
      <c r="AC92" s="23"/>
      <c r="AE92" s="29" t="str">
        <f t="shared" si="6"/>
        <v/>
      </c>
      <c r="AG92" s="7" t="str">
        <f>+$A$16</f>
        <v/>
      </c>
      <c r="AH92" s="7" t="str">
        <f>IF(A92&lt;&gt;"",IF(AE92&lt;&gt;"",AE92,0)+IF(I103&lt;&gt;"",I103,0),"")</f>
        <v/>
      </c>
      <c r="AI92" s="106" t="str">
        <f>IF(AH92="","",IF(AH92&gt;0,ROUND(AH92/LARGE(AH88:AH102,1),3),0))</f>
        <v/>
      </c>
    </row>
    <row r="93" spans="1:35" ht="13.5" x14ac:dyDescent="0.25">
      <c r="A93" s="59" t="str">
        <f>+$A$17</f>
        <v/>
      </c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2"/>
      <c r="M93" s="23"/>
      <c r="N93" s="22"/>
      <c r="O93" s="23"/>
      <c r="P93" s="22"/>
      <c r="Q93" s="23"/>
      <c r="R93" s="22"/>
      <c r="S93" s="23"/>
      <c r="T93" s="22"/>
      <c r="U93" s="23"/>
      <c r="V93" s="22"/>
      <c r="W93" s="23"/>
      <c r="X93" s="22"/>
      <c r="Y93" s="23"/>
      <c r="Z93" s="22"/>
      <c r="AA93" s="23"/>
      <c r="AB93" s="22"/>
      <c r="AC93" s="23"/>
      <c r="AE93" s="29" t="str">
        <f t="shared" si="6"/>
        <v/>
      </c>
      <c r="AG93" s="7" t="str">
        <f>+$A$17</f>
        <v/>
      </c>
      <c r="AH93" s="7" t="str">
        <f>IF(A93&lt;&gt;"",IF(AE93&lt;&gt;"",AE93,0)+IF(K103&lt;&gt;"",K103,0),"")</f>
        <v/>
      </c>
      <c r="AI93" s="106" t="str">
        <f>IF(AH93="","",IF(AH93&gt;0,ROUND(AH93/LARGE(AH88:AH102,1),3),0))</f>
        <v/>
      </c>
    </row>
    <row r="94" spans="1:35" ht="13.5" x14ac:dyDescent="0.25">
      <c r="A94" s="59" t="str">
        <f>+$A$18</f>
        <v/>
      </c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2"/>
      <c r="O94" s="23"/>
      <c r="P94" s="22"/>
      <c r="Q94" s="23"/>
      <c r="R94" s="22"/>
      <c r="S94" s="23"/>
      <c r="T94" s="22"/>
      <c r="U94" s="23"/>
      <c r="V94" s="22"/>
      <c r="W94" s="23"/>
      <c r="X94" s="22"/>
      <c r="Y94" s="23"/>
      <c r="Z94" s="22"/>
      <c r="AA94" s="23"/>
      <c r="AB94" s="22"/>
      <c r="AC94" s="23"/>
      <c r="AE94" s="29" t="str">
        <f t="shared" si="6"/>
        <v/>
      </c>
      <c r="AG94" s="7" t="str">
        <f>+$A$18</f>
        <v/>
      </c>
      <c r="AH94" s="7" t="str">
        <f>IF(A94&lt;&gt;"",IF(AE94&lt;&gt;"",AE94,0)+IF(M103&lt;&gt;"",M103,0),"")</f>
        <v/>
      </c>
      <c r="AI94" s="106" t="str">
        <f>IF(AH94="","",IF(AH94&gt;0,ROUND(AH94/LARGE(AH88:AH102,1),3),0))</f>
        <v/>
      </c>
    </row>
    <row r="95" spans="1:35" ht="13.5" x14ac:dyDescent="0.25">
      <c r="A95" s="59" t="str">
        <f>+$A$19</f>
        <v/>
      </c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2"/>
      <c r="Q95" s="23"/>
      <c r="R95" s="22"/>
      <c r="S95" s="23"/>
      <c r="T95" s="22"/>
      <c r="U95" s="23"/>
      <c r="V95" s="22"/>
      <c r="W95" s="23"/>
      <c r="X95" s="22"/>
      <c r="Y95" s="23"/>
      <c r="Z95" s="22"/>
      <c r="AA95" s="23"/>
      <c r="AB95" s="22"/>
      <c r="AC95" s="23"/>
      <c r="AE95" s="29" t="str">
        <f t="shared" si="6"/>
        <v/>
      </c>
      <c r="AG95" s="7" t="str">
        <f>+$A$19</f>
        <v/>
      </c>
      <c r="AH95" s="7" t="str">
        <f>IF(A95&lt;&gt;"",IF(AE95&lt;&gt;"",AE95,0)+IF(O103&lt;&gt;"",O103,0),"")</f>
        <v/>
      </c>
      <c r="AI95" s="106" t="str">
        <f>IF(AH95="","",IF(AH95&gt;0,ROUND(AH95/LARGE(AH88:AH102,1),3),0))</f>
        <v/>
      </c>
    </row>
    <row r="96" spans="1:35" ht="13.5" x14ac:dyDescent="0.25">
      <c r="A96" s="59" t="str">
        <f>+$A$20</f>
        <v/>
      </c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2"/>
      <c r="S96" s="23"/>
      <c r="T96" s="22"/>
      <c r="U96" s="23"/>
      <c r="V96" s="22"/>
      <c r="W96" s="23"/>
      <c r="X96" s="22"/>
      <c r="Y96" s="23"/>
      <c r="Z96" s="22"/>
      <c r="AA96" s="23"/>
      <c r="AB96" s="22"/>
      <c r="AC96" s="23"/>
      <c r="AE96" s="29" t="str">
        <f t="shared" si="6"/>
        <v/>
      </c>
      <c r="AG96" s="7" t="str">
        <f>+$A$20</f>
        <v/>
      </c>
      <c r="AH96" s="7" t="str">
        <f>IF(A96&lt;&gt;"",IF(AE96&lt;&gt;"",AE96,0)+IF(Q103&lt;&gt;"",Q103,0),"")</f>
        <v/>
      </c>
      <c r="AI96" s="106" t="str">
        <f>IF(AH96="","",IF(AH96&gt;0,ROUND(AH96/LARGE(AH88:AH102,1),3),0))</f>
        <v/>
      </c>
    </row>
    <row r="97" spans="1:35" ht="13.5" x14ac:dyDescent="0.25">
      <c r="A97" s="59" t="str">
        <f>+$A$21</f>
        <v/>
      </c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2"/>
      <c r="U97" s="23"/>
      <c r="V97" s="22"/>
      <c r="W97" s="23"/>
      <c r="X97" s="22"/>
      <c r="Y97" s="23"/>
      <c r="Z97" s="22"/>
      <c r="AA97" s="23"/>
      <c r="AB97" s="22"/>
      <c r="AC97" s="23"/>
      <c r="AE97" s="29" t="str">
        <f t="shared" si="6"/>
        <v/>
      </c>
      <c r="AG97" s="7" t="str">
        <f>+$A$21</f>
        <v/>
      </c>
      <c r="AH97" s="7" t="str">
        <f>IF(A97&lt;&gt;"",IF(AE97&lt;&gt;"",AE97,0)+IF(S103&lt;&gt;"",S103,0),"")</f>
        <v/>
      </c>
      <c r="AI97" s="106" t="str">
        <f>IF(AH97="","",IF(AH97&gt;0,ROUND(AH97/LARGE(AH88:AH102,1),3),0))</f>
        <v/>
      </c>
    </row>
    <row r="98" spans="1:35" ht="13.5" x14ac:dyDescent="0.25">
      <c r="A98" s="59" t="str">
        <f>+$A$22</f>
        <v/>
      </c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2"/>
      <c r="W98" s="23"/>
      <c r="X98" s="22"/>
      <c r="Y98" s="23"/>
      <c r="Z98" s="22"/>
      <c r="AA98" s="23"/>
      <c r="AB98" s="22"/>
      <c r="AC98" s="23"/>
      <c r="AE98" s="29" t="str">
        <f t="shared" si="6"/>
        <v/>
      </c>
      <c r="AG98" s="7" t="str">
        <f>+$A$22</f>
        <v/>
      </c>
      <c r="AH98" s="7" t="str">
        <f>IF(A98&lt;&gt;"",IF(AE98&lt;&gt;"",AE98,0)+IF(U103&lt;&gt;"",U103,0),"")</f>
        <v/>
      </c>
      <c r="AI98" s="106" t="str">
        <f>IF(AH98="","",IF(AH98&gt;0,ROUND(AH98/LARGE(AH88:AH102,1),3),0))</f>
        <v/>
      </c>
    </row>
    <row r="99" spans="1:35" ht="13.5" x14ac:dyDescent="0.25">
      <c r="A99" s="59" t="str">
        <f>+$A$23</f>
        <v/>
      </c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2"/>
      <c r="Y99" s="23"/>
      <c r="Z99" s="22"/>
      <c r="AA99" s="23"/>
      <c r="AB99" s="22"/>
      <c r="AC99" s="23"/>
      <c r="AE99" s="29" t="str">
        <f t="shared" si="6"/>
        <v/>
      </c>
      <c r="AG99" s="7" t="str">
        <f>+$A$23</f>
        <v/>
      </c>
      <c r="AH99" s="7" t="str">
        <f>IF(A99&lt;&gt;"",IF(AE99&lt;&gt;"",AE99,0)+IF(W103&lt;&gt;"",W103,0),"")</f>
        <v/>
      </c>
      <c r="AI99" s="106" t="str">
        <f>IF(AH99="","",IF(AH99&gt;0,ROUND(AH99/LARGE(AH88:AH102,1),3),0))</f>
        <v/>
      </c>
    </row>
    <row r="100" spans="1:35" ht="13.5" x14ac:dyDescent="0.25">
      <c r="A100" s="59" t="str">
        <f>+$A$24</f>
        <v/>
      </c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2"/>
      <c r="AA100" s="23"/>
      <c r="AB100" s="22"/>
      <c r="AC100" s="23"/>
      <c r="AE100" s="29" t="str">
        <f t="shared" si="6"/>
        <v/>
      </c>
      <c r="AG100" s="7" t="str">
        <f>+$A$24</f>
        <v/>
      </c>
      <c r="AH100" s="7" t="str">
        <f>IF(A100&lt;&gt;"",IF(AE100&lt;&gt;"",AE100,0)+IF(Y103&lt;&gt;"",Y103,0),"")</f>
        <v/>
      </c>
      <c r="AI100" s="106" t="str">
        <f>IF(AH100="","",IF(AH100&gt;0,ROUND(AH100/LARGE(AH88:AH102,1),3),0))</f>
        <v/>
      </c>
    </row>
    <row r="101" spans="1:35" ht="13.5" x14ac:dyDescent="0.25">
      <c r="A101" s="59" t="str">
        <f>+$A$25</f>
        <v/>
      </c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2"/>
      <c r="AC101" s="23"/>
      <c r="AE101" s="29" t="str">
        <f t="shared" si="6"/>
        <v/>
      </c>
      <c r="AG101" s="7" t="str">
        <f>+$A$25</f>
        <v/>
      </c>
      <c r="AH101" s="7" t="str">
        <f>IF(A101&lt;&gt;"",IF(AE101&lt;&gt;"",AE101,0)+IF(AA103&lt;&gt;"",AA103,0),"")</f>
        <v/>
      </c>
      <c r="AI101" s="106" t="str">
        <f>IF(AH101="","",IF(AH101&gt;0,ROUND(AH101/LARGE(AH88:AH102,1),3),0))</f>
        <v/>
      </c>
    </row>
    <row r="102" spans="1:35" x14ac:dyDescent="0.2">
      <c r="A102" s="59" t="str">
        <f>+$A$26</f>
        <v/>
      </c>
      <c r="C102" s="3"/>
      <c r="AE102" s="26"/>
      <c r="AG102" s="40" t="str">
        <f>+$A$26</f>
        <v/>
      </c>
      <c r="AH102" s="40" t="str">
        <f>IF(A102&lt;&gt;"",IF(AE102&lt;&gt;"",AE102,0)+IF(AC103&lt;&gt;"",AC103,0),"")</f>
        <v/>
      </c>
      <c r="AI102" s="107" t="str">
        <f>IF(AH102="","",IF(AH102&gt;0,ROUND(AH102/LARGE(AH88:AH102,1),3),0))</f>
        <v/>
      </c>
    </row>
    <row r="103" spans="1:35" s="26" customFormat="1" x14ac:dyDescent="0.2">
      <c r="C103" s="27" t="str">
        <f>IF(C87="","",SUM(C88:C101))</f>
        <v/>
      </c>
      <c r="E103" s="27" t="str">
        <f>IF(E87="","",SUM(E88:E101))</f>
        <v/>
      </c>
      <c r="G103" s="27" t="str">
        <f>IF(G87="","",SUM(G88:G101))</f>
        <v/>
      </c>
      <c r="I103" s="27" t="str">
        <f>IF(I87="","",SUM(I88:I101))</f>
        <v/>
      </c>
      <c r="K103" s="27" t="str">
        <f>IF(K87="","",SUM(K88:K101))</f>
        <v/>
      </c>
      <c r="M103" s="27" t="str">
        <f>IF(M87="","",SUM(M88:M101))</f>
        <v/>
      </c>
      <c r="O103" s="27" t="str">
        <f>IF(O87="","",SUM(O88:O101))</f>
        <v/>
      </c>
      <c r="Q103" s="27" t="str">
        <f>IF(Q87="","",SUM(Q88:Q101))</f>
        <v/>
      </c>
      <c r="S103" s="27" t="str">
        <f>IF(S87="","",SUM(S88:S101))</f>
        <v/>
      </c>
      <c r="U103" s="27" t="str">
        <f>IF(U87="","",SUM(U88:U101))</f>
        <v/>
      </c>
      <c r="W103" s="27" t="str">
        <f>IF(W87="","",SUM(W88:W101))</f>
        <v/>
      </c>
      <c r="X103" s="27"/>
      <c r="Y103" s="27" t="str">
        <f>IF(Y87="","",SUM(Y88:Y101))</f>
        <v/>
      </c>
      <c r="AA103" s="27" t="str">
        <f>IF(AA87="","",SUM(AA88:AA101))</f>
        <v/>
      </c>
      <c r="AC103" s="27" t="str">
        <f>IF(AC87="","",SUM(AC88:AC101))</f>
        <v/>
      </c>
      <c r="AG103" s="41"/>
      <c r="AH103" s="93"/>
      <c r="AI103" s="41"/>
    </row>
    <row r="104" spans="1:35" ht="24" customHeight="1" x14ac:dyDescent="0.2">
      <c r="AC104" s="8" t="str">
        <f>"Firma ("&amp;Anagrafica!B92&amp;")"</f>
        <v>Firma ()</v>
      </c>
      <c r="AE104" s="88"/>
      <c r="AF104" s="88"/>
      <c r="AG104" s="89"/>
      <c r="AH104" s="88"/>
      <c r="AI104" s="88"/>
    </row>
    <row r="105" spans="1:35" ht="18.75" x14ac:dyDescent="0.3">
      <c r="A105" s="19" t="str">
        <f>IF(Anagrafica!A93&lt;&gt;"",Anagrafica!A93&amp;" - "&amp;Anagrafica!B93,"")</f>
        <v/>
      </c>
      <c r="B105" s="20"/>
      <c r="D105" s="1"/>
    </row>
    <row r="106" spans="1:35" s="5" customFormat="1" ht="13.5" customHeight="1" x14ac:dyDescent="0.2">
      <c r="A106" s="4" t="s">
        <v>10</v>
      </c>
      <c r="C106" s="60" t="str">
        <f>$A$13</f>
        <v/>
      </c>
      <c r="E106" s="60" t="str">
        <f>+$A$14</f>
        <v/>
      </c>
      <c r="G106" s="60" t="str">
        <f>+$A$15</f>
        <v/>
      </c>
      <c r="I106" s="60" t="str">
        <f>+$A$16</f>
        <v/>
      </c>
      <c r="K106" s="60" t="str">
        <f>+$A$17</f>
        <v/>
      </c>
      <c r="M106" s="60" t="str">
        <f>+$A$18</f>
        <v/>
      </c>
      <c r="O106" s="60" t="str">
        <f>+$A$19</f>
        <v/>
      </c>
      <c r="Q106" s="60" t="str">
        <f>+$A$20</f>
        <v/>
      </c>
      <c r="S106" s="60" t="str">
        <f>+$A$21</f>
        <v/>
      </c>
      <c r="U106" s="60" t="str">
        <f>+$A$22</f>
        <v/>
      </c>
      <c r="W106" s="60" t="str">
        <f>+$A$23</f>
        <v/>
      </c>
      <c r="Y106" s="60" t="str">
        <f>+$A$24</f>
        <v/>
      </c>
      <c r="AA106" s="60" t="str">
        <f>+$A$25</f>
        <v/>
      </c>
      <c r="AC106" s="60" t="str">
        <f>+$A$26</f>
        <v/>
      </c>
      <c r="AE106" s="26"/>
      <c r="AG106" s="4" t="s">
        <v>10</v>
      </c>
      <c r="AH106" s="5" t="s">
        <v>1</v>
      </c>
      <c r="AI106" s="5" t="s">
        <v>0</v>
      </c>
    </row>
    <row r="107" spans="1:35" ht="13.5" x14ac:dyDescent="0.25">
      <c r="A107" s="59" t="str">
        <f>+$A$12</f>
        <v/>
      </c>
      <c r="B107" s="22"/>
      <c r="C107" s="23"/>
      <c r="D107" s="22"/>
      <c r="E107" s="23"/>
      <c r="F107" s="22"/>
      <c r="G107" s="23"/>
      <c r="H107" s="22"/>
      <c r="I107" s="23"/>
      <c r="J107" s="22"/>
      <c r="K107" s="23"/>
      <c r="L107" s="22"/>
      <c r="M107" s="23"/>
      <c r="N107" s="22"/>
      <c r="O107" s="23"/>
      <c r="P107" s="22"/>
      <c r="Q107" s="23"/>
      <c r="R107" s="22"/>
      <c r="S107" s="23"/>
      <c r="T107" s="22"/>
      <c r="U107" s="23"/>
      <c r="V107" s="22"/>
      <c r="W107" s="23"/>
      <c r="X107" s="22"/>
      <c r="Y107" s="23"/>
      <c r="Z107" s="22"/>
      <c r="AA107" s="23"/>
      <c r="AB107" s="22"/>
      <c r="AC107" s="23"/>
      <c r="AE107" s="29" t="str">
        <f t="shared" ref="AE107:AE120" si="7">IF(OR(A107="",AND(A107&lt;&gt;"",A108="")),"",SUM(B107,D107,F107,H107,J107,L107,N107,P107,R107,T107,V107,X107,Z107,AB107))</f>
        <v/>
      </c>
      <c r="AG107" s="6" t="str">
        <f>+$A$12</f>
        <v/>
      </c>
      <c r="AH107" s="6" t="str">
        <f>IF(A107&lt;&gt;"",AE107,"")</f>
        <v/>
      </c>
      <c r="AI107" s="105" t="str">
        <f>IF(AH107="","",IF(AH107&gt;0,ROUND(AH107/LARGE(AH107:AH121,1),3),0))</f>
        <v/>
      </c>
    </row>
    <row r="108" spans="1:35" ht="13.5" x14ac:dyDescent="0.25">
      <c r="A108" s="59" t="str">
        <f>+$A$13</f>
        <v/>
      </c>
      <c r="B108" s="24"/>
      <c r="C108" s="24"/>
      <c r="D108" s="22"/>
      <c r="E108" s="23"/>
      <c r="F108" s="22"/>
      <c r="G108" s="23"/>
      <c r="H108" s="22"/>
      <c r="I108" s="23"/>
      <c r="J108" s="22"/>
      <c r="K108" s="23"/>
      <c r="L108" s="22"/>
      <c r="M108" s="23"/>
      <c r="N108" s="22"/>
      <c r="O108" s="23"/>
      <c r="P108" s="22"/>
      <c r="Q108" s="23"/>
      <c r="R108" s="22"/>
      <c r="S108" s="23"/>
      <c r="T108" s="22"/>
      <c r="U108" s="23"/>
      <c r="V108" s="22"/>
      <c r="W108" s="23"/>
      <c r="X108" s="22"/>
      <c r="Y108" s="23"/>
      <c r="Z108" s="22"/>
      <c r="AA108" s="23"/>
      <c r="AB108" s="22"/>
      <c r="AC108" s="23"/>
      <c r="AE108" s="29" t="str">
        <f t="shared" si="7"/>
        <v/>
      </c>
      <c r="AG108" s="7" t="str">
        <f>+$A$13</f>
        <v/>
      </c>
      <c r="AH108" s="7" t="str">
        <f>IF(A108&lt;&gt;"",IF(AE108&lt;&gt;"",AE108,0)+IF(C122&lt;&gt;"",C122,0),"")</f>
        <v/>
      </c>
      <c r="AI108" s="106" t="str">
        <f>IF(AH108="","",IF(AH108&gt;0,ROUND(AH108/LARGE(AH107:AH121,1),3),0))</f>
        <v/>
      </c>
    </row>
    <row r="109" spans="1:35" ht="13.5" x14ac:dyDescent="0.25">
      <c r="A109" s="59" t="str">
        <f>+$A$14</f>
        <v/>
      </c>
      <c r="B109" s="24"/>
      <c r="C109" s="24"/>
      <c r="D109" s="24"/>
      <c r="E109" s="24"/>
      <c r="F109" s="22"/>
      <c r="G109" s="23"/>
      <c r="H109" s="22"/>
      <c r="I109" s="23"/>
      <c r="J109" s="22"/>
      <c r="K109" s="23"/>
      <c r="L109" s="22"/>
      <c r="M109" s="23"/>
      <c r="N109" s="22"/>
      <c r="O109" s="23"/>
      <c r="P109" s="22"/>
      <c r="Q109" s="23"/>
      <c r="R109" s="22"/>
      <c r="S109" s="23"/>
      <c r="T109" s="22"/>
      <c r="U109" s="23"/>
      <c r="V109" s="22"/>
      <c r="W109" s="23"/>
      <c r="X109" s="22"/>
      <c r="Y109" s="23"/>
      <c r="Z109" s="22"/>
      <c r="AA109" s="23"/>
      <c r="AB109" s="22"/>
      <c r="AC109" s="23"/>
      <c r="AE109" s="29" t="str">
        <f t="shared" si="7"/>
        <v/>
      </c>
      <c r="AG109" s="7" t="str">
        <f>+$A$14</f>
        <v/>
      </c>
      <c r="AH109" s="7" t="str">
        <f>IF(A109&lt;&gt;"",IF(AE109&lt;&gt;"",AE109,0)+IF(E122&lt;&gt;"",E122,0),"")</f>
        <v/>
      </c>
      <c r="AI109" s="106" t="str">
        <f>IF(AH109="","",IF(AH109&gt;0,ROUND(AH109/LARGE(AH107:AH121,1),3),0))</f>
        <v/>
      </c>
    </row>
    <row r="110" spans="1:35" ht="13.5" x14ac:dyDescent="0.25">
      <c r="A110" s="59" t="str">
        <f>+$A$15</f>
        <v/>
      </c>
      <c r="B110" s="24"/>
      <c r="C110" s="24"/>
      <c r="D110" s="24"/>
      <c r="E110" s="24"/>
      <c r="F110" s="24"/>
      <c r="G110" s="24"/>
      <c r="H110" s="22"/>
      <c r="I110" s="23"/>
      <c r="J110" s="22"/>
      <c r="K110" s="23"/>
      <c r="L110" s="22"/>
      <c r="M110" s="23"/>
      <c r="N110" s="22"/>
      <c r="O110" s="23"/>
      <c r="P110" s="22"/>
      <c r="Q110" s="23"/>
      <c r="R110" s="22"/>
      <c r="S110" s="23"/>
      <c r="T110" s="22"/>
      <c r="U110" s="23"/>
      <c r="V110" s="22"/>
      <c r="W110" s="23"/>
      <c r="X110" s="22"/>
      <c r="Y110" s="23"/>
      <c r="Z110" s="22"/>
      <c r="AA110" s="23"/>
      <c r="AB110" s="22"/>
      <c r="AC110" s="23"/>
      <c r="AE110" s="29" t="str">
        <f t="shared" si="7"/>
        <v/>
      </c>
      <c r="AG110" s="7" t="str">
        <f>+$A$15</f>
        <v/>
      </c>
      <c r="AH110" s="7" t="str">
        <f>IF(A110&lt;&gt;"",IF(AE110&lt;&gt;"",AE110,0)+IF(G122&lt;&gt;"",G122,0),"")</f>
        <v/>
      </c>
      <c r="AI110" s="106" t="str">
        <f>IF(AH110="","",IF(AH110&gt;0,ROUND(AH110/LARGE(AH107:AH121,1),3),0))</f>
        <v/>
      </c>
    </row>
    <row r="111" spans="1:35" ht="13.5" x14ac:dyDescent="0.25">
      <c r="A111" s="59" t="str">
        <f>+$A$16</f>
        <v/>
      </c>
      <c r="B111" s="24"/>
      <c r="C111" s="24"/>
      <c r="D111" s="24"/>
      <c r="E111" s="24"/>
      <c r="F111" s="24"/>
      <c r="G111" s="24"/>
      <c r="H111" s="24"/>
      <c r="I111" s="24"/>
      <c r="J111" s="22"/>
      <c r="K111" s="23"/>
      <c r="L111" s="22"/>
      <c r="M111" s="23"/>
      <c r="N111" s="22"/>
      <c r="O111" s="23"/>
      <c r="P111" s="22"/>
      <c r="Q111" s="23"/>
      <c r="R111" s="22"/>
      <c r="S111" s="23"/>
      <c r="T111" s="22"/>
      <c r="U111" s="23"/>
      <c r="V111" s="22"/>
      <c r="W111" s="23"/>
      <c r="X111" s="22"/>
      <c r="Y111" s="23"/>
      <c r="Z111" s="22"/>
      <c r="AA111" s="23"/>
      <c r="AB111" s="22"/>
      <c r="AC111" s="23"/>
      <c r="AE111" s="29" t="str">
        <f t="shared" si="7"/>
        <v/>
      </c>
      <c r="AG111" s="7" t="str">
        <f>+$A$16</f>
        <v/>
      </c>
      <c r="AH111" s="7" t="str">
        <f>IF(A111&lt;&gt;"",IF(AE111&lt;&gt;"",AE111,0)+IF(I122&lt;&gt;"",I122,0),"")</f>
        <v/>
      </c>
      <c r="AI111" s="106" t="str">
        <f>IF(AH111="","",IF(AH111&gt;0,ROUND(AH111/LARGE(AH107:AH121,1),3),0))</f>
        <v/>
      </c>
    </row>
    <row r="112" spans="1:35" ht="13.5" x14ac:dyDescent="0.25">
      <c r="A112" s="59" t="str">
        <f>+$A$17</f>
        <v/>
      </c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2"/>
      <c r="M112" s="23"/>
      <c r="N112" s="22"/>
      <c r="O112" s="23"/>
      <c r="P112" s="22"/>
      <c r="Q112" s="23"/>
      <c r="R112" s="22"/>
      <c r="S112" s="23"/>
      <c r="T112" s="22"/>
      <c r="U112" s="23"/>
      <c r="V112" s="22"/>
      <c r="W112" s="23"/>
      <c r="X112" s="22"/>
      <c r="Y112" s="23"/>
      <c r="Z112" s="22"/>
      <c r="AA112" s="23"/>
      <c r="AB112" s="22"/>
      <c r="AC112" s="23"/>
      <c r="AE112" s="29" t="str">
        <f t="shared" si="7"/>
        <v/>
      </c>
      <c r="AG112" s="7" t="str">
        <f>+$A$17</f>
        <v/>
      </c>
      <c r="AH112" s="7" t="str">
        <f>IF(A112&lt;&gt;"",IF(AE112&lt;&gt;"",AE112,0)+IF(K122&lt;&gt;"",K122,0),"")</f>
        <v/>
      </c>
      <c r="AI112" s="106" t="str">
        <f>IF(AH112="","",IF(AH112&gt;0,ROUND(AH112/LARGE(AH107:AH121,1),3),0))</f>
        <v/>
      </c>
    </row>
    <row r="113" spans="1:35" ht="13.5" x14ac:dyDescent="0.25">
      <c r="A113" s="59" t="str">
        <f>+$A$18</f>
        <v/>
      </c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2"/>
      <c r="O113" s="23"/>
      <c r="P113" s="22"/>
      <c r="Q113" s="23"/>
      <c r="R113" s="22"/>
      <c r="S113" s="23"/>
      <c r="T113" s="22"/>
      <c r="U113" s="23"/>
      <c r="V113" s="22"/>
      <c r="W113" s="23"/>
      <c r="X113" s="22"/>
      <c r="Y113" s="23"/>
      <c r="Z113" s="22"/>
      <c r="AA113" s="23"/>
      <c r="AB113" s="22"/>
      <c r="AC113" s="23"/>
      <c r="AE113" s="29" t="str">
        <f t="shared" si="7"/>
        <v/>
      </c>
      <c r="AG113" s="7" t="str">
        <f>+$A$18</f>
        <v/>
      </c>
      <c r="AH113" s="7" t="str">
        <f>IF(A113&lt;&gt;"",IF(AE113&lt;&gt;"",AE113,0)+IF(M122&lt;&gt;"",M122,0),"")</f>
        <v/>
      </c>
      <c r="AI113" s="106" t="str">
        <f>IF(AH113="","",IF(AH113&gt;0,ROUND(AH113/LARGE(AH107:AH121,1),3),0))</f>
        <v/>
      </c>
    </row>
    <row r="114" spans="1:35" ht="13.5" x14ac:dyDescent="0.25">
      <c r="A114" s="59" t="str">
        <f>+$A$19</f>
        <v/>
      </c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2"/>
      <c r="Q114" s="23"/>
      <c r="R114" s="22"/>
      <c r="S114" s="23"/>
      <c r="T114" s="22"/>
      <c r="U114" s="23"/>
      <c r="V114" s="22"/>
      <c r="W114" s="23"/>
      <c r="X114" s="22"/>
      <c r="Y114" s="23"/>
      <c r="Z114" s="22"/>
      <c r="AA114" s="23"/>
      <c r="AB114" s="22"/>
      <c r="AC114" s="23"/>
      <c r="AE114" s="29" t="str">
        <f t="shared" si="7"/>
        <v/>
      </c>
      <c r="AG114" s="7" t="str">
        <f>+$A$19</f>
        <v/>
      </c>
      <c r="AH114" s="7" t="str">
        <f>IF(A114&lt;&gt;"",IF(AE114&lt;&gt;"",AE114,0)+IF(O122&lt;&gt;"",O122,0),"")</f>
        <v/>
      </c>
      <c r="AI114" s="106" t="str">
        <f>IF(AH114="","",IF(AH114&gt;0,ROUND(AH114/LARGE(AH107:AH121,1),3),0))</f>
        <v/>
      </c>
    </row>
    <row r="115" spans="1:35" ht="13.5" x14ac:dyDescent="0.25">
      <c r="A115" s="59" t="str">
        <f>+$A$20</f>
        <v/>
      </c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79"/>
      <c r="P115" s="24"/>
      <c r="Q115" s="24"/>
      <c r="R115" s="22"/>
      <c r="S115" s="23"/>
      <c r="T115" s="22"/>
      <c r="U115" s="23"/>
      <c r="V115" s="22"/>
      <c r="W115" s="23"/>
      <c r="X115" s="22"/>
      <c r="Y115" s="23"/>
      <c r="Z115" s="22"/>
      <c r="AA115" s="23"/>
      <c r="AB115" s="22"/>
      <c r="AC115" s="23"/>
      <c r="AE115" s="29" t="str">
        <f t="shared" si="7"/>
        <v/>
      </c>
      <c r="AG115" s="7" t="str">
        <f>+$A$20</f>
        <v/>
      </c>
      <c r="AH115" s="7" t="str">
        <f>IF(A115&lt;&gt;"",IF(AE115&lt;&gt;"",AE115,0)+IF(Q122&lt;&gt;"",Q122,0),"")</f>
        <v/>
      </c>
      <c r="AI115" s="106" t="str">
        <f>IF(AH115="","",IF(AH115&gt;0,ROUND(AH115/LARGE(AH107:AH121,1),3),0))</f>
        <v/>
      </c>
    </row>
    <row r="116" spans="1:35" ht="13.5" x14ac:dyDescent="0.25">
      <c r="A116" s="59" t="str">
        <f>+$A$21</f>
        <v/>
      </c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2"/>
      <c r="U116" s="23"/>
      <c r="V116" s="22"/>
      <c r="W116" s="23"/>
      <c r="X116" s="22"/>
      <c r="Y116" s="23"/>
      <c r="Z116" s="22"/>
      <c r="AA116" s="23"/>
      <c r="AB116" s="22"/>
      <c r="AC116" s="23"/>
      <c r="AE116" s="29" t="str">
        <f t="shared" si="7"/>
        <v/>
      </c>
      <c r="AG116" s="7" t="str">
        <f>+$A$21</f>
        <v/>
      </c>
      <c r="AH116" s="7" t="str">
        <f>IF(A116&lt;&gt;"",IF(AE116&lt;&gt;"",AE116,0)+IF(S122&lt;&gt;"",S122,0),"")</f>
        <v/>
      </c>
      <c r="AI116" s="106" t="str">
        <f>IF(AH116="","",IF(AH116&gt;0,ROUND(AH116/LARGE(AH107:AH121,1),3),0))</f>
        <v/>
      </c>
    </row>
    <row r="117" spans="1:35" ht="13.5" x14ac:dyDescent="0.25">
      <c r="A117" s="59" t="str">
        <f>+$A$22</f>
        <v/>
      </c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2"/>
      <c r="W117" s="23"/>
      <c r="X117" s="22"/>
      <c r="Y117" s="23"/>
      <c r="Z117" s="22"/>
      <c r="AA117" s="23"/>
      <c r="AB117" s="22"/>
      <c r="AC117" s="23"/>
      <c r="AE117" s="29" t="str">
        <f t="shared" si="7"/>
        <v/>
      </c>
      <c r="AG117" s="7" t="str">
        <f>+$A$22</f>
        <v/>
      </c>
      <c r="AH117" s="7" t="str">
        <f>IF(A117&lt;&gt;"",IF(AE117&lt;&gt;"",AE117,0)+IF(U122&lt;&gt;"",U122,0),"")</f>
        <v/>
      </c>
      <c r="AI117" s="106" t="str">
        <f>IF(AH117="","",IF(AH117&gt;0,ROUND(AH117/LARGE(AH107:AH121,1),3),0))</f>
        <v/>
      </c>
    </row>
    <row r="118" spans="1:35" ht="13.5" x14ac:dyDescent="0.25">
      <c r="A118" s="59" t="str">
        <f>+$A$23</f>
        <v/>
      </c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2"/>
      <c r="Y118" s="23"/>
      <c r="Z118" s="22"/>
      <c r="AA118" s="23"/>
      <c r="AB118" s="22"/>
      <c r="AC118" s="23"/>
      <c r="AE118" s="29" t="str">
        <f t="shared" si="7"/>
        <v/>
      </c>
      <c r="AG118" s="7" t="str">
        <f>+$A$23</f>
        <v/>
      </c>
      <c r="AH118" s="7" t="str">
        <f>IF(A118&lt;&gt;"",IF(AE118&lt;&gt;"",AE118,0)+IF(W122&lt;&gt;"",W122,0),"")</f>
        <v/>
      </c>
      <c r="AI118" s="106" t="str">
        <f>IF(AH118="","",IF(AH118&gt;0,ROUND(AH118/LARGE(AH107:AH121,1),3),0))</f>
        <v/>
      </c>
    </row>
    <row r="119" spans="1:35" ht="13.5" x14ac:dyDescent="0.25">
      <c r="A119" s="59" t="str">
        <f>+$A$24</f>
        <v/>
      </c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2"/>
      <c r="AA119" s="23"/>
      <c r="AB119" s="22"/>
      <c r="AC119" s="23"/>
      <c r="AE119" s="29" t="str">
        <f t="shared" si="7"/>
        <v/>
      </c>
      <c r="AG119" s="7" t="str">
        <f>+$A$24</f>
        <v/>
      </c>
      <c r="AH119" s="7" t="str">
        <f>IF(A119&lt;&gt;"",IF(AE119&lt;&gt;"",AE119,0)+IF(Y122&lt;&gt;"",Y122,0),"")</f>
        <v/>
      </c>
      <c r="AI119" s="106" t="str">
        <f>IF(AH119="","",IF(AH119&gt;0,ROUND(AH119/LARGE(AH107:AH121,1),3),0))</f>
        <v/>
      </c>
    </row>
    <row r="120" spans="1:35" ht="13.5" x14ac:dyDescent="0.25">
      <c r="A120" s="59" t="str">
        <f>+$A$25</f>
        <v/>
      </c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2"/>
      <c r="AC120" s="23"/>
      <c r="AE120" s="29" t="str">
        <f t="shared" si="7"/>
        <v/>
      </c>
      <c r="AG120" s="7" t="str">
        <f>+$A$25</f>
        <v/>
      </c>
      <c r="AH120" s="7" t="str">
        <f>IF(A120&lt;&gt;"",IF(AE120&lt;&gt;"",AE120,0)+IF(AA122&lt;&gt;"",AA122,0),"")</f>
        <v/>
      </c>
      <c r="AI120" s="106" t="str">
        <f>IF(AH120="","",IF(AH120&gt;0,ROUND(AH120/LARGE(AH107:AH121,1),3),0))</f>
        <v/>
      </c>
    </row>
    <row r="121" spans="1:35" x14ac:dyDescent="0.2">
      <c r="A121" s="59" t="str">
        <f>+$A$26</f>
        <v/>
      </c>
      <c r="C121" s="3"/>
      <c r="AE121" s="26"/>
      <c r="AG121" s="40" t="str">
        <f>+$A$26</f>
        <v/>
      </c>
      <c r="AH121" s="40" t="str">
        <f>IF(A121&lt;&gt;"",IF(AE121&lt;&gt;"",AE121,0)+IF(AC122&lt;&gt;"",AC122,0),"")</f>
        <v/>
      </c>
      <c r="AI121" s="107" t="str">
        <f>IF(AH121="","",IF(AH121&gt;0,ROUND(AH121/LARGE(AH107:AH121,1),3),0))</f>
        <v/>
      </c>
    </row>
    <row r="122" spans="1:35" s="26" customFormat="1" x14ac:dyDescent="0.2">
      <c r="C122" s="27" t="str">
        <f>IF(C106="","",SUM(C107:C120))</f>
        <v/>
      </c>
      <c r="E122" s="27" t="str">
        <f>IF(E106="","",SUM(E107:E120))</f>
        <v/>
      </c>
      <c r="G122" s="27" t="str">
        <f>IF(G106="","",SUM(G107:G120))</f>
        <v/>
      </c>
      <c r="I122" s="27" t="str">
        <f>IF(I106="","",SUM(I107:I120))</f>
        <v/>
      </c>
      <c r="K122" s="27" t="str">
        <f>IF(K106="","",SUM(K107:K120))</f>
        <v/>
      </c>
      <c r="M122" s="27" t="str">
        <f>IF(M106="","",SUM(M107:M120))</f>
        <v/>
      </c>
      <c r="O122" s="27" t="str">
        <f>IF(O106="","",SUM(O107:O120))</f>
        <v/>
      </c>
      <c r="Q122" s="27" t="str">
        <f>IF(Q106="","",SUM(Q107:Q120))</f>
        <v/>
      </c>
      <c r="S122" s="27" t="str">
        <f>IF(S106="","",SUM(S107:S120))</f>
        <v/>
      </c>
      <c r="U122" s="27" t="str">
        <f>IF(U106="","",SUM(U107:U120))</f>
        <v/>
      </c>
      <c r="W122" s="27" t="str">
        <f>IF(W106="","",SUM(W107:W120))</f>
        <v/>
      </c>
      <c r="X122" s="27"/>
      <c r="Y122" s="27" t="str">
        <f>IF(Y106="","",SUM(Y107:Y120))</f>
        <v/>
      </c>
      <c r="AA122" s="27" t="str">
        <f>IF(AA106="","",SUM(AA107:AA120))</f>
        <v/>
      </c>
      <c r="AC122" s="27" t="str">
        <f>IF(AC106="","",SUM(AC107:AC120))</f>
        <v/>
      </c>
      <c r="AG122" s="41"/>
      <c r="AH122" s="93"/>
      <c r="AI122" s="41"/>
    </row>
    <row r="123" spans="1:35" ht="24" customHeight="1" x14ac:dyDescent="0.2">
      <c r="AC123" s="8" t="str">
        <f>"Firma ("&amp;Anagrafica!B93&amp;")"</f>
        <v>Firma ()</v>
      </c>
      <c r="AE123" s="88"/>
      <c r="AF123" s="88"/>
      <c r="AG123" s="89"/>
      <c r="AH123" s="88"/>
      <c r="AI123" s="88"/>
    </row>
  </sheetData>
  <mergeCells count="70">
    <mergeCell ref="AB24:AE24"/>
    <mergeCell ref="AB25:AE25"/>
    <mergeCell ref="AB26:AE26"/>
    <mergeCell ref="AB20:AE20"/>
    <mergeCell ref="AB21:AE21"/>
    <mergeCell ref="AB22:AE22"/>
    <mergeCell ref="AB23:AE23"/>
    <mergeCell ref="AB16:AE16"/>
    <mergeCell ref="AB17:AE17"/>
    <mergeCell ref="AB18:AE18"/>
    <mergeCell ref="AB19:AE19"/>
    <mergeCell ref="AB12:AE12"/>
    <mergeCell ref="AB13:AE13"/>
    <mergeCell ref="AB14:AE14"/>
    <mergeCell ref="AB15:AE15"/>
    <mergeCell ref="A5:AI5"/>
    <mergeCell ref="A8:AG8"/>
    <mergeCell ref="A9:AG9"/>
    <mergeCell ref="A11:S11"/>
    <mergeCell ref="AB11:AE11"/>
    <mergeCell ref="T11:W11"/>
    <mergeCell ref="X11:AA11"/>
    <mergeCell ref="B15:S15"/>
    <mergeCell ref="B16:S16"/>
    <mergeCell ref="B17:S17"/>
    <mergeCell ref="B18:S18"/>
    <mergeCell ref="T25:W25"/>
    <mergeCell ref="B24:S24"/>
    <mergeCell ref="B25:S25"/>
    <mergeCell ref="T22:W22"/>
    <mergeCell ref="T17:W17"/>
    <mergeCell ref="B26:S26"/>
    <mergeCell ref="B20:S20"/>
    <mergeCell ref="B21:S21"/>
    <mergeCell ref="B22:S22"/>
    <mergeCell ref="B23:S23"/>
    <mergeCell ref="T27:W27"/>
    <mergeCell ref="T26:W26"/>
    <mergeCell ref="P27:S27"/>
    <mergeCell ref="X17:AA17"/>
    <mergeCell ref="A1:AG1"/>
    <mergeCell ref="B19:S19"/>
    <mergeCell ref="T23:W23"/>
    <mergeCell ref="T24:W24"/>
    <mergeCell ref="T18:W18"/>
    <mergeCell ref="T19:W19"/>
    <mergeCell ref="T20:W20"/>
    <mergeCell ref="T21:W21"/>
    <mergeCell ref="T12:W12"/>
    <mergeCell ref="T13:W13"/>
    <mergeCell ref="T15:W15"/>
    <mergeCell ref="T16:W16"/>
    <mergeCell ref="B12:S12"/>
    <mergeCell ref="B13:S13"/>
    <mergeCell ref="X12:AA12"/>
    <mergeCell ref="X13:AA13"/>
    <mergeCell ref="X14:AA14"/>
    <mergeCell ref="T14:W14"/>
    <mergeCell ref="B14:S14"/>
    <mergeCell ref="X15:AA15"/>
    <mergeCell ref="X16:AA16"/>
    <mergeCell ref="X18:AA18"/>
    <mergeCell ref="X19:AA19"/>
    <mergeCell ref="X24:AA24"/>
    <mergeCell ref="X25:AA25"/>
    <mergeCell ref="X26:AA26"/>
    <mergeCell ref="X20:AA20"/>
    <mergeCell ref="X21:AA21"/>
    <mergeCell ref="X22:AA22"/>
    <mergeCell ref="X23:AA23"/>
  </mergeCells>
  <phoneticPr fontId="0" type="noConversion"/>
  <conditionalFormatting sqref="C46 W46:Y46 C65 E46 G46 I46 K46 M46 O46 Q46 U46 S46 AC84 W65:Y65 E65 G65 I65 K65 M65 O65 Q65 U65 S65 AC65 AA65 AA46 C84 W84:Y84 E84 G84 I84 K84 M84 O84 Q84 U84 S84 AA84 AC46 C103 AC122 W103:Y103 E103 G103 I103 K103 M103 O103 Q103 U103 S103 AC103 AA103 C122 W122:Y122 E122 G122 I122 K122 M122 O122 Q122 U122 S122 AA122">
    <cfRule type="expression" dxfId="1299" priority="1" stopIfTrue="1">
      <formula>C30=""</formula>
    </cfRule>
  </conditionalFormatting>
  <conditionalFormatting sqref="B52:E63 B51:C51 H54:I63 J55:K63 L56:M63 N57:O63 P58:Q63 R59:S63 T60:U63 V61:W63 X62:Y63 Z63:AA63 F53:G63 Z82:AA82 F72:G82 H73:I82 J74:K82 L75:M82 N76:O82 P77:Q82 R78:S82 T79:U82 V80:W82 X81:Y82 B71:E82 B70:C70 B90:E101 B89:C89 H92:I101 J93:K101 L94:M101 N95:O101 P96:Q101 R97:S101 T98:U101 V99:W101 X100:Y101 Z101:AA101 F91:G101 Z120:AA120 F110:G120 H111:I120 J112:K120 L113:M120 N114:O120 P115:Q120 R116:S120 T117:U120 V118:W120 X119:Y120 B109:E120 B108:C108 B33:E44 B32:C32 H35:I44 J36:K44 L37:M44 N38:O44 P39:Q44 R40:S44 T41:U44 V42:W44 X43:Y44 Z44:AA44 F34:G44">
    <cfRule type="expression" dxfId="1298" priority="2" stopIfTrue="1">
      <formula>AND($A32&lt;&gt;"",$A33="")</formula>
    </cfRule>
    <cfRule type="expression" dxfId="1297" priority="3" stopIfTrue="1">
      <formula>$A32=""</formula>
    </cfRule>
  </conditionalFormatting>
  <conditionalFormatting sqref="B50 D50:D51 F50:F52 H50:H53 J50:J54 L50:L55 N50:N56 P50:P57 R50:R58 T50:T59 V50:V60 X50:X61 Z50:Z62 AB50:AB63">
    <cfRule type="expression" dxfId="1296" priority="4" stopIfTrue="1">
      <formula>AND(OR($A50="",C$49=""),$AE50&lt;&gt;"")</formula>
    </cfRule>
    <cfRule type="expression" dxfId="1295" priority="5" stopIfTrue="1">
      <formula>OR($A50="",C$49="")</formula>
    </cfRule>
  </conditionalFormatting>
  <conditionalFormatting sqref="C50 E50:E51 G50:G52 I50:I53 K50:K54 M50:M55 O50:O56 Q50:Q57 S50:S58 U50:U59 W50:W60 Y50:Y61 AA50:AA62 AC50:AC63 C88 E88:E89 G88:G90 I88:I91 K88:K92 M88:M93 O88:O94 Q88:Q95 S88:S96 U88:U97 W88:W98 Y88:Y99 AA88:AA100 AC88:AC101">
    <cfRule type="expression" dxfId="1294" priority="6" stopIfTrue="1">
      <formula>AND(OR($A50="",C$49=""),$AE50&lt;&gt;"")</formula>
    </cfRule>
    <cfRule type="expression" dxfId="1293" priority="7" stopIfTrue="1">
      <formula>C$49=""</formula>
    </cfRule>
  </conditionalFormatting>
  <conditionalFormatting sqref="B69 F69:F71 D69:D70 H69:H72 J69:J73 L69:L74 N69:N75 P69:P76 R69:R77 T69:T78 V69:V79 X69:X80 Z69:Z81 AB69:AB82 X118">
    <cfRule type="expression" dxfId="1292" priority="8" stopIfTrue="1">
      <formula>AND(OR($A69="",C$68=""),$AE69&lt;&gt;"")</formula>
    </cfRule>
    <cfRule type="expression" dxfId="1291" priority="9" stopIfTrue="1">
      <formula>OR($A69="",C$68="")</formula>
    </cfRule>
  </conditionalFormatting>
  <conditionalFormatting sqref="C69 G69:G71 E69:E70 I69:I72 K69:K73 M69:M74 O69:O75 Q69:Q76 S69:S77 U69:U78 W69:W79 Y69:Y80 AA69:AA81 AC69:AC82 C107 G107:G109 E107:E108 I107:I110 K107:K111 M107:M112 O107:O113 Q107:Q114 S107:S115 U107:U116 W107:W117 Y107:Y118 AA107:AA119 AC107:AC120">
    <cfRule type="expression" dxfId="1290" priority="10" stopIfTrue="1">
      <formula>AND(OR($A69="",C$68=""),$AE69&lt;&gt;"")</formula>
    </cfRule>
    <cfRule type="expression" dxfId="1289" priority="11" stopIfTrue="1">
      <formula>C$68=""</formula>
    </cfRule>
  </conditionalFormatting>
  <conditionalFormatting sqref="B88 D88:D89 F88:F90 H88:H91 J88:J92 L88:L93 N88:N94 P88:P95 R88:R96 T88:T97 V88:V98 X88:X99 Z88:Z100 AB88:AB101">
    <cfRule type="expression" dxfId="1288" priority="12" stopIfTrue="1">
      <formula>AND(OR($A88="",C$87=""),$AE88&lt;&gt;"")</formula>
    </cfRule>
    <cfRule type="expression" dxfId="1287" priority="13" stopIfTrue="1">
      <formula>OR($A88="",C$87="")</formula>
    </cfRule>
  </conditionalFormatting>
  <conditionalFormatting sqref="B107 D107:D108 F107:F109 H107:H110 J107:J111 L107:L112 N107:N113 P107:P114 R107:R115 T107:T116 V107:V117 X107:X117 Z107:Z119 AB107:AB120">
    <cfRule type="expression" dxfId="1286" priority="14" stopIfTrue="1">
      <formula>AND(OR($A107="",C$106=""),$AE107&lt;&gt;"")</formula>
    </cfRule>
    <cfRule type="expression" dxfId="1285" priority="15" stopIfTrue="1">
      <formula>OR($A107="",C$106="")</formula>
    </cfRule>
  </conditionalFormatting>
  <conditionalFormatting sqref="B31 D31:D32 R31:R39 AB31:AB44 Z31:Z43 X31:X42 V31:V41 T31:T40 P31:P38 N31:N37 L31:L36 J31:J35 H31:H34 F31:F33">
    <cfRule type="expression" dxfId="1284" priority="16" stopIfTrue="1">
      <formula>AND(OR($A31="",C$30=""),$AE31&lt;&gt;"")</formula>
    </cfRule>
    <cfRule type="expression" dxfId="1283" priority="17" stopIfTrue="1">
      <formula>OR($A31="",C$30="")</formula>
    </cfRule>
  </conditionalFormatting>
  <conditionalFormatting sqref="C31 E31:E32 S31:S39 AC31:AC44 AA31:AA43 Y31:Y42 W31:W41 U31:U40 Q31:Q38 O31:O37 M31:M36 K31:K35 I31:I34 G31:G33">
    <cfRule type="expression" dxfId="1282" priority="18" stopIfTrue="1">
      <formula>AND(OR($A31="",C$30=""),$AE31&lt;&gt;"")</formula>
    </cfRule>
    <cfRule type="expression" dxfId="1281" priority="19" stopIfTrue="1">
      <formula>C$30=""</formula>
    </cfRule>
  </conditionalFormatting>
  <conditionalFormatting sqref="A31:A45 A107:A121 AE107:AE120 B106:AC106 AE88:AE101 A88:A102 B87:AC87 A69:A83 B68:AC68 AE69:AE82 AE50:AE63 B49:AC49 A50:A64 B30:AC30 AE31:AE44">
    <cfRule type="cellIs" dxfId="1280" priority="20" stopIfTrue="1" operator="equal">
      <formula>""</formula>
    </cfRule>
  </conditionalFormatting>
  <hyperlinks>
    <hyperlink ref="A1" location="Anagrafica!A1" display="Torna alla scheda Anagrafica" xr:uid="{00000000-0004-0000-1B00-000000000000}"/>
  </hyperlinks>
  <pageMargins left="0.39370078740157483" right="0.39370078740157483" top="0.39370078740157483" bottom="0.78740157480314965" header="0.51181102362204722" footer="0.39370078740157483"/>
  <pageSetup paperSize="9" scale="42" orientation="portrait" r:id="rId1"/>
  <headerFooter alignWithMargins="0">
    <oddFooter>&amp;L&amp;"Arial Narrow,Normale"&amp;8&amp;D&amp;R&amp;"Arial Narrow,Normale"&amp;A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oglio41">
    <tabColor indexed="47"/>
    <pageSetUpPr fitToPage="1"/>
  </sheetPr>
  <dimension ref="A1:AG26"/>
  <sheetViews>
    <sheetView showGridLines="0" view="pageBreakPreview" topLeftCell="B10" zoomScale="99" zoomScaleNormal="78" workbookViewId="0">
      <selection activeCell="A5" sqref="A5:N5"/>
    </sheetView>
  </sheetViews>
  <sheetFormatPr defaultColWidth="9.140625" defaultRowHeight="12.75" outlineLevelCol="1" x14ac:dyDescent="0.2"/>
  <cols>
    <col min="1" max="1" width="42.7109375" style="3" customWidth="1"/>
    <col min="2" max="11" width="9.7109375" style="3" customWidth="1" outlineLevel="1"/>
    <col min="12" max="15" width="12.7109375" style="3" customWidth="1"/>
    <col min="16" max="21" width="3" style="3" customWidth="1"/>
    <col min="22" max="22" width="2.42578125" style="3" customWidth="1"/>
    <col min="23" max="23" width="3.5703125" style="3" customWidth="1"/>
    <col min="24" max="41" width="3" style="3" customWidth="1"/>
    <col min="42" max="42" width="3.140625" style="3" customWidth="1"/>
    <col min="43" max="16384" width="9.140625" style="3"/>
  </cols>
  <sheetData>
    <row r="1" spans="1:33" ht="26.25" customHeight="1" x14ac:dyDescent="0.2">
      <c r="A1" s="353" t="s">
        <v>21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</row>
    <row r="2" spans="1:33" s="30" customFormat="1" ht="13.5" x14ac:dyDescent="0.25">
      <c r="A2" s="45" t="s">
        <v>16</v>
      </c>
      <c r="B2" s="46"/>
      <c r="C2" s="47"/>
      <c r="D2" s="48"/>
      <c r="E2" s="46"/>
      <c r="F2" s="46"/>
      <c r="G2" s="46"/>
      <c r="H2" s="46"/>
      <c r="I2" s="46"/>
      <c r="J2" s="46"/>
      <c r="K2" s="46"/>
      <c r="L2" s="46"/>
      <c r="M2" s="46"/>
      <c r="N2" s="49"/>
      <c r="AE2" s="32"/>
    </row>
    <row r="3" spans="1:33" s="31" customFormat="1" ht="13.5" x14ac:dyDescent="0.25">
      <c r="A3" s="50"/>
      <c r="B3" s="50"/>
      <c r="C3" s="51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</row>
    <row r="4" spans="1:33" s="9" customFormat="1" ht="6" customHeight="1" x14ac:dyDescent="0.3">
      <c r="A4" s="52"/>
      <c r="B4" s="52"/>
      <c r="C4" s="53"/>
      <c r="D4" s="54"/>
      <c r="E4" s="52"/>
      <c r="F4" s="52"/>
      <c r="G4" s="52"/>
      <c r="H4" s="52"/>
      <c r="I4" s="52"/>
      <c r="J4" s="52"/>
      <c r="K4" s="52"/>
      <c r="L4" s="52"/>
      <c r="M4" s="52"/>
      <c r="N4" s="52"/>
    </row>
    <row r="5" spans="1:33" s="9" customFormat="1" ht="39.75" customHeight="1" x14ac:dyDescent="0.3">
      <c r="A5" s="352" t="str">
        <f>IF(Anagrafica!A3&lt;&gt;"",Anagrafica!A3,"")</f>
        <v>CDC ___/______/______ ANNO_______ (agg. P se plurien.) 
TITOLO DEL CDC______________________________</v>
      </c>
      <c r="B5" s="352"/>
      <c r="C5" s="352"/>
      <c r="D5" s="352"/>
      <c r="E5" s="352"/>
      <c r="F5" s="352"/>
      <c r="G5" s="352"/>
      <c r="H5" s="352"/>
      <c r="I5" s="352"/>
      <c r="J5" s="352"/>
      <c r="K5" s="352"/>
      <c r="L5" s="352"/>
      <c r="M5" s="352"/>
      <c r="N5" s="352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</row>
    <row r="6" spans="1:33" s="9" customFormat="1" ht="20.25" x14ac:dyDescent="0.3">
      <c r="C6" s="10"/>
      <c r="D6" s="11"/>
    </row>
    <row r="7" spans="1:33" s="1" customFormat="1" ht="18.75" x14ac:dyDescent="0.3">
      <c r="A7" s="354" t="str">
        <f>IF(Anagrafica!$D$22&gt;0,"Criterio: "&amp; Anagrafica!A21&amp;" - "&amp;Anagrafica!B21,"")</f>
        <v/>
      </c>
      <c r="B7" s="354"/>
      <c r="C7" s="354"/>
      <c r="D7" s="354"/>
      <c r="E7" s="354"/>
      <c r="F7" s="354"/>
      <c r="G7" s="354"/>
      <c r="H7" s="354"/>
      <c r="I7" s="354"/>
      <c r="J7" s="354"/>
      <c r="K7" s="354"/>
      <c r="L7" s="64"/>
      <c r="M7" s="65" t="s">
        <v>15</v>
      </c>
      <c r="N7" s="66" t="str">
        <f>IF(Anagrafica!$D$22&gt;0,IF(+Anagrafica!C21&lt;&gt;"",Anagrafica!C21,""),"")</f>
        <v/>
      </c>
      <c r="O7" s="67"/>
      <c r="P7" s="67"/>
      <c r="Q7" s="67"/>
      <c r="T7" s="64"/>
      <c r="U7" s="64"/>
      <c r="V7" s="64"/>
      <c r="W7" s="64"/>
      <c r="X7" s="64"/>
      <c r="AG7" s="25"/>
    </row>
    <row r="8" spans="1:33" s="15" customFormat="1" ht="18" x14ac:dyDescent="0.25">
      <c r="A8" s="14"/>
    </row>
    <row r="9" spans="1:33" s="2" customFormat="1" x14ac:dyDescent="0.2"/>
    <row r="10" spans="1:33" ht="26.25" thickBot="1" x14ac:dyDescent="0.25">
      <c r="A10" s="21" t="s">
        <v>13</v>
      </c>
      <c r="B10" s="17" t="str">
        <f>Anagrafica!A22</f>
        <v/>
      </c>
      <c r="C10" s="17" t="str">
        <f>Anagrafica!A23</f>
        <v/>
      </c>
      <c r="D10" s="17" t="str">
        <f>Anagrafica!A24</f>
        <v/>
      </c>
      <c r="E10" s="17" t="str">
        <f>Anagrafica!A25</f>
        <v/>
      </c>
      <c r="F10" s="17" t="str">
        <f>Anagrafica!A26</f>
        <v/>
      </c>
      <c r="G10" s="17" t="str">
        <f>Anagrafica!A27</f>
        <v/>
      </c>
      <c r="H10" s="17" t="str">
        <f>Anagrafica!A28</f>
        <v/>
      </c>
      <c r="I10" s="17" t="str">
        <f>Anagrafica!A29</f>
        <v/>
      </c>
      <c r="J10" s="17" t="str">
        <f>Anagrafica!A30</f>
        <v/>
      </c>
      <c r="K10" s="17" t="str">
        <f>Anagrafica!A31</f>
        <v/>
      </c>
      <c r="L10" s="4" t="s">
        <v>20</v>
      </c>
      <c r="M10" s="4" t="s">
        <v>0</v>
      </c>
      <c r="N10" s="18" t="s">
        <v>5</v>
      </c>
    </row>
    <row r="11" spans="1:33" ht="16.5" x14ac:dyDescent="0.3">
      <c r="A11" s="34" t="str">
        <f>IF(AND(Anagrafica!$D$22&gt;0,Anagrafica!A99&lt;&gt;""),Anagrafica!A99&amp;" - "&amp;Anagrafica!B99,"")</f>
        <v/>
      </c>
      <c r="B11" s="77" t="str">
        <f>IF(Anagrafica!$A$22&lt;&gt;"",'EVT2.1'!$AI12,"")</f>
        <v/>
      </c>
      <c r="C11" s="77" t="str">
        <f>IF(Anagrafica!$A$23&lt;&gt;"",'EVT2.2'!$AI12,"")</f>
        <v/>
      </c>
      <c r="D11" s="77" t="str">
        <f>IF(Anagrafica!$A$24&lt;&gt;"",'EVT2.3'!$AI12,"")</f>
        <v/>
      </c>
      <c r="E11" s="77" t="str">
        <f>IF(Anagrafica!$A$25&lt;&gt;"",'EVT2.4'!$AI12,"")</f>
        <v/>
      </c>
      <c r="F11" s="77" t="str">
        <f>IF(Anagrafica!$A$26&lt;&gt;"",'EVT2.5'!$AI12,"")</f>
        <v/>
      </c>
      <c r="G11" s="77" t="str">
        <f>IF(Anagrafica!$A$27&lt;&gt;"",'EVT2.6'!$AI12,"")</f>
        <v/>
      </c>
      <c r="H11" s="77" t="str">
        <f>IF(Anagrafica!$A$28&lt;&gt;"",'EVT2.7'!$AI12,"")</f>
        <v/>
      </c>
      <c r="I11" s="77" t="str">
        <f>IF(Anagrafica!$A$29&lt;&gt;"",'EVT2.8'!$AI12,"")</f>
        <v/>
      </c>
      <c r="J11" s="77" t="str">
        <f>IF(Anagrafica!$A$30&lt;&gt;"",'EVT2.9'!$AI12,"")</f>
        <v/>
      </c>
      <c r="K11" s="77" t="str">
        <f>IF(Anagrafica!$A$31&lt;&gt;"",'EVT2.10'!$AI12,"")</f>
        <v/>
      </c>
      <c r="L11" s="68" t="str">
        <f>IF(A11&lt;&gt;"",SUM(B11:K11),"")</f>
        <v/>
      </c>
      <c r="M11" s="74" t="str">
        <f>IF(AND(L11&lt;&gt;"",L11&gt;0),ROUND(L11/LARGE($L$11:$L$25,1),3),IF(L11=0,0,""))</f>
        <v/>
      </c>
      <c r="N11" s="36" t="str">
        <f t="shared" ref="N11:N25" si="0">IF(M11&lt;&gt;"",ROUND(M11*$N$7,3),"")</f>
        <v/>
      </c>
      <c r="O11" s="16"/>
      <c r="P11" s="16"/>
      <c r="Q11" s="16"/>
      <c r="R11" s="16"/>
      <c r="S11" s="16"/>
      <c r="T11" s="16"/>
      <c r="U11" s="16"/>
    </row>
    <row r="12" spans="1:33" ht="16.5" x14ac:dyDescent="0.3">
      <c r="A12" s="35" t="str">
        <f>IF(AND(Anagrafica!$D$22&gt;0,Anagrafica!A100&lt;&gt;""),Anagrafica!A100&amp;" - "&amp;Anagrafica!B100,"")</f>
        <v/>
      </c>
      <c r="B12" s="78" t="str">
        <f>IF(Anagrafica!$A$22&lt;&gt;"",'EVT2.1'!$AI13,"")</f>
        <v/>
      </c>
      <c r="C12" s="78" t="str">
        <f>IF(Anagrafica!$A$23&lt;&gt;"",'EVT2.2'!$AI13,"")</f>
        <v/>
      </c>
      <c r="D12" s="78" t="str">
        <f>IF(Anagrafica!$A$24&lt;&gt;"",'EVT2.3'!$AI13,"")</f>
        <v/>
      </c>
      <c r="E12" s="78" t="str">
        <f>IF(Anagrafica!$A$25&lt;&gt;"",'EVT2.4'!$AI13,"")</f>
        <v/>
      </c>
      <c r="F12" s="78" t="str">
        <f>IF(Anagrafica!$A$26&lt;&gt;"",'EVT2.5'!$AI13,"")</f>
        <v/>
      </c>
      <c r="G12" s="78" t="str">
        <f>IF(Anagrafica!$A$27&lt;&gt;"",'EVT2.6'!$AI13,"")</f>
        <v/>
      </c>
      <c r="H12" s="78" t="str">
        <f>IF(Anagrafica!$A$28&lt;&gt;"",'EVT2.7'!$AI13,"")</f>
        <v/>
      </c>
      <c r="I12" s="78" t="str">
        <f>IF(Anagrafica!$A$29&lt;&gt;"",'EVT2.8'!$AI13,"")</f>
        <v/>
      </c>
      <c r="J12" s="78" t="str">
        <f>IF(Anagrafica!$A$30&lt;&gt;"",'EVT2.9'!$AI13,"")</f>
        <v/>
      </c>
      <c r="K12" s="78" t="str">
        <f>IF(Anagrafica!$A$31&lt;&gt;"",'EVT2.10'!$AI13,"")</f>
        <v/>
      </c>
      <c r="L12" s="69" t="str">
        <f t="shared" ref="L12:L25" si="1">IF(A12&lt;&gt;"",SUM(B12:K12),"")</f>
        <v/>
      </c>
      <c r="M12" s="75" t="str">
        <f t="shared" ref="M12:M25" si="2">IF(AND(L12&lt;&gt;"",L12&gt;0),ROUND(L12/LARGE($L$11:$L$25,1),3),IF(L12=0,0,""))</f>
        <v/>
      </c>
      <c r="N12" s="37" t="str">
        <f t="shared" si="0"/>
        <v/>
      </c>
      <c r="O12" s="16"/>
      <c r="P12" s="16"/>
      <c r="Q12" s="16"/>
      <c r="R12" s="16"/>
      <c r="S12" s="16"/>
      <c r="T12" s="16"/>
      <c r="U12" s="16"/>
    </row>
    <row r="13" spans="1:33" ht="16.5" x14ac:dyDescent="0.3">
      <c r="A13" s="35" t="str">
        <f>IF(AND(Anagrafica!$D$22&gt;0,Anagrafica!A101&lt;&gt;""),Anagrafica!A101&amp;" - "&amp;Anagrafica!B101,"")</f>
        <v/>
      </c>
      <c r="B13" s="78" t="str">
        <f>IF(Anagrafica!$A$22&lt;&gt;"",'EVT2.1'!$AI14,"")</f>
        <v/>
      </c>
      <c r="C13" s="78" t="str">
        <f>IF(Anagrafica!$A$23&lt;&gt;"",'EVT2.2'!$AI14,"")</f>
        <v/>
      </c>
      <c r="D13" s="78" t="str">
        <f>IF(Anagrafica!$A$24&lt;&gt;"",'EVT2.3'!$AI14,"")</f>
        <v/>
      </c>
      <c r="E13" s="78" t="str">
        <f>IF(Anagrafica!$A$25&lt;&gt;"",'EVT2.4'!$AI14,"")</f>
        <v/>
      </c>
      <c r="F13" s="78" t="str">
        <f>IF(Anagrafica!$A$26&lt;&gt;"",'EVT2.5'!$AI14,"")</f>
        <v/>
      </c>
      <c r="G13" s="78" t="str">
        <f>IF(Anagrafica!$A$27&lt;&gt;"",'EVT2.6'!$AI14,"")</f>
        <v/>
      </c>
      <c r="H13" s="78" t="str">
        <f>IF(Anagrafica!$A$28&lt;&gt;"",'EVT2.7'!$AI14,"")</f>
        <v/>
      </c>
      <c r="I13" s="78" t="str">
        <f>IF(Anagrafica!$A$29&lt;&gt;"",'EVT2.8'!$AI14,"")</f>
        <v/>
      </c>
      <c r="J13" s="78" t="str">
        <f>IF(Anagrafica!$A$30&lt;&gt;"",'EVT2.9'!$AI14,"")</f>
        <v/>
      </c>
      <c r="K13" s="78" t="str">
        <f>IF(Anagrafica!$A$31&lt;&gt;"",'EVT2.10'!$AI14,"")</f>
        <v/>
      </c>
      <c r="L13" s="69" t="str">
        <f t="shared" si="1"/>
        <v/>
      </c>
      <c r="M13" s="75" t="str">
        <f t="shared" si="2"/>
        <v/>
      </c>
      <c r="N13" s="37" t="str">
        <f t="shared" si="0"/>
        <v/>
      </c>
      <c r="O13" s="16"/>
      <c r="P13" s="16"/>
      <c r="Q13" s="16"/>
      <c r="R13" s="16"/>
      <c r="S13" s="16"/>
      <c r="T13" s="16"/>
      <c r="U13" s="16"/>
    </row>
    <row r="14" spans="1:33" ht="16.5" x14ac:dyDescent="0.3">
      <c r="A14" s="35" t="str">
        <f>IF(AND(Anagrafica!$D$22&gt;0,Anagrafica!A102&lt;&gt;""),Anagrafica!A102&amp;" - "&amp;Anagrafica!B102,"")</f>
        <v/>
      </c>
      <c r="B14" s="78" t="str">
        <f>IF(Anagrafica!$A$22&lt;&gt;"",'EVT2.1'!$AI15,"")</f>
        <v/>
      </c>
      <c r="C14" s="78" t="str">
        <f>IF(Anagrafica!$A$23&lt;&gt;"",'EVT2.2'!$AI15,"")</f>
        <v/>
      </c>
      <c r="D14" s="78" t="str">
        <f>IF(Anagrafica!$A$24&lt;&gt;"",'EVT2.3'!$AI15,"")</f>
        <v/>
      </c>
      <c r="E14" s="78" t="str">
        <f>IF(Anagrafica!$A$25&lt;&gt;"",'EVT2.4'!$AI15,"")</f>
        <v/>
      </c>
      <c r="F14" s="78" t="str">
        <f>IF(Anagrafica!$A$26&lt;&gt;"",'EVT2.5'!$AI15,"")</f>
        <v/>
      </c>
      <c r="G14" s="78" t="str">
        <f>IF(Anagrafica!$A$27&lt;&gt;"",'EVT2.6'!$AI15,"")</f>
        <v/>
      </c>
      <c r="H14" s="78" t="str">
        <f>IF(Anagrafica!$A$28&lt;&gt;"",'EVT2.7'!$AI15,"")</f>
        <v/>
      </c>
      <c r="I14" s="78" t="str">
        <f>IF(Anagrafica!$A$29&lt;&gt;"",'EVT2.8'!$AI15,"")</f>
        <v/>
      </c>
      <c r="J14" s="78" t="str">
        <f>IF(Anagrafica!$A$30&lt;&gt;"",'EVT2.9'!$AI15,"")</f>
        <v/>
      </c>
      <c r="K14" s="78" t="str">
        <f>IF(Anagrafica!$A$31&lt;&gt;"",'EVT2.10'!$AI15,"")</f>
        <v/>
      </c>
      <c r="L14" s="69" t="str">
        <f t="shared" si="1"/>
        <v/>
      </c>
      <c r="M14" s="75" t="str">
        <f t="shared" si="2"/>
        <v/>
      </c>
      <c r="N14" s="37" t="str">
        <f t="shared" si="0"/>
        <v/>
      </c>
      <c r="O14" s="16"/>
      <c r="P14" s="16"/>
      <c r="Q14" s="16"/>
      <c r="R14" s="16"/>
      <c r="S14" s="16"/>
      <c r="T14" s="16"/>
      <c r="U14" s="16"/>
    </row>
    <row r="15" spans="1:33" ht="16.5" x14ac:dyDescent="0.3">
      <c r="A15" s="35" t="str">
        <f>IF(AND(Anagrafica!$D$22&gt;0,Anagrafica!A103&lt;&gt;""),Anagrafica!A103&amp;" - "&amp;Anagrafica!B103,"")</f>
        <v/>
      </c>
      <c r="B15" s="78" t="str">
        <f>IF(Anagrafica!$A$22&lt;&gt;"",'EVT2.1'!$AI16,"")</f>
        <v/>
      </c>
      <c r="C15" s="78" t="str">
        <f>IF(Anagrafica!$A$23&lt;&gt;"",'EVT2.2'!$AI16,"")</f>
        <v/>
      </c>
      <c r="D15" s="78" t="str">
        <f>IF(Anagrafica!$A$24&lt;&gt;"",'EVT2.3'!$AI16,"")</f>
        <v/>
      </c>
      <c r="E15" s="78" t="str">
        <f>IF(Anagrafica!$A$25&lt;&gt;"",'EVT2.4'!$AI16,"")</f>
        <v/>
      </c>
      <c r="F15" s="78" t="str">
        <f>IF(Anagrafica!$A$26&lt;&gt;"",'EVT2.5'!$AI16,"")</f>
        <v/>
      </c>
      <c r="G15" s="78" t="str">
        <f>IF(Anagrafica!$A$27&lt;&gt;"",'EVT2.6'!$AI16,"")</f>
        <v/>
      </c>
      <c r="H15" s="78" t="str">
        <f>IF(Anagrafica!$A$28&lt;&gt;"",'EVT2.7'!$AI16,"")</f>
        <v/>
      </c>
      <c r="I15" s="78" t="str">
        <f>IF(Anagrafica!$A$29&lt;&gt;"",'EVT2.8'!$AI16,"")</f>
        <v/>
      </c>
      <c r="J15" s="78" t="str">
        <f>IF(Anagrafica!$A$30&lt;&gt;"",'EVT2.9'!$AI16,"")</f>
        <v/>
      </c>
      <c r="K15" s="78" t="str">
        <f>IF(Anagrafica!$A$31&lt;&gt;"",'EVT2.10'!$AI16,"")</f>
        <v/>
      </c>
      <c r="L15" s="69" t="str">
        <f t="shared" si="1"/>
        <v/>
      </c>
      <c r="M15" s="75" t="str">
        <f t="shared" si="2"/>
        <v/>
      </c>
      <c r="N15" s="37" t="str">
        <f t="shared" si="0"/>
        <v/>
      </c>
      <c r="O15" s="16"/>
      <c r="P15" s="16"/>
      <c r="Q15" s="16"/>
      <c r="R15" s="16"/>
      <c r="S15" s="16"/>
      <c r="T15" s="16"/>
      <c r="U15" s="16"/>
    </row>
    <row r="16" spans="1:33" ht="16.5" x14ac:dyDescent="0.3">
      <c r="A16" s="35" t="str">
        <f>IF(AND(Anagrafica!$D$22&gt;0,Anagrafica!A104&lt;&gt;""),Anagrafica!A104&amp;" - "&amp;Anagrafica!B104,"")</f>
        <v/>
      </c>
      <c r="B16" s="78" t="str">
        <f>IF(Anagrafica!$A$22&lt;&gt;"",'EVT2.1'!$AI17,"")</f>
        <v/>
      </c>
      <c r="C16" s="78" t="str">
        <f>IF(Anagrafica!$A$23&lt;&gt;"",'EVT2.2'!$AI17,"")</f>
        <v/>
      </c>
      <c r="D16" s="78" t="str">
        <f>IF(Anagrafica!$A$24&lt;&gt;"",'EVT2.3'!$AI17,"")</f>
        <v/>
      </c>
      <c r="E16" s="78" t="str">
        <f>IF(Anagrafica!$A$25&lt;&gt;"",'EVT2.4'!$AI17,"")</f>
        <v/>
      </c>
      <c r="F16" s="78" t="str">
        <f>IF(Anagrafica!$A$26&lt;&gt;"",'EVT2.5'!$AI17,"")</f>
        <v/>
      </c>
      <c r="G16" s="78" t="str">
        <f>IF(Anagrafica!$A$27&lt;&gt;"",'EVT2.6'!$AI17,"")</f>
        <v/>
      </c>
      <c r="H16" s="78" t="str">
        <f>IF(Anagrafica!$A$28&lt;&gt;"",'EVT2.7'!$AI17,"")</f>
        <v/>
      </c>
      <c r="I16" s="78" t="str">
        <f>IF(Anagrafica!$A$29&lt;&gt;"",'EVT2.8'!$AI17,"")</f>
        <v/>
      </c>
      <c r="J16" s="78" t="str">
        <f>IF(Anagrafica!$A$30&lt;&gt;"",'EVT2.9'!$AI17,"")</f>
        <v/>
      </c>
      <c r="K16" s="78" t="str">
        <f>IF(Anagrafica!$A$31&lt;&gt;"",'EVT2.10'!$AI17,"")</f>
        <v/>
      </c>
      <c r="L16" s="69" t="str">
        <f t="shared" si="1"/>
        <v/>
      </c>
      <c r="M16" s="75" t="str">
        <f t="shared" si="2"/>
        <v/>
      </c>
      <c r="N16" s="37" t="str">
        <f t="shared" si="0"/>
        <v/>
      </c>
      <c r="O16" s="16"/>
      <c r="P16" s="16"/>
      <c r="Q16" s="16"/>
      <c r="R16" s="16"/>
      <c r="S16" s="16"/>
      <c r="T16" s="16"/>
      <c r="U16" s="16"/>
    </row>
    <row r="17" spans="1:21" ht="16.5" x14ac:dyDescent="0.3">
      <c r="A17" s="35" t="str">
        <f>IF(AND(Anagrafica!$D$22&gt;0,Anagrafica!A105&lt;&gt;""),Anagrafica!A105&amp;" - "&amp;Anagrafica!B105,"")</f>
        <v/>
      </c>
      <c r="B17" s="78" t="str">
        <f>IF(Anagrafica!$A$22&lt;&gt;"",'EVT2.1'!$AI18,"")</f>
        <v/>
      </c>
      <c r="C17" s="78" t="str">
        <f>IF(Anagrafica!$A$23&lt;&gt;"",'EVT2.2'!$AI18,"")</f>
        <v/>
      </c>
      <c r="D17" s="78" t="str">
        <f>IF(Anagrafica!$A$24&lt;&gt;"",'EVT2.3'!$AI18,"")</f>
        <v/>
      </c>
      <c r="E17" s="78" t="str">
        <f>IF(Anagrafica!$A$25&lt;&gt;"",'EVT2.4'!$AI18,"")</f>
        <v/>
      </c>
      <c r="F17" s="78" t="str">
        <f>IF(Anagrafica!$A$26&lt;&gt;"",'EVT2.5'!$AI18,"")</f>
        <v/>
      </c>
      <c r="G17" s="78" t="str">
        <f>IF(Anagrafica!$A$27&lt;&gt;"",'EVT2.6'!$AI18,"")</f>
        <v/>
      </c>
      <c r="H17" s="78" t="str">
        <f>IF(Anagrafica!$A$28&lt;&gt;"",'EVT2.7'!$AI18,"")</f>
        <v/>
      </c>
      <c r="I17" s="78" t="str">
        <f>IF(Anagrafica!$A$29&lt;&gt;"",'EVT2.8'!$AI18,"")</f>
        <v/>
      </c>
      <c r="J17" s="78" t="str">
        <f>IF(Anagrafica!$A$30&lt;&gt;"",'EVT2.9'!$AI18,"")</f>
        <v/>
      </c>
      <c r="K17" s="78" t="str">
        <f>IF(Anagrafica!$A$31&lt;&gt;"",'EVT2.10'!$AI18,"")</f>
        <v/>
      </c>
      <c r="L17" s="69" t="str">
        <f t="shared" si="1"/>
        <v/>
      </c>
      <c r="M17" s="75" t="str">
        <f t="shared" si="2"/>
        <v/>
      </c>
      <c r="N17" s="37" t="str">
        <f t="shared" si="0"/>
        <v/>
      </c>
      <c r="O17" s="16"/>
      <c r="P17" s="16"/>
      <c r="Q17" s="16"/>
      <c r="R17" s="16"/>
      <c r="S17" s="16"/>
      <c r="T17" s="16"/>
      <c r="U17" s="16"/>
    </row>
    <row r="18" spans="1:21" ht="16.5" x14ac:dyDescent="0.3">
      <c r="A18" s="35" t="str">
        <f>IF(AND(Anagrafica!$D$22&gt;0,Anagrafica!A106&lt;&gt;""),Anagrafica!A106&amp;" - "&amp;Anagrafica!B106,"")</f>
        <v/>
      </c>
      <c r="B18" s="78" t="str">
        <f>IF(Anagrafica!$A$22&lt;&gt;"",'EVT2.1'!$AI19,"")</f>
        <v/>
      </c>
      <c r="C18" s="78" t="str">
        <f>IF(Anagrafica!$A$23&lt;&gt;"",'EVT2.2'!$AI19,"")</f>
        <v/>
      </c>
      <c r="D18" s="78" t="str">
        <f>IF(Anagrafica!$A$24&lt;&gt;"",'EVT2.3'!$AI19,"")</f>
        <v/>
      </c>
      <c r="E18" s="78" t="str">
        <f>IF(Anagrafica!$A$25&lt;&gt;"",'EVT2.4'!$AI19,"")</f>
        <v/>
      </c>
      <c r="F18" s="78" t="str">
        <f>IF(Anagrafica!$A$26&lt;&gt;"",'EVT2.5'!$AI19,"")</f>
        <v/>
      </c>
      <c r="G18" s="78" t="str">
        <f>IF(Anagrafica!$A$27&lt;&gt;"",'EVT2.6'!$AI19,"")</f>
        <v/>
      </c>
      <c r="H18" s="78" t="str">
        <f>IF(Anagrafica!$A$28&lt;&gt;"",'EVT2.7'!$AI19,"")</f>
        <v/>
      </c>
      <c r="I18" s="78" t="str">
        <f>IF(Anagrafica!$A$29&lt;&gt;"",'EVT2.8'!$AI19,"")</f>
        <v/>
      </c>
      <c r="J18" s="78" t="str">
        <f>IF(Anagrafica!$A$30&lt;&gt;"",'EVT2.9'!$AI19,"")</f>
        <v/>
      </c>
      <c r="K18" s="78" t="str">
        <f>IF(Anagrafica!$A$31&lt;&gt;"",'EVT2.10'!$AI19,"")</f>
        <v/>
      </c>
      <c r="L18" s="69" t="str">
        <f t="shared" si="1"/>
        <v/>
      </c>
      <c r="M18" s="75" t="str">
        <f t="shared" si="2"/>
        <v/>
      </c>
      <c r="N18" s="37" t="str">
        <f t="shared" si="0"/>
        <v/>
      </c>
      <c r="O18" s="16"/>
      <c r="P18" s="16"/>
      <c r="Q18" s="16"/>
      <c r="R18" s="16"/>
      <c r="S18" s="16"/>
      <c r="T18" s="16"/>
      <c r="U18" s="16"/>
    </row>
    <row r="19" spans="1:21" ht="16.5" x14ac:dyDescent="0.3">
      <c r="A19" s="35" t="str">
        <f>IF(AND(Anagrafica!$D$22&gt;0,Anagrafica!A107&lt;&gt;""),Anagrafica!A107&amp;" - "&amp;Anagrafica!B107,"")</f>
        <v/>
      </c>
      <c r="B19" s="78" t="str">
        <f>IF(Anagrafica!$A$22&lt;&gt;"",'EVT2.1'!$AI20,"")</f>
        <v/>
      </c>
      <c r="C19" s="78" t="str">
        <f>IF(Anagrafica!$A$23&lt;&gt;"",'EVT2.2'!$AI20,"")</f>
        <v/>
      </c>
      <c r="D19" s="78" t="str">
        <f>IF(Anagrafica!$A$24&lt;&gt;"",'EVT2.3'!$AI20,"")</f>
        <v/>
      </c>
      <c r="E19" s="78" t="str">
        <f>IF(Anagrafica!$A$25&lt;&gt;"",'EVT2.4'!$AI20,"")</f>
        <v/>
      </c>
      <c r="F19" s="78" t="str">
        <f>IF(Anagrafica!$A$26&lt;&gt;"",'EVT2.5'!$AI20,"")</f>
        <v/>
      </c>
      <c r="G19" s="78" t="str">
        <f>IF(Anagrafica!$A$27&lt;&gt;"",'EVT2.6'!$AI20,"")</f>
        <v/>
      </c>
      <c r="H19" s="78" t="str">
        <f>IF(Anagrafica!$A$28&lt;&gt;"",'EVT2.7'!$AI20,"")</f>
        <v/>
      </c>
      <c r="I19" s="78" t="str">
        <f>IF(Anagrafica!$A$29&lt;&gt;"",'EVT2.8'!$AI20,"")</f>
        <v/>
      </c>
      <c r="J19" s="78" t="str">
        <f>IF(Anagrafica!$A$30&lt;&gt;"",'EVT2.9'!$AI20,"")</f>
        <v/>
      </c>
      <c r="K19" s="78" t="str">
        <f>IF(Anagrafica!$A$31&lt;&gt;"",'EVT2.10'!$AI20,"")</f>
        <v/>
      </c>
      <c r="L19" s="69" t="str">
        <f t="shared" si="1"/>
        <v/>
      </c>
      <c r="M19" s="75" t="str">
        <f t="shared" si="2"/>
        <v/>
      </c>
      <c r="N19" s="37" t="str">
        <f t="shared" si="0"/>
        <v/>
      </c>
      <c r="O19" s="16"/>
      <c r="P19" s="16"/>
      <c r="Q19" s="16"/>
      <c r="R19" s="16"/>
      <c r="S19" s="16"/>
      <c r="T19" s="16"/>
      <c r="U19" s="16"/>
    </row>
    <row r="20" spans="1:21" ht="16.5" x14ac:dyDescent="0.3">
      <c r="A20" s="35" t="str">
        <f>IF(AND(Anagrafica!$D$22&gt;0,Anagrafica!A108&lt;&gt;""),Anagrafica!A108&amp;" - "&amp;Anagrafica!B108,"")</f>
        <v/>
      </c>
      <c r="B20" s="78" t="str">
        <f>IF(Anagrafica!$A$22&lt;&gt;"",'EVT2.1'!$AI21,"")</f>
        <v/>
      </c>
      <c r="C20" s="78" t="str">
        <f>IF(Anagrafica!$A$23&lt;&gt;"",'EVT2.2'!$AI21,"")</f>
        <v/>
      </c>
      <c r="D20" s="78" t="str">
        <f>IF(Anagrafica!$A$24&lt;&gt;"",'EVT2.3'!$AI21,"")</f>
        <v/>
      </c>
      <c r="E20" s="78" t="str">
        <f>IF(Anagrafica!$A$25&lt;&gt;"",'EVT2.4'!$AI21,"")</f>
        <v/>
      </c>
      <c r="F20" s="78" t="str">
        <f>IF(Anagrafica!$A$26&lt;&gt;"",'EVT2.5'!$AI21,"")</f>
        <v/>
      </c>
      <c r="G20" s="78" t="str">
        <f>IF(Anagrafica!$A$27&lt;&gt;"",'EVT2.6'!$AI21,"")</f>
        <v/>
      </c>
      <c r="H20" s="78" t="str">
        <f>IF(Anagrafica!$A$28&lt;&gt;"",'EVT2.7'!$AI21,"")</f>
        <v/>
      </c>
      <c r="I20" s="78" t="str">
        <f>IF(Anagrafica!$A$29&lt;&gt;"",'EVT2.8'!$AI21,"")</f>
        <v/>
      </c>
      <c r="J20" s="78" t="str">
        <f>IF(Anagrafica!$A$30&lt;&gt;"",'EVT2.9'!$AI21,"")</f>
        <v/>
      </c>
      <c r="K20" s="78" t="str">
        <f>IF(Anagrafica!$A$31&lt;&gt;"",'EVT2.10'!$AI21,"")</f>
        <v/>
      </c>
      <c r="L20" s="70" t="str">
        <f t="shared" si="1"/>
        <v/>
      </c>
      <c r="M20" s="76" t="str">
        <f t="shared" si="2"/>
        <v/>
      </c>
      <c r="N20" s="37" t="str">
        <f t="shared" si="0"/>
        <v/>
      </c>
      <c r="O20" s="16"/>
      <c r="P20" s="16"/>
      <c r="Q20" s="16"/>
      <c r="R20" s="16"/>
      <c r="S20" s="16"/>
      <c r="T20" s="16"/>
      <c r="U20" s="16"/>
    </row>
    <row r="21" spans="1:21" ht="16.5" x14ac:dyDescent="0.3">
      <c r="A21" s="35" t="str">
        <f>IF(AND(Anagrafica!$D$22&gt;0,Anagrafica!A109&lt;&gt;""),Anagrafica!A109&amp;" - "&amp;Anagrafica!B109,"")</f>
        <v/>
      </c>
      <c r="B21" s="78" t="str">
        <f>IF(Anagrafica!$A$22&lt;&gt;"",'EVT2.1'!$AI22,"")</f>
        <v/>
      </c>
      <c r="C21" s="78" t="str">
        <f>IF(Anagrafica!$A$23&lt;&gt;"",'EVT2.2'!$AI22,"")</f>
        <v/>
      </c>
      <c r="D21" s="78" t="str">
        <f>IF(Anagrafica!$A$24&lt;&gt;"",'EVT2.3'!$AI22,"")</f>
        <v/>
      </c>
      <c r="E21" s="78" t="str">
        <f>IF(Anagrafica!$A$25&lt;&gt;"",'EVT2.4'!$AI22,"")</f>
        <v/>
      </c>
      <c r="F21" s="78" t="str">
        <f>IF(Anagrafica!$A$26&lt;&gt;"",'EVT2.5'!$AI22,"")</f>
        <v/>
      </c>
      <c r="G21" s="78" t="str">
        <f>IF(Anagrafica!$A$27&lt;&gt;"",'EVT2.6'!$AI22,"")</f>
        <v/>
      </c>
      <c r="H21" s="78" t="str">
        <f>IF(Anagrafica!$A$28&lt;&gt;"",'EVT2.7'!$AI22,"")</f>
        <v/>
      </c>
      <c r="I21" s="78" t="str">
        <f>IF(Anagrafica!$A$29&lt;&gt;"",'EVT2.8'!$AI22,"")</f>
        <v/>
      </c>
      <c r="J21" s="78" t="str">
        <f>IF(Anagrafica!$A$30&lt;&gt;"",'EVT2.9'!$AI22,"")</f>
        <v/>
      </c>
      <c r="K21" s="78" t="str">
        <f>IF(Anagrafica!$A$31&lt;&gt;"",'EVT2.10'!$AI22,"")</f>
        <v/>
      </c>
      <c r="L21" s="70" t="str">
        <f t="shared" si="1"/>
        <v/>
      </c>
      <c r="M21" s="76" t="str">
        <f t="shared" si="2"/>
        <v/>
      </c>
      <c r="N21" s="37" t="str">
        <f t="shared" si="0"/>
        <v/>
      </c>
      <c r="O21" s="16"/>
      <c r="P21" s="16"/>
      <c r="Q21" s="16"/>
      <c r="R21" s="16"/>
      <c r="S21" s="16"/>
      <c r="T21" s="16"/>
      <c r="U21" s="16"/>
    </row>
    <row r="22" spans="1:21" ht="16.5" x14ac:dyDescent="0.3">
      <c r="A22" s="35" t="str">
        <f>IF(AND(Anagrafica!$D$22&gt;0,Anagrafica!A110&lt;&gt;""),Anagrafica!A110&amp;" - "&amp;Anagrafica!B110,"")</f>
        <v/>
      </c>
      <c r="B22" s="78" t="str">
        <f>IF(Anagrafica!$A$22&lt;&gt;"",'EVT2.1'!$AI23,"")</f>
        <v/>
      </c>
      <c r="C22" s="78" t="str">
        <f>IF(Anagrafica!$A$23&lt;&gt;"",'EVT2.2'!$AI23,"")</f>
        <v/>
      </c>
      <c r="D22" s="78" t="str">
        <f>IF(Anagrafica!$A$24&lt;&gt;"",'EVT2.3'!$AI23,"")</f>
        <v/>
      </c>
      <c r="E22" s="78" t="str">
        <f>IF(Anagrafica!$A$25&lt;&gt;"",'EVT2.4'!$AI23,"")</f>
        <v/>
      </c>
      <c r="F22" s="78" t="str">
        <f>IF(Anagrafica!$A$26&lt;&gt;"",'EVT2.5'!$AI23,"")</f>
        <v/>
      </c>
      <c r="G22" s="78" t="str">
        <f>IF(Anagrafica!$A$27&lt;&gt;"",'EVT2.6'!$AI23,"")</f>
        <v/>
      </c>
      <c r="H22" s="78" t="str">
        <f>IF(Anagrafica!$A$28&lt;&gt;"",'EVT2.7'!$AI23,"")</f>
        <v/>
      </c>
      <c r="I22" s="78" t="str">
        <f>IF(Anagrafica!$A$29&lt;&gt;"",'EVT2.8'!$AI23,"")</f>
        <v/>
      </c>
      <c r="J22" s="78" t="str">
        <f>IF(Anagrafica!$A$30&lt;&gt;"",'EVT2.9'!$AI23,"")</f>
        <v/>
      </c>
      <c r="K22" s="78" t="str">
        <f>IF(Anagrafica!$A$31&lt;&gt;"",'EVT2.10'!$AI23,"")</f>
        <v/>
      </c>
      <c r="L22" s="70" t="str">
        <f t="shared" si="1"/>
        <v/>
      </c>
      <c r="M22" s="76" t="str">
        <f t="shared" si="2"/>
        <v/>
      </c>
      <c r="N22" s="37" t="str">
        <f t="shared" si="0"/>
        <v/>
      </c>
      <c r="P22" s="16"/>
      <c r="Q22" s="16"/>
      <c r="R22" s="16"/>
      <c r="S22" s="16"/>
      <c r="T22" s="16"/>
      <c r="U22" s="16"/>
    </row>
    <row r="23" spans="1:21" ht="16.5" x14ac:dyDescent="0.3">
      <c r="A23" s="35" t="str">
        <f>IF(AND(Anagrafica!$D$22&gt;0,Anagrafica!A111&lt;&gt;""),Anagrafica!A111&amp;" - "&amp;Anagrafica!B111,"")</f>
        <v/>
      </c>
      <c r="B23" s="78" t="str">
        <f>IF(Anagrafica!$A$22&lt;&gt;"",'EVT2.1'!$AI24,"")</f>
        <v/>
      </c>
      <c r="C23" s="78" t="str">
        <f>IF(Anagrafica!$A$23&lt;&gt;"",'EVT2.2'!$AI24,"")</f>
        <v/>
      </c>
      <c r="D23" s="78" t="str">
        <f>IF(Anagrafica!$A$24&lt;&gt;"",'EVT2.3'!$AI24,"")</f>
        <v/>
      </c>
      <c r="E23" s="78" t="str">
        <f>IF(Anagrafica!$A$25&lt;&gt;"",'EVT2.4'!$AI24,"")</f>
        <v/>
      </c>
      <c r="F23" s="78" t="str">
        <f>IF(Anagrafica!$A$26&lt;&gt;"",'EVT2.5'!$AI24,"")</f>
        <v/>
      </c>
      <c r="G23" s="78" t="str">
        <f>IF(Anagrafica!$A$27&lt;&gt;"",'EVT2.6'!$AI24,"")</f>
        <v/>
      </c>
      <c r="H23" s="78" t="str">
        <f>IF(Anagrafica!$A$28&lt;&gt;"",'EVT2.7'!$AI24,"")</f>
        <v/>
      </c>
      <c r="I23" s="78" t="str">
        <f>IF(Anagrafica!$A$29&lt;&gt;"",'EVT2.8'!$AI24,"")</f>
        <v/>
      </c>
      <c r="J23" s="78" t="str">
        <f>IF(Anagrafica!$A$30&lt;&gt;"",'EVT2.9'!$AI24,"")</f>
        <v/>
      </c>
      <c r="K23" s="78" t="str">
        <f>IF(Anagrafica!$A$31&lt;&gt;"",'EVT2.10'!$AI24,"")</f>
        <v/>
      </c>
      <c r="L23" s="70" t="str">
        <f t="shared" si="1"/>
        <v/>
      </c>
      <c r="M23" s="76" t="str">
        <f t="shared" si="2"/>
        <v/>
      </c>
      <c r="N23" s="37" t="str">
        <f t="shared" si="0"/>
        <v/>
      </c>
      <c r="R23" s="16"/>
      <c r="S23" s="16"/>
      <c r="T23" s="16"/>
      <c r="U23" s="16"/>
    </row>
    <row r="24" spans="1:21" ht="16.5" x14ac:dyDescent="0.3">
      <c r="A24" s="35" t="str">
        <f>IF(AND(Anagrafica!$D$22&gt;0,Anagrafica!A112&lt;&gt;""),Anagrafica!A112&amp;" - "&amp;Anagrafica!B112,"")</f>
        <v/>
      </c>
      <c r="B24" s="78" t="str">
        <f>IF(Anagrafica!$A$22&lt;&gt;"",'EVT2.1'!$AI25,"")</f>
        <v/>
      </c>
      <c r="C24" s="78" t="str">
        <f>IF(Anagrafica!$A$23&lt;&gt;"",'EVT2.2'!$AI25,"")</f>
        <v/>
      </c>
      <c r="D24" s="78" t="str">
        <f>IF(Anagrafica!$A$24&lt;&gt;"",'EVT2.3'!$AI25,"")</f>
        <v/>
      </c>
      <c r="E24" s="78" t="str">
        <f>IF(Anagrafica!$A$25&lt;&gt;"",'EVT2.4'!$AI25,"")</f>
        <v/>
      </c>
      <c r="F24" s="78" t="str">
        <f>IF(Anagrafica!$A$26&lt;&gt;"",'EVT2.5'!$AI25,"")</f>
        <v/>
      </c>
      <c r="G24" s="78" t="str">
        <f>IF(Anagrafica!$A$27&lt;&gt;"",'EVT2.6'!$AI25,"")</f>
        <v/>
      </c>
      <c r="H24" s="78" t="str">
        <f>IF(Anagrafica!$A$28&lt;&gt;"",'EVT2.7'!$AI25,"")</f>
        <v/>
      </c>
      <c r="I24" s="78" t="str">
        <f>IF(Anagrafica!$A$29&lt;&gt;"",'EVT2.8'!$AI25,"")</f>
        <v/>
      </c>
      <c r="J24" s="78" t="str">
        <f>IF(Anagrafica!$A$30&lt;&gt;"",'EVT2.9'!$AI25,"")</f>
        <v/>
      </c>
      <c r="K24" s="78" t="str">
        <f>IF(Anagrafica!$A$31&lt;&gt;"",'EVT2.10'!$AI25,"")</f>
        <v/>
      </c>
      <c r="L24" s="70" t="str">
        <f t="shared" si="1"/>
        <v/>
      </c>
      <c r="M24" s="76" t="str">
        <f t="shared" si="2"/>
        <v/>
      </c>
      <c r="N24" s="37" t="str">
        <f t="shared" si="0"/>
        <v/>
      </c>
      <c r="T24" s="16"/>
      <c r="U24" s="16"/>
    </row>
    <row r="25" spans="1:21" ht="17.25" thickBot="1" x14ac:dyDescent="0.35">
      <c r="A25" s="44" t="str">
        <f>IF(AND(Anagrafica!$D$22&gt;0,Anagrafica!A113&lt;&gt;""),Anagrafica!A113&amp;" - "&amp;Anagrafica!B113,"")</f>
        <v/>
      </c>
      <c r="B25" s="98" t="str">
        <f>IF(Anagrafica!$A$22&lt;&gt;"",'EVT2.1'!$AI26,"")</f>
        <v/>
      </c>
      <c r="C25" s="98" t="str">
        <f>IF(Anagrafica!$A$23&lt;&gt;"",'EVT2.2'!$AI26,"")</f>
        <v/>
      </c>
      <c r="D25" s="98" t="str">
        <f>IF(Anagrafica!$A$24&lt;&gt;"",'EVT2.3'!$AI26,"")</f>
        <v/>
      </c>
      <c r="E25" s="98" t="str">
        <f>IF(Anagrafica!$A$25&lt;&gt;"",'EVT2.4'!$AI26,"")</f>
        <v/>
      </c>
      <c r="F25" s="98" t="str">
        <f>IF(Anagrafica!$A$26&lt;&gt;"",'EVT2.5'!$AI26,"")</f>
        <v/>
      </c>
      <c r="G25" s="98" t="str">
        <f>IF(Anagrafica!$A$27&lt;&gt;"",'EVT2.6'!$AI26,"")</f>
        <v/>
      </c>
      <c r="H25" s="98" t="str">
        <f>IF(Anagrafica!$A$28&lt;&gt;"",'EVT2.7'!$AI26,"")</f>
        <v/>
      </c>
      <c r="I25" s="98" t="str">
        <f>IF(Anagrafica!$A$29&lt;&gt;"",'EVT2.8'!$AI26,"")</f>
        <v/>
      </c>
      <c r="J25" s="98" t="str">
        <f>IF(Anagrafica!$A$30&lt;&gt;"",'EVT2.9'!$AI26,"")</f>
        <v/>
      </c>
      <c r="K25" s="98" t="str">
        <f>IF(Anagrafica!$A$31&lt;&gt;"",'EVT2.10'!$AI26,"")</f>
        <v/>
      </c>
      <c r="L25" s="99" t="str">
        <f t="shared" si="1"/>
        <v/>
      </c>
      <c r="M25" s="100" t="str">
        <f t="shared" si="2"/>
        <v/>
      </c>
      <c r="N25" s="101" t="str">
        <f t="shared" si="0"/>
        <v/>
      </c>
    </row>
    <row r="26" spans="1:21" x14ac:dyDescent="0.2">
      <c r="A26" s="42"/>
      <c r="B26" s="71"/>
      <c r="C26" s="42"/>
      <c r="D26" s="42"/>
      <c r="E26" s="42"/>
      <c r="F26" s="42"/>
      <c r="G26" s="42"/>
      <c r="H26" s="42"/>
      <c r="I26" s="42"/>
      <c r="J26" s="42"/>
      <c r="K26" s="42"/>
      <c r="L26" s="73"/>
      <c r="M26" s="42"/>
      <c r="N26" s="102"/>
    </row>
  </sheetData>
  <mergeCells count="3">
    <mergeCell ref="A5:N5"/>
    <mergeCell ref="A1:AG1"/>
    <mergeCell ref="A7:K7"/>
  </mergeCells>
  <phoneticPr fontId="0" type="noConversion"/>
  <conditionalFormatting sqref="N11:N25">
    <cfRule type="cellIs" dxfId="337" priority="1" stopIfTrue="1" operator="equal">
      <formula>0</formula>
    </cfRule>
    <cfRule type="cellIs" dxfId="336" priority="2" stopIfTrue="1" operator="equal">
      <formula>LARGE($N$11:$N$25,1)</formula>
    </cfRule>
  </conditionalFormatting>
  <hyperlinks>
    <hyperlink ref="A1" location="Anagrafica!A1" display="Torna alla scheda Anagrafica" xr:uid="{00000000-0004-0000-0200-000000000000}"/>
  </hyperlinks>
  <pageMargins left="0.75" right="0.75" top="1" bottom="1" header="0.5" footer="0.5"/>
  <pageSetup paperSize="9" scale="74" orientation="landscape" r:id="rId1"/>
  <headerFooter alignWithMargins="0">
    <oddFooter>&amp;L&amp;"Arial Narrow,Normale"&amp;8&amp;D&amp;R&amp;"Arial Narrow,Normale"&amp;A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Foglio8">
    <tabColor indexed="17"/>
    <pageSetUpPr fitToPage="1"/>
  </sheetPr>
  <dimension ref="A1:AT124"/>
  <sheetViews>
    <sheetView showGridLines="0" view="pageBreakPreview" zoomScale="55" zoomScaleNormal="100" zoomScaleSheetLayoutView="55" workbookViewId="0">
      <selection activeCell="A8" sqref="A8:R8"/>
    </sheetView>
  </sheetViews>
  <sheetFormatPr defaultColWidth="9.140625" defaultRowHeight="12.75" x14ac:dyDescent="0.2"/>
  <cols>
    <col min="1" max="2" width="8.7109375" style="3" customWidth="1"/>
    <col min="3" max="3" width="8.7109375" style="5" customWidth="1"/>
    <col min="4" max="16" width="8.7109375" style="3" customWidth="1"/>
    <col min="17" max="27" width="3" style="3" customWidth="1"/>
    <col min="28" max="28" width="10.28515625" style="3" customWidth="1"/>
    <col min="29" max="31" width="3" style="3" customWidth="1"/>
    <col min="32" max="32" width="2.42578125" style="3" customWidth="1"/>
    <col min="33" max="33" width="3.5703125" style="26" customWidth="1"/>
    <col min="34" max="35" width="10.85546875" style="3" customWidth="1"/>
    <col min="36" max="43" width="3" style="3" customWidth="1"/>
    <col min="44" max="44" width="3.140625" style="3" customWidth="1"/>
    <col min="45" max="16384" width="9.140625" style="3"/>
  </cols>
  <sheetData>
    <row r="1" spans="1:35" ht="26.25" customHeight="1" x14ac:dyDescent="0.2">
      <c r="A1" s="381" t="s">
        <v>21</v>
      </c>
      <c r="B1" s="381"/>
      <c r="C1" s="381"/>
      <c r="D1" s="381"/>
      <c r="E1" s="381"/>
      <c r="F1" s="381"/>
      <c r="G1" s="381"/>
      <c r="H1" s="381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</row>
    <row r="2" spans="1:35" s="30" customFormat="1" ht="15.75" x14ac:dyDescent="0.25">
      <c r="A2" s="383" t="str">
        <f>+Anagrafica!A1</f>
        <v xml:space="preserve">CALCOLO DELL'OFFERTA ECONOMICAMENTE PIU' VANTAGGIOSA 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149"/>
      <c r="AF2" s="149"/>
      <c r="AG2" s="150"/>
      <c r="AH2" s="150"/>
      <c r="AI2" s="150"/>
    </row>
    <row r="3" spans="1:35" s="31" customFormat="1" ht="13.5" x14ac:dyDescent="0.25">
      <c r="A3" s="190"/>
      <c r="B3" s="190"/>
      <c r="C3" s="191"/>
      <c r="D3" s="190"/>
      <c r="E3" s="190"/>
      <c r="F3" s="190"/>
      <c r="G3" s="190"/>
      <c r="H3" s="190"/>
      <c r="I3" s="190"/>
      <c r="J3" s="190"/>
      <c r="K3" s="190"/>
      <c r="L3" s="190"/>
      <c r="M3" s="190"/>
      <c r="N3" s="190"/>
      <c r="O3" s="190"/>
      <c r="P3" s="190"/>
      <c r="Q3" s="190"/>
      <c r="R3" s="190"/>
      <c r="S3" s="190"/>
      <c r="T3" s="190"/>
      <c r="U3" s="190"/>
      <c r="V3" s="190"/>
      <c r="W3" s="190"/>
      <c r="X3" s="190"/>
      <c r="Y3" s="190"/>
      <c r="Z3" s="190"/>
      <c r="AA3" s="190"/>
      <c r="AB3" s="190"/>
      <c r="AC3" s="190"/>
      <c r="AD3" s="190"/>
      <c r="AE3" s="128"/>
      <c r="AF3" s="128"/>
      <c r="AG3" s="128"/>
      <c r="AH3" s="128"/>
      <c r="AI3" s="128"/>
    </row>
    <row r="4" spans="1:35" s="9" customFormat="1" ht="6" customHeight="1" x14ac:dyDescent="0.3">
      <c r="A4" s="154"/>
      <c r="B4" s="154"/>
      <c r="C4" s="155"/>
      <c r="D4" s="192"/>
      <c r="E4" s="154"/>
      <c r="F4" s="154"/>
      <c r="G4" s="154"/>
      <c r="H4" s="154"/>
      <c r="I4" s="154"/>
      <c r="J4" s="154"/>
      <c r="K4" s="154"/>
      <c r="L4" s="154"/>
      <c r="M4" s="154"/>
      <c r="N4" s="154"/>
      <c r="O4" s="154"/>
      <c r="P4" s="154"/>
      <c r="Q4" s="154"/>
      <c r="R4" s="154"/>
      <c r="S4" s="154"/>
      <c r="T4" s="154"/>
      <c r="U4" s="154"/>
      <c r="V4" s="154"/>
      <c r="W4" s="154"/>
      <c r="X4" s="154"/>
      <c r="Y4" s="154"/>
      <c r="Z4" s="154"/>
      <c r="AA4" s="154"/>
      <c r="AB4" s="154"/>
      <c r="AC4" s="154"/>
      <c r="AD4" s="154"/>
      <c r="AE4" s="129"/>
      <c r="AF4" s="129"/>
      <c r="AG4" s="129"/>
      <c r="AH4" s="129"/>
      <c r="AI4" s="129"/>
    </row>
    <row r="5" spans="1:35" s="9" customFormat="1" ht="39.75" customHeight="1" x14ac:dyDescent="0.3">
      <c r="A5" s="384" t="str">
        <f>IF(Anagrafica!A3&lt;&gt;"",Anagrafica!A3,"")</f>
        <v>CDC ___/______/______ ANNO_______ (agg. P se plurien.) 
TITOLO DEL CDC______________________________</v>
      </c>
      <c r="B5" s="384"/>
      <c r="C5" s="384"/>
      <c r="D5" s="384"/>
      <c r="E5" s="384"/>
      <c r="F5" s="384"/>
      <c r="G5" s="384"/>
      <c r="H5" s="384"/>
      <c r="I5" s="384"/>
      <c r="J5" s="384"/>
      <c r="K5" s="384"/>
      <c r="L5" s="384"/>
      <c r="M5" s="384"/>
      <c r="N5" s="384"/>
      <c r="O5" s="384"/>
      <c r="P5" s="384"/>
      <c r="Q5" s="384"/>
      <c r="R5" s="384"/>
      <c r="S5" s="384"/>
      <c r="T5" s="384"/>
      <c r="U5" s="384"/>
      <c r="V5" s="384"/>
      <c r="W5" s="384"/>
      <c r="X5" s="384"/>
      <c r="Y5" s="384"/>
      <c r="Z5" s="384"/>
      <c r="AA5" s="384"/>
      <c r="AB5" s="384"/>
      <c r="AC5" s="384"/>
      <c r="AD5" s="193"/>
      <c r="AE5" s="130"/>
      <c r="AF5" s="130"/>
      <c r="AG5" s="130"/>
      <c r="AH5" s="130"/>
      <c r="AI5" s="130"/>
    </row>
    <row r="6" spans="1:35" s="9" customFormat="1" ht="20.45" customHeight="1" x14ac:dyDescent="0.3">
      <c r="A6" s="394" t="str">
        <f>+Punteggi_CritTecnico_1!A6</f>
        <v>ALLEGATO AL VERBALE DEL</v>
      </c>
      <c r="B6" s="394"/>
      <c r="C6" s="394"/>
      <c r="D6" s="394"/>
      <c r="E6" s="394"/>
      <c r="F6" s="394"/>
      <c r="G6" s="394"/>
      <c r="H6" s="394"/>
      <c r="I6" s="394"/>
      <c r="J6" s="394"/>
      <c r="K6" s="396">
        <f>+Anagrafica!B5</f>
        <v>0</v>
      </c>
      <c r="L6" s="396"/>
      <c r="M6" s="396"/>
      <c r="N6" s="396"/>
      <c r="O6" s="396"/>
      <c r="P6" s="396"/>
      <c r="Q6" s="396"/>
      <c r="R6" s="396"/>
      <c r="S6" s="396"/>
      <c r="T6" s="396"/>
      <c r="U6" s="396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</row>
    <row r="7" spans="1:35" s="9" customFormat="1" ht="20.25" x14ac:dyDescent="0.3">
      <c r="C7" s="10"/>
      <c r="D7" s="11"/>
    </row>
    <row r="8" spans="1:35" s="1" customFormat="1" ht="18" customHeight="1" x14ac:dyDescent="0.3">
      <c r="A8" s="419" t="str">
        <f>"Criterio: "&amp; Anagrafica!A32&amp;" - "&amp;Anagrafica!B32</f>
        <v xml:space="preserve">Criterio:  - </v>
      </c>
      <c r="B8" s="419"/>
      <c r="C8" s="419"/>
      <c r="D8" s="419"/>
      <c r="E8" s="419"/>
      <c r="F8" s="419"/>
      <c r="G8" s="419"/>
      <c r="H8" s="419"/>
      <c r="I8" s="419"/>
      <c r="J8" s="419"/>
      <c r="K8" s="419"/>
      <c r="L8" s="419"/>
      <c r="M8" s="419"/>
      <c r="N8" s="419"/>
      <c r="O8" s="419"/>
      <c r="P8" s="419"/>
      <c r="Q8" s="419"/>
      <c r="R8" s="419"/>
      <c r="S8" s="151"/>
      <c r="T8" s="151"/>
      <c r="U8" s="151"/>
      <c r="V8" s="65" t="s">
        <v>3</v>
      </c>
      <c r="W8" s="131" t="str">
        <f>IF(+Anagrafica!C32&lt;&gt;"",Anagrafica!C32,"")</f>
        <v/>
      </c>
      <c r="X8" s="151"/>
      <c r="Y8" s="151"/>
      <c r="Z8" s="151"/>
      <c r="AA8" s="151"/>
      <c r="AB8" s="151"/>
      <c r="AC8" s="151"/>
      <c r="AD8" s="151"/>
      <c r="AE8" s="151"/>
      <c r="AF8" s="151"/>
      <c r="AG8" s="151"/>
    </row>
    <row r="9" spans="1:35" s="1" customFormat="1" ht="24" customHeight="1" x14ac:dyDescent="0.3">
      <c r="A9" s="416"/>
      <c r="B9" s="416"/>
      <c r="C9" s="416"/>
      <c r="D9" s="416"/>
      <c r="E9" s="416"/>
      <c r="F9" s="416"/>
      <c r="G9" s="416"/>
      <c r="H9" s="416"/>
      <c r="I9" s="416"/>
      <c r="J9" s="416"/>
      <c r="K9" s="417"/>
      <c r="L9" s="416"/>
      <c r="M9" s="416"/>
      <c r="N9" s="416"/>
      <c r="O9" s="416"/>
      <c r="P9" s="416"/>
      <c r="Q9" s="416"/>
      <c r="R9" s="416"/>
      <c r="S9" s="416"/>
      <c r="T9" s="416"/>
      <c r="U9" s="416"/>
      <c r="V9" s="416"/>
      <c r="W9" s="416"/>
      <c r="X9" s="416"/>
      <c r="Y9" s="416"/>
      <c r="Z9" s="416"/>
      <c r="AA9" s="416"/>
      <c r="AB9" s="416"/>
      <c r="AC9" s="416"/>
      <c r="AD9" s="416"/>
      <c r="AE9" s="416"/>
      <c r="AF9" s="416"/>
      <c r="AG9" s="416"/>
      <c r="AH9" s="65"/>
      <c r="AI9" s="81"/>
    </row>
    <row r="10" spans="1:35" ht="15.75" x14ac:dyDescent="0.25">
      <c r="A10" s="3" t="s">
        <v>40</v>
      </c>
      <c r="B10" s="132">
        <f>+COUNTA(Anagrafica!B99:C113)</f>
        <v>4</v>
      </c>
      <c r="D10" s="3" t="s">
        <v>47</v>
      </c>
      <c r="E10" s="132">
        <f>+COUNTA(Anagrafica!B89:C93)</f>
        <v>3</v>
      </c>
      <c r="K10" s="133"/>
      <c r="AB10" s="4"/>
      <c r="AC10" s="4"/>
      <c r="AD10" s="4"/>
      <c r="AE10" s="4"/>
    </row>
    <row r="11" spans="1:35" ht="29.25" customHeight="1" x14ac:dyDescent="0.2">
      <c r="A11" s="385" t="s">
        <v>17</v>
      </c>
      <c r="B11" s="385"/>
      <c r="C11" s="385"/>
      <c r="D11" s="385"/>
      <c r="E11" s="385"/>
      <c r="F11" s="385"/>
      <c r="G11" s="385"/>
      <c r="H11" s="385"/>
      <c r="I11" s="385"/>
      <c r="J11" s="385"/>
      <c r="K11" s="386"/>
      <c r="L11" s="385"/>
      <c r="M11" s="385"/>
      <c r="N11" s="385"/>
      <c r="O11" s="385"/>
      <c r="P11" s="385"/>
      <c r="Q11" s="385"/>
      <c r="R11" s="385"/>
      <c r="S11" s="385"/>
      <c r="T11" s="385" t="s">
        <v>25</v>
      </c>
      <c r="U11" s="385"/>
      <c r="V11" s="385"/>
      <c r="W11" s="385"/>
      <c r="X11" s="385" t="s">
        <v>48</v>
      </c>
      <c r="Y11" s="385"/>
      <c r="Z11" s="385"/>
      <c r="AA11" s="385"/>
      <c r="AB11" s="21" t="s">
        <v>19</v>
      </c>
      <c r="AF11" s="26"/>
    </row>
    <row r="12" spans="1:35" ht="16.5" x14ac:dyDescent="0.3">
      <c r="A12" s="61" t="str">
        <f>IF($W$8&lt;&gt;"",IF(Anagrafica!A99&lt;&gt;"",Anagrafica!A99,""),"")</f>
        <v/>
      </c>
      <c r="B12" s="409" t="str">
        <f>IF(A12&lt;&gt;"",IF(Anagrafica!B99&lt;&gt;"",Anagrafica!B99,""),"")</f>
        <v/>
      </c>
      <c r="C12" s="409"/>
      <c r="D12" s="409"/>
      <c r="E12" s="409"/>
      <c r="F12" s="409"/>
      <c r="G12" s="409"/>
      <c r="H12" s="409"/>
      <c r="I12" s="409"/>
      <c r="J12" s="409"/>
      <c r="K12" s="418"/>
      <c r="L12" s="409"/>
      <c r="M12" s="409"/>
      <c r="N12" s="409"/>
      <c r="O12" s="409"/>
      <c r="P12" s="409"/>
      <c r="Q12" s="409"/>
      <c r="R12" s="409"/>
      <c r="S12" s="410"/>
      <c r="T12" s="372">
        <f>ROUND((AI31+AI50+AI69+AI88+AI107)/E$10,3)</f>
        <v>0</v>
      </c>
      <c r="U12" s="373"/>
      <c r="V12" s="373"/>
      <c r="W12" s="373"/>
      <c r="X12" s="372" t="e">
        <f>ROUND(+T12/MAX(T$12:W$26),3)</f>
        <v>#DIV/0!</v>
      </c>
      <c r="Y12" s="373"/>
      <c r="Z12" s="373"/>
      <c r="AA12" s="390"/>
      <c r="AB12" s="134" t="e">
        <f>ROUND(X12*W$8,3)</f>
        <v>#DIV/0!</v>
      </c>
      <c r="AF12" s="26"/>
    </row>
    <row r="13" spans="1:35" ht="16.5" x14ac:dyDescent="0.3">
      <c r="A13" s="62" t="str">
        <f>IF($W$8&lt;&gt;"",IF(Anagrafica!A100&lt;&gt;"",Anagrafica!A100,""),"")</f>
        <v/>
      </c>
      <c r="B13" s="374" t="str">
        <f>IF(A13&lt;&gt;"",IF(Anagrafica!B100&lt;&gt;"",Anagrafica!B100,""),"")</f>
        <v/>
      </c>
      <c r="C13" s="374"/>
      <c r="D13" s="374"/>
      <c r="E13" s="374"/>
      <c r="F13" s="374"/>
      <c r="G13" s="374"/>
      <c r="H13" s="374"/>
      <c r="I13" s="374"/>
      <c r="J13" s="374"/>
      <c r="K13" s="375"/>
      <c r="L13" s="374"/>
      <c r="M13" s="374"/>
      <c r="N13" s="374"/>
      <c r="O13" s="374"/>
      <c r="P13" s="374"/>
      <c r="Q13" s="374"/>
      <c r="R13" s="374"/>
      <c r="S13" s="376"/>
      <c r="T13" s="372">
        <f t="shared" ref="T13:T26" si="0">ROUND((AI32+AI51+AI70+AI89+AI108)/E$10,3)</f>
        <v>0</v>
      </c>
      <c r="U13" s="373"/>
      <c r="V13" s="373"/>
      <c r="W13" s="373"/>
      <c r="X13" s="372" t="e">
        <f t="shared" ref="X13:X26" si="1">ROUND(+T13/MAX(T$12:W$26),3)</f>
        <v>#DIV/0!</v>
      </c>
      <c r="Y13" s="373"/>
      <c r="Z13" s="373"/>
      <c r="AA13" s="390"/>
      <c r="AB13" s="134" t="e">
        <f t="shared" ref="AB13:AB26" si="2">ROUND(X13*W$8,3)</f>
        <v>#DIV/0!</v>
      </c>
      <c r="AF13" s="26"/>
    </row>
    <row r="14" spans="1:35" ht="16.5" x14ac:dyDescent="0.3">
      <c r="A14" s="62" t="str">
        <f>IF($W$8&lt;&gt;"",IF(Anagrafica!A101&lt;&gt;"",Anagrafica!A101,""),"")</f>
        <v/>
      </c>
      <c r="B14" s="374" t="str">
        <f>IF(A14&lt;&gt;"",IF(Anagrafica!B101&lt;&gt;"",Anagrafica!B101,""),"")</f>
        <v/>
      </c>
      <c r="C14" s="374"/>
      <c r="D14" s="374"/>
      <c r="E14" s="374"/>
      <c r="F14" s="374"/>
      <c r="G14" s="374"/>
      <c r="H14" s="374"/>
      <c r="I14" s="374"/>
      <c r="J14" s="374"/>
      <c r="K14" s="375"/>
      <c r="L14" s="374"/>
      <c r="M14" s="374"/>
      <c r="N14" s="374"/>
      <c r="O14" s="374"/>
      <c r="P14" s="374"/>
      <c r="Q14" s="374"/>
      <c r="R14" s="374"/>
      <c r="S14" s="376"/>
      <c r="T14" s="372">
        <f t="shared" si="0"/>
        <v>0</v>
      </c>
      <c r="U14" s="373"/>
      <c r="V14" s="373"/>
      <c r="W14" s="373"/>
      <c r="X14" s="372" t="e">
        <f t="shared" si="1"/>
        <v>#DIV/0!</v>
      </c>
      <c r="Y14" s="373"/>
      <c r="Z14" s="373"/>
      <c r="AA14" s="390"/>
      <c r="AB14" s="134" t="e">
        <f t="shared" si="2"/>
        <v>#DIV/0!</v>
      </c>
      <c r="AF14" s="26"/>
    </row>
    <row r="15" spans="1:35" ht="16.5" x14ac:dyDescent="0.3">
      <c r="A15" s="62" t="str">
        <f>IF($W$8&lt;&gt;"",IF(Anagrafica!A102&lt;&gt;"",Anagrafica!A102,""),"")</f>
        <v/>
      </c>
      <c r="B15" s="374" t="str">
        <f>IF(A15&lt;&gt;"",IF(Anagrafica!B102&lt;&gt;"",Anagrafica!B102,""),"")</f>
        <v/>
      </c>
      <c r="C15" s="374"/>
      <c r="D15" s="374"/>
      <c r="E15" s="374"/>
      <c r="F15" s="374"/>
      <c r="G15" s="374"/>
      <c r="H15" s="374"/>
      <c r="I15" s="374"/>
      <c r="J15" s="374"/>
      <c r="K15" s="375"/>
      <c r="L15" s="374"/>
      <c r="M15" s="374"/>
      <c r="N15" s="374"/>
      <c r="O15" s="374"/>
      <c r="P15" s="374"/>
      <c r="Q15" s="374"/>
      <c r="R15" s="374"/>
      <c r="S15" s="376"/>
      <c r="T15" s="372">
        <f t="shared" si="0"/>
        <v>0</v>
      </c>
      <c r="U15" s="373"/>
      <c r="V15" s="373"/>
      <c r="W15" s="373"/>
      <c r="X15" s="372" t="e">
        <f t="shared" si="1"/>
        <v>#DIV/0!</v>
      </c>
      <c r="Y15" s="373"/>
      <c r="Z15" s="373"/>
      <c r="AA15" s="390"/>
      <c r="AB15" s="134" t="e">
        <f t="shared" si="2"/>
        <v>#DIV/0!</v>
      </c>
      <c r="AF15" s="26"/>
    </row>
    <row r="16" spans="1:35" ht="16.5" x14ac:dyDescent="0.3">
      <c r="A16" s="62" t="str">
        <f>IF($W$8&lt;&gt;"",IF(Anagrafica!A103&lt;&gt;"",Anagrafica!A103,""),"")</f>
        <v/>
      </c>
      <c r="B16" s="374" t="str">
        <f>IF(A16&lt;&gt;"",IF(Anagrafica!B103&lt;&gt;"",Anagrafica!B103,""),"")</f>
        <v/>
      </c>
      <c r="C16" s="374"/>
      <c r="D16" s="374"/>
      <c r="E16" s="374"/>
      <c r="F16" s="374"/>
      <c r="G16" s="374"/>
      <c r="H16" s="374"/>
      <c r="I16" s="374"/>
      <c r="J16" s="374"/>
      <c r="K16" s="375"/>
      <c r="L16" s="374"/>
      <c r="M16" s="374"/>
      <c r="N16" s="374"/>
      <c r="O16" s="374"/>
      <c r="P16" s="374"/>
      <c r="Q16" s="374"/>
      <c r="R16" s="374"/>
      <c r="S16" s="376"/>
      <c r="T16" s="372">
        <f t="shared" si="0"/>
        <v>0</v>
      </c>
      <c r="U16" s="373"/>
      <c r="V16" s="373"/>
      <c r="W16" s="373"/>
      <c r="X16" s="372" t="e">
        <f t="shared" si="1"/>
        <v>#DIV/0!</v>
      </c>
      <c r="Y16" s="373"/>
      <c r="Z16" s="373"/>
      <c r="AA16" s="390"/>
      <c r="AB16" s="134" t="e">
        <f t="shared" si="2"/>
        <v>#DIV/0!</v>
      </c>
      <c r="AF16" s="26"/>
    </row>
    <row r="17" spans="1:35" ht="16.5" x14ac:dyDescent="0.3">
      <c r="A17" s="62" t="str">
        <f>IF($W$8&lt;&gt;"",IF(Anagrafica!A104&lt;&gt;"",Anagrafica!A104,""),"")</f>
        <v/>
      </c>
      <c r="B17" s="374" t="str">
        <f>IF(A17&lt;&gt;"",IF(Anagrafica!B104&lt;&gt;"",Anagrafica!B104,""),"")</f>
        <v/>
      </c>
      <c r="C17" s="374"/>
      <c r="D17" s="374"/>
      <c r="E17" s="374"/>
      <c r="F17" s="374"/>
      <c r="G17" s="374"/>
      <c r="H17" s="374"/>
      <c r="I17" s="374"/>
      <c r="J17" s="374"/>
      <c r="K17" s="375"/>
      <c r="L17" s="374"/>
      <c r="M17" s="374"/>
      <c r="N17" s="374"/>
      <c r="O17" s="374"/>
      <c r="P17" s="374"/>
      <c r="Q17" s="374"/>
      <c r="R17" s="374"/>
      <c r="S17" s="376"/>
      <c r="T17" s="372">
        <f t="shared" si="0"/>
        <v>0</v>
      </c>
      <c r="U17" s="373"/>
      <c r="V17" s="373"/>
      <c r="W17" s="373"/>
      <c r="X17" s="372" t="e">
        <f t="shared" si="1"/>
        <v>#DIV/0!</v>
      </c>
      <c r="Y17" s="373"/>
      <c r="Z17" s="373"/>
      <c r="AA17" s="390"/>
      <c r="AB17" s="134" t="e">
        <f t="shared" si="2"/>
        <v>#DIV/0!</v>
      </c>
      <c r="AF17" s="26"/>
    </row>
    <row r="18" spans="1:35" ht="16.5" x14ac:dyDescent="0.3">
      <c r="A18" s="62" t="str">
        <f>IF($W$8&lt;&gt;"",IF(Anagrafica!A105&lt;&gt;"",Anagrafica!A105,""),"")</f>
        <v/>
      </c>
      <c r="B18" s="374" t="str">
        <f>IF(A18&lt;&gt;"",IF(Anagrafica!B105&lt;&gt;"",Anagrafica!B105,""),"")</f>
        <v/>
      </c>
      <c r="C18" s="374"/>
      <c r="D18" s="374"/>
      <c r="E18" s="374"/>
      <c r="F18" s="374"/>
      <c r="G18" s="374"/>
      <c r="H18" s="374"/>
      <c r="I18" s="374"/>
      <c r="J18" s="374"/>
      <c r="K18" s="375"/>
      <c r="L18" s="374"/>
      <c r="M18" s="374"/>
      <c r="N18" s="374"/>
      <c r="O18" s="374"/>
      <c r="P18" s="374"/>
      <c r="Q18" s="374"/>
      <c r="R18" s="374"/>
      <c r="S18" s="376"/>
      <c r="T18" s="372">
        <f t="shared" si="0"/>
        <v>0</v>
      </c>
      <c r="U18" s="373"/>
      <c r="V18" s="373"/>
      <c r="W18" s="373"/>
      <c r="X18" s="372" t="e">
        <f t="shared" si="1"/>
        <v>#DIV/0!</v>
      </c>
      <c r="Y18" s="373"/>
      <c r="Z18" s="373"/>
      <c r="AA18" s="390"/>
      <c r="AB18" s="134" t="e">
        <f t="shared" si="2"/>
        <v>#DIV/0!</v>
      </c>
      <c r="AF18" s="26"/>
    </row>
    <row r="19" spans="1:35" ht="16.5" x14ac:dyDescent="0.3">
      <c r="A19" s="62" t="str">
        <f>IF($W$8&lt;&gt;"",IF(Anagrafica!A106&lt;&gt;"",Anagrafica!A106,""),"")</f>
        <v/>
      </c>
      <c r="B19" s="374" t="str">
        <f>IF(A19&lt;&gt;"",IF(Anagrafica!B106&lt;&gt;"",Anagrafica!B106,""),"")</f>
        <v/>
      </c>
      <c r="C19" s="374"/>
      <c r="D19" s="374"/>
      <c r="E19" s="374"/>
      <c r="F19" s="374"/>
      <c r="G19" s="374"/>
      <c r="H19" s="374"/>
      <c r="I19" s="374"/>
      <c r="J19" s="374"/>
      <c r="K19" s="375"/>
      <c r="L19" s="374"/>
      <c r="M19" s="374"/>
      <c r="N19" s="374"/>
      <c r="O19" s="374"/>
      <c r="P19" s="374"/>
      <c r="Q19" s="374"/>
      <c r="R19" s="374"/>
      <c r="S19" s="376"/>
      <c r="T19" s="372">
        <f t="shared" si="0"/>
        <v>0</v>
      </c>
      <c r="U19" s="373"/>
      <c r="V19" s="373"/>
      <c r="W19" s="373"/>
      <c r="X19" s="372" t="e">
        <f t="shared" si="1"/>
        <v>#DIV/0!</v>
      </c>
      <c r="Y19" s="373"/>
      <c r="Z19" s="373"/>
      <c r="AA19" s="390"/>
      <c r="AB19" s="134" t="e">
        <f t="shared" si="2"/>
        <v>#DIV/0!</v>
      </c>
      <c r="AF19" s="26"/>
    </row>
    <row r="20" spans="1:35" ht="16.5" x14ac:dyDescent="0.3">
      <c r="A20" s="62" t="str">
        <f>IF($W$8&lt;&gt;"",IF(Anagrafica!A107&lt;&gt;"",Anagrafica!A107,""),"")</f>
        <v/>
      </c>
      <c r="B20" s="374" t="str">
        <f>IF(A20&lt;&gt;"",IF(Anagrafica!B107&lt;&gt;"",Anagrafica!B107,""),"")</f>
        <v/>
      </c>
      <c r="C20" s="374"/>
      <c r="D20" s="374"/>
      <c r="E20" s="374"/>
      <c r="F20" s="374"/>
      <c r="G20" s="374"/>
      <c r="H20" s="374"/>
      <c r="I20" s="374"/>
      <c r="J20" s="374"/>
      <c r="K20" s="375"/>
      <c r="L20" s="374"/>
      <c r="M20" s="374"/>
      <c r="N20" s="374"/>
      <c r="O20" s="374"/>
      <c r="P20" s="374"/>
      <c r="Q20" s="374"/>
      <c r="R20" s="374"/>
      <c r="S20" s="376"/>
      <c r="T20" s="372">
        <f t="shared" si="0"/>
        <v>0</v>
      </c>
      <c r="U20" s="373"/>
      <c r="V20" s="373"/>
      <c r="W20" s="373"/>
      <c r="X20" s="372" t="e">
        <f t="shared" si="1"/>
        <v>#DIV/0!</v>
      </c>
      <c r="Y20" s="373"/>
      <c r="Z20" s="373"/>
      <c r="AA20" s="390"/>
      <c r="AB20" s="134" t="e">
        <f t="shared" si="2"/>
        <v>#DIV/0!</v>
      </c>
      <c r="AF20" s="26"/>
    </row>
    <row r="21" spans="1:35" ht="16.5" x14ac:dyDescent="0.3">
      <c r="A21" s="62" t="str">
        <f>IF($W$8&lt;&gt;"",IF(Anagrafica!A108&lt;&gt;"",Anagrafica!A108,""),"")</f>
        <v/>
      </c>
      <c r="B21" s="374" t="str">
        <f>IF(A21&lt;&gt;"",IF(Anagrafica!B108&lt;&gt;"",Anagrafica!B108,""),"")</f>
        <v/>
      </c>
      <c r="C21" s="374"/>
      <c r="D21" s="374"/>
      <c r="E21" s="374"/>
      <c r="F21" s="374"/>
      <c r="G21" s="374"/>
      <c r="H21" s="374"/>
      <c r="I21" s="374"/>
      <c r="J21" s="374"/>
      <c r="K21" s="375"/>
      <c r="L21" s="374"/>
      <c r="M21" s="374"/>
      <c r="N21" s="374"/>
      <c r="O21" s="374"/>
      <c r="P21" s="374"/>
      <c r="Q21" s="374"/>
      <c r="R21" s="374"/>
      <c r="S21" s="376"/>
      <c r="T21" s="372">
        <f t="shared" si="0"/>
        <v>0</v>
      </c>
      <c r="U21" s="373"/>
      <c r="V21" s="373"/>
      <c r="W21" s="373"/>
      <c r="X21" s="372" t="e">
        <f t="shared" si="1"/>
        <v>#DIV/0!</v>
      </c>
      <c r="Y21" s="373"/>
      <c r="Z21" s="373"/>
      <c r="AA21" s="390"/>
      <c r="AB21" s="134" t="e">
        <f t="shared" si="2"/>
        <v>#DIV/0!</v>
      </c>
      <c r="AF21" s="26"/>
    </row>
    <row r="22" spans="1:35" ht="16.5" x14ac:dyDescent="0.3">
      <c r="A22" s="62" t="str">
        <f>IF($W$8&lt;&gt;"",IF(Anagrafica!A109&lt;&gt;"",Anagrafica!A109,""),"")</f>
        <v/>
      </c>
      <c r="B22" s="374" t="str">
        <f>IF(A22&lt;&gt;"",IF(Anagrafica!B109&lt;&gt;"",Anagrafica!B109,""),"")</f>
        <v/>
      </c>
      <c r="C22" s="374"/>
      <c r="D22" s="374"/>
      <c r="E22" s="374"/>
      <c r="F22" s="374"/>
      <c r="G22" s="374"/>
      <c r="H22" s="374"/>
      <c r="I22" s="374"/>
      <c r="J22" s="374"/>
      <c r="K22" s="375"/>
      <c r="L22" s="374"/>
      <c r="M22" s="374"/>
      <c r="N22" s="374"/>
      <c r="O22" s="374"/>
      <c r="P22" s="374"/>
      <c r="Q22" s="374"/>
      <c r="R22" s="374"/>
      <c r="S22" s="376"/>
      <c r="T22" s="372">
        <f t="shared" si="0"/>
        <v>0</v>
      </c>
      <c r="U22" s="373"/>
      <c r="V22" s="373"/>
      <c r="W22" s="373"/>
      <c r="X22" s="372" t="e">
        <f t="shared" si="1"/>
        <v>#DIV/0!</v>
      </c>
      <c r="Y22" s="373"/>
      <c r="Z22" s="373"/>
      <c r="AA22" s="390"/>
      <c r="AB22" s="134" t="e">
        <f t="shared" si="2"/>
        <v>#DIV/0!</v>
      </c>
      <c r="AF22" s="26"/>
    </row>
    <row r="23" spans="1:35" ht="16.5" x14ac:dyDescent="0.3">
      <c r="A23" s="62" t="str">
        <f>IF($W$8&lt;&gt;"",IF(Anagrafica!A110&lt;&gt;"",Anagrafica!A110,""),"")</f>
        <v/>
      </c>
      <c r="B23" s="374" t="str">
        <f>IF(A23&lt;&gt;"",IF(Anagrafica!B110&lt;&gt;"",Anagrafica!B110,""),"")</f>
        <v/>
      </c>
      <c r="C23" s="374"/>
      <c r="D23" s="374"/>
      <c r="E23" s="374"/>
      <c r="F23" s="374"/>
      <c r="G23" s="374"/>
      <c r="H23" s="374"/>
      <c r="I23" s="374"/>
      <c r="J23" s="374"/>
      <c r="K23" s="375"/>
      <c r="L23" s="374"/>
      <c r="M23" s="374"/>
      <c r="N23" s="374"/>
      <c r="O23" s="374"/>
      <c r="P23" s="374"/>
      <c r="Q23" s="374"/>
      <c r="R23" s="374"/>
      <c r="S23" s="376"/>
      <c r="T23" s="372">
        <f t="shared" si="0"/>
        <v>0</v>
      </c>
      <c r="U23" s="373"/>
      <c r="V23" s="373"/>
      <c r="W23" s="373"/>
      <c r="X23" s="372" t="e">
        <f t="shared" si="1"/>
        <v>#DIV/0!</v>
      </c>
      <c r="Y23" s="373"/>
      <c r="Z23" s="373"/>
      <c r="AA23" s="390"/>
      <c r="AB23" s="134" t="e">
        <f t="shared" si="2"/>
        <v>#DIV/0!</v>
      </c>
      <c r="AF23" s="26"/>
    </row>
    <row r="24" spans="1:35" ht="16.5" x14ac:dyDescent="0.3">
      <c r="A24" s="62" t="str">
        <f>IF($W$8&lt;&gt;"",IF(Anagrafica!A111&lt;&gt;"",Anagrafica!A111,""),"")</f>
        <v/>
      </c>
      <c r="B24" s="374" t="str">
        <f>IF(A24&lt;&gt;"",IF(Anagrafica!B111&lt;&gt;"",Anagrafica!B111,""),"")</f>
        <v/>
      </c>
      <c r="C24" s="374"/>
      <c r="D24" s="374"/>
      <c r="E24" s="374"/>
      <c r="F24" s="374"/>
      <c r="G24" s="374"/>
      <c r="H24" s="374"/>
      <c r="I24" s="374"/>
      <c r="J24" s="374"/>
      <c r="K24" s="375"/>
      <c r="L24" s="374"/>
      <c r="M24" s="374"/>
      <c r="N24" s="374"/>
      <c r="O24" s="374"/>
      <c r="P24" s="374"/>
      <c r="Q24" s="374"/>
      <c r="R24" s="374"/>
      <c r="S24" s="376"/>
      <c r="T24" s="372">
        <f t="shared" si="0"/>
        <v>0</v>
      </c>
      <c r="U24" s="373"/>
      <c r="V24" s="373"/>
      <c r="W24" s="373"/>
      <c r="X24" s="372" t="e">
        <f t="shared" si="1"/>
        <v>#DIV/0!</v>
      </c>
      <c r="Y24" s="373"/>
      <c r="Z24" s="373"/>
      <c r="AA24" s="390"/>
      <c r="AB24" s="134" t="e">
        <f t="shared" si="2"/>
        <v>#DIV/0!</v>
      </c>
      <c r="AF24" s="26"/>
    </row>
    <row r="25" spans="1:35" ht="16.5" x14ac:dyDescent="0.3">
      <c r="A25" s="62" t="str">
        <f>IF($W$8&lt;&gt;"",IF(Anagrafica!A112&lt;&gt;"",Anagrafica!A112,""),"")</f>
        <v/>
      </c>
      <c r="B25" s="374" t="str">
        <f>IF(A25&lt;&gt;"",IF(Anagrafica!B112&lt;&gt;"",Anagrafica!B112,""),"")</f>
        <v/>
      </c>
      <c r="C25" s="374"/>
      <c r="D25" s="374"/>
      <c r="E25" s="374"/>
      <c r="F25" s="374"/>
      <c r="G25" s="374"/>
      <c r="H25" s="374"/>
      <c r="I25" s="374"/>
      <c r="J25" s="374"/>
      <c r="K25" s="375"/>
      <c r="L25" s="374"/>
      <c r="M25" s="374"/>
      <c r="N25" s="374"/>
      <c r="O25" s="374"/>
      <c r="P25" s="374"/>
      <c r="Q25" s="374"/>
      <c r="R25" s="374"/>
      <c r="S25" s="376"/>
      <c r="T25" s="372">
        <f t="shared" si="0"/>
        <v>0</v>
      </c>
      <c r="U25" s="373"/>
      <c r="V25" s="373"/>
      <c r="W25" s="373"/>
      <c r="X25" s="372" t="e">
        <f t="shared" si="1"/>
        <v>#DIV/0!</v>
      </c>
      <c r="Y25" s="373"/>
      <c r="Z25" s="373"/>
      <c r="AA25" s="390"/>
      <c r="AB25" s="134" t="e">
        <f t="shared" si="2"/>
        <v>#DIV/0!</v>
      </c>
      <c r="AF25" s="26"/>
    </row>
    <row r="26" spans="1:35" ht="16.5" x14ac:dyDescent="0.3">
      <c r="A26" s="63" t="str">
        <f>IF($W$8&lt;&gt;"",IF(Anagrafica!A113&lt;&gt;"",Anagrafica!A113,""),"")</f>
        <v/>
      </c>
      <c r="B26" s="379" t="str">
        <f>IF(A26&lt;&gt;"",IF(Anagrafica!B113&lt;&gt;"",Anagrafica!B113,""),"")</f>
        <v/>
      </c>
      <c r="C26" s="379"/>
      <c r="D26" s="379"/>
      <c r="E26" s="379"/>
      <c r="F26" s="379"/>
      <c r="G26" s="379"/>
      <c r="H26" s="379"/>
      <c r="I26" s="379"/>
      <c r="J26" s="379"/>
      <c r="K26" s="379"/>
      <c r="L26" s="379"/>
      <c r="M26" s="379"/>
      <c r="N26" s="379"/>
      <c r="O26" s="379"/>
      <c r="P26" s="379"/>
      <c r="Q26" s="379"/>
      <c r="R26" s="379"/>
      <c r="S26" s="380"/>
      <c r="T26" s="372">
        <f t="shared" si="0"/>
        <v>0</v>
      </c>
      <c r="U26" s="373"/>
      <c r="V26" s="373"/>
      <c r="W26" s="373"/>
      <c r="X26" s="372" t="e">
        <f t="shared" si="1"/>
        <v>#DIV/0!</v>
      </c>
      <c r="Y26" s="373"/>
      <c r="Z26" s="373"/>
      <c r="AA26" s="390"/>
      <c r="AB26" s="134" t="e">
        <f t="shared" si="2"/>
        <v>#DIV/0!</v>
      </c>
      <c r="AF26" s="26"/>
    </row>
    <row r="27" spans="1:35" x14ac:dyDescent="0.2">
      <c r="A27" s="42"/>
      <c r="B27" s="42"/>
      <c r="C27" s="9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378"/>
      <c r="Q27" s="378"/>
      <c r="R27" s="378"/>
      <c r="S27" s="378"/>
      <c r="T27" s="400"/>
      <c r="U27" s="400"/>
      <c r="V27" s="400"/>
      <c r="W27" s="400"/>
      <c r="X27" s="42"/>
      <c r="Y27" s="42"/>
      <c r="Z27" s="42"/>
      <c r="AA27" s="42"/>
      <c r="AB27" s="26"/>
      <c r="AC27" s="26"/>
      <c r="AD27" s="26"/>
      <c r="AE27" s="26"/>
      <c r="AF27" s="26"/>
    </row>
    <row r="28" spans="1:35" x14ac:dyDescent="0.2">
      <c r="Q28" s="135"/>
      <c r="R28" s="135"/>
      <c r="S28" s="135"/>
      <c r="T28" s="135"/>
      <c r="U28" s="135"/>
    </row>
    <row r="29" spans="1:35" ht="16.5" x14ac:dyDescent="0.3">
      <c r="A29" s="19" t="str">
        <f>IF(Anagrafica!A89&lt;&gt;"",Anagrafica!A89&amp;" - "&amp;Anagrafica!B89,"")</f>
        <v>1 - Commissario 1</v>
      </c>
      <c r="B29" s="20"/>
      <c r="C29" s="28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136"/>
      <c r="R29" s="136"/>
      <c r="S29" s="136"/>
      <c r="T29" s="136"/>
      <c r="U29" s="136"/>
      <c r="V29" s="188"/>
      <c r="W29" s="188"/>
      <c r="X29" s="188"/>
      <c r="Y29" s="188"/>
      <c r="Z29" s="188"/>
      <c r="AA29" s="188"/>
      <c r="AB29" s="20"/>
      <c r="AC29" s="20"/>
      <c r="AD29" s="20"/>
      <c r="AE29" s="20"/>
      <c r="AF29" s="20"/>
      <c r="AG29" s="28"/>
      <c r="AH29" s="20"/>
      <c r="AI29" s="20"/>
    </row>
    <row r="30" spans="1:35" s="5" customFormat="1" ht="13.5" customHeight="1" x14ac:dyDescent="0.2">
      <c r="A30" s="137" t="s">
        <v>10</v>
      </c>
      <c r="B30" s="109" t="s">
        <v>28</v>
      </c>
      <c r="C30" s="109" t="s">
        <v>56</v>
      </c>
      <c r="D30" s="109" t="s">
        <v>29</v>
      </c>
      <c r="E30" s="109" t="s">
        <v>27</v>
      </c>
      <c r="F30" s="109" t="s">
        <v>30</v>
      </c>
      <c r="G30" s="109" t="s">
        <v>31</v>
      </c>
      <c r="H30" s="109" t="s">
        <v>32</v>
      </c>
      <c r="I30" s="109" t="s">
        <v>33</v>
      </c>
      <c r="J30" s="109" t="s">
        <v>34</v>
      </c>
      <c r="K30" s="109" t="s">
        <v>39</v>
      </c>
      <c r="L30" s="138" t="s">
        <v>49</v>
      </c>
      <c r="M30" s="138" t="s">
        <v>35</v>
      </c>
      <c r="N30" s="138" t="s">
        <v>36</v>
      </c>
      <c r="O30" s="138" t="s">
        <v>37</v>
      </c>
      <c r="P30" s="138" t="s">
        <v>38</v>
      </c>
      <c r="Q30" s="139" t="s">
        <v>41</v>
      </c>
      <c r="R30" s="140" t="s">
        <v>41</v>
      </c>
      <c r="S30" s="140" t="s">
        <v>41</v>
      </c>
      <c r="T30" s="141" t="s">
        <v>42</v>
      </c>
      <c r="U30" s="141" t="s">
        <v>46</v>
      </c>
      <c r="AE30" s="26"/>
      <c r="AG30" s="4" t="s">
        <v>10</v>
      </c>
      <c r="AI30" s="5" t="s">
        <v>0</v>
      </c>
    </row>
    <row r="31" spans="1:35" ht="13.5" x14ac:dyDescent="0.25">
      <c r="A31" s="109" t="str">
        <f>+$A$12</f>
        <v/>
      </c>
      <c r="B31" s="184">
        <v>1</v>
      </c>
      <c r="C31" s="108">
        <v>0</v>
      </c>
      <c r="D31" s="108">
        <v>0</v>
      </c>
      <c r="E31" s="108">
        <v>0</v>
      </c>
      <c r="F31" s="108">
        <v>0</v>
      </c>
      <c r="G31" s="108">
        <v>0</v>
      </c>
      <c r="H31" s="108">
        <v>0</v>
      </c>
      <c r="I31" s="108">
        <v>0</v>
      </c>
      <c r="J31" s="108">
        <v>0</v>
      </c>
      <c r="K31" s="108">
        <v>0</v>
      </c>
      <c r="L31" s="108">
        <v>0</v>
      </c>
      <c r="M31" s="108">
        <v>0</v>
      </c>
      <c r="N31" s="108">
        <v>0</v>
      </c>
      <c r="O31" s="108">
        <v>0</v>
      </c>
      <c r="P31" s="108">
        <v>0</v>
      </c>
      <c r="Q31" s="143">
        <f t="shared" ref="Q31:Q45" si="3">+IF(B$10=2,POWER(PRODUCT(B31:C31),1/$B$10),IF(B$10=3,POWER(PRODUCT(B31:D31),1/$B$10),IF(B$10=4,POWER(PRODUCT(B31:E31),1/$B$10),IF(B$10=5,POWER(PRODUCT(B31:F31),1/$B$10),IF(B$10=6,POWER(PRODUCT(B31:G31),1/$B$10),0)))))</f>
        <v>0</v>
      </c>
      <c r="R31" s="143">
        <f t="shared" ref="R31:R45" si="4">+IF(B$10=7,POWER(PRODUCT(B31:H31),1/$B$10),IF(B$10=8,POWER(PRODUCT(B31:I31),1/$B$10),IF(B$10=9,POWER(PRODUCT(B31:J31),1/$B$10),IF(B$10=10,POWER(PRODUCT(B31:K31),1/$B$10),0))))</f>
        <v>0</v>
      </c>
      <c r="S31" s="174">
        <f t="shared" ref="S31:S45" si="5">+IF(B$10=11,POWER(PRODUCT(B31:L31),1/$B$10),IF(B$10=12,POWER(PRODUCT(B31:M31),1/$B$10),IF(B$10=13,POWER(PRODUCT(B31:N31),1/$B$10),IF(B$10=14,POWER(PRODUCT(B31:O31),1/$B$10),IF(B$10=15,POWER(PRODUCT(B31:P31),1/$B$10),0)))))</f>
        <v>0</v>
      </c>
      <c r="T31" s="143">
        <f>ROUND(MAX(Q31:S31),3)</f>
        <v>0</v>
      </c>
      <c r="U31" s="143" t="e">
        <f>ROUND(T31/S$46,3)</f>
        <v>#DIV/0!</v>
      </c>
      <c r="V31" s="144"/>
      <c r="W31" s="144"/>
      <c r="X31" s="144"/>
      <c r="Y31" s="144"/>
      <c r="Z31" s="144"/>
      <c r="AA31" s="144"/>
      <c r="AB31" s="144"/>
      <c r="AC31" s="144"/>
      <c r="AE31" s="26"/>
      <c r="AG31" s="6" t="str">
        <f>+$A$12</f>
        <v/>
      </c>
      <c r="AH31" s="6"/>
      <c r="AI31" s="145">
        <f>IF(S$46&gt;0,ROUND(U31/MAX(U$31:U$45),3),0)</f>
        <v>0</v>
      </c>
    </row>
    <row r="32" spans="1:35" ht="13.5" x14ac:dyDescent="0.25">
      <c r="A32" s="109" t="str">
        <f>+$A$13</f>
        <v/>
      </c>
      <c r="B32" s="142">
        <f>IF(C31&gt;0,1/C31,0)</f>
        <v>0</v>
      </c>
      <c r="C32" s="184">
        <v>1</v>
      </c>
      <c r="D32" s="108">
        <v>0</v>
      </c>
      <c r="E32" s="108">
        <v>0</v>
      </c>
      <c r="F32" s="108">
        <v>0</v>
      </c>
      <c r="G32" s="108">
        <v>0</v>
      </c>
      <c r="H32" s="108">
        <v>0</v>
      </c>
      <c r="I32" s="108">
        <v>0</v>
      </c>
      <c r="J32" s="108">
        <v>0</v>
      </c>
      <c r="K32" s="108">
        <v>0</v>
      </c>
      <c r="L32" s="108">
        <v>0</v>
      </c>
      <c r="M32" s="108">
        <v>0</v>
      </c>
      <c r="N32" s="108">
        <v>0</v>
      </c>
      <c r="O32" s="108">
        <v>0</v>
      </c>
      <c r="P32" s="108">
        <v>0</v>
      </c>
      <c r="Q32" s="143">
        <f t="shared" si="3"/>
        <v>0</v>
      </c>
      <c r="R32" s="143">
        <f t="shared" si="4"/>
        <v>0</v>
      </c>
      <c r="S32" s="174">
        <f t="shared" si="5"/>
        <v>0</v>
      </c>
      <c r="T32" s="143">
        <f t="shared" ref="T32:T45" si="6">ROUND(MAX(Q32:S32),3)</f>
        <v>0</v>
      </c>
      <c r="U32" s="143" t="e">
        <f t="shared" ref="U32:U45" si="7">ROUND(T32/S$46,3)</f>
        <v>#DIV/0!</v>
      </c>
      <c r="V32" s="144"/>
      <c r="W32" s="144"/>
      <c r="X32" s="144"/>
      <c r="Y32" s="144"/>
      <c r="Z32" s="144"/>
      <c r="AA32" s="144"/>
      <c r="AB32" s="144"/>
      <c r="AC32" s="144"/>
      <c r="AE32" s="26"/>
      <c r="AG32" s="7" t="str">
        <f>+$A$13</f>
        <v/>
      </c>
      <c r="AH32" s="7"/>
      <c r="AI32" s="145">
        <f t="shared" ref="AI32:AI45" si="8">IF(S$46&gt;0,ROUND(U32/MAX(U$31:U$45),3),0)</f>
        <v>0</v>
      </c>
    </row>
    <row r="33" spans="1:46" ht="13.5" x14ac:dyDescent="0.25">
      <c r="A33" s="109" t="str">
        <f>+$A$14</f>
        <v/>
      </c>
      <c r="B33" s="142">
        <f>IF(D31&gt;0,1/D31,0)</f>
        <v>0</v>
      </c>
      <c r="C33" s="142">
        <f>IF(D32&gt;0,1/D32,0)</f>
        <v>0</v>
      </c>
      <c r="D33" s="184">
        <v>1</v>
      </c>
      <c r="E33" s="108">
        <v>0</v>
      </c>
      <c r="F33" s="108">
        <v>0</v>
      </c>
      <c r="G33" s="108">
        <v>0</v>
      </c>
      <c r="H33" s="108">
        <v>0</v>
      </c>
      <c r="I33" s="108">
        <v>0</v>
      </c>
      <c r="J33" s="108">
        <v>0</v>
      </c>
      <c r="K33" s="108">
        <v>0</v>
      </c>
      <c r="L33" s="108">
        <v>0</v>
      </c>
      <c r="M33" s="108">
        <v>0</v>
      </c>
      <c r="N33" s="108">
        <v>0</v>
      </c>
      <c r="O33" s="108">
        <v>0</v>
      </c>
      <c r="P33" s="108">
        <v>0</v>
      </c>
      <c r="Q33" s="143">
        <f t="shared" si="3"/>
        <v>0</v>
      </c>
      <c r="R33" s="143">
        <f t="shared" si="4"/>
        <v>0</v>
      </c>
      <c r="S33" s="174">
        <f t="shared" si="5"/>
        <v>0</v>
      </c>
      <c r="T33" s="143">
        <f t="shared" si="6"/>
        <v>0</v>
      </c>
      <c r="U33" s="143" t="e">
        <f t="shared" si="7"/>
        <v>#DIV/0!</v>
      </c>
      <c r="V33" s="144"/>
      <c r="W33" s="144"/>
      <c r="X33" s="144"/>
      <c r="Y33" s="144"/>
      <c r="Z33" s="144"/>
      <c r="AA33" s="144"/>
      <c r="AB33" s="144"/>
      <c r="AC33" s="144"/>
      <c r="AE33" s="26"/>
      <c r="AG33" s="7" t="str">
        <f>+$A$14</f>
        <v/>
      </c>
      <c r="AH33" s="7"/>
      <c r="AI33" s="145">
        <f t="shared" si="8"/>
        <v>0</v>
      </c>
    </row>
    <row r="34" spans="1:46" ht="13.5" x14ac:dyDescent="0.25">
      <c r="A34" s="109" t="str">
        <f>+$A$15</f>
        <v/>
      </c>
      <c r="B34" s="142">
        <f>IF(E31&gt;0,1/E31,0)</f>
        <v>0</v>
      </c>
      <c r="C34" s="142">
        <f>IF(E32&gt;0,1/E32,0)</f>
        <v>0</v>
      </c>
      <c r="D34" s="142">
        <f>IF(E33&gt;0,1/E33,0)</f>
        <v>0</v>
      </c>
      <c r="E34" s="184">
        <v>1</v>
      </c>
      <c r="F34" s="108">
        <v>0</v>
      </c>
      <c r="G34" s="108">
        <v>0</v>
      </c>
      <c r="H34" s="108">
        <v>0</v>
      </c>
      <c r="I34" s="108">
        <v>0</v>
      </c>
      <c r="J34" s="108">
        <v>0</v>
      </c>
      <c r="K34" s="108">
        <v>0</v>
      </c>
      <c r="L34" s="108">
        <v>0</v>
      </c>
      <c r="M34" s="108">
        <v>0</v>
      </c>
      <c r="N34" s="108">
        <v>0</v>
      </c>
      <c r="O34" s="108">
        <v>0</v>
      </c>
      <c r="P34" s="108">
        <v>0</v>
      </c>
      <c r="Q34" s="143">
        <f t="shared" si="3"/>
        <v>0</v>
      </c>
      <c r="R34" s="143">
        <f t="shared" si="4"/>
        <v>0</v>
      </c>
      <c r="S34" s="174">
        <f t="shared" si="5"/>
        <v>0</v>
      </c>
      <c r="T34" s="143">
        <f t="shared" si="6"/>
        <v>0</v>
      </c>
      <c r="U34" s="143" t="e">
        <f t="shared" si="7"/>
        <v>#DIV/0!</v>
      </c>
      <c r="V34" s="144"/>
      <c r="W34" s="144"/>
      <c r="X34" s="144"/>
      <c r="Y34" s="144"/>
      <c r="Z34" s="144"/>
      <c r="AA34" s="144"/>
      <c r="AB34" s="144"/>
      <c r="AC34" s="144"/>
      <c r="AE34" s="26"/>
      <c r="AG34" s="7" t="str">
        <f>+$A$15</f>
        <v/>
      </c>
      <c r="AH34" s="7"/>
      <c r="AI34" s="145">
        <f t="shared" si="8"/>
        <v>0</v>
      </c>
    </row>
    <row r="35" spans="1:46" ht="13.5" x14ac:dyDescent="0.25">
      <c r="A35" s="109" t="str">
        <f>+$A$16</f>
        <v/>
      </c>
      <c r="B35" s="142">
        <f>IF(F31&gt;0,1/F31,0)</f>
        <v>0</v>
      </c>
      <c r="C35" s="142">
        <f>IF(F32&gt;0,1/F32,0)</f>
        <v>0</v>
      </c>
      <c r="D35" s="142">
        <f>IF(F33&gt;0,1/F33,0)</f>
        <v>0</v>
      </c>
      <c r="E35" s="142">
        <f>IF(F34&gt;0,1/F34,0)</f>
        <v>0</v>
      </c>
      <c r="F35" s="184">
        <v>1</v>
      </c>
      <c r="G35" s="108">
        <v>0</v>
      </c>
      <c r="H35" s="108">
        <v>0</v>
      </c>
      <c r="I35" s="108">
        <v>0</v>
      </c>
      <c r="J35" s="108">
        <v>0</v>
      </c>
      <c r="K35" s="108">
        <v>0</v>
      </c>
      <c r="L35" s="108">
        <v>0</v>
      </c>
      <c r="M35" s="108">
        <v>0</v>
      </c>
      <c r="N35" s="108">
        <v>0</v>
      </c>
      <c r="O35" s="108">
        <v>0</v>
      </c>
      <c r="P35" s="108">
        <v>0</v>
      </c>
      <c r="Q35" s="143">
        <f t="shared" si="3"/>
        <v>0</v>
      </c>
      <c r="R35" s="143">
        <f t="shared" si="4"/>
        <v>0</v>
      </c>
      <c r="S35" s="174">
        <f t="shared" si="5"/>
        <v>0</v>
      </c>
      <c r="T35" s="143">
        <f t="shared" si="6"/>
        <v>0</v>
      </c>
      <c r="U35" s="143" t="e">
        <f t="shared" si="7"/>
        <v>#DIV/0!</v>
      </c>
      <c r="V35" s="144"/>
      <c r="W35" s="144"/>
      <c r="X35" s="144"/>
      <c r="Y35" s="144"/>
      <c r="Z35" s="144"/>
      <c r="AA35" s="144"/>
      <c r="AB35" s="144"/>
      <c r="AC35" s="144"/>
      <c r="AE35" s="26"/>
      <c r="AG35" s="7" t="str">
        <f>+$A$16</f>
        <v/>
      </c>
      <c r="AH35" s="7"/>
      <c r="AI35" s="145">
        <f t="shared" si="8"/>
        <v>0</v>
      </c>
    </row>
    <row r="36" spans="1:46" ht="13.5" x14ac:dyDescent="0.25">
      <c r="A36" s="109" t="str">
        <f>+$A$17</f>
        <v/>
      </c>
      <c r="B36" s="142">
        <f>IF(G31&gt;0,1/G31,0)</f>
        <v>0</v>
      </c>
      <c r="C36" s="142">
        <f>IF(G32&gt;0,1/G32,0)</f>
        <v>0</v>
      </c>
      <c r="D36" s="142">
        <f>IF(G33&gt;0,1/G33,0)</f>
        <v>0</v>
      </c>
      <c r="E36" s="142">
        <f>IF(G34&gt;0,1/G34,0)</f>
        <v>0</v>
      </c>
      <c r="F36" s="142">
        <f>IF(G35&gt;0,1/G35,0)</f>
        <v>0</v>
      </c>
      <c r="G36" s="184">
        <v>1</v>
      </c>
      <c r="H36" s="108">
        <v>0</v>
      </c>
      <c r="I36" s="108">
        <v>0</v>
      </c>
      <c r="J36" s="108">
        <v>0</v>
      </c>
      <c r="K36" s="108">
        <v>0</v>
      </c>
      <c r="L36" s="108">
        <v>0</v>
      </c>
      <c r="M36" s="108">
        <v>0</v>
      </c>
      <c r="N36" s="108">
        <v>0</v>
      </c>
      <c r="O36" s="108">
        <v>0</v>
      </c>
      <c r="P36" s="108">
        <v>0</v>
      </c>
      <c r="Q36" s="143">
        <f t="shared" si="3"/>
        <v>0</v>
      </c>
      <c r="R36" s="143">
        <f t="shared" si="4"/>
        <v>0</v>
      </c>
      <c r="S36" s="174">
        <f t="shared" si="5"/>
        <v>0</v>
      </c>
      <c r="T36" s="143">
        <f t="shared" si="6"/>
        <v>0</v>
      </c>
      <c r="U36" s="143" t="e">
        <f t="shared" si="7"/>
        <v>#DIV/0!</v>
      </c>
      <c r="V36" s="144"/>
      <c r="W36" s="144"/>
      <c r="X36" s="144"/>
      <c r="Y36" s="144"/>
      <c r="Z36" s="144"/>
      <c r="AA36" s="144"/>
      <c r="AB36" s="144"/>
      <c r="AC36" s="144"/>
      <c r="AE36" s="26"/>
      <c r="AG36" s="7" t="str">
        <f>+$A$17</f>
        <v/>
      </c>
      <c r="AH36" s="7"/>
      <c r="AI36" s="145">
        <f t="shared" si="8"/>
        <v>0</v>
      </c>
    </row>
    <row r="37" spans="1:46" ht="13.5" x14ac:dyDescent="0.25">
      <c r="A37" s="109" t="str">
        <f>+$A$18</f>
        <v/>
      </c>
      <c r="B37" s="142">
        <f>IF(H31&gt;0,1/H31,0)</f>
        <v>0</v>
      </c>
      <c r="C37" s="142">
        <f>IF(H32&gt;0,1/H32,0)</f>
        <v>0</v>
      </c>
      <c r="D37" s="142">
        <f>IF(H33&gt;0,1/H33,0)</f>
        <v>0</v>
      </c>
      <c r="E37" s="142">
        <f>IF(H34&gt;0,1/H34,0)</f>
        <v>0</v>
      </c>
      <c r="F37" s="142">
        <f>IF(H35&gt;0,1/H35,0)</f>
        <v>0</v>
      </c>
      <c r="G37" s="142">
        <f>IF(H36&gt;0,1/H36,0)</f>
        <v>0</v>
      </c>
      <c r="H37" s="184">
        <v>1</v>
      </c>
      <c r="I37" s="108">
        <v>0</v>
      </c>
      <c r="J37" s="108">
        <v>0</v>
      </c>
      <c r="K37" s="108">
        <v>0</v>
      </c>
      <c r="L37" s="108">
        <v>0</v>
      </c>
      <c r="M37" s="108">
        <v>0</v>
      </c>
      <c r="N37" s="108">
        <v>0</v>
      </c>
      <c r="O37" s="108">
        <v>0</v>
      </c>
      <c r="P37" s="108">
        <v>0</v>
      </c>
      <c r="Q37" s="143">
        <f t="shared" si="3"/>
        <v>0</v>
      </c>
      <c r="R37" s="143">
        <f t="shared" si="4"/>
        <v>0</v>
      </c>
      <c r="S37" s="174">
        <f t="shared" si="5"/>
        <v>0</v>
      </c>
      <c r="T37" s="143">
        <f t="shared" si="6"/>
        <v>0</v>
      </c>
      <c r="U37" s="143" t="e">
        <f t="shared" si="7"/>
        <v>#DIV/0!</v>
      </c>
      <c r="V37" s="144"/>
      <c r="W37" s="144"/>
      <c r="X37" s="144"/>
      <c r="Y37" s="144"/>
      <c r="Z37" s="144"/>
      <c r="AA37" s="144"/>
      <c r="AB37" s="144"/>
      <c r="AC37" s="144"/>
      <c r="AE37" s="26"/>
      <c r="AG37" s="7" t="str">
        <f>+$A$18</f>
        <v/>
      </c>
      <c r="AH37" s="7"/>
      <c r="AI37" s="145">
        <f t="shared" si="8"/>
        <v>0</v>
      </c>
    </row>
    <row r="38" spans="1:46" ht="13.5" x14ac:dyDescent="0.25">
      <c r="A38" s="109" t="str">
        <f>+$A$19</f>
        <v/>
      </c>
      <c r="B38" s="142">
        <f>IF(I31&gt;0,1/I31,0)</f>
        <v>0</v>
      </c>
      <c r="C38" s="142">
        <f>IF(I32&gt;0,1/I32,0)</f>
        <v>0</v>
      </c>
      <c r="D38" s="142">
        <f>IF(I33&gt;0,1/I33,0)</f>
        <v>0</v>
      </c>
      <c r="E38" s="142">
        <f>IF(I34&gt;0,1/I34,0)</f>
        <v>0</v>
      </c>
      <c r="F38" s="142">
        <f>IF(I35&gt;0,1/I35,0)</f>
        <v>0</v>
      </c>
      <c r="G38" s="142">
        <f>IF(I36&gt;0,1/I36,0)</f>
        <v>0</v>
      </c>
      <c r="H38" s="142">
        <f>IF(I37&gt;0,1/I37,0)</f>
        <v>0</v>
      </c>
      <c r="I38" s="184">
        <v>1</v>
      </c>
      <c r="J38" s="108">
        <v>0</v>
      </c>
      <c r="K38" s="108">
        <v>0</v>
      </c>
      <c r="L38" s="108">
        <v>0</v>
      </c>
      <c r="M38" s="108">
        <v>0</v>
      </c>
      <c r="N38" s="108">
        <v>0</v>
      </c>
      <c r="O38" s="108">
        <v>0</v>
      </c>
      <c r="P38" s="108">
        <v>0</v>
      </c>
      <c r="Q38" s="143">
        <f t="shared" si="3"/>
        <v>0</v>
      </c>
      <c r="R38" s="143">
        <f t="shared" si="4"/>
        <v>0</v>
      </c>
      <c r="S38" s="174">
        <f t="shared" si="5"/>
        <v>0</v>
      </c>
      <c r="T38" s="143">
        <f t="shared" si="6"/>
        <v>0</v>
      </c>
      <c r="U38" s="143" t="e">
        <f t="shared" si="7"/>
        <v>#DIV/0!</v>
      </c>
      <c r="V38" s="144"/>
      <c r="W38" s="144"/>
      <c r="X38" s="144"/>
      <c r="Y38" s="144"/>
      <c r="Z38" s="144"/>
      <c r="AA38" s="144"/>
      <c r="AB38" s="144"/>
      <c r="AC38" s="144"/>
      <c r="AE38" s="26"/>
      <c r="AG38" s="7" t="str">
        <f>+$A$19</f>
        <v/>
      </c>
      <c r="AH38" s="7"/>
      <c r="AI38" s="145">
        <f t="shared" si="8"/>
        <v>0</v>
      </c>
    </row>
    <row r="39" spans="1:46" ht="13.5" x14ac:dyDescent="0.25">
      <c r="A39" s="109" t="str">
        <f>+$A$20</f>
        <v/>
      </c>
      <c r="B39" s="142">
        <f>IF(J31&gt;0,1/J31,0)</f>
        <v>0</v>
      </c>
      <c r="C39" s="142">
        <f>IF(J32&gt;0,1/J32,0)</f>
        <v>0</v>
      </c>
      <c r="D39" s="142">
        <f>IF(J33&gt;0,1/J33,0)</f>
        <v>0</v>
      </c>
      <c r="E39" s="142">
        <f>IF(J34&gt;0,1/J34,0)</f>
        <v>0</v>
      </c>
      <c r="F39" s="142">
        <f>IF(J35&gt;0,1/J35,0)</f>
        <v>0</v>
      </c>
      <c r="G39" s="142">
        <f>IF(J36&gt;0,1/J36,0)</f>
        <v>0</v>
      </c>
      <c r="H39" s="142">
        <f>IF(J37&gt;0,1/J37,0)</f>
        <v>0</v>
      </c>
      <c r="I39" s="142">
        <f>IF(J38&gt;0,1/J38,0)</f>
        <v>0</v>
      </c>
      <c r="J39" s="184">
        <v>1</v>
      </c>
      <c r="K39" s="108">
        <v>0</v>
      </c>
      <c r="L39" s="108">
        <v>0</v>
      </c>
      <c r="M39" s="108">
        <v>0</v>
      </c>
      <c r="N39" s="108">
        <v>0</v>
      </c>
      <c r="O39" s="108">
        <v>0</v>
      </c>
      <c r="P39" s="108">
        <v>0</v>
      </c>
      <c r="Q39" s="143">
        <f t="shared" si="3"/>
        <v>0</v>
      </c>
      <c r="R39" s="143">
        <f t="shared" si="4"/>
        <v>0</v>
      </c>
      <c r="S39" s="174">
        <f t="shared" si="5"/>
        <v>0</v>
      </c>
      <c r="T39" s="143">
        <f t="shared" si="6"/>
        <v>0</v>
      </c>
      <c r="U39" s="143" t="e">
        <f t="shared" si="7"/>
        <v>#DIV/0!</v>
      </c>
      <c r="V39" s="144"/>
      <c r="W39" s="144"/>
      <c r="X39" s="144"/>
      <c r="Y39" s="144"/>
      <c r="Z39" s="144"/>
      <c r="AA39" s="144"/>
      <c r="AB39" s="144"/>
      <c r="AC39" s="144"/>
      <c r="AE39" s="26"/>
      <c r="AG39" s="7" t="str">
        <f>+$A$20</f>
        <v/>
      </c>
      <c r="AH39" s="7"/>
      <c r="AI39" s="145">
        <f t="shared" si="8"/>
        <v>0</v>
      </c>
    </row>
    <row r="40" spans="1:46" ht="13.5" x14ac:dyDescent="0.25">
      <c r="A40" s="109" t="str">
        <f>+$A$21</f>
        <v/>
      </c>
      <c r="B40" s="142">
        <f>IF(K31&gt;0,1/K31,0)</f>
        <v>0</v>
      </c>
      <c r="C40" s="142">
        <f>IF(K32&gt;0,1/K32,0)</f>
        <v>0</v>
      </c>
      <c r="D40" s="142">
        <f>IF(K33&gt;0,1/K33,K33)</f>
        <v>0</v>
      </c>
      <c r="E40" s="142">
        <f>IF(K34&gt;0,1/K34,0)</f>
        <v>0</v>
      </c>
      <c r="F40" s="142">
        <f>IF(K35&gt;0,1/K35,K35)</f>
        <v>0</v>
      </c>
      <c r="G40" s="142">
        <f>IF(K36&gt;0,1/K36,0)</f>
        <v>0</v>
      </c>
      <c r="H40" s="142">
        <f>IF(K37&gt;0,1/K37,0)</f>
        <v>0</v>
      </c>
      <c r="I40" s="142">
        <f>IF(K38&gt;0,1/K38,0)</f>
        <v>0</v>
      </c>
      <c r="J40" s="142">
        <f>IF(K39&gt;0,1/K39,0)</f>
        <v>0</v>
      </c>
      <c r="K40" s="184">
        <v>1</v>
      </c>
      <c r="L40" s="108">
        <v>0</v>
      </c>
      <c r="M40" s="108">
        <v>0</v>
      </c>
      <c r="N40" s="108">
        <v>0</v>
      </c>
      <c r="O40" s="108">
        <v>0</v>
      </c>
      <c r="P40" s="108">
        <v>0</v>
      </c>
      <c r="Q40" s="143">
        <f t="shared" si="3"/>
        <v>0</v>
      </c>
      <c r="R40" s="143">
        <f t="shared" si="4"/>
        <v>0</v>
      </c>
      <c r="S40" s="174">
        <f t="shared" si="5"/>
        <v>0</v>
      </c>
      <c r="T40" s="143">
        <f t="shared" si="6"/>
        <v>0</v>
      </c>
      <c r="U40" s="143" t="e">
        <f t="shared" si="7"/>
        <v>#DIV/0!</v>
      </c>
      <c r="V40" s="144"/>
      <c r="W40" s="144"/>
      <c r="X40" s="144"/>
      <c r="Y40" s="144"/>
      <c r="Z40" s="144"/>
      <c r="AA40" s="144"/>
      <c r="AB40" s="144"/>
      <c r="AC40" s="144"/>
      <c r="AE40" s="26"/>
      <c r="AG40" s="7" t="str">
        <f>+$A$21</f>
        <v/>
      </c>
      <c r="AH40" s="7"/>
      <c r="AI40" s="145">
        <f t="shared" si="8"/>
        <v>0</v>
      </c>
    </row>
    <row r="41" spans="1:46" ht="13.5" x14ac:dyDescent="0.25">
      <c r="A41" s="109" t="str">
        <f>+$A$22</f>
        <v/>
      </c>
      <c r="B41" s="142">
        <f>IF(L31&gt;0,1/L31,0)</f>
        <v>0</v>
      </c>
      <c r="C41" s="142">
        <f>IF(L32&gt;0,1/L32,0)</f>
        <v>0</v>
      </c>
      <c r="D41" s="142">
        <f>IF(L33&gt;0,1/L33,0)</f>
        <v>0</v>
      </c>
      <c r="E41" s="142">
        <f>IF(L34&gt;0,1/L34,0)</f>
        <v>0</v>
      </c>
      <c r="F41" s="142">
        <f>IF(L35&gt;0,1/L35,0)</f>
        <v>0</v>
      </c>
      <c r="G41" s="142">
        <f>IF(L36&gt;0,1/L36,0)</f>
        <v>0</v>
      </c>
      <c r="H41" s="142">
        <f>IF(L37&gt;0,1/L37,0)</f>
        <v>0</v>
      </c>
      <c r="I41" s="142">
        <f>IF(L38&gt;0,1/L38,0)</f>
        <v>0</v>
      </c>
      <c r="J41" s="142">
        <f>IF(L39&gt;0,1/L39,0)</f>
        <v>0</v>
      </c>
      <c r="K41" s="142">
        <f>IF(L40&gt;0,1/L40,0)</f>
        <v>0</v>
      </c>
      <c r="L41" s="185">
        <v>1</v>
      </c>
      <c r="M41" s="108">
        <v>0</v>
      </c>
      <c r="N41" s="108">
        <v>0</v>
      </c>
      <c r="O41" s="108">
        <v>0</v>
      </c>
      <c r="P41" s="108">
        <v>0</v>
      </c>
      <c r="Q41" s="143">
        <f t="shared" si="3"/>
        <v>0</v>
      </c>
      <c r="R41" s="143">
        <f t="shared" si="4"/>
        <v>0</v>
      </c>
      <c r="S41" s="174">
        <f t="shared" si="5"/>
        <v>0</v>
      </c>
      <c r="T41" s="143">
        <f t="shared" si="6"/>
        <v>0</v>
      </c>
      <c r="U41" s="143" t="e">
        <f t="shared" si="7"/>
        <v>#DIV/0!</v>
      </c>
      <c r="V41" s="144"/>
      <c r="W41" s="144"/>
      <c r="X41" s="144"/>
      <c r="Y41" s="144"/>
      <c r="Z41" s="144"/>
      <c r="AA41" s="144"/>
      <c r="AB41" s="144"/>
      <c r="AC41" s="144"/>
      <c r="AE41" s="26"/>
      <c r="AG41" s="7" t="str">
        <f>+$A$22</f>
        <v/>
      </c>
      <c r="AH41" s="7"/>
      <c r="AI41" s="145">
        <f t="shared" si="8"/>
        <v>0</v>
      </c>
    </row>
    <row r="42" spans="1:46" ht="13.5" x14ac:dyDescent="0.25">
      <c r="A42" s="109" t="str">
        <f>+$A$23</f>
        <v/>
      </c>
      <c r="B42" s="142">
        <f>IF(M31&gt;0,1/M31,0)</f>
        <v>0</v>
      </c>
      <c r="C42" s="142">
        <f>IF(M32&gt;0,1/M32,0)</f>
        <v>0</v>
      </c>
      <c r="D42" s="142">
        <f>IF(M33&gt;0,1/M33,0)</f>
        <v>0</v>
      </c>
      <c r="E42" s="142">
        <f>IF(M34&gt;0,1/M34,0)</f>
        <v>0</v>
      </c>
      <c r="F42" s="142">
        <f>IF(M35&gt;0,1/M35,0)</f>
        <v>0</v>
      </c>
      <c r="G42" s="142">
        <f>IF(M36&gt;0,1/M36,0)</f>
        <v>0</v>
      </c>
      <c r="H42" s="142">
        <f>IF(M37&gt;0,1/M37,0)</f>
        <v>0</v>
      </c>
      <c r="I42" s="142">
        <f>IF(M38&gt;0,1/M38,0)</f>
        <v>0</v>
      </c>
      <c r="J42" s="142">
        <f>IF(M39&gt;0,1/M39,0)</f>
        <v>0</v>
      </c>
      <c r="K42" s="142">
        <f>IF(M40&gt;0,1/M40,0)</f>
        <v>0</v>
      </c>
      <c r="L42" s="171">
        <f>IF(M41&gt;0,1/M41,0)</f>
        <v>0</v>
      </c>
      <c r="M42" s="185">
        <v>1</v>
      </c>
      <c r="N42" s="108">
        <v>0</v>
      </c>
      <c r="O42" s="108">
        <v>0</v>
      </c>
      <c r="P42" s="108">
        <v>0</v>
      </c>
      <c r="Q42" s="143">
        <f t="shared" si="3"/>
        <v>0</v>
      </c>
      <c r="R42" s="143">
        <f t="shared" si="4"/>
        <v>0</v>
      </c>
      <c r="S42" s="174">
        <f t="shared" si="5"/>
        <v>0</v>
      </c>
      <c r="T42" s="143">
        <f t="shared" si="6"/>
        <v>0</v>
      </c>
      <c r="U42" s="143" t="e">
        <f t="shared" si="7"/>
        <v>#DIV/0!</v>
      </c>
      <c r="V42" s="144"/>
      <c r="W42" s="144"/>
      <c r="X42" s="144"/>
      <c r="Y42" s="144"/>
      <c r="Z42" s="144"/>
      <c r="AA42" s="144"/>
      <c r="AB42" s="144"/>
      <c r="AC42" s="144"/>
      <c r="AE42" s="26"/>
      <c r="AG42" s="7" t="str">
        <f>+$A$23</f>
        <v/>
      </c>
      <c r="AH42" s="7"/>
      <c r="AI42" s="145">
        <f t="shared" si="8"/>
        <v>0</v>
      </c>
    </row>
    <row r="43" spans="1:46" ht="13.5" x14ac:dyDescent="0.25">
      <c r="A43" s="109" t="str">
        <f>+$A$24</f>
        <v/>
      </c>
      <c r="B43" s="142">
        <f>IF(N31&gt;0,1/N31,0)</f>
        <v>0</v>
      </c>
      <c r="C43" s="142">
        <f>IF(N32&gt;0,1/N32,0)</f>
        <v>0</v>
      </c>
      <c r="D43" s="142">
        <f>IF(N33&gt;0,1/N33,0)</f>
        <v>0</v>
      </c>
      <c r="E43" s="142">
        <f>IF(N34&gt;0,1/N34,0)</f>
        <v>0</v>
      </c>
      <c r="F43" s="142">
        <f>IF(N35&gt;0,1/N35,0)</f>
        <v>0</v>
      </c>
      <c r="G43" s="142">
        <f>IF(N36&gt;0,1/N36,0)</f>
        <v>0</v>
      </c>
      <c r="H43" s="142">
        <f>IF(N37&gt;0,1/N37,0)</f>
        <v>0</v>
      </c>
      <c r="I43" s="142">
        <f>IF(N38&gt;0,1/N38,0)</f>
        <v>0</v>
      </c>
      <c r="J43" s="142">
        <f>IF(N39&gt;0,1/N39,0)</f>
        <v>0</v>
      </c>
      <c r="K43" s="142">
        <f>IF(N40&gt;0,1/N40,0)</f>
        <v>0</v>
      </c>
      <c r="L43" s="171">
        <f>IF(N41&gt;0,1/N41,0)</f>
        <v>0</v>
      </c>
      <c r="M43" s="171">
        <f>IF(N42&gt;0,1/N42,0)</f>
        <v>0</v>
      </c>
      <c r="N43" s="185">
        <v>1</v>
      </c>
      <c r="O43" s="108">
        <v>0</v>
      </c>
      <c r="P43" s="108">
        <v>0</v>
      </c>
      <c r="Q43" s="143">
        <f t="shared" si="3"/>
        <v>0</v>
      </c>
      <c r="R43" s="143">
        <f t="shared" si="4"/>
        <v>0</v>
      </c>
      <c r="S43" s="174">
        <f t="shared" si="5"/>
        <v>0</v>
      </c>
      <c r="T43" s="143">
        <f t="shared" si="6"/>
        <v>0</v>
      </c>
      <c r="U43" s="143" t="e">
        <f t="shared" si="7"/>
        <v>#DIV/0!</v>
      </c>
      <c r="V43" s="144"/>
      <c r="W43" s="144"/>
      <c r="X43" s="144"/>
      <c r="Y43" s="144"/>
      <c r="Z43" s="144"/>
      <c r="AA43" s="144"/>
      <c r="AB43" s="144"/>
      <c r="AC43" s="144"/>
      <c r="AE43" s="26"/>
      <c r="AG43" s="7" t="str">
        <f>+$A$24</f>
        <v/>
      </c>
      <c r="AH43" s="7"/>
      <c r="AI43" s="145">
        <f t="shared" si="8"/>
        <v>0</v>
      </c>
    </row>
    <row r="44" spans="1:46" ht="13.5" x14ac:dyDescent="0.25">
      <c r="A44" s="109" t="str">
        <f>+$A$25</f>
        <v/>
      </c>
      <c r="B44" s="142">
        <f>IF(O31&gt;0,1/O31,0)</f>
        <v>0</v>
      </c>
      <c r="C44" s="142">
        <f>IF(O32&gt;0,1/O32,0)</f>
        <v>0</v>
      </c>
      <c r="D44" s="142">
        <f>IF(O33&gt;0,1/O33,0)</f>
        <v>0</v>
      </c>
      <c r="E44" s="142">
        <f>IF(O34&gt;0,1/O34,0)</f>
        <v>0</v>
      </c>
      <c r="F44" s="142">
        <f>IF(O35&gt;0,1/O35,0)</f>
        <v>0</v>
      </c>
      <c r="G44" s="142">
        <f>IF(O36&gt;0,1/O36,0)</f>
        <v>0</v>
      </c>
      <c r="H44" s="142">
        <f>IF(O37&gt;0,1/O37,0)</f>
        <v>0</v>
      </c>
      <c r="I44" s="142">
        <f>IF(O38&gt;0,1/O38,0)</f>
        <v>0</v>
      </c>
      <c r="J44" s="142">
        <f>IF(O39&gt;0,1/O39,0)</f>
        <v>0</v>
      </c>
      <c r="K44" s="142">
        <f>IF(O40&gt;0,1/O40,0)</f>
        <v>0</v>
      </c>
      <c r="L44" s="171">
        <f>IF(O41&gt;0,1/O41,0)</f>
        <v>0</v>
      </c>
      <c r="M44" s="171">
        <f>IF(O42&gt;0,1/O42,0)</f>
        <v>0</v>
      </c>
      <c r="N44" s="171">
        <f>IF(O43&gt;0,1/O43,0)</f>
        <v>0</v>
      </c>
      <c r="O44" s="185">
        <v>1</v>
      </c>
      <c r="P44" s="108">
        <v>0</v>
      </c>
      <c r="Q44" s="143">
        <f t="shared" si="3"/>
        <v>0</v>
      </c>
      <c r="R44" s="143">
        <f t="shared" si="4"/>
        <v>0</v>
      </c>
      <c r="S44" s="174">
        <f t="shared" si="5"/>
        <v>0</v>
      </c>
      <c r="T44" s="143">
        <f t="shared" si="6"/>
        <v>0</v>
      </c>
      <c r="U44" s="143" t="e">
        <f t="shared" si="7"/>
        <v>#DIV/0!</v>
      </c>
      <c r="V44" s="144"/>
      <c r="W44" s="144"/>
      <c r="X44" s="144"/>
      <c r="Y44" s="144"/>
      <c r="Z44" s="144"/>
      <c r="AA44" s="144"/>
      <c r="AB44" s="144"/>
      <c r="AC44" s="144"/>
      <c r="AE44" s="26"/>
      <c r="AG44" s="7" t="str">
        <f>+$A$25</f>
        <v/>
      </c>
      <c r="AH44" s="7"/>
      <c r="AI44" s="145">
        <f t="shared" si="8"/>
        <v>0</v>
      </c>
    </row>
    <row r="45" spans="1:46" ht="13.5" x14ac:dyDescent="0.25">
      <c r="A45" s="109" t="str">
        <f>+$A$26</f>
        <v/>
      </c>
      <c r="B45" s="142">
        <f>IF(P31&gt;0,1/P31,0)</f>
        <v>0</v>
      </c>
      <c r="C45" s="142">
        <f>IF(P32&gt;0,1/P32,0)</f>
        <v>0</v>
      </c>
      <c r="D45" s="142">
        <f>IF(P33&gt;0,1/P33,0)</f>
        <v>0</v>
      </c>
      <c r="E45" s="142">
        <f>IF(P34&gt;0,1/P34,0)</f>
        <v>0</v>
      </c>
      <c r="F45" s="142">
        <f>IF(P35&gt;0,1/P35,0)</f>
        <v>0</v>
      </c>
      <c r="G45" s="142">
        <f>IF(P36&gt;0,1/P36,0)</f>
        <v>0</v>
      </c>
      <c r="H45" s="142">
        <f>IF(P37&gt;0,1/P37,0)</f>
        <v>0</v>
      </c>
      <c r="I45" s="142">
        <f>IF(P38&gt;0,1/P38,0)</f>
        <v>0</v>
      </c>
      <c r="J45" s="142">
        <f>IF(P39&gt;0,1/P39,0)</f>
        <v>0</v>
      </c>
      <c r="K45" s="142">
        <f>IF(P40&gt;0,1/P40,0)</f>
        <v>0</v>
      </c>
      <c r="L45" s="171">
        <f>IF(P41&gt;0,1/P41,0)</f>
        <v>0</v>
      </c>
      <c r="M45" s="171">
        <f>IF(P42&gt;0,1/P42,0)</f>
        <v>0</v>
      </c>
      <c r="N45" s="171">
        <f>IF(P43&gt;0,1/P43,0)</f>
        <v>0</v>
      </c>
      <c r="O45" s="171">
        <f>IF(P44&gt;0,1/P44,0)</f>
        <v>0</v>
      </c>
      <c r="P45" s="185">
        <v>1</v>
      </c>
      <c r="Q45" s="143">
        <f t="shared" si="3"/>
        <v>0</v>
      </c>
      <c r="R45" s="143">
        <f t="shared" si="4"/>
        <v>0</v>
      </c>
      <c r="S45" s="174">
        <f t="shared" si="5"/>
        <v>0</v>
      </c>
      <c r="T45" s="143">
        <f t="shared" si="6"/>
        <v>0</v>
      </c>
      <c r="U45" s="143" t="e">
        <f t="shared" si="7"/>
        <v>#DIV/0!</v>
      </c>
      <c r="AE45" s="26"/>
      <c r="AG45" s="40" t="str">
        <f>+$A$26</f>
        <v/>
      </c>
      <c r="AH45" s="40"/>
      <c r="AI45" s="145">
        <f t="shared" si="8"/>
        <v>0</v>
      </c>
    </row>
    <row r="46" spans="1:46" s="26" customFormat="1" ht="13.9" customHeight="1" x14ac:dyDescent="0.25">
      <c r="A46" s="146" t="s">
        <v>44</v>
      </c>
      <c r="B46" s="147" t="e">
        <f>IF(B31&gt;0,ROUND(SUM(B31:B45)*U31,3),0)</f>
        <v>#DIV/0!</v>
      </c>
      <c r="C46" s="147">
        <f>IF(C31&gt;0,ROUND(SUM(C31:C45)*U32,3),0)</f>
        <v>0</v>
      </c>
      <c r="D46" s="147">
        <f>IF(D31&gt;0,ROUND(SUM(D31:D45)*U33,3),0)</f>
        <v>0</v>
      </c>
      <c r="E46" s="147">
        <f>IF(E31&gt;0,ROUND(SUM(E31:E45)*U34,3),0)</f>
        <v>0</v>
      </c>
      <c r="F46" s="147">
        <f>IF(F31&gt;0,ROUND(SUM(F31:F45)*U35,3),0)</f>
        <v>0</v>
      </c>
      <c r="G46" s="147">
        <f>IF(G31&gt;0,ROUND(SUM(G31:G45)*U36,3),0)</f>
        <v>0</v>
      </c>
      <c r="H46" s="147">
        <f>IF(H31&gt;0,ROUND(SUM(H31:H45)*U37,3),0)</f>
        <v>0</v>
      </c>
      <c r="I46" s="147">
        <f>IF(I31&gt;0,ROUND(SUM(I31:I45)*U38,3),0)</f>
        <v>0</v>
      </c>
      <c r="J46" s="147">
        <f>IF(J31&gt;0,ROUND(SUM(J31:J45)*U39,3),0)</f>
        <v>0</v>
      </c>
      <c r="K46" s="147">
        <f>IF(K31&gt;0,ROUND(SUM(K31:K45)*U40,3),0)</f>
        <v>0</v>
      </c>
      <c r="L46" s="147">
        <f>IF(L31&gt;0,ROUND(SUM(L31:L45)*U41,3),0)</f>
        <v>0</v>
      </c>
      <c r="M46" s="147">
        <f>IF(M31&gt;0,ROUND(SUM(M31:M45)*U42,3),0)</f>
        <v>0</v>
      </c>
      <c r="N46" s="147">
        <f>IF(N31&gt;0,ROUND(SUM(N31:N45)*U43,3),0)</f>
        <v>0</v>
      </c>
      <c r="O46" s="147">
        <f>IF(O31&gt;0,ROUND(SUM(O31:O45)*U44,3),0)</f>
        <v>0</v>
      </c>
      <c r="P46" s="147">
        <f>IF(P31&gt;0,ROUND(SUM(P31:P45)*U45,3),0)</f>
        <v>0</v>
      </c>
      <c r="Q46" s="377" t="s">
        <v>43</v>
      </c>
      <c r="R46" s="377"/>
      <c r="S46" s="148">
        <f>ROUND(SUM(T31:T45),3)</f>
        <v>0</v>
      </c>
      <c r="T46" s="205" t="s">
        <v>45</v>
      </c>
      <c r="U46" s="148" t="e">
        <f>ROUND(SUM(B46:P46),3)</f>
        <v>#DIV/0!</v>
      </c>
      <c r="V46" s="415"/>
      <c r="W46" s="415"/>
      <c r="X46" s="415"/>
      <c r="Y46" s="415"/>
      <c r="Z46" s="415"/>
      <c r="AA46" s="415"/>
      <c r="AB46" s="135"/>
      <c r="AC46" s="146" t="str">
        <f>IF(AC30="","",SUM(AC31:AC44))</f>
        <v/>
      </c>
      <c r="AD46" s="146"/>
      <c r="AE46" s="146"/>
      <c r="AF46" s="146"/>
      <c r="AG46" s="175"/>
      <c r="AH46" s="175"/>
      <c r="AI46" s="175"/>
      <c r="AJ46" s="146"/>
      <c r="AK46" s="146"/>
      <c r="AL46" s="146"/>
      <c r="AM46" s="146"/>
      <c r="AN46" s="146"/>
      <c r="AO46" s="146"/>
      <c r="AP46" s="146"/>
      <c r="AQ46" s="146"/>
      <c r="AR46" s="146"/>
      <c r="AS46" s="146"/>
      <c r="AT46" s="146"/>
    </row>
    <row r="47" spans="1:46" ht="24" customHeight="1" x14ac:dyDescent="0.2">
      <c r="A47" s="172"/>
      <c r="B47" s="172"/>
      <c r="C47" s="173"/>
      <c r="D47" s="172"/>
      <c r="E47" s="172"/>
      <c r="F47" s="172"/>
      <c r="G47" s="172"/>
      <c r="H47" s="172"/>
      <c r="I47" s="172"/>
      <c r="J47" s="172"/>
      <c r="K47" s="172"/>
      <c r="L47" s="172"/>
      <c r="M47" s="172"/>
      <c r="N47" s="172"/>
      <c r="O47" s="172"/>
      <c r="P47" s="172"/>
      <c r="Q47" s="135"/>
      <c r="R47" s="135"/>
      <c r="S47" s="135"/>
      <c r="T47" s="135"/>
      <c r="U47" s="135"/>
      <c r="AB47" s="172"/>
      <c r="AC47" s="172"/>
      <c r="AD47" s="172"/>
      <c r="AE47" s="172"/>
      <c r="AF47" s="172"/>
      <c r="AG47" s="187"/>
      <c r="AH47" s="172"/>
      <c r="AI47" s="186"/>
    </row>
    <row r="48" spans="1:46" ht="18.75" x14ac:dyDescent="0.3">
      <c r="A48" s="19" t="str">
        <f>IF(Anagrafica!A90&lt;&gt;"",Anagrafica!A90&amp;" - "&amp;Anagrafica!B90,"")</f>
        <v>2 - Commissario 2</v>
      </c>
      <c r="B48" s="20"/>
      <c r="D48" s="1"/>
      <c r="Q48" s="135"/>
      <c r="R48" s="135"/>
      <c r="S48" s="135"/>
      <c r="T48" s="135"/>
      <c r="U48" s="135"/>
      <c r="AE48" s="90"/>
      <c r="AF48" s="90"/>
      <c r="AG48" s="91"/>
      <c r="AH48" s="90"/>
      <c r="AI48" s="90"/>
    </row>
    <row r="49" spans="1:35" s="5" customFormat="1" ht="13.5" customHeight="1" x14ac:dyDescent="0.2">
      <c r="A49" s="137" t="s">
        <v>10</v>
      </c>
      <c r="B49" s="109" t="s">
        <v>28</v>
      </c>
      <c r="C49" s="109" t="s">
        <v>56</v>
      </c>
      <c r="D49" s="109" t="s">
        <v>29</v>
      </c>
      <c r="E49" s="109" t="s">
        <v>27</v>
      </c>
      <c r="F49" s="109" t="s">
        <v>30</v>
      </c>
      <c r="G49" s="109" t="s">
        <v>31</v>
      </c>
      <c r="H49" s="109" t="s">
        <v>32</v>
      </c>
      <c r="I49" s="109" t="s">
        <v>33</v>
      </c>
      <c r="J49" s="109" t="s">
        <v>34</v>
      </c>
      <c r="K49" s="109" t="s">
        <v>39</v>
      </c>
      <c r="L49" s="138" t="s">
        <v>49</v>
      </c>
      <c r="M49" s="138" t="s">
        <v>35</v>
      </c>
      <c r="N49" s="138" t="s">
        <v>36</v>
      </c>
      <c r="O49" s="138" t="s">
        <v>37</v>
      </c>
      <c r="P49" s="138" t="s">
        <v>38</v>
      </c>
      <c r="Q49" s="139" t="s">
        <v>41</v>
      </c>
      <c r="R49" s="140" t="s">
        <v>41</v>
      </c>
      <c r="S49" s="140" t="s">
        <v>41</v>
      </c>
      <c r="T49" s="141" t="s">
        <v>42</v>
      </c>
      <c r="U49" s="141" t="s">
        <v>46</v>
      </c>
      <c r="AE49" s="26"/>
      <c r="AG49" s="4" t="s">
        <v>10</v>
      </c>
      <c r="AI49" s="5" t="s">
        <v>0</v>
      </c>
    </row>
    <row r="50" spans="1:35" ht="13.5" x14ac:dyDescent="0.25">
      <c r="A50" s="109" t="str">
        <f>+$A$12</f>
        <v/>
      </c>
      <c r="B50" s="184">
        <v>1</v>
      </c>
      <c r="C50" s="108">
        <v>0</v>
      </c>
      <c r="D50" s="108">
        <v>0</v>
      </c>
      <c r="E50" s="108">
        <v>0</v>
      </c>
      <c r="F50" s="108">
        <v>0</v>
      </c>
      <c r="G50" s="108">
        <v>0</v>
      </c>
      <c r="H50" s="108">
        <v>0</v>
      </c>
      <c r="I50" s="108">
        <v>0</v>
      </c>
      <c r="J50" s="108">
        <v>0</v>
      </c>
      <c r="K50" s="108">
        <v>0</v>
      </c>
      <c r="L50" s="108">
        <v>0</v>
      </c>
      <c r="M50" s="108">
        <v>0</v>
      </c>
      <c r="N50" s="108">
        <v>0</v>
      </c>
      <c r="O50" s="108">
        <v>0</v>
      </c>
      <c r="P50" s="108">
        <v>0</v>
      </c>
      <c r="Q50" s="143">
        <f t="shared" ref="Q50:Q64" si="9">+IF(B$10=2,POWER(PRODUCT(B50:C50),1/$B$10),IF(B$10=3,POWER(PRODUCT(B50:D50),1/$B$10),IF(B$10=4,POWER(PRODUCT(B50:E50),1/$B$10),IF(B$10=5,POWER(PRODUCT(B50:F50),1/$B$10),IF(B$10=6,POWER(PRODUCT(B50:G50),1/$B$10),0)))))</f>
        <v>0</v>
      </c>
      <c r="R50" s="143">
        <f t="shared" ref="R50:R64" si="10">+IF(B$10=7,POWER(PRODUCT(B50:H50),1/$B$10),IF(B$10=8,POWER(PRODUCT(B50:I50),1/$B$10),IF(B$10=9,POWER(PRODUCT(B50:J50),1/$B$10),IF(B$10=10,POWER(PRODUCT(B50:K50),1/$B$10),0))))</f>
        <v>0</v>
      </c>
      <c r="S50" s="174">
        <f t="shared" ref="S50:S64" si="11">+IF(B$10=11,POWER(PRODUCT(B50:L50),1/$B$10),IF(B$10=12,POWER(PRODUCT(B50:M50),1/$B$10),IF(B$10=13,POWER(PRODUCT(B50:N50),1/$B$10),IF(B$10=14,POWER(PRODUCT(B50:O50),1/$B$10),IF(B$10=15,POWER(PRODUCT(B50:P50),1/$B$10),0)))))</f>
        <v>0</v>
      </c>
      <c r="T50" s="143">
        <f>ROUND(MAX(Q50:S50),3)</f>
        <v>0</v>
      </c>
      <c r="U50" s="143" t="e">
        <f>ROUND(T50/S$65,3)</f>
        <v>#DIV/0!</v>
      </c>
      <c r="V50" s="144"/>
      <c r="W50" s="144"/>
      <c r="X50" s="144"/>
      <c r="Y50" s="144"/>
      <c r="Z50" s="144"/>
      <c r="AA50" s="144"/>
      <c r="AB50" s="144"/>
      <c r="AC50" s="144"/>
      <c r="AE50" s="26"/>
      <c r="AG50" s="6" t="str">
        <f>+$A$12</f>
        <v/>
      </c>
      <c r="AH50" s="6"/>
      <c r="AI50" s="145">
        <f>IF(S$65&gt;0,ROUND(U50/MAX(U$50:U$64),3),0)</f>
        <v>0</v>
      </c>
    </row>
    <row r="51" spans="1:35" ht="13.5" x14ac:dyDescent="0.25">
      <c r="A51" s="109" t="str">
        <f>+$A$13</f>
        <v/>
      </c>
      <c r="B51" s="142">
        <f>IF(C50&gt;0,1/C50,0)</f>
        <v>0</v>
      </c>
      <c r="C51" s="184">
        <v>1</v>
      </c>
      <c r="D51" s="108">
        <v>0</v>
      </c>
      <c r="E51" s="108">
        <v>0</v>
      </c>
      <c r="F51" s="108">
        <v>0</v>
      </c>
      <c r="G51" s="108">
        <v>0</v>
      </c>
      <c r="H51" s="108">
        <v>0</v>
      </c>
      <c r="I51" s="108">
        <v>0</v>
      </c>
      <c r="J51" s="108">
        <v>0</v>
      </c>
      <c r="K51" s="108">
        <v>0</v>
      </c>
      <c r="L51" s="108">
        <v>0</v>
      </c>
      <c r="M51" s="108">
        <v>0</v>
      </c>
      <c r="N51" s="108">
        <v>0</v>
      </c>
      <c r="O51" s="108">
        <v>0</v>
      </c>
      <c r="P51" s="108">
        <v>0</v>
      </c>
      <c r="Q51" s="143">
        <f t="shared" si="9"/>
        <v>0</v>
      </c>
      <c r="R51" s="143">
        <f t="shared" si="10"/>
        <v>0</v>
      </c>
      <c r="S51" s="174">
        <f t="shared" si="11"/>
        <v>0</v>
      </c>
      <c r="T51" s="143">
        <f t="shared" ref="T51:T64" si="12">ROUND(MAX(Q51:S51),3)</f>
        <v>0</v>
      </c>
      <c r="U51" s="143" t="e">
        <f t="shared" ref="U51:U64" si="13">ROUND(T51/S$65,3)</f>
        <v>#DIV/0!</v>
      </c>
      <c r="V51" s="144"/>
      <c r="W51" s="144"/>
      <c r="X51" s="144"/>
      <c r="Y51" s="144"/>
      <c r="Z51" s="144"/>
      <c r="AA51" s="144"/>
      <c r="AB51" s="144"/>
      <c r="AC51" s="144"/>
      <c r="AE51" s="26"/>
      <c r="AG51" s="7" t="str">
        <f>+$A$13</f>
        <v/>
      </c>
      <c r="AH51" s="7"/>
      <c r="AI51" s="145">
        <f t="shared" ref="AI51:AI64" si="14">IF(S$65&gt;0,ROUND(U51/MAX(U$50:U$64),3),0)</f>
        <v>0</v>
      </c>
    </row>
    <row r="52" spans="1:35" ht="13.5" x14ac:dyDescent="0.25">
      <c r="A52" s="109" t="str">
        <f>+$A$14</f>
        <v/>
      </c>
      <c r="B52" s="142">
        <f>IF(D50&gt;0,1/D50,0)</f>
        <v>0</v>
      </c>
      <c r="C52" s="142">
        <f>IF(D51&gt;0,1/D51,0)</f>
        <v>0</v>
      </c>
      <c r="D52" s="184">
        <v>1</v>
      </c>
      <c r="E52" s="108">
        <v>0</v>
      </c>
      <c r="F52" s="108">
        <v>0</v>
      </c>
      <c r="G52" s="108">
        <v>0</v>
      </c>
      <c r="H52" s="108">
        <v>0</v>
      </c>
      <c r="I52" s="108">
        <v>0</v>
      </c>
      <c r="J52" s="108">
        <v>0</v>
      </c>
      <c r="K52" s="108">
        <v>0</v>
      </c>
      <c r="L52" s="108">
        <v>0</v>
      </c>
      <c r="M52" s="108">
        <v>0</v>
      </c>
      <c r="N52" s="108">
        <v>0</v>
      </c>
      <c r="O52" s="108">
        <v>0</v>
      </c>
      <c r="P52" s="108">
        <v>0</v>
      </c>
      <c r="Q52" s="143">
        <f t="shared" si="9"/>
        <v>0</v>
      </c>
      <c r="R52" s="143">
        <f t="shared" si="10"/>
        <v>0</v>
      </c>
      <c r="S52" s="174">
        <f t="shared" si="11"/>
        <v>0</v>
      </c>
      <c r="T52" s="143">
        <f t="shared" si="12"/>
        <v>0</v>
      </c>
      <c r="U52" s="143" t="e">
        <f t="shared" si="13"/>
        <v>#DIV/0!</v>
      </c>
      <c r="V52" s="144"/>
      <c r="W52" s="144"/>
      <c r="X52" s="144"/>
      <c r="Y52" s="144"/>
      <c r="Z52" s="144"/>
      <c r="AA52" s="144"/>
      <c r="AB52" s="144"/>
      <c r="AC52" s="144"/>
      <c r="AE52" s="26"/>
      <c r="AG52" s="7" t="str">
        <f>+$A$14</f>
        <v/>
      </c>
      <c r="AH52" s="7"/>
      <c r="AI52" s="145">
        <f t="shared" si="14"/>
        <v>0</v>
      </c>
    </row>
    <row r="53" spans="1:35" ht="13.5" x14ac:dyDescent="0.25">
      <c r="A53" s="109" t="str">
        <f>+$A$15</f>
        <v/>
      </c>
      <c r="B53" s="142">
        <f>IF(E50&gt;0,1/E50,0)</f>
        <v>0</v>
      </c>
      <c r="C53" s="142">
        <f>IF(E51&gt;0,1/E51,0)</f>
        <v>0</v>
      </c>
      <c r="D53" s="142">
        <f>IF(E52&gt;0,1/E52,0)</f>
        <v>0</v>
      </c>
      <c r="E53" s="184">
        <v>1</v>
      </c>
      <c r="F53" s="108">
        <v>0</v>
      </c>
      <c r="G53" s="108">
        <v>0</v>
      </c>
      <c r="H53" s="108">
        <v>0</v>
      </c>
      <c r="I53" s="108">
        <v>0</v>
      </c>
      <c r="J53" s="108">
        <v>0</v>
      </c>
      <c r="K53" s="108">
        <v>0</v>
      </c>
      <c r="L53" s="108">
        <v>0</v>
      </c>
      <c r="M53" s="108">
        <v>0</v>
      </c>
      <c r="N53" s="108">
        <v>0</v>
      </c>
      <c r="O53" s="108">
        <v>0</v>
      </c>
      <c r="P53" s="108">
        <v>0</v>
      </c>
      <c r="Q53" s="143">
        <f t="shared" si="9"/>
        <v>0</v>
      </c>
      <c r="R53" s="143">
        <f t="shared" si="10"/>
        <v>0</v>
      </c>
      <c r="S53" s="174">
        <f t="shared" si="11"/>
        <v>0</v>
      </c>
      <c r="T53" s="143">
        <f t="shared" si="12"/>
        <v>0</v>
      </c>
      <c r="U53" s="143" t="e">
        <f t="shared" si="13"/>
        <v>#DIV/0!</v>
      </c>
      <c r="V53" s="144"/>
      <c r="W53" s="144"/>
      <c r="X53" s="144"/>
      <c r="Y53" s="144"/>
      <c r="Z53" s="144"/>
      <c r="AA53" s="144"/>
      <c r="AB53" s="144"/>
      <c r="AC53" s="144"/>
      <c r="AE53" s="26"/>
      <c r="AG53" s="7" t="str">
        <f>+$A$15</f>
        <v/>
      </c>
      <c r="AH53" s="7"/>
      <c r="AI53" s="145">
        <f t="shared" si="14"/>
        <v>0</v>
      </c>
    </row>
    <row r="54" spans="1:35" ht="13.5" x14ac:dyDescent="0.25">
      <c r="A54" s="109" t="str">
        <f>+$A$16</f>
        <v/>
      </c>
      <c r="B54" s="142">
        <f>IF(F50&gt;0,1/F50,0)</f>
        <v>0</v>
      </c>
      <c r="C54" s="142">
        <f>IF(F51&gt;0,1/F51,0)</f>
        <v>0</v>
      </c>
      <c r="D54" s="142">
        <f>IF(F52&gt;0,1/F52,0)</f>
        <v>0</v>
      </c>
      <c r="E54" s="142">
        <f>IF(F53&gt;0,1/F53,0)</f>
        <v>0</v>
      </c>
      <c r="F54" s="184">
        <v>1</v>
      </c>
      <c r="G54" s="108">
        <v>0</v>
      </c>
      <c r="H54" s="108">
        <v>0</v>
      </c>
      <c r="I54" s="108">
        <v>0</v>
      </c>
      <c r="J54" s="108">
        <v>0</v>
      </c>
      <c r="K54" s="108">
        <v>0</v>
      </c>
      <c r="L54" s="108">
        <v>0</v>
      </c>
      <c r="M54" s="108">
        <v>0</v>
      </c>
      <c r="N54" s="108">
        <v>0</v>
      </c>
      <c r="O54" s="108">
        <v>0</v>
      </c>
      <c r="P54" s="108">
        <v>0</v>
      </c>
      <c r="Q54" s="143">
        <f t="shared" si="9"/>
        <v>0</v>
      </c>
      <c r="R54" s="143">
        <f t="shared" si="10"/>
        <v>0</v>
      </c>
      <c r="S54" s="174">
        <f t="shared" si="11"/>
        <v>0</v>
      </c>
      <c r="T54" s="143">
        <f t="shared" si="12"/>
        <v>0</v>
      </c>
      <c r="U54" s="143" t="e">
        <f t="shared" si="13"/>
        <v>#DIV/0!</v>
      </c>
      <c r="V54" s="144"/>
      <c r="W54" s="144"/>
      <c r="X54" s="144"/>
      <c r="Y54" s="144"/>
      <c r="Z54" s="144"/>
      <c r="AA54" s="144"/>
      <c r="AB54" s="144"/>
      <c r="AC54" s="144"/>
      <c r="AE54" s="26"/>
      <c r="AG54" s="7" t="str">
        <f>+$A$16</f>
        <v/>
      </c>
      <c r="AH54" s="7"/>
      <c r="AI54" s="145">
        <f t="shared" si="14"/>
        <v>0</v>
      </c>
    </row>
    <row r="55" spans="1:35" ht="13.5" x14ac:dyDescent="0.25">
      <c r="A55" s="109" t="str">
        <f>+$A$17</f>
        <v/>
      </c>
      <c r="B55" s="142">
        <f>IF(G50&gt;0,1/G50,0)</f>
        <v>0</v>
      </c>
      <c r="C55" s="142">
        <f>IF(G51&gt;0,1/G51,0)</f>
        <v>0</v>
      </c>
      <c r="D55" s="142">
        <f>IF(G52&gt;0,1/G52,0)</f>
        <v>0</v>
      </c>
      <c r="E55" s="142">
        <f>IF(G53&gt;0,1/G53,0)</f>
        <v>0</v>
      </c>
      <c r="F55" s="142">
        <f>IF(G54&gt;0,1/G54,0)</f>
        <v>0</v>
      </c>
      <c r="G55" s="184">
        <v>1</v>
      </c>
      <c r="H55" s="108">
        <v>0</v>
      </c>
      <c r="I55" s="108">
        <v>0</v>
      </c>
      <c r="J55" s="108">
        <v>0</v>
      </c>
      <c r="K55" s="108">
        <v>0</v>
      </c>
      <c r="L55" s="108">
        <v>0</v>
      </c>
      <c r="M55" s="108">
        <v>0</v>
      </c>
      <c r="N55" s="108">
        <v>0</v>
      </c>
      <c r="O55" s="108">
        <v>0</v>
      </c>
      <c r="P55" s="108">
        <v>0</v>
      </c>
      <c r="Q55" s="143">
        <f t="shared" si="9"/>
        <v>0</v>
      </c>
      <c r="R55" s="143">
        <f t="shared" si="10"/>
        <v>0</v>
      </c>
      <c r="S55" s="174">
        <f t="shared" si="11"/>
        <v>0</v>
      </c>
      <c r="T55" s="143">
        <f t="shared" si="12"/>
        <v>0</v>
      </c>
      <c r="U55" s="143" t="e">
        <f t="shared" si="13"/>
        <v>#DIV/0!</v>
      </c>
      <c r="V55" s="144"/>
      <c r="W55" s="144"/>
      <c r="X55" s="144"/>
      <c r="Y55" s="144"/>
      <c r="Z55" s="144"/>
      <c r="AA55" s="144"/>
      <c r="AB55" s="144"/>
      <c r="AC55" s="144"/>
      <c r="AE55" s="26"/>
      <c r="AG55" s="7" t="str">
        <f>+$A$17</f>
        <v/>
      </c>
      <c r="AH55" s="7"/>
      <c r="AI55" s="145">
        <f t="shared" si="14"/>
        <v>0</v>
      </c>
    </row>
    <row r="56" spans="1:35" ht="13.5" x14ac:dyDescent="0.25">
      <c r="A56" s="109" t="str">
        <f>+$A$18</f>
        <v/>
      </c>
      <c r="B56" s="142">
        <f>IF(H50&gt;0,1/H50,0)</f>
        <v>0</v>
      </c>
      <c r="C56" s="142">
        <f>IF(H51&gt;0,1/H51,0)</f>
        <v>0</v>
      </c>
      <c r="D56" s="142">
        <f>IF(H52&gt;0,1/H52,0)</f>
        <v>0</v>
      </c>
      <c r="E56" s="142">
        <f>IF(H53&gt;0,1/H53,0)</f>
        <v>0</v>
      </c>
      <c r="F56" s="142">
        <f>IF(H54&gt;0,1/H54,0)</f>
        <v>0</v>
      </c>
      <c r="G56" s="142">
        <f>IF(H55&gt;0,1/H55,0)</f>
        <v>0</v>
      </c>
      <c r="H56" s="184">
        <v>1</v>
      </c>
      <c r="I56" s="108">
        <v>0</v>
      </c>
      <c r="J56" s="108">
        <v>0</v>
      </c>
      <c r="K56" s="108">
        <v>0</v>
      </c>
      <c r="L56" s="108">
        <v>0</v>
      </c>
      <c r="M56" s="108">
        <v>0</v>
      </c>
      <c r="N56" s="108">
        <v>0</v>
      </c>
      <c r="O56" s="108">
        <v>0</v>
      </c>
      <c r="P56" s="108">
        <v>0</v>
      </c>
      <c r="Q56" s="143">
        <f t="shared" si="9"/>
        <v>0</v>
      </c>
      <c r="R56" s="143">
        <f t="shared" si="10"/>
        <v>0</v>
      </c>
      <c r="S56" s="174">
        <f t="shared" si="11"/>
        <v>0</v>
      </c>
      <c r="T56" s="143">
        <f t="shared" si="12"/>
        <v>0</v>
      </c>
      <c r="U56" s="143" t="e">
        <f t="shared" si="13"/>
        <v>#DIV/0!</v>
      </c>
      <c r="V56" s="144"/>
      <c r="W56" s="144"/>
      <c r="X56" s="144"/>
      <c r="Y56" s="144"/>
      <c r="Z56" s="144"/>
      <c r="AA56" s="144"/>
      <c r="AB56" s="144"/>
      <c r="AC56" s="144"/>
      <c r="AE56" s="26"/>
      <c r="AG56" s="7" t="str">
        <f>+$A$18</f>
        <v/>
      </c>
      <c r="AH56" s="7"/>
      <c r="AI56" s="145">
        <f t="shared" si="14"/>
        <v>0</v>
      </c>
    </row>
    <row r="57" spans="1:35" ht="13.5" x14ac:dyDescent="0.25">
      <c r="A57" s="109" t="str">
        <f>+$A$19</f>
        <v/>
      </c>
      <c r="B57" s="142">
        <f>IF(I50&gt;0,1/I50,0)</f>
        <v>0</v>
      </c>
      <c r="C57" s="142">
        <f>IF(I51&gt;0,1/I51,0)</f>
        <v>0</v>
      </c>
      <c r="D57" s="142">
        <f>IF(I52&gt;0,1/I52,0)</f>
        <v>0</v>
      </c>
      <c r="E57" s="142">
        <f>IF(I53&gt;0,1/I53,0)</f>
        <v>0</v>
      </c>
      <c r="F57" s="142">
        <f>IF(I54&gt;0,1/I54,0)</f>
        <v>0</v>
      </c>
      <c r="G57" s="142">
        <f>IF(I55&gt;0,1/I55,0)</f>
        <v>0</v>
      </c>
      <c r="H57" s="142">
        <f>IF(I56&gt;0,1/I56,0)</f>
        <v>0</v>
      </c>
      <c r="I57" s="184">
        <v>1</v>
      </c>
      <c r="J57" s="108">
        <v>0</v>
      </c>
      <c r="K57" s="108">
        <v>0</v>
      </c>
      <c r="L57" s="108">
        <v>0</v>
      </c>
      <c r="M57" s="108">
        <v>0</v>
      </c>
      <c r="N57" s="108">
        <v>0</v>
      </c>
      <c r="O57" s="108">
        <v>0</v>
      </c>
      <c r="P57" s="108">
        <v>0</v>
      </c>
      <c r="Q57" s="143">
        <f t="shared" si="9"/>
        <v>0</v>
      </c>
      <c r="R57" s="143">
        <f t="shared" si="10"/>
        <v>0</v>
      </c>
      <c r="S57" s="174">
        <f t="shared" si="11"/>
        <v>0</v>
      </c>
      <c r="T57" s="143">
        <f t="shared" si="12"/>
        <v>0</v>
      </c>
      <c r="U57" s="143" t="e">
        <f t="shared" si="13"/>
        <v>#DIV/0!</v>
      </c>
      <c r="V57" s="144"/>
      <c r="W57" s="144"/>
      <c r="X57" s="144"/>
      <c r="Y57" s="144"/>
      <c r="Z57" s="144"/>
      <c r="AA57" s="144"/>
      <c r="AB57" s="144"/>
      <c r="AC57" s="144"/>
      <c r="AE57" s="26"/>
      <c r="AG57" s="7" t="str">
        <f>+$A$19</f>
        <v/>
      </c>
      <c r="AH57" s="7"/>
      <c r="AI57" s="145">
        <f t="shared" si="14"/>
        <v>0</v>
      </c>
    </row>
    <row r="58" spans="1:35" ht="13.5" x14ac:dyDescent="0.25">
      <c r="A58" s="109" t="str">
        <f>+$A$20</f>
        <v/>
      </c>
      <c r="B58" s="142">
        <f>IF(J50&gt;0,1/J50,0)</f>
        <v>0</v>
      </c>
      <c r="C58" s="142">
        <f>IF(J51&gt;0,1/J51,0)</f>
        <v>0</v>
      </c>
      <c r="D58" s="142">
        <f>IF(J52&gt;0,1/J52,0)</f>
        <v>0</v>
      </c>
      <c r="E58" s="142">
        <f>IF(J53&gt;0,1/J53,0)</f>
        <v>0</v>
      </c>
      <c r="F58" s="142">
        <f>IF(J54&gt;0,1/J54,0)</f>
        <v>0</v>
      </c>
      <c r="G58" s="142">
        <f>IF(J55&gt;0,1/J55,0)</f>
        <v>0</v>
      </c>
      <c r="H58" s="142">
        <f>IF(J56&gt;0,1/J56,0)</f>
        <v>0</v>
      </c>
      <c r="I58" s="142">
        <f>IF(J57&gt;0,1/J57,0)</f>
        <v>0</v>
      </c>
      <c r="J58" s="184">
        <v>1</v>
      </c>
      <c r="K58" s="108">
        <v>0</v>
      </c>
      <c r="L58" s="108">
        <v>0</v>
      </c>
      <c r="M58" s="108">
        <v>0</v>
      </c>
      <c r="N58" s="108">
        <v>0</v>
      </c>
      <c r="O58" s="108">
        <v>0</v>
      </c>
      <c r="P58" s="108">
        <v>0</v>
      </c>
      <c r="Q58" s="143">
        <f t="shared" si="9"/>
        <v>0</v>
      </c>
      <c r="R58" s="143">
        <f t="shared" si="10"/>
        <v>0</v>
      </c>
      <c r="S58" s="174">
        <f t="shared" si="11"/>
        <v>0</v>
      </c>
      <c r="T58" s="143">
        <f t="shared" si="12"/>
        <v>0</v>
      </c>
      <c r="U58" s="143" t="e">
        <f t="shared" si="13"/>
        <v>#DIV/0!</v>
      </c>
      <c r="V58" s="144"/>
      <c r="W58" s="144"/>
      <c r="X58" s="144"/>
      <c r="Y58" s="144"/>
      <c r="Z58" s="144"/>
      <c r="AA58" s="144"/>
      <c r="AB58" s="144"/>
      <c r="AC58" s="144"/>
      <c r="AE58" s="26"/>
      <c r="AG58" s="7" t="str">
        <f>+$A$20</f>
        <v/>
      </c>
      <c r="AH58" s="7"/>
      <c r="AI58" s="145">
        <f t="shared" si="14"/>
        <v>0</v>
      </c>
    </row>
    <row r="59" spans="1:35" ht="13.5" x14ac:dyDescent="0.25">
      <c r="A59" s="109" t="str">
        <f>+$A$21</f>
        <v/>
      </c>
      <c r="B59" s="142">
        <f>IF(K50&gt;0,1/K50,0)</f>
        <v>0</v>
      </c>
      <c r="C59" s="142">
        <f>IF(K51&gt;0,1/K51,0)</f>
        <v>0</v>
      </c>
      <c r="D59" s="142">
        <f>IF(K52&gt;0,1/K52,K52)</f>
        <v>0</v>
      </c>
      <c r="E59" s="142">
        <f>IF(K53&gt;0,1/K53,0)</f>
        <v>0</v>
      </c>
      <c r="F59" s="142">
        <f>IF(K54&gt;0,1/K54,K54)</f>
        <v>0</v>
      </c>
      <c r="G59" s="142">
        <f>IF(K55&gt;0,1/K55,0)</f>
        <v>0</v>
      </c>
      <c r="H59" s="142">
        <f>IF(K56&gt;0,1/K56,0)</f>
        <v>0</v>
      </c>
      <c r="I59" s="142">
        <f>IF(K57&gt;0,1/K57,0)</f>
        <v>0</v>
      </c>
      <c r="J59" s="142">
        <f>IF(K58&gt;0,1/K58,0)</f>
        <v>0</v>
      </c>
      <c r="K59" s="184">
        <v>1</v>
      </c>
      <c r="L59" s="108">
        <v>0</v>
      </c>
      <c r="M59" s="108">
        <v>0</v>
      </c>
      <c r="N59" s="108">
        <v>0</v>
      </c>
      <c r="O59" s="108">
        <v>0</v>
      </c>
      <c r="P59" s="108">
        <v>0</v>
      </c>
      <c r="Q59" s="143">
        <f t="shared" si="9"/>
        <v>0</v>
      </c>
      <c r="R59" s="143">
        <f t="shared" si="10"/>
        <v>0</v>
      </c>
      <c r="S59" s="174">
        <f t="shared" si="11"/>
        <v>0</v>
      </c>
      <c r="T59" s="143">
        <f t="shared" si="12"/>
        <v>0</v>
      </c>
      <c r="U59" s="143" t="e">
        <f t="shared" si="13"/>
        <v>#DIV/0!</v>
      </c>
      <c r="V59" s="144"/>
      <c r="W59" s="144"/>
      <c r="X59" s="144"/>
      <c r="Y59" s="144"/>
      <c r="Z59" s="144"/>
      <c r="AA59" s="144"/>
      <c r="AB59" s="144"/>
      <c r="AC59" s="144"/>
      <c r="AE59" s="26"/>
      <c r="AG59" s="7" t="str">
        <f>+$A$21</f>
        <v/>
      </c>
      <c r="AH59" s="7"/>
      <c r="AI59" s="145">
        <f t="shared" si="14"/>
        <v>0</v>
      </c>
    </row>
    <row r="60" spans="1:35" ht="13.5" x14ac:dyDescent="0.25">
      <c r="A60" s="109" t="str">
        <f>+$A$22</f>
        <v/>
      </c>
      <c r="B60" s="142">
        <f>IF(L50&gt;0,1/L50,0)</f>
        <v>0</v>
      </c>
      <c r="C60" s="142">
        <f>IF(L51&gt;0,1/L51,0)</f>
        <v>0</v>
      </c>
      <c r="D60" s="142">
        <f>IF(L52&gt;0,1/L52,0)</f>
        <v>0</v>
      </c>
      <c r="E60" s="142">
        <f>IF(L53&gt;0,1/L53,0)</f>
        <v>0</v>
      </c>
      <c r="F60" s="142">
        <f>IF(L54&gt;0,1/L54,0)</f>
        <v>0</v>
      </c>
      <c r="G60" s="142">
        <f>IF(L55&gt;0,1/L55,0)</f>
        <v>0</v>
      </c>
      <c r="H60" s="142">
        <f>IF(L56&gt;0,1/L56,0)</f>
        <v>0</v>
      </c>
      <c r="I60" s="142">
        <f>IF(L57&gt;0,1/L57,0)</f>
        <v>0</v>
      </c>
      <c r="J60" s="142">
        <f>IF(L58&gt;0,1/L58,0)</f>
        <v>0</v>
      </c>
      <c r="K60" s="142">
        <f>IF(L59&gt;0,1/L59,0)</f>
        <v>0</v>
      </c>
      <c r="L60" s="185">
        <v>1</v>
      </c>
      <c r="M60" s="108">
        <v>0</v>
      </c>
      <c r="N60" s="108">
        <v>0</v>
      </c>
      <c r="O60" s="108">
        <v>0</v>
      </c>
      <c r="P60" s="108">
        <v>0</v>
      </c>
      <c r="Q60" s="143">
        <f t="shared" si="9"/>
        <v>0</v>
      </c>
      <c r="R60" s="143">
        <f t="shared" si="10"/>
        <v>0</v>
      </c>
      <c r="S60" s="174">
        <f t="shared" si="11"/>
        <v>0</v>
      </c>
      <c r="T60" s="143">
        <f t="shared" si="12"/>
        <v>0</v>
      </c>
      <c r="U60" s="143" t="e">
        <f t="shared" si="13"/>
        <v>#DIV/0!</v>
      </c>
      <c r="V60" s="144"/>
      <c r="W60" s="144"/>
      <c r="X60" s="144"/>
      <c r="Y60" s="144"/>
      <c r="Z60" s="144"/>
      <c r="AA60" s="144"/>
      <c r="AB60" s="144"/>
      <c r="AC60" s="144"/>
      <c r="AE60" s="26"/>
      <c r="AG60" s="7" t="str">
        <f>+$A$22</f>
        <v/>
      </c>
      <c r="AH60" s="7"/>
      <c r="AI60" s="145">
        <f t="shared" si="14"/>
        <v>0</v>
      </c>
    </row>
    <row r="61" spans="1:35" ht="13.5" x14ac:dyDescent="0.25">
      <c r="A61" s="109" t="str">
        <f>+$A$23</f>
        <v/>
      </c>
      <c r="B61" s="142">
        <f>IF(M50&gt;0,1/M50,0)</f>
        <v>0</v>
      </c>
      <c r="C61" s="142">
        <f>IF(M51&gt;0,1/M51,0)</f>
        <v>0</v>
      </c>
      <c r="D61" s="142">
        <f>IF(M52&gt;0,1/M52,0)</f>
        <v>0</v>
      </c>
      <c r="E61" s="142">
        <f>IF(M53&gt;0,1/M53,0)</f>
        <v>0</v>
      </c>
      <c r="F61" s="142">
        <f>IF(M54&gt;0,1/M54,0)</f>
        <v>0</v>
      </c>
      <c r="G61" s="142">
        <f>IF(M55&gt;0,1/M55,0)</f>
        <v>0</v>
      </c>
      <c r="H61" s="142">
        <f>IF(M56&gt;0,1/M56,0)</f>
        <v>0</v>
      </c>
      <c r="I61" s="142">
        <f>IF(M57&gt;0,1/M57,0)</f>
        <v>0</v>
      </c>
      <c r="J61" s="142">
        <f>IF(M58&gt;0,1/M58,0)</f>
        <v>0</v>
      </c>
      <c r="K61" s="142">
        <f>IF(M59&gt;0,1/M59,0)</f>
        <v>0</v>
      </c>
      <c r="L61" s="171">
        <f>IF(M60&gt;0,1/M60,0)</f>
        <v>0</v>
      </c>
      <c r="M61" s="185">
        <v>1</v>
      </c>
      <c r="N61" s="108">
        <v>0</v>
      </c>
      <c r="O61" s="108">
        <v>0</v>
      </c>
      <c r="P61" s="108">
        <v>0</v>
      </c>
      <c r="Q61" s="143">
        <f t="shared" si="9"/>
        <v>0</v>
      </c>
      <c r="R61" s="143">
        <f t="shared" si="10"/>
        <v>0</v>
      </c>
      <c r="S61" s="174">
        <f t="shared" si="11"/>
        <v>0</v>
      </c>
      <c r="T61" s="143">
        <f t="shared" si="12"/>
        <v>0</v>
      </c>
      <c r="U61" s="143" t="e">
        <f t="shared" si="13"/>
        <v>#DIV/0!</v>
      </c>
      <c r="V61" s="144"/>
      <c r="W61" s="144"/>
      <c r="X61" s="144"/>
      <c r="Y61" s="144"/>
      <c r="Z61" s="144"/>
      <c r="AA61" s="144"/>
      <c r="AB61" s="144"/>
      <c r="AC61" s="144"/>
      <c r="AE61" s="26"/>
      <c r="AG61" s="7" t="str">
        <f>+$A$23</f>
        <v/>
      </c>
      <c r="AH61" s="7"/>
      <c r="AI61" s="145">
        <f t="shared" si="14"/>
        <v>0</v>
      </c>
    </row>
    <row r="62" spans="1:35" ht="13.5" x14ac:dyDescent="0.25">
      <c r="A62" s="109" t="str">
        <f>+$A$24</f>
        <v/>
      </c>
      <c r="B62" s="142">
        <f>IF(N50&gt;0,1/N50,0)</f>
        <v>0</v>
      </c>
      <c r="C62" s="142">
        <f>IF(N51&gt;0,1/N51,0)</f>
        <v>0</v>
      </c>
      <c r="D62" s="142">
        <f>IF(N52&gt;0,1/N52,0)</f>
        <v>0</v>
      </c>
      <c r="E62" s="142">
        <f>IF(N53&gt;0,1/N53,0)</f>
        <v>0</v>
      </c>
      <c r="F62" s="142">
        <f>IF(N54&gt;0,1/N54,0)</f>
        <v>0</v>
      </c>
      <c r="G62" s="142">
        <f>IF(N55&gt;0,1/N55,0)</f>
        <v>0</v>
      </c>
      <c r="H62" s="142">
        <f>IF(N56&gt;0,1/N56,0)</f>
        <v>0</v>
      </c>
      <c r="I62" s="142">
        <f>IF(N57&gt;0,1/N57,0)</f>
        <v>0</v>
      </c>
      <c r="J62" s="142">
        <f>IF(N58&gt;0,1/N58,0)</f>
        <v>0</v>
      </c>
      <c r="K62" s="142">
        <f>IF(N59&gt;0,1/N59,0)</f>
        <v>0</v>
      </c>
      <c r="L62" s="171">
        <f>IF(N60&gt;0,1/N60,0)</f>
        <v>0</v>
      </c>
      <c r="M62" s="171">
        <f>IF(N61&gt;0,1/N61,0)</f>
        <v>0</v>
      </c>
      <c r="N62" s="185">
        <v>1</v>
      </c>
      <c r="O62" s="108">
        <v>0</v>
      </c>
      <c r="P62" s="108">
        <v>0</v>
      </c>
      <c r="Q62" s="143">
        <f t="shared" si="9"/>
        <v>0</v>
      </c>
      <c r="R62" s="143">
        <f t="shared" si="10"/>
        <v>0</v>
      </c>
      <c r="S62" s="174">
        <f t="shared" si="11"/>
        <v>0</v>
      </c>
      <c r="T62" s="143">
        <f t="shared" si="12"/>
        <v>0</v>
      </c>
      <c r="U62" s="143" t="e">
        <f t="shared" si="13"/>
        <v>#DIV/0!</v>
      </c>
      <c r="V62" s="144"/>
      <c r="W62" s="144"/>
      <c r="X62" s="144"/>
      <c r="Y62" s="144"/>
      <c r="Z62" s="144"/>
      <c r="AA62" s="144"/>
      <c r="AB62" s="144"/>
      <c r="AC62" s="144"/>
      <c r="AE62" s="26"/>
      <c r="AG62" s="7" t="str">
        <f>+$A$24</f>
        <v/>
      </c>
      <c r="AH62" s="7"/>
      <c r="AI62" s="145">
        <f t="shared" si="14"/>
        <v>0</v>
      </c>
    </row>
    <row r="63" spans="1:35" ht="13.5" x14ac:dyDescent="0.25">
      <c r="A63" s="109" t="str">
        <f>+$A$25</f>
        <v/>
      </c>
      <c r="B63" s="142">
        <f>IF(O50&gt;0,1/O50,0)</f>
        <v>0</v>
      </c>
      <c r="C63" s="142">
        <f>IF(O51&gt;0,1/O51,0)</f>
        <v>0</v>
      </c>
      <c r="D63" s="142">
        <f>IF(O52&gt;0,1/O52,0)</f>
        <v>0</v>
      </c>
      <c r="E63" s="142">
        <f>IF(O53&gt;0,1/O53,0)</f>
        <v>0</v>
      </c>
      <c r="F63" s="142">
        <f>IF(O54&gt;0,1/O54,0)</f>
        <v>0</v>
      </c>
      <c r="G63" s="142">
        <f>IF(O55&gt;0,1/O55,0)</f>
        <v>0</v>
      </c>
      <c r="H63" s="142">
        <f>IF(O56&gt;0,1/O56,0)</f>
        <v>0</v>
      </c>
      <c r="I63" s="142">
        <f>IF(O57&gt;0,1/O57,0)</f>
        <v>0</v>
      </c>
      <c r="J63" s="142">
        <f>IF(O58&gt;0,1/O58,0)</f>
        <v>0</v>
      </c>
      <c r="K63" s="142">
        <f>IF(O59&gt;0,1/O59,0)</f>
        <v>0</v>
      </c>
      <c r="L63" s="171">
        <f>IF(O60&gt;0,1/O60,0)</f>
        <v>0</v>
      </c>
      <c r="M63" s="171">
        <f>IF(O61&gt;0,1/O61,0)</f>
        <v>0</v>
      </c>
      <c r="N63" s="171">
        <f>IF(O62&gt;0,1/O62,0)</f>
        <v>0</v>
      </c>
      <c r="O63" s="185">
        <v>1</v>
      </c>
      <c r="P63" s="108">
        <v>0</v>
      </c>
      <c r="Q63" s="143">
        <f t="shared" si="9"/>
        <v>0</v>
      </c>
      <c r="R63" s="143">
        <f t="shared" si="10"/>
        <v>0</v>
      </c>
      <c r="S63" s="174">
        <f t="shared" si="11"/>
        <v>0</v>
      </c>
      <c r="T63" s="143">
        <f t="shared" si="12"/>
        <v>0</v>
      </c>
      <c r="U63" s="143" t="e">
        <f t="shared" si="13"/>
        <v>#DIV/0!</v>
      </c>
      <c r="V63" s="144"/>
      <c r="W63" s="144"/>
      <c r="X63" s="144"/>
      <c r="Y63" s="144"/>
      <c r="Z63" s="144"/>
      <c r="AA63" s="144"/>
      <c r="AB63" s="144"/>
      <c r="AC63" s="144"/>
      <c r="AE63" s="26"/>
      <c r="AG63" s="7" t="str">
        <f>+$A$25</f>
        <v/>
      </c>
      <c r="AH63" s="7"/>
      <c r="AI63" s="145">
        <f t="shared" si="14"/>
        <v>0</v>
      </c>
    </row>
    <row r="64" spans="1:35" ht="13.5" x14ac:dyDescent="0.25">
      <c r="A64" s="109" t="str">
        <f>+$A$26</f>
        <v/>
      </c>
      <c r="B64" s="142">
        <f>IF(P50&gt;0,1/P50,0)</f>
        <v>0</v>
      </c>
      <c r="C64" s="142">
        <f>IF(P51&gt;0,1/P51,0)</f>
        <v>0</v>
      </c>
      <c r="D64" s="142">
        <f>IF(P52&gt;0,1/P52,0)</f>
        <v>0</v>
      </c>
      <c r="E64" s="142">
        <f>IF(P53&gt;0,1/P53,0)</f>
        <v>0</v>
      </c>
      <c r="F64" s="142">
        <f>IF(P54&gt;0,1/P54,0)</f>
        <v>0</v>
      </c>
      <c r="G64" s="142">
        <f>IF(P55&gt;0,1/P55,0)</f>
        <v>0</v>
      </c>
      <c r="H64" s="142">
        <f>IF(P56&gt;0,1/P56,0)</f>
        <v>0</v>
      </c>
      <c r="I64" s="142">
        <f>IF(P57&gt;0,1/P57,0)</f>
        <v>0</v>
      </c>
      <c r="J64" s="142">
        <f>IF(P58&gt;0,1/P58,0)</f>
        <v>0</v>
      </c>
      <c r="K64" s="142">
        <f>IF(P59&gt;0,1/P59,0)</f>
        <v>0</v>
      </c>
      <c r="L64" s="171">
        <f>IF(P60&gt;0,1/P60,0)</f>
        <v>0</v>
      </c>
      <c r="M64" s="171">
        <f>IF(P61&gt;0,1/P61,0)</f>
        <v>0</v>
      </c>
      <c r="N64" s="171">
        <f>IF(P62&gt;0,1/P62,0)</f>
        <v>0</v>
      </c>
      <c r="O64" s="171">
        <f>IF(P63&gt;0,1/P63,0)</f>
        <v>0</v>
      </c>
      <c r="P64" s="185">
        <v>1</v>
      </c>
      <c r="Q64" s="143">
        <f t="shared" si="9"/>
        <v>0</v>
      </c>
      <c r="R64" s="143">
        <f t="shared" si="10"/>
        <v>0</v>
      </c>
      <c r="S64" s="174">
        <f t="shared" si="11"/>
        <v>0</v>
      </c>
      <c r="T64" s="143">
        <f t="shared" si="12"/>
        <v>0</v>
      </c>
      <c r="U64" s="143" t="e">
        <f t="shared" si="13"/>
        <v>#DIV/0!</v>
      </c>
      <c r="AE64" s="26"/>
      <c r="AG64" s="40" t="str">
        <f>+$A$26</f>
        <v/>
      </c>
      <c r="AH64" s="40"/>
      <c r="AI64" s="145">
        <f t="shared" si="14"/>
        <v>0</v>
      </c>
    </row>
    <row r="65" spans="1:46" s="26" customFormat="1" ht="13.5" x14ac:dyDescent="0.25">
      <c r="A65" s="146" t="s">
        <v>44</v>
      </c>
      <c r="B65" s="147" t="e">
        <f>IF(B50&gt;0,ROUND(SUM(B50:B64)*U50,3),0)</f>
        <v>#DIV/0!</v>
      </c>
      <c r="C65" s="147">
        <f>IF(C50&gt;0,ROUND(SUM(C50:C64)*U51,3),0)</f>
        <v>0</v>
      </c>
      <c r="D65" s="147">
        <f>IF(D50&gt;0,ROUND(SUM(D50:D64)*U52,3),0)</f>
        <v>0</v>
      </c>
      <c r="E65" s="147">
        <f>IF(E50&gt;0,ROUND(SUM(E50:E64)*U53,3),0)</f>
        <v>0</v>
      </c>
      <c r="F65" s="147">
        <f>IF(F50&gt;0,ROUND(SUM(F50:F64)*U54,3),0)</f>
        <v>0</v>
      </c>
      <c r="G65" s="147">
        <f>IF(G50&gt;0,ROUND(SUM(G50:G64)*U55,3),0)</f>
        <v>0</v>
      </c>
      <c r="H65" s="147">
        <f>IF(H50&gt;0,ROUND(SUM(H50:H64)*U56,3),0)</f>
        <v>0</v>
      </c>
      <c r="I65" s="147">
        <f>IF(I50&gt;0,ROUND(SUM(I50:I64)*U57,3),0)</f>
        <v>0</v>
      </c>
      <c r="J65" s="147">
        <f>IF(J50&gt;0,ROUND(SUM(J50:J64)*U58,3),0)</f>
        <v>0</v>
      </c>
      <c r="K65" s="147">
        <f>IF(K50&gt;0,ROUND(SUM(K50:K64)*U59,3),0)</f>
        <v>0</v>
      </c>
      <c r="L65" s="147">
        <f>IF(L50&gt;0,ROUND(SUM(L50:L64)*U60,3),0)</f>
        <v>0</v>
      </c>
      <c r="M65" s="147">
        <f>IF(M50&gt;0,ROUND(SUM(M50:M64)*U61,3),0)</f>
        <v>0</v>
      </c>
      <c r="N65" s="147">
        <f>IF(N50&gt;0,ROUND(SUM(N50:N64)*U62,3),0)</f>
        <v>0</v>
      </c>
      <c r="O65" s="147">
        <f>IF(O50&gt;0,ROUND(SUM(O50:O64)*U63,3),0)</f>
        <v>0</v>
      </c>
      <c r="P65" s="147">
        <f>IF(P50&gt;0,ROUND(SUM(P50:P64)*U64,3),0)</f>
        <v>0</v>
      </c>
      <c r="Q65" s="377" t="s">
        <v>43</v>
      </c>
      <c r="R65" s="377"/>
      <c r="S65" s="148">
        <f>ROUND(SUM(T50:T64),3)</f>
        <v>0</v>
      </c>
      <c r="T65" s="205" t="s">
        <v>45</v>
      </c>
      <c r="U65" s="148" t="e">
        <f>ROUND(SUM(B65:P65),3)</f>
        <v>#DIV/0!</v>
      </c>
      <c r="V65" s="415"/>
      <c r="W65" s="415"/>
      <c r="X65" s="415"/>
      <c r="Y65" s="415"/>
      <c r="Z65" s="415"/>
      <c r="AA65" s="415"/>
      <c r="AB65" s="135"/>
      <c r="AC65" s="146" t="str">
        <f>IF(AC49="","",SUM(AC50:AC63))</f>
        <v/>
      </c>
      <c r="AD65" s="146"/>
      <c r="AE65" s="146"/>
      <c r="AF65" s="146"/>
      <c r="AG65" s="175"/>
      <c r="AH65" s="175"/>
      <c r="AI65" s="175"/>
      <c r="AJ65" s="146"/>
      <c r="AK65" s="146"/>
      <c r="AL65" s="146"/>
      <c r="AM65" s="146"/>
      <c r="AN65" s="146"/>
      <c r="AO65" s="146"/>
      <c r="AP65" s="146"/>
      <c r="AQ65" s="146"/>
      <c r="AR65" s="146"/>
      <c r="AS65" s="146"/>
      <c r="AT65" s="146"/>
    </row>
    <row r="66" spans="1:46" ht="24" customHeight="1" x14ac:dyDescent="0.2">
      <c r="Q66" s="135"/>
      <c r="R66" s="135"/>
      <c r="S66" s="135"/>
      <c r="T66" s="135"/>
      <c r="U66" s="135"/>
      <c r="AE66" s="88"/>
      <c r="AF66" s="88"/>
      <c r="AG66" s="89"/>
      <c r="AH66" s="88"/>
      <c r="AI66" s="88"/>
    </row>
    <row r="67" spans="1:46" ht="18.75" x14ac:dyDescent="0.3">
      <c r="A67" s="19" t="str">
        <f>IF(Anagrafica!A91&lt;&gt;"",Anagrafica!A91&amp;" - "&amp;Anagrafica!B91,"")</f>
        <v>3 - Commissario 3</v>
      </c>
      <c r="B67" s="20"/>
      <c r="D67" s="1"/>
      <c r="Q67" s="135"/>
      <c r="R67" s="135">
        <v>3</v>
      </c>
      <c r="S67" s="135"/>
      <c r="T67" s="135"/>
      <c r="U67" s="135"/>
    </row>
    <row r="68" spans="1:46" s="5" customFormat="1" ht="13.5" customHeight="1" x14ac:dyDescent="0.2">
      <c r="A68" s="137" t="s">
        <v>10</v>
      </c>
      <c r="B68" s="109" t="s">
        <v>28</v>
      </c>
      <c r="C68" s="109" t="s">
        <v>56</v>
      </c>
      <c r="D68" s="109" t="s">
        <v>29</v>
      </c>
      <c r="E68" s="109" t="s">
        <v>27</v>
      </c>
      <c r="F68" s="109" t="s">
        <v>30</v>
      </c>
      <c r="G68" s="109" t="s">
        <v>31</v>
      </c>
      <c r="H68" s="109" t="s">
        <v>32</v>
      </c>
      <c r="I68" s="109" t="s">
        <v>33</v>
      </c>
      <c r="J68" s="109" t="s">
        <v>34</v>
      </c>
      <c r="K68" s="109" t="s">
        <v>39</v>
      </c>
      <c r="L68" s="138" t="s">
        <v>49</v>
      </c>
      <c r="M68" s="138" t="s">
        <v>35</v>
      </c>
      <c r="N68" s="138" t="s">
        <v>36</v>
      </c>
      <c r="O68" s="138" t="s">
        <v>37</v>
      </c>
      <c r="P68" s="138" t="s">
        <v>38</v>
      </c>
      <c r="Q68" s="139" t="s">
        <v>41</v>
      </c>
      <c r="R68" s="140" t="s">
        <v>41</v>
      </c>
      <c r="S68" s="140" t="s">
        <v>41</v>
      </c>
      <c r="T68" s="141" t="s">
        <v>42</v>
      </c>
      <c r="U68" s="141" t="s">
        <v>46</v>
      </c>
      <c r="AE68" s="26"/>
      <c r="AG68" s="4" t="s">
        <v>10</v>
      </c>
      <c r="AI68" s="5" t="s">
        <v>0</v>
      </c>
    </row>
    <row r="69" spans="1:46" ht="13.5" x14ac:dyDescent="0.25">
      <c r="A69" s="109" t="str">
        <f>+$A$12</f>
        <v/>
      </c>
      <c r="B69" s="184">
        <v>1</v>
      </c>
      <c r="C69" s="108">
        <v>0</v>
      </c>
      <c r="D69" s="108">
        <v>0</v>
      </c>
      <c r="E69" s="108">
        <v>0</v>
      </c>
      <c r="F69" s="108">
        <v>0</v>
      </c>
      <c r="G69" s="108">
        <v>0</v>
      </c>
      <c r="H69" s="108">
        <v>0</v>
      </c>
      <c r="I69" s="108">
        <v>0</v>
      </c>
      <c r="J69" s="108">
        <v>0</v>
      </c>
      <c r="K69" s="108">
        <v>0</v>
      </c>
      <c r="L69" s="108">
        <v>0</v>
      </c>
      <c r="M69" s="108">
        <v>0</v>
      </c>
      <c r="N69" s="108">
        <v>0</v>
      </c>
      <c r="O69" s="108">
        <v>0</v>
      </c>
      <c r="P69" s="108">
        <v>0</v>
      </c>
      <c r="Q69" s="143">
        <f t="shared" ref="Q69:Q83" si="15">+IF(B$10=2,POWER(PRODUCT(B69:C69),1/$B$10),IF(B$10=3,POWER(PRODUCT(B69:D69),1/$B$10),IF(B$10=4,POWER(PRODUCT(B69:E69),1/$B$10),IF(B$10=5,POWER(PRODUCT(B69:F69),1/$B$10),IF(B$10=6,POWER(PRODUCT(B69:G69),1/$B$10),0)))))</f>
        <v>0</v>
      </c>
      <c r="R69" s="143">
        <f t="shared" ref="R69:R83" si="16">+IF(B$10=7,POWER(PRODUCT(B69:H69),1/$B$10),IF(B$10=8,POWER(PRODUCT(B69:I69),1/$B$10),IF(B$10=9,POWER(PRODUCT(B69:J69),1/$B$10),IF(B$10=10,POWER(PRODUCT(B69:K69),1/$B$10),0))))</f>
        <v>0</v>
      </c>
      <c r="S69" s="174">
        <f t="shared" ref="S69:S83" si="17">+IF(B$10=11,POWER(PRODUCT(B69:L69),1/$B$10),IF(B$10=12,POWER(PRODUCT(B69:M69),1/$B$10),IF(B$10=13,POWER(PRODUCT(B69:N69),1/$B$10),IF(B$10=14,POWER(PRODUCT(B69:O69),1/$B$10),IF(B$10=15,POWER(PRODUCT(B69:P69),1/$B$10),0)))))</f>
        <v>0</v>
      </c>
      <c r="T69" s="143">
        <f>ROUND(MAX(Q69:S69),3)</f>
        <v>0</v>
      </c>
      <c r="U69" s="143" t="e">
        <f>ROUND(T69/S$84,3)</f>
        <v>#DIV/0!</v>
      </c>
      <c r="V69" s="144"/>
      <c r="W69" s="144"/>
      <c r="X69" s="144"/>
      <c r="Y69" s="144"/>
      <c r="Z69" s="144"/>
      <c r="AA69" s="144"/>
      <c r="AB69" s="144"/>
      <c r="AC69" s="144"/>
      <c r="AE69" s="26"/>
      <c r="AG69" s="6" t="str">
        <f>+$A$12</f>
        <v/>
      </c>
      <c r="AH69" s="6"/>
      <c r="AI69" s="145">
        <f>IF(S$84&gt;0,ROUND(U69/MAX(U$69:U$83),3),0)</f>
        <v>0</v>
      </c>
    </row>
    <row r="70" spans="1:46" ht="13.5" x14ac:dyDescent="0.25">
      <c r="A70" s="109" t="str">
        <f>+$A$13</f>
        <v/>
      </c>
      <c r="B70" s="142">
        <f>IF(C69&gt;0,1/C69,0)</f>
        <v>0</v>
      </c>
      <c r="C70" s="184">
        <v>1</v>
      </c>
      <c r="D70" s="108">
        <v>0</v>
      </c>
      <c r="E70" s="108">
        <v>0</v>
      </c>
      <c r="F70" s="108">
        <v>0</v>
      </c>
      <c r="G70" s="108">
        <v>0</v>
      </c>
      <c r="H70" s="108">
        <v>0</v>
      </c>
      <c r="I70" s="108">
        <v>0</v>
      </c>
      <c r="J70" s="108">
        <v>0</v>
      </c>
      <c r="K70" s="108">
        <v>0</v>
      </c>
      <c r="L70" s="108">
        <v>0</v>
      </c>
      <c r="M70" s="108">
        <v>0</v>
      </c>
      <c r="N70" s="108">
        <v>0</v>
      </c>
      <c r="O70" s="108">
        <v>0</v>
      </c>
      <c r="P70" s="108">
        <v>0</v>
      </c>
      <c r="Q70" s="143">
        <f t="shared" si="15"/>
        <v>0</v>
      </c>
      <c r="R70" s="143">
        <f t="shared" si="16"/>
        <v>0</v>
      </c>
      <c r="S70" s="174">
        <f t="shared" si="17"/>
        <v>0</v>
      </c>
      <c r="T70" s="143">
        <f t="shared" ref="T70:T83" si="18">ROUND(MAX(Q70:S70),3)</f>
        <v>0</v>
      </c>
      <c r="U70" s="143" t="e">
        <f t="shared" ref="U70:U83" si="19">ROUND(T70/S$84,3)</f>
        <v>#DIV/0!</v>
      </c>
      <c r="V70" s="144"/>
      <c r="W70" s="144"/>
      <c r="X70" s="144"/>
      <c r="Y70" s="144"/>
      <c r="Z70" s="144"/>
      <c r="AA70" s="144"/>
      <c r="AB70" s="144"/>
      <c r="AC70" s="144"/>
      <c r="AE70" s="26"/>
      <c r="AG70" s="7" t="str">
        <f>+$A$13</f>
        <v/>
      </c>
      <c r="AH70" s="7"/>
      <c r="AI70" s="145">
        <f t="shared" ref="AI70:AI83" si="20">IF(S$84&gt;0,ROUND(U70/MAX(U$69:U$83),3),0)</f>
        <v>0</v>
      </c>
    </row>
    <row r="71" spans="1:46" ht="13.5" x14ac:dyDescent="0.25">
      <c r="A71" s="109" t="str">
        <f>+$A$14</f>
        <v/>
      </c>
      <c r="B71" s="142">
        <f>IF(D69&gt;0,1/D69,0)</f>
        <v>0</v>
      </c>
      <c r="C71" s="142">
        <f>IF(D70&gt;0,1/D70,0)</f>
        <v>0</v>
      </c>
      <c r="D71" s="184">
        <v>1</v>
      </c>
      <c r="E71" s="108">
        <v>0</v>
      </c>
      <c r="F71" s="108">
        <v>0</v>
      </c>
      <c r="G71" s="108">
        <v>0</v>
      </c>
      <c r="H71" s="108">
        <v>0</v>
      </c>
      <c r="I71" s="108">
        <v>0</v>
      </c>
      <c r="J71" s="108">
        <v>0</v>
      </c>
      <c r="K71" s="108">
        <v>0</v>
      </c>
      <c r="L71" s="108">
        <v>0</v>
      </c>
      <c r="M71" s="108">
        <v>0</v>
      </c>
      <c r="N71" s="108">
        <v>0</v>
      </c>
      <c r="O71" s="108">
        <v>0</v>
      </c>
      <c r="P71" s="108">
        <v>0</v>
      </c>
      <c r="Q71" s="143">
        <f t="shared" si="15"/>
        <v>0</v>
      </c>
      <c r="R71" s="143">
        <f t="shared" si="16"/>
        <v>0</v>
      </c>
      <c r="S71" s="174">
        <f t="shared" si="17"/>
        <v>0</v>
      </c>
      <c r="T71" s="143">
        <f t="shared" si="18"/>
        <v>0</v>
      </c>
      <c r="U71" s="143" t="e">
        <f t="shared" si="19"/>
        <v>#DIV/0!</v>
      </c>
      <c r="V71" s="144"/>
      <c r="W71" s="144"/>
      <c r="X71" s="144"/>
      <c r="Y71" s="144"/>
      <c r="Z71" s="144"/>
      <c r="AA71" s="144"/>
      <c r="AB71" s="144"/>
      <c r="AC71" s="144"/>
      <c r="AE71" s="26"/>
      <c r="AG71" s="7" t="str">
        <f>+$A$14</f>
        <v/>
      </c>
      <c r="AH71" s="7"/>
      <c r="AI71" s="145">
        <f t="shared" si="20"/>
        <v>0</v>
      </c>
    </row>
    <row r="72" spans="1:46" ht="13.5" x14ac:dyDescent="0.25">
      <c r="A72" s="109" t="str">
        <f>+$A$15</f>
        <v/>
      </c>
      <c r="B72" s="142">
        <f>IF(E69&gt;0,1/E69,0)</f>
        <v>0</v>
      </c>
      <c r="C72" s="142">
        <f>IF(E70&gt;0,1/E70,0)</f>
        <v>0</v>
      </c>
      <c r="D72" s="142">
        <f>IF(E71&gt;0,1/E71,0)</f>
        <v>0</v>
      </c>
      <c r="E72" s="184">
        <v>1</v>
      </c>
      <c r="F72" s="108">
        <v>0</v>
      </c>
      <c r="G72" s="108">
        <v>0</v>
      </c>
      <c r="H72" s="108">
        <v>0</v>
      </c>
      <c r="I72" s="108">
        <v>0</v>
      </c>
      <c r="J72" s="108">
        <v>0</v>
      </c>
      <c r="K72" s="108">
        <v>0</v>
      </c>
      <c r="L72" s="108">
        <v>0</v>
      </c>
      <c r="M72" s="108">
        <v>0</v>
      </c>
      <c r="N72" s="108">
        <v>0</v>
      </c>
      <c r="O72" s="108">
        <v>0</v>
      </c>
      <c r="P72" s="108">
        <v>0</v>
      </c>
      <c r="Q72" s="143">
        <f t="shared" si="15"/>
        <v>0</v>
      </c>
      <c r="R72" s="143">
        <f t="shared" si="16"/>
        <v>0</v>
      </c>
      <c r="S72" s="174">
        <f t="shared" si="17"/>
        <v>0</v>
      </c>
      <c r="T72" s="143">
        <f t="shared" si="18"/>
        <v>0</v>
      </c>
      <c r="U72" s="143" t="e">
        <f t="shared" si="19"/>
        <v>#DIV/0!</v>
      </c>
      <c r="V72" s="144"/>
      <c r="W72" s="144"/>
      <c r="X72" s="144"/>
      <c r="Y72" s="144"/>
      <c r="Z72" s="144"/>
      <c r="AA72" s="144"/>
      <c r="AB72" s="144"/>
      <c r="AC72" s="144"/>
      <c r="AE72" s="26"/>
      <c r="AG72" s="7" t="str">
        <f>+$A$15</f>
        <v/>
      </c>
      <c r="AH72" s="7"/>
      <c r="AI72" s="145">
        <f t="shared" si="20"/>
        <v>0</v>
      </c>
    </row>
    <row r="73" spans="1:46" ht="13.5" x14ac:dyDescent="0.25">
      <c r="A73" s="109" t="str">
        <f>+$A$16</f>
        <v/>
      </c>
      <c r="B73" s="142">
        <f>IF(F69&gt;0,1/F69,0)</f>
        <v>0</v>
      </c>
      <c r="C73" s="142">
        <f>IF(F70&gt;0,1/F70,0)</f>
        <v>0</v>
      </c>
      <c r="D73" s="142">
        <f>IF(F71&gt;0,1/F71,0)</f>
        <v>0</v>
      </c>
      <c r="E73" s="142">
        <f>IF(F72&gt;0,1/F72,0)</f>
        <v>0</v>
      </c>
      <c r="F73" s="184">
        <v>1</v>
      </c>
      <c r="G73" s="108">
        <v>0</v>
      </c>
      <c r="H73" s="108">
        <v>0</v>
      </c>
      <c r="I73" s="108">
        <v>0</v>
      </c>
      <c r="J73" s="108">
        <v>0</v>
      </c>
      <c r="K73" s="108">
        <v>0</v>
      </c>
      <c r="L73" s="108">
        <v>0</v>
      </c>
      <c r="M73" s="108">
        <v>0</v>
      </c>
      <c r="N73" s="108">
        <v>0</v>
      </c>
      <c r="O73" s="108">
        <v>0</v>
      </c>
      <c r="P73" s="108">
        <v>0</v>
      </c>
      <c r="Q73" s="143">
        <f t="shared" si="15"/>
        <v>0</v>
      </c>
      <c r="R73" s="143">
        <f t="shared" si="16"/>
        <v>0</v>
      </c>
      <c r="S73" s="174">
        <f t="shared" si="17"/>
        <v>0</v>
      </c>
      <c r="T73" s="143">
        <f t="shared" si="18"/>
        <v>0</v>
      </c>
      <c r="U73" s="143" t="e">
        <f t="shared" si="19"/>
        <v>#DIV/0!</v>
      </c>
      <c r="V73" s="144"/>
      <c r="W73" s="144"/>
      <c r="X73" s="144"/>
      <c r="Y73" s="144"/>
      <c r="Z73" s="144"/>
      <c r="AA73" s="144"/>
      <c r="AB73" s="144"/>
      <c r="AC73" s="144"/>
      <c r="AE73" s="26"/>
      <c r="AG73" s="7" t="str">
        <f>+$A$16</f>
        <v/>
      </c>
      <c r="AH73" s="7"/>
      <c r="AI73" s="145">
        <f t="shared" si="20"/>
        <v>0</v>
      </c>
    </row>
    <row r="74" spans="1:46" ht="13.5" x14ac:dyDescent="0.25">
      <c r="A74" s="109" t="str">
        <f>+$A$17</f>
        <v/>
      </c>
      <c r="B74" s="142">
        <f>IF(G69&gt;0,1/G69,0)</f>
        <v>0</v>
      </c>
      <c r="C74" s="142">
        <f>IF(G70&gt;0,1/G70,0)</f>
        <v>0</v>
      </c>
      <c r="D74" s="142">
        <f>IF(G71&gt;0,1/G71,0)</f>
        <v>0</v>
      </c>
      <c r="E74" s="142">
        <f>IF(G72&gt;0,1/G72,0)</f>
        <v>0</v>
      </c>
      <c r="F74" s="142">
        <f>IF(G73&gt;0,1/G73,0)</f>
        <v>0</v>
      </c>
      <c r="G74" s="184">
        <v>1</v>
      </c>
      <c r="H74" s="108">
        <v>0</v>
      </c>
      <c r="I74" s="108">
        <v>0</v>
      </c>
      <c r="J74" s="108">
        <v>0</v>
      </c>
      <c r="K74" s="108">
        <v>0</v>
      </c>
      <c r="L74" s="108">
        <v>0</v>
      </c>
      <c r="M74" s="108">
        <v>0</v>
      </c>
      <c r="N74" s="108">
        <v>0</v>
      </c>
      <c r="O74" s="108">
        <v>0</v>
      </c>
      <c r="P74" s="108">
        <v>0</v>
      </c>
      <c r="Q74" s="143">
        <f t="shared" si="15"/>
        <v>0</v>
      </c>
      <c r="R74" s="143">
        <f t="shared" si="16"/>
        <v>0</v>
      </c>
      <c r="S74" s="174">
        <f t="shared" si="17"/>
        <v>0</v>
      </c>
      <c r="T74" s="143">
        <f t="shared" si="18"/>
        <v>0</v>
      </c>
      <c r="U74" s="143" t="e">
        <f t="shared" si="19"/>
        <v>#DIV/0!</v>
      </c>
      <c r="V74" s="144"/>
      <c r="W74" s="144"/>
      <c r="X74" s="144"/>
      <c r="Y74" s="144"/>
      <c r="Z74" s="144"/>
      <c r="AA74" s="144"/>
      <c r="AB74" s="144"/>
      <c r="AC74" s="144"/>
      <c r="AE74" s="26"/>
      <c r="AG74" s="7" t="str">
        <f>+$A$17</f>
        <v/>
      </c>
      <c r="AH74" s="7"/>
      <c r="AI74" s="145">
        <f t="shared" si="20"/>
        <v>0</v>
      </c>
    </row>
    <row r="75" spans="1:46" ht="13.5" x14ac:dyDescent="0.25">
      <c r="A75" s="109" t="str">
        <f>+$A$18</f>
        <v/>
      </c>
      <c r="B75" s="142">
        <f>IF(H69&gt;0,1/H69,0)</f>
        <v>0</v>
      </c>
      <c r="C75" s="142">
        <f>IF(H70&gt;0,1/H70,0)</f>
        <v>0</v>
      </c>
      <c r="D75" s="142">
        <f>IF(H71&gt;0,1/H71,0)</f>
        <v>0</v>
      </c>
      <c r="E75" s="142">
        <f>IF(H72&gt;0,1/H72,0)</f>
        <v>0</v>
      </c>
      <c r="F75" s="142">
        <f>IF(H73&gt;0,1/H73,0)</f>
        <v>0</v>
      </c>
      <c r="G75" s="142">
        <f>IF(H74&gt;0,1/H74,0)</f>
        <v>0</v>
      </c>
      <c r="H75" s="184">
        <v>1</v>
      </c>
      <c r="I75" s="108">
        <v>0</v>
      </c>
      <c r="J75" s="108">
        <v>0</v>
      </c>
      <c r="K75" s="108">
        <v>0</v>
      </c>
      <c r="L75" s="108">
        <v>0</v>
      </c>
      <c r="M75" s="108">
        <v>0</v>
      </c>
      <c r="N75" s="108">
        <v>0</v>
      </c>
      <c r="O75" s="108">
        <v>0</v>
      </c>
      <c r="P75" s="108">
        <v>0</v>
      </c>
      <c r="Q75" s="143">
        <f t="shared" si="15"/>
        <v>0</v>
      </c>
      <c r="R75" s="143">
        <f t="shared" si="16"/>
        <v>0</v>
      </c>
      <c r="S75" s="174">
        <f t="shared" si="17"/>
        <v>0</v>
      </c>
      <c r="T75" s="143">
        <f t="shared" si="18"/>
        <v>0</v>
      </c>
      <c r="U75" s="143" t="e">
        <f t="shared" si="19"/>
        <v>#DIV/0!</v>
      </c>
      <c r="V75" s="144"/>
      <c r="W75" s="144"/>
      <c r="X75" s="144"/>
      <c r="Y75" s="144"/>
      <c r="Z75" s="144"/>
      <c r="AA75" s="144"/>
      <c r="AB75" s="144"/>
      <c r="AC75" s="144"/>
      <c r="AE75" s="26"/>
      <c r="AG75" s="7" t="str">
        <f>+$A$18</f>
        <v/>
      </c>
      <c r="AH75" s="7"/>
      <c r="AI75" s="145">
        <f t="shared" si="20"/>
        <v>0</v>
      </c>
    </row>
    <row r="76" spans="1:46" ht="13.5" x14ac:dyDescent="0.25">
      <c r="A76" s="109" t="str">
        <f>+$A$19</f>
        <v/>
      </c>
      <c r="B76" s="142">
        <f>IF(I69&gt;0,1/I69,0)</f>
        <v>0</v>
      </c>
      <c r="C76" s="142">
        <f>IF(I70&gt;0,1/I70,0)</f>
        <v>0</v>
      </c>
      <c r="D76" s="142">
        <f>IF(I71&gt;0,1/I71,0)</f>
        <v>0</v>
      </c>
      <c r="E76" s="142">
        <f>IF(I72&gt;0,1/I72,0)</f>
        <v>0</v>
      </c>
      <c r="F76" s="142">
        <f>IF(I73&gt;0,1/I73,0)</f>
        <v>0</v>
      </c>
      <c r="G76" s="142">
        <f>IF(I74&gt;0,1/I74,0)</f>
        <v>0</v>
      </c>
      <c r="H76" s="142">
        <f>IF(I75&gt;0,1/I75,0)</f>
        <v>0</v>
      </c>
      <c r="I76" s="184">
        <v>1</v>
      </c>
      <c r="J76" s="108">
        <v>0</v>
      </c>
      <c r="K76" s="108">
        <v>0</v>
      </c>
      <c r="L76" s="108">
        <v>0</v>
      </c>
      <c r="M76" s="108">
        <v>0</v>
      </c>
      <c r="N76" s="108">
        <v>0</v>
      </c>
      <c r="O76" s="108">
        <v>0</v>
      </c>
      <c r="P76" s="108">
        <v>0</v>
      </c>
      <c r="Q76" s="143">
        <f t="shared" si="15"/>
        <v>0</v>
      </c>
      <c r="R76" s="143">
        <f t="shared" si="16"/>
        <v>0</v>
      </c>
      <c r="S76" s="174">
        <f t="shared" si="17"/>
        <v>0</v>
      </c>
      <c r="T76" s="143">
        <f t="shared" si="18"/>
        <v>0</v>
      </c>
      <c r="U76" s="143" t="e">
        <f t="shared" si="19"/>
        <v>#DIV/0!</v>
      </c>
      <c r="V76" s="144"/>
      <c r="W76" s="144"/>
      <c r="X76" s="144"/>
      <c r="Y76" s="144"/>
      <c r="Z76" s="144"/>
      <c r="AA76" s="144"/>
      <c r="AB76" s="144"/>
      <c r="AC76" s="144"/>
      <c r="AE76" s="26"/>
      <c r="AG76" s="7" t="str">
        <f>+$A$19</f>
        <v/>
      </c>
      <c r="AH76" s="7"/>
      <c r="AI76" s="145">
        <f t="shared" si="20"/>
        <v>0</v>
      </c>
    </row>
    <row r="77" spans="1:46" ht="13.5" x14ac:dyDescent="0.25">
      <c r="A77" s="109" t="str">
        <f>+$A$20</f>
        <v/>
      </c>
      <c r="B77" s="142">
        <f>IF(J69&gt;0,1/J69,0)</f>
        <v>0</v>
      </c>
      <c r="C77" s="142">
        <f>IF(J70&gt;0,1/J70,0)</f>
        <v>0</v>
      </c>
      <c r="D77" s="142">
        <f>IF(J71&gt;0,1/J71,0)</f>
        <v>0</v>
      </c>
      <c r="E77" s="142">
        <f>IF(J72&gt;0,1/J72,0)</f>
        <v>0</v>
      </c>
      <c r="F77" s="142">
        <f>IF(J73&gt;0,1/J73,0)</f>
        <v>0</v>
      </c>
      <c r="G77" s="142">
        <f>IF(J74&gt;0,1/J74,0)</f>
        <v>0</v>
      </c>
      <c r="H77" s="142">
        <f>IF(J75&gt;0,1/J75,0)</f>
        <v>0</v>
      </c>
      <c r="I77" s="142">
        <f>IF(J76&gt;0,1/J76,0)</f>
        <v>0</v>
      </c>
      <c r="J77" s="184">
        <v>1</v>
      </c>
      <c r="K77" s="108">
        <v>0</v>
      </c>
      <c r="L77" s="108">
        <v>0</v>
      </c>
      <c r="M77" s="108">
        <v>0</v>
      </c>
      <c r="N77" s="108">
        <v>0</v>
      </c>
      <c r="O77" s="108">
        <v>0</v>
      </c>
      <c r="P77" s="108">
        <v>0</v>
      </c>
      <c r="Q77" s="143">
        <f t="shared" si="15"/>
        <v>0</v>
      </c>
      <c r="R77" s="143">
        <f t="shared" si="16"/>
        <v>0</v>
      </c>
      <c r="S77" s="174">
        <f t="shared" si="17"/>
        <v>0</v>
      </c>
      <c r="T77" s="143">
        <f t="shared" si="18"/>
        <v>0</v>
      </c>
      <c r="U77" s="143" t="e">
        <f t="shared" si="19"/>
        <v>#DIV/0!</v>
      </c>
      <c r="V77" s="144"/>
      <c r="W77" s="144"/>
      <c r="X77" s="144"/>
      <c r="Y77" s="144"/>
      <c r="Z77" s="144"/>
      <c r="AA77" s="144"/>
      <c r="AB77" s="144"/>
      <c r="AC77" s="144"/>
      <c r="AE77" s="26"/>
      <c r="AG77" s="7" t="str">
        <f>+$A$20</f>
        <v/>
      </c>
      <c r="AH77" s="7"/>
      <c r="AI77" s="145">
        <f t="shared" si="20"/>
        <v>0</v>
      </c>
    </row>
    <row r="78" spans="1:46" ht="13.5" x14ac:dyDescent="0.25">
      <c r="A78" s="109" t="str">
        <f>+$A$21</f>
        <v/>
      </c>
      <c r="B78" s="142">
        <f>IF(K69&gt;0,1/K69,0)</f>
        <v>0</v>
      </c>
      <c r="C78" s="142">
        <f>IF(K70&gt;0,1/K70,0)</f>
        <v>0</v>
      </c>
      <c r="D78" s="142">
        <f>IF(K71&gt;0,1/K71,K71)</f>
        <v>0</v>
      </c>
      <c r="E78" s="142">
        <f>IF(K72&gt;0,1/K72,0)</f>
        <v>0</v>
      </c>
      <c r="F78" s="142">
        <f>IF(K73&gt;0,1/K73,K73)</f>
        <v>0</v>
      </c>
      <c r="G78" s="142">
        <f>IF(K74&gt;0,1/K74,0)</f>
        <v>0</v>
      </c>
      <c r="H78" s="142">
        <f>IF(K75&gt;0,1/K75,0)</f>
        <v>0</v>
      </c>
      <c r="I78" s="142">
        <f>IF(K76&gt;0,1/K76,0)</f>
        <v>0</v>
      </c>
      <c r="J78" s="142">
        <f>IF(K77&gt;0,1/K77,0)</f>
        <v>0</v>
      </c>
      <c r="K78" s="184">
        <v>1</v>
      </c>
      <c r="L78" s="108">
        <v>0</v>
      </c>
      <c r="M78" s="108">
        <v>0</v>
      </c>
      <c r="N78" s="108">
        <v>0</v>
      </c>
      <c r="O78" s="108">
        <v>0</v>
      </c>
      <c r="P78" s="108">
        <v>0</v>
      </c>
      <c r="Q78" s="143">
        <f t="shared" si="15"/>
        <v>0</v>
      </c>
      <c r="R78" s="143">
        <f t="shared" si="16"/>
        <v>0</v>
      </c>
      <c r="S78" s="174">
        <f t="shared" si="17"/>
        <v>0</v>
      </c>
      <c r="T78" s="143">
        <f t="shared" si="18"/>
        <v>0</v>
      </c>
      <c r="U78" s="143" t="e">
        <f t="shared" si="19"/>
        <v>#DIV/0!</v>
      </c>
      <c r="V78" s="144"/>
      <c r="W78" s="144"/>
      <c r="X78" s="144"/>
      <c r="Y78" s="144"/>
      <c r="Z78" s="144"/>
      <c r="AA78" s="144"/>
      <c r="AB78" s="144"/>
      <c r="AC78" s="144"/>
      <c r="AE78" s="26"/>
      <c r="AG78" s="7" t="str">
        <f>+$A$21</f>
        <v/>
      </c>
      <c r="AH78" s="7"/>
      <c r="AI78" s="145">
        <f t="shared" si="20"/>
        <v>0</v>
      </c>
    </row>
    <row r="79" spans="1:46" ht="13.5" x14ac:dyDescent="0.25">
      <c r="A79" s="109" t="str">
        <f>+$A$22</f>
        <v/>
      </c>
      <c r="B79" s="142">
        <f>IF(L69&gt;0,1/L69,0)</f>
        <v>0</v>
      </c>
      <c r="C79" s="142">
        <f>IF(L70&gt;0,1/L70,0)</f>
        <v>0</v>
      </c>
      <c r="D79" s="142">
        <f>IF(L71&gt;0,1/L71,0)</f>
        <v>0</v>
      </c>
      <c r="E79" s="142">
        <f>IF(L72&gt;0,1/L72,0)</f>
        <v>0</v>
      </c>
      <c r="F79" s="142">
        <f>IF(L73&gt;0,1/L73,0)</f>
        <v>0</v>
      </c>
      <c r="G79" s="142">
        <f>IF(L74&gt;0,1/L74,0)</f>
        <v>0</v>
      </c>
      <c r="H79" s="142">
        <f>IF(L75&gt;0,1/L75,0)</f>
        <v>0</v>
      </c>
      <c r="I79" s="142">
        <f>IF(L76&gt;0,1/L76,0)</f>
        <v>0</v>
      </c>
      <c r="J79" s="142">
        <f>IF(L77&gt;0,1/L77,0)</f>
        <v>0</v>
      </c>
      <c r="K79" s="142">
        <f>IF(L78&gt;0,1/L78,0)</f>
        <v>0</v>
      </c>
      <c r="L79" s="185">
        <v>1</v>
      </c>
      <c r="M79" s="108">
        <v>0</v>
      </c>
      <c r="N79" s="108">
        <v>0</v>
      </c>
      <c r="O79" s="108">
        <v>0</v>
      </c>
      <c r="P79" s="108">
        <v>0</v>
      </c>
      <c r="Q79" s="143">
        <f t="shared" si="15"/>
        <v>0</v>
      </c>
      <c r="R79" s="143">
        <f t="shared" si="16"/>
        <v>0</v>
      </c>
      <c r="S79" s="174">
        <f t="shared" si="17"/>
        <v>0</v>
      </c>
      <c r="T79" s="143">
        <f t="shared" si="18"/>
        <v>0</v>
      </c>
      <c r="U79" s="143" t="e">
        <f t="shared" si="19"/>
        <v>#DIV/0!</v>
      </c>
      <c r="V79" s="144"/>
      <c r="W79" s="144"/>
      <c r="X79" s="144"/>
      <c r="Y79" s="144"/>
      <c r="Z79" s="144"/>
      <c r="AA79" s="144"/>
      <c r="AB79" s="144"/>
      <c r="AC79" s="144"/>
      <c r="AE79" s="26"/>
      <c r="AG79" s="7" t="str">
        <f>+$A$22</f>
        <v/>
      </c>
      <c r="AH79" s="7"/>
      <c r="AI79" s="145">
        <f t="shared" si="20"/>
        <v>0</v>
      </c>
    </row>
    <row r="80" spans="1:46" ht="13.5" x14ac:dyDescent="0.25">
      <c r="A80" s="109" t="str">
        <f>+$A$23</f>
        <v/>
      </c>
      <c r="B80" s="142">
        <f>IF(M69&gt;0,1/M69,0)</f>
        <v>0</v>
      </c>
      <c r="C80" s="142">
        <f>IF(M70&gt;0,1/M70,0)</f>
        <v>0</v>
      </c>
      <c r="D80" s="142">
        <f>IF(M71&gt;0,1/M71,0)</f>
        <v>0</v>
      </c>
      <c r="E80" s="142">
        <f>IF(M72&gt;0,1/M72,0)</f>
        <v>0</v>
      </c>
      <c r="F80" s="142">
        <f>IF(M73&gt;0,1/M73,0)</f>
        <v>0</v>
      </c>
      <c r="G80" s="142">
        <f>IF(M74&gt;0,1/M74,0)</f>
        <v>0</v>
      </c>
      <c r="H80" s="142">
        <f>IF(M75&gt;0,1/M75,0)</f>
        <v>0</v>
      </c>
      <c r="I80" s="142">
        <f>IF(M76&gt;0,1/M76,0)</f>
        <v>0</v>
      </c>
      <c r="J80" s="142">
        <f>IF(M77&gt;0,1/M77,0)</f>
        <v>0</v>
      </c>
      <c r="K80" s="142">
        <f>IF(M78&gt;0,1/M78,0)</f>
        <v>0</v>
      </c>
      <c r="L80" s="171">
        <f>IF(M79&gt;0,1/M79,0)</f>
        <v>0</v>
      </c>
      <c r="M80" s="185">
        <v>1</v>
      </c>
      <c r="N80" s="108">
        <v>0</v>
      </c>
      <c r="O80" s="108">
        <v>0</v>
      </c>
      <c r="P80" s="108">
        <v>0</v>
      </c>
      <c r="Q80" s="143">
        <f t="shared" si="15"/>
        <v>0</v>
      </c>
      <c r="R80" s="143">
        <f t="shared" si="16"/>
        <v>0</v>
      </c>
      <c r="S80" s="174">
        <f t="shared" si="17"/>
        <v>0</v>
      </c>
      <c r="T80" s="143">
        <f t="shared" si="18"/>
        <v>0</v>
      </c>
      <c r="U80" s="143" t="e">
        <f t="shared" si="19"/>
        <v>#DIV/0!</v>
      </c>
      <c r="V80" s="144"/>
      <c r="W80" s="144"/>
      <c r="X80" s="144"/>
      <c r="Y80" s="144"/>
      <c r="Z80" s="144"/>
      <c r="AA80" s="144"/>
      <c r="AB80" s="144"/>
      <c r="AC80" s="144"/>
      <c r="AE80" s="26"/>
      <c r="AG80" s="7" t="str">
        <f>+$A$23</f>
        <v/>
      </c>
      <c r="AH80" s="7"/>
      <c r="AI80" s="145">
        <f t="shared" si="20"/>
        <v>0</v>
      </c>
    </row>
    <row r="81" spans="1:35" ht="13.5" x14ac:dyDescent="0.25">
      <c r="A81" s="109" t="str">
        <f>+$A$24</f>
        <v/>
      </c>
      <c r="B81" s="142">
        <f>IF(N69&gt;0,1/N69,0)</f>
        <v>0</v>
      </c>
      <c r="C81" s="142">
        <f>IF(N70&gt;0,1/N70,0)</f>
        <v>0</v>
      </c>
      <c r="D81" s="142">
        <f>IF(N71&gt;0,1/N71,0)</f>
        <v>0</v>
      </c>
      <c r="E81" s="142">
        <f>IF(N72&gt;0,1/N72,0)</f>
        <v>0</v>
      </c>
      <c r="F81" s="142">
        <f>IF(N73&gt;0,1/N73,0)</f>
        <v>0</v>
      </c>
      <c r="G81" s="142">
        <f>IF(N74&gt;0,1/N74,0)</f>
        <v>0</v>
      </c>
      <c r="H81" s="142">
        <f>IF(N75&gt;0,1/N75,0)</f>
        <v>0</v>
      </c>
      <c r="I81" s="142">
        <f>IF(N76&gt;0,1/N76,0)</f>
        <v>0</v>
      </c>
      <c r="J81" s="142">
        <f>IF(N77&gt;0,1/N77,0)</f>
        <v>0</v>
      </c>
      <c r="K81" s="142">
        <f>IF(N78&gt;0,1/N78,0)</f>
        <v>0</v>
      </c>
      <c r="L81" s="171">
        <f>IF(N79&gt;0,1/N79,0)</f>
        <v>0</v>
      </c>
      <c r="M81" s="171">
        <f>IF(N80&gt;0,1/N80,0)</f>
        <v>0</v>
      </c>
      <c r="N81" s="185">
        <v>1</v>
      </c>
      <c r="O81" s="108">
        <v>0</v>
      </c>
      <c r="P81" s="108">
        <v>0</v>
      </c>
      <c r="Q81" s="143">
        <f t="shared" si="15"/>
        <v>0</v>
      </c>
      <c r="R81" s="143">
        <f t="shared" si="16"/>
        <v>0</v>
      </c>
      <c r="S81" s="174">
        <f t="shared" si="17"/>
        <v>0</v>
      </c>
      <c r="T81" s="143">
        <f t="shared" si="18"/>
        <v>0</v>
      </c>
      <c r="U81" s="143" t="e">
        <f t="shared" si="19"/>
        <v>#DIV/0!</v>
      </c>
      <c r="V81" s="144"/>
      <c r="W81" s="144"/>
      <c r="X81" s="144"/>
      <c r="Y81" s="144"/>
      <c r="Z81" s="144"/>
      <c r="AA81" s="144"/>
      <c r="AB81" s="144"/>
      <c r="AC81" s="144"/>
      <c r="AE81" s="26"/>
      <c r="AG81" s="7" t="str">
        <f>+$A$24</f>
        <v/>
      </c>
      <c r="AH81" s="7"/>
      <c r="AI81" s="145">
        <f t="shared" si="20"/>
        <v>0</v>
      </c>
    </row>
    <row r="82" spans="1:35" ht="13.5" x14ac:dyDescent="0.25">
      <c r="A82" s="109" t="str">
        <f>+$A$25</f>
        <v/>
      </c>
      <c r="B82" s="142">
        <f>IF(O69&gt;0,1/O69,0)</f>
        <v>0</v>
      </c>
      <c r="C82" s="142">
        <f>IF(O70&gt;0,1/O70,0)</f>
        <v>0</v>
      </c>
      <c r="D82" s="142">
        <f>IF(O71&gt;0,1/O71,0)</f>
        <v>0</v>
      </c>
      <c r="E82" s="142">
        <f>IF(O72&gt;0,1/O72,0)</f>
        <v>0</v>
      </c>
      <c r="F82" s="142">
        <f>IF(O73&gt;0,1/O73,0)</f>
        <v>0</v>
      </c>
      <c r="G82" s="142">
        <f>IF(O74&gt;0,1/O74,0)</f>
        <v>0</v>
      </c>
      <c r="H82" s="142">
        <f>IF(O75&gt;0,1/O75,0)</f>
        <v>0</v>
      </c>
      <c r="I82" s="142">
        <f>IF(O76&gt;0,1/O76,0)</f>
        <v>0</v>
      </c>
      <c r="J82" s="142">
        <f>IF(O77&gt;0,1/O77,0)</f>
        <v>0</v>
      </c>
      <c r="K82" s="142">
        <f>IF(O78&gt;0,1/O78,0)</f>
        <v>0</v>
      </c>
      <c r="L82" s="171">
        <f>IF(O79&gt;0,1/O79,0)</f>
        <v>0</v>
      </c>
      <c r="M82" s="171">
        <f>IF(O80&gt;0,1/O80,0)</f>
        <v>0</v>
      </c>
      <c r="N82" s="171">
        <f>IF(O81&gt;0,1/O81,0)</f>
        <v>0</v>
      </c>
      <c r="O82" s="185">
        <v>1</v>
      </c>
      <c r="P82" s="108">
        <v>0</v>
      </c>
      <c r="Q82" s="143">
        <f t="shared" si="15"/>
        <v>0</v>
      </c>
      <c r="R82" s="143">
        <f t="shared" si="16"/>
        <v>0</v>
      </c>
      <c r="S82" s="174">
        <f t="shared" si="17"/>
        <v>0</v>
      </c>
      <c r="T82" s="143">
        <f t="shared" si="18"/>
        <v>0</v>
      </c>
      <c r="U82" s="143" t="e">
        <f t="shared" si="19"/>
        <v>#DIV/0!</v>
      </c>
      <c r="V82" s="144"/>
      <c r="W82" s="144"/>
      <c r="X82" s="144"/>
      <c r="Y82" s="144"/>
      <c r="Z82" s="144"/>
      <c r="AA82" s="144"/>
      <c r="AB82" s="144"/>
      <c r="AC82" s="144"/>
      <c r="AE82" s="26"/>
      <c r="AG82" s="7" t="str">
        <f>+$A$25</f>
        <v/>
      </c>
      <c r="AH82" s="7"/>
      <c r="AI82" s="145">
        <f t="shared" si="20"/>
        <v>0</v>
      </c>
    </row>
    <row r="83" spans="1:35" ht="13.5" x14ac:dyDescent="0.25">
      <c r="A83" s="109" t="str">
        <f>+$A$26</f>
        <v/>
      </c>
      <c r="B83" s="142">
        <f>IF(P69&gt;0,1/P69,0)</f>
        <v>0</v>
      </c>
      <c r="C83" s="142">
        <f>IF(P70&gt;0,1/P70,0)</f>
        <v>0</v>
      </c>
      <c r="D83" s="142">
        <f>IF(P71&gt;0,1/P71,0)</f>
        <v>0</v>
      </c>
      <c r="E83" s="142">
        <f>IF(P72&gt;0,1/P72,0)</f>
        <v>0</v>
      </c>
      <c r="F83" s="142">
        <f>IF(P73&gt;0,1/P73,0)</f>
        <v>0</v>
      </c>
      <c r="G83" s="142">
        <f>IF(P74&gt;0,1/P74,0)</f>
        <v>0</v>
      </c>
      <c r="H83" s="142">
        <f>IF(P75&gt;0,1/P75,0)</f>
        <v>0</v>
      </c>
      <c r="I83" s="142">
        <f>IF(P76&gt;0,1/P76,0)</f>
        <v>0</v>
      </c>
      <c r="J83" s="142">
        <f>IF(P77&gt;0,1/P77,0)</f>
        <v>0</v>
      </c>
      <c r="K83" s="142">
        <f>IF(P78&gt;0,1/P78,0)</f>
        <v>0</v>
      </c>
      <c r="L83" s="171">
        <f>IF(P79&gt;0,1/P79,0)</f>
        <v>0</v>
      </c>
      <c r="M83" s="171">
        <f>IF(P80&gt;0,1/P80,0)</f>
        <v>0</v>
      </c>
      <c r="N83" s="171">
        <f>IF(P81&gt;0,1/P81,0)</f>
        <v>0</v>
      </c>
      <c r="O83" s="171">
        <f>IF(P82&gt;0,1/P82,0)</f>
        <v>0</v>
      </c>
      <c r="P83" s="185">
        <v>1</v>
      </c>
      <c r="Q83" s="143">
        <f t="shared" si="15"/>
        <v>0</v>
      </c>
      <c r="R83" s="143">
        <f t="shared" si="16"/>
        <v>0</v>
      </c>
      <c r="S83" s="174">
        <f t="shared" si="17"/>
        <v>0</v>
      </c>
      <c r="T83" s="143">
        <f t="shared" si="18"/>
        <v>0</v>
      </c>
      <c r="U83" s="143" t="e">
        <f t="shared" si="19"/>
        <v>#DIV/0!</v>
      </c>
      <c r="AE83" s="26"/>
      <c r="AG83" s="40" t="str">
        <f>+$A$26</f>
        <v/>
      </c>
      <c r="AH83" s="40"/>
      <c r="AI83" s="145">
        <f t="shared" si="20"/>
        <v>0</v>
      </c>
    </row>
    <row r="84" spans="1:35" s="26" customFormat="1" ht="13.5" x14ac:dyDescent="0.25">
      <c r="A84" s="146" t="s">
        <v>44</v>
      </c>
      <c r="B84" s="147" t="e">
        <f>IF(B69&gt;0,ROUND(SUM(B69:B83)*U69,3),0)</f>
        <v>#DIV/0!</v>
      </c>
      <c r="C84" s="147">
        <f>IF(C69&gt;0,ROUND(SUM(C69:C83)*U70,3),0)</f>
        <v>0</v>
      </c>
      <c r="D84" s="147">
        <f>IF(D69&gt;0,ROUND(SUM(D69:D83)*U71,3),0)</f>
        <v>0</v>
      </c>
      <c r="E84" s="147">
        <f>IF(E69&gt;0,ROUND(SUM(E69:E83)*U72,3),0)</f>
        <v>0</v>
      </c>
      <c r="F84" s="147">
        <f>IF(F69&gt;0,ROUND(SUM(F69:F83)*U73,3),0)</f>
        <v>0</v>
      </c>
      <c r="G84" s="147">
        <f>IF(G69&gt;0,ROUND(SUM(G69:G83)*U74,3),0)</f>
        <v>0</v>
      </c>
      <c r="H84" s="147">
        <f>IF(H69&gt;0,ROUND(SUM(H69:H83)*U75,3),0)</f>
        <v>0</v>
      </c>
      <c r="I84" s="147">
        <f>IF(I69&gt;0,ROUND(SUM(I69:I83)*U76,3),0)</f>
        <v>0</v>
      </c>
      <c r="J84" s="147">
        <f>IF(J69&gt;0,ROUND(SUM(J69:J83)*U77,3),0)</f>
        <v>0</v>
      </c>
      <c r="K84" s="147">
        <f>IF(K69&gt;0,ROUND(SUM(K69:K83)*U78,3),0)</f>
        <v>0</v>
      </c>
      <c r="L84" s="147">
        <f>IF(L69&gt;0,ROUND(SUM(L69:L83)*U79,3),0)</f>
        <v>0</v>
      </c>
      <c r="M84" s="147">
        <f>IF(M69&gt;0,ROUND(SUM(M69:M83)*U80,3),0)</f>
        <v>0</v>
      </c>
      <c r="N84" s="147">
        <f>IF(N69&gt;0,ROUND(SUM(N69:N83)*U81,3),0)</f>
        <v>0</v>
      </c>
      <c r="O84" s="147">
        <f>IF(O69&gt;0,ROUND(SUM(O69:O83)*U82,3),0)</f>
        <v>0</v>
      </c>
      <c r="P84" s="147">
        <f>IF(P69&gt;0,ROUND(SUM(P69:P83)*U83,3),0)</f>
        <v>0</v>
      </c>
      <c r="Q84" s="377" t="s">
        <v>43</v>
      </c>
      <c r="R84" s="377"/>
      <c r="S84" s="148">
        <f>ROUND(SUM(T69:T83),3)</f>
        <v>0</v>
      </c>
      <c r="T84" s="205" t="s">
        <v>45</v>
      </c>
      <c r="U84" s="148" t="e">
        <f>ROUND(SUM(B84:P84),3)</f>
        <v>#DIV/0!</v>
      </c>
      <c r="V84" s="415"/>
      <c r="W84" s="415"/>
      <c r="X84" s="415"/>
      <c r="Y84" s="415"/>
      <c r="Z84" s="415"/>
      <c r="AA84" s="415"/>
      <c r="AB84" s="135"/>
      <c r="AC84" s="146" t="str">
        <f>IF(AC68="","",SUM(AC69:AC82))</f>
        <v/>
      </c>
      <c r="AD84" s="146"/>
      <c r="AE84" s="146"/>
      <c r="AF84" s="146"/>
      <c r="AG84" s="175"/>
      <c r="AH84" s="175"/>
      <c r="AI84" s="175"/>
    </row>
    <row r="85" spans="1:35" ht="24" customHeight="1" x14ac:dyDescent="0.2">
      <c r="Q85" s="135"/>
      <c r="R85" s="135"/>
      <c r="S85" s="135"/>
      <c r="T85" s="135"/>
      <c r="U85" s="135"/>
    </row>
    <row r="86" spans="1:35" ht="18.75" x14ac:dyDescent="0.3">
      <c r="A86" s="19" t="str">
        <f>IF(Anagrafica!A92&lt;&gt;"",Anagrafica!A92&amp;" - "&amp;Anagrafica!B92,"")</f>
        <v/>
      </c>
      <c r="B86" s="20"/>
      <c r="D86" s="1"/>
      <c r="Q86" s="135"/>
      <c r="R86" s="135"/>
      <c r="S86" s="135"/>
      <c r="T86" s="135"/>
      <c r="U86" s="135"/>
    </row>
    <row r="87" spans="1:35" s="5" customFormat="1" ht="13.5" customHeight="1" x14ac:dyDescent="0.2">
      <c r="A87" s="137" t="s">
        <v>10</v>
      </c>
      <c r="B87" s="109" t="s">
        <v>28</v>
      </c>
      <c r="C87" s="109" t="s">
        <v>56</v>
      </c>
      <c r="D87" s="109" t="s">
        <v>29</v>
      </c>
      <c r="E87" s="109" t="s">
        <v>27</v>
      </c>
      <c r="F87" s="109" t="s">
        <v>30</v>
      </c>
      <c r="G87" s="109" t="s">
        <v>31</v>
      </c>
      <c r="H87" s="109" t="s">
        <v>32</v>
      </c>
      <c r="I87" s="109" t="s">
        <v>33</v>
      </c>
      <c r="J87" s="109" t="s">
        <v>34</v>
      </c>
      <c r="K87" s="109" t="s">
        <v>39</v>
      </c>
      <c r="L87" s="138" t="s">
        <v>49</v>
      </c>
      <c r="M87" s="138" t="s">
        <v>35</v>
      </c>
      <c r="N87" s="138" t="s">
        <v>36</v>
      </c>
      <c r="O87" s="138" t="s">
        <v>37</v>
      </c>
      <c r="P87" s="138" t="s">
        <v>38</v>
      </c>
      <c r="Q87" s="139" t="s">
        <v>41</v>
      </c>
      <c r="R87" s="140" t="s">
        <v>41</v>
      </c>
      <c r="S87" s="140" t="s">
        <v>41</v>
      </c>
      <c r="T87" s="141" t="s">
        <v>42</v>
      </c>
      <c r="U87" s="141" t="s">
        <v>46</v>
      </c>
      <c r="AE87" s="26"/>
      <c r="AG87" s="4" t="s">
        <v>10</v>
      </c>
      <c r="AI87" s="5" t="s">
        <v>0</v>
      </c>
    </row>
    <row r="88" spans="1:35" ht="13.5" x14ac:dyDescent="0.25">
      <c r="A88" s="109" t="str">
        <f>+$A$12</f>
        <v/>
      </c>
      <c r="B88" s="184">
        <v>1</v>
      </c>
      <c r="C88" s="108">
        <v>0</v>
      </c>
      <c r="D88" s="108">
        <v>0</v>
      </c>
      <c r="E88" s="108">
        <v>0</v>
      </c>
      <c r="F88" s="108">
        <v>0</v>
      </c>
      <c r="G88" s="108">
        <v>0</v>
      </c>
      <c r="H88" s="108">
        <v>0</v>
      </c>
      <c r="I88" s="108">
        <v>0</v>
      </c>
      <c r="J88" s="108">
        <v>0</v>
      </c>
      <c r="K88" s="108">
        <v>0</v>
      </c>
      <c r="L88" s="108">
        <v>0</v>
      </c>
      <c r="M88" s="108">
        <v>0</v>
      </c>
      <c r="N88" s="108">
        <v>0</v>
      </c>
      <c r="O88" s="108">
        <v>0</v>
      </c>
      <c r="P88" s="108">
        <v>0</v>
      </c>
      <c r="Q88" s="143">
        <f t="shared" ref="Q88:Q102" si="21">+IF(B$10=2,POWER(PRODUCT(B88:C88),1/$B$10),IF(B$10=3,POWER(PRODUCT(B88:D88),1/$B$10),IF(B$10=4,POWER(PRODUCT(B88:E88),1/$B$10),IF(B$10=5,POWER(PRODUCT(B88:F88),1/$B$10),IF(B$10=6,POWER(PRODUCT(B88:G88),1/$B$10),0)))))</f>
        <v>0</v>
      </c>
      <c r="R88" s="143">
        <f t="shared" ref="R88:R102" si="22">+IF(B$10=7,POWER(PRODUCT(B88:H88),1/$B$10),IF(B$10=8,POWER(PRODUCT(B88:I88),1/$B$10),IF(B$10=9,POWER(PRODUCT(B88:J88),1/$B$10),IF(B$10=10,POWER(PRODUCT(B88:K88),1/$B$10),0))))</f>
        <v>0</v>
      </c>
      <c r="S88" s="174">
        <f t="shared" ref="S88:S102" si="23">+IF(B$10=11,POWER(PRODUCT(B88:L88),1/$B$10),IF(B$10=12,POWER(PRODUCT(B88:M88),1/$B$10),IF(B$10=13,POWER(PRODUCT(B88:N88),1/$B$10),IF(B$10=14,POWER(PRODUCT(B88:O88),1/$B$10),IF(B$10=15,POWER(PRODUCT(B88:P88),1/$B$10),0)))))</f>
        <v>0</v>
      </c>
      <c r="T88" s="143">
        <f>ROUND(MAX(Q88:S88),3)</f>
        <v>0</v>
      </c>
      <c r="U88" s="143" t="e">
        <f>ROUND(T88/S$103,3)</f>
        <v>#DIV/0!</v>
      </c>
      <c r="V88" s="144"/>
      <c r="W88" s="144"/>
      <c r="X88" s="144"/>
      <c r="Y88" s="144"/>
      <c r="Z88" s="144"/>
      <c r="AA88" s="144"/>
      <c r="AB88" s="144"/>
      <c r="AC88" s="144"/>
      <c r="AE88" s="26"/>
      <c r="AG88" s="6" t="str">
        <f>+$A$12</f>
        <v/>
      </c>
      <c r="AH88" s="6"/>
      <c r="AI88" s="145">
        <f>IF(S$103&gt;0,ROUND(U88/MAX(U$88:U$102),3),0)</f>
        <v>0</v>
      </c>
    </row>
    <row r="89" spans="1:35" ht="13.5" x14ac:dyDescent="0.25">
      <c r="A89" s="109" t="str">
        <f>+$A$13</f>
        <v/>
      </c>
      <c r="B89" s="142">
        <f>IF(C88&gt;0,1/C88,0)</f>
        <v>0</v>
      </c>
      <c r="C89" s="184">
        <v>1</v>
      </c>
      <c r="D89" s="108">
        <v>0</v>
      </c>
      <c r="E89" s="108">
        <v>0</v>
      </c>
      <c r="F89" s="108">
        <v>0</v>
      </c>
      <c r="G89" s="108">
        <v>0</v>
      </c>
      <c r="H89" s="108">
        <v>0</v>
      </c>
      <c r="I89" s="108">
        <v>0</v>
      </c>
      <c r="J89" s="108">
        <v>0</v>
      </c>
      <c r="K89" s="108">
        <v>0</v>
      </c>
      <c r="L89" s="108">
        <v>0</v>
      </c>
      <c r="M89" s="108">
        <v>0</v>
      </c>
      <c r="N89" s="108">
        <v>0</v>
      </c>
      <c r="O89" s="108">
        <v>0</v>
      </c>
      <c r="P89" s="108">
        <v>0</v>
      </c>
      <c r="Q89" s="143">
        <f t="shared" si="21"/>
        <v>0</v>
      </c>
      <c r="R89" s="143">
        <f t="shared" si="22"/>
        <v>0</v>
      </c>
      <c r="S89" s="174">
        <f t="shared" si="23"/>
        <v>0</v>
      </c>
      <c r="T89" s="143">
        <f t="shared" ref="T89:T102" si="24">ROUND(MAX(Q89:S89),3)</f>
        <v>0</v>
      </c>
      <c r="U89" s="143" t="e">
        <f t="shared" ref="U89:U102" si="25">ROUND(T89/S$103,3)</f>
        <v>#DIV/0!</v>
      </c>
      <c r="V89" s="144"/>
      <c r="W89" s="144"/>
      <c r="X89" s="144"/>
      <c r="Y89" s="144"/>
      <c r="Z89" s="144"/>
      <c r="AA89" s="144"/>
      <c r="AB89" s="144"/>
      <c r="AC89" s="144"/>
      <c r="AE89" s="26"/>
      <c r="AG89" s="7" t="str">
        <f>+$A$13</f>
        <v/>
      </c>
      <c r="AH89" s="7"/>
      <c r="AI89" s="145">
        <f t="shared" ref="AI89:AI102" si="26">IF(S$103&gt;0,ROUND(U89/MAX(U$88:U$102),3),0)</f>
        <v>0</v>
      </c>
    </row>
    <row r="90" spans="1:35" ht="13.5" x14ac:dyDescent="0.25">
      <c r="A90" s="109" t="str">
        <f>+$A$14</f>
        <v/>
      </c>
      <c r="B90" s="142">
        <f>IF(D88&gt;0,1/D88,0)</f>
        <v>0</v>
      </c>
      <c r="C90" s="142">
        <f>IF(D89&gt;0,1/D89,0)</f>
        <v>0</v>
      </c>
      <c r="D90" s="184">
        <v>1</v>
      </c>
      <c r="E90" s="108">
        <v>0</v>
      </c>
      <c r="F90" s="108">
        <v>0</v>
      </c>
      <c r="G90" s="108">
        <v>0</v>
      </c>
      <c r="H90" s="108">
        <v>0</v>
      </c>
      <c r="I90" s="108">
        <v>0</v>
      </c>
      <c r="J90" s="108">
        <v>0</v>
      </c>
      <c r="K90" s="108">
        <v>0</v>
      </c>
      <c r="L90" s="108">
        <v>0</v>
      </c>
      <c r="M90" s="108">
        <v>0</v>
      </c>
      <c r="N90" s="108">
        <v>0</v>
      </c>
      <c r="O90" s="108">
        <v>0</v>
      </c>
      <c r="P90" s="108">
        <v>0</v>
      </c>
      <c r="Q90" s="143">
        <f t="shared" si="21"/>
        <v>0</v>
      </c>
      <c r="R90" s="143">
        <f t="shared" si="22"/>
        <v>0</v>
      </c>
      <c r="S90" s="174">
        <f t="shared" si="23"/>
        <v>0</v>
      </c>
      <c r="T90" s="143">
        <f t="shared" si="24"/>
        <v>0</v>
      </c>
      <c r="U90" s="143" t="e">
        <f t="shared" si="25"/>
        <v>#DIV/0!</v>
      </c>
      <c r="V90" s="144"/>
      <c r="W90" s="144"/>
      <c r="X90" s="144"/>
      <c r="Y90" s="144"/>
      <c r="Z90" s="144"/>
      <c r="AA90" s="144"/>
      <c r="AB90" s="144"/>
      <c r="AC90" s="144"/>
      <c r="AE90" s="26"/>
      <c r="AG90" s="7" t="str">
        <f>+$A$14</f>
        <v/>
      </c>
      <c r="AH90" s="7"/>
      <c r="AI90" s="145">
        <f t="shared" si="26"/>
        <v>0</v>
      </c>
    </row>
    <row r="91" spans="1:35" ht="13.5" x14ac:dyDescent="0.25">
      <c r="A91" s="109" t="str">
        <f>+$A$15</f>
        <v/>
      </c>
      <c r="B91" s="142">
        <f>IF(E88&gt;0,1/E88,0)</f>
        <v>0</v>
      </c>
      <c r="C91" s="142">
        <f>IF(E89&gt;0,1/E89,0)</f>
        <v>0</v>
      </c>
      <c r="D91" s="142">
        <f>IF(E90&gt;0,1/E90,0)</f>
        <v>0</v>
      </c>
      <c r="E91" s="184">
        <v>1</v>
      </c>
      <c r="F91" s="108">
        <v>0</v>
      </c>
      <c r="G91" s="108">
        <v>0</v>
      </c>
      <c r="H91" s="108">
        <v>0</v>
      </c>
      <c r="I91" s="108">
        <v>0</v>
      </c>
      <c r="J91" s="108">
        <v>0</v>
      </c>
      <c r="K91" s="108">
        <v>0</v>
      </c>
      <c r="L91" s="108">
        <v>0</v>
      </c>
      <c r="M91" s="108">
        <v>0</v>
      </c>
      <c r="N91" s="108">
        <v>0</v>
      </c>
      <c r="O91" s="108">
        <v>0</v>
      </c>
      <c r="P91" s="108">
        <v>0</v>
      </c>
      <c r="Q91" s="143">
        <f t="shared" si="21"/>
        <v>0</v>
      </c>
      <c r="R91" s="143">
        <f t="shared" si="22"/>
        <v>0</v>
      </c>
      <c r="S91" s="174">
        <f t="shared" si="23"/>
        <v>0</v>
      </c>
      <c r="T91" s="143">
        <f t="shared" si="24"/>
        <v>0</v>
      </c>
      <c r="U91" s="143" t="e">
        <f t="shared" si="25"/>
        <v>#DIV/0!</v>
      </c>
      <c r="V91" s="144"/>
      <c r="W91" s="144"/>
      <c r="X91" s="144"/>
      <c r="Y91" s="144"/>
      <c r="Z91" s="144"/>
      <c r="AA91" s="144"/>
      <c r="AB91" s="144"/>
      <c r="AC91" s="144"/>
      <c r="AE91" s="26"/>
      <c r="AG91" s="7" t="str">
        <f>+$A$15</f>
        <v/>
      </c>
      <c r="AH91" s="7"/>
      <c r="AI91" s="145">
        <f t="shared" si="26"/>
        <v>0</v>
      </c>
    </row>
    <row r="92" spans="1:35" ht="13.5" x14ac:dyDescent="0.25">
      <c r="A92" s="109" t="str">
        <f>+$A$16</f>
        <v/>
      </c>
      <c r="B92" s="142">
        <f>IF(F88&gt;0,1/F88,0)</f>
        <v>0</v>
      </c>
      <c r="C92" s="142">
        <f>IF(F89&gt;0,1/F89,0)</f>
        <v>0</v>
      </c>
      <c r="D92" s="142">
        <f>IF(F90&gt;0,1/F90,0)</f>
        <v>0</v>
      </c>
      <c r="E92" s="142">
        <f>IF(F91&gt;0,1/F91,0)</f>
        <v>0</v>
      </c>
      <c r="F92" s="184">
        <v>1</v>
      </c>
      <c r="G92" s="108">
        <v>0</v>
      </c>
      <c r="H92" s="108">
        <v>0</v>
      </c>
      <c r="I92" s="108">
        <v>0</v>
      </c>
      <c r="J92" s="108">
        <v>0</v>
      </c>
      <c r="K92" s="108">
        <v>0</v>
      </c>
      <c r="L92" s="108">
        <v>0</v>
      </c>
      <c r="M92" s="108">
        <v>0</v>
      </c>
      <c r="N92" s="108">
        <v>0</v>
      </c>
      <c r="O92" s="108">
        <v>0</v>
      </c>
      <c r="P92" s="108">
        <v>0</v>
      </c>
      <c r="Q92" s="143">
        <f t="shared" si="21"/>
        <v>0</v>
      </c>
      <c r="R92" s="143">
        <f t="shared" si="22"/>
        <v>0</v>
      </c>
      <c r="S92" s="174">
        <f t="shared" si="23"/>
        <v>0</v>
      </c>
      <c r="T92" s="143">
        <f t="shared" si="24"/>
        <v>0</v>
      </c>
      <c r="U92" s="143" t="e">
        <f t="shared" si="25"/>
        <v>#DIV/0!</v>
      </c>
      <c r="V92" s="144"/>
      <c r="W92" s="144"/>
      <c r="X92" s="144"/>
      <c r="Y92" s="144"/>
      <c r="Z92" s="144"/>
      <c r="AA92" s="144"/>
      <c r="AB92" s="144"/>
      <c r="AC92" s="144"/>
      <c r="AE92" s="26"/>
      <c r="AG92" s="7" t="str">
        <f>+$A$16</f>
        <v/>
      </c>
      <c r="AH92" s="7"/>
      <c r="AI92" s="145">
        <f t="shared" si="26"/>
        <v>0</v>
      </c>
    </row>
    <row r="93" spans="1:35" ht="13.5" x14ac:dyDescent="0.25">
      <c r="A93" s="109" t="str">
        <f>+$A$17</f>
        <v/>
      </c>
      <c r="B93" s="142">
        <f>IF(G88&gt;0,1/G88,0)</f>
        <v>0</v>
      </c>
      <c r="C93" s="142">
        <f>IF(G89&gt;0,1/G89,0)</f>
        <v>0</v>
      </c>
      <c r="D93" s="142">
        <f>IF(G90&gt;0,1/G90,0)</f>
        <v>0</v>
      </c>
      <c r="E93" s="142">
        <f>IF(G91&gt;0,1/G91,0)</f>
        <v>0</v>
      </c>
      <c r="F93" s="142">
        <f>IF(G92&gt;0,1/G92,0)</f>
        <v>0</v>
      </c>
      <c r="G93" s="184">
        <v>1</v>
      </c>
      <c r="H93" s="108">
        <v>0</v>
      </c>
      <c r="I93" s="108">
        <v>0</v>
      </c>
      <c r="J93" s="108">
        <v>0</v>
      </c>
      <c r="K93" s="108">
        <v>0</v>
      </c>
      <c r="L93" s="108">
        <v>0</v>
      </c>
      <c r="M93" s="108">
        <v>0</v>
      </c>
      <c r="N93" s="108">
        <v>0</v>
      </c>
      <c r="O93" s="108">
        <v>0</v>
      </c>
      <c r="P93" s="108">
        <v>0</v>
      </c>
      <c r="Q93" s="143">
        <f t="shared" si="21"/>
        <v>0</v>
      </c>
      <c r="R93" s="143">
        <f t="shared" si="22"/>
        <v>0</v>
      </c>
      <c r="S93" s="174">
        <f t="shared" si="23"/>
        <v>0</v>
      </c>
      <c r="T93" s="143">
        <f t="shared" si="24"/>
        <v>0</v>
      </c>
      <c r="U93" s="143" t="e">
        <f t="shared" si="25"/>
        <v>#DIV/0!</v>
      </c>
      <c r="V93" s="144"/>
      <c r="W93" s="144"/>
      <c r="X93" s="144"/>
      <c r="Y93" s="144"/>
      <c r="Z93" s="144"/>
      <c r="AA93" s="144"/>
      <c r="AB93" s="144"/>
      <c r="AC93" s="144"/>
      <c r="AE93" s="26"/>
      <c r="AG93" s="7" t="str">
        <f>+$A$17</f>
        <v/>
      </c>
      <c r="AH93" s="7"/>
      <c r="AI93" s="145">
        <f t="shared" si="26"/>
        <v>0</v>
      </c>
    </row>
    <row r="94" spans="1:35" ht="13.5" x14ac:dyDescent="0.25">
      <c r="A94" s="109" t="str">
        <f>+$A$18</f>
        <v/>
      </c>
      <c r="B94" s="142">
        <f>IF(H88&gt;0,1/H88,0)</f>
        <v>0</v>
      </c>
      <c r="C94" s="142">
        <f>IF(H89&gt;0,1/H89,0)</f>
        <v>0</v>
      </c>
      <c r="D94" s="142">
        <f>IF(H90&gt;0,1/H90,0)</f>
        <v>0</v>
      </c>
      <c r="E94" s="142">
        <f>IF(H91&gt;0,1/H91,0)</f>
        <v>0</v>
      </c>
      <c r="F94" s="142">
        <f>IF(H92&gt;0,1/H92,0)</f>
        <v>0</v>
      </c>
      <c r="G94" s="142">
        <f>IF(H93&gt;0,1/H93,0)</f>
        <v>0</v>
      </c>
      <c r="H94" s="184">
        <v>1</v>
      </c>
      <c r="I94" s="108">
        <v>0</v>
      </c>
      <c r="J94" s="108">
        <v>0</v>
      </c>
      <c r="K94" s="108">
        <v>0</v>
      </c>
      <c r="L94" s="108">
        <v>0</v>
      </c>
      <c r="M94" s="108">
        <v>0</v>
      </c>
      <c r="N94" s="108">
        <v>0</v>
      </c>
      <c r="O94" s="108">
        <v>0</v>
      </c>
      <c r="P94" s="108">
        <v>0</v>
      </c>
      <c r="Q94" s="143">
        <f t="shared" si="21"/>
        <v>0</v>
      </c>
      <c r="R94" s="143">
        <f t="shared" si="22"/>
        <v>0</v>
      </c>
      <c r="S94" s="174">
        <f t="shared" si="23"/>
        <v>0</v>
      </c>
      <c r="T94" s="143">
        <f t="shared" si="24"/>
        <v>0</v>
      </c>
      <c r="U94" s="143" t="e">
        <f t="shared" si="25"/>
        <v>#DIV/0!</v>
      </c>
      <c r="V94" s="144"/>
      <c r="W94" s="144"/>
      <c r="X94" s="144"/>
      <c r="Y94" s="144"/>
      <c r="Z94" s="144"/>
      <c r="AA94" s="144"/>
      <c r="AB94" s="144"/>
      <c r="AC94" s="144"/>
      <c r="AE94" s="26"/>
      <c r="AG94" s="7" t="str">
        <f>+$A$18</f>
        <v/>
      </c>
      <c r="AH94" s="7"/>
      <c r="AI94" s="145">
        <f t="shared" si="26"/>
        <v>0</v>
      </c>
    </row>
    <row r="95" spans="1:35" ht="13.5" x14ac:dyDescent="0.25">
      <c r="A95" s="109" t="str">
        <f>+$A$19</f>
        <v/>
      </c>
      <c r="B95" s="142">
        <f>IF(I88&gt;0,1/I88,0)</f>
        <v>0</v>
      </c>
      <c r="C95" s="142">
        <f>IF(I89&gt;0,1/I89,0)</f>
        <v>0</v>
      </c>
      <c r="D95" s="142">
        <f>IF(I90&gt;0,1/I90,0)</f>
        <v>0</v>
      </c>
      <c r="E95" s="142">
        <f>IF(I91&gt;0,1/I91,0)</f>
        <v>0</v>
      </c>
      <c r="F95" s="142">
        <f>IF(I92&gt;0,1/I92,0)</f>
        <v>0</v>
      </c>
      <c r="G95" s="142">
        <f>IF(I93&gt;0,1/I93,0)</f>
        <v>0</v>
      </c>
      <c r="H95" s="142">
        <f>IF(I94&gt;0,1/I94,0)</f>
        <v>0</v>
      </c>
      <c r="I95" s="184">
        <v>1</v>
      </c>
      <c r="J95" s="108">
        <v>0</v>
      </c>
      <c r="K95" s="108">
        <v>0</v>
      </c>
      <c r="L95" s="108">
        <v>0</v>
      </c>
      <c r="M95" s="108">
        <v>0</v>
      </c>
      <c r="N95" s="108">
        <v>0</v>
      </c>
      <c r="O95" s="108">
        <v>0</v>
      </c>
      <c r="P95" s="108">
        <v>0</v>
      </c>
      <c r="Q95" s="143">
        <f t="shared" si="21"/>
        <v>0</v>
      </c>
      <c r="R95" s="143">
        <f t="shared" si="22"/>
        <v>0</v>
      </c>
      <c r="S95" s="174">
        <f t="shared" si="23"/>
        <v>0</v>
      </c>
      <c r="T95" s="143">
        <f t="shared" si="24"/>
        <v>0</v>
      </c>
      <c r="U95" s="143" t="e">
        <f t="shared" si="25"/>
        <v>#DIV/0!</v>
      </c>
      <c r="V95" s="144"/>
      <c r="W95" s="144"/>
      <c r="X95" s="144"/>
      <c r="Y95" s="144"/>
      <c r="Z95" s="144"/>
      <c r="AA95" s="144"/>
      <c r="AB95" s="144"/>
      <c r="AC95" s="144"/>
      <c r="AE95" s="26"/>
      <c r="AG95" s="7" t="str">
        <f>+$A$19</f>
        <v/>
      </c>
      <c r="AH95" s="7"/>
      <c r="AI95" s="145">
        <f t="shared" si="26"/>
        <v>0</v>
      </c>
    </row>
    <row r="96" spans="1:35" ht="13.5" x14ac:dyDescent="0.25">
      <c r="A96" s="109" t="str">
        <f>+$A$20</f>
        <v/>
      </c>
      <c r="B96" s="142">
        <f>IF(J88&gt;0,1/J88,0)</f>
        <v>0</v>
      </c>
      <c r="C96" s="142">
        <f>IF(J89&gt;0,1/J89,0)</f>
        <v>0</v>
      </c>
      <c r="D96" s="142">
        <f>IF(J90&gt;0,1/J90,0)</f>
        <v>0</v>
      </c>
      <c r="E96" s="142">
        <f>IF(J91&gt;0,1/J91,0)</f>
        <v>0</v>
      </c>
      <c r="F96" s="142">
        <f>IF(J92&gt;0,1/J92,0)</f>
        <v>0</v>
      </c>
      <c r="G96" s="142">
        <f>IF(J93&gt;0,1/J93,0)</f>
        <v>0</v>
      </c>
      <c r="H96" s="142">
        <f>IF(J94&gt;0,1/J94,0)</f>
        <v>0</v>
      </c>
      <c r="I96" s="142">
        <f>IF(J95&gt;0,1/J95,0)</f>
        <v>0</v>
      </c>
      <c r="J96" s="184">
        <v>1</v>
      </c>
      <c r="K96" s="108">
        <v>0</v>
      </c>
      <c r="L96" s="108">
        <v>0</v>
      </c>
      <c r="M96" s="108">
        <v>0</v>
      </c>
      <c r="N96" s="108">
        <v>0</v>
      </c>
      <c r="O96" s="108">
        <v>0</v>
      </c>
      <c r="P96" s="108">
        <v>0</v>
      </c>
      <c r="Q96" s="143">
        <f t="shared" si="21"/>
        <v>0</v>
      </c>
      <c r="R96" s="143">
        <f t="shared" si="22"/>
        <v>0</v>
      </c>
      <c r="S96" s="174">
        <f t="shared" si="23"/>
        <v>0</v>
      </c>
      <c r="T96" s="143">
        <f t="shared" si="24"/>
        <v>0</v>
      </c>
      <c r="U96" s="143" t="e">
        <f t="shared" si="25"/>
        <v>#DIV/0!</v>
      </c>
      <c r="V96" s="144"/>
      <c r="W96" s="144"/>
      <c r="X96" s="144"/>
      <c r="Y96" s="144"/>
      <c r="Z96" s="144"/>
      <c r="AA96" s="144"/>
      <c r="AB96" s="144"/>
      <c r="AC96" s="144"/>
      <c r="AE96" s="26"/>
      <c r="AG96" s="7" t="str">
        <f>+$A$20</f>
        <v/>
      </c>
      <c r="AH96" s="7"/>
      <c r="AI96" s="145">
        <f t="shared" si="26"/>
        <v>0</v>
      </c>
    </row>
    <row r="97" spans="1:35" ht="13.5" x14ac:dyDescent="0.25">
      <c r="A97" s="109" t="str">
        <f>+$A$21</f>
        <v/>
      </c>
      <c r="B97" s="142">
        <f>IF(K88&gt;0,1/K88,0)</f>
        <v>0</v>
      </c>
      <c r="C97" s="142">
        <f>IF(K89&gt;0,1/K89,0)</f>
        <v>0</v>
      </c>
      <c r="D97" s="142">
        <f>IF(K90&gt;0,1/K90,K90)</f>
        <v>0</v>
      </c>
      <c r="E97" s="142">
        <f>IF(K91&gt;0,1/K91,0)</f>
        <v>0</v>
      </c>
      <c r="F97" s="142">
        <f>IF(K92&gt;0,1/K92,K92)</f>
        <v>0</v>
      </c>
      <c r="G97" s="142">
        <f>IF(K93&gt;0,1/K93,0)</f>
        <v>0</v>
      </c>
      <c r="H97" s="142">
        <f>IF(K94&gt;0,1/K94,0)</f>
        <v>0</v>
      </c>
      <c r="I97" s="142">
        <f>IF(K95&gt;0,1/K95,0)</f>
        <v>0</v>
      </c>
      <c r="J97" s="142">
        <f>IF(K96&gt;0,1/K96,0)</f>
        <v>0</v>
      </c>
      <c r="K97" s="184">
        <v>1</v>
      </c>
      <c r="L97" s="108">
        <v>0</v>
      </c>
      <c r="M97" s="108">
        <v>0</v>
      </c>
      <c r="N97" s="108">
        <v>0</v>
      </c>
      <c r="O97" s="108">
        <v>0</v>
      </c>
      <c r="P97" s="108">
        <v>0</v>
      </c>
      <c r="Q97" s="143">
        <f t="shared" si="21"/>
        <v>0</v>
      </c>
      <c r="R97" s="143">
        <f t="shared" si="22"/>
        <v>0</v>
      </c>
      <c r="S97" s="174">
        <f t="shared" si="23"/>
        <v>0</v>
      </c>
      <c r="T97" s="143">
        <f t="shared" si="24"/>
        <v>0</v>
      </c>
      <c r="U97" s="143" t="e">
        <f t="shared" si="25"/>
        <v>#DIV/0!</v>
      </c>
      <c r="V97" s="144"/>
      <c r="W97" s="144"/>
      <c r="X97" s="144"/>
      <c r="Y97" s="144"/>
      <c r="Z97" s="144"/>
      <c r="AA97" s="144"/>
      <c r="AB97" s="144"/>
      <c r="AC97" s="144"/>
      <c r="AE97" s="26"/>
      <c r="AG97" s="7" t="str">
        <f>+$A$21</f>
        <v/>
      </c>
      <c r="AH97" s="7"/>
      <c r="AI97" s="145">
        <f t="shared" si="26"/>
        <v>0</v>
      </c>
    </row>
    <row r="98" spans="1:35" ht="13.5" x14ac:dyDescent="0.25">
      <c r="A98" s="109" t="str">
        <f>+$A$22</f>
        <v/>
      </c>
      <c r="B98" s="142">
        <f>IF(L88&gt;0,1/L88,0)</f>
        <v>0</v>
      </c>
      <c r="C98" s="142">
        <f>IF(L89&gt;0,1/L89,0)</f>
        <v>0</v>
      </c>
      <c r="D98" s="142">
        <f>IF(L90&gt;0,1/L90,0)</f>
        <v>0</v>
      </c>
      <c r="E98" s="142">
        <f>IF(L91&gt;0,1/L91,0)</f>
        <v>0</v>
      </c>
      <c r="F98" s="142">
        <f>IF(L92&gt;0,1/L92,0)</f>
        <v>0</v>
      </c>
      <c r="G98" s="142">
        <f>IF(L93&gt;0,1/L93,0)</f>
        <v>0</v>
      </c>
      <c r="H98" s="142">
        <f>IF(L94&gt;0,1/L94,0)</f>
        <v>0</v>
      </c>
      <c r="I98" s="142">
        <f>IF(L95&gt;0,1/L95,0)</f>
        <v>0</v>
      </c>
      <c r="J98" s="142">
        <f>IF(L96&gt;0,1/L96,0)</f>
        <v>0</v>
      </c>
      <c r="K98" s="142">
        <f>IF(L97&gt;0,1/L97,0)</f>
        <v>0</v>
      </c>
      <c r="L98" s="185">
        <v>1</v>
      </c>
      <c r="M98" s="108">
        <v>0</v>
      </c>
      <c r="N98" s="108">
        <v>0</v>
      </c>
      <c r="O98" s="108">
        <v>0</v>
      </c>
      <c r="P98" s="108">
        <v>0</v>
      </c>
      <c r="Q98" s="143">
        <f t="shared" si="21"/>
        <v>0</v>
      </c>
      <c r="R98" s="143">
        <f t="shared" si="22"/>
        <v>0</v>
      </c>
      <c r="S98" s="174">
        <f t="shared" si="23"/>
        <v>0</v>
      </c>
      <c r="T98" s="143">
        <f t="shared" si="24"/>
        <v>0</v>
      </c>
      <c r="U98" s="143" t="e">
        <f t="shared" si="25"/>
        <v>#DIV/0!</v>
      </c>
      <c r="V98" s="144"/>
      <c r="W98" s="144"/>
      <c r="X98" s="144"/>
      <c r="Y98" s="144"/>
      <c r="Z98" s="144"/>
      <c r="AA98" s="144"/>
      <c r="AB98" s="144"/>
      <c r="AC98" s="144"/>
      <c r="AE98" s="26"/>
      <c r="AG98" s="7" t="str">
        <f>+$A$22</f>
        <v/>
      </c>
      <c r="AH98" s="7"/>
      <c r="AI98" s="145">
        <f t="shared" si="26"/>
        <v>0</v>
      </c>
    </row>
    <row r="99" spans="1:35" ht="13.5" x14ac:dyDescent="0.25">
      <c r="A99" s="109" t="str">
        <f>+$A$23</f>
        <v/>
      </c>
      <c r="B99" s="142">
        <f>IF(M88&gt;0,1/M88,0)</f>
        <v>0</v>
      </c>
      <c r="C99" s="142">
        <f>IF(M89&gt;0,1/M89,0)</f>
        <v>0</v>
      </c>
      <c r="D99" s="142">
        <f>IF(M90&gt;0,1/M90,0)</f>
        <v>0</v>
      </c>
      <c r="E99" s="142">
        <f>IF(M91&gt;0,1/M91,0)</f>
        <v>0</v>
      </c>
      <c r="F99" s="142">
        <f>IF(M92&gt;0,1/M92,0)</f>
        <v>0</v>
      </c>
      <c r="G99" s="142">
        <f>IF(M93&gt;0,1/M93,0)</f>
        <v>0</v>
      </c>
      <c r="H99" s="142">
        <f>IF(M94&gt;0,1/M94,0)</f>
        <v>0</v>
      </c>
      <c r="I99" s="142">
        <f>IF(M95&gt;0,1/M95,0)</f>
        <v>0</v>
      </c>
      <c r="J99" s="142">
        <f>IF(M96&gt;0,1/M96,0)</f>
        <v>0</v>
      </c>
      <c r="K99" s="142">
        <f>IF(M97&gt;0,1/M97,0)</f>
        <v>0</v>
      </c>
      <c r="L99" s="171">
        <f>IF(M98&gt;0,1/M98,0)</f>
        <v>0</v>
      </c>
      <c r="M99" s="185">
        <v>1</v>
      </c>
      <c r="N99" s="108">
        <v>0</v>
      </c>
      <c r="O99" s="108">
        <v>0</v>
      </c>
      <c r="P99" s="108">
        <v>0</v>
      </c>
      <c r="Q99" s="143">
        <f t="shared" si="21"/>
        <v>0</v>
      </c>
      <c r="R99" s="143">
        <f t="shared" si="22"/>
        <v>0</v>
      </c>
      <c r="S99" s="174">
        <f t="shared" si="23"/>
        <v>0</v>
      </c>
      <c r="T99" s="143">
        <f t="shared" si="24"/>
        <v>0</v>
      </c>
      <c r="U99" s="143" t="e">
        <f t="shared" si="25"/>
        <v>#DIV/0!</v>
      </c>
      <c r="V99" s="144"/>
      <c r="W99" s="144"/>
      <c r="X99" s="144"/>
      <c r="Y99" s="144"/>
      <c r="Z99" s="144"/>
      <c r="AA99" s="144"/>
      <c r="AB99" s="144"/>
      <c r="AC99" s="144"/>
      <c r="AE99" s="26"/>
      <c r="AG99" s="7" t="str">
        <f>+$A$23</f>
        <v/>
      </c>
      <c r="AH99" s="7"/>
      <c r="AI99" s="145">
        <f t="shared" si="26"/>
        <v>0</v>
      </c>
    </row>
    <row r="100" spans="1:35" ht="13.5" x14ac:dyDescent="0.25">
      <c r="A100" s="109" t="str">
        <f>+$A$24</f>
        <v/>
      </c>
      <c r="B100" s="142">
        <f>IF(N88&gt;0,1/N88,0)</f>
        <v>0</v>
      </c>
      <c r="C100" s="142">
        <f>IF(N89&gt;0,1/N89,0)</f>
        <v>0</v>
      </c>
      <c r="D100" s="142">
        <f>IF(N90&gt;0,1/N90,0)</f>
        <v>0</v>
      </c>
      <c r="E100" s="142">
        <f>IF(N91&gt;0,1/N91,0)</f>
        <v>0</v>
      </c>
      <c r="F100" s="142">
        <f>IF(N92&gt;0,1/N92,0)</f>
        <v>0</v>
      </c>
      <c r="G100" s="142">
        <f>IF(N93&gt;0,1/N93,0)</f>
        <v>0</v>
      </c>
      <c r="H100" s="142">
        <f>IF(N94&gt;0,1/N94,0)</f>
        <v>0</v>
      </c>
      <c r="I100" s="142">
        <f>IF(N95&gt;0,1/N95,0)</f>
        <v>0</v>
      </c>
      <c r="J100" s="142">
        <f>IF(N96&gt;0,1/N96,0)</f>
        <v>0</v>
      </c>
      <c r="K100" s="142">
        <f>IF(N97&gt;0,1/N97,0)</f>
        <v>0</v>
      </c>
      <c r="L100" s="171">
        <f>IF(N98&gt;0,1/N98,0)</f>
        <v>0</v>
      </c>
      <c r="M100" s="171">
        <f>IF(N99&gt;0,1/N99,0)</f>
        <v>0</v>
      </c>
      <c r="N100" s="185">
        <v>1</v>
      </c>
      <c r="O100" s="108">
        <v>0</v>
      </c>
      <c r="P100" s="108">
        <v>0</v>
      </c>
      <c r="Q100" s="143">
        <f t="shared" si="21"/>
        <v>0</v>
      </c>
      <c r="R100" s="143">
        <f t="shared" si="22"/>
        <v>0</v>
      </c>
      <c r="S100" s="174">
        <f t="shared" si="23"/>
        <v>0</v>
      </c>
      <c r="T100" s="143">
        <f t="shared" si="24"/>
        <v>0</v>
      </c>
      <c r="U100" s="143" t="e">
        <f t="shared" si="25"/>
        <v>#DIV/0!</v>
      </c>
      <c r="V100" s="144"/>
      <c r="W100" s="144"/>
      <c r="X100" s="144"/>
      <c r="Y100" s="144"/>
      <c r="Z100" s="144"/>
      <c r="AA100" s="144"/>
      <c r="AB100" s="144"/>
      <c r="AC100" s="144"/>
      <c r="AE100" s="26"/>
      <c r="AG100" s="7" t="str">
        <f>+$A$24</f>
        <v/>
      </c>
      <c r="AH100" s="7"/>
      <c r="AI100" s="145">
        <f t="shared" si="26"/>
        <v>0</v>
      </c>
    </row>
    <row r="101" spans="1:35" ht="13.5" x14ac:dyDescent="0.25">
      <c r="A101" s="109" t="str">
        <f>+$A$25</f>
        <v/>
      </c>
      <c r="B101" s="142">
        <f>IF(O88&gt;0,1/O88,0)</f>
        <v>0</v>
      </c>
      <c r="C101" s="142">
        <f>IF(O89&gt;0,1/O89,0)</f>
        <v>0</v>
      </c>
      <c r="D101" s="142">
        <f>IF(O90&gt;0,1/O90,0)</f>
        <v>0</v>
      </c>
      <c r="E101" s="142">
        <f>IF(O91&gt;0,1/O91,0)</f>
        <v>0</v>
      </c>
      <c r="F101" s="142">
        <f>IF(O92&gt;0,1/O92,0)</f>
        <v>0</v>
      </c>
      <c r="G101" s="142">
        <f>IF(O93&gt;0,1/O93,0)</f>
        <v>0</v>
      </c>
      <c r="H101" s="142">
        <f>IF(O94&gt;0,1/O94,0)</f>
        <v>0</v>
      </c>
      <c r="I101" s="142">
        <f>IF(O95&gt;0,1/O95,0)</f>
        <v>0</v>
      </c>
      <c r="J101" s="142">
        <f>IF(O96&gt;0,1/O96,0)</f>
        <v>0</v>
      </c>
      <c r="K101" s="142">
        <f>IF(O97&gt;0,1/O97,0)</f>
        <v>0</v>
      </c>
      <c r="L101" s="171">
        <f>IF(O98&gt;0,1/O98,0)</f>
        <v>0</v>
      </c>
      <c r="M101" s="171">
        <f>IF(O99&gt;0,1/O99,0)</f>
        <v>0</v>
      </c>
      <c r="N101" s="171">
        <f>IF(O100&gt;0,1/O100,0)</f>
        <v>0</v>
      </c>
      <c r="O101" s="185">
        <v>1</v>
      </c>
      <c r="P101" s="108">
        <v>0</v>
      </c>
      <c r="Q101" s="143">
        <f t="shared" si="21"/>
        <v>0</v>
      </c>
      <c r="R101" s="143">
        <f t="shared" si="22"/>
        <v>0</v>
      </c>
      <c r="S101" s="174">
        <f t="shared" si="23"/>
        <v>0</v>
      </c>
      <c r="T101" s="143">
        <f t="shared" si="24"/>
        <v>0</v>
      </c>
      <c r="U101" s="143" t="e">
        <f t="shared" si="25"/>
        <v>#DIV/0!</v>
      </c>
      <c r="V101" s="144"/>
      <c r="W101" s="144"/>
      <c r="X101" s="144"/>
      <c r="Y101" s="144"/>
      <c r="Z101" s="144"/>
      <c r="AA101" s="144"/>
      <c r="AB101" s="144"/>
      <c r="AC101" s="144"/>
      <c r="AE101" s="26"/>
      <c r="AG101" s="7" t="str">
        <f>+$A$25</f>
        <v/>
      </c>
      <c r="AH101" s="7"/>
      <c r="AI101" s="145">
        <f t="shared" si="26"/>
        <v>0</v>
      </c>
    </row>
    <row r="102" spans="1:35" ht="13.5" x14ac:dyDescent="0.25">
      <c r="A102" s="109" t="str">
        <f>+$A$26</f>
        <v/>
      </c>
      <c r="B102" s="142">
        <f>IF(P88&gt;0,1/P88,0)</f>
        <v>0</v>
      </c>
      <c r="C102" s="142">
        <f>IF(P89&gt;0,1/P89,0)</f>
        <v>0</v>
      </c>
      <c r="D102" s="142">
        <f>IF(P90&gt;0,1/P90,0)</f>
        <v>0</v>
      </c>
      <c r="E102" s="142">
        <f>IF(P91&gt;0,1/P91,0)</f>
        <v>0</v>
      </c>
      <c r="F102" s="142">
        <f>IF(P92&gt;0,1/P92,0)</f>
        <v>0</v>
      </c>
      <c r="G102" s="142">
        <f>IF(P93&gt;0,1/P93,0)</f>
        <v>0</v>
      </c>
      <c r="H102" s="142">
        <f>IF(P94&gt;0,1/P94,0)</f>
        <v>0</v>
      </c>
      <c r="I102" s="142">
        <f>IF(P95&gt;0,1/P95,0)</f>
        <v>0</v>
      </c>
      <c r="J102" s="142">
        <f>IF(P96&gt;0,1/P96,0)</f>
        <v>0</v>
      </c>
      <c r="K102" s="142">
        <f>IF(P97&gt;0,1/P97,0)</f>
        <v>0</v>
      </c>
      <c r="L102" s="171">
        <f>IF(P98&gt;0,1/P98,0)</f>
        <v>0</v>
      </c>
      <c r="M102" s="171">
        <f>IF(P99&gt;0,1/P99,0)</f>
        <v>0</v>
      </c>
      <c r="N102" s="171">
        <f>IF(P100&gt;0,1/P100,0)</f>
        <v>0</v>
      </c>
      <c r="O102" s="171">
        <f>IF(P101&gt;0,1/P101,0)</f>
        <v>0</v>
      </c>
      <c r="P102" s="185">
        <v>1</v>
      </c>
      <c r="Q102" s="143">
        <f t="shared" si="21"/>
        <v>0</v>
      </c>
      <c r="R102" s="143">
        <f t="shared" si="22"/>
        <v>0</v>
      </c>
      <c r="S102" s="174">
        <f t="shared" si="23"/>
        <v>0</v>
      </c>
      <c r="T102" s="143">
        <f t="shared" si="24"/>
        <v>0</v>
      </c>
      <c r="U102" s="143" t="e">
        <f t="shared" si="25"/>
        <v>#DIV/0!</v>
      </c>
      <c r="AE102" s="26"/>
      <c r="AG102" s="40" t="str">
        <f>+$A$26</f>
        <v/>
      </c>
      <c r="AH102" s="40"/>
      <c r="AI102" s="145">
        <f t="shared" si="26"/>
        <v>0</v>
      </c>
    </row>
    <row r="103" spans="1:35" s="26" customFormat="1" ht="13.5" x14ac:dyDescent="0.25">
      <c r="A103" s="146" t="s">
        <v>44</v>
      </c>
      <c r="B103" s="147" t="e">
        <f>IF(B88&gt;0,ROUND(SUM(B88:B102)*U88,3),0)</f>
        <v>#DIV/0!</v>
      </c>
      <c r="C103" s="147">
        <f>IF(C88&gt;0,ROUND(SUM(C88:C102)*U89,3),0)</f>
        <v>0</v>
      </c>
      <c r="D103" s="147">
        <f>IF(D88&gt;0,ROUND(SUM(D88:D102)*U90,3),0)</f>
        <v>0</v>
      </c>
      <c r="E103" s="147">
        <f>IF(E88&gt;0,ROUND(SUM(E88:E102)*U91,3),0)</f>
        <v>0</v>
      </c>
      <c r="F103" s="147">
        <f>IF(F88&gt;0,ROUND(SUM(F88:F102)*U92,3),0)</f>
        <v>0</v>
      </c>
      <c r="G103" s="147">
        <f>IF(G88&gt;0,ROUND(SUM(G88:G102)*U93,3),0)</f>
        <v>0</v>
      </c>
      <c r="H103" s="147">
        <f>IF(H88&gt;0,ROUND(SUM(H88:H102)*U94,3),0)</f>
        <v>0</v>
      </c>
      <c r="I103" s="147">
        <f>IF(I88&gt;0,ROUND(SUM(I88:I102)*U95,3),0)</f>
        <v>0</v>
      </c>
      <c r="J103" s="147">
        <f>IF(J88&gt;0,ROUND(SUM(J88:J102)*U96,3),0)</f>
        <v>0</v>
      </c>
      <c r="K103" s="147">
        <f>IF(K88&gt;0,ROUND(SUM(K88:K102)*U97,3),0)</f>
        <v>0</v>
      </c>
      <c r="L103" s="147">
        <f>IF(L88&gt;0,ROUND(SUM(L88:L102)*U98,3),0)</f>
        <v>0</v>
      </c>
      <c r="M103" s="147">
        <f>IF(M88&gt;0,ROUND(SUM(M88:M102)*U99,3),0)</f>
        <v>0</v>
      </c>
      <c r="N103" s="147">
        <f>IF(N88&gt;0,ROUND(SUM(N88:N102)*U100,3),0)</f>
        <v>0</v>
      </c>
      <c r="O103" s="147">
        <f>IF(O88&gt;0,ROUND(SUM(O88:O102)*U101,3),0)</f>
        <v>0</v>
      </c>
      <c r="P103" s="147">
        <f>IF(P88&gt;0,ROUND(SUM(P88:P102)*U102,3),0)</f>
        <v>0</v>
      </c>
      <c r="Q103" s="377" t="s">
        <v>43</v>
      </c>
      <c r="R103" s="377"/>
      <c r="S103" s="148">
        <f>ROUND(SUM(T88:T102),3)</f>
        <v>0</v>
      </c>
      <c r="T103" s="205" t="s">
        <v>45</v>
      </c>
      <c r="U103" s="148" t="e">
        <f>ROUND(SUM(B103:P103),3)</f>
        <v>#DIV/0!</v>
      </c>
      <c r="V103" s="415"/>
      <c r="W103" s="415"/>
      <c r="X103" s="415"/>
      <c r="Y103" s="415"/>
      <c r="Z103" s="415"/>
      <c r="AA103" s="415"/>
      <c r="AB103" s="135"/>
      <c r="AC103" s="146" t="str">
        <f>IF(AC87="","",SUM(AC88:AC101))</f>
        <v/>
      </c>
      <c r="AD103" s="146"/>
      <c r="AE103" s="146"/>
      <c r="AF103" s="146"/>
      <c r="AG103" s="175"/>
      <c r="AH103" s="175"/>
      <c r="AI103" s="175"/>
    </row>
    <row r="104" spans="1:35" ht="24" customHeight="1" x14ac:dyDescent="0.2">
      <c r="Q104" s="135"/>
      <c r="R104" s="135"/>
      <c r="S104" s="135"/>
      <c r="T104" s="135"/>
      <c r="U104" s="135"/>
    </row>
    <row r="105" spans="1:35" ht="18.75" x14ac:dyDescent="0.3">
      <c r="A105" s="19" t="str">
        <f>IF(Anagrafica!A93&lt;&gt;"",Anagrafica!A93&amp;" - "&amp;Anagrafica!B93,"")</f>
        <v/>
      </c>
      <c r="B105" s="20"/>
      <c r="D105" s="1"/>
      <c r="Q105" s="135"/>
      <c r="R105" s="135"/>
      <c r="S105" s="135"/>
      <c r="T105" s="135"/>
      <c r="U105" s="135"/>
    </row>
    <row r="106" spans="1:35" s="5" customFormat="1" ht="13.5" customHeight="1" x14ac:dyDescent="0.2">
      <c r="A106" s="137" t="s">
        <v>10</v>
      </c>
      <c r="B106" s="109" t="s">
        <v>28</v>
      </c>
      <c r="C106" s="109" t="s">
        <v>56</v>
      </c>
      <c r="D106" s="109" t="s">
        <v>29</v>
      </c>
      <c r="E106" s="109" t="s">
        <v>27</v>
      </c>
      <c r="F106" s="109" t="s">
        <v>30</v>
      </c>
      <c r="G106" s="109" t="s">
        <v>31</v>
      </c>
      <c r="H106" s="109" t="s">
        <v>32</v>
      </c>
      <c r="I106" s="109" t="s">
        <v>33</v>
      </c>
      <c r="J106" s="109" t="s">
        <v>34</v>
      </c>
      <c r="K106" s="109" t="s">
        <v>39</v>
      </c>
      <c r="L106" s="138" t="s">
        <v>49</v>
      </c>
      <c r="M106" s="138" t="s">
        <v>35</v>
      </c>
      <c r="N106" s="138" t="s">
        <v>36</v>
      </c>
      <c r="O106" s="138" t="s">
        <v>37</v>
      </c>
      <c r="P106" s="138" t="s">
        <v>38</v>
      </c>
      <c r="Q106" s="139" t="s">
        <v>41</v>
      </c>
      <c r="R106" s="140" t="s">
        <v>41</v>
      </c>
      <c r="S106" s="140" t="s">
        <v>41</v>
      </c>
      <c r="T106" s="141" t="s">
        <v>42</v>
      </c>
      <c r="U106" s="141" t="s">
        <v>46</v>
      </c>
      <c r="AE106" s="26"/>
      <c r="AG106" s="4" t="s">
        <v>10</v>
      </c>
      <c r="AI106" s="5" t="s">
        <v>0</v>
      </c>
    </row>
    <row r="107" spans="1:35" ht="13.5" x14ac:dyDescent="0.25">
      <c r="A107" s="109" t="str">
        <f>+$A$12</f>
        <v/>
      </c>
      <c r="B107" s="184">
        <v>1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  <c r="H107" s="108">
        <v>0</v>
      </c>
      <c r="I107" s="108">
        <v>0</v>
      </c>
      <c r="J107" s="108">
        <v>0</v>
      </c>
      <c r="K107" s="108">
        <v>0</v>
      </c>
      <c r="L107" s="108">
        <v>0</v>
      </c>
      <c r="M107" s="108">
        <v>0</v>
      </c>
      <c r="N107" s="108">
        <v>0</v>
      </c>
      <c r="O107" s="108">
        <v>0</v>
      </c>
      <c r="P107" s="108">
        <v>0</v>
      </c>
      <c r="Q107" s="143">
        <f t="shared" ref="Q107:Q121" si="27">+IF(B$10=2,POWER(PRODUCT(B107:C107),1/$B$10),IF(B$10=3,POWER(PRODUCT(B107:D107),1/$B$10),IF(B$10=4,POWER(PRODUCT(B107:E107),1/$B$10),IF(B$10=5,POWER(PRODUCT(B107:F107),1/$B$10),IF(B$10=6,POWER(PRODUCT(B107:G107),1/$B$10),0)))))</f>
        <v>0</v>
      </c>
      <c r="R107" s="143">
        <f t="shared" ref="R107:R121" si="28">+IF(B$10=7,POWER(PRODUCT(B107:H107),1/$B$10),IF(B$10=8,POWER(PRODUCT(B107:I107),1/$B$10),IF(B$10=9,POWER(PRODUCT(B107:J107),1/$B$10),IF(B$10=10,POWER(PRODUCT(B107:K107),1/$B$10),0))))</f>
        <v>0</v>
      </c>
      <c r="S107" s="174">
        <f t="shared" ref="S107:S121" si="29">+IF(B$10=11,POWER(PRODUCT(B107:L107),1/$B$10),IF(B$10=12,POWER(PRODUCT(B107:M107),1/$B$10),IF(B$10=13,POWER(PRODUCT(B107:N107),1/$B$10),IF(B$10=14,POWER(PRODUCT(B107:O107),1/$B$10),IF(B$10=15,POWER(PRODUCT(B107:P107),1/$B$10),0)))))</f>
        <v>0</v>
      </c>
      <c r="T107" s="143">
        <f>ROUND(MAX(Q107:S107),3)</f>
        <v>0</v>
      </c>
      <c r="U107" s="143" t="e">
        <f>ROUND(T107/S$122,3)</f>
        <v>#DIV/0!</v>
      </c>
      <c r="V107" s="144"/>
      <c r="W107" s="144"/>
      <c r="X107" s="144"/>
      <c r="Y107" s="144"/>
      <c r="Z107" s="144"/>
      <c r="AA107" s="144"/>
      <c r="AB107" s="144"/>
      <c r="AC107" s="144"/>
      <c r="AE107" s="26"/>
      <c r="AG107" s="6" t="str">
        <f>+$A$12</f>
        <v/>
      </c>
      <c r="AH107" s="6"/>
      <c r="AI107" s="145">
        <f>IF(S$122&gt;0,ROUND(U107/MAX(U$107:U$121),3),0)</f>
        <v>0</v>
      </c>
    </row>
    <row r="108" spans="1:35" ht="13.5" x14ac:dyDescent="0.25">
      <c r="A108" s="109" t="str">
        <f>+$A$13</f>
        <v/>
      </c>
      <c r="B108" s="142">
        <f>IF(C107&gt;0,1/C107,0)</f>
        <v>0</v>
      </c>
      <c r="C108" s="184">
        <v>1</v>
      </c>
      <c r="D108" s="108">
        <v>0</v>
      </c>
      <c r="E108" s="108">
        <v>0</v>
      </c>
      <c r="F108" s="108">
        <v>0</v>
      </c>
      <c r="G108" s="108">
        <v>0</v>
      </c>
      <c r="H108" s="108">
        <v>0</v>
      </c>
      <c r="I108" s="108">
        <v>0</v>
      </c>
      <c r="J108" s="108">
        <v>0</v>
      </c>
      <c r="K108" s="108">
        <v>0</v>
      </c>
      <c r="L108" s="108">
        <v>0</v>
      </c>
      <c r="M108" s="108">
        <v>0</v>
      </c>
      <c r="N108" s="108">
        <v>0</v>
      </c>
      <c r="O108" s="108">
        <v>0</v>
      </c>
      <c r="P108" s="108">
        <v>0</v>
      </c>
      <c r="Q108" s="143">
        <f t="shared" si="27"/>
        <v>0</v>
      </c>
      <c r="R108" s="143">
        <f t="shared" si="28"/>
        <v>0</v>
      </c>
      <c r="S108" s="174">
        <f t="shared" si="29"/>
        <v>0</v>
      </c>
      <c r="T108" s="143">
        <f t="shared" ref="T108:T121" si="30">ROUND(MAX(Q108:S108),3)</f>
        <v>0</v>
      </c>
      <c r="U108" s="143" t="e">
        <f t="shared" ref="U108:U121" si="31">ROUND(T108/S$122,3)</f>
        <v>#DIV/0!</v>
      </c>
      <c r="V108" s="144"/>
      <c r="W108" s="144"/>
      <c r="X108" s="144"/>
      <c r="Y108" s="144"/>
      <c r="Z108" s="144"/>
      <c r="AA108" s="144"/>
      <c r="AB108" s="144"/>
      <c r="AC108" s="144"/>
      <c r="AE108" s="26"/>
      <c r="AG108" s="7" t="str">
        <f>+$A$13</f>
        <v/>
      </c>
      <c r="AH108" s="7"/>
      <c r="AI108" s="145">
        <f t="shared" ref="AI108:AI121" si="32">IF(S$122&gt;0,ROUND(U108/MAX(U$107:U$121),3),0)</f>
        <v>0</v>
      </c>
    </row>
    <row r="109" spans="1:35" ht="13.5" x14ac:dyDescent="0.25">
      <c r="A109" s="109" t="str">
        <f>+$A$14</f>
        <v/>
      </c>
      <c r="B109" s="142">
        <f>IF(D107&gt;0,1/D107,0)</f>
        <v>0</v>
      </c>
      <c r="C109" s="142">
        <f>IF(D108&gt;0,1/D108,0)</f>
        <v>0</v>
      </c>
      <c r="D109" s="184">
        <v>1</v>
      </c>
      <c r="E109" s="108">
        <v>0</v>
      </c>
      <c r="F109" s="108">
        <v>0</v>
      </c>
      <c r="G109" s="108">
        <v>0</v>
      </c>
      <c r="H109" s="108">
        <v>0</v>
      </c>
      <c r="I109" s="108">
        <v>0</v>
      </c>
      <c r="J109" s="108">
        <v>0</v>
      </c>
      <c r="K109" s="108">
        <v>0</v>
      </c>
      <c r="L109" s="108">
        <v>0</v>
      </c>
      <c r="M109" s="108">
        <v>0</v>
      </c>
      <c r="N109" s="108">
        <v>0</v>
      </c>
      <c r="O109" s="108">
        <v>0</v>
      </c>
      <c r="P109" s="108">
        <v>0</v>
      </c>
      <c r="Q109" s="143">
        <f t="shared" si="27"/>
        <v>0</v>
      </c>
      <c r="R109" s="143">
        <f t="shared" si="28"/>
        <v>0</v>
      </c>
      <c r="S109" s="174">
        <f t="shared" si="29"/>
        <v>0</v>
      </c>
      <c r="T109" s="143">
        <f t="shared" si="30"/>
        <v>0</v>
      </c>
      <c r="U109" s="143" t="e">
        <f t="shared" si="31"/>
        <v>#DIV/0!</v>
      </c>
      <c r="V109" s="144"/>
      <c r="W109" s="144"/>
      <c r="X109" s="144"/>
      <c r="Y109" s="144"/>
      <c r="Z109" s="144"/>
      <c r="AA109" s="144"/>
      <c r="AB109" s="144"/>
      <c r="AC109" s="144"/>
      <c r="AE109" s="26"/>
      <c r="AG109" s="7" t="str">
        <f>+$A$14</f>
        <v/>
      </c>
      <c r="AH109" s="7"/>
      <c r="AI109" s="145">
        <f t="shared" si="32"/>
        <v>0</v>
      </c>
    </row>
    <row r="110" spans="1:35" ht="13.5" x14ac:dyDescent="0.25">
      <c r="A110" s="109" t="str">
        <f>+$A$15</f>
        <v/>
      </c>
      <c r="B110" s="142">
        <f>IF(E107&gt;0,1/E107,0)</f>
        <v>0</v>
      </c>
      <c r="C110" s="142">
        <f>IF(E108&gt;0,1/E108,0)</f>
        <v>0</v>
      </c>
      <c r="D110" s="142">
        <f>IF(E109&gt;0,1/E109,0)</f>
        <v>0</v>
      </c>
      <c r="E110" s="184">
        <v>1</v>
      </c>
      <c r="F110" s="108">
        <v>0</v>
      </c>
      <c r="G110" s="108">
        <v>0</v>
      </c>
      <c r="H110" s="108">
        <v>0</v>
      </c>
      <c r="I110" s="108">
        <v>0</v>
      </c>
      <c r="J110" s="108">
        <v>0</v>
      </c>
      <c r="K110" s="108">
        <v>0</v>
      </c>
      <c r="L110" s="108">
        <v>0</v>
      </c>
      <c r="M110" s="108">
        <v>0</v>
      </c>
      <c r="N110" s="108">
        <v>0</v>
      </c>
      <c r="O110" s="108">
        <v>0</v>
      </c>
      <c r="P110" s="108">
        <v>0</v>
      </c>
      <c r="Q110" s="143">
        <f t="shared" si="27"/>
        <v>0</v>
      </c>
      <c r="R110" s="143">
        <f t="shared" si="28"/>
        <v>0</v>
      </c>
      <c r="S110" s="174">
        <f t="shared" si="29"/>
        <v>0</v>
      </c>
      <c r="T110" s="143">
        <f t="shared" si="30"/>
        <v>0</v>
      </c>
      <c r="U110" s="143" t="e">
        <f t="shared" si="31"/>
        <v>#DIV/0!</v>
      </c>
      <c r="V110" s="144"/>
      <c r="W110" s="144"/>
      <c r="X110" s="144"/>
      <c r="Y110" s="144"/>
      <c r="Z110" s="144"/>
      <c r="AA110" s="144"/>
      <c r="AB110" s="144"/>
      <c r="AC110" s="144"/>
      <c r="AE110" s="26"/>
      <c r="AG110" s="7" t="str">
        <f>+$A$15</f>
        <v/>
      </c>
      <c r="AH110" s="7"/>
      <c r="AI110" s="145">
        <f t="shared" si="32"/>
        <v>0</v>
      </c>
    </row>
    <row r="111" spans="1:35" ht="13.5" x14ac:dyDescent="0.25">
      <c r="A111" s="109" t="str">
        <f>+$A$16</f>
        <v/>
      </c>
      <c r="B111" s="142">
        <f>IF(F107&gt;0,1/F107,0)</f>
        <v>0</v>
      </c>
      <c r="C111" s="142">
        <f>IF(F108&gt;0,1/F108,0)</f>
        <v>0</v>
      </c>
      <c r="D111" s="142">
        <f>IF(F109&gt;0,1/F109,0)</f>
        <v>0</v>
      </c>
      <c r="E111" s="142">
        <f>IF(F110&gt;0,1/F110,0)</f>
        <v>0</v>
      </c>
      <c r="F111" s="184">
        <v>1</v>
      </c>
      <c r="G111" s="108">
        <v>0</v>
      </c>
      <c r="H111" s="108">
        <v>0</v>
      </c>
      <c r="I111" s="108">
        <v>0</v>
      </c>
      <c r="J111" s="108">
        <v>0</v>
      </c>
      <c r="K111" s="108">
        <v>0</v>
      </c>
      <c r="L111" s="108">
        <v>0</v>
      </c>
      <c r="M111" s="108">
        <v>0</v>
      </c>
      <c r="N111" s="108">
        <v>0</v>
      </c>
      <c r="O111" s="108">
        <v>0</v>
      </c>
      <c r="P111" s="108">
        <v>0</v>
      </c>
      <c r="Q111" s="143">
        <f t="shared" si="27"/>
        <v>0</v>
      </c>
      <c r="R111" s="143">
        <f t="shared" si="28"/>
        <v>0</v>
      </c>
      <c r="S111" s="174">
        <f t="shared" si="29"/>
        <v>0</v>
      </c>
      <c r="T111" s="143">
        <f t="shared" si="30"/>
        <v>0</v>
      </c>
      <c r="U111" s="143" t="e">
        <f t="shared" si="31"/>
        <v>#DIV/0!</v>
      </c>
      <c r="V111" s="144"/>
      <c r="W111" s="144"/>
      <c r="X111" s="144"/>
      <c r="Y111" s="144"/>
      <c r="Z111" s="144"/>
      <c r="AA111" s="144"/>
      <c r="AB111" s="144"/>
      <c r="AC111" s="144"/>
      <c r="AE111" s="26"/>
      <c r="AG111" s="7" t="str">
        <f>+$A$16</f>
        <v/>
      </c>
      <c r="AH111" s="7"/>
      <c r="AI111" s="145">
        <f t="shared" si="32"/>
        <v>0</v>
      </c>
    </row>
    <row r="112" spans="1:35" ht="13.5" x14ac:dyDescent="0.25">
      <c r="A112" s="109" t="str">
        <f>+$A$17</f>
        <v/>
      </c>
      <c r="B112" s="142">
        <f>IF(G107&gt;0,1/G107,0)</f>
        <v>0</v>
      </c>
      <c r="C112" s="142">
        <f>IF(G108&gt;0,1/G108,0)</f>
        <v>0</v>
      </c>
      <c r="D112" s="142">
        <f>IF(G109&gt;0,1/G109,0)</f>
        <v>0</v>
      </c>
      <c r="E112" s="142">
        <f>IF(G110&gt;0,1/G110,0)</f>
        <v>0</v>
      </c>
      <c r="F112" s="142">
        <f>IF(G111&gt;0,1/G111,0)</f>
        <v>0</v>
      </c>
      <c r="G112" s="184">
        <v>1</v>
      </c>
      <c r="H112" s="108">
        <v>0</v>
      </c>
      <c r="I112" s="108">
        <v>0</v>
      </c>
      <c r="J112" s="108">
        <v>0</v>
      </c>
      <c r="K112" s="108">
        <v>0</v>
      </c>
      <c r="L112" s="108">
        <v>0</v>
      </c>
      <c r="M112" s="108">
        <v>0</v>
      </c>
      <c r="N112" s="108">
        <v>0</v>
      </c>
      <c r="O112" s="108">
        <v>0</v>
      </c>
      <c r="P112" s="108">
        <v>0</v>
      </c>
      <c r="Q112" s="143">
        <f t="shared" si="27"/>
        <v>0</v>
      </c>
      <c r="R112" s="143">
        <f t="shared" si="28"/>
        <v>0</v>
      </c>
      <c r="S112" s="174">
        <f t="shared" si="29"/>
        <v>0</v>
      </c>
      <c r="T112" s="143">
        <f t="shared" si="30"/>
        <v>0</v>
      </c>
      <c r="U112" s="143" t="e">
        <f t="shared" si="31"/>
        <v>#DIV/0!</v>
      </c>
      <c r="V112" s="144"/>
      <c r="W112" s="144"/>
      <c r="X112" s="144"/>
      <c r="Y112" s="144"/>
      <c r="Z112" s="144"/>
      <c r="AA112" s="144"/>
      <c r="AB112" s="144"/>
      <c r="AC112" s="144"/>
      <c r="AE112" s="26"/>
      <c r="AG112" s="7" t="str">
        <f>+$A$17</f>
        <v/>
      </c>
      <c r="AH112" s="7"/>
      <c r="AI112" s="145">
        <f t="shared" si="32"/>
        <v>0</v>
      </c>
    </row>
    <row r="113" spans="1:35" ht="13.5" x14ac:dyDescent="0.25">
      <c r="A113" s="109" t="str">
        <f>+$A$18</f>
        <v/>
      </c>
      <c r="B113" s="142">
        <f>IF(H107&gt;0,1/H107,0)</f>
        <v>0</v>
      </c>
      <c r="C113" s="142">
        <f>IF(H108&gt;0,1/H108,0)</f>
        <v>0</v>
      </c>
      <c r="D113" s="142">
        <f>IF(H109&gt;0,1/H109,0)</f>
        <v>0</v>
      </c>
      <c r="E113" s="142">
        <f>IF(H110&gt;0,1/H110,0)</f>
        <v>0</v>
      </c>
      <c r="F113" s="142">
        <f>IF(H111&gt;0,1/H111,0)</f>
        <v>0</v>
      </c>
      <c r="G113" s="142">
        <f>IF(H112&gt;0,1/H112,0)</f>
        <v>0</v>
      </c>
      <c r="H113" s="184">
        <v>1</v>
      </c>
      <c r="I113" s="108">
        <v>0</v>
      </c>
      <c r="J113" s="108">
        <v>0</v>
      </c>
      <c r="K113" s="108">
        <v>0</v>
      </c>
      <c r="L113" s="108">
        <v>0</v>
      </c>
      <c r="M113" s="108">
        <v>0</v>
      </c>
      <c r="N113" s="108">
        <v>0</v>
      </c>
      <c r="O113" s="108">
        <v>0</v>
      </c>
      <c r="P113" s="108">
        <v>0</v>
      </c>
      <c r="Q113" s="143">
        <f t="shared" si="27"/>
        <v>0</v>
      </c>
      <c r="R113" s="143">
        <f t="shared" si="28"/>
        <v>0</v>
      </c>
      <c r="S113" s="174">
        <f t="shared" si="29"/>
        <v>0</v>
      </c>
      <c r="T113" s="143">
        <f t="shared" si="30"/>
        <v>0</v>
      </c>
      <c r="U113" s="143" t="e">
        <f t="shared" si="31"/>
        <v>#DIV/0!</v>
      </c>
      <c r="V113" s="144"/>
      <c r="W113" s="144"/>
      <c r="X113" s="144"/>
      <c r="Y113" s="144"/>
      <c r="Z113" s="144"/>
      <c r="AA113" s="144"/>
      <c r="AB113" s="144"/>
      <c r="AC113" s="144"/>
      <c r="AE113" s="26"/>
      <c r="AG113" s="7" t="str">
        <f>+$A$18</f>
        <v/>
      </c>
      <c r="AH113" s="7"/>
      <c r="AI113" s="145">
        <f t="shared" si="32"/>
        <v>0</v>
      </c>
    </row>
    <row r="114" spans="1:35" ht="13.5" x14ac:dyDescent="0.25">
      <c r="A114" s="109" t="str">
        <f>+$A$19</f>
        <v/>
      </c>
      <c r="B114" s="142">
        <f>IF(I107&gt;0,1/I107,0)</f>
        <v>0</v>
      </c>
      <c r="C114" s="142">
        <f>IF(I108&gt;0,1/I108,0)</f>
        <v>0</v>
      </c>
      <c r="D114" s="142">
        <f>IF(I109&gt;0,1/I109,0)</f>
        <v>0</v>
      </c>
      <c r="E114" s="142">
        <f>IF(I110&gt;0,1/I110,0)</f>
        <v>0</v>
      </c>
      <c r="F114" s="142">
        <f>IF(I111&gt;0,1/I111,0)</f>
        <v>0</v>
      </c>
      <c r="G114" s="142">
        <f>IF(I112&gt;0,1/I112,0)</f>
        <v>0</v>
      </c>
      <c r="H114" s="142">
        <f>IF(I113&gt;0,1/I113,0)</f>
        <v>0</v>
      </c>
      <c r="I114" s="184">
        <v>1</v>
      </c>
      <c r="J114" s="108">
        <v>0</v>
      </c>
      <c r="K114" s="108">
        <v>0</v>
      </c>
      <c r="L114" s="108">
        <v>0</v>
      </c>
      <c r="M114" s="108">
        <v>0</v>
      </c>
      <c r="N114" s="108">
        <v>0</v>
      </c>
      <c r="O114" s="108">
        <v>0</v>
      </c>
      <c r="P114" s="108">
        <v>0</v>
      </c>
      <c r="Q114" s="143">
        <f t="shared" si="27"/>
        <v>0</v>
      </c>
      <c r="R114" s="143">
        <f t="shared" si="28"/>
        <v>0</v>
      </c>
      <c r="S114" s="174">
        <f t="shared" si="29"/>
        <v>0</v>
      </c>
      <c r="T114" s="143">
        <f t="shared" si="30"/>
        <v>0</v>
      </c>
      <c r="U114" s="143" t="e">
        <f t="shared" si="31"/>
        <v>#DIV/0!</v>
      </c>
      <c r="V114" s="144"/>
      <c r="W114" s="144"/>
      <c r="X114" s="144"/>
      <c r="Y114" s="144"/>
      <c r="Z114" s="144"/>
      <c r="AA114" s="144"/>
      <c r="AB114" s="144"/>
      <c r="AC114" s="144"/>
      <c r="AE114" s="26"/>
      <c r="AG114" s="7" t="str">
        <f>+$A$19</f>
        <v/>
      </c>
      <c r="AH114" s="7"/>
      <c r="AI114" s="145">
        <f t="shared" si="32"/>
        <v>0</v>
      </c>
    </row>
    <row r="115" spans="1:35" ht="13.5" x14ac:dyDescent="0.25">
      <c r="A115" s="109" t="str">
        <f>+$A$20</f>
        <v/>
      </c>
      <c r="B115" s="142">
        <f>IF(J107&gt;0,1/J107,0)</f>
        <v>0</v>
      </c>
      <c r="C115" s="142">
        <f>IF(J108&gt;0,1/J108,0)</f>
        <v>0</v>
      </c>
      <c r="D115" s="142">
        <f>IF(J109&gt;0,1/J109,0)</f>
        <v>0</v>
      </c>
      <c r="E115" s="142">
        <f>IF(J110&gt;0,1/J110,0)</f>
        <v>0</v>
      </c>
      <c r="F115" s="142">
        <f>IF(J111&gt;0,1/J111,0)</f>
        <v>0</v>
      </c>
      <c r="G115" s="142">
        <f>IF(J112&gt;0,1/J112,0)</f>
        <v>0</v>
      </c>
      <c r="H115" s="142">
        <f>IF(J113&gt;0,1/J113,0)</f>
        <v>0</v>
      </c>
      <c r="I115" s="142">
        <f>IF(J114&gt;0,1/J114,0)</f>
        <v>0</v>
      </c>
      <c r="J115" s="184">
        <v>1</v>
      </c>
      <c r="K115" s="108">
        <v>0</v>
      </c>
      <c r="L115" s="108">
        <v>0</v>
      </c>
      <c r="M115" s="108">
        <v>0</v>
      </c>
      <c r="N115" s="108">
        <v>0</v>
      </c>
      <c r="O115" s="108">
        <v>0</v>
      </c>
      <c r="P115" s="108">
        <v>0</v>
      </c>
      <c r="Q115" s="143">
        <f t="shared" si="27"/>
        <v>0</v>
      </c>
      <c r="R115" s="143">
        <f t="shared" si="28"/>
        <v>0</v>
      </c>
      <c r="S115" s="174">
        <f t="shared" si="29"/>
        <v>0</v>
      </c>
      <c r="T115" s="143">
        <f t="shared" si="30"/>
        <v>0</v>
      </c>
      <c r="U115" s="143" t="e">
        <f t="shared" si="31"/>
        <v>#DIV/0!</v>
      </c>
      <c r="V115" s="144"/>
      <c r="W115" s="144"/>
      <c r="X115" s="144"/>
      <c r="Y115" s="144"/>
      <c r="Z115" s="144"/>
      <c r="AA115" s="144"/>
      <c r="AB115" s="144"/>
      <c r="AC115" s="144"/>
      <c r="AE115" s="26"/>
      <c r="AG115" s="7" t="str">
        <f>+$A$20</f>
        <v/>
      </c>
      <c r="AH115" s="7"/>
      <c r="AI115" s="145">
        <f t="shared" si="32"/>
        <v>0</v>
      </c>
    </row>
    <row r="116" spans="1:35" ht="13.5" x14ac:dyDescent="0.25">
      <c r="A116" s="109" t="str">
        <f>+$A$21</f>
        <v/>
      </c>
      <c r="B116" s="142">
        <f>IF(K107&gt;0,1/K107,0)</f>
        <v>0</v>
      </c>
      <c r="C116" s="142">
        <f>IF(K108&gt;0,1/K108,0)</f>
        <v>0</v>
      </c>
      <c r="D116" s="142">
        <f>IF(K109&gt;0,1/K109,K109)</f>
        <v>0</v>
      </c>
      <c r="E116" s="142">
        <f>IF(K110&gt;0,1/K110,0)</f>
        <v>0</v>
      </c>
      <c r="F116" s="142">
        <f>IF(K111&gt;0,1/K111,K111)</f>
        <v>0</v>
      </c>
      <c r="G116" s="142">
        <f>IF(K112&gt;0,1/K112,0)</f>
        <v>0</v>
      </c>
      <c r="H116" s="142">
        <f>IF(K113&gt;0,1/K113,0)</f>
        <v>0</v>
      </c>
      <c r="I116" s="142">
        <f>IF(K114&gt;0,1/K114,0)</f>
        <v>0</v>
      </c>
      <c r="J116" s="142">
        <f>IF(K115&gt;0,1/K115,0)</f>
        <v>0</v>
      </c>
      <c r="K116" s="184">
        <v>1</v>
      </c>
      <c r="L116" s="108">
        <v>0</v>
      </c>
      <c r="M116" s="108">
        <v>0</v>
      </c>
      <c r="N116" s="108">
        <v>0</v>
      </c>
      <c r="O116" s="108">
        <v>0</v>
      </c>
      <c r="P116" s="108">
        <v>0</v>
      </c>
      <c r="Q116" s="143">
        <f t="shared" si="27"/>
        <v>0</v>
      </c>
      <c r="R116" s="143">
        <f t="shared" si="28"/>
        <v>0</v>
      </c>
      <c r="S116" s="174">
        <f t="shared" si="29"/>
        <v>0</v>
      </c>
      <c r="T116" s="143">
        <f t="shared" si="30"/>
        <v>0</v>
      </c>
      <c r="U116" s="143" t="e">
        <f t="shared" si="31"/>
        <v>#DIV/0!</v>
      </c>
      <c r="V116" s="144"/>
      <c r="W116" s="144"/>
      <c r="X116" s="144"/>
      <c r="Y116" s="144"/>
      <c r="Z116" s="144"/>
      <c r="AA116" s="144"/>
      <c r="AB116" s="144"/>
      <c r="AC116" s="144"/>
      <c r="AE116" s="26"/>
      <c r="AG116" s="7" t="str">
        <f>+$A$21</f>
        <v/>
      </c>
      <c r="AH116" s="7"/>
      <c r="AI116" s="145">
        <f t="shared" si="32"/>
        <v>0</v>
      </c>
    </row>
    <row r="117" spans="1:35" ht="13.5" x14ac:dyDescent="0.25">
      <c r="A117" s="109" t="str">
        <f>+$A$22</f>
        <v/>
      </c>
      <c r="B117" s="142">
        <f>IF(L107&gt;0,1/L107,0)</f>
        <v>0</v>
      </c>
      <c r="C117" s="142">
        <f>IF(L108&gt;0,1/L108,0)</f>
        <v>0</v>
      </c>
      <c r="D117" s="142">
        <f>IF(L109&gt;0,1/L109,0)</f>
        <v>0</v>
      </c>
      <c r="E117" s="142">
        <f>IF(L110&gt;0,1/L110,0)</f>
        <v>0</v>
      </c>
      <c r="F117" s="142">
        <f>IF(L111&gt;0,1/L111,0)</f>
        <v>0</v>
      </c>
      <c r="G117" s="142">
        <f>IF(L112&gt;0,1/L112,0)</f>
        <v>0</v>
      </c>
      <c r="H117" s="142">
        <f>IF(L113&gt;0,1/L113,0)</f>
        <v>0</v>
      </c>
      <c r="I117" s="142">
        <f>IF(L114&gt;0,1/L114,0)</f>
        <v>0</v>
      </c>
      <c r="J117" s="142">
        <f>IF(L115&gt;0,1/L115,0)</f>
        <v>0</v>
      </c>
      <c r="K117" s="142">
        <f>IF(L116&gt;0,1/L116,0)</f>
        <v>0</v>
      </c>
      <c r="L117" s="185">
        <v>1</v>
      </c>
      <c r="M117" s="108">
        <v>0</v>
      </c>
      <c r="N117" s="108">
        <v>0</v>
      </c>
      <c r="O117" s="108">
        <v>0</v>
      </c>
      <c r="P117" s="108">
        <v>0</v>
      </c>
      <c r="Q117" s="143">
        <f t="shared" si="27"/>
        <v>0</v>
      </c>
      <c r="R117" s="143">
        <f t="shared" si="28"/>
        <v>0</v>
      </c>
      <c r="S117" s="174">
        <f t="shared" si="29"/>
        <v>0</v>
      </c>
      <c r="T117" s="143">
        <f t="shared" si="30"/>
        <v>0</v>
      </c>
      <c r="U117" s="143" t="e">
        <f t="shared" si="31"/>
        <v>#DIV/0!</v>
      </c>
      <c r="V117" s="144"/>
      <c r="W117" s="144"/>
      <c r="X117" s="144"/>
      <c r="Y117" s="144"/>
      <c r="Z117" s="144"/>
      <c r="AA117" s="144"/>
      <c r="AB117" s="144"/>
      <c r="AC117" s="144"/>
      <c r="AE117" s="26"/>
      <c r="AG117" s="7" t="str">
        <f>+$A$22</f>
        <v/>
      </c>
      <c r="AH117" s="7"/>
      <c r="AI117" s="145">
        <f t="shared" si="32"/>
        <v>0</v>
      </c>
    </row>
    <row r="118" spans="1:35" ht="13.5" x14ac:dyDescent="0.25">
      <c r="A118" s="109" t="str">
        <f>+$A$23</f>
        <v/>
      </c>
      <c r="B118" s="142">
        <f>IF(M107&gt;0,1/M107,0)</f>
        <v>0</v>
      </c>
      <c r="C118" s="142">
        <f>IF(M108&gt;0,1/M108,0)</f>
        <v>0</v>
      </c>
      <c r="D118" s="142">
        <f>IF(M109&gt;0,1/M109,0)</f>
        <v>0</v>
      </c>
      <c r="E118" s="142">
        <f>IF(M110&gt;0,1/M110,0)</f>
        <v>0</v>
      </c>
      <c r="F118" s="142">
        <f>IF(M111&gt;0,1/M111,0)</f>
        <v>0</v>
      </c>
      <c r="G118" s="142">
        <f>IF(M112&gt;0,1/M112,0)</f>
        <v>0</v>
      </c>
      <c r="H118" s="142">
        <f>IF(M113&gt;0,1/M113,0)</f>
        <v>0</v>
      </c>
      <c r="I118" s="142">
        <f>IF(M114&gt;0,1/M114,0)</f>
        <v>0</v>
      </c>
      <c r="J118" s="142">
        <f>IF(M115&gt;0,1/M115,0)</f>
        <v>0</v>
      </c>
      <c r="K118" s="142">
        <f>IF(M116&gt;0,1/M116,0)</f>
        <v>0</v>
      </c>
      <c r="L118" s="171">
        <f>IF(M117&gt;0,1/M117,0)</f>
        <v>0</v>
      </c>
      <c r="M118" s="185">
        <v>1</v>
      </c>
      <c r="N118" s="108">
        <v>0</v>
      </c>
      <c r="O118" s="108">
        <v>0</v>
      </c>
      <c r="P118" s="108">
        <v>0</v>
      </c>
      <c r="Q118" s="143">
        <f t="shared" si="27"/>
        <v>0</v>
      </c>
      <c r="R118" s="143">
        <f t="shared" si="28"/>
        <v>0</v>
      </c>
      <c r="S118" s="174">
        <f t="shared" si="29"/>
        <v>0</v>
      </c>
      <c r="T118" s="143">
        <f t="shared" si="30"/>
        <v>0</v>
      </c>
      <c r="U118" s="143" t="e">
        <f t="shared" si="31"/>
        <v>#DIV/0!</v>
      </c>
      <c r="V118" s="144"/>
      <c r="W118" s="144"/>
      <c r="X118" s="144"/>
      <c r="Y118" s="144"/>
      <c r="Z118" s="144"/>
      <c r="AA118" s="144"/>
      <c r="AB118" s="144"/>
      <c r="AC118" s="144"/>
      <c r="AE118" s="26"/>
      <c r="AG118" s="7" t="str">
        <f>+$A$23</f>
        <v/>
      </c>
      <c r="AH118" s="7"/>
      <c r="AI118" s="145">
        <f t="shared" si="32"/>
        <v>0</v>
      </c>
    </row>
    <row r="119" spans="1:35" ht="13.5" x14ac:dyDescent="0.25">
      <c r="A119" s="109" t="str">
        <f>+$A$24</f>
        <v/>
      </c>
      <c r="B119" s="142">
        <f>IF(N107&gt;0,1/N107,0)</f>
        <v>0</v>
      </c>
      <c r="C119" s="142">
        <f>IF(N108&gt;0,1/N108,0)</f>
        <v>0</v>
      </c>
      <c r="D119" s="142">
        <f>IF(N109&gt;0,1/N109,0)</f>
        <v>0</v>
      </c>
      <c r="E119" s="142">
        <f>IF(N110&gt;0,1/N110,0)</f>
        <v>0</v>
      </c>
      <c r="F119" s="142">
        <f>IF(N111&gt;0,1/N111,0)</f>
        <v>0</v>
      </c>
      <c r="G119" s="142">
        <f>IF(N112&gt;0,1/N112,0)</f>
        <v>0</v>
      </c>
      <c r="H119" s="142">
        <f>IF(N113&gt;0,1/N113,0)</f>
        <v>0</v>
      </c>
      <c r="I119" s="142">
        <f>IF(N114&gt;0,1/N114,0)</f>
        <v>0</v>
      </c>
      <c r="J119" s="142">
        <f>IF(N115&gt;0,1/N115,0)</f>
        <v>0</v>
      </c>
      <c r="K119" s="142">
        <f>IF(N116&gt;0,1/N116,0)</f>
        <v>0</v>
      </c>
      <c r="L119" s="171">
        <f>IF(N117&gt;0,1/N117,0)</f>
        <v>0</v>
      </c>
      <c r="M119" s="171">
        <f>IF(N118&gt;0,1/N118,0)</f>
        <v>0</v>
      </c>
      <c r="N119" s="185">
        <v>1</v>
      </c>
      <c r="O119" s="108">
        <v>0</v>
      </c>
      <c r="P119" s="108">
        <v>0</v>
      </c>
      <c r="Q119" s="143">
        <f t="shared" si="27"/>
        <v>0</v>
      </c>
      <c r="R119" s="143">
        <f t="shared" si="28"/>
        <v>0</v>
      </c>
      <c r="S119" s="174">
        <f t="shared" si="29"/>
        <v>0</v>
      </c>
      <c r="T119" s="143">
        <f t="shared" si="30"/>
        <v>0</v>
      </c>
      <c r="U119" s="143" t="e">
        <f t="shared" si="31"/>
        <v>#DIV/0!</v>
      </c>
      <c r="V119" s="144"/>
      <c r="W119" s="144"/>
      <c r="X119" s="144"/>
      <c r="Y119" s="144"/>
      <c r="Z119" s="144"/>
      <c r="AA119" s="144"/>
      <c r="AB119" s="144"/>
      <c r="AC119" s="144"/>
      <c r="AE119" s="26"/>
      <c r="AG119" s="7" t="str">
        <f>+$A$24</f>
        <v/>
      </c>
      <c r="AH119" s="7"/>
      <c r="AI119" s="145">
        <f t="shared" si="32"/>
        <v>0</v>
      </c>
    </row>
    <row r="120" spans="1:35" ht="13.5" x14ac:dyDescent="0.25">
      <c r="A120" s="109" t="str">
        <f>+$A$25</f>
        <v/>
      </c>
      <c r="B120" s="142">
        <f>IF(O107&gt;0,1/O107,0)</f>
        <v>0</v>
      </c>
      <c r="C120" s="142">
        <f>IF(O108&gt;0,1/O108,0)</f>
        <v>0</v>
      </c>
      <c r="D120" s="142">
        <f>IF(O109&gt;0,1/O109,0)</f>
        <v>0</v>
      </c>
      <c r="E120" s="142">
        <f>IF(O110&gt;0,1/O110,0)</f>
        <v>0</v>
      </c>
      <c r="F120" s="142">
        <f>IF(O111&gt;0,1/O111,0)</f>
        <v>0</v>
      </c>
      <c r="G120" s="142">
        <f>IF(O112&gt;0,1/O112,0)</f>
        <v>0</v>
      </c>
      <c r="H120" s="142">
        <f>IF(O113&gt;0,1/O113,0)</f>
        <v>0</v>
      </c>
      <c r="I120" s="142">
        <f>IF(O114&gt;0,1/O114,0)</f>
        <v>0</v>
      </c>
      <c r="J120" s="142">
        <f>IF(O115&gt;0,1/O115,0)</f>
        <v>0</v>
      </c>
      <c r="K120" s="142">
        <f>IF(O116&gt;0,1/O116,0)</f>
        <v>0</v>
      </c>
      <c r="L120" s="171">
        <f>IF(O117&gt;0,1/O117,0)</f>
        <v>0</v>
      </c>
      <c r="M120" s="171">
        <f>IF(O118&gt;0,1/O118,0)</f>
        <v>0</v>
      </c>
      <c r="N120" s="171">
        <f>IF(O119&gt;0,1/O119,0)</f>
        <v>0</v>
      </c>
      <c r="O120" s="185">
        <v>1</v>
      </c>
      <c r="P120" s="108">
        <v>0</v>
      </c>
      <c r="Q120" s="143">
        <f t="shared" si="27"/>
        <v>0</v>
      </c>
      <c r="R120" s="143">
        <f t="shared" si="28"/>
        <v>0</v>
      </c>
      <c r="S120" s="174">
        <f t="shared" si="29"/>
        <v>0</v>
      </c>
      <c r="T120" s="143">
        <f t="shared" si="30"/>
        <v>0</v>
      </c>
      <c r="U120" s="143" t="e">
        <f t="shared" si="31"/>
        <v>#DIV/0!</v>
      </c>
      <c r="V120" s="144"/>
      <c r="W120" s="144"/>
      <c r="X120" s="144"/>
      <c r="Y120" s="144"/>
      <c r="Z120" s="144"/>
      <c r="AA120" s="144"/>
      <c r="AB120" s="144"/>
      <c r="AC120" s="144"/>
      <c r="AE120" s="26"/>
      <c r="AG120" s="7" t="str">
        <f>+$A$25</f>
        <v/>
      </c>
      <c r="AH120" s="7"/>
      <c r="AI120" s="145">
        <f t="shared" si="32"/>
        <v>0</v>
      </c>
    </row>
    <row r="121" spans="1:35" ht="13.5" x14ac:dyDescent="0.25">
      <c r="A121" s="109" t="str">
        <f>+$A$26</f>
        <v/>
      </c>
      <c r="B121" s="142">
        <f>IF(P107&gt;0,1/P107,0)</f>
        <v>0</v>
      </c>
      <c r="C121" s="142">
        <f>IF(P108&gt;0,1/P108,0)</f>
        <v>0</v>
      </c>
      <c r="D121" s="142">
        <f>IF(P109&gt;0,1/P109,0)</f>
        <v>0</v>
      </c>
      <c r="E121" s="142">
        <f>IF(P110&gt;0,1/P110,0)</f>
        <v>0</v>
      </c>
      <c r="F121" s="142">
        <f>IF(P111&gt;0,1/P111,0)</f>
        <v>0</v>
      </c>
      <c r="G121" s="142">
        <f>IF(P112&gt;0,1/P112,0)</f>
        <v>0</v>
      </c>
      <c r="H121" s="142">
        <f>IF(P113&gt;0,1/P113,0)</f>
        <v>0</v>
      </c>
      <c r="I121" s="142">
        <f>IF(P114&gt;0,1/P114,0)</f>
        <v>0</v>
      </c>
      <c r="J121" s="142">
        <f>IF(P115&gt;0,1/P115,0)</f>
        <v>0</v>
      </c>
      <c r="K121" s="142">
        <f>IF(P116&gt;0,1/P116,0)</f>
        <v>0</v>
      </c>
      <c r="L121" s="171">
        <f>IF(P117&gt;0,1/P117,0)</f>
        <v>0</v>
      </c>
      <c r="M121" s="171">
        <f>IF(P118&gt;0,1/P118,0)</f>
        <v>0</v>
      </c>
      <c r="N121" s="171">
        <f>IF(P119&gt;0,1/P119,0)</f>
        <v>0</v>
      </c>
      <c r="O121" s="171">
        <f>IF(P120&gt;0,1/P120,0)</f>
        <v>0</v>
      </c>
      <c r="P121" s="185">
        <v>1</v>
      </c>
      <c r="Q121" s="143">
        <f t="shared" si="27"/>
        <v>0</v>
      </c>
      <c r="R121" s="143">
        <f t="shared" si="28"/>
        <v>0</v>
      </c>
      <c r="S121" s="174">
        <f t="shared" si="29"/>
        <v>0</v>
      </c>
      <c r="T121" s="143">
        <f t="shared" si="30"/>
        <v>0</v>
      </c>
      <c r="U121" s="143" t="e">
        <f t="shared" si="31"/>
        <v>#DIV/0!</v>
      </c>
      <c r="AE121" s="26"/>
      <c r="AG121" s="40" t="str">
        <f>+$A$26</f>
        <v/>
      </c>
      <c r="AH121" s="40"/>
      <c r="AI121" s="145">
        <f t="shared" si="32"/>
        <v>0</v>
      </c>
    </row>
    <row r="122" spans="1:35" s="26" customFormat="1" ht="13.5" x14ac:dyDescent="0.25">
      <c r="A122" s="146" t="s">
        <v>44</v>
      </c>
      <c r="B122" s="147" t="e">
        <f>IF(B107&gt;0,ROUND(SUM(B107:B121)*U107,3),0)</f>
        <v>#DIV/0!</v>
      </c>
      <c r="C122" s="147">
        <f>IF(C107&gt;0,ROUND(SUM(C107:C121)*U108,3),0)</f>
        <v>0</v>
      </c>
      <c r="D122" s="147">
        <f>IF(D107&gt;0,ROUND(SUM(D107:D121)*U109,3),0)</f>
        <v>0</v>
      </c>
      <c r="E122" s="147">
        <f>IF(E107&gt;0,ROUND(SUM(E107:E121)*U110,3),0)</f>
        <v>0</v>
      </c>
      <c r="F122" s="147">
        <f>IF(F107&gt;0,ROUND(SUM(F107:F121)*U111,3),0)</f>
        <v>0</v>
      </c>
      <c r="G122" s="147">
        <f>IF(G107&gt;0,ROUND(SUM(G107:G121)*U112,3),0)</f>
        <v>0</v>
      </c>
      <c r="H122" s="147">
        <f>IF(H107&gt;0,ROUND(SUM(H107:H121)*U113,3),0)</f>
        <v>0</v>
      </c>
      <c r="I122" s="147">
        <f>IF(I107&gt;0,ROUND(SUM(I107:I121)*U114,3),0)</f>
        <v>0</v>
      </c>
      <c r="J122" s="147">
        <f>IF(J107&gt;0,ROUND(SUM(J107:J121)*U115,3),0)</f>
        <v>0</v>
      </c>
      <c r="K122" s="147">
        <f>IF(K107&gt;0,ROUND(SUM(K107:K121)*U116,3),0)</f>
        <v>0</v>
      </c>
      <c r="L122" s="147">
        <f>IF(L107&gt;0,ROUND(SUM(L107:L121)*U117,3),0)</f>
        <v>0</v>
      </c>
      <c r="M122" s="147">
        <f>IF(M107&gt;0,ROUND(SUM(M107:M121)*U118,3),0)</f>
        <v>0</v>
      </c>
      <c r="N122" s="147">
        <f>IF(N107&gt;0,ROUND(SUM(N107:N121)*U119,3),0)</f>
        <v>0</v>
      </c>
      <c r="O122" s="147">
        <f>IF(O107&gt;0,ROUND(SUM(O107:O121)*U120,3),0)</f>
        <v>0</v>
      </c>
      <c r="P122" s="147">
        <f>IF(P107&gt;0,ROUND(SUM(P107:P121)*U121,3),0)</f>
        <v>0</v>
      </c>
      <c r="Q122" s="377" t="s">
        <v>43</v>
      </c>
      <c r="R122" s="377"/>
      <c r="S122" s="148">
        <f>ROUND(SUM(T107:T121),3)</f>
        <v>0</v>
      </c>
      <c r="T122" s="205" t="s">
        <v>45</v>
      </c>
      <c r="U122" s="148" t="e">
        <f>ROUND(SUM(B122:P122),3)</f>
        <v>#DIV/0!</v>
      </c>
      <c r="V122" s="415"/>
      <c r="W122" s="415"/>
      <c r="X122" s="415"/>
      <c r="Y122" s="415"/>
      <c r="Z122" s="415"/>
      <c r="AA122" s="415"/>
      <c r="AB122" s="135"/>
      <c r="AC122" s="146" t="str">
        <f>IF(AC106="","",SUM(AC107:AC120))</f>
        <v/>
      </c>
      <c r="AD122" s="146"/>
      <c r="AE122" s="146"/>
      <c r="AF122" s="146"/>
      <c r="AG122" s="175"/>
      <c r="AH122" s="175"/>
      <c r="AI122" s="175"/>
    </row>
    <row r="123" spans="1:35" ht="24" customHeight="1" x14ac:dyDescent="0.2">
      <c r="Q123" s="135"/>
      <c r="R123" s="135"/>
      <c r="S123" s="135"/>
      <c r="T123" s="135"/>
      <c r="U123" s="135"/>
    </row>
    <row r="124" spans="1:35" x14ac:dyDescent="0.2">
      <c r="Q124" s="135"/>
      <c r="R124" s="135"/>
      <c r="S124" s="135"/>
      <c r="T124" s="135"/>
      <c r="U124" s="135"/>
    </row>
  </sheetData>
  <mergeCells count="67">
    <mergeCell ref="X26:AA26"/>
    <mergeCell ref="V46:AA46"/>
    <mergeCell ref="V65:AA65"/>
    <mergeCell ref="V84:AA84"/>
    <mergeCell ref="V103:AA103"/>
    <mergeCell ref="T27:W27"/>
    <mergeCell ref="T26:W26"/>
    <mergeCell ref="V122:AA122"/>
    <mergeCell ref="X14:AA14"/>
    <mergeCell ref="T17:W17"/>
    <mergeCell ref="T23:W23"/>
    <mergeCell ref="X18:AA18"/>
    <mergeCell ref="X19:AA19"/>
    <mergeCell ref="X24:AA24"/>
    <mergeCell ref="X25:AA25"/>
    <mergeCell ref="X20:AA20"/>
    <mergeCell ref="X21:AA21"/>
    <mergeCell ref="X22:AA22"/>
    <mergeCell ref="X23:AA23"/>
    <mergeCell ref="T20:W20"/>
    <mergeCell ref="X17:AA17"/>
    <mergeCell ref="T15:W15"/>
    <mergeCell ref="T16:W16"/>
    <mergeCell ref="A1:AG1"/>
    <mergeCell ref="T11:W11"/>
    <mergeCell ref="T12:W12"/>
    <mergeCell ref="B12:S12"/>
    <mergeCell ref="A8:R8"/>
    <mergeCell ref="X12:AA12"/>
    <mergeCell ref="A2:AD2"/>
    <mergeCell ref="A5:AC5"/>
    <mergeCell ref="A11:S11"/>
    <mergeCell ref="X11:AA11"/>
    <mergeCell ref="K6:U6"/>
    <mergeCell ref="A6:J6"/>
    <mergeCell ref="A9:AG9"/>
    <mergeCell ref="B13:S13"/>
    <mergeCell ref="X13:AA13"/>
    <mergeCell ref="B15:S15"/>
    <mergeCell ref="B16:S16"/>
    <mergeCell ref="B21:S21"/>
    <mergeCell ref="B14:S14"/>
    <mergeCell ref="T13:W13"/>
    <mergeCell ref="T14:W14"/>
    <mergeCell ref="X15:AA15"/>
    <mergeCell ref="X16:AA16"/>
    <mergeCell ref="T21:W21"/>
    <mergeCell ref="T22:W22"/>
    <mergeCell ref="T25:W25"/>
    <mergeCell ref="T24:W24"/>
    <mergeCell ref="T19:W19"/>
    <mergeCell ref="T18:W18"/>
    <mergeCell ref="Q103:R103"/>
    <mergeCell ref="Q122:R122"/>
    <mergeCell ref="B17:S17"/>
    <mergeCell ref="B22:S22"/>
    <mergeCell ref="Q46:R46"/>
    <mergeCell ref="Q65:R65"/>
    <mergeCell ref="Q84:R84"/>
    <mergeCell ref="P27:S27"/>
    <mergeCell ref="B18:S18"/>
    <mergeCell ref="B24:S24"/>
    <mergeCell ref="B26:S26"/>
    <mergeCell ref="B25:S25"/>
    <mergeCell ref="B23:S23"/>
    <mergeCell ref="B19:S19"/>
    <mergeCell ref="B20:S20"/>
  </mergeCells>
  <phoneticPr fontId="0" type="noConversion"/>
  <conditionalFormatting sqref="C31:P31 D32:P32 E33:P33 F34:P34 G35:P35 H36:P36 I37:P37 J38:P38 K39:P39 L40:P40 M41:P41 N42:P42 O43:P43 P44">
    <cfRule type="cellIs" dxfId="1279" priority="10" stopIfTrue="1" operator="greaterThan">
      <formula>0</formula>
    </cfRule>
  </conditionalFormatting>
  <conditionalFormatting sqref="C31:P31 D32:P32 E33:P33 F34:P34 G35:P35 H36:P36 I37:P37 J38:P38 K39:P39 L40:P40 M41:P41 N42:P42 O43:P43 P44">
    <cfRule type="cellIs" dxfId="1278" priority="9" stopIfTrue="1" operator="greaterThan">
      <formula>0</formula>
    </cfRule>
  </conditionalFormatting>
  <conditionalFormatting sqref="C50:P50 D51:P51 E52:P52 F53:P53 G54:P54 H55:P55 I56:P56 J57:P57 K58:P58 L59:P59 M60:P60 N61:P61 O62:P62 P63">
    <cfRule type="cellIs" dxfId="1277" priority="8" stopIfTrue="1" operator="greaterThan">
      <formula>0</formula>
    </cfRule>
  </conditionalFormatting>
  <conditionalFormatting sqref="C50:P50 D51:P51 E52:P52 F53:P53 G54:P54 H55:P55 I56:P56 J57:P57 K58:P58 L59:P59 M60:P60 N61:P61 O62:P62 P63">
    <cfRule type="cellIs" dxfId="1276" priority="7" stopIfTrue="1" operator="greaterThan">
      <formula>0</formula>
    </cfRule>
  </conditionalFormatting>
  <conditionalFormatting sqref="C69:P69 D70:P70 E71:P71 F72:P72 G73:P73 H74:P74 I75:P75 J76:P76 K77:P77 L78:P78 M79:P79 N80:P80 O81:P81 P82">
    <cfRule type="cellIs" dxfId="1275" priority="6" stopIfTrue="1" operator="greaterThan">
      <formula>0</formula>
    </cfRule>
  </conditionalFormatting>
  <conditionalFormatting sqref="C69:P69 D70:P70 E71:P71 F72:P72 G73:P73 H74:P74 I75:P75 J76:P76 K77:P77 L78:P78 M79:P79 N80:P80 O81:P81 P82">
    <cfRule type="cellIs" dxfId="1274" priority="5" stopIfTrue="1" operator="greaterThan">
      <formula>0</formula>
    </cfRule>
  </conditionalFormatting>
  <conditionalFormatting sqref="C88:P88 D89:P89 E90:P90 F91:P91 G92:P92 H93:P93 I94:P94 J95:P95 K96:P96 L97:P97 M98:P98 N99:P99 O100:P100 P101">
    <cfRule type="cellIs" dxfId="1273" priority="4" stopIfTrue="1" operator="greaterThan">
      <formula>0</formula>
    </cfRule>
  </conditionalFormatting>
  <conditionalFormatting sqref="C88:P88 D89:P89 E90:P90 F91:P91 G92:P92 H93:P93 I94:P94 J95:P95 K96:P96 L97:P97 M98:P98 N99:P99 O100:P100 P101">
    <cfRule type="cellIs" dxfId="1272" priority="3" stopIfTrue="1" operator="greaterThan">
      <formula>0</formula>
    </cfRule>
  </conditionalFormatting>
  <conditionalFormatting sqref="C107:P107 D108:P108 E109:P109 F110:P110 G111:P111 H112:P112 I113:P113 J114:P114 K115:P115 L116:P116 M117:P117 N118:P118 O119:P119 P120">
    <cfRule type="cellIs" dxfId="1271" priority="2" stopIfTrue="1" operator="greaterThan">
      <formula>0</formula>
    </cfRule>
  </conditionalFormatting>
  <conditionalFormatting sqref="C107:P107 D108:P108 E109:P109 F110:P110 G111:P111 H112:P112 I113:P113 J114:P114 K115:P115 L116:P116 M117:P117 N118:P118 O119:P119 P120">
    <cfRule type="cellIs" dxfId="1270" priority="1" stopIfTrue="1" operator="greaterThan">
      <formula>0</formula>
    </cfRule>
  </conditionalFormatting>
  <hyperlinks>
    <hyperlink ref="A1" location="Anagrafica!A1" display="Torna alla scheda Anagrafica" xr:uid="{00000000-0004-0000-1C00-000000000000}"/>
  </hyperlinks>
  <printOptions horizontalCentered="1"/>
  <pageMargins left="0.74803149606299213" right="0.74803149606299213" top="0.98425196850393704" bottom="0.98425196850393704" header="0.51181102362204722" footer="0.51181102362204722"/>
  <pageSetup paperSize="9" scale="38" orientation="portrait" r:id="rId1"/>
  <headerFooter alignWithMargins="0">
    <oddFooter>&amp;L&amp;"Arial Narrow,Normale"&amp;8&amp;D&amp;R&amp;"Arial Narrow,Normale"&amp;A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Foglio52">
    <tabColor indexed="42"/>
    <pageSetUpPr fitToPage="1"/>
  </sheetPr>
  <dimension ref="A1:AI123"/>
  <sheetViews>
    <sheetView showGridLines="0" view="pageBreakPreview" topLeftCell="A2" zoomScaleNormal="100" workbookViewId="0">
      <selection activeCell="U38" sqref="U38"/>
    </sheetView>
  </sheetViews>
  <sheetFormatPr defaultColWidth="9.140625" defaultRowHeight="12.75" x14ac:dyDescent="0.2"/>
  <cols>
    <col min="1" max="2" width="3.85546875" style="3" customWidth="1"/>
    <col min="3" max="3" width="3.85546875" style="5" bestFit="1" customWidth="1"/>
    <col min="4" max="4" width="3.140625" style="3" customWidth="1"/>
    <col min="5" max="31" width="3" style="3" customWidth="1"/>
    <col min="32" max="32" width="2.42578125" style="3" customWidth="1"/>
    <col min="33" max="33" width="3.5703125" style="26" customWidth="1"/>
    <col min="34" max="35" width="10.85546875" style="3" customWidth="1"/>
    <col min="36" max="43" width="3" style="3" customWidth="1"/>
    <col min="44" max="44" width="3.140625" style="3" customWidth="1"/>
    <col min="45" max="16384" width="9.140625" style="3"/>
  </cols>
  <sheetData>
    <row r="1" spans="1:35" ht="26.25" customHeight="1" x14ac:dyDescent="0.2">
      <c r="A1" s="353" t="s">
        <v>21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</row>
    <row r="2" spans="1:35" s="30" customFormat="1" ht="13.5" x14ac:dyDescent="0.25">
      <c r="A2" s="45" t="s">
        <v>16</v>
      </c>
      <c r="B2" s="46"/>
      <c r="C2" s="47"/>
      <c r="D2" s="48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9"/>
      <c r="AH2" s="49"/>
      <c r="AI2" s="49"/>
    </row>
    <row r="3" spans="1:35" s="31" customFormat="1" ht="13.5" x14ac:dyDescent="0.25">
      <c r="A3" s="50"/>
      <c r="B3" s="50"/>
      <c r="C3" s="51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</row>
    <row r="4" spans="1:35" s="9" customFormat="1" ht="6" customHeight="1" x14ac:dyDescent="0.3">
      <c r="A4" s="52"/>
      <c r="B4" s="52"/>
      <c r="C4" s="53"/>
      <c r="D4" s="54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</row>
    <row r="5" spans="1:35" s="9" customFormat="1" ht="39.75" customHeight="1" x14ac:dyDescent="0.3">
      <c r="A5" s="411" t="str">
        <f>IF(Anagrafica!A3&lt;&gt;"",Anagrafica!A3,"")</f>
        <v>CDC ___/______/______ ANNO_______ (agg. P se plurien.) 
TITOLO DEL CDC______________________________</v>
      </c>
      <c r="B5" s="411"/>
      <c r="C5" s="411"/>
      <c r="D5" s="411"/>
      <c r="E5" s="411"/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  <c r="Q5" s="411"/>
      <c r="R5" s="411"/>
      <c r="S5" s="411"/>
      <c r="T5" s="411"/>
      <c r="U5" s="411"/>
      <c r="V5" s="411"/>
      <c r="W5" s="411"/>
      <c r="X5" s="411"/>
      <c r="Y5" s="411"/>
      <c r="Z5" s="411"/>
      <c r="AA5" s="411"/>
      <c r="AB5" s="411"/>
      <c r="AC5" s="411"/>
      <c r="AD5" s="411"/>
      <c r="AE5" s="411"/>
      <c r="AF5" s="411"/>
      <c r="AG5" s="411"/>
      <c r="AH5" s="411"/>
      <c r="AI5" s="411"/>
    </row>
    <row r="6" spans="1:35" s="9" customFormat="1" ht="20.25" x14ac:dyDescent="0.3">
      <c r="A6" s="33"/>
      <c r="B6" s="33"/>
      <c r="C6" s="58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</row>
    <row r="7" spans="1:35" s="9" customFormat="1" ht="20.25" x14ac:dyDescent="0.3">
      <c r="C7" s="10"/>
      <c r="D7" s="11"/>
    </row>
    <row r="8" spans="1:35" s="72" customFormat="1" ht="18.75" x14ac:dyDescent="0.3">
      <c r="A8" s="412" t="str">
        <f>"Criterio: "&amp; Anagrafica!A32&amp;" - "&amp;Anagrafica!B32</f>
        <v xml:space="preserve">Criterio:  - </v>
      </c>
      <c r="B8" s="412"/>
      <c r="C8" s="412"/>
      <c r="D8" s="412"/>
      <c r="E8" s="412"/>
      <c r="F8" s="412"/>
      <c r="G8" s="412"/>
      <c r="H8" s="412"/>
      <c r="I8" s="412"/>
      <c r="J8" s="412"/>
      <c r="K8" s="412"/>
      <c r="L8" s="412"/>
      <c r="M8" s="412"/>
      <c r="N8" s="412"/>
      <c r="O8" s="412"/>
      <c r="P8" s="412"/>
      <c r="Q8" s="412"/>
      <c r="R8" s="412"/>
      <c r="S8" s="412"/>
      <c r="T8" s="412"/>
      <c r="U8" s="412"/>
      <c r="V8" s="412"/>
      <c r="W8" s="412"/>
      <c r="X8" s="412"/>
      <c r="Y8" s="412"/>
      <c r="Z8" s="412"/>
      <c r="AA8" s="412"/>
      <c r="AB8" s="412"/>
      <c r="AC8" s="412"/>
      <c r="AD8" s="412"/>
      <c r="AE8" s="412"/>
      <c r="AF8" s="412"/>
      <c r="AG8" s="412"/>
      <c r="AH8" s="82" t="s">
        <v>15</v>
      </c>
      <c r="AI8" s="83" t="str">
        <f>IF(+Anagrafica!C32&lt;&gt;"",Anagrafica!C32,"")</f>
        <v/>
      </c>
    </row>
    <row r="9" spans="1:35" s="1" customFormat="1" ht="24" customHeight="1" x14ac:dyDescent="0.3">
      <c r="A9" s="413" t="str">
        <f>"Sottocriterio: " &amp; Anagrafica!A33&amp;" - "&amp;Anagrafica!B33</f>
        <v xml:space="preserve">Sottocriterio:  - </v>
      </c>
      <c r="B9" s="413"/>
      <c r="C9" s="413"/>
      <c r="D9" s="413"/>
      <c r="E9" s="413"/>
      <c r="F9" s="413"/>
      <c r="G9" s="413"/>
      <c r="H9" s="413"/>
      <c r="I9" s="413"/>
      <c r="J9" s="413"/>
      <c r="K9" s="413"/>
      <c r="L9" s="413"/>
      <c r="M9" s="413"/>
      <c r="N9" s="413"/>
      <c r="O9" s="413"/>
      <c r="P9" s="413"/>
      <c r="Q9" s="413"/>
      <c r="R9" s="413"/>
      <c r="S9" s="413"/>
      <c r="T9" s="413"/>
      <c r="U9" s="413"/>
      <c r="V9" s="413"/>
      <c r="W9" s="413"/>
      <c r="X9" s="413"/>
      <c r="Y9" s="413"/>
      <c r="Z9" s="413"/>
      <c r="AA9" s="413"/>
      <c r="AB9" s="413"/>
      <c r="AC9" s="413"/>
      <c r="AD9" s="413"/>
      <c r="AE9" s="413"/>
      <c r="AF9" s="413"/>
      <c r="AG9" s="413"/>
      <c r="AH9" s="65" t="s">
        <v>18</v>
      </c>
      <c r="AI9" s="84" t="str">
        <f>IF(+Anagrafica!C33&lt;&gt;"",Anagrafica!C33,"")</f>
        <v/>
      </c>
    </row>
    <row r="10" spans="1:35" ht="18" x14ac:dyDescent="0.25">
      <c r="B10" s="1"/>
      <c r="D10" s="1"/>
      <c r="AB10" s="4"/>
      <c r="AC10" s="4"/>
      <c r="AD10" s="4"/>
      <c r="AE10" s="4"/>
    </row>
    <row r="11" spans="1:35" ht="29.25" customHeight="1" x14ac:dyDescent="0.2">
      <c r="A11" s="385" t="s">
        <v>17</v>
      </c>
      <c r="B11" s="385"/>
      <c r="C11" s="385"/>
      <c r="D11" s="385"/>
      <c r="E11" s="385"/>
      <c r="F11" s="385"/>
      <c r="G11" s="385"/>
      <c r="H11" s="385"/>
      <c r="I11" s="385"/>
      <c r="J11" s="385"/>
      <c r="K11" s="385"/>
      <c r="L11" s="385"/>
      <c r="M11" s="385"/>
      <c r="N11" s="385"/>
      <c r="O11" s="385"/>
      <c r="P11" s="385"/>
      <c r="Q11" s="385"/>
      <c r="R11" s="385"/>
      <c r="S11" s="385"/>
      <c r="T11" s="385" t="s">
        <v>23</v>
      </c>
      <c r="U11" s="385"/>
      <c r="V11" s="385"/>
      <c r="W11" s="385"/>
      <c r="X11" s="385" t="s">
        <v>25</v>
      </c>
      <c r="Y11" s="385"/>
      <c r="Z11" s="385"/>
      <c r="AA11" s="385"/>
      <c r="AB11" s="385" t="s">
        <v>24</v>
      </c>
      <c r="AC11" s="385"/>
      <c r="AD11" s="385"/>
      <c r="AE11" s="385"/>
      <c r="AF11" s="26"/>
      <c r="AI11" s="21" t="s">
        <v>19</v>
      </c>
    </row>
    <row r="12" spans="1:35" ht="16.5" x14ac:dyDescent="0.3">
      <c r="A12" s="61" t="str">
        <f>IF($AI$9&lt;&gt;"",IF(Anagrafica!A99&lt;&gt;"",Anagrafica!A99,""),"")</f>
        <v/>
      </c>
      <c r="B12" s="409" t="str">
        <f>IF(A12&lt;&gt;"",IF(Anagrafica!B99&lt;&gt;"",Anagrafica!B99,""),"")</f>
        <v/>
      </c>
      <c r="C12" s="409"/>
      <c r="D12" s="409"/>
      <c r="E12" s="409"/>
      <c r="F12" s="409"/>
      <c r="G12" s="409"/>
      <c r="H12" s="409"/>
      <c r="I12" s="409"/>
      <c r="J12" s="409"/>
      <c r="K12" s="409"/>
      <c r="L12" s="409"/>
      <c r="M12" s="409"/>
      <c r="N12" s="409"/>
      <c r="O12" s="409"/>
      <c r="P12" s="409"/>
      <c r="Q12" s="409"/>
      <c r="R12" s="409"/>
      <c r="S12" s="410"/>
      <c r="T12" s="372" t="str">
        <f>IF(A12&lt;&gt;"",IF(AI31&lt;&gt;"",AI31,0)+IF(AI50&lt;&gt;"",AI50,0)+IF(AI69&lt;&gt;"",AI69,0)+IF(AI88&lt;&gt;"",AI88,0)+IF(AI107&lt;&gt;"",AI107,0),"")</f>
        <v/>
      </c>
      <c r="U12" s="373"/>
      <c r="V12" s="373"/>
      <c r="W12" s="373"/>
      <c r="X12" s="372" t="str">
        <f>IF(T12&lt;&gt;"",ROUND(T12/COUNTA(Anagrafica!$B$89:$C$93),3),"")</f>
        <v/>
      </c>
      <c r="Y12" s="373"/>
      <c r="Z12" s="373"/>
      <c r="AA12" s="390"/>
      <c r="AB12" s="372" t="str">
        <f>IF(T12="","",IF(T12&gt;0,ROUND(X12/LARGE($X$12:$AA$26,1),3),0))</f>
        <v/>
      </c>
      <c r="AC12" s="373"/>
      <c r="AD12" s="373"/>
      <c r="AE12" s="390"/>
      <c r="AF12" s="94"/>
      <c r="AG12" s="94"/>
      <c r="AH12" s="95"/>
      <c r="AI12" s="85" t="str">
        <f t="shared" ref="AI12:AI26" si="0">IF(AB12&lt;&gt;"",IF(AB12&gt;0,ROUND(AB12*IF($AI$9&lt;&gt;"",$AI$9,$AI$8),3),0),"")</f>
        <v/>
      </c>
    </row>
    <row r="13" spans="1:35" ht="16.5" x14ac:dyDescent="0.3">
      <c r="A13" s="62" t="str">
        <f>IF($AI$9&lt;&gt;"",IF(Anagrafica!A100&lt;&gt;"",Anagrafica!A100,""),"")</f>
        <v/>
      </c>
      <c r="B13" s="374" t="str">
        <f>IF(A13&lt;&gt;"",IF(Anagrafica!B100&lt;&gt;"",Anagrafica!B100,""),"")</f>
        <v/>
      </c>
      <c r="C13" s="374"/>
      <c r="D13" s="374"/>
      <c r="E13" s="374"/>
      <c r="F13" s="374"/>
      <c r="G13" s="374"/>
      <c r="H13" s="374"/>
      <c r="I13" s="374"/>
      <c r="J13" s="374"/>
      <c r="K13" s="374"/>
      <c r="L13" s="374"/>
      <c r="M13" s="374"/>
      <c r="N13" s="374"/>
      <c r="O13" s="374"/>
      <c r="P13" s="374"/>
      <c r="Q13" s="374"/>
      <c r="R13" s="374"/>
      <c r="S13" s="376"/>
      <c r="T13" s="401" t="str">
        <f t="shared" ref="T13:T26" si="1">IF(A13&lt;&gt;"",IF(AI32&lt;&gt;"",AI32,0)+IF(AI51&lt;&gt;"",AI51,0)+IF(AI70&lt;&gt;"",AI70,0)+IF(AI89&lt;&gt;"",AI89,0)+IF(AI108&lt;&gt;"",AI108,0),"")</f>
        <v/>
      </c>
      <c r="U13" s="402"/>
      <c r="V13" s="402"/>
      <c r="W13" s="402"/>
      <c r="X13" s="401" t="str">
        <f>IF(T13&lt;&gt;"",ROUND(T13/COUNTA(Anagrafica!$B$89:$C$93),3),"")</f>
        <v/>
      </c>
      <c r="Y13" s="402"/>
      <c r="Z13" s="402"/>
      <c r="AA13" s="403"/>
      <c r="AB13" s="401" t="str">
        <f t="shared" ref="AB13:AB26" si="2">IF(T13="","",IF(T13&gt;0,ROUND(X13/LARGE($X$12:$AA$26,1),3),0))</f>
        <v/>
      </c>
      <c r="AC13" s="402"/>
      <c r="AD13" s="402"/>
      <c r="AE13" s="403"/>
      <c r="AF13" s="96"/>
      <c r="AG13" s="96"/>
      <c r="AH13" s="97"/>
      <c r="AI13" s="86" t="str">
        <f t="shared" si="0"/>
        <v/>
      </c>
    </row>
    <row r="14" spans="1:35" ht="16.5" x14ac:dyDescent="0.3">
      <c r="A14" s="62" t="str">
        <f>IF($AI$9&lt;&gt;"",IF(Anagrafica!A101&lt;&gt;"",Anagrafica!A101,""),"")</f>
        <v/>
      </c>
      <c r="B14" s="374" t="str">
        <f>IF(A14&lt;&gt;"",IF(Anagrafica!B101&lt;&gt;"",Anagrafica!B101,""),"")</f>
        <v/>
      </c>
      <c r="C14" s="374"/>
      <c r="D14" s="374"/>
      <c r="E14" s="374"/>
      <c r="F14" s="374"/>
      <c r="G14" s="374"/>
      <c r="H14" s="374"/>
      <c r="I14" s="374"/>
      <c r="J14" s="374"/>
      <c r="K14" s="374"/>
      <c r="L14" s="374"/>
      <c r="M14" s="374"/>
      <c r="N14" s="374"/>
      <c r="O14" s="374"/>
      <c r="P14" s="374"/>
      <c r="Q14" s="374"/>
      <c r="R14" s="374"/>
      <c r="S14" s="376"/>
      <c r="T14" s="401" t="str">
        <f t="shared" si="1"/>
        <v/>
      </c>
      <c r="U14" s="402"/>
      <c r="V14" s="402"/>
      <c r="W14" s="402"/>
      <c r="X14" s="401" t="str">
        <f>IF(T14&lt;&gt;"",ROUND(T14/COUNTA(Anagrafica!$B$89:$C$93),3),"")</f>
        <v/>
      </c>
      <c r="Y14" s="402"/>
      <c r="Z14" s="402"/>
      <c r="AA14" s="403"/>
      <c r="AB14" s="401" t="str">
        <f t="shared" si="2"/>
        <v/>
      </c>
      <c r="AC14" s="402"/>
      <c r="AD14" s="402"/>
      <c r="AE14" s="403"/>
      <c r="AF14" s="96"/>
      <c r="AG14" s="96"/>
      <c r="AH14" s="97"/>
      <c r="AI14" s="86" t="str">
        <f t="shared" si="0"/>
        <v/>
      </c>
    </row>
    <row r="15" spans="1:35" ht="16.5" x14ac:dyDescent="0.3">
      <c r="A15" s="62" t="str">
        <f>IF($AI$9&lt;&gt;"",IF(Anagrafica!A102&lt;&gt;"",Anagrafica!A102,""),"")</f>
        <v/>
      </c>
      <c r="B15" s="374" t="str">
        <f>IF(A15&lt;&gt;"",IF(Anagrafica!B102&lt;&gt;"",Anagrafica!B102,""),"")</f>
        <v/>
      </c>
      <c r="C15" s="374"/>
      <c r="D15" s="374"/>
      <c r="E15" s="374"/>
      <c r="F15" s="374"/>
      <c r="G15" s="374"/>
      <c r="H15" s="374"/>
      <c r="I15" s="374"/>
      <c r="J15" s="374"/>
      <c r="K15" s="374"/>
      <c r="L15" s="374"/>
      <c r="M15" s="374"/>
      <c r="N15" s="374"/>
      <c r="O15" s="374"/>
      <c r="P15" s="374"/>
      <c r="Q15" s="374"/>
      <c r="R15" s="374"/>
      <c r="S15" s="376"/>
      <c r="T15" s="401" t="str">
        <f t="shared" si="1"/>
        <v/>
      </c>
      <c r="U15" s="402"/>
      <c r="V15" s="402"/>
      <c r="W15" s="402"/>
      <c r="X15" s="401" t="str">
        <f>IF(T15&lt;&gt;"",ROUND(T15/COUNTA(Anagrafica!$B$89:$C$93),3),"")</f>
        <v/>
      </c>
      <c r="Y15" s="402"/>
      <c r="Z15" s="402"/>
      <c r="AA15" s="403"/>
      <c r="AB15" s="401" t="str">
        <f t="shared" si="2"/>
        <v/>
      </c>
      <c r="AC15" s="402"/>
      <c r="AD15" s="402"/>
      <c r="AE15" s="403"/>
      <c r="AF15" s="96"/>
      <c r="AG15" s="96"/>
      <c r="AH15" s="97"/>
      <c r="AI15" s="86" t="str">
        <f t="shared" si="0"/>
        <v/>
      </c>
    </row>
    <row r="16" spans="1:35" ht="16.5" x14ac:dyDescent="0.3">
      <c r="A16" s="62" t="str">
        <f>IF($AI$9&lt;&gt;"",IF(Anagrafica!A103&lt;&gt;"",Anagrafica!A103,""),"")</f>
        <v/>
      </c>
      <c r="B16" s="374" t="str">
        <f>IF(A16&lt;&gt;"",IF(Anagrafica!B103&lt;&gt;"",Anagrafica!B103,""),"")</f>
        <v/>
      </c>
      <c r="C16" s="374"/>
      <c r="D16" s="374"/>
      <c r="E16" s="374"/>
      <c r="F16" s="374"/>
      <c r="G16" s="374"/>
      <c r="H16" s="374"/>
      <c r="I16" s="374"/>
      <c r="J16" s="374"/>
      <c r="K16" s="374"/>
      <c r="L16" s="374"/>
      <c r="M16" s="374"/>
      <c r="N16" s="374"/>
      <c r="O16" s="374"/>
      <c r="P16" s="374"/>
      <c r="Q16" s="374"/>
      <c r="R16" s="374"/>
      <c r="S16" s="376"/>
      <c r="T16" s="401" t="str">
        <f t="shared" si="1"/>
        <v/>
      </c>
      <c r="U16" s="402"/>
      <c r="V16" s="402"/>
      <c r="W16" s="402"/>
      <c r="X16" s="401" t="str">
        <f>IF(T16&lt;&gt;"",ROUND(T16/COUNTA(Anagrafica!$B$89:$C$93),3),"")</f>
        <v/>
      </c>
      <c r="Y16" s="402"/>
      <c r="Z16" s="402"/>
      <c r="AA16" s="403"/>
      <c r="AB16" s="401" t="str">
        <f t="shared" si="2"/>
        <v/>
      </c>
      <c r="AC16" s="402"/>
      <c r="AD16" s="402"/>
      <c r="AE16" s="403"/>
      <c r="AF16" s="96"/>
      <c r="AG16" s="96"/>
      <c r="AH16" s="97"/>
      <c r="AI16" s="86" t="str">
        <f t="shared" si="0"/>
        <v/>
      </c>
    </row>
    <row r="17" spans="1:35" ht="16.5" x14ac:dyDescent="0.3">
      <c r="A17" s="62" t="str">
        <f>IF($AI$9&lt;&gt;"",IF(Anagrafica!A104&lt;&gt;"",Anagrafica!A104,""),"")</f>
        <v/>
      </c>
      <c r="B17" s="374" t="str">
        <f>IF(A17&lt;&gt;"",IF(Anagrafica!B104&lt;&gt;"",Anagrafica!B104,""),"")</f>
        <v/>
      </c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4"/>
      <c r="N17" s="374"/>
      <c r="O17" s="374"/>
      <c r="P17" s="374"/>
      <c r="Q17" s="374"/>
      <c r="R17" s="374"/>
      <c r="S17" s="376"/>
      <c r="T17" s="401" t="str">
        <f t="shared" si="1"/>
        <v/>
      </c>
      <c r="U17" s="402"/>
      <c r="V17" s="402"/>
      <c r="W17" s="402"/>
      <c r="X17" s="401" t="str">
        <f>IF(T17&lt;&gt;"",ROUND(T17/COUNTA(Anagrafica!$B$89:$C$93),3),"")</f>
        <v/>
      </c>
      <c r="Y17" s="402"/>
      <c r="Z17" s="402"/>
      <c r="AA17" s="403"/>
      <c r="AB17" s="401" t="str">
        <f t="shared" si="2"/>
        <v/>
      </c>
      <c r="AC17" s="402"/>
      <c r="AD17" s="402"/>
      <c r="AE17" s="403"/>
      <c r="AF17" s="96"/>
      <c r="AG17" s="96"/>
      <c r="AH17" s="97"/>
      <c r="AI17" s="86" t="str">
        <f t="shared" si="0"/>
        <v/>
      </c>
    </row>
    <row r="18" spans="1:35" ht="16.5" x14ac:dyDescent="0.3">
      <c r="A18" s="62" t="str">
        <f>IF($AI$9&lt;&gt;"",IF(Anagrafica!A105&lt;&gt;"",Anagrafica!A105,""),"")</f>
        <v/>
      </c>
      <c r="B18" s="374" t="str">
        <f>IF(A18&lt;&gt;"",IF(Anagrafica!B105&lt;&gt;"",Anagrafica!B105,""),"")</f>
        <v/>
      </c>
      <c r="C18" s="374"/>
      <c r="D18" s="374"/>
      <c r="E18" s="374"/>
      <c r="F18" s="374"/>
      <c r="G18" s="374"/>
      <c r="H18" s="374"/>
      <c r="I18" s="374"/>
      <c r="J18" s="374"/>
      <c r="K18" s="374"/>
      <c r="L18" s="374"/>
      <c r="M18" s="374"/>
      <c r="N18" s="374"/>
      <c r="O18" s="374"/>
      <c r="P18" s="374"/>
      <c r="Q18" s="374"/>
      <c r="R18" s="374"/>
      <c r="S18" s="376"/>
      <c r="T18" s="401" t="str">
        <f t="shared" si="1"/>
        <v/>
      </c>
      <c r="U18" s="402"/>
      <c r="V18" s="402"/>
      <c r="W18" s="402"/>
      <c r="X18" s="401" t="str">
        <f>IF(T18&lt;&gt;"",ROUND(T18/COUNTA(Anagrafica!$B$89:$C$93),3),"")</f>
        <v/>
      </c>
      <c r="Y18" s="402"/>
      <c r="Z18" s="402"/>
      <c r="AA18" s="403"/>
      <c r="AB18" s="401" t="str">
        <f t="shared" si="2"/>
        <v/>
      </c>
      <c r="AC18" s="402"/>
      <c r="AD18" s="402"/>
      <c r="AE18" s="403"/>
      <c r="AF18" s="96"/>
      <c r="AG18" s="96"/>
      <c r="AH18" s="97"/>
      <c r="AI18" s="86" t="str">
        <f t="shared" si="0"/>
        <v/>
      </c>
    </row>
    <row r="19" spans="1:35" ht="16.5" x14ac:dyDescent="0.3">
      <c r="A19" s="62" t="str">
        <f>IF($AI$9&lt;&gt;"",IF(Anagrafica!A106&lt;&gt;"",Anagrafica!A106,""),"")</f>
        <v/>
      </c>
      <c r="B19" s="374" t="str">
        <f>IF(A19&lt;&gt;"",IF(Anagrafica!B106&lt;&gt;"",Anagrafica!B106,""),"")</f>
        <v/>
      </c>
      <c r="C19" s="374"/>
      <c r="D19" s="374"/>
      <c r="E19" s="374"/>
      <c r="F19" s="374"/>
      <c r="G19" s="374"/>
      <c r="H19" s="374"/>
      <c r="I19" s="374"/>
      <c r="J19" s="374"/>
      <c r="K19" s="374"/>
      <c r="L19" s="374"/>
      <c r="M19" s="374"/>
      <c r="N19" s="374"/>
      <c r="O19" s="374"/>
      <c r="P19" s="374"/>
      <c r="Q19" s="374"/>
      <c r="R19" s="374"/>
      <c r="S19" s="376"/>
      <c r="T19" s="401" t="str">
        <f t="shared" si="1"/>
        <v/>
      </c>
      <c r="U19" s="402"/>
      <c r="V19" s="402"/>
      <c r="W19" s="402"/>
      <c r="X19" s="401" t="str">
        <f>IF(T19&lt;&gt;"",ROUND(T19/COUNTA(Anagrafica!$B$89:$C$93),3),"")</f>
        <v/>
      </c>
      <c r="Y19" s="402"/>
      <c r="Z19" s="402"/>
      <c r="AA19" s="403"/>
      <c r="AB19" s="401" t="str">
        <f t="shared" si="2"/>
        <v/>
      </c>
      <c r="AC19" s="402"/>
      <c r="AD19" s="402"/>
      <c r="AE19" s="403"/>
      <c r="AF19" s="96"/>
      <c r="AG19" s="96"/>
      <c r="AH19" s="97"/>
      <c r="AI19" s="86" t="str">
        <f t="shared" si="0"/>
        <v/>
      </c>
    </row>
    <row r="20" spans="1:35" ht="16.5" x14ac:dyDescent="0.3">
      <c r="A20" s="62" t="str">
        <f>IF($AI$9&lt;&gt;"",IF(Anagrafica!A107&lt;&gt;"",Anagrafica!A107,""),"")</f>
        <v/>
      </c>
      <c r="B20" s="374" t="str">
        <f>IF(A20&lt;&gt;"",IF(Anagrafica!B107&lt;&gt;"",Anagrafica!B107,""),"")</f>
        <v/>
      </c>
      <c r="C20" s="374"/>
      <c r="D20" s="374"/>
      <c r="E20" s="374"/>
      <c r="F20" s="374"/>
      <c r="G20" s="374"/>
      <c r="H20" s="374"/>
      <c r="I20" s="374"/>
      <c r="J20" s="374"/>
      <c r="K20" s="374"/>
      <c r="L20" s="374"/>
      <c r="M20" s="374"/>
      <c r="N20" s="374"/>
      <c r="O20" s="374"/>
      <c r="P20" s="374"/>
      <c r="Q20" s="374"/>
      <c r="R20" s="374"/>
      <c r="S20" s="376"/>
      <c r="T20" s="401" t="str">
        <f t="shared" si="1"/>
        <v/>
      </c>
      <c r="U20" s="402"/>
      <c r="V20" s="402"/>
      <c r="W20" s="402"/>
      <c r="X20" s="401" t="str">
        <f>IF(T20&lt;&gt;"",ROUND(T20/COUNTA(Anagrafica!$B$89:$C$93),3),"")</f>
        <v/>
      </c>
      <c r="Y20" s="402"/>
      <c r="Z20" s="402"/>
      <c r="AA20" s="403"/>
      <c r="AB20" s="401" t="str">
        <f t="shared" si="2"/>
        <v/>
      </c>
      <c r="AC20" s="402"/>
      <c r="AD20" s="402"/>
      <c r="AE20" s="403"/>
      <c r="AF20" s="96"/>
      <c r="AG20" s="96"/>
      <c r="AH20" s="97"/>
      <c r="AI20" s="86" t="str">
        <f t="shared" si="0"/>
        <v/>
      </c>
    </row>
    <row r="21" spans="1:35" ht="16.5" x14ac:dyDescent="0.3">
      <c r="A21" s="62" t="str">
        <f>IF($AI$9&lt;&gt;"",IF(Anagrafica!A108&lt;&gt;"",Anagrafica!A108,""),"")</f>
        <v/>
      </c>
      <c r="B21" s="374" t="str">
        <f>IF(A21&lt;&gt;"",IF(Anagrafica!B108&lt;&gt;"",Anagrafica!B108,""),"")</f>
        <v/>
      </c>
      <c r="C21" s="374"/>
      <c r="D21" s="374"/>
      <c r="E21" s="374"/>
      <c r="F21" s="374"/>
      <c r="G21" s="374"/>
      <c r="H21" s="374"/>
      <c r="I21" s="374"/>
      <c r="J21" s="374"/>
      <c r="K21" s="374"/>
      <c r="L21" s="374"/>
      <c r="M21" s="374"/>
      <c r="N21" s="374"/>
      <c r="O21" s="374"/>
      <c r="P21" s="374"/>
      <c r="Q21" s="374"/>
      <c r="R21" s="374"/>
      <c r="S21" s="376"/>
      <c r="T21" s="401" t="str">
        <f t="shared" si="1"/>
        <v/>
      </c>
      <c r="U21" s="402"/>
      <c r="V21" s="402"/>
      <c r="W21" s="402"/>
      <c r="X21" s="401" t="str">
        <f>IF(T21&lt;&gt;"",ROUND(T21/COUNTA(Anagrafica!$B$89:$C$93),3),"")</f>
        <v/>
      </c>
      <c r="Y21" s="402"/>
      <c r="Z21" s="402"/>
      <c r="AA21" s="403"/>
      <c r="AB21" s="401" t="str">
        <f t="shared" si="2"/>
        <v/>
      </c>
      <c r="AC21" s="402"/>
      <c r="AD21" s="402"/>
      <c r="AE21" s="403"/>
      <c r="AF21" s="96"/>
      <c r="AG21" s="96"/>
      <c r="AH21" s="97"/>
      <c r="AI21" s="86" t="str">
        <f t="shared" si="0"/>
        <v/>
      </c>
    </row>
    <row r="22" spans="1:35" ht="16.5" x14ac:dyDescent="0.3">
      <c r="A22" s="62" t="str">
        <f>IF($AI$9&lt;&gt;"",IF(Anagrafica!A109&lt;&gt;"",Anagrafica!A109,""),"")</f>
        <v/>
      </c>
      <c r="B22" s="374" t="str">
        <f>IF(A22&lt;&gt;"",IF(Anagrafica!B109&lt;&gt;"",Anagrafica!B109,""),"")</f>
        <v/>
      </c>
      <c r="C22" s="374"/>
      <c r="D22" s="374"/>
      <c r="E22" s="374"/>
      <c r="F22" s="374"/>
      <c r="G22" s="374"/>
      <c r="H22" s="374"/>
      <c r="I22" s="374"/>
      <c r="J22" s="374"/>
      <c r="K22" s="374"/>
      <c r="L22" s="374"/>
      <c r="M22" s="374"/>
      <c r="N22" s="374"/>
      <c r="O22" s="374"/>
      <c r="P22" s="374"/>
      <c r="Q22" s="374"/>
      <c r="R22" s="374"/>
      <c r="S22" s="376"/>
      <c r="T22" s="401" t="str">
        <f t="shared" si="1"/>
        <v/>
      </c>
      <c r="U22" s="402"/>
      <c r="V22" s="402"/>
      <c r="W22" s="402"/>
      <c r="X22" s="401" t="str">
        <f>IF(T22&lt;&gt;"",ROUND(T22/COUNTA(Anagrafica!$B$89:$C$93),3),"")</f>
        <v/>
      </c>
      <c r="Y22" s="402"/>
      <c r="Z22" s="402"/>
      <c r="AA22" s="403"/>
      <c r="AB22" s="401" t="str">
        <f t="shared" si="2"/>
        <v/>
      </c>
      <c r="AC22" s="402"/>
      <c r="AD22" s="402"/>
      <c r="AE22" s="403"/>
      <c r="AF22" s="96"/>
      <c r="AG22" s="96"/>
      <c r="AH22" s="97"/>
      <c r="AI22" s="86" t="str">
        <f t="shared" si="0"/>
        <v/>
      </c>
    </row>
    <row r="23" spans="1:35" ht="16.5" x14ac:dyDescent="0.3">
      <c r="A23" s="62" t="str">
        <f>IF($AI$9&lt;&gt;"",IF(Anagrafica!A110&lt;&gt;"",Anagrafica!A110,""),"")</f>
        <v/>
      </c>
      <c r="B23" s="374" t="str">
        <f>IF(A23&lt;&gt;"",IF(Anagrafica!B110&lt;&gt;"",Anagrafica!B110,""),"")</f>
        <v/>
      </c>
      <c r="C23" s="374"/>
      <c r="D23" s="374"/>
      <c r="E23" s="374"/>
      <c r="F23" s="374"/>
      <c r="G23" s="374"/>
      <c r="H23" s="374"/>
      <c r="I23" s="374"/>
      <c r="J23" s="374"/>
      <c r="K23" s="374"/>
      <c r="L23" s="374"/>
      <c r="M23" s="374"/>
      <c r="N23" s="374"/>
      <c r="O23" s="374"/>
      <c r="P23" s="374"/>
      <c r="Q23" s="374"/>
      <c r="R23" s="374"/>
      <c r="S23" s="376"/>
      <c r="T23" s="401" t="str">
        <f t="shared" si="1"/>
        <v/>
      </c>
      <c r="U23" s="402"/>
      <c r="V23" s="402"/>
      <c r="W23" s="402"/>
      <c r="X23" s="401" t="str">
        <f>IF(T23&lt;&gt;"",ROUND(T23/COUNTA(Anagrafica!$B$89:$C$93),3),"")</f>
        <v/>
      </c>
      <c r="Y23" s="402"/>
      <c r="Z23" s="402"/>
      <c r="AA23" s="403"/>
      <c r="AB23" s="401" t="str">
        <f t="shared" si="2"/>
        <v/>
      </c>
      <c r="AC23" s="402"/>
      <c r="AD23" s="402"/>
      <c r="AE23" s="403"/>
      <c r="AF23" s="96"/>
      <c r="AG23" s="96"/>
      <c r="AH23" s="97"/>
      <c r="AI23" s="86" t="str">
        <f t="shared" si="0"/>
        <v/>
      </c>
    </row>
    <row r="24" spans="1:35" ht="16.5" x14ac:dyDescent="0.3">
      <c r="A24" s="62" t="str">
        <f>IF($AI$9&lt;&gt;"",IF(Anagrafica!A111&lt;&gt;"",Anagrafica!A111,""),"")</f>
        <v/>
      </c>
      <c r="B24" s="374" t="str">
        <f>IF(A24&lt;&gt;"",IF(Anagrafica!B111&lt;&gt;"",Anagrafica!B111,""),"")</f>
        <v/>
      </c>
      <c r="C24" s="374"/>
      <c r="D24" s="374"/>
      <c r="E24" s="374"/>
      <c r="F24" s="374"/>
      <c r="G24" s="374"/>
      <c r="H24" s="374"/>
      <c r="I24" s="374"/>
      <c r="J24" s="374"/>
      <c r="K24" s="374"/>
      <c r="L24" s="374"/>
      <c r="M24" s="374"/>
      <c r="N24" s="374"/>
      <c r="O24" s="374"/>
      <c r="P24" s="374"/>
      <c r="Q24" s="374"/>
      <c r="R24" s="374"/>
      <c r="S24" s="376"/>
      <c r="T24" s="401" t="str">
        <f t="shared" si="1"/>
        <v/>
      </c>
      <c r="U24" s="402"/>
      <c r="V24" s="402"/>
      <c r="W24" s="402"/>
      <c r="X24" s="401" t="str">
        <f>IF(T24&lt;&gt;"",ROUND(T24/COUNTA(Anagrafica!$B$89:$C$93),3),"")</f>
        <v/>
      </c>
      <c r="Y24" s="402"/>
      <c r="Z24" s="402"/>
      <c r="AA24" s="403"/>
      <c r="AB24" s="401" t="str">
        <f t="shared" si="2"/>
        <v/>
      </c>
      <c r="AC24" s="402"/>
      <c r="AD24" s="402"/>
      <c r="AE24" s="403"/>
      <c r="AF24" s="96"/>
      <c r="AG24" s="96"/>
      <c r="AH24" s="97"/>
      <c r="AI24" s="86" t="str">
        <f t="shared" si="0"/>
        <v/>
      </c>
    </row>
    <row r="25" spans="1:35" ht="16.5" x14ac:dyDescent="0.3">
      <c r="A25" s="62" t="str">
        <f>IF($AI$9&lt;&gt;"",IF(Anagrafica!A112&lt;&gt;"",Anagrafica!A112,""),"")</f>
        <v/>
      </c>
      <c r="B25" s="374" t="str">
        <f>IF(A25&lt;&gt;"",IF(Anagrafica!B112&lt;&gt;"",Anagrafica!B112,""),"")</f>
        <v/>
      </c>
      <c r="C25" s="374"/>
      <c r="D25" s="374"/>
      <c r="E25" s="374"/>
      <c r="F25" s="374"/>
      <c r="G25" s="374"/>
      <c r="H25" s="374"/>
      <c r="I25" s="374"/>
      <c r="J25" s="374"/>
      <c r="K25" s="374"/>
      <c r="L25" s="374"/>
      <c r="M25" s="374"/>
      <c r="N25" s="374"/>
      <c r="O25" s="374"/>
      <c r="P25" s="374"/>
      <c r="Q25" s="374"/>
      <c r="R25" s="374"/>
      <c r="S25" s="376"/>
      <c r="T25" s="401" t="str">
        <f t="shared" si="1"/>
        <v/>
      </c>
      <c r="U25" s="402"/>
      <c r="V25" s="402"/>
      <c r="W25" s="402"/>
      <c r="X25" s="401" t="str">
        <f>IF(T25&lt;&gt;"",ROUND(T25/COUNTA(Anagrafica!$B$89:$C$93),3),"")</f>
        <v/>
      </c>
      <c r="Y25" s="402"/>
      <c r="Z25" s="402"/>
      <c r="AA25" s="403"/>
      <c r="AB25" s="401" t="str">
        <f t="shared" si="2"/>
        <v/>
      </c>
      <c r="AC25" s="402"/>
      <c r="AD25" s="402"/>
      <c r="AE25" s="403"/>
      <c r="AF25" s="96"/>
      <c r="AG25" s="96"/>
      <c r="AH25" s="97"/>
      <c r="AI25" s="86" t="str">
        <f t="shared" si="0"/>
        <v/>
      </c>
    </row>
    <row r="26" spans="1:35" ht="16.5" x14ac:dyDescent="0.3">
      <c r="A26" s="63" t="str">
        <f>IF($AI$9&lt;&gt;"",IF(Anagrafica!A113&lt;&gt;"",Anagrafica!A113,""),"")</f>
        <v/>
      </c>
      <c r="B26" s="379" t="str">
        <f>IF(A26&lt;&gt;"",IF(Anagrafica!B113&lt;&gt;"",Anagrafica!B113,""),"")</f>
        <v/>
      </c>
      <c r="C26" s="379"/>
      <c r="D26" s="379"/>
      <c r="E26" s="379"/>
      <c r="F26" s="379"/>
      <c r="G26" s="379"/>
      <c r="H26" s="379"/>
      <c r="I26" s="379"/>
      <c r="J26" s="379"/>
      <c r="K26" s="379"/>
      <c r="L26" s="379"/>
      <c r="M26" s="379"/>
      <c r="N26" s="379"/>
      <c r="O26" s="379"/>
      <c r="P26" s="379"/>
      <c r="Q26" s="379"/>
      <c r="R26" s="379"/>
      <c r="S26" s="380"/>
      <c r="T26" s="407" t="str">
        <f t="shared" si="1"/>
        <v/>
      </c>
      <c r="U26" s="408"/>
      <c r="V26" s="408"/>
      <c r="W26" s="408"/>
      <c r="X26" s="404" t="str">
        <f>IF(T26&lt;&gt;"",ROUND(T26/COUNTA(Anagrafica!$B$89:$C$93),3),"")</f>
        <v/>
      </c>
      <c r="Y26" s="405"/>
      <c r="Z26" s="405"/>
      <c r="AA26" s="406"/>
      <c r="AB26" s="404" t="str">
        <f t="shared" si="2"/>
        <v/>
      </c>
      <c r="AC26" s="405"/>
      <c r="AD26" s="405"/>
      <c r="AE26" s="406"/>
      <c r="AF26" s="96"/>
      <c r="AG26" s="96"/>
      <c r="AH26" s="97"/>
      <c r="AI26" s="87" t="str">
        <f t="shared" si="0"/>
        <v/>
      </c>
    </row>
    <row r="27" spans="1:35" x14ac:dyDescent="0.2">
      <c r="A27" s="42"/>
      <c r="B27" s="42"/>
      <c r="C27" s="9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378"/>
      <c r="Q27" s="378"/>
      <c r="R27" s="378"/>
      <c r="S27" s="378"/>
      <c r="T27" s="400"/>
      <c r="U27" s="400"/>
      <c r="V27" s="400"/>
      <c r="W27" s="400"/>
      <c r="X27" s="42"/>
      <c r="Y27" s="42"/>
      <c r="Z27" s="42"/>
      <c r="AA27" s="42"/>
      <c r="AB27" s="26"/>
      <c r="AC27" s="26"/>
      <c r="AD27" s="26"/>
      <c r="AE27" s="26"/>
      <c r="AF27" s="104"/>
      <c r="AG27" s="104"/>
      <c r="AH27" s="103"/>
      <c r="AI27" s="42"/>
    </row>
    <row r="29" spans="1:35" s="20" customFormat="1" ht="16.5" x14ac:dyDescent="0.3">
      <c r="A29" s="19" t="str">
        <f>IF(Anagrafica!A89&lt;&gt;"",Anagrafica!A89&amp;" - "&amp;Anagrafica!B89,"")</f>
        <v>1 - Commissario 1</v>
      </c>
      <c r="C29" s="28"/>
      <c r="AG29" s="28"/>
    </row>
    <row r="30" spans="1:35" s="5" customFormat="1" ht="13.5" customHeight="1" x14ac:dyDescent="0.2">
      <c r="A30" s="4" t="s">
        <v>10</v>
      </c>
      <c r="C30" s="60" t="str">
        <f>$A$13</f>
        <v/>
      </c>
      <c r="E30" s="60" t="str">
        <f>+$A$14</f>
        <v/>
      </c>
      <c r="G30" s="60" t="str">
        <f>+$A$15</f>
        <v/>
      </c>
      <c r="I30" s="60" t="str">
        <f>+$A$16</f>
        <v/>
      </c>
      <c r="K30" s="60" t="str">
        <f>+$A$17</f>
        <v/>
      </c>
      <c r="M30" s="60" t="str">
        <f>+$A$18</f>
        <v/>
      </c>
      <c r="O30" s="60" t="str">
        <f>+$A$19</f>
        <v/>
      </c>
      <c r="Q30" s="60" t="str">
        <f>+$A$20</f>
        <v/>
      </c>
      <c r="S30" s="60" t="str">
        <f>+$A$21</f>
        <v/>
      </c>
      <c r="U30" s="60" t="str">
        <f>+$A$22</f>
        <v/>
      </c>
      <c r="W30" s="60" t="str">
        <f>+$A$23</f>
        <v/>
      </c>
      <c r="Y30" s="60" t="str">
        <f>+$A$24</f>
        <v/>
      </c>
      <c r="AA30" s="60" t="str">
        <f>+$A$25</f>
        <v/>
      </c>
      <c r="AC30" s="60" t="str">
        <f>+$A$26</f>
        <v/>
      </c>
      <c r="AE30" s="26"/>
      <c r="AG30" s="4" t="s">
        <v>10</v>
      </c>
      <c r="AH30" s="5" t="s">
        <v>1</v>
      </c>
      <c r="AI30" s="5" t="s">
        <v>0</v>
      </c>
    </row>
    <row r="31" spans="1:35" ht="13.5" x14ac:dyDescent="0.25">
      <c r="A31" s="59" t="str">
        <f>+$A$12</f>
        <v/>
      </c>
      <c r="B31" s="22"/>
      <c r="C31" s="23"/>
      <c r="D31" s="22"/>
      <c r="E31" s="23"/>
      <c r="F31" s="22"/>
      <c r="G31" s="23"/>
      <c r="H31" s="22"/>
      <c r="I31" s="23"/>
      <c r="J31" s="22"/>
      <c r="K31" s="23"/>
      <c r="L31" s="22"/>
      <c r="M31" s="23"/>
      <c r="N31" s="22"/>
      <c r="O31" s="23"/>
      <c r="P31" s="22"/>
      <c r="Q31" s="23"/>
      <c r="R31" s="22"/>
      <c r="S31" s="23"/>
      <c r="T31" s="22"/>
      <c r="U31" s="23"/>
      <c r="V31" s="22"/>
      <c r="W31" s="23"/>
      <c r="X31" s="22"/>
      <c r="Y31" s="23"/>
      <c r="Z31" s="22"/>
      <c r="AA31" s="23"/>
      <c r="AB31" s="22"/>
      <c r="AC31" s="23"/>
      <c r="AE31" s="29" t="str">
        <f t="shared" ref="AE31:AE44" si="3">IF(OR(A31="",AND(A31&lt;&gt;"",A32="")),"",SUM(B31,D31,F31,H31,J31,L31,N31,P31,R31,T31,V31,X31,Z31,AB31))</f>
        <v/>
      </c>
      <c r="AG31" s="6" t="str">
        <f>+$A$12</f>
        <v/>
      </c>
      <c r="AH31" s="6" t="str">
        <f>IF(A31&lt;&gt;"",AE31,"")</f>
        <v/>
      </c>
      <c r="AI31" s="105" t="str">
        <f>IF(AH31="","",IF(AH31&gt;0,ROUND(AH31/LARGE(AH31:AH45,1),3),0))</f>
        <v/>
      </c>
    </row>
    <row r="32" spans="1:35" ht="13.5" x14ac:dyDescent="0.25">
      <c r="A32" s="59" t="str">
        <f>+$A$13</f>
        <v/>
      </c>
      <c r="B32" s="24"/>
      <c r="C32" s="24"/>
      <c r="D32" s="22"/>
      <c r="E32" s="23"/>
      <c r="F32" s="22"/>
      <c r="G32" s="23"/>
      <c r="H32" s="22"/>
      <c r="I32" s="23"/>
      <c r="J32" s="22"/>
      <c r="K32" s="23"/>
      <c r="L32" s="22"/>
      <c r="M32" s="23"/>
      <c r="N32" s="22"/>
      <c r="O32" s="23"/>
      <c r="P32" s="22"/>
      <c r="Q32" s="23"/>
      <c r="R32" s="22"/>
      <c r="S32" s="23"/>
      <c r="T32" s="22"/>
      <c r="U32" s="23"/>
      <c r="V32" s="22"/>
      <c r="W32" s="23"/>
      <c r="X32" s="22"/>
      <c r="Y32" s="23"/>
      <c r="Z32" s="22"/>
      <c r="AA32" s="23"/>
      <c r="AB32" s="22"/>
      <c r="AC32" s="23"/>
      <c r="AE32" s="29" t="str">
        <f t="shared" si="3"/>
        <v/>
      </c>
      <c r="AG32" s="7" t="str">
        <f>+$A$13</f>
        <v/>
      </c>
      <c r="AH32" s="7" t="str">
        <f>IF(A32&lt;&gt;"",IF(AE32&lt;&gt;"",AE32,0)+IF(C46&lt;&gt;"",C46,0),"")</f>
        <v/>
      </c>
      <c r="AI32" s="106" t="str">
        <f>IF(AH32="","",IF(AH32&gt;0,ROUND(AH32/LARGE(AH31:AH45,1),3),0))</f>
        <v/>
      </c>
    </row>
    <row r="33" spans="1:35" ht="13.5" x14ac:dyDescent="0.25">
      <c r="A33" s="59" t="str">
        <f>+$A$14</f>
        <v/>
      </c>
      <c r="B33" s="24"/>
      <c r="C33" s="24"/>
      <c r="D33" s="24"/>
      <c r="E33" s="24"/>
      <c r="F33" s="22"/>
      <c r="G33" s="23"/>
      <c r="H33" s="22"/>
      <c r="I33" s="23"/>
      <c r="J33" s="22"/>
      <c r="K33" s="23"/>
      <c r="L33" s="22"/>
      <c r="M33" s="23"/>
      <c r="N33" s="22"/>
      <c r="O33" s="23"/>
      <c r="P33" s="22"/>
      <c r="Q33" s="23"/>
      <c r="R33" s="22"/>
      <c r="S33" s="23"/>
      <c r="T33" s="22"/>
      <c r="U33" s="23"/>
      <c r="V33" s="22"/>
      <c r="W33" s="23"/>
      <c r="X33" s="22"/>
      <c r="Y33" s="23"/>
      <c r="Z33" s="22"/>
      <c r="AA33" s="23"/>
      <c r="AB33" s="22"/>
      <c r="AC33" s="23"/>
      <c r="AE33" s="29" t="str">
        <f t="shared" si="3"/>
        <v/>
      </c>
      <c r="AG33" s="7" t="str">
        <f>+$A$14</f>
        <v/>
      </c>
      <c r="AH33" s="7" t="str">
        <f>IF(A33&lt;&gt;"",IF(AE33&lt;&gt;"",AE33,0)+IF(E46&lt;&gt;"",E46,0),"")</f>
        <v/>
      </c>
      <c r="AI33" s="106" t="str">
        <f>IF(AH33="","",IF(AH33&gt;0,ROUND(AH33/LARGE(AH31:AH45,1),3),0))</f>
        <v/>
      </c>
    </row>
    <row r="34" spans="1:35" ht="13.5" x14ac:dyDescent="0.25">
      <c r="A34" s="59" t="str">
        <f>+$A$15</f>
        <v/>
      </c>
      <c r="B34" s="24"/>
      <c r="C34" s="24"/>
      <c r="D34" s="24"/>
      <c r="E34" s="24"/>
      <c r="F34" s="24"/>
      <c r="G34" s="24"/>
      <c r="H34" s="22"/>
      <c r="I34" s="23"/>
      <c r="J34" s="22"/>
      <c r="K34" s="23"/>
      <c r="L34" s="22"/>
      <c r="M34" s="23"/>
      <c r="N34" s="22"/>
      <c r="O34" s="23"/>
      <c r="P34" s="22"/>
      <c r="Q34" s="23"/>
      <c r="R34" s="22"/>
      <c r="S34" s="23"/>
      <c r="T34" s="22"/>
      <c r="U34" s="23"/>
      <c r="V34" s="22"/>
      <c r="W34" s="23"/>
      <c r="X34" s="22"/>
      <c r="Y34" s="23"/>
      <c r="Z34" s="22"/>
      <c r="AA34" s="23"/>
      <c r="AB34" s="22"/>
      <c r="AC34" s="23"/>
      <c r="AE34" s="29" t="str">
        <f t="shared" si="3"/>
        <v/>
      </c>
      <c r="AG34" s="7" t="str">
        <f>+$A$15</f>
        <v/>
      </c>
      <c r="AH34" s="7" t="str">
        <f>IF(A34&lt;&gt;"",IF(AE34&lt;&gt;"",AE34,0)+IF(G46&lt;&gt;"",G46,0),"")</f>
        <v/>
      </c>
      <c r="AI34" s="106" t="str">
        <f>IF(AH34="","",IF(AH34&gt;0,ROUND(AH34/LARGE(AH31:AH45,1),3),0))</f>
        <v/>
      </c>
    </row>
    <row r="35" spans="1:35" ht="13.5" x14ac:dyDescent="0.25">
      <c r="A35" s="59" t="str">
        <f>+$A$16</f>
        <v/>
      </c>
      <c r="B35" s="24"/>
      <c r="C35" s="24"/>
      <c r="D35" s="24"/>
      <c r="E35" s="24"/>
      <c r="F35" s="24"/>
      <c r="G35" s="24"/>
      <c r="H35" s="24"/>
      <c r="I35" s="24"/>
      <c r="J35" s="22"/>
      <c r="K35" s="23"/>
      <c r="L35" s="22"/>
      <c r="M35" s="23"/>
      <c r="N35" s="22"/>
      <c r="O35" s="23"/>
      <c r="P35" s="22"/>
      <c r="Q35" s="23"/>
      <c r="R35" s="22"/>
      <c r="S35" s="23"/>
      <c r="T35" s="22"/>
      <c r="U35" s="23"/>
      <c r="V35" s="22"/>
      <c r="W35" s="23"/>
      <c r="X35" s="22"/>
      <c r="Y35" s="23"/>
      <c r="Z35" s="22"/>
      <c r="AA35" s="23"/>
      <c r="AB35" s="22"/>
      <c r="AC35" s="23"/>
      <c r="AE35" s="29" t="str">
        <f t="shared" si="3"/>
        <v/>
      </c>
      <c r="AG35" s="7" t="str">
        <f>+$A$16</f>
        <v/>
      </c>
      <c r="AH35" s="7" t="str">
        <f>IF(A35&lt;&gt;"",IF(AE35&lt;&gt;"",AE35,0)+IF(I46&lt;&gt;"",I46,0),"")</f>
        <v/>
      </c>
      <c r="AI35" s="106" t="str">
        <f>IF(AH35="","",IF(AH35&gt;0,ROUND(AH35/LARGE(AH31:AH45,1),3),0))</f>
        <v/>
      </c>
    </row>
    <row r="36" spans="1:35" ht="13.5" x14ac:dyDescent="0.25">
      <c r="A36" s="59" t="str">
        <f>+$A$17</f>
        <v/>
      </c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2"/>
      <c r="M36" s="23"/>
      <c r="N36" s="22"/>
      <c r="O36" s="23"/>
      <c r="P36" s="22"/>
      <c r="Q36" s="23"/>
      <c r="R36" s="22"/>
      <c r="S36" s="23"/>
      <c r="T36" s="22"/>
      <c r="U36" s="23"/>
      <c r="V36" s="22"/>
      <c r="W36" s="23"/>
      <c r="X36" s="22"/>
      <c r="Y36" s="23"/>
      <c r="Z36" s="22"/>
      <c r="AA36" s="23"/>
      <c r="AB36" s="22"/>
      <c r="AC36" s="23"/>
      <c r="AE36" s="29" t="str">
        <f t="shared" si="3"/>
        <v/>
      </c>
      <c r="AG36" s="7" t="str">
        <f>+$A$17</f>
        <v/>
      </c>
      <c r="AH36" s="7" t="str">
        <f>IF(A36&lt;&gt;"",IF(AE36&lt;&gt;"",AE36,0)+IF(K46&lt;&gt;"",K46,0),"")</f>
        <v/>
      </c>
      <c r="AI36" s="106" t="str">
        <f>IF(AH36="","",IF(AH36&gt;0,ROUND(AH36/LARGE(AH31:AH45,1),3),0))</f>
        <v/>
      </c>
    </row>
    <row r="37" spans="1:35" ht="13.5" x14ac:dyDescent="0.25">
      <c r="A37" s="59" t="str">
        <f>+$A$18</f>
        <v/>
      </c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2"/>
      <c r="O37" s="23"/>
      <c r="P37" s="22"/>
      <c r="Q37" s="23"/>
      <c r="R37" s="22"/>
      <c r="S37" s="23"/>
      <c r="T37" s="22"/>
      <c r="U37" s="23"/>
      <c r="V37" s="22"/>
      <c r="W37" s="23"/>
      <c r="X37" s="22"/>
      <c r="Y37" s="23"/>
      <c r="Z37" s="22"/>
      <c r="AA37" s="23"/>
      <c r="AB37" s="22"/>
      <c r="AC37" s="23"/>
      <c r="AE37" s="29" t="str">
        <f t="shared" si="3"/>
        <v/>
      </c>
      <c r="AG37" s="7" t="str">
        <f>+$A$18</f>
        <v/>
      </c>
      <c r="AH37" s="7" t="str">
        <f>IF(A37&lt;&gt;"",IF(AE37&lt;&gt;"",AE37,0)+IF(M46&lt;&gt;"",M46,0),"")</f>
        <v/>
      </c>
      <c r="AI37" s="106" t="str">
        <f>IF(AH37="","",IF(AH37&gt;0,ROUND(AH37/LARGE(AH31:AH45,1),3),0))</f>
        <v/>
      </c>
    </row>
    <row r="38" spans="1:35" ht="13.5" x14ac:dyDescent="0.25">
      <c r="A38" s="59" t="str">
        <f>+$A$19</f>
        <v/>
      </c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2"/>
      <c r="Q38" s="23"/>
      <c r="R38" s="22"/>
      <c r="S38" s="23"/>
      <c r="T38" s="22"/>
      <c r="U38" s="23"/>
      <c r="V38" s="22"/>
      <c r="W38" s="23"/>
      <c r="X38" s="22"/>
      <c r="Y38" s="23"/>
      <c r="Z38" s="22"/>
      <c r="AA38" s="23"/>
      <c r="AB38" s="22"/>
      <c r="AC38" s="23"/>
      <c r="AE38" s="29" t="str">
        <f t="shared" si="3"/>
        <v/>
      </c>
      <c r="AG38" s="7" t="str">
        <f>+$A$19</f>
        <v/>
      </c>
      <c r="AH38" s="7" t="str">
        <f>IF(A38&lt;&gt;"",IF(AE38&lt;&gt;"",AE38,0)+IF(O46&lt;&gt;"",O46,0),"")</f>
        <v/>
      </c>
      <c r="AI38" s="106" t="str">
        <f>IF(AH38="","",IF(AH38&gt;0,ROUND(AH38/LARGE(AH31:AH45,1),3),0))</f>
        <v/>
      </c>
    </row>
    <row r="39" spans="1:35" ht="13.5" x14ac:dyDescent="0.25">
      <c r="A39" s="59" t="str">
        <f>+$A$20</f>
        <v/>
      </c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2"/>
      <c r="S39" s="23"/>
      <c r="T39" s="22"/>
      <c r="U39" s="23"/>
      <c r="V39" s="22"/>
      <c r="W39" s="23"/>
      <c r="X39" s="22"/>
      <c r="Y39" s="23"/>
      <c r="Z39" s="22"/>
      <c r="AA39" s="23"/>
      <c r="AB39" s="22"/>
      <c r="AC39" s="23"/>
      <c r="AE39" s="29" t="str">
        <f t="shared" si="3"/>
        <v/>
      </c>
      <c r="AG39" s="7" t="str">
        <f>+$A$20</f>
        <v/>
      </c>
      <c r="AH39" s="7" t="str">
        <f>IF(A39&lt;&gt;"",IF(AE39&lt;&gt;"",AE39,0)+IF(Q46&lt;&gt;"",Q46,0),"")</f>
        <v/>
      </c>
      <c r="AI39" s="106" t="str">
        <f>IF(AH39="","",IF(AH39&gt;0,ROUND(AH39/LARGE(AH31:AH45,1),3),0))</f>
        <v/>
      </c>
    </row>
    <row r="40" spans="1:35" ht="13.5" x14ac:dyDescent="0.25">
      <c r="A40" s="59" t="str">
        <f>+$A$21</f>
        <v/>
      </c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2"/>
      <c r="U40" s="23"/>
      <c r="V40" s="22"/>
      <c r="W40" s="23"/>
      <c r="X40" s="22"/>
      <c r="Y40" s="23"/>
      <c r="Z40" s="22"/>
      <c r="AA40" s="23"/>
      <c r="AB40" s="22"/>
      <c r="AC40" s="23"/>
      <c r="AE40" s="29" t="str">
        <f t="shared" si="3"/>
        <v/>
      </c>
      <c r="AG40" s="7" t="str">
        <f>+$A$21</f>
        <v/>
      </c>
      <c r="AH40" s="7" t="str">
        <f>IF(A40&lt;&gt;"",IF(AE40&lt;&gt;"",AE40,0)+IF(S46&lt;&gt;"",S46,0),"")</f>
        <v/>
      </c>
      <c r="AI40" s="106" t="str">
        <f>IF(AH40="","",IF(AH40&gt;0,ROUND(AH40/LARGE(AH31:AH45,1),3),0))</f>
        <v/>
      </c>
    </row>
    <row r="41" spans="1:35" ht="13.5" x14ac:dyDescent="0.25">
      <c r="A41" s="59" t="str">
        <f>+$A$22</f>
        <v/>
      </c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2"/>
      <c r="W41" s="23"/>
      <c r="X41" s="22"/>
      <c r="Y41" s="23"/>
      <c r="Z41" s="22"/>
      <c r="AA41" s="23"/>
      <c r="AB41" s="22"/>
      <c r="AC41" s="23"/>
      <c r="AE41" s="29" t="str">
        <f t="shared" si="3"/>
        <v/>
      </c>
      <c r="AG41" s="7" t="str">
        <f>+$A$22</f>
        <v/>
      </c>
      <c r="AH41" s="7" t="str">
        <f>IF(A41&lt;&gt;"",IF(AE41&lt;&gt;"",AE41,0)+IF(U46&lt;&gt;"",U46,0),"")</f>
        <v/>
      </c>
      <c r="AI41" s="106" t="str">
        <f>IF(AH41="","",IF(AH41&gt;0,ROUND(AH41/LARGE(AH31:AH45,1),3),0))</f>
        <v/>
      </c>
    </row>
    <row r="42" spans="1:35" ht="13.5" x14ac:dyDescent="0.25">
      <c r="A42" s="59" t="str">
        <f>+$A$23</f>
        <v/>
      </c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2"/>
      <c r="Y42" s="23"/>
      <c r="Z42" s="22"/>
      <c r="AA42" s="23"/>
      <c r="AB42" s="22"/>
      <c r="AC42" s="23"/>
      <c r="AE42" s="29" t="str">
        <f t="shared" si="3"/>
        <v/>
      </c>
      <c r="AG42" s="7" t="str">
        <f>+$A$23</f>
        <v/>
      </c>
      <c r="AH42" s="7" t="str">
        <f>IF(A42&lt;&gt;"",IF(AE42&lt;&gt;"",AE42,0)+IF(W46&lt;&gt;"",W46,0),"")</f>
        <v/>
      </c>
      <c r="AI42" s="106" t="str">
        <f>IF(AH42="","",IF(AH42&gt;0,ROUND(AH42/LARGE(AH31:AH45,1),3),0))</f>
        <v/>
      </c>
    </row>
    <row r="43" spans="1:35" ht="13.5" x14ac:dyDescent="0.25">
      <c r="A43" s="59" t="str">
        <f>+$A$24</f>
        <v/>
      </c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2"/>
      <c r="AA43" s="23"/>
      <c r="AB43" s="22"/>
      <c r="AC43" s="23"/>
      <c r="AE43" s="29" t="str">
        <f t="shared" si="3"/>
        <v/>
      </c>
      <c r="AG43" s="7" t="str">
        <f>+$A$24</f>
        <v/>
      </c>
      <c r="AH43" s="7" t="str">
        <f>IF(A43&lt;&gt;"",IF(AE43&lt;&gt;"",AE43,0)+IF(Y46&lt;&gt;"",Y46,0),"")</f>
        <v/>
      </c>
      <c r="AI43" s="106" t="str">
        <f>IF(AH43="","",IF(AH43&gt;0,ROUND(AH43/LARGE(AH31:AH45,1),3),0))</f>
        <v/>
      </c>
    </row>
    <row r="44" spans="1:35" ht="13.5" x14ac:dyDescent="0.25">
      <c r="A44" s="59" t="str">
        <f>+$A$25</f>
        <v/>
      </c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2"/>
      <c r="AC44" s="23"/>
      <c r="AE44" s="29" t="str">
        <f t="shared" si="3"/>
        <v/>
      </c>
      <c r="AG44" s="7" t="str">
        <f>+$A$25</f>
        <v/>
      </c>
      <c r="AH44" s="7" t="str">
        <f>IF(A44&lt;&gt;"",IF(AE44&lt;&gt;"",AE44,0)+IF(AA46&lt;&gt;"",AA46,0),"")</f>
        <v/>
      </c>
      <c r="AI44" s="106" t="str">
        <f>IF(AH44="","",IF(AH44&gt;0,ROUND(AH44/LARGE(AH31:AH45,1),3),0))</f>
        <v/>
      </c>
    </row>
    <row r="45" spans="1:35" x14ac:dyDescent="0.2">
      <c r="A45" s="59" t="str">
        <f>+$A$26</f>
        <v/>
      </c>
      <c r="C45" s="3"/>
      <c r="AE45" s="26"/>
      <c r="AG45" s="40" t="str">
        <f>+$A$26</f>
        <v/>
      </c>
      <c r="AH45" s="40" t="str">
        <f>IF(A45&lt;&gt;"",IF(AE45&lt;&gt;"",AE45,0)+IF(AC46&lt;&gt;"",AC46,0),"")</f>
        <v/>
      </c>
      <c r="AI45" s="107" t="str">
        <f>IF(AH45="","",IF(AH45&gt;0,ROUND(AH45/LARGE(AH31:AH45,1),3),0))</f>
        <v/>
      </c>
    </row>
    <row r="46" spans="1:35" s="26" customFormat="1" x14ac:dyDescent="0.2">
      <c r="C46" s="27" t="str">
        <f>IF(C30="","",SUM(C31:C44))</f>
        <v/>
      </c>
      <c r="E46" s="27" t="str">
        <f>IF(E30="","",SUM(E31:E44))</f>
        <v/>
      </c>
      <c r="G46" s="27" t="str">
        <f>IF(G30="","",SUM(G31:G44))</f>
        <v/>
      </c>
      <c r="I46" s="27" t="str">
        <f>IF(I30="","",SUM(I31:I44))</f>
        <v/>
      </c>
      <c r="K46" s="27" t="str">
        <f>IF(K30="","",SUM(K31:K44))</f>
        <v/>
      </c>
      <c r="M46" s="27" t="str">
        <f>IF(M30="","",SUM(M31:M44))</f>
        <v/>
      </c>
      <c r="O46" s="27" t="str">
        <f>IF(O30="","",SUM(O31:O44))</f>
        <v/>
      </c>
      <c r="Q46" s="27" t="str">
        <f>IF(Q30="","",SUM(Q31:Q44))</f>
        <v/>
      </c>
      <c r="S46" s="27" t="str">
        <f>IF(S30="","",SUM(S31:S44))</f>
        <v/>
      </c>
      <c r="U46" s="27" t="str">
        <f>IF(U30="","",SUM(U31:U44))</f>
        <v/>
      </c>
      <c r="W46" s="27" t="str">
        <f>IF(W30="","",SUM(W31:W44))</f>
        <v/>
      </c>
      <c r="X46" s="27"/>
      <c r="Y46" s="27" t="str">
        <f>IF(Y30="","",SUM(Y31:Y44))</f>
        <v/>
      </c>
      <c r="AA46" s="27" t="str">
        <f>IF(AA30="","",SUM(AA31:AA44))</f>
        <v/>
      </c>
      <c r="AC46" s="27" t="str">
        <f>IF(AC30="","",SUM(AC31:AC44))</f>
        <v/>
      </c>
      <c r="AG46" s="41"/>
      <c r="AH46" s="93"/>
      <c r="AI46" s="41"/>
    </row>
    <row r="47" spans="1:35" ht="24" customHeight="1" x14ac:dyDescent="0.2">
      <c r="AC47" s="8" t="str">
        <f>"Firma ("&amp;Anagrafica!B89&amp;")"</f>
        <v>Firma (Commissario 1)</v>
      </c>
      <c r="AE47" s="88"/>
      <c r="AF47" s="88"/>
      <c r="AG47" s="89"/>
      <c r="AH47" s="88"/>
      <c r="AI47" s="88"/>
    </row>
    <row r="48" spans="1:35" ht="18.75" x14ac:dyDescent="0.3">
      <c r="A48" s="19" t="str">
        <f>IF(Anagrafica!A90&lt;&gt;"",Anagrafica!A90&amp;" - "&amp;Anagrafica!B90,"")</f>
        <v>2 - Commissario 2</v>
      </c>
      <c r="B48" s="20"/>
      <c r="D48" s="1"/>
      <c r="AE48" s="90"/>
      <c r="AF48" s="90"/>
      <c r="AG48" s="91"/>
      <c r="AH48" s="90"/>
      <c r="AI48" s="90"/>
    </row>
    <row r="49" spans="1:35" s="5" customFormat="1" ht="13.5" customHeight="1" x14ac:dyDescent="0.2">
      <c r="A49" s="4" t="s">
        <v>10</v>
      </c>
      <c r="C49" s="60" t="str">
        <f>$A$13</f>
        <v/>
      </c>
      <c r="E49" s="60" t="str">
        <f>+$A$14</f>
        <v/>
      </c>
      <c r="G49" s="60" t="str">
        <f>+$A$15</f>
        <v/>
      </c>
      <c r="I49" s="60" t="str">
        <f>+$A$16</f>
        <v/>
      </c>
      <c r="K49" s="60" t="str">
        <f>+$A$17</f>
        <v/>
      </c>
      <c r="M49" s="60" t="str">
        <f>+$A$18</f>
        <v/>
      </c>
      <c r="O49" s="60" t="str">
        <f>+$A$19</f>
        <v/>
      </c>
      <c r="Q49" s="60" t="str">
        <f>+$A$20</f>
        <v/>
      </c>
      <c r="S49" s="60" t="str">
        <f>+$A$21</f>
        <v/>
      </c>
      <c r="U49" s="60" t="str">
        <f>+$A$22</f>
        <v/>
      </c>
      <c r="W49" s="60" t="str">
        <f>+$A$23</f>
        <v/>
      </c>
      <c r="Y49" s="60" t="str">
        <f>+$A$24</f>
        <v/>
      </c>
      <c r="AA49" s="60" t="str">
        <f>+$A$25</f>
        <v/>
      </c>
      <c r="AC49" s="60" t="str">
        <f>+$A$26</f>
        <v/>
      </c>
      <c r="AE49" s="26"/>
      <c r="AG49" s="4" t="s">
        <v>10</v>
      </c>
      <c r="AH49" s="5" t="s">
        <v>1</v>
      </c>
      <c r="AI49" s="5" t="s">
        <v>0</v>
      </c>
    </row>
    <row r="50" spans="1:35" ht="13.5" x14ac:dyDescent="0.25">
      <c r="A50" s="59" t="str">
        <f>+$A$12</f>
        <v/>
      </c>
      <c r="B50" s="22"/>
      <c r="C50" s="23"/>
      <c r="D50" s="22"/>
      <c r="E50" s="23"/>
      <c r="F50" s="22"/>
      <c r="G50" s="23"/>
      <c r="H50" s="22"/>
      <c r="I50" s="23"/>
      <c r="J50" s="22"/>
      <c r="K50" s="23"/>
      <c r="L50" s="22"/>
      <c r="M50" s="23"/>
      <c r="N50" s="22"/>
      <c r="O50" s="23"/>
      <c r="P50" s="22"/>
      <c r="Q50" s="23"/>
      <c r="R50" s="22"/>
      <c r="S50" s="23"/>
      <c r="T50" s="22"/>
      <c r="U50" s="23"/>
      <c r="V50" s="22"/>
      <c r="W50" s="23"/>
      <c r="X50" s="22"/>
      <c r="Y50" s="23"/>
      <c r="Z50" s="22"/>
      <c r="AA50" s="23"/>
      <c r="AB50" s="22"/>
      <c r="AC50" s="23"/>
      <c r="AE50" s="29" t="str">
        <f t="shared" ref="AE50:AE63" si="4">IF(OR(A50="",AND(A50&lt;&gt;"",A51="")),"",SUM(B50,D50,F50,H50,J50,L50,N50,P50,R50,T50,V50,X50,Z50,AB50))</f>
        <v/>
      </c>
      <c r="AG50" s="6" t="str">
        <f>+$A$12</f>
        <v/>
      </c>
      <c r="AH50" s="6" t="str">
        <f>IF(A50&lt;&gt;"",AE50,"")</f>
        <v/>
      </c>
      <c r="AI50" s="105" t="str">
        <f>IF(AH50="","",IF(AH50&gt;0,ROUND(AH50/LARGE(AH50:AH64,1),3),0))</f>
        <v/>
      </c>
    </row>
    <row r="51" spans="1:35" ht="13.5" x14ac:dyDescent="0.25">
      <c r="A51" s="59" t="str">
        <f>+$A$13</f>
        <v/>
      </c>
      <c r="B51" s="24"/>
      <c r="C51" s="24"/>
      <c r="D51" s="22"/>
      <c r="E51" s="23"/>
      <c r="F51" s="22"/>
      <c r="G51" s="23"/>
      <c r="H51" s="22"/>
      <c r="I51" s="23"/>
      <c r="J51" s="22"/>
      <c r="K51" s="23"/>
      <c r="L51" s="22"/>
      <c r="M51" s="23"/>
      <c r="N51" s="22"/>
      <c r="O51" s="23"/>
      <c r="P51" s="22"/>
      <c r="Q51" s="23"/>
      <c r="R51" s="22"/>
      <c r="S51" s="23"/>
      <c r="T51" s="22"/>
      <c r="U51" s="23"/>
      <c r="V51" s="22"/>
      <c r="W51" s="23"/>
      <c r="X51" s="22"/>
      <c r="Y51" s="23"/>
      <c r="Z51" s="22"/>
      <c r="AA51" s="23"/>
      <c r="AB51" s="22"/>
      <c r="AC51" s="23"/>
      <c r="AE51" s="29" t="str">
        <f t="shared" si="4"/>
        <v/>
      </c>
      <c r="AG51" s="7" t="str">
        <f>+$A$13</f>
        <v/>
      </c>
      <c r="AH51" s="7" t="str">
        <f>IF(A51&lt;&gt;"",IF(AE51&lt;&gt;"",AE51,0)+IF(C65&lt;&gt;"",C65,0),"")</f>
        <v/>
      </c>
      <c r="AI51" s="106" t="str">
        <f>IF(AH51="","",IF(AH51&gt;0,ROUND(AH51/LARGE(AH50:AH64,1),3),0))</f>
        <v/>
      </c>
    </row>
    <row r="52" spans="1:35" ht="13.5" x14ac:dyDescent="0.25">
      <c r="A52" s="59" t="str">
        <f>+$A$14</f>
        <v/>
      </c>
      <c r="B52" s="24"/>
      <c r="C52" s="24"/>
      <c r="D52" s="24"/>
      <c r="E52" s="24"/>
      <c r="F52" s="22"/>
      <c r="G52" s="23"/>
      <c r="H52" s="22"/>
      <c r="I52" s="23"/>
      <c r="J52" s="22"/>
      <c r="K52" s="23"/>
      <c r="L52" s="22"/>
      <c r="M52" s="23"/>
      <c r="N52" s="22"/>
      <c r="O52" s="23"/>
      <c r="P52" s="22"/>
      <c r="Q52" s="23"/>
      <c r="R52" s="22"/>
      <c r="S52" s="23"/>
      <c r="T52" s="22"/>
      <c r="U52" s="23"/>
      <c r="V52" s="22"/>
      <c r="W52" s="23"/>
      <c r="X52" s="22"/>
      <c r="Y52" s="23"/>
      <c r="Z52" s="22"/>
      <c r="AA52" s="23"/>
      <c r="AB52" s="22"/>
      <c r="AC52" s="23"/>
      <c r="AE52" s="29" t="str">
        <f t="shared" si="4"/>
        <v/>
      </c>
      <c r="AG52" s="7" t="str">
        <f>+$A$14</f>
        <v/>
      </c>
      <c r="AH52" s="7" t="str">
        <f>IF(A52&lt;&gt;"",IF(AE52&lt;&gt;"",AE52,0)+IF(E65&lt;&gt;"",E65,0),"")</f>
        <v/>
      </c>
      <c r="AI52" s="106" t="str">
        <f>IF(AH52="","",IF(AH52&gt;0,ROUND(AH52/LARGE(AH50:AH64,1),3),0))</f>
        <v/>
      </c>
    </row>
    <row r="53" spans="1:35" ht="13.5" x14ac:dyDescent="0.25">
      <c r="A53" s="59" t="str">
        <f>+$A$15</f>
        <v/>
      </c>
      <c r="B53" s="24"/>
      <c r="C53" s="24"/>
      <c r="D53" s="24"/>
      <c r="E53" s="24"/>
      <c r="F53" s="24"/>
      <c r="G53" s="24"/>
      <c r="H53" s="22"/>
      <c r="I53" s="23"/>
      <c r="J53" s="22"/>
      <c r="K53" s="23"/>
      <c r="L53" s="22"/>
      <c r="M53" s="23"/>
      <c r="N53" s="22"/>
      <c r="O53" s="23"/>
      <c r="P53" s="22"/>
      <c r="Q53" s="23"/>
      <c r="R53" s="22"/>
      <c r="S53" s="23"/>
      <c r="T53" s="22"/>
      <c r="U53" s="23"/>
      <c r="V53" s="22"/>
      <c r="W53" s="23"/>
      <c r="X53" s="22"/>
      <c r="Y53" s="23"/>
      <c r="Z53" s="22"/>
      <c r="AA53" s="23"/>
      <c r="AB53" s="22"/>
      <c r="AC53" s="23"/>
      <c r="AE53" s="29" t="str">
        <f t="shared" si="4"/>
        <v/>
      </c>
      <c r="AG53" s="7" t="str">
        <f>+$A$15</f>
        <v/>
      </c>
      <c r="AH53" s="7" t="str">
        <f>IF(A53&lt;&gt;"",IF(AE53&lt;&gt;"",AE53,0)+IF(G65&lt;&gt;"",G65,0),"")</f>
        <v/>
      </c>
      <c r="AI53" s="106" t="str">
        <f>IF(AH53="","",IF(AH53&gt;0,ROUND(AH53/LARGE(AH50:AH64,1),3),0))</f>
        <v/>
      </c>
    </row>
    <row r="54" spans="1:35" ht="13.5" x14ac:dyDescent="0.25">
      <c r="A54" s="59" t="str">
        <f>+$A$16</f>
        <v/>
      </c>
      <c r="B54" s="24"/>
      <c r="C54" s="24"/>
      <c r="D54" s="24"/>
      <c r="E54" s="24"/>
      <c r="F54" s="24"/>
      <c r="G54" s="24"/>
      <c r="H54" s="24"/>
      <c r="I54" s="24"/>
      <c r="J54" s="22"/>
      <c r="K54" s="23"/>
      <c r="L54" s="22"/>
      <c r="M54" s="23"/>
      <c r="N54" s="22"/>
      <c r="O54" s="23"/>
      <c r="P54" s="22"/>
      <c r="Q54" s="23"/>
      <c r="R54" s="22"/>
      <c r="S54" s="23"/>
      <c r="T54" s="22"/>
      <c r="U54" s="23"/>
      <c r="V54" s="22"/>
      <c r="W54" s="23"/>
      <c r="X54" s="22"/>
      <c r="Y54" s="23"/>
      <c r="Z54" s="22"/>
      <c r="AA54" s="23"/>
      <c r="AB54" s="22"/>
      <c r="AC54" s="23"/>
      <c r="AE54" s="29" t="str">
        <f t="shared" si="4"/>
        <v/>
      </c>
      <c r="AG54" s="7" t="str">
        <f>+$A$16</f>
        <v/>
      </c>
      <c r="AH54" s="7" t="str">
        <f>IF(A54&lt;&gt;"",IF(AE54&lt;&gt;"",AE54,0)+IF(I65&lt;&gt;"",I65,0),"")</f>
        <v/>
      </c>
      <c r="AI54" s="106" t="str">
        <f>IF(AH54="","",IF(AH54&gt;0,ROUND(AH54/LARGE(AH50:AH64,1),3),0))</f>
        <v/>
      </c>
    </row>
    <row r="55" spans="1:35" ht="13.5" x14ac:dyDescent="0.25">
      <c r="A55" s="59" t="str">
        <f>+$A$17</f>
        <v/>
      </c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2"/>
      <c r="M55" s="23"/>
      <c r="N55" s="22"/>
      <c r="O55" s="23"/>
      <c r="P55" s="22"/>
      <c r="Q55" s="23"/>
      <c r="R55" s="22"/>
      <c r="S55" s="23"/>
      <c r="T55" s="22"/>
      <c r="U55" s="23"/>
      <c r="V55" s="22"/>
      <c r="W55" s="23"/>
      <c r="X55" s="22"/>
      <c r="Y55" s="23"/>
      <c r="Z55" s="22"/>
      <c r="AA55" s="23"/>
      <c r="AB55" s="22"/>
      <c r="AC55" s="23"/>
      <c r="AE55" s="29" t="str">
        <f t="shared" si="4"/>
        <v/>
      </c>
      <c r="AG55" s="7" t="str">
        <f>+$A$17</f>
        <v/>
      </c>
      <c r="AH55" s="7" t="str">
        <f>IF(A55&lt;&gt;"",IF(AE55&lt;&gt;"",AE55,0)+IF(K65&lt;&gt;"",K65,0),"")</f>
        <v/>
      </c>
      <c r="AI55" s="106" t="str">
        <f>IF(AH55="","",IF(AH55&gt;0,ROUND(AH55/LARGE(AH50:AH64,1),3),0))</f>
        <v/>
      </c>
    </row>
    <row r="56" spans="1:35" ht="13.5" x14ac:dyDescent="0.25">
      <c r="A56" s="59" t="str">
        <f>+$A$18</f>
        <v/>
      </c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2"/>
      <c r="O56" s="23"/>
      <c r="P56" s="22"/>
      <c r="Q56" s="23"/>
      <c r="R56" s="22"/>
      <c r="S56" s="23"/>
      <c r="T56" s="22"/>
      <c r="U56" s="23"/>
      <c r="V56" s="22"/>
      <c r="W56" s="23"/>
      <c r="X56" s="22"/>
      <c r="Y56" s="23"/>
      <c r="Z56" s="22"/>
      <c r="AA56" s="23"/>
      <c r="AB56" s="22"/>
      <c r="AC56" s="23"/>
      <c r="AE56" s="29" t="str">
        <f t="shared" si="4"/>
        <v/>
      </c>
      <c r="AG56" s="7" t="str">
        <f>+$A$18</f>
        <v/>
      </c>
      <c r="AH56" s="7" t="str">
        <f>IF(A56&lt;&gt;"",IF(AE56&lt;&gt;"",AE56,0)+IF(M65&lt;&gt;"",M65,0),"")</f>
        <v/>
      </c>
      <c r="AI56" s="106" t="str">
        <f>IF(AH56="","",IF(AH56&gt;0,ROUND(AH56/LARGE(AH50:AH64,1),3),0))</f>
        <v/>
      </c>
    </row>
    <row r="57" spans="1:35" ht="13.5" x14ac:dyDescent="0.25">
      <c r="A57" s="59" t="str">
        <f>+$A$19</f>
        <v/>
      </c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2"/>
      <c r="Q57" s="23"/>
      <c r="R57" s="22"/>
      <c r="S57" s="23"/>
      <c r="T57" s="22"/>
      <c r="U57" s="23"/>
      <c r="V57" s="22"/>
      <c r="W57" s="23"/>
      <c r="X57" s="22"/>
      <c r="Y57" s="23"/>
      <c r="Z57" s="22"/>
      <c r="AA57" s="23"/>
      <c r="AB57" s="22"/>
      <c r="AC57" s="23"/>
      <c r="AE57" s="29" t="str">
        <f t="shared" si="4"/>
        <v/>
      </c>
      <c r="AG57" s="7" t="str">
        <f>+$A$19</f>
        <v/>
      </c>
      <c r="AH57" s="7" t="str">
        <f>IF(A57&lt;&gt;"",IF(AE57&lt;&gt;"",AE57,0)+IF(O65&lt;&gt;"",O65,0),"")</f>
        <v/>
      </c>
      <c r="AI57" s="106" t="str">
        <f>IF(AH57="","",IF(AH57&gt;0,ROUND(AH57/LARGE(AH50:AH64,1),3),0))</f>
        <v/>
      </c>
    </row>
    <row r="58" spans="1:35" ht="13.5" x14ac:dyDescent="0.25">
      <c r="A58" s="59" t="str">
        <f>+$A$20</f>
        <v/>
      </c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2"/>
      <c r="S58" s="23"/>
      <c r="T58" s="22"/>
      <c r="U58" s="23"/>
      <c r="V58" s="22"/>
      <c r="W58" s="23"/>
      <c r="X58" s="22"/>
      <c r="Y58" s="23"/>
      <c r="Z58" s="22"/>
      <c r="AA58" s="23"/>
      <c r="AB58" s="22"/>
      <c r="AC58" s="23"/>
      <c r="AE58" s="29" t="str">
        <f t="shared" si="4"/>
        <v/>
      </c>
      <c r="AG58" s="7" t="str">
        <f>+$A$20</f>
        <v/>
      </c>
      <c r="AH58" s="7" t="str">
        <f>IF(A58&lt;&gt;"",IF(AE58&lt;&gt;"",AE58,0)+IF(Q65&lt;&gt;"",Q65,0),"")</f>
        <v/>
      </c>
      <c r="AI58" s="106" t="str">
        <f>IF(AH58="","",IF(AH58&gt;0,ROUND(AH58/LARGE(AH50:AH64,1),3),0))</f>
        <v/>
      </c>
    </row>
    <row r="59" spans="1:35" ht="13.5" x14ac:dyDescent="0.25">
      <c r="A59" s="59" t="str">
        <f>+$A$21</f>
        <v/>
      </c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2"/>
      <c r="U59" s="23"/>
      <c r="V59" s="22"/>
      <c r="W59" s="23"/>
      <c r="X59" s="22"/>
      <c r="Y59" s="23"/>
      <c r="Z59" s="22"/>
      <c r="AA59" s="23"/>
      <c r="AB59" s="22"/>
      <c r="AC59" s="23"/>
      <c r="AE59" s="29" t="str">
        <f t="shared" si="4"/>
        <v/>
      </c>
      <c r="AG59" s="7" t="str">
        <f>+$A$21</f>
        <v/>
      </c>
      <c r="AH59" s="7" t="str">
        <f>IF(A59&lt;&gt;"",IF(AE59&lt;&gt;"",AE59,0)+IF(S65&lt;&gt;"",S65,0),"")</f>
        <v/>
      </c>
      <c r="AI59" s="106" t="str">
        <f>IF(AH59="","",IF(AH59&gt;0,ROUND(AH59/LARGE(AH50:AH64,1),3),0))</f>
        <v/>
      </c>
    </row>
    <row r="60" spans="1:35" ht="13.5" x14ac:dyDescent="0.25">
      <c r="A60" s="59" t="str">
        <f>+$A$22</f>
        <v/>
      </c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2"/>
      <c r="W60" s="23"/>
      <c r="X60" s="22"/>
      <c r="Y60" s="23"/>
      <c r="Z60" s="22"/>
      <c r="AA60" s="23"/>
      <c r="AB60" s="22"/>
      <c r="AC60" s="23"/>
      <c r="AE60" s="29" t="str">
        <f t="shared" si="4"/>
        <v/>
      </c>
      <c r="AG60" s="7" t="str">
        <f>+$A$22</f>
        <v/>
      </c>
      <c r="AH60" s="7" t="str">
        <f>IF(A60&lt;&gt;"",IF(AE60&lt;&gt;"",AE60,0)+IF(U65&lt;&gt;"",U65,0),"")</f>
        <v/>
      </c>
      <c r="AI60" s="106" t="str">
        <f>IF(AH60="","",IF(AH60&gt;0,ROUND(AH60/LARGE(AH50:AH64,1),3),0))</f>
        <v/>
      </c>
    </row>
    <row r="61" spans="1:35" ht="13.5" x14ac:dyDescent="0.25">
      <c r="A61" s="59" t="str">
        <f>+$A$23</f>
        <v/>
      </c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2"/>
      <c r="Y61" s="23"/>
      <c r="Z61" s="22"/>
      <c r="AA61" s="23"/>
      <c r="AB61" s="22"/>
      <c r="AC61" s="23"/>
      <c r="AE61" s="29" t="str">
        <f t="shared" si="4"/>
        <v/>
      </c>
      <c r="AG61" s="7" t="str">
        <f>+$A$23</f>
        <v/>
      </c>
      <c r="AH61" s="7" t="str">
        <f>IF(A61&lt;&gt;"",IF(AE61&lt;&gt;"",AE61,0)+IF(W65&lt;&gt;"",W65,0),"")</f>
        <v/>
      </c>
      <c r="AI61" s="106" t="str">
        <f>IF(AH61="","",IF(AH61&gt;0,ROUND(AH61/LARGE(AH50:AH64,1),3),0))</f>
        <v/>
      </c>
    </row>
    <row r="62" spans="1:35" ht="13.5" x14ac:dyDescent="0.25">
      <c r="A62" s="59" t="str">
        <f>+$A$24</f>
        <v/>
      </c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2"/>
      <c r="AA62" s="23"/>
      <c r="AB62" s="22"/>
      <c r="AC62" s="23"/>
      <c r="AE62" s="29" t="str">
        <f t="shared" si="4"/>
        <v/>
      </c>
      <c r="AG62" s="7" t="str">
        <f>+$A$24</f>
        <v/>
      </c>
      <c r="AH62" s="7" t="str">
        <f>IF(A62&lt;&gt;"",IF(AE62&lt;&gt;"",AE62,0)+IF(Y65&lt;&gt;"",Y65,0),"")</f>
        <v/>
      </c>
      <c r="AI62" s="106" t="str">
        <f>IF(AH62="","",IF(AH62&gt;0,ROUND(AH62/LARGE(AH50:AH64,1),3),0))</f>
        <v/>
      </c>
    </row>
    <row r="63" spans="1:35" ht="13.5" x14ac:dyDescent="0.25">
      <c r="A63" s="59" t="str">
        <f>+$A$25</f>
        <v/>
      </c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2"/>
      <c r="AC63" s="23"/>
      <c r="AE63" s="29" t="str">
        <f t="shared" si="4"/>
        <v/>
      </c>
      <c r="AG63" s="7" t="str">
        <f>+$A$25</f>
        <v/>
      </c>
      <c r="AH63" s="7" t="str">
        <f>IF(A63&lt;&gt;"",IF(AE63&lt;&gt;"",AE63,0)+IF(AA65&lt;&gt;"",AA65,0),"")</f>
        <v/>
      </c>
      <c r="AI63" s="106" t="str">
        <f>IF(AH63="","",IF(AH63&gt;0,ROUND(AH63/LARGE(AH50:AH64,1),3),0))</f>
        <v/>
      </c>
    </row>
    <row r="64" spans="1:35" x14ac:dyDescent="0.2">
      <c r="A64" s="59" t="str">
        <f>+$A$26</f>
        <v/>
      </c>
      <c r="C64" s="3"/>
      <c r="AE64" s="26"/>
      <c r="AG64" s="40" t="str">
        <f>+$A$26</f>
        <v/>
      </c>
      <c r="AH64" s="40" t="str">
        <f>IF(A64&lt;&gt;"",IF(AE64&lt;&gt;"",AE64,0)+IF(AC65&lt;&gt;"",AC65,0),"")</f>
        <v/>
      </c>
      <c r="AI64" s="107" t="str">
        <f>IF(AH64="","",IF(AH64&gt;0,ROUND(AH64/LARGE(AH50:AH64,1),3),0))</f>
        <v/>
      </c>
    </row>
    <row r="65" spans="1:35" s="26" customFormat="1" x14ac:dyDescent="0.2">
      <c r="C65" s="27" t="str">
        <f>IF(C49="","",SUM(C50:C63))</f>
        <v/>
      </c>
      <c r="E65" s="27" t="str">
        <f>IF(E49="","",SUM(E50:E63))</f>
        <v/>
      </c>
      <c r="G65" s="27" t="str">
        <f>IF(G49="","",SUM(G50:G63))</f>
        <v/>
      </c>
      <c r="I65" s="27" t="str">
        <f>IF(I49="","",SUM(I50:I63))</f>
        <v/>
      </c>
      <c r="K65" s="27" t="str">
        <f>IF(K49="","",SUM(K50:K63))</f>
        <v/>
      </c>
      <c r="M65" s="27" t="str">
        <f>IF(M49="","",SUM(M50:M63))</f>
        <v/>
      </c>
      <c r="O65" s="27" t="str">
        <f>IF(O49="","",SUM(O50:O63))</f>
        <v/>
      </c>
      <c r="Q65" s="27" t="str">
        <f>IF(Q49="","",SUM(Q50:Q63))</f>
        <v/>
      </c>
      <c r="S65" s="27" t="str">
        <f>IF(S49="","",SUM(S50:S63))</f>
        <v/>
      </c>
      <c r="U65" s="27" t="str">
        <f>IF(U49="","",SUM(U50:U63))</f>
        <v/>
      </c>
      <c r="W65" s="27" t="str">
        <f>IF(W49="","",SUM(W50:W63))</f>
        <v/>
      </c>
      <c r="X65" s="27"/>
      <c r="Y65" s="27" t="str">
        <f>IF(Y49="","",SUM(Y50:Y63))</f>
        <v/>
      </c>
      <c r="AA65" s="27" t="str">
        <f>IF(AA49="","",SUM(AA50:AA63))</f>
        <v/>
      </c>
      <c r="AC65" s="27" t="str">
        <f>IF(AC49="","",SUM(AC50:AC63))</f>
        <v/>
      </c>
      <c r="AG65" s="41"/>
      <c r="AH65" s="93"/>
      <c r="AI65" s="41"/>
    </row>
    <row r="66" spans="1:35" ht="24" customHeight="1" x14ac:dyDescent="0.2">
      <c r="AC66" s="8" t="str">
        <f>"Firma ("&amp;Anagrafica!B90&amp;")"</f>
        <v>Firma (Commissario 2)</v>
      </c>
      <c r="AE66" s="88"/>
      <c r="AF66" s="88"/>
      <c r="AG66" s="89"/>
      <c r="AH66" s="88"/>
      <c r="AI66" s="88"/>
    </row>
    <row r="67" spans="1:35" ht="18.75" x14ac:dyDescent="0.3">
      <c r="A67" s="19" t="str">
        <f>IF(Anagrafica!A91&lt;&gt;"",Anagrafica!A91&amp;" - "&amp;Anagrafica!B91,"")</f>
        <v>3 - Commissario 3</v>
      </c>
      <c r="B67" s="20"/>
      <c r="D67" s="1"/>
    </row>
    <row r="68" spans="1:35" s="5" customFormat="1" ht="13.5" customHeight="1" x14ac:dyDescent="0.2">
      <c r="A68" s="4" t="s">
        <v>10</v>
      </c>
      <c r="C68" s="60" t="str">
        <f>$A$13</f>
        <v/>
      </c>
      <c r="E68" s="60" t="str">
        <f>+$A$14</f>
        <v/>
      </c>
      <c r="G68" s="60" t="str">
        <f>+$A$15</f>
        <v/>
      </c>
      <c r="I68" s="60" t="str">
        <f>+$A$16</f>
        <v/>
      </c>
      <c r="K68" s="60" t="str">
        <f>+$A$17</f>
        <v/>
      </c>
      <c r="M68" s="60" t="str">
        <f>+$A$18</f>
        <v/>
      </c>
      <c r="O68" s="60" t="str">
        <f>+$A$19</f>
        <v/>
      </c>
      <c r="Q68" s="60" t="str">
        <f>+$A$20</f>
        <v/>
      </c>
      <c r="S68" s="60" t="str">
        <f>+$A$21</f>
        <v/>
      </c>
      <c r="U68" s="60" t="str">
        <f>+$A$22</f>
        <v/>
      </c>
      <c r="W68" s="60" t="str">
        <f>+$A$23</f>
        <v/>
      </c>
      <c r="Y68" s="60" t="str">
        <f>+$A$24</f>
        <v/>
      </c>
      <c r="AA68" s="60" t="str">
        <f>+$A$25</f>
        <v/>
      </c>
      <c r="AC68" s="60" t="str">
        <f>+$A$26</f>
        <v/>
      </c>
      <c r="AE68" s="26"/>
      <c r="AG68" s="4" t="s">
        <v>10</v>
      </c>
      <c r="AH68" s="5" t="s">
        <v>1</v>
      </c>
      <c r="AI68" s="5" t="s">
        <v>0</v>
      </c>
    </row>
    <row r="69" spans="1:35" ht="13.5" x14ac:dyDescent="0.25">
      <c r="A69" s="59" t="str">
        <f>+$A$12</f>
        <v/>
      </c>
      <c r="B69" s="22"/>
      <c r="C69" s="23"/>
      <c r="D69" s="22"/>
      <c r="E69" s="23"/>
      <c r="F69" s="22"/>
      <c r="G69" s="23"/>
      <c r="H69" s="22"/>
      <c r="I69" s="23"/>
      <c r="J69" s="22"/>
      <c r="K69" s="23"/>
      <c r="L69" s="22"/>
      <c r="M69" s="23"/>
      <c r="N69" s="22"/>
      <c r="O69" s="23"/>
      <c r="P69" s="22"/>
      <c r="Q69" s="23"/>
      <c r="R69" s="22"/>
      <c r="S69" s="23"/>
      <c r="T69" s="22"/>
      <c r="U69" s="23"/>
      <c r="V69" s="22"/>
      <c r="W69" s="23"/>
      <c r="X69" s="22"/>
      <c r="Y69" s="23"/>
      <c r="Z69" s="22"/>
      <c r="AA69" s="23"/>
      <c r="AB69" s="22"/>
      <c r="AC69" s="23"/>
      <c r="AE69" s="29" t="str">
        <f t="shared" ref="AE69:AE82" si="5">IF(OR(A69="",AND(A69&lt;&gt;"",A70="")),"",SUM(B69,D69,F69,H69,J69,L69,N69,P69,R69,T69,V69,X69,Z69,AB69))</f>
        <v/>
      </c>
      <c r="AG69" s="6" t="str">
        <f>+$A$12</f>
        <v/>
      </c>
      <c r="AH69" s="6" t="str">
        <f>IF(A69&lt;&gt;"",AE69,"")</f>
        <v/>
      </c>
      <c r="AI69" s="105" t="str">
        <f>IF(AH69="","",IF(AH69&gt;0,ROUND(AH69/LARGE(AH69:AH83,1),3),0))</f>
        <v/>
      </c>
    </row>
    <row r="70" spans="1:35" ht="13.5" x14ac:dyDescent="0.25">
      <c r="A70" s="59" t="str">
        <f>+$A$13</f>
        <v/>
      </c>
      <c r="B70" s="24"/>
      <c r="C70" s="24"/>
      <c r="D70" s="22"/>
      <c r="E70" s="23"/>
      <c r="F70" s="22"/>
      <c r="G70" s="23"/>
      <c r="H70" s="22"/>
      <c r="I70" s="23"/>
      <c r="J70" s="22"/>
      <c r="K70" s="23"/>
      <c r="L70" s="22"/>
      <c r="M70" s="23"/>
      <c r="N70" s="22"/>
      <c r="O70" s="23"/>
      <c r="P70" s="22"/>
      <c r="Q70" s="23"/>
      <c r="R70" s="22"/>
      <c r="S70" s="23"/>
      <c r="T70" s="22"/>
      <c r="U70" s="23"/>
      <c r="V70" s="22"/>
      <c r="W70" s="23"/>
      <c r="X70" s="22"/>
      <c r="Y70" s="23"/>
      <c r="Z70" s="22"/>
      <c r="AA70" s="23"/>
      <c r="AB70" s="22"/>
      <c r="AC70" s="23"/>
      <c r="AE70" s="29" t="str">
        <f t="shared" si="5"/>
        <v/>
      </c>
      <c r="AG70" s="7" t="str">
        <f>+$A$13</f>
        <v/>
      </c>
      <c r="AH70" s="7" t="str">
        <f>IF(A70&lt;&gt;"",IF(AE70&lt;&gt;"",AE70,0)+IF(C84&lt;&gt;"",C84,0),"")</f>
        <v/>
      </c>
      <c r="AI70" s="106" t="str">
        <f>IF(AH70="","",IF(AH70&gt;0,ROUND(AH70/LARGE(AH69:AH83,1),3),0))</f>
        <v/>
      </c>
    </row>
    <row r="71" spans="1:35" ht="13.5" x14ac:dyDescent="0.25">
      <c r="A71" s="59" t="str">
        <f>+$A$14</f>
        <v/>
      </c>
      <c r="B71" s="24"/>
      <c r="C71" s="24"/>
      <c r="D71" s="24"/>
      <c r="E71" s="24"/>
      <c r="F71" s="22"/>
      <c r="G71" s="23"/>
      <c r="H71" s="22"/>
      <c r="I71" s="23"/>
      <c r="J71" s="22"/>
      <c r="K71" s="23"/>
      <c r="L71" s="22"/>
      <c r="M71" s="23"/>
      <c r="N71" s="22"/>
      <c r="O71" s="23"/>
      <c r="P71" s="22"/>
      <c r="Q71" s="23"/>
      <c r="R71" s="22"/>
      <c r="S71" s="23"/>
      <c r="T71" s="22"/>
      <c r="U71" s="23"/>
      <c r="V71" s="22"/>
      <c r="W71" s="23"/>
      <c r="X71" s="22"/>
      <c r="Y71" s="23"/>
      <c r="Z71" s="22"/>
      <c r="AA71" s="23"/>
      <c r="AB71" s="22"/>
      <c r="AC71" s="23"/>
      <c r="AE71" s="29" t="str">
        <f t="shared" si="5"/>
        <v/>
      </c>
      <c r="AG71" s="7" t="str">
        <f>+$A$14</f>
        <v/>
      </c>
      <c r="AH71" s="7" t="str">
        <f>IF(A71&lt;&gt;"",IF(AE71&lt;&gt;"",AE71,0)+IF(E84&lt;&gt;"",E84,0),"")</f>
        <v/>
      </c>
      <c r="AI71" s="106" t="str">
        <f>IF(AH71="","",IF(AH71&gt;0,ROUND(AH71/LARGE(AH69:AH83,1),3),0))</f>
        <v/>
      </c>
    </row>
    <row r="72" spans="1:35" ht="13.5" x14ac:dyDescent="0.25">
      <c r="A72" s="59" t="str">
        <f>+$A$15</f>
        <v/>
      </c>
      <c r="B72" s="24"/>
      <c r="C72" s="24"/>
      <c r="D72" s="24"/>
      <c r="E72" s="24"/>
      <c r="F72" s="24"/>
      <c r="G72" s="24"/>
      <c r="H72" s="22"/>
      <c r="I72" s="23"/>
      <c r="J72" s="22"/>
      <c r="K72" s="23"/>
      <c r="L72" s="22"/>
      <c r="M72" s="23"/>
      <c r="N72" s="22"/>
      <c r="O72" s="23"/>
      <c r="P72" s="22"/>
      <c r="Q72" s="23"/>
      <c r="R72" s="22"/>
      <c r="S72" s="23"/>
      <c r="T72" s="22"/>
      <c r="U72" s="23"/>
      <c r="V72" s="22"/>
      <c r="W72" s="23"/>
      <c r="X72" s="22"/>
      <c r="Y72" s="23"/>
      <c r="Z72" s="22"/>
      <c r="AA72" s="23"/>
      <c r="AB72" s="22"/>
      <c r="AC72" s="23"/>
      <c r="AE72" s="29" t="str">
        <f t="shared" si="5"/>
        <v/>
      </c>
      <c r="AG72" s="7" t="str">
        <f>+$A$15</f>
        <v/>
      </c>
      <c r="AH72" s="7" t="str">
        <f>IF(A72&lt;&gt;"",IF(AE72&lt;&gt;"",AE72,0)+IF(G84&lt;&gt;"",G84,0),"")</f>
        <v/>
      </c>
      <c r="AI72" s="106" t="str">
        <f>IF(AH72="","",IF(AH72&gt;0,ROUND(AH72/LARGE(AH69:AH83,1),3),0))</f>
        <v/>
      </c>
    </row>
    <row r="73" spans="1:35" ht="13.5" x14ac:dyDescent="0.25">
      <c r="A73" s="59" t="str">
        <f>+$A$16</f>
        <v/>
      </c>
      <c r="B73" s="24"/>
      <c r="C73" s="24"/>
      <c r="D73" s="24"/>
      <c r="E73" s="24"/>
      <c r="F73" s="24"/>
      <c r="G73" s="24"/>
      <c r="H73" s="24"/>
      <c r="I73" s="24"/>
      <c r="J73" s="22"/>
      <c r="K73" s="23"/>
      <c r="L73" s="22"/>
      <c r="M73" s="23"/>
      <c r="N73" s="22"/>
      <c r="O73" s="23"/>
      <c r="P73" s="22"/>
      <c r="Q73" s="23"/>
      <c r="R73" s="22"/>
      <c r="S73" s="23"/>
      <c r="T73" s="22"/>
      <c r="U73" s="23"/>
      <c r="V73" s="22"/>
      <c r="W73" s="23"/>
      <c r="X73" s="22"/>
      <c r="Y73" s="23"/>
      <c r="Z73" s="22"/>
      <c r="AA73" s="23"/>
      <c r="AB73" s="22"/>
      <c r="AC73" s="23"/>
      <c r="AE73" s="29" t="str">
        <f t="shared" si="5"/>
        <v/>
      </c>
      <c r="AG73" s="7" t="str">
        <f>+$A$16</f>
        <v/>
      </c>
      <c r="AH73" s="7" t="str">
        <f>IF(A73&lt;&gt;"",IF(AE73&lt;&gt;"",AE73,0)+IF(I84&lt;&gt;"",I84,0),"")</f>
        <v/>
      </c>
      <c r="AI73" s="106" t="str">
        <f>IF(AH73="","",IF(AH73&gt;0,ROUND(AH73/LARGE(AH69:AH83,1),3),0))</f>
        <v/>
      </c>
    </row>
    <row r="74" spans="1:35" ht="13.5" x14ac:dyDescent="0.25">
      <c r="A74" s="59" t="str">
        <f>+$A$17</f>
        <v/>
      </c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2"/>
      <c r="M74" s="23"/>
      <c r="N74" s="22"/>
      <c r="O74" s="23"/>
      <c r="P74" s="22"/>
      <c r="Q74" s="23"/>
      <c r="R74" s="22"/>
      <c r="S74" s="23"/>
      <c r="T74" s="22"/>
      <c r="U74" s="23"/>
      <c r="V74" s="22"/>
      <c r="W74" s="23"/>
      <c r="X74" s="22"/>
      <c r="Y74" s="23"/>
      <c r="Z74" s="22"/>
      <c r="AA74" s="23"/>
      <c r="AB74" s="22"/>
      <c r="AC74" s="23"/>
      <c r="AE74" s="29" t="str">
        <f t="shared" si="5"/>
        <v/>
      </c>
      <c r="AG74" s="7" t="str">
        <f>+$A$17</f>
        <v/>
      </c>
      <c r="AH74" s="7" t="str">
        <f>IF(A74&lt;&gt;"",IF(AE74&lt;&gt;"",AE74,0)+IF(K84&lt;&gt;"",K84,0),"")</f>
        <v/>
      </c>
      <c r="AI74" s="106" t="str">
        <f>IF(AH74="","",IF(AH74&gt;0,ROUND(AH74/LARGE(AH69:AH83,1),3),0))</f>
        <v/>
      </c>
    </row>
    <row r="75" spans="1:35" ht="13.5" x14ac:dyDescent="0.25">
      <c r="A75" s="59" t="str">
        <f>+$A$18</f>
        <v/>
      </c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2"/>
      <c r="O75" s="23"/>
      <c r="P75" s="22"/>
      <c r="Q75" s="23"/>
      <c r="R75" s="22"/>
      <c r="S75" s="23"/>
      <c r="T75" s="22"/>
      <c r="U75" s="23"/>
      <c r="V75" s="22"/>
      <c r="W75" s="23"/>
      <c r="X75" s="22"/>
      <c r="Y75" s="23"/>
      <c r="Z75" s="22"/>
      <c r="AA75" s="23"/>
      <c r="AB75" s="22"/>
      <c r="AC75" s="23"/>
      <c r="AE75" s="29" t="str">
        <f t="shared" si="5"/>
        <v/>
      </c>
      <c r="AG75" s="7" t="str">
        <f>+$A$18</f>
        <v/>
      </c>
      <c r="AH75" s="7" t="str">
        <f>IF(A75&lt;&gt;"",IF(AE75&lt;&gt;"",AE75,0)+IF(M84&lt;&gt;"",M84,0),"")</f>
        <v/>
      </c>
      <c r="AI75" s="106" t="str">
        <f>IF(AH75="","",IF(AH75&gt;0,ROUND(AH75/LARGE(AH69:AH83,1),3),0))</f>
        <v/>
      </c>
    </row>
    <row r="76" spans="1:35" ht="13.5" x14ac:dyDescent="0.25">
      <c r="A76" s="59" t="str">
        <f>+$A$19</f>
        <v/>
      </c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2"/>
      <c r="Q76" s="23"/>
      <c r="R76" s="22"/>
      <c r="S76" s="23"/>
      <c r="T76" s="22"/>
      <c r="U76" s="23"/>
      <c r="V76" s="22"/>
      <c r="W76" s="23"/>
      <c r="X76" s="22"/>
      <c r="Y76" s="23"/>
      <c r="Z76" s="22"/>
      <c r="AA76" s="23"/>
      <c r="AB76" s="22"/>
      <c r="AC76" s="23"/>
      <c r="AE76" s="29" t="str">
        <f t="shared" si="5"/>
        <v/>
      </c>
      <c r="AG76" s="7" t="str">
        <f>+$A$19</f>
        <v/>
      </c>
      <c r="AH76" s="7" t="str">
        <f>IF(A76&lt;&gt;"",IF(AE76&lt;&gt;"",AE76,0)+IF(O84&lt;&gt;"",O84,0),"")</f>
        <v/>
      </c>
      <c r="AI76" s="106" t="str">
        <f>IF(AH76="","",IF(AH76&gt;0,ROUND(AH76/LARGE(AH69:AH83,1),3),0))</f>
        <v/>
      </c>
    </row>
    <row r="77" spans="1:35" ht="13.5" x14ac:dyDescent="0.25">
      <c r="A77" s="59" t="str">
        <f>+$A$20</f>
        <v/>
      </c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2"/>
      <c r="S77" s="23"/>
      <c r="T77" s="22"/>
      <c r="U77" s="23"/>
      <c r="V77" s="22"/>
      <c r="W77" s="23"/>
      <c r="X77" s="22"/>
      <c r="Y77" s="23"/>
      <c r="Z77" s="22"/>
      <c r="AA77" s="23"/>
      <c r="AB77" s="22"/>
      <c r="AC77" s="23"/>
      <c r="AE77" s="29" t="str">
        <f t="shared" si="5"/>
        <v/>
      </c>
      <c r="AG77" s="7" t="str">
        <f>+$A$20</f>
        <v/>
      </c>
      <c r="AH77" s="7" t="str">
        <f>IF(A77&lt;&gt;"",IF(AE77&lt;&gt;"",AE77,0)+IF(Q84&lt;&gt;"",Q84,0),"")</f>
        <v/>
      </c>
      <c r="AI77" s="106" t="str">
        <f>IF(AH77="","",IF(AH77&gt;0,ROUND(AH77/LARGE(AH69:AH83,1),3),0))</f>
        <v/>
      </c>
    </row>
    <row r="78" spans="1:35" ht="13.5" x14ac:dyDescent="0.25">
      <c r="A78" s="59" t="str">
        <f>+$A$21</f>
        <v/>
      </c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2"/>
      <c r="U78" s="23"/>
      <c r="V78" s="22"/>
      <c r="W78" s="23"/>
      <c r="X78" s="22"/>
      <c r="Y78" s="23"/>
      <c r="Z78" s="22"/>
      <c r="AA78" s="23"/>
      <c r="AB78" s="22"/>
      <c r="AC78" s="23"/>
      <c r="AE78" s="29" t="str">
        <f t="shared" si="5"/>
        <v/>
      </c>
      <c r="AG78" s="7" t="str">
        <f>+$A$21</f>
        <v/>
      </c>
      <c r="AH78" s="7" t="str">
        <f>IF(A78&lt;&gt;"",IF(AE78&lt;&gt;"",AE78,0)+IF(S84&lt;&gt;"",S84,0),"")</f>
        <v/>
      </c>
      <c r="AI78" s="106" t="str">
        <f>IF(AH78="","",IF(AH78&gt;0,ROUND(AH78/LARGE(AH69:AH83,1),3),0))</f>
        <v/>
      </c>
    </row>
    <row r="79" spans="1:35" ht="13.5" x14ac:dyDescent="0.25">
      <c r="A79" s="59" t="str">
        <f>+$A$22</f>
        <v/>
      </c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2"/>
      <c r="W79" s="23"/>
      <c r="X79" s="22"/>
      <c r="Y79" s="23"/>
      <c r="Z79" s="22"/>
      <c r="AA79" s="23"/>
      <c r="AB79" s="22"/>
      <c r="AC79" s="23"/>
      <c r="AE79" s="29" t="str">
        <f t="shared" si="5"/>
        <v/>
      </c>
      <c r="AG79" s="7" t="str">
        <f>+$A$22</f>
        <v/>
      </c>
      <c r="AH79" s="7" t="str">
        <f>IF(A79&lt;&gt;"",IF(AE79&lt;&gt;"",AE79,0)+IF(U84&lt;&gt;"",U84,0),"")</f>
        <v/>
      </c>
      <c r="AI79" s="106" t="str">
        <f>IF(AH79="","",IF(AH79&gt;0,ROUND(AH79/LARGE(AH69:AH83,1),3),0))</f>
        <v/>
      </c>
    </row>
    <row r="80" spans="1:35" ht="13.5" x14ac:dyDescent="0.25">
      <c r="A80" s="59" t="str">
        <f>+$A$23</f>
        <v/>
      </c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2"/>
      <c r="Y80" s="23"/>
      <c r="Z80" s="22"/>
      <c r="AA80" s="23"/>
      <c r="AB80" s="22"/>
      <c r="AC80" s="23"/>
      <c r="AE80" s="29" t="str">
        <f t="shared" si="5"/>
        <v/>
      </c>
      <c r="AG80" s="7" t="str">
        <f>+$A$23</f>
        <v/>
      </c>
      <c r="AH80" s="7" t="str">
        <f>IF(A80&lt;&gt;"",IF(AE80&lt;&gt;"",AE80,0)+IF(W84&lt;&gt;"",W84,0),"")</f>
        <v/>
      </c>
      <c r="AI80" s="106" t="str">
        <f>IF(AH80="","",IF(AH80&gt;0,ROUND(AH80/LARGE(AH69:AH83,1),3),0))</f>
        <v/>
      </c>
    </row>
    <row r="81" spans="1:35" ht="13.5" x14ac:dyDescent="0.25">
      <c r="A81" s="59" t="str">
        <f>+$A$24</f>
        <v/>
      </c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2"/>
      <c r="AA81" s="23"/>
      <c r="AB81" s="22"/>
      <c r="AC81" s="23"/>
      <c r="AE81" s="29" t="str">
        <f t="shared" si="5"/>
        <v/>
      </c>
      <c r="AG81" s="7" t="str">
        <f>+$A$24</f>
        <v/>
      </c>
      <c r="AH81" s="7" t="str">
        <f>IF(A81&lt;&gt;"",IF(AE81&lt;&gt;"",AE81,0)+IF(Y84&lt;&gt;"",Y84,0),"")</f>
        <v/>
      </c>
      <c r="AI81" s="106" t="str">
        <f>IF(AH81="","",IF(AH81&gt;0,ROUND(AH81/LARGE(AH69:AH83,1),3),0))</f>
        <v/>
      </c>
    </row>
    <row r="82" spans="1:35" ht="13.5" x14ac:dyDescent="0.25">
      <c r="A82" s="59" t="str">
        <f>+$A$25</f>
        <v/>
      </c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2"/>
      <c r="AC82" s="23"/>
      <c r="AE82" s="29" t="str">
        <f t="shared" si="5"/>
        <v/>
      </c>
      <c r="AG82" s="7" t="str">
        <f>+$A$25</f>
        <v/>
      </c>
      <c r="AH82" s="7" t="str">
        <f>IF(A82&lt;&gt;"",IF(AE82&lt;&gt;"",AE82,0)+IF(AA84&lt;&gt;"",AA84,0),"")</f>
        <v/>
      </c>
      <c r="AI82" s="106" t="str">
        <f>IF(AH82="","",IF(AH82&gt;0,ROUND(AH82/LARGE(AH69:AH83,1),3),0))</f>
        <v/>
      </c>
    </row>
    <row r="83" spans="1:35" x14ac:dyDescent="0.2">
      <c r="A83" s="59" t="str">
        <f>+$A$26</f>
        <v/>
      </c>
      <c r="C83" s="3"/>
      <c r="AE83" s="26"/>
      <c r="AG83" s="40" t="str">
        <f>+$A$26</f>
        <v/>
      </c>
      <c r="AH83" s="40" t="str">
        <f>IF(A83&lt;&gt;"",IF(AE83&lt;&gt;"",AE83,0)+IF(AC84&lt;&gt;"",AC84,0),"")</f>
        <v/>
      </c>
      <c r="AI83" s="107" t="str">
        <f>IF(AH83="","",IF(AH83&gt;0,ROUND(AH83/LARGE(AH69:AH83,1),3),0))</f>
        <v/>
      </c>
    </row>
    <row r="84" spans="1:35" s="26" customFormat="1" x14ac:dyDescent="0.2">
      <c r="C84" s="27" t="str">
        <f>IF(C68="","",SUM(C69:C82))</f>
        <v/>
      </c>
      <c r="E84" s="27" t="str">
        <f>IF(E68="","",SUM(E69:E82))</f>
        <v/>
      </c>
      <c r="G84" s="27" t="str">
        <f>IF(G68="","",SUM(G69:G82))</f>
        <v/>
      </c>
      <c r="I84" s="27" t="str">
        <f>IF(I68="","",SUM(I69:I82))</f>
        <v/>
      </c>
      <c r="K84" s="27" t="str">
        <f>IF(K68="","",SUM(K69:K82))</f>
        <v/>
      </c>
      <c r="M84" s="27" t="str">
        <f>IF(M68="","",SUM(M69:M82))</f>
        <v/>
      </c>
      <c r="O84" s="27" t="str">
        <f>IF(O68="","",SUM(O69:O82))</f>
        <v/>
      </c>
      <c r="Q84" s="27" t="str">
        <f>IF(Q68="","",SUM(Q69:Q82))</f>
        <v/>
      </c>
      <c r="S84" s="27" t="str">
        <f>IF(S68="","",SUM(S69:S82))</f>
        <v/>
      </c>
      <c r="U84" s="27" t="str">
        <f>IF(U68="","",SUM(U69:U82))</f>
        <v/>
      </c>
      <c r="W84" s="27" t="str">
        <f>IF(W68="","",SUM(W69:W82))</f>
        <v/>
      </c>
      <c r="X84" s="27"/>
      <c r="Y84" s="27" t="str">
        <f>IF(Y68="","",SUM(Y69:Y82))</f>
        <v/>
      </c>
      <c r="AA84" s="27" t="str">
        <f>IF(AA68="","",SUM(AA69:AA82))</f>
        <v/>
      </c>
      <c r="AC84" s="27" t="str">
        <f>IF(AC68="","",SUM(AC69:AC82))</f>
        <v/>
      </c>
      <c r="AG84" s="41"/>
      <c r="AH84" s="93"/>
      <c r="AI84" s="41"/>
    </row>
    <row r="85" spans="1:35" ht="24" customHeight="1" x14ac:dyDescent="0.2">
      <c r="AC85" s="8" t="str">
        <f>"Firma ("&amp;Anagrafica!B91&amp;")"</f>
        <v>Firma (Commissario 3)</v>
      </c>
      <c r="AE85" s="88"/>
      <c r="AF85" s="88"/>
      <c r="AG85" s="89"/>
      <c r="AH85" s="88"/>
      <c r="AI85" s="88"/>
    </row>
    <row r="86" spans="1:35" ht="18.75" x14ac:dyDescent="0.3">
      <c r="A86" s="19" t="str">
        <f>IF(Anagrafica!A92&lt;&gt;"",Anagrafica!A92&amp;" - "&amp;Anagrafica!B92,"")</f>
        <v/>
      </c>
      <c r="B86" s="20"/>
      <c r="D86" s="1"/>
      <c r="AE86" s="90"/>
      <c r="AF86" s="90"/>
      <c r="AG86" s="91"/>
      <c r="AH86" s="90"/>
      <c r="AI86" s="90"/>
    </row>
    <row r="87" spans="1:35" s="5" customFormat="1" ht="13.5" customHeight="1" x14ac:dyDescent="0.2">
      <c r="A87" s="4" t="s">
        <v>10</v>
      </c>
      <c r="C87" s="60" t="str">
        <f>$A$13</f>
        <v/>
      </c>
      <c r="E87" s="60" t="str">
        <f>+$A$14</f>
        <v/>
      </c>
      <c r="G87" s="60" t="str">
        <f>+$A$15</f>
        <v/>
      </c>
      <c r="I87" s="60" t="str">
        <f>+$A$16</f>
        <v/>
      </c>
      <c r="K87" s="60" t="str">
        <f>+$A$17</f>
        <v/>
      </c>
      <c r="M87" s="60" t="str">
        <f>+$A$18</f>
        <v/>
      </c>
      <c r="O87" s="60" t="str">
        <f>+$A$19</f>
        <v/>
      </c>
      <c r="Q87" s="60" t="str">
        <f>+$A$20</f>
        <v/>
      </c>
      <c r="S87" s="60" t="str">
        <f>+$A$21</f>
        <v/>
      </c>
      <c r="U87" s="60" t="str">
        <f>+$A$22</f>
        <v/>
      </c>
      <c r="W87" s="60" t="str">
        <f>+$A$23</f>
        <v/>
      </c>
      <c r="Y87" s="60" t="str">
        <f>+$A$24</f>
        <v/>
      </c>
      <c r="AA87" s="60" t="str">
        <f>+$A$25</f>
        <v/>
      </c>
      <c r="AC87" s="60" t="str">
        <f>+$A$26</f>
        <v/>
      </c>
      <c r="AE87" s="26"/>
      <c r="AG87" s="4" t="s">
        <v>10</v>
      </c>
      <c r="AH87" s="5" t="s">
        <v>1</v>
      </c>
      <c r="AI87" s="5" t="s">
        <v>0</v>
      </c>
    </row>
    <row r="88" spans="1:35" ht="13.5" x14ac:dyDescent="0.25">
      <c r="A88" s="59" t="str">
        <f>+$A$12</f>
        <v/>
      </c>
      <c r="B88" s="22"/>
      <c r="C88" s="23"/>
      <c r="D88" s="22"/>
      <c r="E88" s="23"/>
      <c r="F88" s="22"/>
      <c r="G88" s="23"/>
      <c r="H88" s="22"/>
      <c r="I88" s="23"/>
      <c r="J88" s="22"/>
      <c r="K88" s="23"/>
      <c r="L88" s="22"/>
      <c r="M88" s="23"/>
      <c r="N88" s="22"/>
      <c r="O88" s="23"/>
      <c r="P88" s="22"/>
      <c r="Q88" s="23"/>
      <c r="R88" s="22"/>
      <c r="S88" s="23"/>
      <c r="T88" s="22"/>
      <c r="U88" s="23"/>
      <c r="V88" s="22"/>
      <c r="W88" s="23"/>
      <c r="X88" s="22"/>
      <c r="Y88" s="23"/>
      <c r="Z88" s="22"/>
      <c r="AA88" s="23"/>
      <c r="AB88" s="22"/>
      <c r="AC88" s="23"/>
      <c r="AE88" s="29" t="str">
        <f t="shared" ref="AE88:AE101" si="6">IF(OR(A88="",AND(A88&lt;&gt;"",A89="")),"",SUM(B88,D88,F88,H88,J88,L88,N88,P88,R88,T88,V88,X88,Z88,AB88))</f>
        <v/>
      </c>
      <c r="AG88" s="6" t="str">
        <f>+$A$12</f>
        <v/>
      </c>
      <c r="AH88" s="6" t="str">
        <f>IF(A88&lt;&gt;"",AE88,"")</f>
        <v/>
      </c>
      <c r="AI88" s="105" t="str">
        <f>IF(AH88="","",IF(AH88&gt;0,ROUND(AH88/LARGE(AH88:AH102,1),3),0))</f>
        <v/>
      </c>
    </row>
    <row r="89" spans="1:35" ht="13.5" x14ac:dyDescent="0.25">
      <c r="A89" s="59" t="str">
        <f>+$A$13</f>
        <v/>
      </c>
      <c r="B89" s="24"/>
      <c r="C89" s="24"/>
      <c r="D89" s="22"/>
      <c r="E89" s="23"/>
      <c r="F89" s="22"/>
      <c r="G89" s="23"/>
      <c r="H89" s="22"/>
      <c r="I89" s="23"/>
      <c r="J89" s="22"/>
      <c r="K89" s="23"/>
      <c r="L89" s="22"/>
      <c r="M89" s="23"/>
      <c r="N89" s="22"/>
      <c r="O89" s="23"/>
      <c r="P89" s="22"/>
      <c r="Q89" s="23"/>
      <c r="R89" s="22"/>
      <c r="S89" s="23"/>
      <c r="T89" s="22"/>
      <c r="U89" s="23"/>
      <c r="V89" s="22"/>
      <c r="W89" s="23"/>
      <c r="X89" s="22"/>
      <c r="Y89" s="23"/>
      <c r="Z89" s="22"/>
      <c r="AA89" s="23"/>
      <c r="AB89" s="22"/>
      <c r="AC89" s="23"/>
      <c r="AE89" s="29" t="str">
        <f t="shared" si="6"/>
        <v/>
      </c>
      <c r="AG89" s="7" t="str">
        <f>+$A$13</f>
        <v/>
      </c>
      <c r="AH89" s="7" t="str">
        <f>IF(A89&lt;&gt;"",IF(AE89&lt;&gt;"",AE89,0)+IF(C103&lt;&gt;"",C103,0),"")</f>
        <v/>
      </c>
      <c r="AI89" s="106" t="str">
        <f>IF(AH89="","",IF(AH89&gt;0,ROUND(AH89/LARGE(AH88:AH102,1),3),0))</f>
        <v/>
      </c>
    </row>
    <row r="90" spans="1:35" ht="13.5" x14ac:dyDescent="0.25">
      <c r="A90" s="59" t="str">
        <f>+$A$14</f>
        <v/>
      </c>
      <c r="B90" s="24"/>
      <c r="C90" s="24"/>
      <c r="D90" s="24"/>
      <c r="E90" s="24"/>
      <c r="F90" s="22"/>
      <c r="G90" s="23"/>
      <c r="H90" s="22"/>
      <c r="I90" s="23"/>
      <c r="J90" s="22"/>
      <c r="K90" s="23"/>
      <c r="L90" s="22"/>
      <c r="M90" s="23"/>
      <c r="N90" s="22"/>
      <c r="O90" s="23"/>
      <c r="P90" s="22"/>
      <c r="Q90" s="23"/>
      <c r="R90" s="22"/>
      <c r="S90" s="23"/>
      <c r="T90" s="22"/>
      <c r="U90" s="23"/>
      <c r="V90" s="22"/>
      <c r="W90" s="23"/>
      <c r="X90" s="22"/>
      <c r="Y90" s="23"/>
      <c r="Z90" s="22"/>
      <c r="AA90" s="23"/>
      <c r="AB90" s="22"/>
      <c r="AC90" s="23"/>
      <c r="AE90" s="29" t="str">
        <f t="shared" si="6"/>
        <v/>
      </c>
      <c r="AG90" s="7" t="str">
        <f>+$A$14</f>
        <v/>
      </c>
      <c r="AH90" s="7" t="str">
        <f>IF(A90&lt;&gt;"",IF(AE90&lt;&gt;"",AE90,0)+IF(E103&lt;&gt;"",E103,0),"")</f>
        <v/>
      </c>
      <c r="AI90" s="106" t="str">
        <f>IF(AH90="","",IF(AH90&gt;0,ROUND(AH90/LARGE(AH88:AH102,1),3),0))</f>
        <v/>
      </c>
    </row>
    <row r="91" spans="1:35" ht="13.5" x14ac:dyDescent="0.25">
      <c r="A91" s="59" t="str">
        <f>+$A$15</f>
        <v/>
      </c>
      <c r="B91" s="24"/>
      <c r="C91" s="24"/>
      <c r="D91" s="24"/>
      <c r="E91" s="24"/>
      <c r="F91" s="24"/>
      <c r="G91" s="24"/>
      <c r="H91" s="22"/>
      <c r="I91" s="23"/>
      <c r="J91" s="22"/>
      <c r="K91" s="23"/>
      <c r="L91" s="22"/>
      <c r="M91" s="23"/>
      <c r="N91" s="22"/>
      <c r="O91" s="23"/>
      <c r="P91" s="22"/>
      <c r="Q91" s="23"/>
      <c r="R91" s="22"/>
      <c r="S91" s="23"/>
      <c r="T91" s="22"/>
      <c r="U91" s="23"/>
      <c r="V91" s="22"/>
      <c r="W91" s="23"/>
      <c r="X91" s="22"/>
      <c r="Y91" s="23"/>
      <c r="Z91" s="22"/>
      <c r="AA91" s="23"/>
      <c r="AB91" s="22"/>
      <c r="AC91" s="23"/>
      <c r="AE91" s="29" t="str">
        <f t="shared" si="6"/>
        <v/>
      </c>
      <c r="AG91" s="7" t="str">
        <f>+$A$15</f>
        <v/>
      </c>
      <c r="AH91" s="7" t="str">
        <f>IF(A91&lt;&gt;"",IF(AE91&lt;&gt;"",AE91,0)+IF(G103&lt;&gt;"",G103,0),"")</f>
        <v/>
      </c>
      <c r="AI91" s="106" t="str">
        <f>IF(AH91="","",IF(AH91&gt;0,ROUND(AH91/LARGE(AH88:AH102,1),3),0))</f>
        <v/>
      </c>
    </row>
    <row r="92" spans="1:35" ht="13.5" x14ac:dyDescent="0.25">
      <c r="A92" s="59" t="str">
        <f>+$A$16</f>
        <v/>
      </c>
      <c r="B92" s="24"/>
      <c r="C92" s="24"/>
      <c r="D92" s="24"/>
      <c r="E92" s="24"/>
      <c r="F92" s="24"/>
      <c r="G92" s="24"/>
      <c r="H92" s="24"/>
      <c r="I92" s="24"/>
      <c r="J92" s="22"/>
      <c r="K92" s="23"/>
      <c r="L92" s="22"/>
      <c r="M92" s="23"/>
      <c r="N92" s="22"/>
      <c r="O92" s="23"/>
      <c r="P92" s="22"/>
      <c r="Q92" s="23"/>
      <c r="R92" s="22"/>
      <c r="S92" s="23"/>
      <c r="T92" s="22"/>
      <c r="U92" s="23"/>
      <c r="V92" s="22"/>
      <c r="W92" s="23"/>
      <c r="X92" s="22"/>
      <c r="Y92" s="23"/>
      <c r="Z92" s="22"/>
      <c r="AA92" s="23"/>
      <c r="AB92" s="22"/>
      <c r="AC92" s="23"/>
      <c r="AE92" s="29" t="str">
        <f t="shared" si="6"/>
        <v/>
      </c>
      <c r="AG92" s="7" t="str">
        <f>+$A$16</f>
        <v/>
      </c>
      <c r="AH92" s="7" t="str">
        <f>IF(A92&lt;&gt;"",IF(AE92&lt;&gt;"",AE92,0)+IF(I103&lt;&gt;"",I103,0),"")</f>
        <v/>
      </c>
      <c r="AI92" s="106" t="str">
        <f>IF(AH92="","",IF(AH92&gt;0,ROUND(AH92/LARGE(AH88:AH102,1),3),0))</f>
        <v/>
      </c>
    </row>
    <row r="93" spans="1:35" ht="13.5" x14ac:dyDescent="0.25">
      <c r="A93" s="59" t="str">
        <f>+$A$17</f>
        <v/>
      </c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2"/>
      <c r="M93" s="23"/>
      <c r="N93" s="22"/>
      <c r="O93" s="23"/>
      <c r="P93" s="22"/>
      <c r="Q93" s="23"/>
      <c r="R93" s="22"/>
      <c r="S93" s="23"/>
      <c r="T93" s="22"/>
      <c r="U93" s="23"/>
      <c r="V93" s="22"/>
      <c r="W93" s="23"/>
      <c r="X93" s="22"/>
      <c r="Y93" s="23"/>
      <c r="Z93" s="22"/>
      <c r="AA93" s="23"/>
      <c r="AB93" s="22"/>
      <c r="AC93" s="23"/>
      <c r="AE93" s="29" t="str">
        <f t="shared" si="6"/>
        <v/>
      </c>
      <c r="AG93" s="7" t="str">
        <f>+$A$17</f>
        <v/>
      </c>
      <c r="AH93" s="7" t="str">
        <f>IF(A93&lt;&gt;"",IF(AE93&lt;&gt;"",AE93,0)+IF(K103&lt;&gt;"",K103,0),"")</f>
        <v/>
      </c>
      <c r="AI93" s="106" t="str">
        <f>IF(AH93="","",IF(AH93&gt;0,ROUND(AH93/LARGE(AH88:AH102,1),3),0))</f>
        <v/>
      </c>
    </row>
    <row r="94" spans="1:35" ht="13.5" x14ac:dyDescent="0.25">
      <c r="A94" s="59" t="str">
        <f>+$A$18</f>
        <v/>
      </c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2"/>
      <c r="O94" s="23"/>
      <c r="P94" s="22"/>
      <c r="Q94" s="23"/>
      <c r="R94" s="22"/>
      <c r="S94" s="23"/>
      <c r="T94" s="22"/>
      <c r="U94" s="23"/>
      <c r="V94" s="22"/>
      <c r="W94" s="23"/>
      <c r="X94" s="22"/>
      <c r="Y94" s="23"/>
      <c r="Z94" s="22"/>
      <c r="AA94" s="23"/>
      <c r="AB94" s="22"/>
      <c r="AC94" s="23"/>
      <c r="AE94" s="29" t="str">
        <f t="shared" si="6"/>
        <v/>
      </c>
      <c r="AG94" s="7" t="str">
        <f>+$A$18</f>
        <v/>
      </c>
      <c r="AH94" s="7" t="str">
        <f>IF(A94&lt;&gt;"",IF(AE94&lt;&gt;"",AE94,0)+IF(M103&lt;&gt;"",M103,0),"")</f>
        <v/>
      </c>
      <c r="AI94" s="106" t="str">
        <f>IF(AH94="","",IF(AH94&gt;0,ROUND(AH94/LARGE(AH88:AH102,1),3),0))</f>
        <v/>
      </c>
    </row>
    <row r="95" spans="1:35" ht="13.5" x14ac:dyDescent="0.25">
      <c r="A95" s="59" t="str">
        <f>+$A$19</f>
        <v/>
      </c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2"/>
      <c r="Q95" s="23"/>
      <c r="R95" s="22"/>
      <c r="S95" s="23"/>
      <c r="T95" s="22"/>
      <c r="U95" s="23"/>
      <c r="V95" s="22"/>
      <c r="W95" s="23"/>
      <c r="X95" s="22"/>
      <c r="Y95" s="23"/>
      <c r="Z95" s="22"/>
      <c r="AA95" s="23"/>
      <c r="AB95" s="22"/>
      <c r="AC95" s="23"/>
      <c r="AE95" s="29" t="str">
        <f t="shared" si="6"/>
        <v/>
      </c>
      <c r="AG95" s="7" t="str">
        <f>+$A$19</f>
        <v/>
      </c>
      <c r="AH95" s="7" t="str">
        <f>IF(A95&lt;&gt;"",IF(AE95&lt;&gt;"",AE95,0)+IF(O103&lt;&gt;"",O103,0),"")</f>
        <v/>
      </c>
      <c r="AI95" s="106" t="str">
        <f>IF(AH95="","",IF(AH95&gt;0,ROUND(AH95/LARGE(AH88:AH102,1),3),0))</f>
        <v/>
      </c>
    </row>
    <row r="96" spans="1:35" ht="13.5" x14ac:dyDescent="0.25">
      <c r="A96" s="59" t="str">
        <f>+$A$20</f>
        <v/>
      </c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2"/>
      <c r="S96" s="23"/>
      <c r="T96" s="22"/>
      <c r="U96" s="23"/>
      <c r="V96" s="22"/>
      <c r="W96" s="23"/>
      <c r="X96" s="22"/>
      <c r="Y96" s="23"/>
      <c r="Z96" s="22"/>
      <c r="AA96" s="23"/>
      <c r="AB96" s="22"/>
      <c r="AC96" s="23"/>
      <c r="AE96" s="29" t="str">
        <f t="shared" si="6"/>
        <v/>
      </c>
      <c r="AG96" s="7" t="str">
        <f>+$A$20</f>
        <v/>
      </c>
      <c r="AH96" s="7" t="str">
        <f>IF(A96&lt;&gt;"",IF(AE96&lt;&gt;"",AE96,0)+IF(Q103&lt;&gt;"",Q103,0),"")</f>
        <v/>
      </c>
      <c r="AI96" s="106" t="str">
        <f>IF(AH96="","",IF(AH96&gt;0,ROUND(AH96/LARGE(AH88:AH102,1),3),0))</f>
        <v/>
      </c>
    </row>
    <row r="97" spans="1:35" ht="13.5" x14ac:dyDescent="0.25">
      <c r="A97" s="59" t="str">
        <f>+$A$21</f>
        <v/>
      </c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2"/>
      <c r="U97" s="23"/>
      <c r="V97" s="22"/>
      <c r="W97" s="23"/>
      <c r="X97" s="22"/>
      <c r="Y97" s="23"/>
      <c r="Z97" s="22"/>
      <c r="AA97" s="23"/>
      <c r="AB97" s="22"/>
      <c r="AC97" s="23"/>
      <c r="AE97" s="29" t="str">
        <f t="shared" si="6"/>
        <v/>
      </c>
      <c r="AG97" s="7" t="str">
        <f>+$A$21</f>
        <v/>
      </c>
      <c r="AH97" s="7" t="str">
        <f>IF(A97&lt;&gt;"",IF(AE97&lt;&gt;"",AE97,0)+IF(S103&lt;&gt;"",S103,0),"")</f>
        <v/>
      </c>
      <c r="AI97" s="106" t="str">
        <f>IF(AH97="","",IF(AH97&gt;0,ROUND(AH97/LARGE(AH88:AH102,1),3),0))</f>
        <v/>
      </c>
    </row>
    <row r="98" spans="1:35" ht="13.5" x14ac:dyDescent="0.25">
      <c r="A98" s="59" t="str">
        <f>+$A$22</f>
        <v/>
      </c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2"/>
      <c r="W98" s="23"/>
      <c r="X98" s="22"/>
      <c r="Y98" s="23"/>
      <c r="Z98" s="22"/>
      <c r="AA98" s="23"/>
      <c r="AB98" s="22"/>
      <c r="AC98" s="23"/>
      <c r="AE98" s="29" t="str">
        <f t="shared" si="6"/>
        <v/>
      </c>
      <c r="AG98" s="7" t="str">
        <f>+$A$22</f>
        <v/>
      </c>
      <c r="AH98" s="7" t="str">
        <f>IF(A98&lt;&gt;"",IF(AE98&lt;&gt;"",AE98,0)+IF(U103&lt;&gt;"",U103,0),"")</f>
        <v/>
      </c>
      <c r="AI98" s="106" t="str">
        <f>IF(AH98="","",IF(AH98&gt;0,ROUND(AH98/LARGE(AH88:AH102,1),3),0))</f>
        <v/>
      </c>
    </row>
    <row r="99" spans="1:35" ht="13.5" x14ac:dyDescent="0.25">
      <c r="A99" s="59" t="str">
        <f>+$A$23</f>
        <v/>
      </c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2"/>
      <c r="Y99" s="23"/>
      <c r="Z99" s="22"/>
      <c r="AA99" s="23"/>
      <c r="AB99" s="22"/>
      <c r="AC99" s="23"/>
      <c r="AE99" s="29" t="str">
        <f t="shared" si="6"/>
        <v/>
      </c>
      <c r="AG99" s="7" t="str">
        <f>+$A$23</f>
        <v/>
      </c>
      <c r="AH99" s="7" t="str">
        <f>IF(A99&lt;&gt;"",IF(AE99&lt;&gt;"",AE99,0)+IF(W103&lt;&gt;"",W103,0),"")</f>
        <v/>
      </c>
      <c r="AI99" s="106" t="str">
        <f>IF(AH99="","",IF(AH99&gt;0,ROUND(AH99/LARGE(AH88:AH102,1),3),0))</f>
        <v/>
      </c>
    </row>
    <row r="100" spans="1:35" ht="13.5" x14ac:dyDescent="0.25">
      <c r="A100" s="59" t="str">
        <f>+$A$24</f>
        <v/>
      </c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2"/>
      <c r="AA100" s="23"/>
      <c r="AB100" s="22"/>
      <c r="AC100" s="23"/>
      <c r="AE100" s="29" t="str">
        <f t="shared" si="6"/>
        <v/>
      </c>
      <c r="AG100" s="7" t="str">
        <f>+$A$24</f>
        <v/>
      </c>
      <c r="AH100" s="7" t="str">
        <f>IF(A100&lt;&gt;"",IF(AE100&lt;&gt;"",AE100,0)+IF(Y103&lt;&gt;"",Y103,0),"")</f>
        <v/>
      </c>
      <c r="AI100" s="106" t="str">
        <f>IF(AH100="","",IF(AH100&gt;0,ROUND(AH100/LARGE(AH88:AH102,1),3),0))</f>
        <v/>
      </c>
    </row>
    <row r="101" spans="1:35" ht="13.5" x14ac:dyDescent="0.25">
      <c r="A101" s="59" t="str">
        <f>+$A$25</f>
        <v/>
      </c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2"/>
      <c r="AC101" s="23"/>
      <c r="AE101" s="29" t="str">
        <f t="shared" si="6"/>
        <v/>
      </c>
      <c r="AG101" s="7" t="str">
        <f>+$A$25</f>
        <v/>
      </c>
      <c r="AH101" s="7" t="str">
        <f>IF(A101&lt;&gt;"",IF(AE101&lt;&gt;"",AE101,0)+IF(AA103&lt;&gt;"",AA103,0),"")</f>
        <v/>
      </c>
      <c r="AI101" s="106" t="str">
        <f>IF(AH101="","",IF(AH101&gt;0,ROUND(AH101/LARGE(AH88:AH102,1),3),0))</f>
        <v/>
      </c>
    </row>
    <row r="102" spans="1:35" x14ac:dyDescent="0.2">
      <c r="A102" s="59" t="str">
        <f>+$A$26</f>
        <v/>
      </c>
      <c r="C102" s="3"/>
      <c r="AE102" s="26"/>
      <c r="AG102" s="40" t="str">
        <f>+$A$26</f>
        <v/>
      </c>
      <c r="AH102" s="40" t="str">
        <f>IF(A102&lt;&gt;"",IF(AE102&lt;&gt;"",AE102,0)+IF(AC103&lt;&gt;"",AC103,0),"")</f>
        <v/>
      </c>
      <c r="AI102" s="107" t="str">
        <f>IF(AH102="","",IF(AH102&gt;0,ROUND(AH102/LARGE(AH88:AH102,1),3),0))</f>
        <v/>
      </c>
    </row>
    <row r="103" spans="1:35" s="26" customFormat="1" x14ac:dyDescent="0.2">
      <c r="C103" s="27" t="str">
        <f>IF(C87="","",SUM(C88:C101))</f>
        <v/>
      </c>
      <c r="E103" s="27" t="str">
        <f>IF(E87="","",SUM(E88:E101))</f>
        <v/>
      </c>
      <c r="G103" s="27" t="str">
        <f>IF(G87="","",SUM(G88:G101))</f>
        <v/>
      </c>
      <c r="I103" s="27" t="str">
        <f>IF(I87="","",SUM(I88:I101))</f>
        <v/>
      </c>
      <c r="K103" s="27" t="str">
        <f>IF(K87="","",SUM(K88:K101))</f>
        <v/>
      </c>
      <c r="M103" s="27" t="str">
        <f>IF(M87="","",SUM(M88:M101))</f>
        <v/>
      </c>
      <c r="O103" s="27" t="str">
        <f>IF(O87="","",SUM(O88:O101))</f>
        <v/>
      </c>
      <c r="Q103" s="27" t="str">
        <f>IF(Q87="","",SUM(Q88:Q101))</f>
        <v/>
      </c>
      <c r="S103" s="27" t="str">
        <f>IF(S87="","",SUM(S88:S101))</f>
        <v/>
      </c>
      <c r="U103" s="27" t="str">
        <f>IF(U87="","",SUM(U88:U101))</f>
        <v/>
      </c>
      <c r="W103" s="27" t="str">
        <f>IF(W87="","",SUM(W88:W101))</f>
        <v/>
      </c>
      <c r="X103" s="27"/>
      <c r="Y103" s="27" t="str">
        <f>IF(Y87="","",SUM(Y88:Y101))</f>
        <v/>
      </c>
      <c r="AA103" s="27" t="str">
        <f>IF(AA87="","",SUM(AA88:AA101))</f>
        <v/>
      </c>
      <c r="AC103" s="27" t="str">
        <f>IF(AC87="","",SUM(AC88:AC101))</f>
        <v/>
      </c>
      <c r="AG103" s="41"/>
      <c r="AH103" s="93"/>
      <c r="AI103" s="41"/>
    </row>
    <row r="104" spans="1:35" ht="24" customHeight="1" x14ac:dyDescent="0.2">
      <c r="AC104" s="8" t="str">
        <f>"Firma ("&amp;Anagrafica!B92&amp;")"</f>
        <v>Firma ()</v>
      </c>
      <c r="AE104" s="88"/>
      <c r="AF104" s="88"/>
      <c r="AG104" s="89"/>
      <c r="AH104" s="88"/>
      <c r="AI104" s="88"/>
    </row>
    <row r="105" spans="1:35" ht="18.75" x14ac:dyDescent="0.3">
      <c r="A105" s="19" t="str">
        <f>IF(Anagrafica!A93&lt;&gt;"",Anagrafica!A93&amp;" - "&amp;Anagrafica!B93,"")</f>
        <v/>
      </c>
      <c r="B105" s="20"/>
      <c r="D105" s="1"/>
    </row>
    <row r="106" spans="1:35" s="5" customFormat="1" ht="13.5" customHeight="1" x14ac:dyDescent="0.2">
      <c r="A106" s="4" t="s">
        <v>10</v>
      </c>
      <c r="C106" s="60" t="str">
        <f>$A$13</f>
        <v/>
      </c>
      <c r="E106" s="60" t="str">
        <f>+$A$14</f>
        <v/>
      </c>
      <c r="G106" s="60" t="str">
        <f>+$A$15</f>
        <v/>
      </c>
      <c r="I106" s="60" t="str">
        <f>+$A$16</f>
        <v/>
      </c>
      <c r="K106" s="60" t="str">
        <f>+$A$17</f>
        <v/>
      </c>
      <c r="M106" s="60" t="str">
        <f>+$A$18</f>
        <v/>
      </c>
      <c r="O106" s="60" t="str">
        <f>+$A$19</f>
        <v/>
      </c>
      <c r="Q106" s="60" t="str">
        <f>+$A$20</f>
        <v/>
      </c>
      <c r="S106" s="60" t="str">
        <f>+$A$21</f>
        <v/>
      </c>
      <c r="U106" s="60" t="str">
        <f>+$A$22</f>
        <v/>
      </c>
      <c r="W106" s="60" t="str">
        <f>+$A$23</f>
        <v/>
      </c>
      <c r="Y106" s="60" t="str">
        <f>+$A$24</f>
        <v/>
      </c>
      <c r="AA106" s="60" t="str">
        <f>+$A$25</f>
        <v/>
      </c>
      <c r="AC106" s="60" t="str">
        <f>+$A$26</f>
        <v/>
      </c>
      <c r="AE106" s="26"/>
      <c r="AG106" s="4" t="s">
        <v>10</v>
      </c>
      <c r="AH106" s="5" t="s">
        <v>1</v>
      </c>
      <c r="AI106" s="5" t="s">
        <v>0</v>
      </c>
    </row>
    <row r="107" spans="1:35" ht="13.5" x14ac:dyDescent="0.25">
      <c r="A107" s="59" t="str">
        <f>+$A$12</f>
        <v/>
      </c>
      <c r="B107" s="22"/>
      <c r="C107" s="23"/>
      <c r="D107" s="22"/>
      <c r="E107" s="23"/>
      <c r="F107" s="22"/>
      <c r="G107" s="23"/>
      <c r="H107" s="22"/>
      <c r="I107" s="23"/>
      <c r="J107" s="22"/>
      <c r="K107" s="23"/>
      <c r="L107" s="22"/>
      <c r="M107" s="23"/>
      <c r="N107" s="22"/>
      <c r="O107" s="23"/>
      <c r="P107" s="22"/>
      <c r="Q107" s="23"/>
      <c r="R107" s="22"/>
      <c r="S107" s="23"/>
      <c r="T107" s="22"/>
      <c r="U107" s="23"/>
      <c r="V107" s="22"/>
      <c r="W107" s="23"/>
      <c r="X107" s="22"/>
      <c r="Y107" s="23"/>
      <c r="Z107" s="22"/>
      <c r="AA107" s="23"/>
      <c r="AB107" s="22"/>
      <c r="AC107" s="23"/>
      <c r="AE107" s="29" t="str">
        <f t="shared" ref="AE107:AE120" si="7">IF(OR(A107="",AND(A107&lt;&gt;"",A108="")),"",SUM(B107,D107,F107,H107,J107,L107,N107,P107,R107,T107,V107,X107,Z107,AB107))</f>
        <v/>
      </c>
      <c r="AG107" s="6" t="str">
        <f>+$A$12</f>
        <v/>
      </c>
      <c r="AH107" s="6" t="str">
        <f>IF(A107&lt;&gt;"",AE107,"")</f>
        <v/>
      </c>
      <c r="AI107" s="105" t="str">
        <f>IF(AH107="","",IF(AH107&gt;0,ROUND(AH107/LARGE(AH107:AH121,1),3),0))</f>
        <v/>
      </c>
    </row>
    <row r="108" spans="1:35" ht="13.5" x14ac:dyDescent="0.25">
      <c r="A108" s="59" t="str">
        <f>+$A$13</f>
        <v/>
      </c>
      <c r="B108" s="24"/>
      <c r="C108" s="24"/>
      <c r="D108" s="22"/>
      <c r="E108" s="23"/>
      <c r="F108" s="22"/>
      <c r="G108" s="23"/>
      <c r="H108" s="22"/>
      <c r="I108" s="23"/>
      <c r="J108" s="22"/>
      <c r="K108" s="23"/>
      <c r="L108" s="22"/>
      <c r="M108" s="23"/>
      <c r="N108" s="22"/>
      <c r="O108" s="23"/>
      <c r="P108" s="22"/>
      <c r="Q108" s="23"/>
      <c r="R108" s="22"/>
      <c r="S108" s="23"/>
      <c r="T108" s="22"/>
      <c r="U108" s="23"/>
      <c r="V108" s="22"/>
      <c r="W108" s="23"/>
      <c r="X108" s="22"/>
      <c r="Y108" s="23"/>
      <c r="Z108" s="22"/>
      <c r="AA108" s="23"/>
      <c r="AB108" s="22"/>
      <c r="AC108" s="23"/>
      <c r="AE108" s="29" t="str">
        <f t="shared" si="7"/>
        <v/>
      </c>
      <c r="AG108" s="7" t="str">
        <f>+$A$13</f>
        <v/>
      </c>
      <c r="AH108" s="7" t="str">
        <f>IF(A108&lt;&gt;"",IF(AE108&lt;&gt;"",AE108,0)+IF(C122&lt;&gt;"",C122,0),"")</f>
        <v/>
      </c>
      <c r="AI108" s="106" t="str">
        <f>IF(AH108="","",IF(AH108&gt;0,ROUND(AH108/LARGE(AH107:AH121,1),3),0))</f>
        <v/>
      </c>
    </row>
    <row r="109" spans="1:35" ht="13.5" x14ac:dyDescent="0.25">
      <c r="A109" s="59" t="str">
        <f>+$A$14</f>
        <v/>
      </c>
      <c r="B109" s="24"/>
      <c r="C109" s="24"/>
      <c r="D109" s="24"/>
      <c r="E109" s="24"/>
      <c r="F109" s="22"/>
      <c r="G109" s="23"/>
      <c r="H109" s="22"/>
      <c r="I109" s="23"/>
      <c r="J109" s="22"/>
      <c r="K109" s="23"/>
      <c r="L109" s="22"/>
      <c r="M109" s="23"/>
      <c r="N109" s="22"/>
      <c r="O109" s="23"/>
      <c r="P109" s="22"/>
      <c r="Q109" s="23"/>
      <c r="R109" s="22"/>
      <c r="S109" s="23"/>
      <c r="T109" s="22"/>
      <c r="U109" s="23"/>
      <c r="V109" s="22"/>
      <c r="W109" s="23"/>
      <c r="X109" s="22"/>
      <c r="Y109" s="23"/>
      <c r="Z109" s="22"/>
      <c r="AA109" s="23"/>
      <c r="AB109" s="22"/>
      <c r="AC109" s="23"/>
      <c r="AE109" s="29" t="str">
        <f t="shared" si="7"/>
        <v/>
      </c>
      <c r="AG109" s="7" t="str">
        <f>+$A$14</f>
        <v/>
      </c>
      <c r="AH109" s="7" t="str">
        <f>IF(A109&lt;&gt;"",IF(AE109&lt;&gt;"",AE109,0)+IF(E122&lt;&gt;"",E122,0),"")</f>
        <v/>
      </c>
      <c r="AI109" s="106" t="str">
        <f>IF(AH109="","",IF(AH109&gt;0,ROUND(AH109/LARGE(AH107:AH121,1),3),0))</f>
        <v/>
      </c>
    </row>
    <row r="110" spans="1:35" ht="13.5" x14ac:dyDescent="0.25">
      <c r="A110" s="59" t="str">
        <f>+$A$15</f>
        <v/>
      </c>
      <c r="B110" s="24"/>
      <c r="C110" s="24"/>
      <c r="D110" s="24"/>
      <c r="E110" s="24"/>
      <c r="F110" s="24"/>
      <c r="G110" s="24"/>
      <c r="H110" s="22"/>
      <c r="I110" s="23"/>
      <c r="J110" s="22"/>
      <c r="K110" s="23"/>
      <c r="L110" s="22"/>
      <c r="M110" s="23"/>
      <c r="N110" s="22"/>
      <c r="O110" s="23"/>
      <c r="P110" s="22"/>
      <c r="Q110" s="23"/>
      <c r="R110" s="22"/>
      <c r="S110" s="23"/>
      <c r="T110" s="22"/>
      <c r="U110" s="23"/>
      <c r="V110" s="22"/>
      <c r="W110" s="23"/>
      <c r="X110" s="22"/>
      <c r="Y110" s="23"/>
      <c r="Z110" s="22"/>
      <c r="AA110" s="23"/>
      <c r="AB110" s="22"/>
      <c r="AC110" s="23"/>
      <c r="AE110" s="29" t="str">
        <f t="shared" si="7"/>
        <v/>
      </c>
      <c r="AG110" s="7" t="str">
        <f>+$A$15</f>
        <v/>
      </c>
      <c r="AH110" s="7" t="str">
        <f>IF(A110&lt;&gt;"",IF(AE110&lt;&gt;"",AE110,0)+IF(G122&lt;&gt;"",G122,0),"")</f>
        <v/>
      </c>
      <c r="AI110" s="106" t="str">
        <f>IF(AH110="","",IF(AH110&gt;0,ROUND(AH110/LARGE(AH107:AH121,1),3),0))</f>
        <v/>
      </c>
    </row>
    <row r="111" spans="1:35" ht="13.5" x14ac:dyDescent="0.25">
      <c r="A111" s="59" t="str">
        <f>+$A$16</f>
        <v/>
      </c>
      <c r="B111" s="24"/>
      <c r="C111" s="24"/>
      <c r="D111" s="24"/>
      <c r="E111" s="24"/>
      <c r="F111" s="24"/>
      <c r="G111" s="24"/>
      <c r="H111" s="24"/>
      <c r="I111" s="24"/>
      <c r="J111" s="22"/>
      <c r="K111" s="23"/>
      <c r="L111" s="22"/>
      <c r="M111" s="23"/>
      <c r="N111" s="22"/>
      <c r="O111" s="23"/>
      <c r="P111" s="22"/>
      <c r="Q111" s="23"/>
      <c r="R111" s="22"/>
      <c r="S111" s="23"/>
      <c r="T111" s="22"/>
      <c r="U111" s="23"/>
      <c r="V111" s="22"/>
      <c r="W111" s="23"/>
      <c r="X111" s="22"/>
      <c r="Y111" s="23"/>
      <c r="Z111" s="22"/>
      <c r="AA111" s="23"/>
      <c r="AB111" s="22"/>
      <c r="AC111" s="23"/>
      <c r="AE111" s="29" t="str">
        <f t="shared" si="7"/>
        <v/>
      </c>
      <c r="AG111" s="7" t="str">
        <f>+$A$16</f>
        <v/>
      </c>
      <c r="AH111" s="7" t="str">
        <f>IF(A111&lt;&gt;"",IF(AE111&lt;&gt;"",AE111,0)+IF(I122&lt;&gt;"",I122,0),"")</f>
        <v/>
      </c>
      <c r="AI111" s="106" t="str">
        <f>IF(AH111="","",IF(AH111&gt;0,ROUND(AH111/LARGE(AH107:AH121,1),3),0))</f>
        <v/>
      </c>
    </row>
    <row r="112" spans="1:35" ht="13.5" x14ac:dyDescent="0.25">
      <c r="A112" s="59" t="str">
        <f>+$A$17</f>
        <v/>
      </c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2"/>
      <c r="M112" s="23"/>
      <c r="N112" s="22"/>
      <c r="O112" s="23"/>
      <c r="P112" s="22"/>
      <c r="Q112" s="23"/>
      <c r="R112" s="22"/>
      <c r="S112" s="23"/>
      <c r="T112" s="22"/>
      <c r="U112" s="23"/>
      <c r="V112" s="22"/>
      <c r="W112" s="23"/>
      <c r="X112" s="22"/>
      <c r="Y112" s="23"/>
      <c r="Z112" s="22"/>
      <c r="AA112" s="23"/>
      <c r="AB112" s="22"/>
      <c r="AC112" s="23"/>
      <c r="AE112" s="29" t="str">
        <f t="shared" si="7"/>
        <v/>
      </c>
      <c r="AG112" s="7" t="str">
        <f>+$A$17</f>
        <v/>
      </c>
      <c r="AH112" s="7" t="str">
        <f>IF(A112&lt;&gt;"",IF(AE112&lt;&gt;"",AE112,0)+IF(K122&lt;&gt;"",K122,0),"")</f>
        <v/>
      </c>
      <c r="AI112" s="106" t="str">
        <f>IF(AH112="","",IF(AH112&gt;0,ROUND(AH112/LARGE(AH107:AH121,1),3),0))</f>
        <v/>
      </c>
    </row>
    <row r="113" spans="1:35" ht="13.5" x14ac:dyDescent="0.25">
      <c r="A113" s="59" t="str">
        <f>+$A$18</f>
        <v/>
      </c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2"/>
      <c r="O113" s="23"/>
      <c r="P113" s="22"/>
      <c r="Q113" s="23"/>
      <c r="R113" s="22"/>
      <c r="S113" s="23"/>
      <c r="T113" s="22"/>
      <c r="U113" s="23"/>
      <c r="V113" s="22"/>
      <c r="W113" s="23"/>
      <c r="X113" s="22"/>
      <c r="Y113" s="23"/>
      <c r="Z113" s="22"/>
      <c r="AA113" s="23"/>
      <c r="AB113" s="22"/>
      <c r="AC113" s="23"/>
      <c r="AE113" s="29" t="str">
        <f t="shared" si="7"/>
        <v/>
      </c>
      <c r="AG113" s="7" t="str">
        <f>+$A$18</f>
        <v/>
      </c>
      <c r="AH113" s="7" t="str">
        <f>IF(A113&lt;&gt;"",IF(AE113&lt;&gt;"",AE113,0)+IF(M122&lt;&gt;"",M122,0),"")</f>
        <v/>
      </c>
      <c r="AI113" s="106" t="str">
        <f>IF(AH113="","",IF(AH113&gt;0,ROUND(AH113/LARGE(AH107:AH121,1),3),0))</f>
        <v/>
      </c>
    </row>
    <row r="114" spans="1:35" ht="13.5" x14ac:dyDescent="0.25">
      <c r="A114" s="59" t="str">
        <f>+$A$19</f>
        <v/>
      </c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2"/>
      <c r="Q114" s="23"/>
      <c r="R114" s="22"/>
      <c r="S114" s="23"/>
      <c r="T114" s="22"/>
      <c r="U114" s="23"/>
      <c r="V114" s="22"/>
      <c r="W114" s="23"/>
      <c r="X114" s="22"/>
      <c r="Y114" s="23"/>
      <c r="Z114" s="22"/>
      <c r="AA114" s="23"/>
      <c r="AB114" s="22"/>
      <c r="AC114" s="23"/>
      <c r="AE114" s="29" t="str">
        <f t="shared" si="7"/>
        <v/>
      </c>
      <c r="AG114" s="7" t="str">
        <f>+$A$19</f>
        <v/>
      </c>
      <c r="AH114" s="7" t="str">
        <f>IF(A114&lt;&gt;"",IF(AE114&lt;&gt;"",AE114,0)+IF(O122&lt;&gt;"",O122,0),"")</f>
        <v/>
      </c>
      <c r="AI114" s="106" t="str">
        <f>IF(AH114="","",IF(AH114&gt;0,ROUND(AH114/LARGE(AH107:AH121,1),3),0))</f>
        <v/>
      </c>
    </row>
    <row r="115" spans="1:35" ht="13.5" x14ac:dyDescent="0.25">
      <c r="A115" s="59" t="str">
        <f>+$A$20</f>
        <v/>
      </c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79"/>
      <c r="P115" s="24"/>
      <c r="Q115" s="24"/>
      <c r="R115" s="22"/>
      <c r="S115" s="23"/>
      <c r="T115" s="22"/>
      <c r="U115" s="23"/>
      <c r="V115" s="22"/>
      <c r="W115" s="23"/>
      <c r="X115" s="22"/>
      <c r="Y115" s="23"/>
      <c r="Z115" s="22"/>
      <c r="AA115" s="23"/>
      <c r="AB115" s="22"/>
      <c r="AC115" s="23"/>
      <c r="AE115" s="29" t="str">
        <f t="shared" si="7"/>
        <v/>
      </c>
      <c r="AG115" s="7" t="str">
        <f>+$A$20</f>
        <v/>
      </c>
      <c r="AH115" s="7" t="str">
        <f>IF(A115&lt;&gt;"",IF(AE115&lt;&gt;"",AE115,0)+IF(Q122&lt;&gt;"",Q122,0),"")</f>
        <v/>
      </c>
      <c r="AI115" s="106" t="str">
        <f>IF(AH115="","",IF(AH115&gt;0,ROUND(AH115/LARGE(AH107:AH121,1),3),0))</f>
        <v/>
      </c>
    </row>
    <row r="116" spans="1:35" ht="13.5" x14ac:dyDescent="0.25">
      <c r="A116" s="59" t="str">
        <f>+$A$21</f>
        <v/>
      </c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2"/>
      <c r="U116" s="23"/>
      <c r="V116" s="22"/>
      <c r="W116" s="23"/>
      <c r="X116" s="22"/>
      <c r="Y116" s="23"/>
      <c r="Z116" s="22"/>
      <c r="AA116" s="23"/>
      <c r="AB116" s="22"/>
      <c r="AC116" s="23"/>
      <c r="AE116" s="29" t="str">
        <f t="shared" si="7"/>
        <v/>
      </c>
      <c r="AG116" s="7" t="str">
        <f>+$A$21</f>
        <v/>
      </c>
      <c r="AH116" s="7" t="str">
        <f>IF(A116&lt;&gt;"",IF(AE116&lt;&gt;"",AE116,0)+IF(S122&lt;&gt;"",S122,0),"")</f>
        <v/>
      </c>
      <c r="AI116" s="106" t="str">
        <f>IF(AH116="","",IF(AH116&gt;0,ROUND(AH116/LARGE(AH107:AH121,1),3),0))</f>
        <v/>
      </c>
    </row>
    <row r="117" spans="1:35" ht="13.5" x14ac:dyDescent="0.25">
      <c r="A117" s="59" t="str">
        <f>+$A$22</f>
        <v/>
      </c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2"/>
      <c r="W117" s="23"/>
      <c r="X117" s="22"/>
      <c r="Y117" s="23"/>
      <c r="Z117" s="22"/>
      <c r="AA117" s="23"/>
      <c r="AB117" s="22"/>
      <c r="AC117" s="23"/>
      <c r="AE117" s="29" t="str">
        <f t="shared" si="7"/>
        <v/>
      </c>
      <c r="AG117" s="7" t="str">
        <f>+$A$22</f>
        <v/>
      </c>
      <c r="AH117" s="7" t="str">
        <f>IF(A117&lt;&gt;"",IF(AE117&lt;&gt;"",AE117,0)+IF(U122&lt;&gt;"",U122,0),"")</f>
        <v/>
      </c>
      <c r="AI117" s="106" t="str">
        <f>IF(AH117="","",IF(AH117&gt;0,ROUND(AH117/LARGE(AH107:AH121,1),3),0))</f>
        <v/>
      </c>
    </row>
    <row r="118" spans="1:35" ht="13.5" x14ac:dyDescent="0.25">
      <c r="A118" s="59" t="str">
        <f>+$A$23</f>
        <v/>
      </c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2"/>
      <c r="Y118" s="23"/>
      <c r="Z118" s="22"/>
      <c r="AA118" s="23"/>
      <c r="AB118" s="22"/>
      <c r="AC118" s="23"/>
      <c r="AE118" s="29" t="str">
        <f t="shared" si="7"/>
        <v/>
      </c>
      <c r="AG118" s="7" t="str">
        <f>+$A$23</f>
        <v/>
      </c>
      <c r="AH118" s="7" t="str">
        <f>IF(A118&lt;&gt;"",IF(AE118&lt;&gt;"",AE118,0)+IF(W122&lt;&gt;"",W122,0),"")</f>
        <v/>
      </c>
      <c r="AI118" s="106" t="str">
        <f>IF(AH118="","",IF(AH118&gt;0,ROUND(AH118/LARGE(AH107:AH121,1),3),0))</f>
        <v/>
      </c>
    </row>
    <row r="119" spans="1:35" ht="13.5" x14ac:dyDescent="0.25">
      <c r="A119" s="59" t="str">
        <f>+$A$24</f>
        <v/>
      </c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2"/>
      <c r="AA119" s="23"/>
      <c r="AB119" s="22"/>
      <c r="AC119" s="23"/>
      <c r="AE119" s="29" t="str">
        <f t="shared" si="7"/>
        <v/>
      </c>
      <c r="AG119" s="7" t="str">
        <f>+$A$24</f>
        <v/>
      </c>
      <c r="AH119" s="7" t="str">
        <f>IF(A119&lt;&gt;"",IF(AE119&lt;&gt;"",AE119,0)+IF(Y122&lt;&gt;"",Y122,0),"")</f>
        <v/>
      </c>
      <c r="AI119" s="106" t="str">
        <f>IF(AH119="","",IF(AH119&gt;0,ROUND(AH119/LARGE(AH107:AH121,1),3),0))</f>
        <v/>
      </c>
    </row>
    <row r="120" spans="1:35" ht="13.5" x14ac:dyDescent="0.25">
      <c r="A120" s="59" t="str">
        <f>+$A$25</f>
        <v/>
      </c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2"/>
      <c r="AC120" s="23"/>
      <c r="AE120" s="29" t="str">
        <f t="shared" si="7"/>
        <v/>
      </c>
      <c r="AG120" s="7" t="str">
        <f>+$A$25</f>
        <v/>
      </c>
      <c r="AH120" s="7" t="str">
        <f>IF(A120&lt;&gt;"",IF(AE120&lt;&gt;"",AE120,0)+IF(AA122&lt;&gt;"",AA122,0),"")</f>
        <v/>
      </c>
      <c r="AI120" s="106" t="str">
        <f>IF(AH120="","",IF(AH120&gt;0,ROUND(AH120/LARGE(AH107:AH121,1),3),0))</f>
        <v/>
      </c>
    </row>
    <row r="121" spans="1:35" x14ac:dyDescent="0.2">
      <c r="A121" s="59" t="str">
        <f>+$A$26</f>
        <v/>
      </c>
      <c r="C121" s="3"/>
      <c r="AE121" s="26"/>
      <c r="AG121" s="40" t="str">
        <f>+$A$26</f>
        <v/>
      </c>
      <c r="AH121" s="40" t="str">
        <f>IF(A121&lt;&gt;"",IF(AE121&lt;&gt;"",AE121,0)+IF(AC122&lt;&gt;"",AC122,0),"")</f>
        <v/>
      </c>
      <c r="AI121" s="107" t="str">
        <f>IF(AH121="","",IF(AH121&gt;0,ROUND(AH121/LARGE(AH107:AH121,1),3),0))</f>
        <v/>
      </c>
    </row>
    <row r="122" spans="1:35" s="26" customFormat="1" x14ac:dyDescent="0.2">
      <c r="C122" s="27" t="str">
        <f>IF(C106="","",SUM(C107:C120))</f>
        <v/>
      </c>
      <c r="E122" s="27" t="str">
        <f>IF(E106="","",SUM(E107:E120))</f>
        <v/>
      </c>
      <c r="G122" s="27" t="str">
        <f>IF(G106="","",SUM(G107:G120))</f>
        <v/>
      </c>
      <c r="I122" s="27" t="str">
        <f>IF(I106="","",SUM(I107:I120))</f>
        <v/>
      </c>
      <c r="K122" s="27" t="str">
        <f>IF(K106="","",SUM(K107:K120))</f>
        <v/>
      </c>
      <c r="M122" s="27" t="str">
        <f>IF(M106="","",SUM(M107:M120))</f>
        <v/>
      </c>
      <c r="O122" s="27" t="str">
        <f>IF(O106="","",SUM(O107:O120))</f>
        <v/>
      </c>
      <c r="Q122" s="27" t="str">
        <f>IF(Q106="","",SUM(Q107:Q120))</f>
        <v/>
      </c>
      <c r="S122" s="27" t="str">
        <f>IF(S106="","",SUM(S107:S120))</f>
        <v/>
      </c>
      <c r="U122" s="27" t="str">
        <f>IF(U106="","",SUM(U107:U120))</f>
        <v/>
      </c>
      <c r="W122" s="27" t="str">
        <f>IF(W106="","",SUM(W107:W120))</f>
        <v/>
      </c>
      <c r="X122" s="27"/>
      <c r="Y122" s="27" t="str">
        <f>IF(Y106="","",SUM(Y107:Y120))</f>
        <v/>
      </c>
      <c r="AA122" s="27" t="str">
        <f>IF(AA106="","",SUM(AA107:AA120))</f>
        <v/>
      </c>
      <c r="AC122" s="27" t="str">
        <f>IF(AC106="","",SUM(AC107:AC120))</f>
        <v/>
      </c>
      <c r="AG122" s="41"/>
      <c r="AH122" s="93"/>
      <c r="AI122" s="41"/>
    </row>
    <row r="123" spans="1:35" ht="24" customHeight="1" x14ac:dyDescent="0.2">
      <c r="AC123" s="8" t="str">
        <f>"Firma ("&amp;Anagrafica!B93&amp;")"</f>
        <v>Firma ()</v>
      </c>
      <c r="AE123" s="88"/>
      <c r="AF123" s="88"/>
      <c r="AG123" s="89"/>
      <c r="AH123" s="88"/>
      <c r="AI123" s="88"/>
    </row>
  </sheetData>
  <mergeCells count="70">
    <mergeCell ref="AB20:AE20"/>
    <mergeCell ref="AB25:AE25"/>
    <mergeCell ref="AB26:AE26"/>
    <mergeCell ref="AB21:AE21"/>
    <mergeCell ref="AB22:AE22"/>
    <mergeCell ref="AB23:AE23"/>
    <mergeCell ref="AB24:AE24"/>
    <mergeCell ref="AB16:AE16"/>
    <mergeCell ref="AB17:AE17"/>
    <mergeCell ref="AB18:AE18"/>
    <mergeCell ref="AB19:AE19"/>
    <mergeCell ref="AB12:AE12"/>
    <mergeCell ref="AB13:AE13"/>
    <mergeCell ref="AB14:AE14"/>
    <mergeCell ref="AB15:AE15"/>
    <mergeCell ref="A1:AG1"/>
    <mergeCell ref="T24:W24"/>
    <mergeCell ref="T25:W25"/>
    <mergeCell ref="T19:W19"/>
    <mergeCell ref="T20:W20"/>
    <mergeCell ref="T21:W21"/>
    <mergeCell ref="T23:W23"/>
    <mergeCell ref="B12:S12"/>
    <mergeCell ref="B13:S13"/>
    <mergeCell ref="A5:AI5"/>
    <mergeCell ref="A8:AG8"/>
    <mergeCell ref="A9:AG9"/>
    <mergeCell ref="A11:S11"/>
    <mergeCell ref="T11:W11"/>
    <mergeCell ref="AB11:AE11"/>
    <mergeCell ref="X11:AA11"/>
    <mergeCell ref="T16:W16"/>
    <mergeCell ref="T17:W17"/>
    <mergeCell ref="B21:S21"/>
    <mergeCell ref="T22:W22"/>
    <mergeCell ref="T12:W12"/>
    <mergeCell ref="T13:W13"/>
    <mergeCell ref="B19:S19"/>
    <mergeCell ref="B20:S20"/>
    <mergeCell ref="B14:S14"/>
    <mergeCell ref="B15:S15"/>
    <mergeCell ref="B16:S16"/>
    <mergeCell ref="B17:S17"/>
    <mergeCell ref="B18:S18"/>
    <mergeCell ref="B22:S22"/>
    <mergeCell ref="P27:S27"/>
    <mergeCell ref="T27:W27"/>
    <mergeCell ref="T26:W26"/>
    <mergeCell ref="B26:S26"/>
    <mergeCell ref="X12:AA12"/>
    <mergeCell ref="X13:AA13"/>
    <mergeCell ref="X14:AA14"/>
    <mergeCell ref="X15:AA15"/>
    <mergeCell ref="X16:AA16"/>
    <mergeCell ref="X17:AA17"/>
    <mergeCell ref="B23:S23"/>
    <mergeCell ref="B24:S24"/>
    <mergeCell ref="B25:S25"/>
    <mergeCell ref="T14:W14"/>
    <mergeCell ref="T18:W18"/>
    <mergeCell ref="T15:W15"/>
    <mergeCell ref="X18:AA18"/>
    <mergeCell ref="X19:AA19"/>
    <mergeCell ref="X24:AA24"/>
    <mergeCell ref="X25:AA25"/>
    <mergeCell ref="X26:AA26"/>
    <mergeCell ref="X20:AA20"/>
    <mergeCell ref="X21:AA21"/>
    <mergeCell ref="X22:AA22"/>
    <mergeCell ref="X23:AA23"/>
  </mergeCells>
  <phoneticPr fontId="0" type="noConversion"/>
  <conditionalFormatting sqref="C46 W46:Y46 C65 E46 G46 I46 K46 M46 O46 Q46 U46 S46 AC84 W65:Y65 E65 G65 I65 K65 M65 O65 Q65 U65 S65 AC65 AA65 AA46 C84 W84:Y84 E84 G84 I84 K84 M84 O84 Q84 U84 S84 AA84 AC46 C103 AC122 W103:Y103 E103 G103 I103 K103 M103 O103 Q103 U103 S103 AC103 AA103 C122 W122:Y122 E122 G122 I122 K122 M122 O122 Q122 U122 S122 AA122">
    <cfRule type="expression" dxfId="1269" priority="1" stopIfTrue="1">
      <formula>C30=""</formula>
    </cfRule>
  </conditionalFormatting>
  <conditionalFormatting sqref="B52:E63 B51:C51 H54:I63 J55:K63 L56:M63 N57:O63 P58:Q63 R59:S63 T60:U63 V61:W63 X62:Y63 Z63:AA63 F53:G63 Z82:AA82 F72:G82 H73:I82 J74:K82 L75:M82 N76:O82 P77:Q82 R78:S82 T79:U82 V80:W82 X81:Y82 B71:E82 B70:C70 B90:E101 B89:C89 H92:I101 J93:K101 L94:M101 N95:O101 P96:Q101 R97:S101 T98:U101 V99:W101 X100:Y101 Z101:AA101 F91:G101 Z120:AA120 F110:G120 H111:I120 J112:K120 L113:M120 N114:O120 P115:Q120 R116:S120 T117:U120 V118:W120 X119:Y120 B109:E120 B108:C108 B33:E44 B32:C32 H35:I44 J36:K44 L37:M44 N38:O44 P39:Q44 R40:S44 T41:U44 V42:W44 X43:Y44 Z44:AA44 F34:G44">
    <cfRule type="expression" dxfId="1268" priority="2" stopIfTrue="1">
      <formula>AND($A32&lt;&gt;"",$A33="")</formula>
    </cfRule>
    <cfRule type="expression" dxfId="1267" priority="3" stopIfTrue="1">
      <formula>$A32=""</formula>
    </cfRule>
  </conditionalFormatting>
  <conditionalFormatting sqref="B50 D50:D51 F50:F52 H50:H53 J50:J54 L50:L55 N50:N56 P50:P57 R50:R58 T50:T59 V50:V60 X50:X61 Z50:Z62 AB50:AB63">
    <cfRule type="expression" dxfId="1266" priority="4" stopIfTrue="1">
      <formula>AND(OR($A50="",C$49=""),$AE50&lt;&gt;"")</formula>
    </cfRule>
    <cfRule type="expression" dxfId="1265" priority="5" stopIfTrue="1">
      <formula>OR($A50="",C$49="")</formula>
    </cfRule>
  </conditionalFormatting>
  <conditionalFormatting sqref="C50 E50:E51 G50:G52 I50:I53 K50:K54 M50:M55 O50:O56 Q50:Q57 S50:S58 U50:U59 W50:W60 Y50:Y61 AA50:AA62 AC50:AC63 C88 E88:E89 G88:G90 I88:I91 K88:K92 M88:M93 O88:O94 Q88:Q95 S88:S96 U88:U97 W88:W98 Y88:Y99 AA88:AA100 AC88:AC101">
    <cfRule type="expression" dxfId="1264" priority="6" stopIfTrue="1">
      <formula>AND(OR($A50="",C$49=""),$AE50&lt;&gt;"")</formula>
    </cfRule>
    <cfRule type="expression" dxfId="1263" priority="7" stopIfTrue="1">
      <formula>C$49=""</formula>
    </cfRule>
  </conditionalFormatting>
  <conditionalFormatting sqref="B69 F69:F71 D69:D70 H69:H72 J69:J73 L69:L74 N69:N75 P69:P76 R69:R77 T69:T78 V69:V79 X69:X80 Z69:Z81 AB69:AB82 X118">
    <cfRule type="expression" dxfId="1262" priority="8" stopIfTrue="1">
      <formula>AND(OR($A69="",C$68=""),$AE69&lt;&gt;"")</formula>
    </cfRule>
    <cfRule type="expression" dxfId="1261" priority="9" stopIfTrue="1">
      <formula>OR($A69="",C$68="")</formula>
    </cfRule>
  </conditionalFormatting>
  <conditionalFormatting sqref="C69 G69:G71 E69:E70 I69:I72 K69:K73 M69:M74 O69:O75 Q69:Q76 S69:S77 U69:U78 W69:W79 Y69:Y80 AA69:AA81 AC69:AC82 C107 G107:G109 E107:E108 I107:I110 K107:K111 M107:M112 O107:O113 Q107:Q114 S107:S115 U107:U116 W107:W117 Y107:Y118 AA107:AA119 AC107:AC120">
    <cfRule type="expression" dxfId="1260" priority="10" stopIfTrue="1">
      <formula>AND(OR($A69="",C$68=""),$AE69&lt;&gt;"")</formula>
    </cfRule>
    <cfRule type="expression" dxfId="1259" priority="11" stopIfTrue="1">
      <formula>C$68=""</formula>
    </cfRule>
  </conditionalFormatting>
  <conditionalFormatting sqref="B88 D88:D89 F88:F90 H88:H91 J88:J92 L88:L93 N88:N94 P88:P95 R88:R96 T88:T97 V88:V98 X88:X99 Z88:Z100 AB88:AB101">
    <cfRule type="expression" dxfId="1258" priority="12" stopIfTrue="1">
      <formula>AND(OR($A88="",C$87=""),$AE88&lt;&gt;"")</formula>
    </cfRule>
    <cfRule type="expression" dxfId="1257" priority="13" stopIfTrue="1">
      <formula>OR($A88="",C$87="")</formula>
    </cfRule>
  </conditionalFormatting>
  <conditionalFormatting sqref="B107 D107:D108 F107:F109 H107:H110 J107:J111 L107:L112 N107:N113 P107:P114 R107:R115 T107:T116 V107:V117 X107:X117 Z107:Z119 AB107:AB120">
    <cfRule type="expression" dxfId="1256" priority="14" stopIfTrue="1">
      <formula>AND(OR($A107="",C$106=""),$AE107&lt;&gt;"")</formula>
    </cfRule>
    <cfRule type="expression" dxfId="1255" priority="15" stopIfTrue="1">
      <formula>OR($A107="",C$106="")</formula>
    </cfRule>
  </conditionalFormatting>
  <conditionalFormatting sqref="B31 D31:D32 R31:R39 AB31:AB44 Z31:Z43 X31:X42 V31:V41 T31:T40 P31:P38 N31:N37 L31:L36 J31:J35 H31:H34 F31:F33">
    <cfRule type="expression" dxfId="1254" priority="16" stopIfTrue="1">
      <formula>AND(OR($A31="",C$30=""),$AE31&lt;&gt;"")</formula>
    </cfRule>
    <cfRule type="expression" dxfId="1253" priority="17" stopIfTrue="1">
      <formula>OR($A31="",C$30="")</formula>
    </cfRule>
  </conditionalFormatting>
  <conditionalFormatting sqref="C31 E31:E32 S31:S39 AC31:AC44 AA31:AA43 Y31:Y42 W31:W41 U31:U40 Q31:Q38 O31:O37 M31:M36 K31:K35 I31:I34 G31:G33">
    <cfRule type="expression" dxfId="1252" priority="18" stopIfTrue="1">
      <formula>AND(OR($A31="",C$30=""),$AE31&lt;&gt;"")</formula>
    </cfRule>
    <cfRule type="expression" dxfId="1251" priority="19" stopIfTrue="1">
      <formula>C$30=""</formula>
    </cfRule>
  </conditionalFormatting>
  <conditionalFormatting sqref="A31:A45 A107:A121 AE107:AE120 B106:AC106 AE88:AE101 A88:A102 B87:AC87 A69:A83 B68:AC68 AE69:AE82 AE50:AE63 B49:AC49 A50:A64 B30:AC30 AE31:AE44">
    <cfRule type="cellIs" dxfId="1250" priority="20" stopIfTrue="1" operator="equal">
      <formula>""</formula>
    </cfRule>
  </conditionalFormatting>
  <hyperlinks>
    <hyperlink ref="A1" location="Anagrafica!A1" display="Torna alla scheda Anagrafica" xr:uid="{00000000-0004-0000-1D00-000000000000}"/>
  </hyperlinks>
  <pageMargins left="0.39370078740157483" right="0.39370078740157483" top="0.39370078740157483" bottom="0.78740157480314965" header="0.51181102362204722" footer="0.39370078740157483"/>
  <pageSetup paperSize="9" scale="42" orientation="portrait" r:id="rId1"/>
  <headerFooter alignWithMargins="0">
    <oddFooter>&amp;L&amp;"Arial Narrow,Normale"&amp;8&amp;D&amp;R&amp;"Arial Narrow,Normale"&amp;A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Foglio53">
    <tabColor indexed="42"/>
    <pageSetUpPr fitToPage="1"/>
  </sheetPr>
  <dimension ref="A1:AI123"/>
  <sheetViews>
    <sheetView showGridLines="0" view="pageBreakPreview" zoomScaleNormal="100" workbookViewId="0">
      <selection activeCell="U38" sqref="U38"/>
    </sheetView>
  </sheetViews>
  <sheetFormatPr defaultColWidth="9.140625" defaultRowHeight="12.75" x14ac:dyDescent="0.2"/>
  <cols>
    <col min="1" max="2" width="3.85546875" style="3" customWidth="1"/>
    <col min="3" max="3" width="3.85546875" style="5" bestFit="1" customWidth="1"/>
    <col min="4" max="4" width="3.140625" style="3" customWidth="1"/>
    <col min="5" max="31" width="3" style="3" customWidth="1"/>
    <col min="32" max="32" width="2.42578125" style="3" customWidth="1"/>
    <col min="33" max="33" width="3.5703125" style="26" customWidth="1"/>
    <col min="34" max="35" width="10.85546875" style="3" customWidth="1"/>
    <col min="36" max="43" width="3" style="3" customWidth="1"/>
    <col min="44" max="44" width="3.140625" style="3" customWidth="1"/>
    <col min="45" max="16384" width="9.140625" style="3"/>
  </cols>
  <sheetData>
    <row r="1" spans="1:35" ht="26.25" customHeight="1" x14ac:dyDescent="0.2">
      <c r="A1" s="353" t="s">
        <v>21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</row>
    <row r="2" spans="1:35" s="30" customFormat="1" ht="13.5" x14ac:dyDescent="0.25">
      <c r="A2" s="45" t="s">
        <v>16</v>
      </c>
      <c r="B2" s="46"/>
      <c r="C2" s="47"/>
      <c r="D2" s="48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9"/>
      <c r="AH2" s="49"/>
      <c r="AI2" s="49"/>
    </row>
    <row r="3" spans="1:35" s="31" customFormat="1" ht="13.5" x14ac:dyDescent="0.25">
      <c r="A3" s="50"/>
      <c r="B3" s="50"/>
      <c r="C3" s="51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</row>
    <row r="4" spans="1:35" s="9" customFormat="1" ht="6" customHeight="1" x14ac:dyDescent="0.3">
      <c r="A4" s="52"/>
      <c r="B4" s="52"/>
      <c r="C4" s="53"/>
      <c r="D4" s="54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</row>
    <row r="5" spans="1:35" s="9" customFormat="1" ht="39.75" customHeight="1" x14ac:dyDescent="0.3">
      <c r="A5" s="411" t="str">
        <f>IF(Anagrafica!A3&lt;&gt;"",Anagrafica!A3,"")</f>
        <v>CDC ___/______/______ ANNO_______ (agg. P se plurien.) 
TITOLO DEL CDC______________________________</v>
      </c>
      <c r="B5" s="411"/>
      <c r="C5" s="411"/>
      <c r="D5" s="411"/>
      <c r="E5" s="411"/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  <c r="Q5" s="411"/>
      <c r="R5" s="411"/>
      <c r="S5" s="411"/>
      <c r="T5" s="411"/>
      <c r="U5" s="411"/>
      <c r="V5" s="411"/>
      <c r="W5" s="411"/>
      <c r="X5" s="411"/>
      <c r="Y5" s="411"/>
      <c r="Z5" s="411"/>
      <c r="AA5" s="411"/>
      <c r="AB5" s="411"/>
      <c r="AC5" s="411"/>
      <c r="AD5" s="411"/>
      <c r="AE5" s="411"/>
      <c r="AF5" s="411"/>
      <c r="AG5" s="411"/>
      <c r="AH5" s="411"/>
      <c r="AI5" s="411"/>
    </row>
    <row r="6" spans="1:35" s="9" customFormat="1" ht="20.25" x14ac:dyDescent="0.3">
      <c r="A6" s="33"/>
      <c r="B6" s="33"/>
      <c r="C6" s="58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</row>
    <row r="7" spans="1:35" s="9" customFormat="1" ht="20.25" x14ac:dyDescent="0.3">
      <c r="C7" s="10"/>
      <c r="D7" s="11"/>
    </row>
    <row r="8" spans="1:35" s="72" customFormat="1" ht="18.75" x14ac:dyDescent="0.3">
      <c r="A8" s="412" t="str">
        <f>"Criterio: "&amp; Anagrafica!A32&amp;" - "&amp;Anagrafica!B32</f>
        <v xml:space="preserve">Criterio:  - </v>
      </c>
      <c r="B8" s="412"/>
      <c r="C8" s="412"/>
      <c r="D8" s="412"/>
      <c r="E8" s="412"/>
      <c r="F8" s="412"/>
      <c r="G8" s="412"/>
      <c r="H8" s="412"/>
      <c r="I8" s="412"/>
      <c r="J8" s="412"/>
      <c r="K8" s="412"/>
      <c r="L8" s="412"/>
      <c r="M8" s="412"/>
      <c r="N8" s="412"/>
      <c r="O8" s="412"/>
      <c r="P8" s="412"/>
      <c r="Q8" s="412"/>
      <c r="R8" s="412"/>
      <c r="S8" s="412"/>
      <c r="T8" s="412"/>
      <c r="U8" s="412"/>
      <c r="V8" s="412"/>
      <c r="W8" s="412"/>
      <c r="X8" s="412"/>
      <c r="Y8" s="412"/>
      <c r="Z8" s="412"/>
      <c r="AA8" s="412"/>
      <c r="AB8" s="412"/>
      <c r="AC8" s="412"/>
      <c r="AD8" s="412"/>
      <c r="AE8" s="412"/>
      <c r="AF8" s="412"/>
      <c r="AG8" s="412"/>
      <c r="AH8" s="82" t="s">
        <v>15</v>
      </c>
      <c r="AI8" s="83" t="str">
        <f>IF(+Anagrafica!C32&lt;&gt;"",Anagrafica!C32,"")</f>
        <v/>
      </c>
    </row>
    <row r="9" spans="1:35" s="1" customFormat="1" ht="24" customHeight="1" x14ac:dyDescent="0.3">
      <c r="A9" s="413" t="str">
        <f>"Sottocriterio: " &amp; Anagrafica!A34&amp;" - "&amp;Anagrafica!B34</f>
        <v xml:space="preserve">Sottocriterio:  - </v>
      </c>
      <c r="B9" s="413"/>
      <c r="C9" s="413"/>
      <c r="D9" s="413"/>
      <c r="E9" s="413"/>
      <c r="F9" s="413"/>
      <c r="G9" s="413"/>
      <c r="H9" s="413"/>
      <c r="I9" s="413"/>
      <c r="J9" s="413"/>
      <c r="K9" s="413"/>
      <c r="L9" s="413"/>
      <c r="M9" s="413"/>
      <c r="N9" s="413"/>
      <c r="O9" s="413"/>
      <c r="P9" s="413"/>
      <c r="Q9" s="413"/>
      <c r="R9" s="413"/>
      <c r="S9" s="413"/>
      <c r="T9" s="413"/>
      <c r="U9" s="413"/>
      <c r="V9" s="413"/>
      <c r="W9" s="413"/>
      <c r="X9" s="413"/>
      <c r="Y9" s="413"/>
      <c r="Z9" s="413"/>
      <c r="AA9" s="413"/>
      <c r="AB9" s="413"/>
      <c r="AC9" s="413"/>
      <c r="AD9" s="413"/>
      <c r="AE9" s="413"/>
      <c r="AF9" s="413"/>
      <c r="AG9" s="413"/>
      <c r="AH9" s="65" t="s">
        <v>18</v>
      </c>
      <c r="AI9" s="84" t="str">
        <f>IF(+Anagrafica!C34&lt;&gt;"",Anagrafica!C34,"")</f>
        <v/>
      </c>
    </row>
    <row r="10" spans="1:35" ht="18" x14ac:dyDescent="0.25">
      <c r="B10" s="1"/>
      <c r="D10" s="1"/>
      <c r="AB10" s="4"/>
      <c r="AC10" s="4"/>
      <c r="AD10" s="4"/>
      <c r="AE10" s="4"/>
    </row>
    <row r="11" spans="1:35" ht="29.25" customHeight="1" x14ac:dyDescent="0.2">
      <c r="A11" s="385" t="s">
        <v>17</v>
      </c>
      <c r="B11" s="385"/>
      <c r="C11" s="385"/>
      <c r="D11" s="385"/>
      <c r="E11" s="385"/>
      <c r="F11" s="385"/>
      <c r="G11" s="385"/>
      <c r="H11" s="385"/>
      <c r="I11" s="385"/>
      <c r="J11" s="385"/>
      <c r="K11" s="385"/>
      <c r="L11" s="385"/>
      <c r="M11" s="385"/>
      <c r="N11" s="385"/>
      <c r="O11" s="385"/>
      <c r="P11" s="385"/>
      <c r="Q11" s="385"/>
      <c r="R11" s="385"/>
      <c r="S11" s="385"/>
      <c r="T11" s="385" t="s">
        <v>23</v>
      </c>
      <c r="U11" s="385"/>
      <c r="V11" s="385"/>
      <c r="W11" s="385"/>
      <c r="X11" s="385" t="s">
        <v>25</v>
      </c>
      <c r="Y11" s="385"/>
      <c r="Z11" s="385"/>
      <c r="AA11" s="385"/>
      <c r="AB11" s="385" t="s">
        <v>24</v>
      </c>
      <c r="AC11" s="385"/>
      <c r="AD11" s="385"/>
      <c r="AE11" s="385"/>
      <c r="AF11" s="26"/>
      <c r="AI11" s="21" t="s">
        <v>19</v>
      </c>
    </row>
    <row r="12" spans="1:35" ht="16.5" x14ac:dyDescent="0.3">
      <c r="A12" s="61" t="str">
        <f>IF($AI$9&lt;&gt;"",IF(Anagrafica!A99&lt;&gt;"",Anagrafica!A99,""),"")</f>
        <v/>
      </c>
      <c r="B12" s="409" t="str">
        <f>IF(A12&lt;&gt;"",IF(Anagrafica!B99&lt;&gt;"",Anagrafica!B99,""),"")</f>
        <v/>
      </c>
      <c r="C12" s="409"/>
      <c r="D12" s="409"/>
      <c r="E12" s="409"/>
      <c r="F12" s="409"/>
      <c r="G12" s="409"/>
      <c r="H12" s="409"/>
      <c r="I12" s="409"/>
      <c r="J12" s="409"/>
      <c r="K12" s="409"/>
      <c r="L12" s="409"/>
      <c r="M12" s="409"/>
      <c r="N12" s="409"/>
      <c r="O12" s="409"/>
      <c r="P12" s="409"/>
      <c r="Q12" s="409"/>
      <c r="R12" s="409"/>
      <c r="S12" s="410"/>
      <c r="T12" s="372" t="str">
        <f>IF(A12&lt;&gt;"",IF(AI31&lt;&gt;"",AI31,0)+IF(AI50&lt;&gt;"",AI50,0)+IF(AI69&lt;&gt;"",AI69,0)+IF(AI88&lt;&gt;"",AI88,0)+IF(AI107&lt;&gt;"",AI107,0),"")</f>
        <v/>
      </c>
      <c r="U12" s="373"/>
      <c r="V12" s="373"/>
      <c r="W12" s="373"/>
      <c r="X12" s="372" t="str">
        <f>IF(T12&lt;&gt;"",ROUND(T12/COUNTA(Anagrafica!$B$89:$C$93),3),"")</f>
        <v/>
      </c>
      <c r="Y12" s="373"/>
      <c r="Z12" s="373"/>
      <c r="AA12" s="390"/>
      <c r="AB12" s="372" t="str">
        <f>IF(T12="","",IF(T12&gt;0,ROUND(X12/LARGE($X$12:$AA$26,1),3),0))</f>
        <v/>
      </c>
      <c r="AC12" s="373"/>
      <c r="AD12" s="373"/>
      <c r="AE12" s="390"/>
      <c r="AF12" s="94"/>
      <c r="AG12" s="94"/>
      <c r="AH12" s="95"/>
      <c r="AI12" s="85" t="str">
        <f t="shared" ref="AI12:AI26" si="0">IF(AB12&lt;&gt;"",IF(AB12&gt;0,ROUND(AB12*IF($AI$9&lt;&gt;"",$AI$9,$AI$8),3),0),"")</f>
        <v/>
      </c>
    </row>
    <row r="13" spans="1:35" ht="16.5" x14ac:dyDescent="0.3">
      <c r="A13" s="62" t="str">
        <f>IF($AI$9&lt;&gt;"",IF(Anagrafica!A100&lt;&gt;"",Anagrafica!A100,""),"")</f>
        <v/>
      </c>
      <c r="B13" s="374" t="str">
        <f>IF(A13&lt;&gt;"",IF(Anagrafica!B100&lt;&gt;"",Anagrafica!B100,""),"")</f>
        <v/>
      </c>
      <c r="C13" s="374"/>
      <c r="D13" s="374"/>
      <c r="E13" s="374"/>
      <c r="F13" s="374"/>
      <c r="G13" s="374"/>
      <c r="H13" s="374"/>
      <c r="I13" s="374"/>
      <c r="J13" s="374"/>
      <c r="K13" s="374"/>
      <c r="L13" s="374"/>
      <c r="M13" s="374"/>
      <c r="N13" s="374"/>
      <c r="O13" s="374"/>
      <c r="P13" s="374"/>
      <c r="Q13" s="374"/>
      <c r="R13" s="374"/>
      <c r="S13" s="376"/>
      <c r="T13" s="401" t="str">
        <f t="shared" ref="T13:T26" si="1">IF(A13&lt;&gt;"",IF(AI32&lt;&gt;"",AI32,0)+IF(AI51&lt;&gt;"",AI51,0)+IF(AI70&lt;&gt;"",AI70,0)+IF(AI89&lt;&gt;"",AI89,0)+IF(AI108&lt;&gt;"",AI108,0),"")</f>
        <v/>
      </c>
      <c r="U13" s="402"/>
      <c r="V13" s="402"/>
      <c r="W13" s="402"/>
      <c r="X13" s="401" t="str">
        <f>IF(T13&lt;&gt;"",ROUND(T13/COUNTA(Anagrafica!$B$89:$C$93),3),"")</f>
        <v/>
      </c>
      <c r="Y13" s="402"/>
      <c r="Z13" s="402"/>
      <c r="AA13" s="403"/>
      <c r="AB13" s="401" t="str">
        <f t="shared" ref="AB13:AB26" si="2">IF(T13="","",IF(T13&gt;0,ROUND(X13/LARGE($X$12:$AA$26,1),3),0))</f>
        <v/>
      </c>
      <c r="AC13" s="402"/>
      <c r="AD13" s="402"/>
      <c r="AE13" s="403"/>
      <c r="AF13" s="96"/>
      <c r="AG13" s="96"/>
      <c r="AH13" s="97"/>
      <c r="AI13" s="86" t="str">
        <f t="shared" si="0"/>
        <v/>
      </c>
    </row>
    <row r="14" spans="1:35" ht="16.5" x14ac:dyDescent="0.3">
      <c r="A14" s="62" t="str">
        <f>IF($AI$9&lt;&gt;"",IF(Anagrafica!A101&lt;&gt;"",Anagrafica!A101,""),"")</f>
        <v/>
      </c>
      <c r="B14" s="374" t="str">
        <f>IF(A14&lt;&gt;"",IF(Anagrafica!B101&lt;&gt;"",Anagrafica!B101,""),"")</f>
        <v/>
      </c>
      <c r="C14" s="374"/>
      <c r="D14" s="374"/>
      <c r="E14" s="374"/>
      <c r="F14" s="374"/>
      <c r="G14" s="374"/>
      <c r="H14" s="374"/>
      <c r="I14" s="374"/>
      <c r="J14" s="374"/>
      <c r="K14" s="374"/>
      <c r="L14" s="374"/>
      <c r="M14" s="374"/>
      <c r="N14" s="374"/>
      <c r="O14" s="374"/>
      <c r="P14" s="374"/>
      <c r="Q14" s="374"/>
      <c r="R14" s="374"/>
      <c r="S14" s="376"/>
      <c r="T14" s="401" t="str">
        <f t="shared" si="1"/>
        <v/>
      </c>
      <c r="U14" s="402"/>
      <c r="V14" s="402"/>
      <c r="W14" s="402"/>
      <c r="X14" s="401" t="str">
        <f>IF(T14&lt;&gt;"",ROUND(T14/COUNTA(Anagrafica!$B$89:$C$93),3),"")</f>
        <v/>
      </c>
      <c r="Y14" s="402"/>
      <c r="Z14" s="402"/>
      <c r="AA14" s="403"/>
      <c r="AB14" s="401" t="str">
        <f t="shared" si="2"/>
        <v/>
      </c>
      <c r="AC14" s="402"/>
      <c r="AD14" s="402"/>
      <c r="AE14" s="403"/>
      <c r="AF14" s="96"/>
      <c r="AG14" s="96"/>
      <c r="AH14" s="97"/>
      <c r="AI14" s="86" t="str">
        <f t="shared" si="0"/>
        <v/>
      </c>
    </row>
    <row r="15" spans="1:35" ht="16.5" x14ac:dyDescent="0.3">
      <c r="A15" s="62" t="str">
        <f>IF($AI$9&lt;&gt;"",IF(Anagrafica!A102&lt;&gt;"",Anagrafica!A102,""),"")</f>
        <v/>
      </c>
      <c r="B15" s="374" t="str">
        <f>IF(A15&lt;&gt;"",IF(Anagrafica!B102&lt;&gt;"",Anagrafica!B102,""),"")</f>
        <v/>
      </c>
      <c r="C15" s="374"/>
      <c r="D15" s="374"/>
      <c r="E15" s="374"/>
      <c r="F15" s="374"/>
      <c r="G15" s="374"/>
      <c r="H15" s="374"/>
      <c r="I15" s="374"/>
      <c r="J15" s="374"/>
      <c r="K15" s="374"/>
      <c r="L15" s="374"/>
      <c r="M15" s="374"/>
      <c r="N15" s="374"/>
      <c r="O15" s="374"/>
      <c r="P15" s="374"/>
      <c r="Q15" s="374"/>
      <c r="R15" s="374"/>
      <c r="S15" s="376"/>
      <c r="T15" s="401" t="str">
        <f t="shared" si="1"/>
        <v/>
      </c>
      <c r="U15" s="402"/>
      <c r="V15" s="402"/>
      <c r="W15" s="402"/>
      <c r="X15" s="401" t="str">
        <f>IF(T15&lt;&gt;"",ROUND(T15/COUNTA(Anagrafica!$B$89:$C$93),3),"")</f>
        <v/>
      </c>
      <c r="Y15" s="402"/>
      <c r="Z15" s="402"/>
      <c r="AA15" s="403"/>
      <c r="AB15" s="401" t="str">
        <f t="shared" si="2"/>
        <v/>
      </c>
      <c r="AC15" s="402"/>
      <c r="AD15" s="402"/>
      <c r="AE15" s="403"/>
      <c r="AF15" s="96"/>
      <c r="AG15" s="96"/>
      <c r="AH15" s="97"/>
      <c r="AI15" s="86" t="str">
        <f t="shared" si="0"/>
        <v/>
      </c>
    </row>
    <row r="16" spans="1:35" ht="16.5" x14ac:dyDescent="0.3">
      <c r="A16" s="62" t="str">
        <f>IF($AI$9&lt;&gt;"",IF(Anagrafica!A103&lt;&gt;"",Anagrafica!A103,""),"")</f>
        <v/>
      </c>
      <c r="B16" s="374" t="str">
        <f>IF(A16&lt;&gt;"",IF(Anagrafica!B103&lt;&gt;"",Anagrafica!B103,""),"")</f>
        <v/>
      </c>
      <c r="C16" s="374"/>
      <c r="D16" s="374"/>
      <c r="E16" s="374"/>
      <c r="F16" s="374"/>
      <c r="G16" s="374"/>
      <c r="H16" s="374"/>
      <c r="I16" s="374"/>
      <c r="J16" s="374"/>
      <c r="K16" s="374"/>
      <c r="L16" s="374"/>
      <c r="M16" s="374"/>
      <c r="N16" s="374"/>
      <c r="O16" s="374"/>
      <c r="P16" s="374"/>
      <c r="Q16" s="374"/>
      <c r="R16" s="374"/>
      <c r="S16" s="376"/>
      <c r="T16" s="401" t="str">
        <f t="shared" si="1"/>
        <v/>
      </c>
      <c r="U16" s="402"/>
      <c r="V16" s="402"/>
      <c r="W16" s="402"/>
      <c r="X16" s="401" t="str">
        <f>IF(T16&lt;&gt;"",ROUND(T16/COUNTA(Anagrafica!$B$89:$C$93),3),"")</f>
        <v/>
      </c>
      <c r="Y16" s="402"/>
      <c r="Z16" s="402"/>
      <c r="AA16" s="403"/>
      <c r="AB16" s="401" t="str">
        <f t="shared" si="2"/>
        <v/>
      </c>
      <c r="AC16" s="402"/>
      <c r="AD16" s="402"/>
      <c r="AE16" s="403"/>
      <c r="AF16" s="96"/>
      <c r="AG16" s="96"/>
      <c r="AH16" s="97"/>
      <c r="AI16" s="86" t="str">
        <f t="shared" si="0"/>
        <v/>
      </c>
    </row>
    <row r="17" spans="1:35" ht="16.5" x14ac:dyDescent="0.3">
      <c r="A17" s="62" t="str">
        <f>IF($AI$9&lt;&gt;"",IF(Anagrafica!A104&lt;&gt;"",Anagrafica!A104,""),"")</f>
        <v/>
      </c>
      <c r="B17" s="374" t="str">
        <f>IF(A17&lt;&gt;"",IF(Anagrafica!B104&lt;&gt;"",Anagrafica!B104,""),"")</f>
        <v/>
      </c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4"/>
      <c r="N17" s="374"/>
      <c r="O17" s="374"/>
      <c r="P17" s="374"/>
      <c r="Q17" s="374"/>
      <c r="R17" s="374"/>
      <c r="S17" s="376"/>
      <c r="T17" s="401" t="str">
        <f t="shared" si="1"/>
        <v/>
      </c>
      <c r="U17" s="402"/>
      <c r="V17" s="402"/>
      <c r="W17" s="402"/>
      <c r="X17" s="401" t="str">
        <f>IF(T17&lt;&gt;"",ROUND(T17/COUNTA(Anagrafica!$B$89:$C$93),3),"")</f>
        <v/>
      </c>
      <c r="Y17" s="402"/>
      <c r="Z17" s="402"/>
      <c r="AA17" s="403"/>
      <c r="AB17" s="401" t="str">
        <f t="shared" si="2"/>
        <v/>
      </c>
      <c r="AC17" s="402"/>
      <c r="AD17" s="402"/>
      <c r="AE17" s="403"/>
      <c r="AF17" s="96"/>
      <c r="AG17" s="96"/>
      <c r="AH17" s="97"/>
      <c r="AI17" s="86" t="str">
        <f t="shared" si="0"/>
        <v/>
      </c>
    </row>
    <row r="18" spans="1:35" ht="16.5" x14ac:dyDescent="0.3">
      <c r="A18" s="62" t="str">
        <f>IF($AI$9&lt;&gt;"",IF(Anagrafica!A105&lt;&gt;"",Anagrafica!A105,""),"")</f>
        <v/>
      </c>
      <c r="B18" s="374" t="str">
        <f>IF(A18&lt;&gt;"",IF(Anagrafica!B105&lt;&gt;"",Anagrafica!B105,""),"")</f>
        <v/>
      </c>
      <c r="C18" s="374"/>
      <c r="D18" s="374"/>
      <c r="E18" s="374"/>
      <c r="F18" s="374"/>
      <c r="G18" s="374"/>
      <c r="H18" s="374"/>
      <c r="I18" s="374"/>
      <c r="J18" s="374"/>
      <c r="K18" s="374"/>
      <c r="L18" s="374"/>
      <c r="M18" s="374"/>
      <c r="N18" s="374"/>
      <c r="O18" s="374"/>
      <c r="P18" s="374"/>
      <c r="Q18" s="374"/>
      <c r="R18" s="374"/>
      <c r="S18" s="376"/>
      <c r="T18" s="401" t="str">
        <f t="shared" si="1"/>
        <v/>
      </c>
      <c r="U18" s="402"/>
      <c r="V18" s="402"/>
      <c r="W18" s="402"/>
      <c r="X18" s="401" t="str">
        <f>IF(T18&lt;&gt;"",ROUND(T18/COUNTA(Anagrafica!$B$89:$C$93),3),"")</f>
        <v/>
      </c>
      <c r="Y18" s="402"/>
      <c r="Z18" s="402"/>
      <c r="AA18" s="403"/>
      <c r="AB18" s="401" t="str">
        <f t="shared" si="2"/>
        <v/>
      </c>
      <c r="AC18" s="402"/>
      <c r="AD18" s="402"/>
      <c r="AE18" s="403"/>
      <c r="AF18" s="96"/>
      <c r="AG18" s="96"/>
      <c r="AH18" s="97"/>
      <c r="AI18" s="86" t="str">
        <f t="shared" si="0"/>
        <v/>
      </c>
    </row>
    <row r="19" spans="1:35" ht="16.5" x14ac:dyDescent="0.3">
      <c r="A19" s="62" t="str">
        <f>IF($AI$9&lt;&gt;"",IF(Anagrafica!A106&lt;&gt;"",Anagrafica!A106,""),"")</f>
        <v/>
      </c>
      <c r="B19" s="374" t="str">
        <f>IF(A19&lt;&gt;"",IF(Anagrafica!B106&lt;&gt;"",Anagrafica!B106,""),"")</f>
        <v/>
      </c>
      <c r="C19" s="374"/>
      <c r="D19" s="374"/>
      <c r="E19" s="374"/>
      <c r="F19" s="374"/>
      <c r="G19" s="374"/>
      <c r="H19" s="374"/>
      <c r="I19" s="374"/>
      <c r="J19" s="374"/>
      <c r="K19" s="374"/>
      <c r="L19" s="374"/>
      <c r="M19" s="374"/>
      <c r="N19" s="374"/>
      <c r="O19" s="374"/>
      <c r="P19" s="374"/>
      <c r="Q19" s="374"/>
      <c r="R19" s="374"/>
      <c r="S19" s="376"/>
      <c r="T19" s="401" t="str">
        <f t="shared" si="1"/>
        <v/>
      </c>
      <c r="U19" s="402"/>
      <c r="V19" s="402"/>
      <c r="W19" s="402"/>
      <c r="X19" s="401" t="str">
        <f>IF(T19&lt;&gt;"",ROUND(T19/COUNTA(Anagrafica!$B$89:$C$93),3),"")</f>
        <v/>
      </c>
      <c r="Y19" s="402"/>
      <c r="Z19" s="402"/>
      <c r="AA19" s="403"/>
      <c r="AB19" s="401" t="str">
        <f t="shared" si="2"/>
        <v/>
      </c>
      <c r="AC19" s="402"/>
      <c r="AD19" s="402"/>
      <c r="AE19" s="403"/>
      <c r="AF19" s="96"/>
      <c r="AG19" s="96"/>
      <c r="AH19" s="97"/>
      <c r="AI19" s="86" t="str">
        <f t="shared" si="0"/>
        <v/>
      </c>
    </row>
    <row r="20" spans="1:35" ht="16.5" x14ac:dyDescent="0.3">
      <c r="A20" s="62" t="str">
        <f>IF($AI$9&lt;&gt;"",IF(Anagrafica!A107&lt;&gt;"",Anagrafica!A107,""),"")</f>
        <v/>
      </c>
      <c r="B20" s="374" t="str">
        <f>IF(A20&lt;&gt;"",IF(Anagrafica!B107&lt;&gt;"",Anagrafica!B107,""),"")</f>
        <v/>
      </c>
      <c r="C20" s="374"/>
      <c r="D20" s="374"/>
      <c r="E20" s="374"/>
      <c r="F20" s="374"/>
      <c r="G20" s="374"/>
      <c r="H20" s="374"/>
      <c r="I20" s="374"/>
      <c r="J20" s="374"/>
      <c r="K20" s="374"/>
      <c r="L20" s="374"/>
      <c r="M20" s="374"/>
      <c r="N20" s="374"/>
      <c r="O20" s="374"/>
      <c r="P20" s="374"/>
      <c r="Q20" s="374"/>
      <c r="R20" s="374"/>
      <c r="S20" s="376"/>
      <c r="T20" s="401" t="str">
        <f t="shared" si="1"/>
        <v/>
      </c>
      <c r="U20" s="402"/>
      <c r="V20" s="402"/>
      <c r="W20" s="402"/>
      <c r="X20" s="401" t="str">
        <f>IF(T20&lt;&gt;"",ROUND(T20/COUNTA(Anagrafica!$B$89:$C$93),3),"")</f>
        <v/>
      </c>
      <c r="Y20" s="402"/>
      <c r="Z20" s="402"/>
      <c r="AA20" s="403"/>
      <c r="AB20" s="401" t="str">
        <f t="shared" si="2"/>
        <v/>
      </c>
      <c r="AC20" s="402"/>
      <c r="AD20" s="402"/>
      <c r="AE20" s="403"/>
      <c r="AF20" s="96"/>
      <c r="AG20" s="96"/>
      <c r="AH20" s="97"/>
      <c r="AI20" s="86" t="str">
        <f t="shared" si="0"/>
        <v/>
      </c>
    </row>
    <row r="21" spans="1:35" ht="16.5" x14ac:dyDescent="0.3">
      <c r="A21" s="62" t="str">
        <f>IF($AI$9&lt;&gt;"",IF(Anagrafica!A108&lt;&gt;"",Anagrafica!A108,""),"")</f>
        <v/>
      </c>
      <c r="B21" s="374" t="str">
        <f>IF(A21&lt;&gt;"",IF(Anagrafica!B108&lt;&gt;"",Anagrafica!B108,""),"")</f>
        <v/>
      </c>
      <c r="C21" s="374"/>
      <c r="D21" s="374"/>
      <c r="E21" s="374"/>
      <c r="F21" s="374"/>
      <c r="G21" s="374"/>
      <c r="H21" s="374"/>
      <c r="I21" s="374"/>
      <c r="J21" s="374"/>
      <c r="K21" s="374"/>
      <c r="L21" s="374"/>
      <c r="M21" s="374"/>
      <c r="N21" s="374"/>
      <c r="O21" s="374"/>
      <c r="P21" s="374"/>
      <c r="Q21" s="374"/>
      <c r="R21" s="374"/>
      <c r="S21" s="376"/>
      <c r="T21" s="401" t="str">
        <f t="shared" si="1"/>
        <v/>
      </c>
      <c r="U21" s="402"/>
      <c r="V21" s="402"/>
      <c r="W21" s="402"/>
      <c r="X21" s="401" t="str">
        <f>IF(T21&lt;&gt;"",ROUND(T21/COUNTA(Anagrafica!$B$89:$C$93),3),"")</f>
        <v/>
      </c>
      <c r="Y21" s="402"/>
      <c r="Z21" s="402"/>
      <c r="AA21" s="403"/>
      <c r="AB21" s="401" t="str">
        <f t="shared" si="2"/>
        <v/>
      </c>
      <c r="AC21" s="402"/>
      <c r="AD21" s="402"/>
      <c r="AE21" s="403"/>
      <c r="AF21" s="96"/>
      <c r="AG21" s="96"/>
      <c r="AH21" s="97"/>
      <c r="AI21" s="86" t="str">
        <f t="shared" si="0"/>
        <v/>
      </c>
    </row>
    <row r="22" spans="1:35" ht="16.5" x14ac:dyDescent="0.3">
      <c r="A22" s="62" t="str">
        <f>IF($AI$9&lt;&gt;"",IF(Anagrafica!A109&lt;&gt;"",Anagrafica!A109,""),"")</f>
        <v/>
      </c>
      <c r="B22" s="374" t="str">
        <f>IF(A22&lt;&gt;"",IF(Anagrafica!B109&lt;&gt;"",Anagrafica!B109,""),"")</f>
        <v/>
      </c>
      <c r="C22" s="374"/>
      <c r="D22" s="374"/>
      <c r="E22" s="374"/>
      <c r="F22" s="374"/>
      <c r="G22" s="374"/>
      <c r="H22" s="374"/>
      <c r="I22" s="374"/>
      <c r="J22" s="374"/>
      <c r="K22" s="374"/>
      <c r="L22" s="374"/>
      <c r="M22" s="374"/>
      <c r="N22" s="374"/>
      <c r="O22" s="374"/>
      <c r="P22" s="374"/>
      <c r="Q22" s="374"/>
      <c r="R22" s="374"/>
      <c r="S22" s="376"/>
      <c r="T22" s="401" t="str">
        <f t="shared" si="1"/>
        <v/>
      </c>
      <c r="U22" s="402"/>
      <c r="V22" s="402"/>
      <c r="W22" s="402"/>
      <c r="X22" s="401" t="str">
        <f>IF(T22&lt;&gt;"",ROUND(T22/COUNTA(Anagrafica!$B$89:$C$93),3),"")</f>
        <v/>
      </c>
      <c r="Y22" s="402"/>
      <c r="Z22" s="402"/>
      <c r="AA22" s="403"/>
      <c r="AB22" s="401" t="str">
        <f t="shared" si="2"/>
        <v/>
      </c>
      <c r="AC22" s="402"/>
      <c r="AD22" s="402"/>
      <c r="AE22" s="403"/>
      <c r="AF22" s="96"/>
      <c r="AG22" s="96"/>
      <c r="AH22" s="97"/>
      <c r="AI22" s="86" t="str">
        <f t="shared" si="0"/>
        <v/>
      </c>
    </row>
    <row r="23" spans="1:35" ht="16.5" x14ac:dyDescent="0.3">
      <c r="A23" s="62" t="str">
        <f>IF($AI$9&lt;&gt;"",IF(Anagrafica!A110&lt;&gt;"",Anagrafica!A110,""),"")</f>
        <v/>
      </c>
      <c r="B23" s="374" t="str">
        <f>IF(A23&lt;&gt;"",IF(Anagrafica!B110&lt;&gt;"",Anagrafica!B110,""),"")</f>
        <v/>
      </c>
      <c r="C23" s="374"/>
      <c r="D23" s="374"/>
      <c r="E23" s="374"/>
      <c r="F23" s="374"/>
      <c r="G23" s="374"/>
      <c r="H23" s="374"/>
      <c r="I23" s="374"/>
      <c r="J23" s="374"/>
      <c r="K23" s="374"/>
      <c r="L23" s="374"/>
      <c r="M23" s="374"/>
      <c r="N23" s="374"/>
      <c r="O23" s="374"/>
      <c r="P23" s="374"/>
      <c r="Q23" s="374"/>
      <c r="R23" s="374"/>
      <c r="S23" s="376"/>
      <c r="T23" s="401" t="str">
        <f t="shared" si="1"/>
        <v/>
      </c>
      <c r="U23" s="402"/>
      <c r="V23" s="402"/>
      <c r="W23" s="402"/>
      <c r="X23" s="401" t="str">
        <f>IF(T23&lt;&gt;"",ROUND(T23/COUNTA(Anagrafica!$B$89:$C$93),3),"")</f>
        <v/>
      </c>
      <c r="Y23" s="402"/>
      <c r="Z23" s="402"/>
      <c r="AA23" s="403"/>
      <c r="AB23" s="401" t="str">
        <f t="shared" si="2"/>
        <v/>
      </c>
      <c r="AC23" s="402"/>
      <c r="AD23" s="402"/>
      <c r="AE23" s="403"/>
      <c r="AF23" s="96"/>
      <c r="AG23" s="96"/>
      <c r="AH23" s="97"/>
      <c r="AI23" s="86" t="str">
        <f t="shared" si="0"/>
        <v/>
      </c>
    </row>
    <row r="24" spans="1:35" ht="16.5" x14ac:dyDescent="0.3">
      <c r="A24" s="62" t="str">
        <f>IF($AI$9&lt;&gt;"",IF(Anagrafica!A111&lt;&gt;"",Anagrafica!A111,""),"")</f>
        <v/>
      </c>
      <c r="B24" s="374" t="str">
        <f>IF(A24&lt;&gt;"",IF(Anagrafica!B111&lt;&gt;"",Anagrafica!B111,""),"")</f>
        <v/>
      </c>
      <c r="C24" s="374"/>
      <c r="D24" s="374"/>
      <c r="E24" s="374"/>
      <c r="F24" s="374"/>
      <c r="G24" s="374"/>
      <c r="H24" s="374"/>
      <c r="I24" s="374"/>
      <c r="J24" s="374"/>
      <c r="K24" s="374"/>
      <c r="L24" s="374"/>
      <c r="M24" s="374"/>
      <c r="N24" s="374"/>
      <c r="O24" s="374"/>
      <c r="P24" s="374"/>
      <c r="Q24" s="374"/>
      <c r="R24" s="374"/>
      <c r="S24" s="376"/>
      <c r="T24" s="401" t="str">
        <f t="shared" si="1"/>
        <v/>
      </c>
      <c r="U24" s="402"/>
      <c r="V24" s="402"/>
      <c r="W24" s="402"/>
      <c r="X24" s="401" t="str">
        <f>IF(T24&lt;&gt;"",ROUND(T24/COUNTA(Anagrafica!$B$89:$C$93),3),"")</f>
        <v/>
      </c>
      <c r="Y24" s="402"/>
      <c r="Z24" s="402"/>
      <c r="AA24" s="403"/>
      <c r="AB24" s="401" t="str">
        <f t="shared" si="2"/>
        <v/>
      </c>
      <c r="AC24" s="402"/>
      <c r="AD24" s="402"/>
      <c r="AE24" s="403"/>
      <c r="AF24" s="96"/>
      <c r="AG24" s="96"/>
      <c r="AH24" s="97"/>
      <c r="AI24" s="86" t="str">
        <f t="shared" si="0"/>
        <v/>
      </c>
    </row>
    <row r="25" spans="1:35" ht="16.5" x14ac:dyDescent="0.3">
      <c r="A25" s="62" t="str">
        <f>IF($AI$9&lt;&gt;"",IF(Anagrafica!A112&lt;&gt;"",Anagrafica!A112,""),"")</f>
        <v/>
      </c>
      <c r="B25" s="374" t="str">
        <f>IF(A25&lt;&gt;"",IF(Anagrafica!B112&lt;&gt;"",Anagrafica!B112,""),"")</f>
        <v/>
      </c>
      <c r="C25" s="374"/>
      <c r="D25" s="374"/>
      <c r="E25" s="374"/>
      <c r="F25" s="374"/>
      <c r="G25" s="374"/>
      <c r="H25" s="374"/>
      <c r="I25" s="374"/>
      <c r="J25" s="374"/>
      <c r="K25" s="374"/>
      <c r="L25" s="374"/>
      <c r="M25" s="374"/>
      <c r="N25" s="374"/>
      <c r="O25" s="374"/>
      <c r="P25" s="374"/>
      <c r="Q25" s="374"/>
      <c r="R25" s="374"/>
      <c r="S25" s="376"/>
      <c r="T25" s="401" t="str">
        <f t="shared" si="1"/>
        <v/>
      </c>
      <c r="U25" s="402"/>
      <c r="V25" s="402"/>
      <c r="W25" s="402"/>
      <c r="X25" s="401" t="str">
        <f>IF(T25&lt;&gt;"",ROUND(T25/COUNTA(Anagrafica!$B$89:$C$93),3),"")</f>
        <v/>
      </c>
      <c r="Y25" s="402"/>
      <c r="Z25" s="402"/>
      <c r="AA25" s="403"/>
      <c r="AB25" s="401" t="str">
        <f t="shared" si="2"/>
        <v/>
      </c>
      <c r="AC25" s="402"/>
      <c r="AD25" s="402"/>
      <c r="AE25" s="403"/>
      <c r="AF25" s="96"/>
      <c r="AG25" s="96"/>
      <c r="AH25" s="97"/>
      <c r="AI25" s="86" t="str">
        <f t="shared" si="0"/>
        <v/>
      </c>
    </row>
    <row r="26" spans="1:35" ht="16.5" x14ac:dyDescent="0.3">
      <c r="A26" s="63" t="str">
        <f>IF($AI$9&lt;&gt;"",IF(Anagrafica!A113&lt;&gt;"",Anagrafica!A113,""),"")</f>
        <v/>
      </c>
      <c r="B26" s="379" t="str">
        <f>IF(A26&lt;&gt;"",IF(Anagrafica!B113&lt;&gt;"",Anagrafica!B113,""),"")</f>
        <v/>
      </c>
      <c r="C26" s="379"/>
      <c r="D26" s="379"/>
      <c r="E26" s="379"/>
      <c r="F26" s="379"/>
      <c r="G26" s="379"/>
      <c r="H26" s="379"/>
      <c r="I26" s="379"/>
      <c r="J26" s="379"/>
      <c r="K26" s="379"/>
      <c r="L26" s="379"/>
      <c r="M26" s="379"/>
      <c r="N26" s="379"/>
      <c r="O26" s="379"/>
      <c r="P26" s="379"/>
      <c r="Q26" s="379"/>
      <c r="R26" s="379"/>
      <c r="S26" s="380"/>
      <c r="T26" s="407" t="str">
        <f t="shared" si="1"/>
        <v/>
      </c>
      <c r="U26" s="408"/>
      <c r="V26" s="408"/>
      <c r="W26" s="408"/>
      <c r="X26" s="404" t="str">
        <f>IF(T26&lt;&gt;"",ROUND(T26/COUNTA(Anagrafica!$B$89:$C$93),3),"")</f>
        <v/>
      </c>
      <c r="Y26" s="405"/>
      <c r="Z26" s="405"/>
      <c r="AA26" s="406"/>
      <c r="AB26" s="404" t="str">
        <f t="shared" si="2"/>
        <v/>
      </c>
      <c r="AC26" s="405"/>
      <c r="AD26" s="405"/>
      <c r="AE26" s="406"/>
      <c r="AF26" s="96"/>
      <c r="AG26" s="96"/>
      <c r="AH26" s="97"/>
      <c r="AI26" s="87" t="str">
        <f t="shared" si="0"/>
        <v/>
      </c>
    </row>
    <row r="27" spans="1:35" x14ac:dyDescent="0.2">
      <c r="A27" s="42"/>
      <c r="B27" s="42"/>
      <c r="C27" s="9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378"/>
      <c r="Q27" s="378"/>
      <c r="R27" s="378"/>
      <c r="S27" s="378"/>
      <c r="T27" s="400"/>
      <c r="U27" s="400"/>
      <c r="V27" s="400"/>
      <c r="W27" s="400"/>
      <c r="X27" s="42"/>
      <c r="Y27" s="42"/>
      <c r="Z27" s="42"/>
      <c r="AA27" s="42"/>
      <c r="AB27" s="26"/>
      <c r="AC27" s="26"/>
      <c r="AD27" s="26"/>
      <c r="AE27" s="26"/>
      <c r="AF27" s="104"/>
      <c r="AG27" s="104"/>
      <c r="AH27" s="103"/>
      <c r="AI27" s="42"/>
    </row>
    <row r="29" spans="1:35" s="20" customFormat="1" ht="16.5" x14ac:dyDescent="0.3">
      <c r="A29" s="19" t="str">
        <f>IF(Anagrafica!A89&lt;&gt;"",Anagrafica!A89&amp;" - "&amp;Anagrafica!B89,"")</f>
        <v>1 - Commissario 1</v>
      </c>
      <c r="C29" s="28"/>
      <c r="AG29" s="28"/>
    </row>
    <row r="30" spans="1:35" s="5" customFormat="1" ht="13.5" customHeight="1" x14ac:dyDescent="0.2">
      <c r="A30" s="4" t="s">
        <v>10</v>
      </c>
      <c r="C30" s="60" t="str">
        <f>$A$13</f>
        <v/>
      </c>
      <c r="E30" s="60" t="str">
        <f>+$A$14</f>
        <v/>
      </c>
      <c r="G30" s="60" t="str">
        <f>+$A$15</f>
        <v/>
      </c>
      <c r="I30" s="60" t="str">
        <f>+$A$16</f>
        <v/>
      </c>
      <c r="K30" s="60" t="str">
        <f>+$A$17</f>
        <v/>
      </c>
      <c r="M30" s="60" t="str">
        <f>+$A$18</f>
        <v/>
      </c>
      <c r="O30" s="60" t="str">
        <f>+$A$19</f>
        <v/>
      </c>
      <c r="Q30" s="60" t="str">
        <f>+$A$20</f>
        <v/>
      </c>
      <c r="S30" s="60" t="str">
        <f>+$A$21</f>
        <v/>
      </c>
      <c r="U30" s="60" t="str">
        <f>+$A$22</f>
        <v/>
      </c>
      <c r="W30" s="60" t="str">
        <f>+$A$23</f>
        <v/>
      </c>
      <c r="Y30" s="60" t="str">
        <f>+$A$24</f>
        <v/>
      </c>
      <c r="AA30" s="60" t="str">
        <f>+$A$25</f>
        <v/>
      </c>
      <c r="AC30" s="60" t="str">
        <f>+$A$26</f>
        <v/>
      </c>
      <c r="AE30" s="26"/>
      <c r="AG30" s="4" t="s">
        <v>10</v>
      </c>
      <c r="AH30" s="5" t="s">
        <v>1</v>
      </c>
      <c r="AI30" s="5" t="s">
        <v>0</v>
      </c>
    </row>
    <row r="31" spans="1:35" ht="13.5" x14ac:dyDescent="0.25">
      <c r="A31" s="59" t="str">
        <f>+$A$12</f>
        <v/>
      </c>
      <c r="B31" s="22"/>
      <c r="C31" s="23"/>
      <c r="D31" s="22"/>
      <c r="E31" s="23"/>
      <c r="F31" s="22"/>
      <c r="G31" s="23"/>
      <c r="H31" s="22"/>
      <c r="I31" s="23"/>
      <c r="J31" s="22"/>
      <c r="K31" s="23"/>
      <c r="L31" s="22"/>
      <c r="M31" s="23"/>
      <c r="N31" s="22"/>
      <c r="O31" s="23"/>
      <c r="P31" s="22"/>
      <c r="Q31" s="23"/>
      <c r="R31" s="22"/>
      <c r="S31" s="23"/>
      <c r="T31" s="22"/>
      <c r="U31" s="23"/>
      <c r="V31" s="22"/>
      <c r="W31" s="23"/>
      <c r="X31" s="22"/>
      <c r="Y31" s="23"/>
      <c r="Z31" s="22"/>
      <c r="AA31" s="23"/>
      <c r="AB31" s="22"/>
      <c r="AC31" s="23"/>
      <c r="AE31" s="29" t="str">
        <f t="shared" ref="AE31:AE44" si="3">IF(OR(A31="",AND(A31&lt;&gt;"",A32="")),"",SUM(B31,D31,F31,H31,J31,L31,N31,P31,R31,T31,V31,X31,Z31,AB31))</f>
        <v/>
      </c>
      <c r="AG31" s="6" t="str">
        <f>+$A$12</f>
        <v/>
      </c>
      <c r="AH31" s="6" t="str">
        <f>IF(A31&lt;&gt;"",AE31,"")</f>
        <v/>
      </c>
      <c r="AI31" s="105" t="str">
        <f>IF(AH31="","",IF(AH31&gt;0,ROUND(AH31/LARGE(AH31:AH45,1),3),0))</f>
        <v/>
      </c>
    </row>
    <row r="32" spans="1:35" ht="13.5" x14ac:dyDescent="0.25">
      <c r="A32" s="59" t="str">
        <f>+$A$13</f>
        <v/>
      </c>
      <c r="B32" s="24"/>
      <c r="C32" s="24"/>
      <c r="D32" s="22"/>
      <c r="E32" s="23"/>
      <c r="F32" s="22"/>
      <c r="G32" s="23"/>
      <c r="H32" s="22"/>
      <c r="I32" s="23"/>
      <c r="J32" s="22"/>
      <c r="K32" s="23"/>
      <c r="L32" s="22"/>
      <c r="M32" s="23"/>
      <c r="N32" s="22"/>
      <c r="O32" s="23"/>
      <c r="P32" s="22"/>
      <c r="Q32" s="23"/>
      <c r="R32" s="22"/>
      <c r="S32" s="23"/>
      <c r="T32" s="22"/>
      <c r="U32" s="23"/>
      <c r="V32" s="22"/>
      <c r="W32" s="23"/>
      <c r="X32" s="22"/>
      <c r="Y32" s="23"/>
      <c r="Z32" s="22"/>
      <c r="AA32" s="23"/>
      <c r="AB32" s="22"/>
      <c r="AC32" s="23"/>
      <c r="AE32" s="29" t="str">
        <f t="shared" si="3"/>
        <v/>
      </c>
      <c r="AG32" s="7" t="str">
        <f>+$A$13</f>
        <v/>
      </c>
      <c r="AH32" s="7" t="str">
        <f>IF(A32&lt;&gt;"",IF(AE32&lt;&gt;"",AE32,0)+IF(C46&lt;&gt;"",C46,0),"")</f>
        <v/>
      </c>
      <c r="AI32" s="106" t="str">
        <f>IF(AH32="","",IF(AH32&gt;0,ROUND(AH32/LARGE(AH31:AH45,1),3),0))</f>
        <v/>
      </c>
    </row>
    <row r="33" spans="1:35" ht="13.5" x14ac:dyDescent="0.25">
      <c r="A33" s="59" t="str">
        <f>+$A$14</f>
        <v/>
      </c>
      <c r="B33" s="24"/>
      <c r="C33" s="24"/>
      <c r="D33" s="24"/>
      <c r="E33" s="24"/>
      <c r="F33" s="22"/>
      <c r="G33" s="23"/>
      <c r="H33" s="22"/>
      <c r="I33" s="23"/>
      <c r="J33" s="22"/>
      <c r="K33" s="23"/>
      <c r="L33" s="22"/>
      <c r="M33" s="23"/>
      <c r="N33" s="22"/>
      <c r="O33" s="23"/>
      <c r="P33" s="22"/>
      <c r="Q33" s="23"/>
      <c r="R33" s="22"/>
      <c r="S33" s="23"/>
      <c r="T33" s="22"/>
      <c r="U33" s="23"/>
      <c r="V33" s="22"/>
      <c r="W33" s="23"/>
      <c r="X33" s="22"/>
      <c r="Y33" s="23"/>
      <c r="Z33" s="22"/>
      <c r="AA33" s="23"/>
      <c r="AB33" s="22"/>
      <c r="AC33" s="23"/>
      <c r="AE33" s="29" t="str">
        <f t="shared" si="3"/>
        <v/>
      </c>
      <c r="AG33" s="7" t="str">
        <f>+$A$14</f>
        <v/>
      </c>
      <c r="AH33" s="7" t="str">
        <f>IF(A33&lt;&gt;"",IF(AE33&lt;&gt;"",AE33,0)+IF(E46&lt;&gt;"",E46,0),"")</f>
        <v/>
      </c>
      <c r="AI33" s="106" t="str">
        <f>IF(AH33="","",IF(AH33&gt;0,ROUND(AH33/LARGE(AH31:AH45,1),3),0))</f>
        <v/>
      </c>
    </row>
    <row r="34" spans="1:35" ht="13.5" x14ac:dyDescent="0.25">
      <c r="A34" s="59" t="str">
        <f>+$A$15</f>
        <v/>
      </c>
      <c r="B34" s="24"/>
      <c r="C34" s="24"/>
      <c r="D34" s="24"/>
      <c r="E34" s="24"/>
      <c r="F34" s="24"/>
      <c r="G34" s="24"/>
      <c r="H34" s="22"/>
      <c r="I34" s="23"/>
      <c r="J34" s="22"/>
      <c r="K34" s="23"/>
      <c r="L34" s="22"/>
      <c r="M34" s="23"/>
      <c r="N34" s="22"/>
      <c r="O34" s="23"/>
      <c r="P34" s="22"/>
      <c r="Q34" s="23"/>
      <c r="R34" s="22"/>
      <c r="S34" s="23"/>
      <c r="T34" s="22"/>
      <c r="U34" s="23"/>
      <c r="V34" s="22"/>
      <c r="W34" s="23"/>
      <c r="X34" s="22"/>
      <c r="Y34" s="23"/>
      <c r="Z34" s="22"/>
      <c r="AA34" s="23"/>
      <c r="AB34" s="22"/>
      <c r="AC34" s="23"/>
      <c r="AE34" s="29" t="str">
        <f t="shared" si="3"/>
        <v/>
      </c>
      <c r="AG34" s="7" t="str">
        <f>+$A$15</f>
        <v/>
      </c>
      <c r="AH34" s="7" t="str">
        <f>IF(A34&lt;&gt;"",IF(AE34&lt;&gt;"",AE34,0)+IF(G46&lt;&gt;"",G46,0),"")</f>
        <v/>
      </c>
      <c r="AI34" s="106" t="str">
        <f>IF(AH34="","",IF(AH34&gt;0,ROUND(AH34/LARGE(AH31:AH45,1),3),0))</f>
        <v/>
      </c>
    </row>
    <row r="35" spans="1:35" ht="13.5" x14ac:dyDescent="0.25">
      <c r="A35" s="59" t="str">
        <f>+$A$16</f>
        <v/>
      </c>
      <c r="B35" s="24"/>
      <c r="C35" s="24"/>
      <c r="D35" s="24"/>
      <c r="E35" s="24"/>
      <c r="F35" s="24"/>
      <c r="G35" s="24"/>
      <c r="H35" s="24"/>
      <c r="I35" s="24"/>
      <c r="J35" s="22"/>
      <c r="K35" s="23"/>
      <c r="L35" s="22"/>
      <c r="M35" s="23"/>
      <c r="N35" s="22"/>
      <c r="O35" s="23"/>
      <c r="P35" s="22"/>
      <c r="Q35" s="23"/>
      <c r="R35" s="22"/>
      <c r="S35" s="23"/>
      <c r="T35" s="22"/>
      <c r="U35" s="23"/>
      <c r="V35" s="22"/>
      <c r="W35" s="23"/>
      <c r="X35" s="22"/>
      <c r="Y35" s="23"/>
      <c r="Z35" s="22"/>
      <c r="AA35" s="23"/>
      <c r="AB35" s="22"/>
      <c r="AC35" s="23"/>
      <c r="AE35" s="29" t="str">
        <f t="shared" si="3"/>
        <v/>
      </c>
      <c r="AG35" s="7" t="str">
        <f>+$A$16</f>
        <v/>
      </c>
      <c r="AH35" s="7" t="str">
        <f>IF(A35&lt;&gt;"",IF(AE35&lt;&gt;"",AE35,0)+IF(I46&lt;&gt;"",I46,0),"")</f>
        <v/>
      </c>
      <c r="AI35" s="106" t="str">
        <f>IF(AH35="","",IF(AH35&gt;0,ROUND(AH35/LARGE(AH31:AH45,1),3),0))</f>
        <v/>
      </c>
    </row>
    <row r="36" spans="1:35" ht="13.5" x14ac:dyDescent="0.25">
      <c r="A36" s="59" t="str">
        <f>+$A$17</f>
        <v/>
      </c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2"/>
      <c r="M36" s="23"/>
      <c r="N36" s="22"/>
      <c r="O36" s="23"/>
      <c r="P36" s="22"/>
      <c r="Q36" s="23"/>
      <c r="R36" s="22"/>
      <c r="S36" s="23"/>
      <c r="T36" s="22"/>
      <c r="U36" s="23"/>
      <c r="V36" s="22"/>
      <c r="W36" s="23"/>
      <c r="X36" s="22"/>
      <c r="Y36" s="23"/>
      <c r="Z36" s="22"/>
      <c r="AA36" s="23"/>
      <c r="AB36" s="22"/>
      <c r="AC36" s="23"/>
      <c r="AE36" s="29" t="str">
        <f t="shared" si="3"/>
        <v/>
      </c>
      <c r="AG36" s="7" t="str">
        <f>+$A$17</f>
        <v/>
      </c>
      <c r="AH36" s="7" t="str">
        <f>IF(A36&lt;&gt;"",IF(AE36&lt;&gt;"",AE36,0)+IF(K46&lt;&gt;"",K46,0),"")</f>
        <v/>
      </c>
      <c r="AI36" s="106" t="str">
        <f>IF(AH36="","",IF(AH36&gt;0,ROUND(AH36/LARGE(AH31:AH45,1),3),0))</f>
        <v/>
      </c>
    </row>
    <row r="37" spans="1:35" ht="13.5" x14ac:dyDescent="0.25">
      <c r="A37" s="59" t="str">
        <f>+$A$18</f>
        <v/>
      </c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2"/>
      <c r="O37" s="23"/>
      <c r="P37" s="22"/>
      <c r="Q37" s="23"/>
      <c r="R37" s="22"/>
      <c r="S37" s="23"/>
      <c r="T37" s="22"/>
      <c r="U37" s="23"/>
      <c r="V37" s="22"/>
      <c r="W37" s="23"/>
      <c r="X37" s="22"/>
      <c r="Y37" s="23"/>
      <c r="Z37" s="22"/>
      <c r="AA37" s="23"/>
      <c r="AB37" s="22"/>
      <c r="AC37" s="23"/>
      <c r="AE37" s="29" t="str">
        <f t="shared" si="3"/>
        <v/>
      </c>
      <c r="AG37" s="7" t="str">
        <f>+$A$18</f>
        <v/>
      </c>
      <c r="AH37" s="7" t="str">
        <f>IF(A37&lt;&gt;"",IF(AE37&lt;&gt;"",AE37,0)+IF(M46&lt;&gt;"",M46,0),"")</f>
        <v/>
      </c>
      <c r="AI37" s="106" t="str">
        <f>IF(AH37="","",IF(AH37&gt;0,ROUND(AH37/LARGE(AH31:AH45,1),3),0))</f>
        <v/>
      </c>
    </row>
    <row r="38" spans="1:35" ht="13.5" x14ac:dyDescent="0.25">
      <c r="A38" s="59" t="str">
        <f>+$A$19</f>
        <v/>
      </c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2"/>
      <c r="Q38" s="23"/>
      <c r="R38" s="22"/>
      <c r="S38" s="23"/>
      <c r="T38" s="22"/>
      <c r="U38" s="23"/>
      <c r="V38" s="22"/>
      <c r="W38" s="23"/>
      <c r="X38" s="22"/>
      <c r="Y38" s="23"/>
      <c r="Z38" s="22"/>
      <c r="AA38" s="23"/>
      <c r="AB38" s="22"/>
      <c r="AC38" s="23"/>
      <c r="AE38" s="29" t="str">
        <f t="shared" si="3"/>
        <v/>
      </c>
      <c r="AG38" s="7" t="str">
        <f>+$A$19</f>
        <v/>
      </c>
      <c r="AH38" s="7" t="str">
        <f>IF(A38&lt;&gt;"",IF(AE38&lt;&gt;"",AE38,0)+IF(O46&lt;&gt;"",O46,0),"")</f>
        <v/>
      </c>
      <c r="AI38" s="106" t="str">
        <f>IF(AH38="","",IF(AH38&gt;0,ROUND(AH38/LARGE(AH31:AH45,1),3),0))</f>
        <v/>
      </c>
    </row>
    <row r="39" spans="1:35" ht="13.5" x14ac:dyDescent="0.25">
      <c r="A39" s="59" t="str">
        <f>+$A$20</f>
        <v/>
      </c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2"/>
      <c r="S39" s="23"/>
      <c r="T39" s="22"/>
      <c r="U39" s="23"/>
      <c r="V39" s="22"/>
      <c r="W39" s="23"/>
      <c r="X39" s="22"/>
      <c r="Y39" s="23"/>
      <c r="Z39" s="22"/>
      <c r="AA39" s="23"/>
      <c r="AB39" s="22"/>
      <c r="AC39" s="23"/>
      <c r="AE39" s="29" t="str">
        <f t="shared" si="3"/>
        <v/>
      </c>
      <c r="AG39" s="7" t="str">
        <f>+$A$20</f>
        <v/>
      </c>
      <c r="AH39" s="7" t="str">
        <f>IF(A39&lt;&gt;"",IF(AE39&lt;&gt;"",AE39,0)+IF(Q46&lt;&gt;"",Q46,0),"")</f>
        <v/>
      </c>
      <c r="AI39" s="106" t="str">
        <f>IF(AH39="","",IF(AH39&gt;0,ROUND(AH39/LARGE(AH31:AH45,1),3),0))</f>
        <v/>
      </c>
    </row>
    <row r="40" spans="1:35" ht="13.5" x14ac:dyDescent="0.25">
      <c r="A40" s="59" t="str">
        <f>+$A$21</f>
        <v/>
      </c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2"/>
      <c r="U40" s="23"/>
      <c r="V40" s="22"/>
      <c r="W40" s="23"/>
      <c r="X40" s="22"/>
      <c r="Y40" s="23"/>
      <c r="Z40" s="22"/>
      <c r="AA40" s="23"/>
      <c r="AB40" s="22"/>
      <c r="AC40" s="23"/>
      <c r="AE40" s="29" t="str">
        <f t="shared" si="3"/>
        <v/>
      </c>
      <c r="AG40" s="7" t="str">
        <f>+$A$21</f>
        <v/>
      </c>
      <c r="AH40" s="7" t="str">
        <f>IF(A40&lt;&gt;"",IF(AE40&lt;&gt;"",AE40,0)+IF(S46&lt;&gt;"",S46,0),"")</f>
        <v/>
      </c>
      <c r="AI40" s="106" t="str">
        <f>IF(AH40="","",IF(AH40&gt;0,ROUND(AH40/LARGE(AH31:AH45,1),3),0))</f>
        <v/>
      </c>
    </row>
    <row r="41" spans="1:35" ht="13.5" x14ac:dyDescent="0.25">
      <c r="A41" s="59" t="str">
        <f>+$A$22</f>
        <v/>
      </c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2"/>
      <c r="W41" s="23"/>
      <c r="X41" s="22"/>
      <c r="Y41" s="23"/>
      <c r="Z41" s="22"/>
      <c r="AA41" s="23"/>
      <c r="AB41" s="22"/>
      <c r="AC41" s="23"/>
      <c r="AE41" s="29" t="str">
        <f t="shared" si="3"/>
        <v/>
      </c>
      <c r="AG41" s="7" t="str">
        <f>+$A$22</f>
        <v/>
      </c>
      <c r="AH41" s="7" t="str">
        <f>IF(A41&lt;&gt;"",IF(AE41&lt;&gt;"",AE41,0)+IF(U46&lt;&gt;"",U46,0),"")</f>
        <v/>
      </c>
      <c r="AI41" s="106" t="str">
        <f>IF(AH41="","",IF(AH41&gt;0,ROUND(AH41/LARGE(AH31:AH45,1),3),0))</f>
        <v/>
      </c>
    </row>
    <row r="42" spans="1:35" ht="13.5" x14ac:dyDescent="0.25">
      <c r="A42" s="59" t="str">
        <f>+$A$23</f>
        <v/>
      </c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2"/>
      <c r="Y42" s="23"/>
      <c r="Z42" s="22"/>
      <c r="AA42" s="23"/>
      <c r="AB42" s="22"/>
      <c r="AC42" s="23"/>
      <c r="AE42" s="29" t="str">
        <f t="shared" si="3"/>
        <v/>
      </c>
      <c r="AG42" s="7" t="str">
        <f>+$A$23</f>
        <v/>
      </c>
      <c r="AH42" s="7" t="str">
        <f>IF(A42&lt;&gt;"",IF(AE42&lt;&gt;"",AE42,0)+IF(W46&lt;&gt;"",W46,0),"")</f>
        <v/>
      </c>
      <c r="AI42" s="106" t="str">
        <f>IF(AH42="","",IF(AH42&gt;0,ROUND(AH42/LARGE(AH31:AH45,1),3),0))</f>
        <v/>
      </c>
    </row>
    <row r="43" spans="1:35" ht="13.5" x14ac:dyDescent="0.25">
      <c r="A43" s="59" t="str">
        <f>+$A$24</f>
        <v/>
      </c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2"/>
      <c r="AA43" s="23"/>
      <c r="AB43" s="22"/>
      <c r="AC43" s="23"/>
      <c r="AE43" s="29" t="str">
        <f t="shared" si="3"/>
        <v/>
      </c>
      <c r="AG43" s="7" t="str">
        <f>+$A$24</f>
        <v/>
      </c>
      <c r="AH43" s="7" t="str">
        <f>IF(A43&lt;&gt;"",IF(AE43&lt;&gt;"",AE43,0)+IF(Y46&lt;&gt;"",Y46,0),"")</f>
        <v/>
      </c>
      <c r="AI43" s="106" t="str">
        <f>IF(AH43="","",IF(AH43&gt;0,ROUND(AH43/LARGE(AH31:AH45,1),3),0))</f>
        <v/>
      </c>
    </row>
    <row r="44" spans="1:35" ht="13.5" x14ac:dyDescent="0.25">
      <c r="A44" s="59" t="str">
        <f>+$A$25</f>
        <v/>
      </c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2"/>
      <c r="AC44" s="23"/>
      <c r="AE44" s="29" t="str">
        <f t="shared" si="3"/>
        <v/>
      </c>
      <c r="AG44" s="7" t="str">
        <f>+$A$25</f>
        <v/>
      </c>
      <c r="AH44" s="7" t="str">
        <f>IF(A44&lt;&gt;"",IF(AE44&lt;&gt;"",AE44,0)+IF(AA46&lt;&gt;"",AA46,0),"")</f>
        <v/>
      </c>
      <c r="AI44" s="106" t="str">
        <f>IF(AH44="","",IF(AH44&gt;0,ROUND(AH44/LARGE(AH31:AH45,1),3),0))</f>
        <v/>
      </c>
    </row>
    <row r="45" spans="1:35" x14ac:dyDescent="0.2">
      <c r="A45" s="59" t="str">
        <f>+$A$26</f>
        <v/>
      </c>
      <c r="C45" s="3"/>
      <c r="AE45" s="26"/>
      <c r="AG45" s="40" t="str">
        <f>+$A$26</f>
        <v/>
      </c>
      <c r="AH45" s="40" t="str">
        <f>IF(A45&lt;&gt;"",IF(AE45&lt;&gt;"",AE45,0)+IF(AC46&lt;&gt;"",AC46,0),"")</f>
        <v/>
      </c>
      <c r="AI45" s="107" t="str">
        <f>IF(AH45="","",IF(AH45&gt;0,ROUND(AH45/LARGE(AH31:AH45,1),3),0))</f>
        <v/>
      </c>
    </row>
    <row r="46" spans="1:35" s="26" customFormat="1" x14ac:dyDescent="0.2">
      <c r="C46" s="27" t="str">
        <f>IF(C30="","",SUM(C31:C44))</f>
        <v/>
      </c>
      <c r="E46" s="27" t="str">
        <f>IF(E30="","",SUM(E31:E44))</f>
        <v/>
      </c>
      <c r="G46" s="27" t="str">
        <f>IF(G30="","",SUM(G31:G44))</f>
        <v/>
      </c>
      <c r="I46" s="27" t="str">
        <f>IF(I30="","",SUM(I31:I44))</f>
        <v/>
      </c>
      <c r="K46" s="27" t="str">
        <f>IF(K30="","",SUM(K31:K44))</f>
        <v/>
      </c>
      <c r="M46" s="27" t="str">
        <f>IF(M30="","",SUM(M31:M44))</f>
        <v/>
      </c>
      <c r="O46" s="27" t="str">
        <f>IF(O30="","",SUM(O31:O44))</f>
        <v/>
      </c>
      <c r="Q46" s="27" t="str">
        <f>IF(Q30="","",SUM(Q31:Q44))</f>
        <v/>
      </c>
      <c r="S46" s="27" t="str">
        <f>IF(S30="","",SUM(S31:S44))</f>
        <v/>
      </c>
      <c r="U46" s="27" t="str">
        <f>IF(U30="","",SUM(U31:U44))</f>
        <v/>
      </c>
      <c r="W46" s="27" t="str">
        <f>IF(W30="","",SUM(W31:W44))</f>
        <v/>
      </c>
      <c r="X46" s="27"/>
      <c r="Y46" s="27" t="str">
        <f>IF(Y30="","",SUM(Y31:Y44))</f>
        <v/>
      </c>
      <c r="AA46" s="27" t="str">
        <f>IF(AA30="","",SUM(AA31:AA44))</f>
        <v/>
      </c>
      <c r="AC46" s="27" t="str">
        <f>IF(AC30="","",SUM(AC31:AC44))</f>
        <v/>
      </c>
      <c r="AG46" s="41"/>
      <c r="AH46" s="93"/>
      <c r="AI46" s="41"/>
    </row>
    <row r="47" spans="1:35" ht="24" customHeight="1" x14ac:dyDescent="0.2">
      <c r="AC47" s="8" t="str">
        <f>"Firma ("&amp;Anagrafica!B89&amp;")"</f>
        <v>Firma (Commissario 1)</v>
      </c>
      <c r="AE47" s="88"/>
      <c r="AF47" s="88"/>
      <c r="AG47" s="89"/>
      <c r="AH47" s="88"/>
      <c r="AI47" s="88"/>
    </row>
    <row r="48" spans="1:35" ht="18.75" x14ac:dyDescent="0.3">
      <c r="A48" s="19" t="str">
        <f>IF(Anagrafica!A90&lt;&gt;"",Anagrafica!A90&amp;" - "&amp;Anagrafica!B90,"")</f>
        <v>2 - Commissario 2</v>
      </c>
      <c r="B48" s="20"/>
      <c r="D48" s="1"/>
      <c r="AE48" s="90"/>
      <c r="AF48" s="90"/>
      <c r="AG48" s="91"/>
      <c r="AH48" s="90"/>
      <c r="AI48" s="90"/>
    </row>
    <row r="49" spans="1:35" s="5" customFormat="1" ht="13.5" customHeight="1" x14ac:dyDescent="0.2">
      <c r="A49" s="4" t="s">
        <v>10</v>
      </c>
      <c r="C49" s="60" t="str">
        <f>$A$13</f>
        <v/>
      </c>
      <c r="E49" s="60" t="str">
        <f>+$A$14</f>
        <v/>
      </c>
      <c r="G49" s="60" t="str">
        <f>+$A$15</f>
        <v/>
      </c>
      <c r="I49" s="60" t="str">
        <f>+$A$16</f>
        <v/>
      </c>
      <c r="K49" s="60" t="str">
        <f>+$A$17</f>
        <v/>
      </c>
      <c r="M49" s="60" t="str">
        <f>+$A$18</f>
        <v/>
      </c>
      <c r="O49" s="60" t="str">
        <f>+$A$19</f>
        <v/>
      </c>
      <c r="Q49" s="60" t="str">
        <f>+$A$20</f>
        <v/>
      </c>
      <c r="S49" s="60" t="str">
        <f>+$A$21</f>
        <v/>
      </c>
      <c r="U49" s="60" t="str">
        <f>+$A$22</f>
        <v/>
      </c>
      <c r="W49" s="60" t="str">
        <f>+$A$23</f>
        <v/>
      </c>
      <c r="Y49" s="60" t="str">
        <f>+$A$24</f>
        <v/>
      </c>
      <c r="AA49" s="60" t="str">
        <f>+$A$25</f>
        <v/>
      </c>
      <c r="AC49" s="60" t="str">
        <f>+$A$26</f>
        <v/>
      </c>
      <c r="AE49" s="26"/>
      <c r="AG49" s="4" t="s">
        <v>10</v>
      </c>
      <c r="AH49" s="5" t="s">
        <v>1</v>
      </c>
      <c r="AI49" s="5" t="s">
        <v>0</v>
      </c>
    </row>
    <row r="50" spans="1:35" ht="13.5" x14ac:dyDescent="0.25">
      <c r="A50" s="59" t="str">
        <f>+$A$12</f>
        <v/>
      </c>
      <c r="B50" s="22"/>
      <c r="C50" s="23"/>
      <c r="D50" s="22"/>
      <c r="E50" s="23"/>
      <c r="F50" s="22"/>
      <c r="G50" s="23"/>
      <c r="H50" s="22"/>
      <c r="I50" s="23"/>
      <c r="J50" s="22"/>
      <c r="K50" s="23"/>
      <c r="L50" s="22"/>
      <c r="M50" s="23"/>
      <c r="N50" s="22"/>
      <c r="O50" s="23"/>
      <c r="P50" s="22"/>
      <c r="Q50" s="23"/>
      <c r="R50" s="22"/>
      <c r="S50" s="23"/>
      <c r="T50" s="22"/>
      <c r="U50" s="23"/>
      <c r="V50" s="22"/>
      <c r="W50" s="23"/>
      <c r="X50" s="22"/>
      <c r="Y50" s="23"/>
      <c r="Z50" s="22"/>
      <c r="AA50" s="23"/>
      <c r="AB50" s="22"/>
      <c r="AC50" s="23"/>
      <c r="AE50" s="29" t="str">
        <f t="shared" ref="AE50:AE63" si="4">IF(OR(A50="",AND(A50&lt;&gt;"",A51="")),"",SUM(B50,D50,F50,H50,J50,L50,N50,P50,R50,T50,V50,X50,Z50,AB50))</f>
        <v/>
      </c>
      <c r="AG50" s="6" t="str">
        <f>+$A$12</f>
        <v/>
      </c>
      <c r="AH50" s="6" t="str">
        <f>IF(A50&lt;&gt;"",AE50,"")</f>
        <v/>
      </c>
      <c r="AI50" s="105" t="str">
        <f>IF(AH50="","",IF(AH50&gt;0,ROUND(AH50/LARGE(AH50:AH64,1),3),0))</f>
        <v/>
      </c>
    </row>
    <row r="51" spans="1:35" ht="13.5" x14ac:dyDescent="0.25">
      <c r="A51" s="59" t="str">
        <f>+$A$13</f>
        <v/>
      </c>
      <c r="B51" s="24"/>
      <c r="C51" s="24"/>
      <c r="D51" s="22"/>
      <c r="E51" s="23"/>
      <c r="F51" s="22"/>
      <c r="G51" s="23"/>
      <c r="H51" s="22"/>
      <c r="I51" s="23"/>
      <c r="J51" s="22"/>
      <c r="K51" s="23"/>
      <c r="L51" s="22"/>
      <c r="M51" s="23"/>
      <c r="N51" s="22"/>
      <c r="O51" s="23"/>
      <c r="P51" s="22"/>
      <c r="Q51" s="23"/>
      <c r="R51" s="22"/>
      <c r="S51" s="23"/>
      <c r="T51" s="22"/>
      <c r="U51" s="23"/>
      <c r="V51" s="22"/>
      <c r="W51" s="23"/>
      <c r="X51" s="22"/>
      <c r="Y51" s="23"/>
      <c r="Z51" s="22"/>
      <c r="AA51" s="23"/>
      <c r="AB51" s="22"/>
      <c r="AC51" s="23"/>
      <c r="AE51" s="29" t="str">
        <f t="shared" si="4"/>
        <v/>
      </c>
      <c r="AG51" s="7" t="str">
        <f>+$A$13</f>
        <v/>
      </c>
      <c r="AH51" s="7" t="str">
        <f>IF(A51&lt;&gt;"",IF(AE51&lt;&gt;"",AE51,0)+IF(C65&lt;&gt;"",C65,0),"")</f>
        <v/>
      </c>
      <c r="AI51" s="106" t="str">
        <f>IF(AH51="","",IF(AH51&gt;0,ROUND(AH51/LARGE(AH50:AH64,1),3),0))</f>
        <v/>
      </c>
    </row>
    <row r="52" spans="1:35" ht="13.5" x14ac:dyDescent="0.25">
      <c r="A52" s="59" t="str">
        <f>+$A$14</f>
        <v/>
      </c>
      <c r="B52" s="24"/>
      <c r="C52" s="24"/>
      <c r="D52" s="24"/>
      <c r="E52" s="24"/>
      <c r="F52" s="22"/>
      <c r="G52" s="23"/>
      <c r="H52" s="22"/>
      <c r="I52" s="23"/>
      <c r="J52" s="22"/>
      <c r="K52" s="23"/>
      <c r="L52" s="22"/>
      <c r="M52" s="23"/>
      <c r="N52" s="22"/>
      <c r="O52" s="23"/>
      <c r="P52" s="22"/>
      <c r="Q52" s="23"/>
      <c r="R52" s="22"/>
      <c r="S52" s="23"/>
      <c r="T52" s="22"/>
      <c r="U52" s="23"/>
      <c r="V52" s="22"/>
      <c r="W52" s="23"/>
      <c r="X52" s="22"/>
      <c r="Y52" s="23"/>
      <c r="Z52" s="22"/>
      <c r="AA52" s="23"/>
      <c r="AB52" s="22"/>
      <c r="AC52" s="23"/>
      <c r="AE52" s="29" t="str">
        <f t="shared" si="4"/>
        <v/>
      </c>
      <c r="AG52" s="7" t="str">
        <f>+$A$14</f>
        <v/>
      </c>
      <c r="AH52" s="7" t="str">
        <f>IF(A52&lt;&gt;"",IF(AE52&lt;&gt;"",AE52,0)+IF(E65&lt;&gt;"",E65,0),"")</f>
        <v/>
      </c>
      <c r="AI52" s="106" t="str">
        <f>IF(AH52="","",IF(AH52&gt;0,ROUND(AH52/LARGE(AH50:AH64,1),3),0))</f>
        <v/>
      </c>
    </row>
    <row r="53" spans="1:35" ht="13.5" x14ac:dyDescent="0.25">
      <c r="A53" s="59" t="str">
        <f>+$A$15</f>
        <v/>
      </c>
      <c r="B53" s="24"/>
      <c r="C53" s="24"/>
      <c r="D53" s="24"/>
      <c r="E53" s="24"/>
      <c r="F53" s="24"/>
      <c r="G53" s="24"/>
      <c r="H53" s="22"/>
      <c r="I53" s="23"/>
      <c r="J53" s="22"/>
      <c r="K53" s="23"/>
      <c r="L53" s="22"/>
      <c r="M53" s="23"/>
      <c r="N53" s="22"/>
      <c r="O53" s="23"/>
      <c r="P53" s="22"/>
      <c r="Q53" s="23"/>
      <c r="R53" s="22"/>
      <c r="S53" s="23"/>
      <c r="T53" s="22"/>
      <c r="U53" s="23"/>
      <c r="V53" s="22"/>
      <c r="W53" s="23"/>
      <c r="X53" s="22"/>
      <c r="Y53" s="23"/>
      <c r="Z53" s="22"/>
      <c r="AA53" s="23"/>
      <c r="AB53" s="22"/>
      <c r="AC53" s="23"/>
      <c r="AE53" s="29" t="str">
        <f t="shared" si="4"/>
        <v/>
      </c>
      <c r="AG53" s="7" t="str">
        <f>+$A$15</f>
        <v/>
      </c>
      <c r="AH53" s="7" t="str">
        <f>IF(A53&lt;&gt;"",IF(AE53&lt;&gt;"",AE53,0)+IF(G65&lt;&gt;"",G65,0),"")</f>
        <v/>
      </c>
      <c r="AI53" s="106" t="str">
        <f>IF(AH53="","",IF(AH53&gt;0,ROUND(AH53/LARGE(AH50:AH64,1),3),0))</f>
        <v/>
      </c>
    </row>
    <row r="54" spans="1:35" ht="13.5" x14ac:dyDescent="0.25">
      <c r="A54" s="59" t="str">
        <f>+$A$16</f>
        <v/>
      </c>
      <c r="B54" s="24"/>
      <c r="C54" s="24"/>
      <c r="D54" s="24"/>
      <c r="E54" s="24"/>
      <c r="F54" s="24"/>
      <c r="G54" s="24"/>
      <c r="H54" s="24"/>
      <c r="I54" s="24"/>
      <c r="J54" s="22"/>
      <c r="K54" s="23"/>
      <c r="L54" s="22"/>
      <c r="M54" s="23"/>
      <c r="N54" s="22"/>
      <c r="O54" s="23"/>
      <c r="P54" s="22"/>
      <c r="Q54" s="23"/>
      <c r="R54" s="22"/>
      <c r="S54" s="23"/>
      <c r="T54" s="22"/>
      <c r="U54" s="23"/>
      <c r="V54" s="22"/>
      <c r="W54" s="23"/>
      <c r="X54" s="22"/>
      <c r="Y54" s="23"/>
      <c r="Z54" s="22"/>
      <c r="AA54" s="23"/>
      <c r="AB54" s="22"/>
      <c r="AC54" s="23"/>
      <c r="AE54" s="29" t="str">
        <f t="shared" si="4"/>
        <v/>
      </c>
      <c r="AG54" s="7" t="str">
        <f>+$A$16</f>
        <v/>
      </c>
      <c r="AH54" s="7" t="str">
        <f>IF(A54&lt;&gt;"",IF(AE54&lt;&gt;"",AE54,0)+IF(I65&lt;&gt;"",I65,0),"")</f>
        <v/>
      </c>
      <c r="AI54" s="106" t="str">
        <f>IF(AH54="","",IF(AH54&gt;0,ROUND(AH54/LARGE(AH50:AH64,1),3),0))</f>
        <v/>
      </c>
    </row>
    <row r="55" spans="1:35" ht="13.5" x14ac:dyDescent="0.25">
      <c r="A55" s="59" t="str">
        <f>+$A$17</f>
        <v/>
      </c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2"/>
      <c r="M55" s="23"/>
      <c r="N55" s="22"/>
      <c r="O55" s="23"/>
      <c r="P55" s="22"/>
      <c r="Q55" s="23"/>
      <c r="R55" s="22"/>
      <c r="S55" s="23"/>
      <c r="T55" s="22"/>
      <c r="U55" s="23"/>
      <c r="V55" s="22"/>
      <c r="W55" s="23"/>
      <c r="X55" s="22"/>
      <c r="Y55" s="23"/>
      <c r="Z55" s="22"/>
      <c r="AA55" s="23"/>
      <c r="AB55" s="22"/>
      <c r="AC55" s="23"/>
      <c r="AE55" s="29" t="str">
        <f t="shared" si="4"/>
        <v/>
      </c>
      <c r="AG55" s="7" t="str">
        <f>+$A$17</f>
        <v/>
      </c>
      <c r="AH55" s="7" t="str">
        <f>IF(A55&lt;&gt;"",IF(AE55&lt;&gt;"",AE55,0)+IF(K65&lt;&gt;"",K65,0),"")</f>
        <v/>
      </c>
      <c r="AI55" s="106" t="str">
        <f>IF(AH55="","",IF(AH55&gt;0,ROUND(AH55/LARGE(AH50:AH64,1),3),0))</f>
        <v/>
      </c>
    </row>
    <row r="56" spans="1:35" ht="13.5" x14ac:dyDescent="0.25">
      <c r="A56" s="59" t="str">
        <f>+$A$18</f>
        <v/>
      </c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2"/>
      <c r="O56" s="23"/>
      <c r="P56" s="22"/>
      <c r="Q56" s="23"/>
      <c r="R56" s="22"/>
      <c r="S56" s="23"/>
      <c r="T56" s="22"/>
      <c r="U56" s="23"/>
      <c r="V56" s="22"/>
      <c r="W56" s="23"/>
      <c r="X56" s="22"/>
      <c r="Y56" s="23"/>
      <c r="Z56" s="22"/>
      <c r="AA56" s="23"/>
      <c r="AB56" s="22"/>
      <c r="AC56" s="23"/>
      <c r="AE56" s="29" t="str">
        <f t="shared" si="4"/>
        <v/>
      </c>
      <c r="AG56" s="7" t="str">
        <f>+$A$18</f>
        <v/>
      </c>
      <c r="AH56" s="7" t="str">
        <f>IF(A56&lt;&gt;"",IF(AE56&lt;&gt;"",AE56,0)+IF(M65&lt;&gt;"",M65,0),"")</f>
        <v/>
      </c>
      <c r="AI56" s="106" t="str">
        <f>IF(AH56="","",IF(AH56&gt;0,ROUND(AH56/LARGE(AH50:AH64,1),3),0))</f>
        <v/>
      </c>
    </row>
    <row r="57" spans="1:35" ht="13.5" x14ac:dyDescent="0.25">
      <c r="A57" s="59" t="str">
        <f>+$A$19</f>
        <v/>
      </c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2"/>
      <c r="Q57" s="23"/>
      <c r="R57" s="22"/>
      <c r="S57" s="23"/>
      <c r="T57" s="22"/>
      <c r="U57" s="23"/>
      <c r="V57" s="22"/>
      <c r="W57" s="23"/>
      <c r="X57" s="22"/>
      <c r="Y57" s="23"/>
      <c r="Z57" s="22"/>
      <c r="AA57" s="23"/>
      <c r="AB57" s="22"/>
      <c r="AC57" s="23"/>
      <c r="AE57" s="29" t="str">
        <f t="shared" si="4"/>
        <v/>
      </c>
      <c r="AG57" s="7" t="str">
        <f>+$A$19</f>
        <v/>
      </c>
      <c r="AH57" s="7" t="str">
        <f>IF(A57&lt;&gt;"",IF(AE57&lt;&gt;"",AE57,0)+IF(O65&lt;&gt;"",O65,0),"")</f>
        <v/>
      </c>
      <c r="AI57" s="106" t="str">
        <f>IF(AH57="","",IF(AH57&gt;0,ROUND(AH57/LARGE(AH50:AH64,1),3),0))</f>
        <v/>
      </c>
    </row>
    <row r="58" spans="1:35" ht="13.5" x14ac:dyDescent="0.25">
      <c r="A58" s="59" t="str">
        <f>+$A$20</f>
        <v/>
      </c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2"/>
      <c r="S58" s="23"/>
      <c r="T58" s="22"/>
      <c r="U58" s="23"/>
      <c r="V58" s="22"/>
      <c r="W58" s="23"/>
      <c r="X58" s="22"/>
      <c r="Y58" s="23"/>
      <c r="Z58" s="22"/>
      <c r="AA58" s="23"/>
      <c r="AB58" s="22"/>
      <c r="AC58" s="23"/>
      <c r="AE58" s="29" t="str">
        <f t="shared" si="4"/>
        <v/>
      </c>
      <c r="AG58" s="7" t="str">
        <f>+$A$20</f>
        <v/>
      </c>
      <c r="AH58" s="7" t="str">
        <f>IF(A58&lt;&gt;"",IF(AE58&lt;&gt;"",AE58,0)+IF(Q65&lt;&gt;"",Q65,0),"")</f>
        <v/>
      </c>
      <c r="AI58" s="106" t="str">
        <f>IF(AH58="","",IF(AH58&gt;0,ROUND(AH58/LARGE(AH50:AH64,1),3),0))</f>
        <v/>
      </c>
    </row>
    <row r="59" spans="1:35" ht="13.5" x14ac:dyDescent="0.25">
      <c r="A59" s="59" t="str">
        <f>+$A$21</f>
        <v/>
      </c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2"/>
      <c r="U59" s="23"/>
      <c r="V59" s="22"/>
      <c r="W59" s="23"/>
      <c r="X59" s="22"/>
      <c r="Y59" s="23"/>
      <c r="Z59" s="22"/>
      <c r="AA59" s="23"/>
      <c r="AB59" s="22"/>
      <c r="AC59" s="23"/>
      <c r="AE59" s="29" t="str">
        <f t="shared" si="4"/>
        <v/>
      </c>
      <c r="AG59" s="7" t="str">
        <f>+$A$21</f>
        <v/>
      </c>
      <c r="AH59" s="7" t="str">
        <f>IF(A59&lt;&gt;"",IF(AE59&lt;&gt;"",AE59,0)+IF(S65&lt;&gt;"",S65,0),"")</f>
        <v/>
      </c>
      <c r="AI59" s="106" t="str">
        <f>IF(AH59="","",IF(AH59&gt;0,ROUND(AH59/LARGE(AH50:AH64,1),3),0))</f>
        <v/>
      </c>
    </row>
    <row r="60" spans="1:35" ht="13.5" x14ac:dyDescent="0.25">
      <c r="A60" s="59" t="str">
        <f>+$A$22</f>
        <v/>
      </c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2"/>
      <c r="W60" s="23"/>
      <c r="X60" s="22"/>
      <c r="Y60" s="23"/>
      <c r="Z60" s="22"/>
      <c r="AA60" s="23"/>
      <c r="AB60" s="22"/>
      <c r="AC60" s="23"/>
      <c r="AE60" s="29" t="str">
        <f t="shared" si="4"/>
        <v/>
      </c>
      <c r="AG60" s="7" t="str">
        <f>+$A$22</f>
        <v/>
      </c>
      <c r="AH60" s="7" t="str">
        <f>IF(A60&lt;&gt;"",IF(AE60&lt;&gt;"",AE60,0)+IF(U65&lt;&gt;"",U65,0),"")</f>
        <v/>
      </c>
      <c r="AI60" s="106" t="str">
        <f>IF(AH60="","",IF(AH60&gt;0,ROUND(AH60/LARGE(AH50:AH64,1),3),0))</f>
        <v/>
      </c>
    </row>
    <row r="61" spans="1:35" ht="13.5" x14ac:dyDescent="0.25">
      <c r="A61" s="59" t="str">
        <f>+$A$23</f>
        <v/>
      </c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2"/>
      <c r="Y61" s="23"/>
      <c r="Z61" s="22"/>
      <c r="AA61" s="23"/>
      <c r="AB61" s="22"/>
      <c r="AC61" s="23"/>
      <c r="AE61" s="29" t="str">
        <f t="shared" si="4"/>
        <v/>
      </c>
      <c r="AG61" s="7" t="str">
        <f>+$A$23</f>
        <v/>
      </c>
      <c r="AH61" s="7" t="str">
        <f>IF(A61&lt;&gt;"",IF(AE61&lt;&gt;"",AE61,0)+IF(W65&lt;&gt;"",W65,0),"")</f>
        <v/>
      </c>
      <c r="AI61" s="106" t="str">
        <f>IF(AH61="","",IF(AH61&gt;0,ROUND(AH61/LARGE(AH50:AH64,1),3),0))</f>
        <v/>
      </c>
    </row>
    <row r="62" spans="1:35" ht="13.5" x14ac:dyDescent="0.25">
      <c r="A62" s="59" t="str">
        <f>+$A$24</f>
        <v/>
      </c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2"/>
      <c r="AA62" s="23"/>
      <c r="AB62" s="22"/>
      <c r="AC62" s="23"/>
      <c r="AE62" s="29" t="str">
        <f t="shared" si="4"/>
        <v/>
      </c>
      <c r="AG62" s="7" t="str">
        <f>+$A$24</f>
        <v/>
      </c>
      <c r="AH62" s="7" t="str">
        <f>IF(A62&lt;&gt;"",IF(AE62&lt;&gt;"",AE62,0)+IF(Y65&lt;&gt;"",Y65,0),"")</f>
        <v/>
      </c>
      <c r="AI62" s="106" t="str">
        <f>IF(AH62="","",IF(AH62&gt;0,ROUND(AH62/LARGE(AH50:AH64,1),3),0))</f>
        <v/>
      </c>
    </row>
    <row r="63" spans="1:35" ht="13.5" x14ac:dyDescent="0.25">
      <c r="A63" s="59" t="str">
        <f>+$A$25</f>
        <v/>
      </c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2"/>
      <c r="AC63" s="23"/>
      <c r="AE63" s="29" t="str">
        <f t="shared" si="4"/>
        <v/>
      </c>
      <c r="AG63" s="7" t="str">
        <f>+$A$25</f>
        <v/>
      </c>
      <c r="AH63" s="7" t="str">
        <f>IF(A63&lt;&gt;"",IF(AE63&lt;&gt;"",AE63,0)+IF(AA65&lt;&gt;"",AA65,0),"")</f>
        <v/>
      </c>
      <c r="AI63" s="106" t="str">
        <f>IF(AH63="","",IF(AH63&gt;0,ROUND(AH63/LARGE(AH50:AH64,1),3),0))</f>
        <v/>
      </c>
    </row>
    <row r="64" spans="1:35" x14ac:dyDescent="0.2">
      <c r="A64" s="59" t="str">
        <f>+$A$26</f>
        <v/>
      </c>
      <c r="C64" s="3"/>
      <c r="AE64" s="26"/>
      <c r="AG64" s="40" t="str">
        <f>+$A$26</f>
        <v/>
      </c>
      <c r="AH64" s="40" t="str">
        <f>IF(A64&lt;&gt;"",IF(AE64&lt;&gt;"",AE64,0)+IF(AC65&lt;&gt;"",AC65,0),"")</f>
        <v/>
      </c>
      <c r="AI64" s="107" t="str">
        <f>IF(AH64="","",IF(AH64&gt;0,ROUND(AH64/LARGE(AH50:AH64,1),3),0))</f>
        <v/>
      </c>
    </row>
    <row r="65" spans="1:35" s="26" customFormat="1" x14ac:dyDescent="0.2">
      <c r="C65" s="27" t="str">
        <f>IF(C49="","",SUM(C50:C63))</f>
        <v/>
      </c>
      <c r="E65" s="27" t="str">
        <f>IF(E49="","",SUM(E50:E63))</f>
        <v/>
      </c>
      <c r="G65" s="27" t="str">
        <f>IF(G49="","",SUM(G50:G63))</f>
        <v/>
      </c>
      <c r="I65" s="27" t="str">
        <f>IF(I49="","",SUM(I50:I63))</f>
        <v/>
      </c>
      <c r="K65" s="27" t="str">
        <f>IF(K49="","",SUM(K50:K63))</f>
        <v/>
      </c>
      <c r="M65" s="27" t="str">
        <f>IF(M49="","",SUM(M50:M63))</f>
        <v/>
      </c>
      <c r="O65" s="27" t="str">
        <f>IF(O49="","",SUM(O50:O63))</f>
        <v/>
      </c>
      <c r="Q65" s="27" t="str">
        <f>IF(Q49="","",SUM(Q50:Q63))</f>
        <v/>
      </c>
      <c r="S65" s="27" t="str">
        <f>IF(S49="","",SUM(S50:S63))</f>
        <v/>
      </c>
      <c r="U65" s="27" t="str">
        <f>IF(U49="","",SUM(U50:U63))</f>
        <v/>
      </c>
      <c r="W65" s="27" t="str">
        <f>IF(W49="","",SUM(W50:W63))</f>
        <v/>
      </c>
      <c r="X65" s="27"/>
      <c r="Y65" s="27" t="str">
        <f>IF(Y49="","",SUM(Y50:Y63))</f>
        <v/>
      </c>
      <c r="AA65" s="27" t="str">
        <f>IF(AA49="","",SUM(AA50:AA63))</f>
        <v/>
      </c>
      <c r="AC65" s="27" t="str">
        <f>IF(AC49="","",SUM(AC50:AC63))</f>
        <v/>
      </c>
      <c r="AG65" s="41"/>
      <c r="AH65" s="93"/>
      <c r="AI65" s="41"/>
    </row>
    <row r="66" spans="1:35" ht="24" customHeight="1" x14ac:dyDescent="0.2">
      <c r="AC66" s="8" t="str">
        <f>"Firma ("&amp;Anagrafica!B90&amp;")"</f>
        <v>Firma (Commissario 2)</v>
      </c>
      <c r="AE66" s="88"/>
      <c r="AF66" s="88"/>
      <c r="AG66" s="89"/>
      <c r="AH66" s="88"/>
      <c r="AI66" s="88"/>
    </row>
    <row r="67" spans="1:35" ht="18.75" x14ac:dyDescent="0.3">
      <c r="A67" s="19" t="str">
        <f>IF(Anagrafica!A91&lt;&gt;"",Anagrafica!A91&amp;" - "&amp;Anagrafica!B91,"")</f>
        <v>3 - Commissario 3</v>
      </c>
      <c r="B67" s="20"/>
      <c r="D67" s="1"/>
    </row>
    <row r="68" spans="1:35" s="5" customFormat="1" ht="13.5" customHeight="1" x14ac:dyDescent="0.2">
      <c r="A68" s="4" t="s">
        <v>10</v>
      </c>
      <c r="C68" s="60" t="str">
        <f>$A$13</f>
        <v/>
      </c>
      <c r="E68" s="60" t="str">
        <f>+$A$14</f>
        <v/>
      </c>
      <c r="G68" s="60" t="str">
        <f>+$A$15</f>
        <v/>
      </c>
      <c r="I68" s="60" t="str">
        <f>+$A$16</f>
        <v/>
      </c>
      <c r="K68" s="60" t="str">
        <f>+$A$17</f>
        <v/>
      </c>
      <c r="M68" s="60" t="str">
        <f>+$A$18</f>
        <v/>
      </c>
      <c r="O68" s="60" t="str">
        <f>+$A$19</f>
        <v/>
      </c>
      <c r="Q68" s="60" t="str">
        <f>+$A$20</f>
        <v/>
      </c>
      <c r="S68" s="60" t="str">
        <f>+$A$21</f>
        <v/>
      </c>
      <c r="U68" s="60" t="str">
        <f>+$A$22</f>
        <v/>
      </c>
      <c r="W68" s="60" t="str">
        <f>+$A$23</f>
        <v/>
      </c>
      <c r="Y68" s="60" t="str">
        <f>+$A$24</f>
        <v/>
      </c>
      <c r="AA68" s="60" t="str">
        <f>+$A$25</f>
        <v/>
      </c>
      <c r="AC68" s="60" t="str">
        <f>+$A$26</f>
        <v/>
      </c>
      <c r="AE68" s="26"/>
      <c r="AG68" s="4" t="s">
        <v>10</v>
      </c>
      <c r="AH68" s="5" t="s">
        <v>1</v>
      </c>
      <c r="AI68" s="5" t="s">
        <v>0</v>
      </c>
    </row>
    <row r="69" spans="1:35" ht="13.5" x14ac:dyDescent="0.25">
      <c r="A69" s="59" t="str">
        <f>+$A$12</f>
        <v/>
      </c>
      <c r="B69" s="22"/>
      <c r="C69" s="23"/>
      <c r="D69" s="22"/>
      <c r="E69" s="23"/>
      <c r="F69" s="22"/>
      <c r="G69" s="23"/>
      <c r="H69" s="22"/>
      <c r="I69" s="23"/>
      <c r="J69" s="22"/>
      <c r="K69" s="23"/>
      <c r="L69" s="22"/>
      <c r="M69" s="23"/>
      <c r="N69" s="22"/>
      <c r="O69" s="23"/>
      <c r="P69" s="22"/>
      <c r="Q69" s="23"/>
      <c r="R69" s="22"/>
      <c r="S69" s="23"/>
      <c r="T69" s="22"/>
      <c r="U69" s="23"/>
      <c r="V69" s="22"/>
      <c r="W69" s="23"/>
      <c r="X69" s="22"/>
      <c r="Y69" s="23"/>
      <c r="Z69" s="22"/>
      <c r="AA69" s="23"/>
      <c r="AB69" s="22"/>
      <c r="AC69" s="23"/>
      <c r="AE69" s="29" t="str">
        <f t="shared" ref="AE69:AE82" si="5">IF(OR(A69="",AND(A69&lt;&gt;"",A70="")),"",SUM(B69,D69,F69,H69,J69,L69,N69,P69,R69,T69,V69,X69,Z69,AB69))</f>
        <v/>
      </c>
      <c r="AG69" s="6" t="str">
        <f>+$A$12</f>
        <v/>
      </c>
      <c r="AH69" s="6" t="str">
        <f>IF(A69&lt;&gt;"",AE69,"")</f>
        <v/>
      </c>
      <c r="AI69" s="105" t="str">
        <f>IF(AH69="","",IF(AH69&gt;0,ROUND(AH69/LARGE(AH69:AH83,1),3),0))</f>
        <v/>
      </c>
    </row>
    <row r="70" spans="1:35" ht="13.5" x14ac:dyDescent="0.25">
      <c r="A70" s="59" t="str">
        <f>+$A$13</f>
        <v/>
      </c>
      <c r="B70" s="24"/>
      <c r="C70" s="24"/>
      <c r="D70" s="22"/>
      <c r="E70" s="23"/>
      <c r="F70" s="22"/>
      <c r="G70" s="23"/>
      <c r="H70" s="22"/>
      <c r="I70" s="23"/>
      <c r="J70" s="22"/>
      <c r="K70" s="23"/>
      <c r="L70" s="22"/>
      <c r="M70" s="23"/>
      <c r="N70" s="22"/>
      <c r="O70" s="23"/>
      <c r="P70" s="22"/>
      <c r="Q70" s="23"/>
      <c r="R70" s="22"/>
      <c r="S70" s="23"/>
      <c r="T70" s="22"/>
      <c r="U70" s="23"/>
      <c r="V70" s="22"/>
      <c r="W70" s="23"/>
      <c r="X70" s="22"/>
      <c r="Y70" s="23"/>
      <c r="Z70" s="22"/>
      <c r="AA70" s="23"/>
      <c r="AB70" s="22"/>
      <c r="AC70" s="23"/>
      <c r="AE70" s="29" t="str">
        <f t="shared" si="5"/>
        <v/>
      </c>
      <c r="AG70" s="7" t="str">
        <f>+$A$13</f>
        <v/>
      </c>
      <c r="AH70" s="7" t="str">
        <f>IF(A70&lt;&gt;"",IF(AE70&lt;&gt;"",AE70,0)+IF(C84&lt;&gt;"",C84,0),"")</f>
        <v/>
      </c>
      <c r="AI70" s="106" t="str">
        <f>IF(AH70="","",IF(AH70&gt;0,ROUND(AH70/LARGE(AH69:AH83,1),3),0))</f>
        <v/>
      </c>
    </row>
    <row r="71" spans="1:35" ht="13.5" x14ac:dyDescent="0.25">
      <c r="A71" s="59" t="str">
        <f>+$A$14</f>
        <v/>
      </c>
      <c r="B71" s="24"/>
      <c r="C71" s="24"/>
      <c r="D71" s="24"/>
      <c r="E71" s="24"/>
      <c r="F71" s="22"/>
      <c r="G71" s="23"/>
      <c r="H71" s="22"/>
      <c r="I71" s="23"/>
      <c r="J71" s="22"/>
      <c r="K71" s="23"/>
      <c r="L71" s="22"/>
      <c r="M71" s="23"/>
      <c r="N71" s="22"/>
      <c r="O71" s="23"/>
      <c r="P71" s="22"/>
      <c r="Q71" s="23"/>
      <c r="R71" s="22"/>
      <c r="S71" s="23"/>
      <c r="T71" s="22"/>
      <c r="U71" s="23"/>
      <c r="V71" s="22"/>
      <c r="W71" s="23"/>
      <c r="X71" s="22"/>
      <c r="Y71" s="23"/>
      <c r="Z71" s="22"/>
      <c r="AA71" s="23"/>
      <c r="AB71" s="22"/>
      <c r="AC71" s="23"/>
      <c r="AE71" s="29" t="str">
        <f t="shared" si="5"/>
        <v/>
      </c>
      <c r="AG71" s="7" t="str">
        <f>+$A$14</f>
        <v/>
      </c>
      <c r="AH71" s="7" t="str">
        <f>IF(A71&lt;&gt;"",IF(AE71&lt;&gt;"",AE71,0)+IF(E84&lt;&gt;"",E84,0),"")</f>
        <v/>
      </c>
      <c r="AI71" s="106" t="str">
        <f>IF(AH71="","",IF(AH71&gt;0,ROUND(AH71/LARGE(AH69:AH83,1),3),0))</f>
        <v/>
      </c>
    </row>
    <row r="72" spans="1:35" ht="13.5" x14ac:dyDescent="0.25">
      <c r="A72" s="59" t="str">
        <f>+$A$15</f>
        <v/>
      </c>
      <c r="B72" s="24"/>
      <c r="C72" s="24"/>
      <c r="D72" s="24"/>
      <c r="E72" s="24"/>
      <c r="F72" s="24"/>
      <c r="G72" s="24"/>
      <c r="H72" s="22"/>
      <c r="I72" s="23"/>
      <c r="J72" s="22"/>
      <c r="K72" s="23"/>
      <c r="L72" s="22"/>
      <c r="M72" s="23"/>
      <c r="N72" s="22"/>
      <c r="O72" s="23"/>
      <c r="P72" s="22"/>
      <c r="Q72" s="23"/>
      <c r="R72" s="22"/>
      <c r="S72" s="23"/>
      <c r="T72" s="22"/>
      <c r="U72" s="23"/>
      <c r="V72" s="22"/>
      <c r="W72" s="23"/>
      <c r="X72" s="22"/>
      <c r="Y72" s="23"/>
      <c r="Z72" s="22"/>
      <c r="AA72" s="23"/>
      <c r="AB72" s="22"/>
      <c r="AC72" s="23"/>
      <c r="AE72" s="29" t="str">
        <f t="shared" si="5"/>
        <v/>
      </c>
      <c r="AG72" s="7" t="str">
        <f>+$A$15</f>
        <v/>
      </c>
      <c r="AH72" s="7" t="str">
        <f>IF(A72&lt;&gt;"",IF(AE72&lt;&gt;"",AE72,0)+IF(G84&lt;&gt;"",G84,0),"")</f>
        <v/>
      </c>
      <c r="AI72" s="106" t="str">
        <f>IF(AH72="","",IF(AH72&gt;0,ROUND(AH72/LARGE(AH69:AH83,1),3),0))</f>
        <v/>
      </c>
    </row>
    <row r="73" spans="1:35" ht="13.5" x14ac:dyDescent="0.25">
      <c r="A73" s="59" t="str">
        <f>+$A$16</f>
        <v/>
      </c>
      <c r="B73" s="24"/>
      <c r="C73" s="24"/>
      <c r="D73" s="24"/>
      <c r="E73" s="24"/>
      <c r="F73" s="24"/>
      <c r="G73" s="24"/>
      <c r="H73" s="24"/>
      <c r="I73" s="24"/>
      <c r="J73" s="22"/>
      <c r="K73" s="23"/>
      <c r="L73" s="22"/>
      <c r="M73" s="23"/>
      <c r="N73" s="22"/>
      <c r="O73" s="23"/>
      <c r="P73" s="22"/>
      <c r="Q73" s="23"/>
      <c r="R73" s="22"/>
      <c r="S73" s="23"/>
      <c r="T73" s="22"/>
      <c r="U73" s="23"/>
      <c r="V73" s="22"/>
      <c r="W73" s="23"/>
      <c r="X73" s="22"/>
      <c r="Y73" s="23"/>
      <c r="Z73" s="22"/>
      <c r="AA73" s="23"/>
      <c r="AB73" s="22"/>
      <c r="AC73" s="23"/>
      <c r="AE73" s="29" t="str">
        <f t="shared" si="5"/>
        <v/>
      </c>
      <c r="AG73" s="7" t="str">
        <f>+$A$16</f>
        <v/>
      </c>
      <c r="AH73" s="7" t="str">
        <f>IF(A73&lt;&gt;"",IF(AE73&lt;&gt;"",AE73,0)+IF(I84&lt;&gt;"",I84,0),"")</f>
        <v/>
      </c>
      <c r="AI73" s="106" t="str">
        <f>IF(AH73="","",IF(AH73&gt;0,ROUND(AH73/LARGE(AH69:AH83,1),3),0))</f>
        <v/>
      </c>
    </row>
    <row r="74" spans="1:35" ht="13.5" x14ac:dyDescent="0.25">
      <c r="A74" s="59" t="str">
        <f>+$A$17</f>
        <v/>
      </c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2"/>
      <c r="M74" s="23"/>
      <c r="N74" s="22"/>
      <c r="O74" s="23"/>
      <c r="P74" s="22"/>
      <c r="Q74" s="23"/>
      <c r="R74" s="22"/>
      <c r="S74" s="23"/>
      <c r="T74" s="22"/>
      <c r="U74" s="23"/>
      <c r="V74" s="22"/>
      <c r="W74" s="23"/>
      <c r="X74" s="22"/>
      <c r="Y74" s="23"/>
      <c r="Z74" s="22"/>
      <c r="AA74" s="23"/>
      <c r="AB74" s="22"/>
      <c r="AC74" s="23"/>
      <c r="AE74" s="29" t="str">
        <f t="shared" si="5"/>
        <v/>
      </c>
      <c r="AG74" s="7" t="str">
        <f>+$A$17</f>
        <v/>
      </c>
      <c r="AH74" s="7" t="str">
        <f>IF(A74&lt;&gt;"",IF(AE74&lt;&gt;"",AE74,0)+IF(K84&lt;&gt;"",K84,0),"")</f>
        <v/>
      </c>
      <c r="AI74" s="106" t="str">
        <f>IF(AH74="","",IF(AH74&gt;0,ROUND(AH74/LARGE(AH69:AH83,1),3),0))</f>
        <v/>
      </c>
    </row>
    <row r="75" spans="1:35" ht="13.5" x14ac:dyDescent="0.25">
      <c r="A75" s="59" t="str">
        <f>+$A$18</f>
        <v/>
      </c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2"/>
      <c r="O75" s="23"/>
      <c r="P75" s="22"/>
      <c r="Q75" s="23"/>
      <c r="R75" s="22"/>
      <c r="S75" s="23"/>
      <c r="T75" s="22"/>
      <c r="U75" s="23"/>
      <c r="V75" s="22"/>
      <c r="W75" s="23"/>
      <c r="X75" s="22"/>
      <c r="Y75" s="23"/>
      <c r="Z75" s="22"/>
      <c r="AA75" s="23"/>
      <c r="AB75" s="22"/>
      <c r="AC75" s="23"/>
      <c r="AE75" s="29" t="str">
        <f t="shared" si="5"/>
        <v/>
      </c>
      <c r="AG75" s="7" t="str">
        <f>+$A$18</f>
        <v/>
      </c>
      <c r="AH75" s="7" t="str">
        <f>IF(A75&lt;&gt;"",IF(AE75&lt;&gt;"",AE75,0)+IF(M84&lt;&gt;"",M84,0),"")</f>
        <v/>
      </c>
      <c r="AI75" s="106" t="str">
        <f>IF(AH75="","",IF(AH75&gt;0,ROUND(AH75/LARGE(AH69:AH83,1),3),0))</f>
        <v/>
      </c>
    </row>
    <row r="76" spans="1:35" ht="13.5" x14ac:dyDescent="0.25">
      <c r="A76" s="59" t="str">
        <f>+$A$19</f>
        <v/>
      </c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2"/>
      <c r="Q76" s="23"/>
      <c r="R76" s="22"/>
      <c r="S76" s="23"/>
      <c r="T76" s="22"/>
      <c r="U76" s="23"/>
      <c r="V76" s="22"/>
      <c r="W76" s="23"/>
      <c r="X76" s="22"/>
      <c r="Y76" s="23"/>
      <c r="Z76" s="22"/>
      <c r="AA76" s="23"/>
      <c r="AB76" s="22"/>
      <c r="AC76" s="23"/>
      <c r="AE76" s="29" t="str">
        <f t="shared" si="5"/>
        <v/>
      </c>
      <c r="AG76" s="7" t="str">
        <f>+$A$19</f>
        <v/>
      </c>
      <c r="AH76" s="7" t="str">
        <f>IF(A76&lt;&gt;"",IF(AE76&lt;&gt;"",AE76,0)+IF(O84&lt;&gt;"",O84,0),"")</f>
        <v/>
      </c>
      <c r="AI76" s="106" t="str">
        <f>IF(AH76="","",IF(AH76&gt;0,ROUND(AH76/LARGE(AH69:AH83,1),3),0))</f>
        <v/>
      </c>
    </row>
    <row r="77" spans="1:35" ht="13.5" x14ac:dyDescent="0.25">
      <c r="A77" s="59" t="str">
        <f>+$A$20</f>
        <v/>
      </c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2"/>
      <c r="S77" s="23"/>
      <c r="T77" s="22"/>
      <c r="U77" s="23"/>
      <c r="V77" s="22"/>
      <c r="W77" s="23"/>
      <c r="X77" s="22"/>
      <c r="Y77" s="23"/>
      <c r="Z77" s="22"/>
      <c r="AA77" s="23"/>
      <c r="AB77" s="22"/>
      <c r="AC77" s="23"/>
      <c r="AE77" s="29" t="str">
        <f t="shared" si="5"/>
        <v/>
      </c>
      <c r="AG77" s="7" t="str">
        <f>+$A$20</f>
        <v/>
      </c>
      <c r="AH77" s="7" t="str">
        <f>IF(A77&lt;&gt;"",IF(AE77&lt;&gt;"",AE77,0)+IF(Q84&lt;&gt;"",Q84,0),"")</f>
        <v/>
      </c>
      <c r="AI77" s="106" t="str">
        <f>IF(AH77="","",IF(AH77&gt;0,ROUND(AH77/LARGE(AH69:AH83,1),3),0))</f>
        <v/>
      </c>
    </row>
    <row r="78" spans="1:35" ht="13.5" x14ac:dyDescent="0.25">
      <c r="A78" s="59" t="str">
        <f>+$A$21</f>
        <v/>
      </c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2"/>
      <c r="U78" s="23"/>
      <c r="V78" s="22"/>
      <c r="W78" s="23"/>
      <c r="X78" s="22"/>
      <c r="Y78" s="23"/>
      <c r="Z78" s="22"/>
      <c r="AA78" s="23"/>
      <c r="AB78" s="22"/>
      <c r="AC78" s="23"/>
      <c r="AE78" s="29" t="str">
        <f t="shared" si="5"/>
        <v/>
      </c>
      <c r="AG78" s="7" t="str">
        <f>+$A$21</f>
        <v/>
      </c>
      <c r="AH78" s="7" t="str">
        <f>IF(A78&lt;&gt;"",IF(AE78&lt;&gt;"",AE78,0)+IF(S84&lt;&gt;"",S84,0),"")</f>
        <v/>
      </c>
      <c r="AI78" s="106" t="str">
        <f>IF(AH78="","",IF(AH78&gt;0,ROUND(AH78/LARGE(AH69:AH83,1),3),0))</f>
        <v/>
      </c>
    </row>
    <row r="79" spans="1:35" ht="13.5" x14ac:dyDescent="0.25">
      <c r="A79" s="59" t="str">
        <f>+$A$22</f>
        <v/>
      </c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2"/>
      <c r="W79" s="23"/>
      <c r="X79" s="22"/>
      <c r="Y79" s="23"/>
      <c r="Z79" s="22"/>
      <c r="AA79" s="23"/>
      <c r="AB79" s="22"/>
      <c r="AC79" s="23"/>
      <c r="AE79" s="29" t="str">
        <f t="shared" si="5"/>
        <v/>
      </c>
      <c r="AG79" s="7" t="str">
        <f>+$A$22</f>
        <v/>
      </c>
      <c r="AH79" s="7" t="str">
        <f>IF(A79&lt;&gt;"",IF(AE79&lt;&gt;"",AE79,0)+IF(U84&lt;&gt;"",U84,0),"")</f>
        <v/>
      </c>
      <c r="AI79" s="106" t="str">
        <f>IF(AH79="","",IF(AH79&gt;0,ROUND(AH79/LARGE(AH69:AH83,1),3),0))</f>
        <v/>
      </c>
    </row>
    <row r="80" spans="1:35" ht="13.5" x14ac:dyDescent="0.25">
      <c r="A80" s="59" t="str">
        <f>+$A$23</f>
        <v/>
      </c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2"/>
      <c r="Y80" s="23"/>
      <c r="Z80" s="22"/>
      <c r="AA80" s="23"/>
      <c r="AB80" s="22"/>
      <c r="AC80" s="23"/>
      <c r="AE80" s="29" t="str">
        <f t="shared" si="5"/>
        <v/>
      </c>
      <c r="AG80" s="7" t="str">
        <f>+$A$23</f>
        <v/>
      </c>
      <c r="AH80" s="7" t="str">
        <f>IF(A80&lt;&gt;"",IF(AE80&lt;&gt;"",AE80,0)+IF(W84&lt;&gt;"",W84,0),"")</f>
        <v/>
      </c>
      <c r="AI80" s="106" t="str">
        <f>IF(AH80="","",IF(AH80&gt;0,ROUND(AH80/LARGE(AH69:AH83,1),3),0))</f>
        <v/>
      </c>
    </row>
    <row r="81" spans="1:35" ht="13.5" x14ac:dyDescent="0.25">
      <c r="A81" s="59" t="str">
        <f>+$A$24</f>
        <v/>
      </c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2"/>
      <c r="AA81" s="23"/>
      <c r="AB81" s="22"/>
      <c r="AC81" s="23"/>
      <c r="AE81" s="29" t="str">
        <f t="shared" si="5"/>
        <v/>
      </c>
      <c r="AG81" s="7" t="str">
        <f>+$A$24</f>
        <v/>
      </c>
      <c r="AH81" s="7" t="str">
        <f>IF(A81&lt;&gt;"",IF(AE81&lt;&gt;"",AE81,0)+IF(Y84&lt;&gt;"",Y84,0),"")</f>
        <v/>
      </c>
      <c r="AI81" s="106" t="str">
        <f>IF(AH81="","",IF(AH81&gt;0,ROUND(AH81/LARGE(AH69:AH83,1),3),0))</f>
        <v/>
      </c>
    </row>
    <row r="82" spans="1:35" ht="13.5" x14ac:dyDescent="0.25">
      <c r="A82" s="59" t="str">
        <f>+$A$25</f>
        <v/>
      </c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2"/>
      <c r="AC82" s="23"/>
      <c r="AE82" s="29" t="str">
        <f t="shared" si="5"/>
        <v/>
      </c>
      <c r="AG82" s="7" t="str">
        <f>+$A$25</f>
        <v/>
      </c>
      <c r="AH82" s="7" t="str">
        <f>IF(A82&lt;&gt;"",IF(AE82&lt;&gt;"",AE82,0)+IF(AA84&lt;&gt;"",AA84,0),"")</f>
        <v/>
      </c>
      <c r="AI82" s="106" t="str">
        <f>IF(AH82="","",IF(AH82&gt;0,ROUND(AH82/LARGE(AH69:AH83,1),3),0))</f>
        <v/>
      </c>
    </row>
    <row r="83" spans="1:35" x14ac:dyDescent="0.2">
      <c r="A83" s="59" t="str">
        <f>+$A$26</f>
        <v/>
      </c>
      <c r="C83" s="3"/>
      <c r="AE83" s="26"/>
      <c r="AG83" s="40" t="str">
        <f>+$A$26</f>
        <v/>
      </c>
      <c r="AH83" s="40" t="str">
        <f>IF(A83&lt;&gt;"",IF(AE83&lt;&gt;"",AE83,0)+IF(AC84&lt;&gt;"",AC84,0),"")</f>
        <v/>
      </c>
      <c r="AI83" s="107" t="str">
        <f>IF(AH83="","",IF(AH83&gt;0,ROUND(AH83/LARGE(AH69:AH83,1),3),0))</f>
        <v/>
      </c>
    </row>
    <row r="84" spans="1:35" s="26" customFormat="1" x14ac:dyDescent="0.2">
      <c r="C84" s="27" t="str">
        <f>IF(C68="","",SUM(C69:C82))</f>
        <v/>
      </c>
      <c r="E84" s="27" t="str">
        <f>IF(E68="","",SUM(E69:E82))</f>
        <v/>
      </c>
      <c r="G84" s="27" t="str">
        <f>IF(G68="","",SUM(G69:G82))</f>
        <v/>
      </c>
      <c r="I84" s="27" t="str">
        <f>IF(I68="","",SUM(I69:I82))</f>
        <v/>
      </c>
      <c r="K84" s="27" t="str">
        <f>IF(K68="","",SUM(K69:K82))</f>
        <v/>
      </c>
      <c r="M84" s="27" t="str">
        <f>IF(M68="","",SUM(M69:M82))</f>
        <v/>
      </c>
      <c r="O84" s="27" t="str">
        <f>IF(O68="","",SUM(O69:O82))</f>
        <v/>
      </c>
      <c r="Q84" s="27" t="str">
        <f>IF(Q68="","",SUM(Q69:Q82))</f>
        <v/>
      </c>
      <c r="S84" s="27" t="str">
        <f>IF(S68="","",SUM(S69:S82))</f>
        <v/>
      </c>
      <c r="U84" s="27" t="str">
        <f>IF(U68="","",SUM(U69:U82))</f>
        <v/>
      </c>
      <c r="W84" s="27" t="str">
        <f>IF(W68="","",SUM(W69:W82))</f>
        <v/>
      </c>
      <c r="X84" s="27"/>
      <c r="Y84" s="27" t="str">
        <f>IF(Y68="","",SUM(Y69:Y82))</f>
        <v/>
      </c>
      <c r="AA84" s="27" t="str">
        <f>IF(AA68="","",SUM(AA69:AA82))</f>
        <v/>
      </c>
      <c r="AC84" s="27" t="str">
        <f>IF(AC68="","",SUM(AC69:AC82))</f>
        <v/>
      </c>
      <c r="AG84" s="41"/>
      <c r="AH84" s="93"/>
      <c r="AI84" s="41"/>
    </row>
    <row r="85" spans="1:35" ht="24" customHeight="1" x14ac:dyDescent="0.2">
      <c r="AC85" s="8" t="str">
        <f>"Firma ("&amp;Anagrafica!B91&amp;")"</f>
        <v>Firma (Commissario 3)</v>
      </c>
      <c r="AE85" s="88"/>
      <c r="AF85" s="88"/>
      <c r="AG85" s="89"/>
      <c r="AH85" s="88"/>
      <c r="AI85" s="88"/>
    </row>
    <row r="86" spans="1:35" ht="18.75" x14ac:dyDescent="0.3">
      <c r="A86" s="19" t="str">
        <f>IF(Anagrafica!A92&lt;&gt;"",Anagrafica!A92&amp;" - "&amp;Anagrafica!B92,"")</f>
        <v/>
      </c>
      <c r="B86" s="20"/>
      <c r="D86" s="1"/>
      <c r="AE86" s="90"/>
      <c r="AF86" s="90"/>
      <c r="AG86" s="91"/>
      <c r="AH86" s="90"/>
      <c r="AI86" s="90"/>
    </row>
    <row r="87" spans="1:35" s="5" customFormat="1" ht="13.5" customHeight="1" x14ac:dyDescent="0.2">
      <c r="A87" s="4" t="s">
        <v>10</v>
      </c>
      <c r="C87" s="60" t="str">
        <f>$A$13</f>
        <v/>
      </c>
      <c r="E87" s="60" t="str">
        <f>+$A$14</f>
        <v/>
      </c>
      <c r="G87" s="60" t="str">
        <f>+$A$15</f>
        <v/>
      </c>
      <c r="I87" s="60" t="str">
        <f>+$A$16</f>
        <v/>
      </c>
      <c r="K87" s="60" t="str">
        <f>+$A$17</f>
        <v/>
      </c>
      <c r="M87" s="60" t="str">
        <f>+$A$18</f>
        <v/>
      </c>
      <c r="O87" s="60" t="str">
        <f>+$A$19</f>
        <v/>
      </c>
      <c r="Q87" s="60" t="str">
        <f>+$A$20</f>
        <v/>
      </c>
      <c r="S87" s="60" t="str">
        <f>+$A$21</f>
        <v/>
      </c>
      <c r="U87" s="60" t="str">
        <f>+$A$22</f>
        <v/>
      </c>
      <c r="W87" s="60" t="str">
        <f>+$A$23</f>
        <v/>
      </c>
      <c r="Y87" s="60" t="str">
        <f>+$A$24</f>
        <v/>
      </c>
      <c r="AA87" s="60" t="str">
        <f>+$A$25</f>
        <v/>
      </c>
      <c r="AC87" s="60" t="str">
        <f>+$A$26</f>
        <v/>
      </c>
      <c r="AE87" s="26"/>
      <c r="AG87" s="4" t="s">
        <v>10</v>
      </c>
      <c r="AH87" s="5" t="s">
        <v>1</v>
      </c>
      <c r="AI87" s="5" t="s">
        <v>0</v>
      </c>
    </row>
    <row r="88" spans="1:35" ht="13.5" x14ac:dyDescent="0.25">
      <c r="A88" s="59" t="str">
        <f>+$A$12</f>
        <v/>
      </c>
      <c r="B88" s="22"/>
      <c r="C88" s="23"/>
      <c r="D88" s="22"/>
      <c r="E88" s="23"/>
      <c r="F88" s="22"/>
      <c r="G88" s="23"/>
      <c r="H88" s="22"/>
      <c r="I88" s="23"/>
      <c r="J88" s="22"/>
      <c r="K88" s="23"/>
      <c r="L88" s="22"/>
      <c r="M88" s="23"/>
      <c r="N88" s="22"/>
      <c r="O88" s="23"/>
      <c r="P88" s="22"/>
      <c r="Q88" s="23"/>
      <c r="R88" s="22"/>
      <c r="S88" s="23"/>
      <c r="T88" s="22"/>
      <c r="U88" s="23"/>
      <c r="V88" s="22"/>
      <c r="W88" s="23"/>
      <c r="X88" s="22"/>
      <c r="Y88" s="23"/>
      <c r="Z88" s="22"/>
      <c r="AA88" s="23"/>
      <c r="AB88" s="22"/>
      <c r="AC88" s="23"/>
      <c r="AE88" s="29" t="str">
        <f t="shared" ref="AE88:AE101" si="6">IF(OR(A88="",AND(A88&lt;&gt;"",A89="")),"",SUM(B88,D88,F88,H88,J88,L88,N88,P88,R88,T88,V88,X88,Z88,AB88))</f>
        <v/>
      </c>
      <c r="AG88" s="6" t="str">
        <f>+$A$12</f>
        <v/>
      </c>
      <c r="AH88" s="6" t="str">
        <f>IF(A88&lt;&gt;"",AE88,"")</f>
        <v/>
      </c>
      <c r="AI88" s="105" t="str">
        <f>IF(AH88="","",IF(AH88&gt;0,ROUND(AH88/LARGE(AH88:AH102,1),3),0))</f>
        <v/>
      </c>
    </row>
    <row r="89" spans="1:35" ht="13.5" x14ac:dyDescent="0.25">
      <c r="A89" s="59" t="str">
        <f>+$A$13</f>
        <v/>
      </c>
      <c r="B89" s="24"/>
      <c r="C89" s="24"/>
      <c r="D89" s="22"/>
      <c r="E89" s="23"/>
      <c r="F89" s="22"/>
      <c r="G89" s="23"/>
      <c r="H89" s="22"/>
      <c r="I89" s="23"/>
      <c r="J89" s="22"/>
      <c r="K89" s="23"/>
      <c r="L89" s="22"/>
      <c r="M89" s="23"/>
      <c r="N89" s="22"/>
      <c r="O89" s="23"/>
      <c r="P89" s="22"/>
      <c r="Q89" s="23"/>
      <c r="R89" s="22"/>
      <c r="S89" s="23"/>
      <c r="T89" s="22"/>
      <c r="U89" s="23"/>
      <c r="V89" s="22"/>
      <c r="W89" s="23"/>
      <c r="X89" s="22"/>
      <c r="Y89" s="23"/>
      <c r="Z89" s="22"/>
      <c r="AA89" s="23"/>
      <c r="AB89" s="22"/>
      <c r="AC89" s="23"/>
      <c r="AE89" s="29" t="str">
        <f t="shared" si="6"/>
        <v/>
      </c>
      <c r="AG89" s="7" t="str">
        <f>+$A$13</f>
        <v/>
      </c>
      <c r="AH89" s="7" t="str">
        <f>IF(A89&lt;&gt;"",IF(AE89&lt;&gt;"",AE89,0)+IF(C103&lt;&gt;"",C103,0),"")</f>
        <v/>
      </c>
      <c r="AI89" s="106" t="str">
        <f>IF(AH89="","",IF(AH89&gt;0,ROUND(AH89/LARGE(AH88:AH102,1),3),0))</f>
        <v/>
      </c>
    </row>
    <row r="90" spans="1:35" ht="13.5" x14ac:dyDescent="0.25">
      <c r="A90" s="59" t="str">
        <f>+$A$14</f>
        <v/>
      </c>
      <c r="B90" s="24"/>
      <c r="C90" s="24"/>
      <c r="D90" s="24"/>
      <c r="E90" s="24"/>
      <c r="F90" s="22"/>
      <c r="G90" s="23"/>
      <c r="H90" s="22"/>
      <c r="I90" s="23"/>
      <c r="J90" s="22"/>
      <c r="K90" s="23"/>
      <c r="L90" s="22"/>
      <c r="M90" s="23"/>
      <c r="N90" s="22"/>
      <c r="O90" s="23"/>
      <c r="P90" s="22"/>
      <c r="Q90" s="23"/>
      <c r="R90" s="22"/>
      <c r="S90" s="23"/>
      <c r="T90" s="22"/>
      <c r="U90" s="23"/>
      <c r="V90" s="22"/>
      <c r="W90" s="23"/>
      <c r="X90" s="22"/>
      <c r="Y90" s="23"/>
      <c r="Z90" s="22"/>
      <c r="AA90" s="23"/>
      <c r="AB90" s="22"/>
      <c r="AC90" s="23"/>
      <c r="AE90" s="29" t="str">
        <f t="shared" si="6"/>
        <v/>
      </c>
      <c r="AG90" s="7" t="str">
        <f>+$A$14</f>
        <v/>
      </c>
      <c r="AH90" s="7" t="str">
        <f>IF(A90&lt;&gt;"",IF(AE90&lt;&gt;"",AE90,0)+IF(E103&lt;&gt;"",E103,0),"")</f>
        <v/>
      </c>
      <c r="AI90" s="106" t="str">
        <f>IF(AH90="","",IF(AH90&gt;0,ROUND(AH90/LARGE(AH88:AH102,1),3),0))</f>
        <v/>
      </c>
    </row>
    <row r="91" spans="1:35" ht="13.5" x14ac:dyDescent="0.25">
      <c r="A91" s="59" t="str">
        <f>+$A$15</f>
        <v/>
      </c>
      <c r="B91" s="24"/>
      <c r="C91" s="24"/>
      <c r="D91" s="24"/>
      <c r="E91" s="24"/>
      <c r="F91" s="24"/>
      <c r="G91" s="24"/>
      <c r="H91" s="22"/>
      <c r="I91" s="23"/>
      <c r="J91" s="22"/>
      <c r="K91" s="23"/>
      <c r="L91" s="22"/>
      <c r="M91" s="23"/>
      <c r="N91" s="22"/>
      <c r="O91" s="23"/>
      <c r="P91" s="22"/>
      <c r="Q91" s="23"/>
      <c r="R91" s="22"/>
      <c r="S91" s="23"/>
      <c r="T91" s="22"/>
      <c r="U91" s="23"/>
      <c r="V91" s="22"/>
      <c r="W91" s="23"/>
      <c r="X91" s="22"/>
      <c r="Y91" s="23"/>
      <c r="Z91" s="22"/>
      <c r="AA91" s="23"/>
      <c r="AB91" s="22"/>
      <c r="AC91" s="23"/>
      <c r="AE91" s="29" t="str">
        <f t="shared" si="6"/>
        <v/>
      </c>
      <c r="AG91" s="7" t="str">
        <f>+$A$15</f>
        <v/>
      </c>
      <c r="AH91" s="7" t="str">
        <f>IF(A91&lt;&gt;"",IF(AE91&lt;&gt;"",AE91,0)+IF(G103&lt;&gt;"",G103,0),"")</f>
        <v/>
      </c>
      <c r="AI91" s="106" t="str">
        <f>IF(AH91="","",IF(AH91&gt;0,ROUND(AH91/LARGE(AH88:AH102,1),3),0))</f>
        <v/>
      </c>
    </row>
    <row r="92" spans="1:35" ht="13.5" x14ac:dyDescent="0.25">
      <c r="A92" s="59" t="str">
        <f>+$A$16</f>
        <v/>
      </c>
      <c r="B92" s="24"/>
      <c r="C92" s="24"/>
      <c r="D92" s="24"/>
      <c r="E92" s="24"/>
      <c r="F92" s="24"/>
      <c r="G92" s="24"/>
      <c r="H92" s="24"/>
      <c r="I92" s="24"/>
      <c r="J92" s="22"/>
      <c r="K92" s="23"/>
      <c r="L92" s="22"/>
      <c r="M92" s="23"/>
      <c r="N92" s="22"/>
      <c r="O92" s="23"/>
      <c r="P92" s="22"/>
      <c r="Q92" s="23"/>
      <c r="R92" s="22"/>
      <c r="S92" s="23"/>
      <c r="T92" s="22"/>
      <c r="U92" s="23"/>
      <c r="V92" s="22"/>
      <c r="W92" s="23"/>
      <c r="X92" s="22"/>
      <c r="Y92" s="23"/>
      <c r="Z92" s="22"/>
      <c r="AA92" s="23"/>
      <c r="AB92" s="22"/>
      <c r="AC92" s="23"/>
      <c r="AE92" s="29" t="str">
        <f t="shared" si="6"/>
        <v/>
      </c>
      <c r="AG92" s="7" t="str">
        <f>+$A$16</f>
        <v/>
      </c>
      <c r="AH92" s="7" t="str">
        <f>IF(A92&lt;&gt;"",IF(AE92&lt;&gt;"",AE92,0)+IF(I103&lt;&gt;"",I103,0),"")</f>
        <v/>
      </c>
      <c r="AI92" s="106" t="str">
        <f>IF(AH92="","",IF(AH92&gt;0,ROUND(AH92/LARGE(AH88:AH102,1),3),0))</f>
        <v/>
      </c>
    </row>
    <row r="93" spans="1:35" ht="13.5" x14ac:dyDescent="0.25">
      <c r="A93" s="59" t="str">
        <f>+$A$17</f>
        <v/>
      </c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2"/>
      <c r="M93" s="23"/>
      <c r="N93" s="22"/>
      <c r="O93" s="23"/>
      <c r="P93" s="22"/>
      <c r="Q93" s="23"/>
      <c r="R93" s="22"/>
      <c r="S93" s="23"/>
      <c r="T93" s="22"/>
      <c r="U93" s="23"/>
      <c r="V93" s="22"/>
      <c r="W93" s="23"/>
      <c r="X93" s="22"/>
      <c r="Y93" s="23"/>
      <c r="Z93" s="22"/>
      <c r="AA93" s="23"/>
      <c r="AB93" s="22"/>
      <c r="AC93" s="23"/>
      <c r="AE93" s="29" t="str">
        <f t="shared" si="6"/>
        <v/>
      </c>
      <c r="AG93" s="7" t="str">
        <f>+$A$17</f>
        <v/>
      </c>
      <c r="AH93" s="7" t="str">
        <f>IF(A93&lt;&gt;"",IF(AE93&lt;&gt;"",AE93,0)+IF(K103&lt;&gt;"",K103,0),"")</f>
        <v/>
      </c>
      <c r="AI93" s="106" t="str">
        <f>IF(AH93="","",IF(AH93&gt;0,ROUND(AH93/LARGE(AH88:AH102,1),3),0))</f>
        <v/>
      </c>
    </row>
    <row r="94" spans="1:35" ht="13.5" x14ac:dyDescent="0.25">
      <c r="A94" s="59" t="str">
        <f>+$A$18</f>
        <v/>
      </c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2"/>
      <c r="O94" s="23"/>
      <c r="P94" s="22"/>
      <c r="Q94" s="23"/>
      <c r="R94" s="22"/>
      <c r="S94" s="23"/>
      <c r="T94" s="22"/>
      <c r="U94" s="23"/>
      <c r="V94" s="22"/>
      <c r="W94" s="23"/>
      <c r="X94" s="22"/>
      <c r="Y94" s="23"/>
      <c r="Z94" s="22"/>
      <c r="AA94" s="23"/>
      <c r="AB94" s="22"/>
      <c r="AC94" s="23"/>
      <c r="AE94" s="29" t="str">
        <f t="shared" si="6"/>
        <v/>
      </c>
      <c r="AG94" s="7" t="str">
        <f>+$A$18</f>
        <v/>
      </c>
      <c r="AH94" s="7" t="str">
        <f>IF(A94&lt;&gt;"",IF(AE94&lt;&gt;"",AE94,0)+IF(M103&lt;&gt;"",M103,0),"")</f>
        <v/>
      </c>
      <c r="AI94" s="106" t="str">
        <f>IF(AH94="","",IF(AH94&gt;0,ROUND(AH94/LARGE(AH88:AH102,1),3),0))</f>
        <v/>
      </c>
    </row>
    <row r="95" spans="1:35" ht="13.5" x14ac:dyDescent="0.25">
      <c r="A95" s="59" t="str">
        <f>+$A$19</f>
        <v/>
      </c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2"/>
      <c r="Q95" s="23"/>
      <c r="R95" s="22"/>
      <c r="S95" s="23"/>
      <c r="T95" s="22"/>
      <c r="U95" s="23"/>
      <c r="V95" s="22"/>
      <c r="W95" s="23"/>
      <c r="X95" s="22"/>
      <c r="Y95" s="23"/>
      <c r="Z95" s="22"/>
      <c r="AA95" s="23"/>
      <c r="AB95" s="22"/>
      <c r="AC95" s="23"/>
      <c r="AE95" s="29" t="str">
        <f t="shared" si="6"/>
        <v/>
      </c>
      <c r="AG95" s="7" t="str">
        <f>+$A$19</f>
        <v/>
      </c>
      <c r="AH95" s="7" t="str">
        <f>IF(A95&lt;&gt;"",IF(AE95&lt;&gt;"",AE95,0)+IF(O103&lt;&gt;"",O103,0),"")</f>
        <v/>
      </c>
      <c r="AI95" s="106" t="str">
        <f>IF(AH95="","",IF(AH95&gt;0,ROUND(AH95/LARGE(AH88:AH102,1),3),0))</f>
        <v/>
      </c>
    </row>
    <row r="96" spans="1:35" ht="13.5" x14ac:dyDescent="0.25">
      <c r="A96" s="59" t="str">
        <f>+$A$20</f>
        <v/>
      </c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2"/>
      <c r="S96" s="23"/>
      <c r="T96" s="22"/>
      <c r="U96" s="23"/>
      <c r="V96" s="22"/>
      <c r="W96" s="23"/>
      <c r="X96" s="22"/>
      <c r="Y96" s="23"/>
      <c r="Z96" s="22"/>
      <c r="AA96" s="23"/>
      <c r="AB96" s="22"/>
      <c r="AC96" s="23"/>
      <c r="AE96" s="29" t="str">
        <f t="shared" si="6"/>
        <v/>
      </c>
      <c r="AG96" s="7" t="str">
        <f>+$A$20</f>
        <v/>
      </c>
      <c r="AH96" s="7" t="str">
        <f>IF(A96&lt;&gt;"",IF(AE96&lt;&gt;"",AE96,0)+IF(Q103&lt;&gt;"",Q103,0),"")</f>
        <v/>
      </c>
      <c r="AI96" s="106" t="str">
        <f>IF(AH96="","",IF(AH96&gt;0,ROUND(AH96/LARGE(AH88:AH102,1),3),0))</f>
        <v/>
      </c>
    </row>
    <row r="97" spans="1:35" ht="13.5" x14ac:dyDescent="0.25">
      <c r="A97" s="59" t="str">
        <f>+$A$21</f>
        <v/>
      </c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2"/>
      <c r="U97" s="23"/>
      <c r="V97" s="22"/>
      <c r="W97" s="23"/>
      <c r="X97" s="22"/>
      <c r="Y97" s="23"/>
      <c r="Z97" s="22"/>
      <c r="AA97" s="23"/>
      <c r="AB97" s="22"/>
      <c r="AC97" s="23"/>
      <c r="AE97" s="29" t="str">
        <f t="shared" si="6"/>
        <v/>
      </c>
      <c r="AG97" s="7" t="str">
        <f>+$A$21</f>
        <v/>
      </c>
      <c r="AH97" s="7" t="str">
        <f>IF(A97&lt;&gt;"",IF(AE97&lt;&gt;"",AE97,0)+IF(S103&lt;&gt;"",S103,0),"")</f>
        <v/>
      </c>
      <c r="AI97" s="106" t="str">
        <f>IF(AH97="","",IF(AH97&gt;0,ROUND(AH97/LARGE(AH88:AH102,1),3),0))</f>
        <v/>
      </c>
    </row>
    <row r="98" spans="1:35" ht="13.5" x14ac:dyDescent="0.25">
      <c r="A98" s="59" t="str">
        <f>+$A$22</f>
        <v/>
      </c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2"/>
      <c r="W98" s="23"/>
      <c r="X98" s="22"/>
      <c r="Y98" s="23"/>
      <c r="Z98" s="22"/>
      <c r="AA98" s="23"/>
      <c r="AB98" s="22"/>
      <c r="AC98" s="23"/>
      <c r="AE98" s="29" t="str">
        <f t="shared" si="6"/>
        <v/>
      </c>
      <c r="AG98" s="7" t="str">
        <f>+$A$22</f>
        <v/>
      </c>
      <c r="AH98" s="7" t="str">
        <f>IF(A98&lt;&gt;"",IF(AE98&lt;&gt;"",AE98,0)+IF(U103&lt;&gt;"",U103,0),"")</f>
        <v/>
      </c>
      <c r="AI98" s="106" t="str">
        <f>IF(AH98="","",IF(AH98&gt;0,ROUND(AH98/LARGE(AH88:AH102,1),3),0))</f>
        <v/>
      </c>
    </row>
    <row r="99" spans="1:35" ht="13.5" x14ac:dyDescent="0.25">
      <c r="A99" s="59" t="str">
        <f>+$A$23</f>
        <v/>
      </c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2"/>
      <c r="Y99" s="23"/>
      <c r="Z99" s="22"/>
      <c r="AA99" s="23"/>
      <c r="AB99" s="22"/>
      <c r="AC99" s="23"/>
      <c r="AE99" s="29" t="str">
        <f t="shared" si="6"/>
        <v/>
      </c>
      <c r="AG99" s="7" t="str">
        <f>+$A$23</f>
        <v/>
      </c>
      <c r="AH99" s="7" t="str">
        <f>IF(A99&lt;&gt;"",IF(AE99&lt;&gt;"",AE99,0)+IF(W103&lt;&gt;"",W103,0),"")</f>
        <v/>
      </c>
      <c r="AI99" s="106" t="str">
        <f>IF(AH99="","",IF(AH99&gt;0,ROUND(AH99/LARGE(AH88:AH102,1),3),0))</f>
        <v/>
      </c>
    </row>
    <row r="100" spans="1:35" ht="13.5" x14ac:dyDescent="0.25">
      <c r="A100" s="59" t="str">
        <f>+$A$24</f>
        <v/>
      </c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2"/>
      <c r="AA100" s="23"/>
      <c r="AB100" s="22"/>
      <c r="AC100" s="23"/>
      <c r="AE100" s="29" t="str">
        <f t="shared" si="6"/>
        <v/>
      </c>
      <c r="AG100" s="7" t="str">
        <f>+$A$24</f>
        <v/>
      </c>
      <c r="AH100" s="7" t="str">
        <f>IF(A100&lt;&gt;"",IF(AE100&lt;&gt;"",AE100,0)+IF(Y103&lt;&gt;"",Y103,0),"")</f>
        <v/>
      </c>
      <c r="AI100" s="106" t="str">
        <f>IF(AH100="","",IF(AH100&gt;0,ROUND(AH100/LARGE(AH88:AH102,1),3),0))</f>
        <v/>
      </c>
    </row>
    <row r="101" spans="1:35" ht="13.5" x14ac:dyDescent="0.25">
      <c r="A101" s="59" t="str">
        <f>+$A$25</f>
        <v/>
      </c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2"/>
      <c r="AC101" s="23"/>
      <c r="AE101" s="29" t="str">
        <f t="shared" si="6"/>
        <v/>
      </c>
      <c r="AG101" s="7" t="str">
        <f>+$A$25</f>
        <v/>
      </c>
      <c r="AH101" s="7" t="str">
        <f>IF(A101&lt;&gt;"",IF(AE101&lt;&gt;"",AE101,0)+IF(AA103&lt;&gt;"",AA103,0),"")</f>
        <v/>
      </c>
      <c r="AI101" s="106" t="str">
        <f>IF(AH101="","",IF(AH101&gt;0,ROUND(AH101/LARGE(AH88:AH102,1),3),0))</f>
        <v/>
      </c>
    </row>
    <row r="102" spans="1:35" x14ac:dyDescent="0.2">
      <c r="A102" s="59" t="str">
        <f>+$A$26</f>
        <v/>
      </c>
      <c r="C102" s="3"/>
      <c r="AE102" s="26"/>
      <c r="AG102" s="40" t="str">
        <f>+$A$26</f>
        <v/>
      </c>
      <c r="AH102" s="40" t="str">
        <f>IF(A102&lt;&gt;"",IF(AE102&lt;&gt;"",AE102,0)+IF(AC103&lt;&gt;"",AC103,0),"")</f>
        <v/>
      </c>
      <c r="AI102" s="107" t="str">
        <f>IF(AH102="","",IF(AH102&gt;0,ROUND(AH102/LARGE(AH88:AH102,1),3),0))</f>
        <v/>
      </c>
    </row>
    <row r="103" spans="1:35" s="26" customFormat="1" x14ac:dyDescent="0.2">
      <c r="C103" s="27" t="str">
        <f>IF(C87="","",SUM(C88:C101))</f>
        <v/>
      </c>
      <c r="E103" s="27" t="str">
        <f>IF(E87="","",SUM(E88:E101))</f>
        <v/>
      </c>
      <c r="G103" s="27" t="str">
        <f>IF(G87="","",SUM(G88:G101))</f>
        <v/>
      </c>
      <c r="I103" s="27" t="str">
        <f>IF(I87="","",SUM(I88:I101))</f>
        <v/>
      </c>
      <c r="K103" s="27" t="str">
        <f>IF(K87="","",SUM(K88:K101))</f>
        <v/>
      </c>
      <c r="M103" s="27" t="str">
        <f>IF(M87="","",SUM(M88:M101))</f>
        <v/>
      </c>
      <c r="O103" s="27" t="str">
        <f>IF(O87="","",SUM(O88:O101))</f>
        <v/>
      </c>
      <c r="Q103" s="27" t="str">
        <f>IF(Q87="","",SUM(Q88:Q101))</f>
        <v/>
      </c>
      <c r="S103" s="27" t="str">
        <f>IF(S87="","",SUM(S88:S101))</f>
        <v/>
      </c>
      <c r="U103" s="27" t="str">
        <f>IF(U87="","",SUM(U88:U101))</f>
        <v/>
      </c>
      <c r="W103" s="27" t="str">
        <f>IF(W87="","",SUM(W88:W101))</f>
        <v/>
      </c>
      <c r="X103" s="27"/>
      <c r="Y103" s="27" t="str">
        <f>IF(Y87="","",SUM(Y88:Y101))</f>
        <v/>
      </c>
      <c r="AA103" s="27" t="str">
        <f>IF(AA87="","",SUM(AA88:AA101))</f>
        <v/>
      </c>
      <c r="AC103" s="27" t="str">
        <f>IF(AC87="","",SUM(AC88:AC101))</f>
        <v/>
      </c>
      <c r="AG103" s="41"/>
      <c r="AH103" s="93"/>
      <c r="AI103" s="41"/>
    </row>
    <row r="104" spans="1:35" ht="24" customHeight="1" x14ac:dyDescent="0.2">
      <c r="AC104" s="8" t="str">
        <f>"Firma ("&amp;Anagrafica!B92&amp;")"</f>
        <v>Firma ()</v>
      </c>
      <c r="AE104" s="88"/>
      <c r="AF104" s="88"/>
      <c r="AG104" s="89"/>
      <c r="AH104" s="88"/>
      <c r="AI104" s="88"/>
    </row>
    <row r="105" spans="1:35" ht="18.75" x14ac:dyDescent="0.3">
      <c r="A105" s="19" t="str">
        <f>IF(Anagrafica!A93&lt;&gt;"",Anagrafica!A93&amp;" - "&amp;Anagrafica!B93,"")</f>
        <v/>
      </c>
      <c r="B105" s="20"/>
      <c r="D105" s="1"/>
    </row>
    <row r="106" spans="1:35" s="5" customFormat="1" ht="13.5" customHeight="1" x14ac:dyDescent="0.2">
      <c r="A106" s="4" t="s">
        <v>10</v>
      </c>
      <c r="C106" s="60" t="str">
        <f>$A$13</f>
        <v/>
      </c>
      <c r="E106" s="60" t="str">
        <f>+$A$14</f>
        <v/>
      </c>
      <c r="G106" s="60" t="str">
        <f>+$A$15</f>
        <v/>
      </c>
      <c r="I106" s="60" t="str">
        <f>+$A$16</f>
        <v/>
      </c>
      <c r="K106" s="60" t="str">
        <f>+$A$17</f>
        <v/>
      </c>
      <c r="M106" s="60" t="str">
        <f>+$A$18</f>
        <v/>
      </c>
      <c r="O106" s="60" t="str">
        <f>+$A$19</f>
        <v/>
      </c>
      <c r="Q106" s="60" t="str">
        <f>+$A$20</f>
        <v/>
      </c>
      <c r="S106" s="60" t="str">
        <f>+$A$21</f>
        <v/>
      </c>
      <c r="U106" s="60" t="str">
        <f>+$A$22</f>
        <v/>
      </c>
      <c r="W106" s="60" t="str">
        <f>+$A$23</f>
        <v/>
      </c>
      <c r="Y106" s="60" t="str">
        <f>+$A$24</f>
        <v/>
      </c>
      <c r="AA106" s="60" t="str">
        <f>+$A$25</f>
        <v/>
      </c>
      <c r="AC106" s="60" t="str">
        <f>+$A$26</f>
        <v/>
      </c>
      <c r="AE106" s="26"/>
      <c r="AG106" s="4" t="s">
        <v>10</v>
      </c>
      <c r="AH106" s="5" t="s">
        <v>1</v>
      </c>
      <c r="AI106" s="5" t="s">
        <v>0</v>
      </c>
    </row>
    <row r="107" spans="1:35" ht="13.5" x14ac:dyDescent="0.25">
      <c r="A107" s="59" t="str">
        <f>+$A$12</f>
        <v/>
      </c>
      <c r="B107" s="22"/>
      <c r="C107" s="23"/>
      <c r="D107" s="22"/>
      <c r="E107" s="23"/>
      <c r="F107" s="22"/>
      <c r="G107" s="23"/>
      <c r="H107" s="22"/>
      <c r="I107" s="23"/>
      <c r="J107" s="22"/>
      <c r="K107" s="23"/>
      <c r="L107" s="22"/>
      <c r="M107" s="23"/>
      <c r="N107" s="22"/>
      <c r="O107" s="23"/>
      <c r="P107" s="22"/>
      <c r="Q107" s="23"/>
      <c r="R107" s="22"/>
      <c r="S107" s="23"/>
      <c r="T107" s="22"/>
      <c r="U107" s="23"/>
      <c r="V107" s="22"/>
      <c r="W107" s="23"/>
      <c r="X107" s="22"/>
      <c r="Y107" s="23"/>
      <c r="Z107" s="22"/>
      <c r="AA107" s="23"/>
      <c r="AB107" s="22"/>
      <c r="AC107" s="23"/>
      <c r="AE107" s="29" t="str">
        <f t="shared" ref="AE107:AE120" si="7">IF(OR(A107="",AND(A107&lt;&gt;"",A108="")),"",SUM(B107,D107,F107,H107,J107,L107,N107,P107,R107,T107,V107,X107,Z107,AB107))</f>
        <v/>
      </c>
      <c r="AG107" s="6" t="str">
        <f>+$A$12</f>
        <v/>
      </c>
      <c r="AH107" s="6" t="str">
        <f>IF(A107&lt;&gt;"",AE107,"")</f>
        <v/>
      </c>
      <c r="AI107" s="105" t="str">
        <f>IF(AH107="","",IF(AH107&gt;0,ROUND(AH107/LARGE(AH107:AH121,1),3),0))</f>
        <v/>
      </c>
    </row>
    <row r="108" spans="1:35" ht="13.5" x14ac:dyDescent="0.25">
      <c r="A108" s="59" t="str">
        <f>+$A$13</f>
        <v/>
      </c>
      <c r="B108" s="24"/>
      <c r="C108" s="24"/>
      <c r="D108" s="22"/>
      <c r="E108" s="23"/>
      <c r="F108" s="22"/>
      <c r="G108" s="23"/>
      <c r="H108" s="22"/>
      <c r="I108" s="23"/>
      <c r="J108" s="22"/>
      <c r="K108" s="23"/>
      <c r="L108" s="22"/>
      <c r="M108" s="23"/>
      <c r="N108" s="22"/>
      <c r="O108" s="23"/>
      <c r="P108" s="22"/>
      <c r="Q108" s="23"/>
      <c r="R108" s="22"/>
      <c r="S108" s="23"/>
      <c r="T108" s="22"/>
      <c r="U108" s="23"/>
      <c r="V108" s="22"/>
      <c r="W108" s="23"/>
      <c r="X108" s="22"/>
      <c r="Y108" s="23"/>
      <c r="Z108" s="22"/>
      <c r="AA108" s="23"/>
      <c r="AB108" s="22"/>
      <c r="AC108" s="23"/>
      <c r="AE108" s="29" t="str">
        <f t="shared" si="7"/>
        <v/>
      </c>
      <c r="AG108" s="7" t="str">
        <f>+$A$13</f>
        <v/>
      </c>
      <c r="AH108" s="7" t="str">
        <f>IF(A108&lt;&gt;"",IF(AE108&lt;&gt;"",AE108,0)+IF(C122&lt;&gt;"",C122,0),"")</f>
        <v/>
      </c>
      <c r="AI108" s="106" t="str">
        <f>IF(AH108="","",IF(AH108&gt;0,ROUND(AH108/LARGE(AH107:AH121,1),3),0))</f>
        <v/>
      </c>
    </row>
    <row r="109" spans="1:35" ht="13.5" x14ac:dyDescent="0.25">
      <c r="A109" s="59" t="str">
        <f>+$A$14</f>
        <v/>
      </c>
      <c r="B109" s="24"/>
      <c r="C109" s="24"/>
      <c r="D109" s="24"/>
      <c r="E109" s="24"/>
      <c r="F109" s="22"/>
      <c r="G109" s="23"/>
      <c r="H109" s="22"/>
      <c r="I109" s="23"/>
      <c r="J109" s="22"/>
      <c r="K109" s="23"/>
      <c r="L109" s="22"/>
      <c r="M109" s="23"/>
      <c r="N109" s="22"/>
      <c r="O109" s="23"/>
      <c r="P109" s="22"/>
      <c r="Q109" s="23"/>
      <c r="R109" s="22"/>
      <c r="S109" s="23"/>
      <c r="T109" s="22"/>
      <c r="U109" s="23"/>
      <c r="V109" s="22"/>
      <c r="W109" s="23"/>
      <c r="X109" s="22"/>
      <c r="Y109" s="23"/>
      <c r="Z109" s="22"/>
      <c r="AA109" s="23"/>
      <c r="AB109" s="22"/>
      <c r="AC109" s="23"/>
      <c r="AE109" s="29" t="str">
        <f t="shared" si="7"/>
        <v/>
      </c>
      <c r="AG109" s="7" t="str">
        <f>+$A$14</f>
        <v/>
      </c>
      <c r="AH109" s="7" t="str">
        <f>IF(A109&lt;&gt;"",IF(AE109&lt;&gt;"",AE109,0)+IF(E122&lt;&gt;"",E122,0),"")</f>
        <v/>
      </c>
      <c r="AI109" s="106" t="str">
        <f>IF(AH109="","",IF(AH109&gt;0,ROUND(AH109/LARGE(AH107:AH121,1),3),0))</f>
        <v/>
      </c>
    </row>
    <row r="110" spans="1:35" ht="13.5" x14ac:dyDescent="0.25">
      <c r="A110" s="59" t="str">
        <f>+$A$15</f>
        <v/>
      </c>
      <c r="B110" s="24"/>
      <c r="C110" s="24"/>
      <c r="D110" s="24"/>
      <c r="E110" s="24"/>
      <c r="F110" s="24"/>
      <c r="G110" s="24"/>
      <c r="H110" s="22"/>
      <c r="I110" s="23"/>
      <c r="J110" s="22"/>
      <c r="K110" s="23"/>
      <c r="L110" s="22"/>
      <c r="M110" s="23"/>
      <c r="N110" s="22"/>
      <c r="O110" s="23"/>
      <c r="P110" s="22"/>
      <c r="Q110" s="23"/>
      <c r="R110" s="22"/>
      <c r="S110" s="23"/>
      <c r="T110" s="22"/>
      <c r="U110" s="23"/>
      <c r="V110" s="22"/>
      <c r="W110" s="23"/>
      <c r="X110" s="22"/>
      <c r="Y110" s="23"/>
      <c r="Z110" s="22"/>
      <c r="AA110" s="23"/>
      <c r="AB110" s="22"/>
      <c r="AC110" s="23"/>
      <c r="AE110" s="29" t="str">
        <f t="shared" si="7"/>
        <v/>
      </c>
      <c r="AG110" s="7" t="str">
        <f>+$A$15</f>
        <v/>
      </c>
      <c r="AH110" s="7" t="str">
        <f>IF(A110&lt;&gt;"",IF(AE110&lt;&gt;"",AE110,0)+IF(G122&lt;&gt;"",G122,0),"")</f>
        <v/>
      </c>
      <c r="AI110" s="106" t="str">
        <f>IF(AH110="","",IF(AH110&gt;0,ROUND(AH110/LARGE(AH107:AH121,1),3),0))</f>
        <v/>
      </c>
    </row>
    <row r="111" spans="1:35" ht="13.5" x14ac:dyDescent="0.25">
      <c r="A111" s="59" t="str">
        <f>+$A$16</f>
        <v/>
      </c>
      <c r="B111" s="24"/>
      <c r="C111" s="24"/>
      <c r="D111" s="24"/>
      <c r="E111" s="24"/>
      <c r="F111" s="24"/>
      <c r="G111" s="24"/>
      <c r="H111" s="24"/>
      <c r="I111" s="24"/>
      <c r="J111" s="22"/>
      <c r="K111" s="23"/>
      <c r="L111" s="22"/>
      <c r="M111" s="23"/>
      <c r="N111" s="22"/>
      <c r="O111" s="23"/>
      <c r="P111" s="22"/>
      <c r="Q111" s="23"/>
      <c r="R111" s="22"/>
      <c r="S111" s="23"/>
      <c r="T111" s="22"/>
      <c r="U111" s="23"/>
      <c r="V111" s="22"/>
      <c r="W111" s="23"/>
      <c r="X111" s="22"/>
      <c r="Y111" s="23"/>
      <c r="Z111" s="22"/>
      <c r="AA111" s="23"/>
      <c r="AB111" s="22"/>
      <c r="AC111" s="23"/>
      <c r="AE111" s="29" t="str">
        <f t="shared" si="7"/>
        <v/>
      </c>
      <c r="AG111" s="7" t="str">
        <f>+$A$16</f>
        <v/>
      </c>
      <c r="AH111" s="7" t="str">
        <f>IF(A111&lt;&gt;"",IF(AE111&lt;&gt;"",AE111,0)+IF(I122&lt;&gt;"",I122,0),"")</f>
        <v/>
      </c>
      <c r="AI111" s="106" t="str">
        <f>IF(AH111="","",IF(AH111&gt;0,ROUND(AH111/LARGE(AH107:AH121,1),3),0))</f>
        <v/>
      </c>
    </row>
    <row r="112" spans="1:35" ht="13.5" x14ac:dyDescent="0.25">
      <c r="A112" s="59" t="str">
        <f>+$A$17</f>
        <v/>
      </c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2"/>
      <c r="M112" s="23"/>
      <c r="N112" s="22"/>
      <c r="O112" s="23"/>
      <c r="P112" s="22"/>
      <c r="Q112" s="23"/>
      <c r="R112" s="22"/>
      <c r="S112" s="23"/>
      <c r="T112" s="22"/>
      <c r="U112" s="23"/>
      <c r="V112" s="22"/>
      <c r="W112" s="23"/>
      <c r="X112" s="22"/>
      <c r="Y112" s="23"/>
      <c r="Z112" s="22"/>
      <c r="AA112" s="23"/>
      <c r="AB112" s="22"/>
      <c r="AC112" s="23"/>
      <c r="AE112" s="29" t="str">
        <f t="shared" si="7"/>
        <v/>
      </c>
      <c r="AG112" s="7" t="str">
        <f>+$A$17</f>
        <v/>
      </c>
      <c r="AH112" s="7" t="str">
        <f>IF(A112&lt;&gt;"",IF(AE112&lt;&gt;"",AE112,0)+IF(K122&lt;&gt;"",K122,0),"")</f>
        <v/>
      </c>
      <c r="AI112" s="106" t="str">
        <f>IF(AH112="","",IF(AH112&gt;0,ROUND(AH112/LARGE(AH107:AH121,1),3),0))</f>
        <v/>
      </c>
    </row>
    <row r="113" spans="1:35" ht="13.5" x14ac:dyDescent="0.25">
      <c r="A113" s="59" t="str">
        <f>+$A$18</f>
        <v/>
      </c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2"/>
      <c r="O113" s="23"/>
      <c r="P113" s="22"/>
      <c r="Q113" s="23"/>
      <c r="R113" s="22"/>
      <c r="S113" s="23"/>
      <c r="T113" s="22"/>
      <c r="U113" s="23"/>
      <c r="V113" s="22"/>
      <c r="W113" s="23"/>
      <c r="X113" s="22"/>
      <c r="Y113" s="23"/>
      <c r="Z113" s="22"/>
      <c r="AA113" s="23"/>
      <c r="AB113" s="22"/>
      <c r="AC113" s="23"/>
      <c r="AE113" s="29" t="str">
        <f t="shared" si="7"/>
        <v/>
      </c>
      <c r="AG113" s="7" t="str">
        <f>+$A$18</f>
        <v/>
      </c>
      <c r="AH113" s="7" t="str">
        <f>IF(A113&lt;&gt;"",IF(AE113&lt;&gt;"",AE113,0)+IF(M122&lt;&gt;"",M122,0),"")</f>
        <v/>
      </c>
      <c r="AI113" s="106" t="str">
        <f>IF(AH113="","",IF(AH113&gt;0,ROUND(AH113/LARGE(AH107:AH121,1),3),0))</f>
        <v/>
      </c>
    </row>
    <row r="114" spans="1:35" ht="13.5" x14ac:dyDescent="0.25">
      <c r="A114" s="59" t="str">
        <f>+$A$19</f>
        <v/>
      </c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2"/>
      <c r="Q114" s="23"/>
      <c r="R114" s="22"/>
      <c r="S114" s="23"/>
      <c r="T114" s="22"/>
      <c r="U114" s="23"/>
      <c r="V114" s="22"/>
      <c r="W114" s="23"/>
      <c r="X114" s="22"/>
      <c r="Y114" s="23"/>
      <c r="Z114" s="22"/>
      <c r="AA114" s="23"/>
      <c r="AB114" s="22"/>
      <c r="AC114" s="23"/>
      <c r="AE114" s="29" t="str">
        <f t="shared" si="7"/>
        <v/>
      </c>
      <c r="AG114" s="7" t="str">
        <f>+$A$19</f>
        <v/>
      </c>
      <c r="AH114" s="7" t="str">
        <f>IF(A114&lt;&gt;"",IF(AE114&lt;&gt;"",AE114,0)+IF(O122&lt;&gt;"",O122,0),"")</f>
        <v/>
      </c>
      <c r="AI114" s="106" t="str">
        <f>IF(AH114="","",IF(AH114&gt;0,ROUND(AH114/LARGE(AH107:AH121,1),3),0))</f>
        <v/>
      </c>
    </row>
    <row r="115" spans="1:35" ht="13.5" x14ac:dyDescent="0.25">
      <c r="A115" s="59" t="str">
        <f>+$A$20</f>
        <v/>
      </c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79"/>
      <c r="P115" s="24"/>
      <c r="Q115" s="24"/>
      <c r="R115" s="22"/>
      <c r="S115" s="23"/>
      <c r="T115" s="22"/>
      <c r="U115" s="23"/>
      <c r="V115" s="22"/>
      <c r="W115" s="23"/>
      <c r="X115" s="22"/>
      <c r="Y115" s="23"/>
      <c r="Z115" s="22"/>
      <c r="AA115" s="23"/>
      <c r="AB115" s="22"/>
      <c r="AC115" s="23"/>
      <c r="AE115" s="29" t="str">
        <f t="shared" si="7"/>
        <v/>
      </c>
      <c r="AG115" s="7" t="str">
        <f>+$A$20</f>
        <v/>
      </c>
      <c r="AH115" s="7" t="str">
        <f>IF(A115&lt;&gt;"",IF(AE115&lt;&gt;"",AE115,0)+IF(Q122&lt;&gt;"",Q122,0),"")</f>
        <v/>
      </c>
      <c r="AI115" s="106" t="str">
        <f>IF(AH115="","",IF(AH115&gt;0,ROUND(AH115/LARGE(AH107:AH121,1),3),0))</f>
        <v/>
      </c>
    </row>
    <row r="116" spans="1:35" ht="13.5" x14ac:dyDescent="0.25">
      <c r="A116" s="59" t="str">
        <f>+$A$21</f>
        <v/>
      </c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2"/>
      <c r="U116" s="23"/>
      <c r="V116" s="22"/>
      <c r="W116" s="23"/>
      <c r="X116" s="22"/>
      <c r="Y116" s="23"/>
      <c r="Z116" s="22"/>
      <c r="AA116" s="23"/>
      <c r="AB116" s="22"/>
      <c r="AC116" s="23"/>
      <c r="AE116" s="29" t="str">
        <f t="shared" si="7"/>
        <v/>
      </c>
      <c r="AG116" s="7" t="str">
        <f>+$A$21</f>
        <v/>
      </c>
      <c r="AH116" s="7" t="str">
        <f>IF(A116&lt;&gt;"",IF(AE116&lt;&gt;"",AE116,0)+IF(S122&lt;&gt;"",S122,0),"")</f>
        <v/>
      </c>
      <c r="AI116" s="106" t="str">
        <f>IF(AH116="","",IF(AH116&gt;0,ROUND(AH116/LARGE(AH107:AH121,1),3),0))</f>
        <v/>
      </c>
    </row>
    <row r="117" spans="1:35" ht="13.5" x14ac:dyDescent="0.25">
      <c r="A117" s="59" t="str">
        <f>+$A$22</f>
        <v/>
      </c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2"/>
      <c r="W117" s="23"/>
      <c r="X117" s="22"/>
      <c r="Y117" s="23"/>
      <c r="Z117" s="22"/>
      <c r="AA117" s="23"/>
      <c r="AB117" s="22"/>
      <c r="AC117" s="23"/>
      <c r="AE117" s="29" t="str">
        <f t="shared" si="7"/>
        <v/>
      </c>
      <c r="AG117" s="7" t="str">
        <f>+$A$22</f>
        <v/>
      </c>
      <c r="AH117" s="7" t="str">
        <f>IF(A117&lt;&gt;"",IF(AE117&lt;&gt;"",AE117,0)+IF(U122&lt;&gt;"",U122,0),"")</f>
        <v/>
      </c>
      <c r="AI117" s="106" t="str">
        <f>IF(AH117="","",IF(AH117&gt;0,ROUND(AH117/LARGE(AH107:AH121,1),3),0))</f>
        <v/>
      </c>
    </row>
    <row r="118" spans="1:35" ht="13.5" x14ac:dyDescent="0.25">
      <c r="A118" s="59" t="str">
        <f>+$A$23</f>
        <v/>
      </c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2"/>
      <c r="Y118" s="23"/>
      <c r="Z118" s="22"/>
      <c r="AA118" s="23"/>
      <c r="AB118" s="22"/>
      <c r="AC118" s="23"/>
      <c r="AE118" s="29" t="str">
        <f t="shared" si="7"/>
        <v/>
      </c>
      <c r="AG118" s="7" t="str">
        <f>+$A$23</f>
        <v/>
      </c>
      <c r="AH118" s="7" t="str">
        <f>IF(A118&lt;&gt;"",IF(AE118&lt;&gt;"",AE118,0)+IF(W122&lt;&gt;"",W122,0),"")</f>
        <v/>
      </c>
      <c r="AI118" s="106" t="str">
        <f>IF(AH118="","",IF(AH118&gt;0,ROUND(AH118/LARGE(AH107:AH121,1),3),0))</f>
        <v/>
      </c>
    </row>
    <row r="119" spans="1:35" ht="13.5" x14ac:dyDescent="0.25">
      <c r="A119" s="59" t="str">
        <f>+$A$24</f>
        <v/>
      </c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2"/>
      <c r="AA119" s="23"/>
      <c r="AB119" s="22"/>
      <c r="AC119" s="23"/>
      <c r="AE119" s="29" t="str">
        <f t="shared" si="7"/>
        <v/>
      </c>
      <c r="AG119" s="7" t="str">
        <f>+$A$24</f>
        <v/>
      </c>
      <c r="AH119" s="7" t="str">
        <f>IF(A119&lt;&gt;"",IF(AE119&lt;&gt;"",AE119,0)+IF(Y122&lt;&gt;"",Y122,0),"")</f>
        <v/>
      </c>
      <c r="AI119" s="106" t="str">
        <f>IF(AH119="","",IF(AH119&gt;0,ROUND(AH119/LARGE(AH107:AH121,1),3),0))</f>
        <v/>
      </c>
    </row>
    <row r="120" spans="1:35" ht="13.5" x14ac:dyDescent="0.25">
      <c r="A120" s="59" t="str">
        <f>+$A$25</f>
        <v/>
      </c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2"/>
      <c r="AC120" s="23"/>
      <c r="AE120" s="29" t="str">
        <f t="shared" si="7"/>
        <v/>
      </c>
      <c r="AG120" s="7" t="str">
        <f>+$A$25</f>
        <v/>
      </c>
      <c r="AH120" s="7" t="str">
        <f>IF(A120&lt;&gt;"",IF(AE120&lt;&gt;"",AE120,0)+IF(AA122&lt;&gt;"",AA122,0),"")</f>
        <v/>
      </c>
      <c r="AI120" s="106" t="str">
        <f>IF(AH120="","",IF(AH120&gt;0,ROUND(AH120/LARGE(AH107:AH121,1),3),0))</f>
        <v/>
      </c>
    </row>
    <row r="121" spans="1:35" x14ac:dyDescent="0.2">
      <c r="A121" s="59" t="str">
        <f>+$A$26</f>
        <v/>
      </c>
      <c r="C121" s="3"/>
      <c r="AE121" s="26"/>
      <c r="AG121" s="40" t="str">
        <f>+$A$26</f>
        <v/>
      </c>
      <c r="AH121" s="40" t="str">
        <f>IF(A121&lt;&gt;"",IF(AE121&lt;&gt;"",AE121,0)+IF(AC122&lt;&gt;"",AC122,0),"")</f>
        <v/>
      </c>
      <c r="AI121" s="107" t="str">
        <f>IF(AH121="","",IF(AH121&gt;0,ROUND(AH121/LARGE(AH107:AH121,1),3),0))</f>
        <v/>
      </c>
    </row>
    <row r="122" spans="1:35" s="26" customFormat="1" x14ac:dyDescent="0.2">
      <c r="C122" s="27" t="str">
        <f>IF(C106="","",SUM(C107:C120))</f>
        <v/>
      </c>
      <c r="E122" s="27" t="str">
        <f>IF(E106="","",SUM(E107:E120))</f>
        <v/>
      </c>
      <c r="G122" s="27" t="str">
        <f>IF(G106="","",SUM(G107:G120))</f>
        <v/>
      </c>
      <c r="I122" s="27" t="str">
        <f>IF(I106="","",SUM(I107:I120))</f>
        <v/>
      </c>
      <c r="K122" s="27" t="str">
        <f>IF(K106="","",SUM(K107:K120))</f>
        <v/>
      </c>
      <c r="M122" s="27" t="str">
        <f>IF(M106="","",SUM(M107:M120))</f>
        <v/>
      </c>
      <c r="O122" s="27" t="str">
        <f>IF(O106="","",SUM(O107:O120))</f>
        <v/>
      </c>
      <c r="Q122" s="27" t="str">
        <f>IF(Q106="","",SUM(Q107:Q120))</f>
        <v/>
      </c>
      <c r="S122" s="27" t="str">
        <f>IF(S106="","",SUM(S107:S120))</f>
        <v/>
      </c>
      <c r="U122" s="27" t="str">
        <f>IF(U106="","",SUM(U107:U120))</f>
        <v/>
      </c>
      <c r="W122" s="27" t="str">
        <f>IF(W106="","",SUM(W107:W120))</f>
        <v/>
      </c>
      <c r="X122" s="27"/>
      <c r="Y122" s="27" t="str">
        <f>IF(Y106="","",SUM(Y107:Y120))</f>
        <v/>
      </c>
      <c r="AA122" s="27" t="str">
        <f>IF(AA106="","",SUM(AA107:AA120))</f>
        <v/>
      </c>
      <c r="AC122" s="27" t="str">
        <f>IF(AC106="","",SUM(AC107:AC120))</f>
        <v/>
      </c>
      <c r="AG122" s="41"/>
      <c r="AH122" s="93"/>
      <c r="AI122" s="41"/>
    </row>
    <row r="123" spans="1:35" ht="24" customHeight="1" x14ac:dyDescent="0.2">
      <c r="AC123" s="8" t="str">
        <f>"Firma ("&amp;Anagrafica!B93&amp;")"</f>
        <v>Firma ()</v>
      </c>
      <c r="AE123" s="88"/>
      <c r="AF123" s="88"/>
      <c r="AG123" s="89"/>
      <c r="AH123" s="88"/>
      <c r="AI123" s="88"/>
    </row>
  </sheetData>
  <mergeCells count="70">
    <mergeCell ref="AB19:AE19"/>
    <mergeCell ref="AB20:AE20"/>
    <mergeCell ref="AB21:AE21"/>
    <mergeCell ref="AB26:AE26"/>
    <mergeCell ref="AB22:AE22"/>
    <mergeCell ref="AB23:AE23"/>
    <mergeCell ref="AB24:AE24"/>
    <mergeCell ref="AB25:AE25"/>
    <mergeCell ref="AB16:AE16"/>
    <mergeCell ref="AB17:AE17"/>
    <mergeCell ref="AB18:AE18"/>
    <mergeCell ref="AB12:AE12"/>
    <mergeCell ref="AB13:AE13"/>
    <mergeCell ref="AB14:AE14"/>
    <mergeCell ref="A11:S11"/>
    <mergeCell ref="T11:W11"/>
    <mergeCell ref="X11:AA11"/>
    <mergeCell ref="AB11:AE11"/>
    <mergeCell ref="AB15:AE15"/>
    <mergeCell ref="T12:W12"/>
    <mergeCell ref="T13:W13"/>
    <mergeCell ref="B13:S13"/>
    <mergeCell ref="T15:W15"/>
    <mergeCell ref="P27:S27"/>
    <mergeCell ref="A1:AG1"/>
    <mergeCell ref="T27:W27"/>
    <mergeCell ref="T26:W26"/>
    <mergeCell ref="B17:S17"/>
    <mergeCell ref="B19:S19"/>
    <mergeCell ref="T17:W17"/>
    <mergeCell ref="B18:S18"/>
    <mergeCell ref="B26:S26"/>
    <mergeCell ref="B12:S12"/>
    <mergeCell ref="X12:AA12"/>
    <mergeCell ref="X13:AA13"/>
    <mergeCell ref="X14:AA14"/>
    <mergeCell ref="A5:AI5"/>
    <mergeCell ref="A8:AG8"/>
    <mergeCell ref="A9:AG9"/>
    <mergeCell ref="T18:W18"/>
    <mergeCell ref="B21:S21"/>
    <mergeCell ref="T23:W23"/>
    <mergeCell ref="B22:S22"/>
    <mergeCell ref="T22:W22"/>
    <mergeCell ref="T19:W19"/>
    <mergeCell ref="T20:W20"/>
    <mergeCell ref="T21:W21"/>
    <mergeCell ref="B20:S20"/>
    <mergeCell ref="T16:W16"/>
    <mergeCell ref="T14:W14"/>
    <mergeCell ref="B15:S15"/>
    <mergeCell ref="B16:S16"/>
    <mergeCell ref="B14:S14"/>
    <mergeCell ref="T25:W25"/>
    <mergeCell ref="B23:S23"/>
    <mergeCell ref="B24:S24"/>
    <mergeCell ref="B25:S25"/>
    <mergeCell ref="T24:W24"/>
    <mergeCell ref="X26:AA26"/>
    <mergeCell ref="X15:AA15"/>
    <mergeCell ref="X16:AA16"/>
    <mergeCell ref="X17:AA17"/>
    <mergeCell ref="X18:AA18"/>
    <mergeCell ref="X19:AA19"/>
    <mergeCell ref="X20:AA20"/>
    <mergeCell ref="X21:AA21"/>
    <mergeCell ref="X22:AA22"/>
    <mergeCell ref="X23:AA23"/>
    <mergeCell ref="X24:AA24"/>
    <mergeCell ref="X25:AA25"/>
  </mergeCells>
  <phoneticPr fontId="0" type="noConversion"/>
  <conditionalFormatting sqref="C46 W46:Y46 C65 E46 G46 I46 K46 M46 O46 Q46 U46 S46 AC84 W65:Y65 E65 G65 I65 K65 M65 O65 Q65 U65 S65 AC65 AA65 AA46 C84 W84:Y84 E84 G84 I84 K84 M84 O84 Q84 U84 S84 AA84 AC46 C103 AC122 W103:Y103 E103 G103 I103 K103 M103 O103 Q103 U103 S103 AC103 AA103 C122 W122:Y122 E122 G122 I122 K122 M122 O122 Q122 U122 S122 AA122">
    <cfRule type="expression" dxfId="1249" priority="1" stopIfTrue="1">
      <formula>C30=""</formula>
    </cfRule>
  </conditionalFormatting>
  <conditionalFormatting sqref="B52:E63 B51:C51 H54:I63 J55:K63 L56:M63 N57:O63 P58:Q63 R59:S63 T60:U63 V61:W63 X62:Y63 Z63:AA63 F53:G63 Z82:AA82 F72:G82 H73:I82 J74:K82 L75:M82 N76:O82 P77:Q82 R78:S82 T79:U82 V80:W82 X81:Y82 B71:E82 B70:C70 B90:E101 B89:C89 H92:I101 J93:K101 L94:M101 N95:O101 P96:Q101 R97:S101 T98:U101 V99:W101 X100:Y101 Z101:AA101 F91:G101 Z120:AA120 F110:G120 H111:I120 J112:K120 L113:M120 N114:O120 P115:Q120 R116:S120 T117:U120 V118:W120 X119:Y120 B109:E120 B108:C108 B33:E44 B32:C32 H35:I44 J36:K44 L37:M44 N38:O44 P39:Q44 R40:S44 T41:U44 V42:W44 X43:Y44 Z44:AA44 F34:G44">
    <cfRule type="expression" dxfId="1248" priority="2" stopIfTrue="1">
      <formula>AND($A32&lt;&gt;"",$A33="")</formula>
    </cfRule>
    <cfRule type="expression" dxfId="1247" priority="3" stopIfTrue="1">
      <formula>$A32=""</formula>
    </cfRule>
  </conditionalFormatting>
  <conditionalFormatting sqref="B50 D50:D51 F50:F52 H50:H53 J50:J54 L50:L55 N50:N56 P50:P57 R50:R58 T50:T59 V50:V60 X50:X61 Z50:Z62 AB50:AB63">
    <cfRule type="expression" dxfId="1246" priority="4" stopIfTrue="1">
      <formula>AND(OR($A50="",C$49=""),$AE50&lt;&gt;"")</formula>
    </cfRule>
    <cfRule type="expression" dxfId="1245" priority="5" stopIfTrue="1">
      <formula>OR($A50="",C$49="")</formula>
    </cfRule>
  </conditionalFormatting>
  <conditionalFormatting sqref="C50 E50:E51 G50:G52 I50:I53 K50:K54 M50:M55 O50:O56 Q50:Q57 S50:S58 U50:U59 W50:W60 Y50:Y61 AA50:AA62 AC50:AC63 C88 E88:E89 G88:G90 I88:I91 K88:K92 M88:M93 O88:O94 Q88:Q95 S88:S96 U88:U97 W88:W98 Y88:Y99 AA88:AA100 AC88:AC101">
    <cfRule type="expression" dxfId="1244" priority="6" stopIfTrue="1">
      <formula>AND(OR($A50="",C$49=""),$AE50&lt;&gt;"")</formula>
    </cfRule>
    <cfRule type="expression" dxfId="1243" priority="7" stopIfTrue="1">
      <formula>C$49=""</formula>
    </cfRule>
  </conditionalFormatting>
  <conditionalFormatting sqref="B69 F69:F71 D69:D70 H69:H72 J69:J73 L69:L74 N69:N75 P69:P76 R69:R77 T69:T78 V69:V79 X69:X80 Z69:Z81 AB69:AB82 X118">
    <cfRule type="expression" dxfId="1242" priority="8" stopIfTrue="1">
      <formula>AND(OR($A69="",C$68=""),$AE69&lt;&gt;"")</formula>
    </cfRule>
    <cfRule type="expression" dxfId="1241" priority="9" stopIfTrue="1">
      <formula>OR($A69="",C$68="")</formula>
    </cfRule>
  </conditionalFormatting>
  <conditionalFormatting sqref="C69 G69:G71 E69:E70 I69:I72 K69:K73 M69:M74 O69:O75 Q69:Q76 S69:S77 U69:U78 W69:W79 Y69:Y80 AA69:AA81 AC69:AC82 C107 G107:G109 E107:E108 I107:I110 K107:K111 M107:M112 O107:O113 Q107:Q114 S107:S115 U107:U116 W107:W117 Y107:Y118 AA107:AA119 AC107:AC120">
    <cfRule type="expression" dxfId="1240" priority="10" stopIfTrue="1">
      <formula>AND(OR($A69="",C$68=""),$AE69&lt;&gt;"")</formula>
    </cfRule>
    <cfRule type="expression" dxfId="1239" priority="11" stopIfTrue="1">
      <formula>C$68=""</formula>
    </cfRule>
  </conditionalFormatting>
  <conditionalFormatting sqref="B88 D88:D89 F88:F90 H88:H91 J88:J92 L88:L93 N88:N94 P88:P95 R88:R96 T88:T97 V88:V98 X88:X99 Z88:Z100 AB88:AB101">
    <cfRule type="expression" dxfId="1238" priority="12" stopIfTrue="1">
      <formula>AND(OR($A88="",C$87=""),$AE88&lt;&gt;"")</formula>
    </cfRule>
    <cfRule type="expression" dxfId="1237" priority="13" stopIfTrue="1">
      <formula>OR($A88="",C$87="")</formula>
    </cfRule>
  </conditionalFormatting>
  <conditionalFormatting sqref="B107 D107:D108 F107:F109 H107:H110 J107:J111 L107:L112 N107:N113 P107:P114 R107:R115 T107:T116 V107:V117 X107:X117 Z107:Z119 AB107:AB120">
    <cfRule type="expression" dxfId="1236" priority="14" stopIfTrue="1">
      <formula>AND(OR($A107="",C$106=""),$AE107&lt;&gt;"")</formula>
    </cfRule>
    <cfRule type="expression" dxfId="1235" priority="15" stopIfTrue="1">
      <formula>OR($A107="",C$106="")</formula>
    </cfRule>
  </conditionalFormatting>
  <conditionalFormatting sqref="B31 D31:D32 R31:R39 AB31:AB44 Z31:Z43 X31:X42 V31:V41 T31:T40 P31:P38 N31:N37 L31:L36 J31:J35 H31:H34 F31:F33">
    <cfRule type="expression" dxfId="1234" priority="16" stopIfTrue="1">
      <formula>AND(OR($A31="",C$30=""),$AE31&lt;&gt;"")</formula>
    </cfRule>
    <cfRule type="expression" dxfId="1233" priority="17" stopIfTrue="1">
      <formula>OR($A31="",C$30="")</formula>
    </cfRule>
  </conditionalFormatting>
  <conditionalFormatting sqref="C31 E31:E32 S31:S39 AC31:AC44 AA31:AA43 Y31:Y42 W31:W41 U31:U40 Q31:Q38 O31:O37 M31:M36 K31:K35 I31:I34 G31:G33">
    <cfRule type="expression" dxfId="1232" priority="18" stopIfTrue="1">
      <formula>AND(OR($A31="",C$30=""),$AE31&lt;&gt;"")</formula>
    </cfRule>
    <cfRule type="expression" dxfId="1231" priority="19" stopIfTrue="1">
      <formula>C$30=""</formula>
    </cfRule>
  </conditionalFormatting>
  <conditionalFormatting sqref="A31:A45 A107:A121 AE107:AE120 B106:AC106 AE88:AE101 A88:A102 B87:AC87 A69:A83 B68:AC68 AE69:AE82 AE50:AE63 B49:AC49 A50:A64 B30:AC30 AE31:AE44">
    <cfRule type="cellIs" dxfId="1230" priority="20" stopIfTrue="1" operator="equal">
      <formula>""</formula>
    </cfRule>
  </conditionalFormatting>
  <hyperlinks>
    <hyperlink ref="A1" location="Anagrafica!A1" display="Torna alla scheda Anagrafica" xr:uid="{00000000-0004-0000-1E00-000000000000}"/>
  </hyperlinks>
  <pageMargins left="0.39370078740157483" right="0.39370078740157483" top="0.39370078740157483" bottom="0.78740157480314965" header="0.51181102362204722" footer="0.39370078740157483"/>
  <pageSetup paperSize="9" scale="42" orientation="portrait" r:id="rId1"/>
  <headerFooter alignWithMargins="0">
    <oddFooter>&amp;L&amp;"Arial Narrow,Normale"&amp;8&amp;D&amp;R&amp;"Arial Narrow,Normale"&amp;A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Foglio54">
    <tabColor indexed="42"/>
    <pageSetUpPr fitToPage="1"/>
  </sheetPr>
  <dimension ref="A1:AI123"/>
  <sheetViews>
    <sheetView showGridLines="0" view="pageBreakPreview" topLeftCell="A5" zoomScaleNormal="100" workbookViewId="0">
      <selection activeCell="U38" sqref="U38"/>
    </sheetView>
  </sheetViews>
  <sheetFormatPr defaultColWidth="9.140625" defaultRowHeight="12.75" x14ac:dyDescent="0.2"/>
  <cols>
    <col min="1" max="2" width="3.85546875" style="3" customWidth="1"/>
    <col min="3" max="3" width="3.85546875" style="5" bestFit="1" customWidth="1"/>
    <col min="4" max="4" width="3.140625" style="3" customWidth="1"/>
    <col min="5" max="31" width="3" style="3" customWidth="1"/>
    <col min="32" max="32" width="2.42578125" style="3" customWidth="1"/>
    <col min="33" max="33" width="3.5703125" style="26" customWidth="1"/>
    <col min="34" max="35" width="10.85546875" style="3" customWidth="1"/>
    <col min="36" max="43" width="3" style="3" customWidth="1"/>
    <col min="44" max="44" width="3.140625" style="3" customWidth="1"/>
    <col min="45" max="16384" width="9.140625" style="3"/>
  </cols>
  <sheetData>
    <row r="1" spans="1:35" ht="26.25" customHeight="1" x14ac:dyDescent="0.2">
      <c r="A1" s="353" t="s">
        <v>21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</row>
    <row r="2" spans="1:35" s="30" customFormat="1" ht="13.5" x14ac:dyDescent="0.25">
      <c r="A2" s="45" t="s">
        <v>16</v>
      </c>
      <c r="B2" s="46"/>
      <c r="C2" s="47"/>
      <c r="D2" s="48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9"/>
      <c r="AH2" s="49"/>
      <c r="AI2" s="49"/>
    </row>
    <row r="3" spans="1:35" s="31" customFormat="1" ht="13.5" x14ac:dyDescent="0.25">
      <c r="A3" s="50"/>
      <c r="B3" s="50"/>
      <c r="C3" s="51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</row>
    <row r="4" spans="1:35" s="9" customFormat="1" ht="6" customHeight="1" x14ac:dyDescent="0.3">
      <c r="A4" s="52"/>
      <c r="B4" s="52"/>
      <c r="C4" s="53"/>
      <c r="D4" s="54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</row>
    <row r="5" spans="1:35" s="9" customFormat="1" ht="39.75" customHeight="1" x14ac:dyDescent="0.3">
      <c r="A5" s="411" t="str">
        <f>IF(Anagrafica!A3&lt;&gt;"",Anagrafica!A3,"")</f>
        <v>CDC ___/______/______ ANNO_______ (agg. P se plurien.) 
TITOLO DEL CDC______________________________</v>
      </c>
      <c r="B5" s="411"/>
      <c r="C5" s="411"/>
      <c r="D5" s="411"/>
      <c r="E5" s="411"/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  <c r="Q5" s="411"/>
      <c r="R5" s="411"/>
      <c r="S5" s="411"/>
      <c r="T5" s="411"/>
      <c r="U5" s="411"/>
      <c r="V5" s="411"/>
      <c r="W5" s="411"/>
      <c r="X5" s="411"/>
      <c r="Y5" s="411"/>
      <c r="Z5" s="411"/>
      <c r="AA5" s="411"/>
      <c r="AB5" s="411"/>
      <c r="AC5" s="411"/>
      <c r="AD5" s="411"/>
      <c r="AE5" s="411"/>
      <c r="AF5" s="411"/>
      <c r="AG5" s="411"/>
      <c r="AH5" s="411"/>
      <c r="AI5" s="411"/>
    </row>
    <row r="6" spans="1:35" s="9" customFormat="1" ht="20.25" x14ac:dyDescent="0.3">
      <c r="A6" s="33"/>
      <c r="B6" s="33"/>
      <c r="C6" s="58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</row>
    <row r="7" spans="1:35" s="9" customFormat="1" ht="20.25" x14ac:dyDescent="0.3">
      <c r="C7" s="10"/>
      <c r="D7" s="11"/>
    </row>
    <row r="8" spans="1:35" s="72" customFormat="1" ht="18.75" x14ac:dyDescent="0.3">
      <c r="A8" s="412" t="str">
        <f>"Criterio: "&amp; Anagrafica!A32&amp;" - "&amp;Anagrafica!B32</f>
        <v xml:space="preserve">Criterio:  - </v>
      </c>
      <c r="B8" s="412"/>
      <c r="C8" s="412"/>
      <c r="D8" s="412"/>
      <c r="E8" s="412"/>
      <c r="F8" s="412"/>
      <c r="G8" s="412"/>
      <c r="H8" s="412"/>
      <c r="I8" s="412"/>
      <c r="J8" s="412"/>
      <c r="K8" s="412"/>
      <c r="L8" s="412"/>
      <c r="M8" s="412"/>
      <c r="N8" s="412"/>
      <c r="O8" s="412"/>
      <c r="P8" s="412"/>
      <c r="Q8" s="412"/>
      <c r="R8" s="412"/>
      <c r="S8" s="412"/>
      <c r="T8" s="412"/>
      <c r="U8" s="412"/>
      <c r="V8" s="412"/>
      <c r="W8" s="412"/>
      <c r="X8" s="412"/>
      <c r="Y8" s="412"/>
      <c r="Z8" s="412"/>
      <c r="AA8" s="412"/>
      <c r="AB8" s="412"/>
      <c r="AC8" s="412"/>
      <c r="AD8" s="412"/>
      <c r="AE8" s="412"/>
      <c r="AF8" s="412"/>
      <c r="AG8" s="412"/>
      <c r="AH8" s="82" t="s">
        <v>15</v>
      </c>
      <c r="AI8" s="83" t="str">
        <f>IF(+Anagrafica!C32&lt;&gt;"",Anagrafica!C32,"")</f>
        <v/>
      </c>
    </row>
    <row r="9" spans="1:35" s="1" customFormat="1" ht="24" customHeight="1" x14ac:dyDescent="0.3">
      <c r="A9" s="413" t="str">
        <f>"Sottocriterio: " &amp; Anagrafica!A35&amp;" - "&amp;Anagrafica!B35</f>
        <v xml:space="preserve">Sottocriterio:  - </v>
      </c>
      <c r="B9" s="413"/>
      <c r="C9" s="413"/>
      <c r="D9" s="413"/>
      <c r="E9" s="413"/>
      <c r="F9" s="413"/>
      <c r="G9" s="413"/>
      <c r="H9" s="413"/>
      <c r="I9" s="413"/>
      <c r="J9" s="413"/>
      <c r="K9" s="413"/>
      <c r="L9" s="413"/>
      <c r="M9" s="413"/>
      <c r="N9" s="413"/>
      <c r="O9" s="413"/>
      <c r="P9" s="413"/>
      <c r="Q9" s="413"/>
      <c r="R9" s="413"/>
      <c r="S9" s="413"/>
      <c r="T9" s="413"/>
      <c r="U9" s="413"/>
      <c r="V9" s="413"/>
      <c r="W9" s="413"/>
      <c r="X9" s="413"/>
      <c r="Y9" s="413"/>
      <c r="Z9" s="413"/>
      <c r="AA9" s="413"/>
      <c r="AB9" s="413"/>
      <c r="AC9" s="413"/>
      <c r="AD9" s="413"/>
      <c r="AE9" s="413"/>
      <c r="AF9" s="413"/>
      <c r="AG9" s="413"/>
      <c r="AH9" s="65" t="s">
        <v>18</v>
      </c>
      <c r="AI9" s="84" t="str">
        <f>IF(+Anagrafica!C35&lt;&gt;"",Anagrafica!C35,"")</f>
        <v/>
      </c>
    </row>
    <row r="10" spans="1:35" ht="18" x14ac:dyDescent="0.25">
      <c r="B10" s="1"/>
      <c r="D10" s="1"/>
      <c r="AB10" s="4"/>
      <c r="AC10" s="4"/>
      <c r="AD10" s="4"/>
      <c r="AE10" s="4"/>
    </row>
    <row r="11" spans="1:35" ht="29.25" customHeight="1" x14ac:dyDescent="0.2">
      <c r="A11" s="385" t="s">
        <v>17</v>
      </c>
      <c r="B11" s="385"/>
      <c r="C11" s="385"/>
      <c r="D11" s="385"/>
      <c r="E11" s="385"/>
      <c r="F11" s="385"/>
      <c r="G11" s="385"/>
      <c r="H11" s="385"/>
      <c r="I11" s="385"/>
      <c r="J11" s="385"/>
      <c r="K11" s="385"/>
      <c r="L11" s="385"/>
      <c r="M11" s="385"/>
      <c r="N11" s="385"/>
      <c r="O11" s="385"/>
      <c r="P11" s="385"/>
      <c r="Q11" s="385"/>
      <c r="R11" s="385"/>
      <c r="S11" s="385"/>
      <c r="T11" s="385" t="s">
        <v>23</v>
      </c>
      <c r="U11" s="385"/>
      <c r="V11" s="385"/>
      <c r="W11" s="385"/>
      <c r="X11" s="385" t="s">
        <v>25</v>
      </c>
      <c r="Y11" s="385"/>
      <c r="Z11" s="385"/>
      <c r="AA11" s="385"/>
      <c r="AB11" s="385" t="s">
        <v>24</v>
      </c>
      <c r="AC11" s="385"/>
      <c r="AD11" s="385"/>
      <c r="AE11" s="385"/>
      <c r="AF11" s="26"/>
      <c r="AI11" s="21" t="s">
        <v>19</v>
      </c>
    </row>
    <row r="12" spans="1:35" ht="16.5" x14ac:dyDescent="0.3">
      <c r="A12" s="61" t="str">
        <f>IF($AI$9&lt;&gt;"",IF(Anagrafica!A99&lt;&gt;"",Anagrafica!A99,""),"")</f>
        <v/>
      </c>
      <c r="B12" s="409" t="str">
        <f>IF(A12&lt;&gt;"",IF(Anagrafica!B99&lt;&gt;"",Anagrafica!B99,""),"")</f>
        <v/>
      </c>
      <c r="C12" s="409"/>
      <c r="D12" s="409"/>
      <c r="E12" s="409"/>
      <c r="F12" s="409"/>
      <c r="G12" s="409"/>
      <c r="H12" s="409"/>
      <c r="I12" s="409"/>
      <c r="J12" s="409"/>
      <c r="K12" s="409"/>
      <c r="L12" s="409"/>
      <c r="M12" s="409"/>
      <c r="N12" s="409"/>
      <c r="O12" s="409"/>
      <c r="P12" s="409"/>
      <c r="Q12" s="409"/>
      <c r="R12" s="409"/>
      <c r="S12" s="410"/>
      <c r="T12" s="372" t="str">
        <f>IF(A12&lt;&gt;"",IF(AI31&lt;&gt;"",AI31,0)+IF(AI50&lt;&gt;"",AI50,0)+IF(AI69&lt;&gt;"",AI69,0)+IF(AI88&lt;&gt;"",AI88,0)+IF(AI107&lt;&gt;"",AI107,0),"")</f>
        <v/>
      </c>
      <c r="U12" s="373"/>
      <c r="V12" s="373"/>
      <c r="W12" s="373"/>
      <c r="X12" s="372" t="str">
        <f>IF(T12&lt;&gt;"",ROUND(T12/COUNTA(Anagrafica!$B$89:$C$93),3),"")</f>
        <v/>
      </c>
      <c r="Y12" s="373"/>
      <c r="Z12" s="373"/>
      <c r="AA12" s="390"/>
      <c r="AB12" s="372" t="str">
        <f>IF(T12="","",IF(T12&gt;0,ROUND(X12/LARGE($X$12:$AA$26,1),3),0))</f>
        <v/>
      </c>
      <c r="AC12" s="373"/>
      <c r="AD12" s="373"/>
      <c r="AE12" s="390"/>
      <c r="AF12" s="94"/>
      <c r="AG12" s="94"/>
      <c r="AH12" s="95"/>
      <c r="AI12" s="85" t="str">
        <f t="shared" ref="AI12:AI26" si="0">IF(AB12&lt;&gt;"",IF(AB12&gt;0,ROUND(AB12*IF($AI$9&lt;&gt;"",$AI$9,$AI$8),3),0),"")</f>
        <v/>
      </c>
    </row>
    <row r="13" spans="1:35" ht="16.5" x14ac:dyDescent="0.3">
      <c r="A13" s="62" t="str">
        <f>IF($AI$9&lt;&gt;"",IF(Anagrafica!A100&lt;&gt;"",Anagrafica!A100,""),"")</f>
        <v/>
      </c>
      <c r="B13" s="374" t="str">
        <f>IF(A13&lt;&gt;"",IF(Anagrafica!B100&lt;&gt;"",Anagrafica!B100,""),"")</f>
        <v/>
      </c>
      <c r="C13" s="374"/>
      <c r="D13" s="374"/>
      <c r="E13" s="374"/>
      <c r="F13" s="374"/>
      <c r="G13" s="374"/>
      <c r="H13" s="374"/>
      <c r="I13" s="374"/>
      <c r="J13" s="374"/>
      <c r="K13" s="374"/>
      <c r="L13" s="374"/>
      <c r="M13" s="374"/>
      <c r="N13" s="374"/>
      <c r="O13" s="374"/>
      <c r="P13" s="374"/>
      <c r="Q13" s="374"/>
      <c r="R13" s="374"/>
      <c r="S13" s="376"/>
      <c r="T13" s="401" t="str">
        <f t="shared" ref="T13:T26" si="1">IF(A13&lt;&gt;"",IF(AI32&lt;&gt;"",AI32,0)+IF(AI51&lt;&gt;"",AI51,0)+IF(AI70&lt;&gt;"",AI70,0)+IF(AI89&lt;&gt;"",AI89,0)+IF(AI108&lt;&gt;"",AI108,0),"")</f>
        <v/>
      </c>
      <c r="U13" s="402"/>
      <c r="V13" s="402"/>
      <c r="W13" s="402"/>
      <c r="X13" s="401" t="str">
        <f>IF(T13&lt;&gt;"",ROUND(T13/COUNTA(Anagrafica!$B$89:$C$93),3),"")</f>
        <v/>
      </c>
      <c r="Y13" s="402"/>
      <c r="Z13" s="402"/>
      <c r="AA13" s="403"/>
      <c r="AB13" s="401" t="str">
        <f t="shared" ref="AB13:AB26" si="2">IF(T13="","",IF(T13&gt;0,ROUND(X13/LARGE($X$12:$AA$26,1),3),0))</f>
        <v/>
      </c>
      <c r="AC13" s="402"/>
      <c r="AD13" s="402"/>
      <c r="AE13" s="403"/>
      <c r="AF13" s="96"/>
      <c r="AG13" s="96"/>
      <c r="AH13" s="97"/>
      <c r="AI13" s="86" t="str">
        <f t="shared" si="0"/>
        <v/>
      </c>
    </row>
    <row r="14" spans="1:35" ht="16.5" x14ac:dyDescent="0.3">
      <c r="A14" s="62" t="str">
        <f>IF($AI$9&lt;&gt;"",IF(Anagrafica!A101&lt;&gt;"",Anagrafica!A101,""),"")</f>
        <v/>
      </c>
      <c r="B14" s="374" t="str">
        <f>IF(A14&lt;&gt;"",IF(Anagrafica!B101&lt;&gt;"",Anagrafica!B101,""),"")</f>
        <v/>
      </c>
      <c r="C14" s="374"/>
      <c r="D14" s="374"/>
      <c r="E14" s="374"/>
      <c r="F14" s="374"/>
      <c r="G14" s="374"/>
      <c r="H14" s="374"/>
      <c r="I14" s="374"/>
      <c r="J14" s="374"/>
      <c r="K14" s="374"/>
      <c r="L14" s="374"/>
      <c r="M14" s="374"/>
      <c r="N14" s="374"/>
      <c r="O14" s="374"/>
      <c r="P14" s="374"/>
      <c r="Q14" s="374"/>
      <c r="R14" s="374"/>
      <c r="S14" s="376"/>
      <c r="T14" s="401" t="str">
        <f t="shared" si="1"/>
        <v/>
      </c>
      <c r="U14" s="402"/>
      <c r="V14" s="402"/>
      <c r="W14" s="402"/>
      <c r="X14" s="401" t="str">
        <f>IF(T14&lt;&gt;"",ROUND(T14/COUNTA(Anagrafica!$B$89:$C$93),3),"")</f>
        <v/>
      </c>
      <c r="Y14" s="402"/>
      <c r="Z14" s="402"/>
      <c r="AA14" s="403"/>
      <c r="AB14" s="401" t="str">
        <f t="shared" si="2"/>
        <v/>
      </c>
      <c r="AC14" s="402"/>
      <c r="AD14" s="402"/>
      <c r="AE14" s="403"/>
      <c r="AF14" s="96"/>
      <c r="AG14" s="96"/>
      <c r="AH14" s="97"/>
      <c r="AI14" s="86" t="str">
        <f t="shared" si="0"/>
        <v/>
      </c>
    </row>
    <row r="15" spans="1:35" ht="16.5" x14ac:dyDescent="0.3">
      <c r="A15" s="62" t="str">
        <f>IF($AI$9&lt;&gt;"",IF(Anagrafica!A102&lt;&gt;"",Anagrafica!A102,""),"")</f>
        <v/>
      </c>
      <c r="B15" s="374" t="str">
        <f>IF(A15&lt;&gt;"",IF(Anagrafica!B102&lt;&gt;"",Anagrafica!B102,""),"")</f>
        <v/>
      </c>
      <c r="C15" s="374"/>
      <c r="D15" s="374"/>
      <c r="E15" s="374"/>
      <c r="F15" s="374"/>
      <c r="G15" s="374"/>
      <c r="H15" s="374"/>
      <c r="I15" s="374"/>
      <c r="J15" s="374"/>
      <c r="K15" s="374"/>
      <c r="L15" s="374"/>
      <c r="M15" s="374"/>
      <c r="N15" s="374"/>
      <c r="O15" s="374"/>
      <c r="P15" s="374"/>
      <c r="Q15" s="374"/>
      <c r="R15" s="374"/>
      <c r="S15" s="376"/>
      <c r="T15" s="401" t="str">
        <f t="shared" si="1"/>
        <v/>
      </c>
      <c r="U15" s="402"/>
      <c r="V15" s="402"/>
      <c r="W15" s="402"/>
      <c r="X15" s="401" t="str">
        <f>IF(T15&lt;&gt;"",ROUND(T15/COUNTA(Anagrafica!$B$89:$C$93),3),"")</f>
        <v/>
      </c>
      <c r="Y15" s="402"/>
      <c r="Z15" s="402"/>
      <c r="AA15" s="403"/>
      <c r="AB15" s="401" t="str">
        <f t="shared" si="2"/>
        <v/>
      </c>
      <c r="AC15" s="402"/>
      <c r="AD15" s="402"/>
      <c r="AE15" s="403"/>
      <c r="AF15" s="96"/>
      <c r="AG15" s="96"/>
      <c r="AH15" s="97"/>
      <c r="AI15" s="86" t="str">
        <f t="shared" si="0"/>
        <v/>
      </c>
    </row>
    <row r="16" spans="1:35" ht="16.5" x14ac:dyDescent="0.3">
      <c r="A16" s="62" t="str">
        <f>IF($AI$9&lt;&gt;"",IF(Anagrafica!A103&lt;&gt;"",Anagrafica!A103,""),"")</f>
        <v/>
      </c>
      <c r="B16" s="374" t="str">
        <f>IF(A16&lt;&gt;"",IF(Anagrafica!B103&lt;&gt;"",Anagrafica!B103,""),"")</f>
        <v/>
      </c>
      <c r="C16" s="374"/>
      <c r="D16" s="374"/>
      <c r="E16" s="374"/>
      <c r="F16" s="374"/>
      <c r="G16" s="374"/>
      <c r="H16" s="374"/>
      <c r="I16" s="374"/>
      <c r="J16" s="374"/>
      <c r="K16" s="374"/>
      <c r="L16" s="374"/>
      <c r="M16" s="374"/>
      <c r="N16" s="374"/>
      <c r="O16" s="374"/>
      <c r="P16" s="374"/>
      <c r="Q16" s="374"/>
      <c r="R16" s="374"/>
      <c r="S16" s="376"/>
      <c r="T16" s="401" t="str">
        <f t="shared" si="1"/>
        <v/>
      </c>
      <c r="U16" s="402"/>
      <c r="V16" s="402"/>
      <c r="W16" s="402"/>
      <c r="X16" s="401" t="str">
        <f>IF(T16&lt;&gt;"",ROUND(T16/COUNTA(Anagrafica!$B$89:$C$93),3),"")</f>
        <v/>
      </c>
      <c r="Y16" s="402"/>
      <c r="Z16" s="402"/>
      <c r="AA16" s="403"/>
      <c r="AB16" s="401" t="str">
        <f t="shared" si="2"/>
        <v/>
      </c>
      <c r="AC16" s="402"/>
      <c r="AD16" s="402"/>
      <c r="AE16" s="403"/>
      <c r="AF16" s="96"/>
      <c r="AG16" s="96"/>
      <c r="AH16" s="97"/>
      <c r="AI16" s="86" t="str">
        <f t="shared" si="0"/>
        <v/>
      </c>
    </row>
    <row r="17" spans="1:35" ht="16.5" x14ac:dyDescent="0.3">
      <c r="A17" s="62" t="str">
        <f>IF($AI$9&lt;&gt;"",IF(Anagrafica!A104&lt;&gt;"",Anagrafica!A104,""),"")</f>
        <v/>
      </c>
      <c r="B17" s="374" t="str">
        <f>IF(A17&lt;&gt;"",IF(Anagrafica!B104&lt;&gt;"",Anagrafica!B104,""),"")</f>
        <v/>
      </c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4"/>
      <c r="N17" s="374"/>
      <c r="O17" s="374"/>
      <c r="P17" s="374"/>
      <c r="Q17" s="374"/>
      <c r="R17" s="374"/>
      <c r="S17" s="376"/>
      <c r="T17" s="401" t="str">
        <f t="shared" si="1"/>
        <v/>
      </c>
      <c r="U17" s="402"/>
      <c r="V17" s="402"/>
      <c r="W17" s="402"/>
      <c r="X17" s="401" t="str">
        <f>IF(T17&lt;&gt;"",ROUND(T17/COUNTA(Anagrafica!$B$89:$C$93),3),"")</f>
        <v/>
      </c>
      <c r="Y17" s="402"/>
      <c r="Z17" s="402"/>
      <c r="AA17" s="403"/>
      <c r="AB17" s="401" t="str">
        <f t="shared" si="2"/>
        <v/>
      </c>
      <c r="AC17" s="402"/>
      <c r="AD17" s="402"/>
      <c r="AE17" s="403"/>
      <c r="AF17" s="96"/>
      <c r="AG17" s="96"/>
      <c r="AH17" s="97"/>
      <c r="AI17" s="86" t="str">
        <f t="shared" si="0"/>
        <v/>
      </c>
    </row>
    <row r="18" spans="1:35" ht="16.5" x14ac:dyDescent="0.3">
      <c r="A18" s="62" t="str">
        <f>IF($AI$9&lt;&gt;"",IF(Anagrafica!A105&lt;&gt;"",Anagrafica!A105,""),"")</f>
        <v/>
      </c>
      <c r="B18" s="374" t="str">
        <f>IF(A18&lt;&gt;"",IF(Anagrafica!B105&lt;&gt;"",Anagrafica!B105,""),"")</f>
        <v/>
      </c>
      <c r="C18" s="374"/>
      <c r="D18" s="374"/>
      <c r="E18" s="374"/>
      <c r="F18" s="374"/>
      <c r="G18" s="374"/>
      <c r="H18" s="374"/>
      <c r="I18" s="374"/>
      <c r="J18" s="374"/>
      <c r="K18" s="374"/>
      <c r="L18" s="374"/>
      <c r="M18" s="374"/>
      <c r="N18" s="374"/>
      <c r="O18" s="374"/>
      <c r="P18" s="374"/>
      <c r="Q18" s="374"/>
      <c r="R18" s="374"/>
      <c r="S18" s="376"/>
      <c r="T18" s="401" t="str">
        <f t="shared" si="1"/>
        <v/>
      </c>
      <c r="U18" s="402"/>
      <c r="V18" s="402"/>
      <c r="W18" s="402"/>
      <c r="X18" s="401" t="str">
        <f>IF(T18&lt;&gt;"",ROUND(T18/COUNTA(Anagrafica!$B$89:$C$93),3),"")</f>
        <v/>
      </c>
      <c r="Y18" s="402"/>
      <c r="Z18" s="402"/>
      <c r="AA18" s="403"/>
      <c r="AB18" s="401" t="str">
        <f t="shared" si="2"/>
        <v/>
      </c>
      <c r="AC18" s="402"/>
      <c r="AD18" s="402"/>
      <c r="AE18" s="403"/>
      <c r="AF18" s="96"/>
      <c r="AG18" s="96"/>
      <c r="AH18" s="97"/>
      <c r="AI18" s="86" t="str">
        <f t="shared" si="0"/>
        <v/>
      </c>
    </row>
    <row r="19" spans="1:35" ht="16.5" x14ac:dyDescent="0.3">
      <c r="A19" s="62" t="str">
        <f>IF($AI$9&lt;&gt;"",IF(Anagrafica!A106&lt;&gt;"",Anagrafica!A106,""),"")</f>
        <v/>
      </c>
      <c r="B19" s="374" t="str">
        <f>IF(A19&lt;&gt;"",IF(Anagrafica!B106&lt;&gt;"",Anagrafica!B106,""),"")</f>
        <v/>
      </c>
      <c r="C19" s="374"/>
      <c r="D19" s="374"/>
      <c r="E19" s="374"/>
      <c r="F19" s="374"/>
      <c r="G19" s="374"/>
      <c r="H19" s="374"/>
      <c r="I19" s="374"/>
      <c r="J19" s="374"/>
      <c r="K19" s="374"/>
      <c r="L19" s="374"/>
      <c r="M19" s="374"/>
      <c r="N19" s="374"/>
      <c r="O19" s="374"/>
      <c r="P19" s="374"/>
      <c r="Q19" s="374"/>
      <c r="R19" s="374"/>
      <c r="S19" s="376"/>
      <c r="T19" s="401" t="str">
        <f t="shared" si="1"/>
        <v/>
      </c>
      <c r="U19" s="402"/>
      <c r="V19" s="402"/>
      <c r="W19" s="402"/>
      <c r="X19" s="401" t="str">
        <f>IF(T19&lt;&gt;"",ROUND(T19/COUNTA(Anagrafica!$B$89:$C$93),3),"")</f>
        <v/>
      </c>
      <c r="Y19" s="402"/>
      <c r="Z19" s="402"/>
      <c r="AA19" s="403"/>
      <c r="AB19" s="401" t="str">
        <f t="shared" si="2"/>
        <v/>
      </c>
      <c r="AC19" s="402"/>
      <c r="AD19" s="402"/>
      <c r="AE19" s="403"/>
      <c r="AF19" s="96"/>
      <c r="AG19" s="96"/>
      <c r="AH19" s="97"/>
      <c r="AI19" s="86" t="str">
        <f t="shared" si="0"/>
        <v/>
      </c>
    </row>
    <row r="20" spans="1:35" ht="16.5" x14ac:dyDescent="0.3">
      <c r="A20" s="62" t="str">
        <f>IF($AI$9&lt;&gt;"",IF(Anagrafica!A107&lt;&gt;"",Anagrafica!A107,""),"")</f>
        <v/>
      </c>
      <c r="B20" s="374" t="str">
        <f>IF(A20&lt;&gt;"",IF(Anagrafica!B107&lt;&gt;"",Anagrafica!B107,""),"")</f>
        <v/>
      </c>
      <c r="C20" s="374"/>
      <c r="D20" s="374"/>
      <c r="E20" s="374"/>
      <c r="F20" s="374"/>
      <c r="G20" s="374"/>
      <c r="H20" s="374"/>
      <c r="I20" s="374"/>
      <c r="J20" s="374"/>
      <c r="K20" s="374"/>
      <c r="L20" s="374"/>
      <c r="M20" s="374"/>
      <c r="N20" s="374"/>
      <c r="O20" s="374"/>
      <c r="P20" s="374"/>
      <c r="Q20" s="374"/>
      <c r="R20" s="374"/>
      <c r="S20" s="376"/>
      <c r="T20" s="401" t="str">
        <f t="shared" si="1"/>
        <v/>
      </c>
      <c r="U20" s="402"/>
      <c r="V20" s="402"/>
      <c r="W20" s="402"/>
      <c r="X20" s="401" t="str">
        <f>IF(T20&lt;&gt;"",ROUND(T20/COUNTA(Anagrafica!$B$89:$C$93),3),"")</f>
        <v/>
      </c>
      <c r="Y20" s="402"/>
      <c r="Z20" s="402"/>
      <c r="AA20" s="403"/>
      <c r="AB20" s="401" t="str">
        <f t="shared" si="2"/>
        <v/>
      </c>
      <c r="AC20" s="402"/>
      <c r="AD20" s="402"/>
      <c r="AE20" s="403"/>
      <c r="AF20" s="96"/>
      <c r="AG20" s="96"/>
      <c r="AH20" s="97"/>
      <c r="AI20" s="86" t="str">
        <f t="shared" si="0"/>
        <v/>
      </c>
    </row>
    <row r="21" spans="1:35" ht="16.5" x14ac:dyDescent="0.3">
      <c r="A21" s="62" t="str">
        <f>IF($AI$9&lt;&gt;"",IF(Anagrafica!A108&lt;&gt;"",Anagrafica!A108,""),"")</f>
        <v/>
      </c>
      <c r="B21" s="374" t="str">
        <f>IF(A21&lt;&gt;"",IF(Anagrafica!B108&lt;&gt;"",Anagrafica!B108,""),"")</f>
        <v/>
      </c>
      <c r="C21" s="374"/>
      <c r="D21" s="374"/>
      <c r="E21" s="374"/>
      <c r="F21" s="374"/>
      <c r="G21" s="374"/>
      <c r="H21" s="374"/>
      <c r="I21" s="374"/>
      <c r="J21" s="374"/>
      <c r="K21" s="374"/>
      <c r="L21" s="374"/>
      <c r="M21" s="374"/>
      <c r="N21" s="374"/>
      <c r="O21" s="374"/>
      <c r="P21" s="374"/>
      <c r="Q21" s="374"/>
      <c r="R21" s="374"/>
      <c r="S21" s="376"/>
      <c r="T21" s="401" t="str">
        <f t="shared" si="1"/>
        <v/>
      </c>
      <c r="U21" s="402"/>
      <c r="V21" s="402"/>
      <c r="W21" s="402"/>
      <c r="X21" s="401" t="str">
        <f>IF(T21&lt;&gt;"",ROUND(T21/COUNTA(Anagrafica!$B$89:$C$93),3),"")</f>
        <v/>
      </c>
      <c r="Y21" s="402"/>
      <c r="Z21" s="402"/>
      <c r="AA21" s="403"/>
      <c r="AB21" s="401" t="str">
        <f t="shared" si="2"/>
        <v/>
      </c>
      <c r="AC21" s="402"/>
      <c r="AD21" s="402"/>
      <c r="AE21" s="403"/>
      <c r="AF21" s="96"/>
      <c r="AG21" s="96"/>
      <c r="AH21" s="97"/>
      <c r="AI21" s="86" t="str">
        <f t="shared" si="0"/>
        <v/>
      </c>
    </row>
    <row r="22" spans="1:35" ht="16.5" x14ac:dyDescent="0.3">
      <c r="A22" s="62" t="str">
        <f>IF($AI$9&lt;&gt;"",IF(Anagrafica!A109&lt;&gt;"",Anagrafica!A109,""),"")</f>
        <v/>
      </c>
      <c r="B22" s="374" t="str">
        <f>IF(A22&lt;&gt;"",IF(Anagrafica!B109&lt;&gt;"",Anagrafica!B109,""),"")</f>
        <v/>
      </c>
      <c r="C22" s="374"/>
      <c r="D22" s="374"/>
      <c r="E22" s="374"/>
      <c r="F22" s="374"/>
      <c r="G22" s="374"/>
      <c r="H22" s="374"/>
      <c r="I22" s="374"/>
      <c r="J22" s="374"/>
      <c r="K22" s="374"/>
      <c r="L22" s="374"/>
      <c r="M22" s="374"/>
      <c r="N22" s="374"/>
      <c r="O22" s="374"/>
      <c r="P22" s="374"/>
      <c r="Q22" s="374"/>
      <c r="R22" s="374"/>
      <c r="S22" s="376"/>
      <c r="T22" s="401" t="str">
        <f t="shared" si="1"/>
        <v/>
      </c>
      <c r="U22" s="402"/>
      <c r="V22" s="402"/>
      <c r="W22" s="402"/>
      <c r="X22" s="401" t="str">
        <f>IF(T22&lt;&gt;"",ROUND(T22/COUNTA(Anagrafica!$B$89:$C$93),3),"")</f>
        <v/>
      </c>
      <c r="Y22" s="402"/>
      <c r="Z22" s="402"/>
      <c r="AA22" s="403"/>
      <c r="AB22" s="401" t="str">
        <f t="shared" si="2"/>
        <v/>
      </c>
      <c r="AC22" s="402"/>
      <c r="AD22" s="402"/>
      <c r="AE22" s="403"/>
      <c r="AF22" s="96"/>
      <c r="AG22" s="96"/>
      <c r="AH22" s="97"/>
      <c r="AI22" s="86" t="str">
        <f t="shared" si="0"/>
        <v/>
      </c>
    </row>
    <row r="23" spans="1:35" ht="16.5" x14ac:dyDescent="0.3">
      <c r="A23" s="62" t="str">
        <f>IF($AI$9&lt;&gt;"",IF(Anagrafica!A110&lt;&gt;"",Anagrafica!A110,""),"")</f>
        <v/>
      </c>
      <c r="B23" s="374" t="str">
        <f>IF(A23&lt;&gt;"",IF(Anagrafica!B110&lt;&gt;"",Anagrafica!B110,""),"")</f>
        <v/>
      </c>
      <c r="C23" s="374"/>
      <c r="D23" s="374"/>
      <c r="E23" s="374"/>
      <c r="F23" s="374"/>
      <c r="G23" s="374"/>
      <c r="H23" s="374"/>
      <c r="I23" s="374"/>
      <c r="J23" s="374"/>
      <c r="K23" s="374"/>
      <c r="L23" s="374"/>
      <c r="M23" s="374"/>
      <c r="N23" s="374"/>
      <c r="O23" s="374"/>
      <c r="P23" s="374"/>
      <c r="Q23" s="374"/>
      <c r="R23" s="374"/>
      <c r="S23" s="376"/>
      <c r="T23" s="401" t="str">
        <f t="shared" si="1"/>
        <v/>
      </c>
      <c r="U23" s="402"/>
      <c r="V23" s="402"/>
      <c r="W23" s="402"/>
      <c r="X23" s="401" t="str">
        <f>IF(T23&lt;&gt;"",ROUND(T23/COUNTA(Anagrafica!$B$89:$C$93),3),"")</f>
        <v/>
      </c>
      <c r="Y23" s="402"/>
      <c r="Z23" s="402"/>
      <c r="AA23" s="403"/>
      <c r="AB23" s="401" t="str">
        <f t="shared" si="2"/>
        <v/>
      </c>
      <c r="AC23" s="402"/>
      <c r="AD23" s="402"/>
      <c r="AE23" s="403"/>
      <c r="AF23" s="96"/>
      <c r="AG23" s="96"/>
      <c r="AH23" s="97"/>
      <c r="AI23" s="86" t="str">
        <f t="shared" si="0"/>
        <v/>
      </c>
    </row>
    <row r="24" spans="1:35" ht="16.5" x14ac:dyDescent="0.3">
      <c r="A24" s="62" t="str">
        <f>IF($AI$9&lt;&gt;"",IF(Anagrafica!A111&lt;&gt;"",Anagrafica!A111,""),"")</f>
        <v/>
      </c>
      <c r="B24" s="374" t="str">
        <f>IF(A24&lt;&gt;"",IF(Anagrafica!B111&lt;&gt;"",Anagrafica!B111,""),"")</f>
        <v/>
      </c>
      <c r="C24" s="374"/>
      <c r="D24" s="374"/>
      <c r="E24" s="374"/>
      <c r="F24" s="374"/>
      <c r="G24" s="374"/>
      <c r="H24" s="374"/>
      <c r="I24" s="374"/>
      <c r="J24" s="374"/>
      <c r="K24" s="374"/>
      <c r="L24" s="374"/>
      <c r="M24" s="374"/>
      <c r="N24" s="374"/>
      <c r="O24" s="374"/>
      <c r="P24" s="374"/>
      <c r="Q24" s="374"/>
      <c r="R24" s="374"/>
      <c r="S24" s="376"/>
      <c r="T24" s="401" t="str">
        <f t="shared" si="1"/>
        <v/>
      </c>
      <c r="U24" s="402"/>
      <c r="V24" s="402"/>
      <c r="W24" s="402"/>
      <c r="X24" s="401" t="str">
        <f>IF(T24&lt;&gt;"",ROUND(T24/COUNTA(Anagrafica!$B$89:$C$93),3),"")</f>
        <v/>
      </c>
      <c r="Y24" s="402"/>
      <c r="Z24" s="402"/>
      <c r="AA24" s="403"/>
      <c r="AB24" s="401" t="str">
        <f t="shared" si="2"/>
        <v/>
      </c>
      <c r="AC24" s="402"/>
      <c r="AD24" s="402"/>
      <c r="AE24" s="403"/>
      <c r="AF24" s="96"/>
      <c r="AG24" s="96"/>
      <c r="AH24" s="97"/>
      <c r="AI24" s="86" t="str">
        <f t="shared" si="0"/>
        <v/>
      </c>
    </row>
    <row r="25" spans="1:35" ht="16.5" x14ac:dyDescent="0.3">
      <c r="A25" s="62" t="str">
        <f>IF($AI$9&lt;&gt;"",IF(Anagrafica!A112&lt;&gt;"",Anagrafica!A112,""),"")</f>
        <v/>
      </c>
      <c r="B25" s="374" t="str">
        <f>IF(A25&lt;&gt;"",IF(Anagrafica!B112&lt;&gt;"",Anagrafica!B112,""),"")</f>
        <v/>
      </c>
      <c r="C25" s="374"/>
      <c r="D25" s="374"/>
      <c r="E25" s="374"/>
      <c r="F25" s="374"/>
      <c r="G25" s="374"/>
      <c r="H25" s="374"/>
      <c r="I25" s="374"/>
      <c r="J25" s="374"/>
      <c r="K25" s="374"/>
      <c r="L25" s="374"/>
      <c r="M25" s="374"/>
      <c r="N25" s="374"/>
      <c r="O25" s="374"/>
      <c r="P25" s="374"/>
      <c r="Q25" s="374"/>
      <c r="R25" s="374"/>
      <c r="S25" s="376"/>
      <c r="T25" s="401" t="str">
        <f t="shared" si="1"/>
        <v/>
      </c>
      <c r="U25" s="402"/>
      <c r="V25" s="402"/>
      <c r="W25" s="402"/>
      <c r="X25" s="401" t="str">
        <f>IF(T25&lt;&gt;"",ROUND(T25/COUNTA(Anagrafica!$B$89:$C$93),3),"")</f>
        <v/>
      </c>
      <c r="Y25" s="402"/>
      <c r="Z25" s="402"/>
      <c r="AA25" s="403"/>
      <c r="AB25" s="401" t="str">
        <f t="shared" si="2"/>
        <v/>
      </c>
      <c r="AC25" s="402"/>
      <c r="AD25" s="402"/>
      <c r="AE25" s="403"/>
      <c r="AF25" s="96"/>
      <c r="AG25" s="96"/>
      <c r="AH25" s="97"/>
      <c r="AI25" s="86" t="str">
        <f t="shared" si="0"/>
        <v/>
      </c>
    </row>
    <row r="26" spans="1:35" ht="16.5" x14ac:dyDescent="0.3">
      <c r="A26" s="63" t="str">
        <f>IF($AI$9&lt;&gt;"",IF(Anagrafica!A113&lt;&gt;"",Anagrafica!A113,""),"")</f>
        <v/>
      </c>
      <c r="B26" s="379" t="str">
        <f>IF(A26&lt;&gt;"",IF(Anagrafica!B113&lt;&gt;"",Anagrafica!B113,""),"")</f>
        <v/>
      </c>
      <c r="C26" s="379"/>
      <c r="D26" s="379"/>
      <c r="E26" s="379"/>
      <c r="F26" s="379"/>
      <c r="G26" s="379"/>
      <c r="H26" s="379"/>
      <c r="I26" s="379"/>
      <c r="J26" s="379"/>
      <c r="K26" s="379"/>
      <c r="L26" s="379"/>
      <c r="M26" s="379"/>
      <c r="N26" s="379"/>
      <c r="O26" s="379"/>
      <c r="P26" s="379"/>
      <c r="Q26" s="379"/>
      <c r="R26" s="379"/>
      <c r="S26" s="380"/>
      <c r="T26" s="407" t="str">
        <f t="shared" si="1"/>
        <v/>
      </c>
      <c r="U26" s="408"/>
      <c r="V26" s="408"/>
      <c r="W26" s="408"/>
      <c r="X26" s="404" t="str">
        <f>IF(T26&lt;&gt;"",ROUND(T26/COUNTA(Anagrafica!$B$89:$C$93),3),"")</f>
        <v/>
      </c>
      <c r="Y26" s="405"/>
      <c r="Z26" s="405"/>
      <c r="AA26" s="406"/>
      <c r="AB26" s="404" t="str">
        <f t="shared" si="2"/>
        <v/>
      </c>
      <c r="AC26" s="405"/>
      <c r="AD26" s="405"/>
      <c r="AE26" s="406"/>
      <c r="AF26" s="96"/>
      <c r="AG26" s="96"/>
      <c r="AH26" s="97"/>
      <c r="AI26" s="87" t="str">
        <f t="shared" si="0"/>
        <v/>
      </c>
    </row>
    <row r="27" spans="1:35" x14ac:dyDescent="0.2">
      <c r="A27" s="42"/>
      <c r="B27" s="42"/>
      <c r="C27" s="9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378"/>
      <c r="Q27" s="378"/>
      <c r="R27" s="378"/>
      <c r="S27" s="378"/>
      <c r="T27" s="400"/>
      <c r="U27" s="400"/>
      <c r="V27" s="400"/>
      <c r="W27" s="400"/>
      <c r="X27" s="42"/>
      <c r="Y27" s="42"/>
      <c r="Z27" s="42"/>
      <c r="AA27" s="42"/>
      <c r="AB27" s="26"/>
      <c r="AC27" s="26"/>
      <c r="AD27" s="26"/>
      <c r="AE27" s="26"/>
      <c r="AF27" s="104"/>
      <c r="AG27" s="104"/>
      <c r="AH27" s="103"/>
      <c r="AI27" s="42"/>
    </row>
    <row r="29" spans="1:35" s="20" customFormat="1" ht="16.5" x14ac:dyDescent="0.3">
      <c r="A29" s="19" t="str">
        <f>IF(Anagrafica!A89&lt;&gt;"",Anagrafica!A89&amp;" - "&amp;Anagrafica!B89,"")</f>
        <v>1 - Commissario 1</v>
      </c>
      <c r="C29" s="28"/>
      <c r="AG29" s="28"/>
    </row>
    <row r="30" spans="1:35" s="5" customFormat="1" ht="13.5" customHeight="1" x14ac:dyDescent="0.2">
      <c r="A30" s="4" t="s">
        <v>10</v>
      </c>
      <c r="C30" s="60" t="str">
        <f>$A$13</f>
        <v/>
      </c>
      <c r="E30" s="60" t="str">
        <f>+$A$14</f>
        <v/>
      </c>
      <c r="G30" s="60" t="str">
        <f>+$A$15</f>
        <v/>
      </c>
      <c r="I30" s="60" t="str">
        <f>+$A$16</f>
        <v/>
      </c>
      <c r="K30" s="60" t="str">
        <f>+$A$17</f>
        <v/>
      </c>
      <c r="M30" s="60" t="str">
        <f>+$A$18</f>
        <v/>
      </c>
      <c r="O30" s="60" t="str">
        <f>+$A$19</f>
        <v/>
      </c>
      <c r="Q30" s="60" t="str">
        <f>+$A$20</f>
        <v/>
      </c>
      <c r="S30" s="60" t="str">
        <f>+$A$21</f>
        <v/>
      </c>
      <c r="U30" s="60" t="str">
        <f>+$A$22</f>
        <v/>
      </c>
      <c r="W30" s="60" t="str">
        <f>+$A$23</f>
        <v/>
      </c>
      <c r="Y30" s="60" t="str">
        <f>+$A$24</f>
        <v/>
      </c>
      <c r="AA30" s="60" t="str">
        <f>+$A$25</f>
        <v/>
      </c>
      <c r="AC30" s="60" t="str">
        <f>+$A$26</f>
        <v/>
      </c>
      <c r="AE30" s="26"/>
      <c r="AG30" s="4" t="s">
        <v>10</v>
      </c>
      <c r="AH30" s="5" t="s">
        <v>1</v>
      </c>
      <c r="AI30" s="5" t="s">
        <v>0</v>
      </c>
    </row>
    <row r="31" spans="1:35" ht="13.5" x14ac:dyDescent="0.25">
      <c r="A31" s="59" t="str">
        <f>+$A$12</f>
        <v/>
      </c>
      <c r="B31" s="22"/>
      <c r="C31" s="23"/>
      <c r="D31" s="22"/>
      <c r="E31" s="23"/>
      <c r="F31" s="22"/>
      <c r="G31" s="23"/>
      <c r="H31" s="22"/>
      <c r="I31" s="23"/>
      <c r="J31" s="22"/>
      <c r="K31" s="23"/>
      <c r="L31" s="22"/>
      <c r="M31" s="23"/>
      <c r="N31" s="22"/>
      <c r="O31" s="23"/>
      <c r="P31" s="22"/>
      <c r="Q31" s="23"/>
      <c r="R31" s="22"/>
      <c r="S31" s="23"/>
      <c r="T31" s="22"/>
      <c r="U31" s="23"/>
      <c r="V31" s="22"/>
      <c r="W31" s="23"/>
      <c r="X31" s="22"/>
      <c r="Y31" s="23"/>
      <c r="Z31" s="22"/>
      <c r="AA31" s="23"/>
      <c r="AB31" s="22"/>
      <c r="AC31" s="23"/>
      <c r="AE31" s="29" t="str">
        <f t="shared" ref="AE31:AE44" si="3">IF(OR(A31="",AND(A31&lt;&gt;"",A32="")),"",SUM(B31,D31,F31,H31,J31,L31,N31,P31,R31,T31,V31,X31,Z31,AB31))</f>
        <v/>
      </c>
      <c r="AG31" s="6" t="str">
        <f>+$A$12</f>
        <v/>
      </c>
      <c r="AH31" s="6" t="str">
        <f>IF(A31&lt;&gt;"",AE31,"")</f>
        <v/>
      </c>
      <c r="AI31" s="105" t="str">
        <f>IF(AH31="","",IF(AH31&gt;0,ROUND(AH31/LARGE(AH31:AH45,1),3),0))</f>
        <v/>
      </c>
    </row>
    <row r="32" spans="1:35" ht="13.5" x14ac:dyDescent="0.25">
      <c r="A32" s="59" t="str">
        <f>+$A$13</f>
        <v/>
      </c>
      <c r="B32" s="24"/>
      <c r="C32" s="24"/>
      <c r="D32" s="22"/>
      <c r="E32" s="23"/>
      <c r="F32" s="22"/>
      <c r="G32" s="23"/>
      <c r="H32" s="22"/>
      <c r="I32" s="23"/>
      <c r="J32" s="22"/>
      <c r="K32" s="23"/>
      <c r="L32" s="22"/>
      <c r="M32" s="23"/>
      <c r="N32" s="22"/>
      <c r="O32" s="23"/>
      <c r="P32" s="22"/>
      <c r="Q32" s="23"/>
      <c r="R32" s="22"/>
      <c r="S32" s="23"/>
      <c r="T32" s="22"/>
      <c r="U32" s="23"/>
      <c r="V32" s="22"/>
      <c r="W32" s="23"/>
      <c r="X32" s="22"/>
      <c r="Y32" s="23"/>
      <c r="Z32" s="22"/>
      <c r="AA32" s="23"/>
      <c r="AB32" s="22"/>
      <c r="AC32" s="23"/>
      <c r="AE32" s="29" t="str">
        <f t="shared" si="3"/>
        <v/>
      </c>
      <c r="AG32" s="7" t="str">
        <f>+$A$13</f>
        <v/>
      </c>
      <c r="AH32" s="7" t="str">
        <f>IF(A32&lt;&gt;"",IF(AE32&lt;&gt;"",AE32,0)+IF(C46&lt;&gt;"",C46,0),"")</f>
        <v/>
      </c>
      <c r="AI32" s="106" t="str">
        <f>IF(AH32="","",IF(AH32&gt;0,ROUND(AH32/LARGE(AH31:AH45,1),3),0))</f>
        <v/>
      </c>
    </row>
    <row r="33" spans="1:35" ht="13.5" x14ac:dyDescent="0.25">
      <c r="A33" s="59" t="str">
        <f>+$A$14</f>
        <v/>
      </c>
      <c r="B33" s="24"/>
      <c r="C33" s="24"/>
      <c r="D33" s="24"/>
      <c r="E33" s="24"/>
      <c r="F33" s="22"/>
      <c r="G33" s="23"/>
      <c r="H33" s="22"/>
      <c r="I33" s="23"/>
      <c r="J33" s="22"/>
      <c r="K33" s="23"/>
      <c r="L33" s="22"/>
      <c r="M33" s="23"/>
      <c r="N33" s="22"/>
      <c r="O33" s="23"/>
      <c r="P33" s="22"/>
      <c r="Q33" s="23"/>
      <c r="R33" s="22"/>
      <c r="S33" s="23"/>
      <c r="T33" s="22"/>
      <c r="U33" s="23"/>
      <c r="V33" s="22"/>
      <c r="W33" s="23"/>
      <c r="X33" s="22"/>
      <c r="Y33" s="23"/>
      <c r="Z33" s="22"/>
      <c r="AA33" s="23"/>
      <c r="AB33" s="22"/>
      <c r="AC33" s="23"/>
      <c r="AE33" s="29" t="str">
        <f t="shared" si="3"/>
        <v/>
      </c>
      <c r="AG33" s="7" t="str">
        <f>+$A$14</f>
        <v/>
      </c>
      <c r="AH33" s="7" t="str">
        <f>IF(A33&lt;&gt;"",IF(AE33&lt;&gt;"",AE33,0)+IF(E46&lt;&gt;"",E46,0),"")</f>
        <v/>
      </c>
      <c r="AI33" s="106" t="str">
        <f>IF(AH33="","",IF(AH33&gt;0,ROUND(AH33/LARGE(AH31:AH45,1),3),0))</f>
        <v/>
      </c>
    </row>
    <row r="34" spans="1:35" ht="13.5" x14ac:dyDescent="0.25">
      <c r="A34" s="59" t="str">
        <f>+$A$15</f>
        <v/>
      </c>
      <c r="B34" s="24"/>
      <c r="C34" s="24"/>
      <c r="D34" s="24"/>
      <c r="E34" s="24"/>
      <c r="F34" s="24"/>
      <c r="G34" s="24"/>
      <c r="H34" s="22"/>
      <c r="I34" s="23"/>
      <c r="J34" s="22"/>
      <c r="K34" s="23"/>
      <c r="L34" s="22"/>
      <c r="M34" s="23"/>
      <c r="N34" s="22"/>
      <c r="O34" s="23"/>
      <c r="P34" s="22"/>
      <c r="Q34" s="23"/>
      <c r="R34" s="22"/>
      <c r="S34" s="23"/>
      <c r="T34" s="22"/>
      <c r="U34" s="23"/>
      <c r="V34" s="22"/>
      <c r="W34" s="23"/>
      <c r="X34" s="22"/>
      <c r="Y34" s="23"/>
      <c r="Z34" s="22"/>
      <c r="AA34" s="23"/>
      <c r="AB34" s="22"/>
      <c r="AC34" s="23"/>
      <c r="AE34" s="29" t="str">
        <f t="shared" si="3"/>
        <v/>
      </c>
      <c r="AG34" s="7" t="str">
        <f>+$A$15</f>
        <v/>
      </c>
      <c r="AH34" s="7" t="str">
        <f>IF(A34&lt;&gt;"",IF(AE34&lt;&gt;"",AE34,0)+IF(G46&lt;&gt;"",G46,0),"")</f>
        <v/>
      </c>
      <c r="AI34" s="106" t="str">
        <f>IF(AH34="","",IF(AH34&gt;0,ROUND(AH34/LARGE(AH31:AH45,1),3),0))</f>
        <v/>
      </c>
    </row>
    <row r="35" spans="1:35" ht="13.5" x14ac:dyDescent="0.25">
      <c r="A35" s="59" t="str">
        <f>+$A$16</f>
        <v/>
      </c>
      <c r="B35" s="24"/>
      <c r="C35" s="24"/>
      <c r="D35" s="24"/>
      <c r="E35" s="24"/>
      <c r="F35" s="24"/>
      <c r="G35" s="24"/>
      <c r="H35" s="24"/>
      <c r="I35" s="24"/>
      <c r="J35" s="22"/>
      <c r="K35" s="23"/>
      <c r="L35" s="22"/>
      <c r="M35" s="23"/>
      <c r="N35" s="22"/>
      <c r="O35" s="23"/>
      <c r="P35" s="22"/>
      <c r="Q35" s="23"/>
      <c r="R35" s="22"/>
      <c r="S35" s="23"/>
      <c r="T35" s="22"/>
      <c r="U35" s="23"/>
      <c r="V35" s="22"/>
      <c r="W35" s="23"/>
      <c r="X35" s="22"/>
      <c r="Y35" s="23"/>
      <c r="Z35" s="22"/>
      <c r="AA35" s="23"/>
      <c r="AB35" s="22"/>
      <c r="AC35" s="23"/>
      <c r="AE35" s="29" t="str">
        <f t="shared" si="3"/>
        <v/>
      </c>
      <c r="AG35" s="7" t="str">
        <f>+$A$16</f>
        <v/>
      </c>
      <c r="AH35" s="7" t="str">
        <f>IF(A35&lt;&gt;"",IF(AE35&lt;&gt;"",AE35,0)+IF(I46&lt;&gt;"",I46,0),"")</f>
        <v/>
      </c>
      <c r="AI35" s="106" t="str">
        <f>IF(AH35="","",IF(AH35&gt;0,ROUND(AH35/LARGE(AH31:AH45,1),3),0))</f>
        <v/>
      </c>
    </row>
    <row r="36" spans="1:35" ht="13.5" x14ac:dyDescent="0.25">
      <c r="A36" s="59" t="str">
        <f>+$A$17</f>
        <v/>
      </c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2"/>
      <c r="M36" s="23"/>
      <c r="N36" s="22"/>
      <c r="O36" s="23"/>
      <c r="P36" s="22"/>
      <c r="Q36" s="23"/>
      <c r="R36" s="22"/>
      <c r="S36" s="23"/>
      <c r="T36" s="22"/>
      <c r="U36" s="23"/>
      <c r="V36" s="22"/>
      <c r="W36" s="23"/>
      <c r="X36" s="22"/>
      <c r="Y36" s="23"/>
      <c r="Z36" s="22"/>
      <c r="AA36" s="23"/>
      <c r="AB36" s="22"/>
      <c r="AC36" s="23"/>
      <c r="AE36" s="29" t="str">
        <f t="shared" si="3"/>
        <v/>
      </c>
      <c r="AG36" s="7" t="str">
        <f>+$A$17</f>
        <v/>
      </c>
      <c r="AH36" s="7" t="str">
        <f>IF(A36&lt;&gt;"",IF(AE36&lt;&gt;"",AE36,0)+IF(K46&lt;&gt;"",K46,0),"")</f>
        <v/>
      </c>
      <c r="AI36" s="106" t="str">
        <f>IF(AH36="","",IF(AH36&gt;0,ROUND(AH36/LARGE(AH31:AH45,1),3),0))</f>
        <v/>
      </c>
    </row>
    <row r="37" spans="1:35" ht="13.5" x14ac:dyDescent="0.25">
      <c r="A37" s="59" t="str">
        <f>+$A$18</f>
        <v/>
      </c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2"/>
      <c r="O37" s="23"/>
      <c r="P37" s="22"/>
      <c r="Q37" s="23"/>
      <c r="R37" s="22"/>
      <c r="S37" s="23"/>
      <c r="T37" s="22"/>
      <c r="U37" s="23"/>
      <c r="V37" s="22"/>
      <c r="W37" s="23"/>
      <c r="X37" s="22"/>
      <c r="Y37" s="23"/>
      <c r="Z37" s="22"/>
      <c r="AA37" s="23"/>
      <c r="AB37" s="22"/>
      <c r="AC37" s="23"/>
      <c r="AE37" s="29" t="str">
        <f t="shared" si="3"/>
        <v/>
      </c>
      <c r="AG37" s="7" t="str">
        <f>+$A$18</f>
        <v/>
      </c>
      <c r="AH37" s="7" t="str">
        <f>IF(A37&lt;&gt;"",IF(AE37&lt;&gt;"",AE37,0)+IF(M46&lt;&gt;"",M46,0),"")</f>
        <v/>
      </c>
      <c r="AI37" s="106" t="str">
        <f>IF(AH37="","",IF(AH37&gt;0,ROUND(AH37/LARGE(AH31:AH45,1),3),0))</f>
        <v/>
      </c>
    </row>
    <row r="38" spans="1:35" ht="13.5" x14ac:dyDescent="0.25">
      <c r="A38" s="59" t="str">
        <f>+$A$19</f>
        <v/>
      </c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2"/>
      <c r="Q38" s="23"/>
      <c r="R38" s="22"/>
      <c r="S38" s="23"/>
      <c r="T38" s="22"/>
      <c r="U38" s="23"/>
      <c r="V38" s="22"/>
      <c r="W38" s="23"/>
      <c r="X38" s="22"/>
      <c r="Y38" s="23"/>
      <c r="Z38" s="22"/>
      <c r="AA38" s="23"/>
      <c r="AB38" s="22"/>
      <c r="AC38" s="23"/>
      <c r="AE38" s="29" t="str">
        <f t="shared" si="3"/>
        <v/>
      </c>
      <c r="AG38" s="7" t="str">
        <f>+$A$19</f>
        <v/>
      </c>
      <c r="AH38" s="7" t="str">
        <f>IF(A38&lt;&gt;"",IF(AE38&lt;&gt;"",AE38,0)+IF(O46&lt;&gt;"",O46,0),"")</f>
        <v/>
      </c>
      <c r="AI38" s="106" t="str">
        <f>IF(AH38="","",IF(AH38&gt;0,ROUND(AH38/LARGE(AH31:AH45,1),3),0))</f>
        <v/>
      </c>
    </row>
    <row r="39" spans="1:35" ht="13.5" x14ac:dyDescent="0.25">
      <c r="A39" s="59" t="str">
        <f>+$A$20</f>
        <v/>
      </c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2"/>
      <c r="S39" s="23"/>
      <c r="T39" s="22"/>
      <c r="U39" s="23"/>
      <c r="V39" s="22"/>
      <c r="W39" s="23"/>
      <c r="X39" s="22"/>
      <c r="Y39" s="23"/>
      <c r="Z39" s="22"/>
      <c r="AA39" s="23"/>
      <c r="AB39" s="22"/>
      <c r="AC39" s="23"/>
      <c r="AE39" s="29" t="str">
        <f t="shared" si="3"/>
        <v/>
      </c>
      <c r="AG39" s="7" t="str">
        <f>+$A$20</f>
        <v/>
      </c>
      <c r="AH39" s="7" t="str">
        <f>IF(A39&lt;&gt;"",IF(AE39&lt;&gt;"",AE39,0)+IF(Q46&lt;&gt;"",Q46,0),"")</f>
        <v/>
      </c>
      <c r="AI39" s="106" t="str">
        <f>IF(AH39="","",IF(AH39&gt;0,ROUND(AH39/LARGE(AH31:AH45,1),3),0))</f>
        <v/>
      </c>
    </row>
    <row r="40" spans="1:35" ht="13.5" x14ac:dyDescent="0.25">
      <c r="A40" s="59" t="str">
        <f>+$A$21</f>
        <v/>
      </c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2"/>
      <c r="U40" s="23"/>
      <c r="V40" s="22"/>
      <c r="W40" s="23"/>
      <c r="X40" s="22"/>
      <c r="Y40" s="23"/>
      <c r="Z40" s="22"/>
      <c r="AA40" s="23"/>
      <c r="AB40" s="22"/>
      <c r="AC40" s="23"/>
      <c r="AE40" s="29" t="str">
        <f t="shared" si="3"/>
        <v/>
      </c>
      <c r="AG40" s="7" t="str">
        <f>+$A$21</f>
        <v/>
      </c>
      <c r="AH40" s="7" t="str">
        <f>IF(A40&lt;&gt;"",IF(AE40&lt;&gt;"",AE40,0)+IF(S46&lt;&gt;"",S46,0),"")</f>
        <v/>
      </c>
      <c r="AI40" s="106" t="str">
        <f>IF(AH40="","",IF(AH40&gt;0,ROUND(AH40/LARGE(AH31:AH45,1),3),0))</f>
        <v/>
      </c>
    </row>
    <row r="41" spans="1:35" ht="13.5" x14ac:dyDescent="0.25">
      <c r="A41" s="59" t="str">
        <f>+$A$22</f>
        <v/>
      </c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2"/>
      <c r="W41" s="23"/>
      <c r="X41" s="22"/>
      <c r="Y41" s="23"/>
      <c r="Z41" s="22"/>
      <c r="AA41" s="23"/>
      <c r="AB41" s="22"/>
      <c r="AC41" s="23"/>
      <c r="AE41" s="29" t="str">
        <f t="shared" si="3"/>
        <v/>
      </c>
      <c r="AG41" s="7" t="str">
        <f>+$A$22</f>
        <v/>
      </c>
      <c r="AH41" s="7" t="str">
        <f>IF(A41&lt;&gt;"",IF(AE41&lt;&gt;"",AE41,0)+IF(U46&lt;&gt;"",U46,0),"")</f>
        <v/>
      </c>
      <c r="AI41" s="106" t="str">
        <f>IF(AH41="","",IF(AH41&gt;0,ROUND(AH41/LARGE(AH31:AH45,1),3),0))</f>
        <v/>
      </c>
    </row>
    <row r="42" spans="1:35" ht="13.5" x14ac:dyDescent="0.25">
      <c r="A42" s="59" t="str">
        <f>+$A$23</f>
        <v/>
      </c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2"/>
      <c r="Y42" s="23"/>
      <c r="Z42" s="22"/>
      <c r="AA42" s="23"/>
      <c r="AB42" s="22"/>
      <c r="AC42" s="23"/>
      <c r="AE42" s="29" t="str">
        <f t="shared" si="3"/>
        <v/>
      </c>
      <c r="AG42" s="7" t="str">
        <f>+$A$23</f>
        <v/>
      </c>
      <c r="AH42" s="7" t="str">
        <f>IF(A42&lt;&gt;"",IF(AE42&lt;&gt;"",AE42,0)+IF(W46&lt;&gt;"",W46,0),"")</f>
        <v/>
      </c>
      <c r="AI42" s="106" t="str">
        <f>IF(AH42="","",IF(AH42&gt;0,ROUND(AH42/LARGE(AH31:AH45,1),3),0))</f>
        <v/>
      </c>
    </row>
    <row r="43" spans="1:35" ht="13.5" x14ac:dyDescent="0.25">
      <c r="A43" s="59" t="str">
        <f>+$A$24</f>
        <v/>
      </c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2"/>
      <c r="AA43" s="23"/>
      <c r="AB43" s="22"/>
      <c r="AC43" s="23"/>
      <c r="AE43" s="29" t="str">
        <f t="shared" si="3"/>
        <v/>
      </c>
      <c r="AG43" s="7" t="str">
        <f>+$A$24</f>
        <v/>
      </c>
      <c r="AH43" s="7" t="str">
        <f>IF(A43&lt;&gt;"",IF(AE43&lt;&gt;"",AE43,0)+IF(Y46&lt;&gt;"",Y46,0),"")</f>
        <v/>
      </c>
      <c r="AI43" s="106" t="str">
        <f>IF(AH43="","",IF(AH43&gt;0,ROUND(AH43/LARGE(AH31:AH45,1),3),0))</f>
        <v/>
      </c>
    </row>
    <row r="44" spans="1:35" ht="13.5" x14ac:dyDescent="0.25">
      <c r="A44" s="59" t="str">
        <f>+$A$25</f>
        <v/>
      </c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2"/>
      <c r="AC44" s="23"/>
      <c r="AE44" s="29" t="str">
        <f t="shared" si="3"/>
        <v/>
      </c>
      <c r="AG44" s="7" t="str">
        <f>+$A$25</f>
        <v/>
      </c>
      <c r="AH44" s="7" t="str">
        <f>IF(A44&lt;&gt;"",IF(AE44&lt;&gt;"",AE44,0)+IF(AA46&lt;&gt;"",AA46,0),"")</f>
        <v/>
      </c>
      <c r="AI44" s="106" t="str">
        <f>IF(AH44="","",IF(AH44&gt;0,ROUND(AH44/LARGE(AH31:AH45,1),3),0))</f>
        <v/>
      </c>
    </row>
    <row r="45" spans="1:35" x14ac:dyDescent="0.2">
      <c r="A45" s="59" t="str">
        <f>+$A$26</f>
        <v/>
      </c>
      <c r="C45" s="3"/>
      <c r="AE45" s="26"/>
      <c r="AG45" s="40" t="str">
        <f>+$A$26</f>
        <v/>
      </c>
      <c r="AH45" s="40" t="str">
        <f>IF(A45&lt;&gt;"",IF(AE45&lt;&gt;"",AE45,0)+IF(AC46&lt;&gt;"",AC46,0),"")</f>
        <v/>
      </c>
      <c r="AI45" s="107" t="str">
        <f>IF(AH45="","",IF(AH45&gt;0,ROUND(AH45/LARGE(AH31:AH45,1),3),0))</f>
        <v/>
      </c>
    </row>
    <row r="46" spans="1:35" s="26" customFormat="1" x14ac:dyDescent="0.2">
      <c r="C46" s="27" t="str">
        <f>IF(C30="","",SUM(C31:C44))</f>
        <v/>
      </c>
      <c r="E46" s="27" t="str">
        <f>IF(E30="","",SUM(E31:E44))</f>
        <v/>
      </c>
      <c r="G46" s="27" t="str">
        <f>IF(G30="","",SUM(G31:G44))</f>
        <v/>
      </c>
      <c r="I46" s="27" t="str">
        <f>IF(I30="","",SUM(I31:I44))</f>
        <v/>
      </c>
      <c r="K46" s="27" t="str">
        <f>IF(K30="","",SUM(K31:K44))</f>
        <v/>
      </c>
      <c r="M46" s="27" t="str">
        <f>IF(M30="","",SUM(M31:M44))</f>
        <v/>
      </c>
      <c r="O46" s="27" t="str">
        <f>IF(O30="","",SUM(O31:O44))</f>
        <v/>
      </c>
      <c r="Q46" s="27" t="str">
        <f>IF(Q30="","",SUM(Q31:Q44))</f>
        <v/>
      </c>
      <c r="S46" s="27" t="str">
        <f>IF(S30="","",SUM(S31:S44))</f>
        <v/>
      </c>
      <c r="U46" s="27" t="str">
        <f>IF(U30="","",SUM(U31:U44))</f>
        <v/>
      </c>
      <c r="W46" s="27" t="str">
        <f>IF(W30="","",SUM(W31:W44))</f>
        <v/>
      </c>
      <c r="X46" s="27"/>
      <c r="Y46" s="27" t="str">
        <f>IF(Y30="","",SUM(Y31:Y44))</f>
        <v/>
      </c>
      <c r="AA46" s="27" t="str">
        <f>IF(AA30="","",SUM(AA31:AA44))</f>
        <v/>
      </c>
      <c r="AC46" s="27" t="str">
        <f>IF(AC30="","",SUM(AC31:AC44))</f>
        <v/>
      </c>
      <c r="AG46" s="41"/>
      <c r="AH46" s="93"/>
      <c r="AI46" s="41"/>
    </row>
    <row r="47" spans="1:35" ht="24" customHeight="1" x14ac:dyDescent="0.2">
      <c r="AC47" s="8" t="str">
        <f>"Firma ("&amp;Anagrafica!B89&amp;")"</f>
        <v>Firma (Commissario 1)</v>
      </c>
      <c r="AE47" s="88"/>
      <c r="AF47" s="88"/>
      <c r="AG47" s="89"/>
      <c r="AH47" s="88"/>
      <c r="AI47" s="88"/>
    </row>
    <row r="48" spans="1:35" ht="18.75" x14ac:dyDescent="0.3">
      <c r="A48" s="19" t="str">
        <f>IF(Anagrafica!A90&lt;&gt;"",Anagrafica!A90&amp;" - "&amp;Anagrafica!B90,"")</f>
        <v>2 - Commissario 2</v>
      </c>
      <c r="B48" s="20"/>
      <c r="D48" s="1"/>
      <c r="AE48" s="90"/>
      <c r="AF48" s="90"/>
      <c r="AG48" s="91"/>
      <c r="AH48" s="90"/>
      <c r="AI48" s="90"/>
    </row>
    <row r="49" spans="1:35" s="5" customFormat="1" ht="13.5" customHeight="1" x14ac:dyDescent="0.2">
      <c r="A49" s="4" t="s">
        <v>10</v>
      </c>
      <c r="C49" s="60" t="str">
        <f>$A$13</f>
        <v/>
      </c>
      <c r="E49" s="60" t="str">
        <f>+$A$14</f>
        <v/>
      </c>
      <c r="G49" s="60" t="str">
        <f>+$A$15</f>
        <v/>
      </c>
      <c r="I49" s="60" t="str">
        <f>+$A$16</f>
        <v/>
      </c>
      <c r="K49" s="60" t="str">
        <f>+$A$17</f>
        <v/>
      </c>
      <c r="M49" s="60" t="str">
        <f>+$A$18</f>
        <v/>
      </c>
      <c r="O49" s="60" t="str">
        <f>+$A$19</f>
        <v/>
      </c>
      <c r="Q49" s="60" t="str">
        <f>+$A$20</f>
        <v/>
      </c>
      <c r="S49" s="60" t="str">
        <f>+$A$21</f>
        <v/>
      </c>
      <c r="U49" s="60" t="str">
        <f>+$A$22</f>
        <v/>
      </c>
      <c r="W49" s="60" t="str">
        <f>+$A$23</f>
        <v/>
      </c>
      <c r="Y49" s="60" t="str">
        <f>+$A$24</f>
        <v/>
      </c>
      <c r="AA49" s="60" t="str">
        <f>+$A$25</f>
        <v/>
      </c>
      <c r="AC49" s="60" t="str">
        <f>+$A$26</f>
        <v/>
      </c>
      <c r="AE49" s="26"/>
      <c r="AG49" s="4" t="s">
        <v>10</v>
      </c>
      <c r="AH49" s="5" t="s">
        <v>1</v>
      </c>
      <c r="AI49" s="5" t="s">
        <v>0</v>
      </c>
    </row>
    <row r="50" spans="1:35" ht="13.5" x14ac:dyDescent="0.25">
      <c r="A50" s="59" t="str">
        <f>+$A$12</f>
        <v/>
      </c>
      <c r="B50" s="22"/>
      <c r="C50" s="23"/>
      <c r="D50" s="22"/>
      <c r="E50" s="23"/>
      <c r="F50" s="22"/>
      <c r="G50" s="23"/>
      <c r="H50" s="22"/>
      <c r="I50" s="23"/>
      <c r="J50" s="22"/>
      <c r="K50" s="23"/>
      <c r="L50" s="22"/>
      <c r="M50" s="23"/>
      <c r="N50" s="22"/>
      <c r="O50" s="23"/>
      <c r="P50" s="22"/>
      <c r="Q50" s="23"/>
      <c r="R50" s="22"/>
      <c r="S50" s="23"/>
      <c r="T50" s="22"/>
      <c r="U50" s="23"/>
      <c r="V50" s="22"/>
      <c r="W50" s="23"/>
      <c r="X50" s="22"/>
      <c r="Y50" s="23"/>
      <c r="Z50" s="22"/>
      <c r="AA50" s="23"/>
      <c r="AB50" s="22"/>
      <c r="AC50" s="23"/>
      <c r="AE50" s="29" t="str">
        <f t="shared" ref="AE50:AE63" si="4">IF(OR(A50="",AND(A50&lt;&gt;"",A51="")),"",SUM(B50,D50,F50,H50,J50,L50,N50,P50,R50,T50,V50,X50,Z50,AB50))</f>
        <v/>
      </c>
      <c r="AG50" s="6" t="str">
        <f>+$A$12</f>
        <v/>
      </c>
      <c r="AH50" s="6" t="str">
        <f>IF(A50&lt;&gt;"",AE50,"")</f>
        <v/>
      </c>
      <c r="AI50" s="105" t="str">
        <f>IF(AH50="","",IF(AH50&gt;0,ROUND(AH50/LARGE(AH50:AH64,1),3),0))</f>
        <v/>
      </c>
    </row>
    <row r="51" spans="1:35" ht="13.5" x14ac:dyDescent="0.25">
      <c r="A51" s="59" t="str">
        <f>+$A$13</f>
        <v/>
      </c>
      <c r="B51" s="24"/>
      <c r="C51" s="24"/>
      <c r="D51" s="22"/>
      <c r="E51" s="23"/>
      <c r="F51" s="22"/>
      <c r="G51" s="23"/>
      <c r="H51" s="22"/>
      <c r="I51" s="23"/>
      <c r="J51" s="22"/>
      <c r="K51" s="23"/>
      <c r="L51" s="22"/>
      <c r="M51" s="23"/>
      <c r="N51" s="22"/>
      <c r="O51" s="23"/>
      <c r="P51" s="22"/>
      <c r="Q51" s="23"/>
      <c r="R51" s="22"/>
      <c r="S51" s="23"/>
      <c r="T51" s="22"/>
      <c r="U51" s="23"/>
      <c r="V51" s="22"/>
      <c r="W51" s="23"/>
      <c r="X51" s="22"/>
      <c r="Y51" s="23"/>
      <c r="Z51" s="22"/>
      <c r="AA51" s="23"/>
      <c r="AB51" s="22"/>
      <c r="AC51" s="23"/>
      <c r="AE51" s="29" t="str">
        <f t="shared" si="4"/>
        <v/>
      </c>
      <c r="AG51" s="7" t="str">
        <f>+$A$13</f>
        <v/>
      </c>
      <c r="AH51" s="7" t="str">
        <f>IF(A51&lt;&gt;"",IF(AE51&lt;&gt;"",AE51,0)+IF(C65&lt;&gt;"",C65,0),"")</f>
        <v/>
      </c>
      <c r="AI51" s="106" t="str">
        <f>IF(AH51="","",IF(AH51&gt;0,ROUND(AH51/LARGE(AH50:AH64,1),3),0))</f>
        <v/>
      </c>
    </row>
    <row r="52" spans="1:35" ht="13.5" x14ac:dyDescent="0.25">
      <c r="A52" s="59" t="str">
        <f>+$A$14</f>
        <v/>
      </c>
      <c r="B52" s="24"/>
      <c r="C52" s="24"/>
      <c r="D52" s="24"/>
      <c r="E52" s="24"/>
      <c r="F52" s="22"/>
      <c r="G52" s="23"/>
      <c r="H52" s="22"/>
      <c r="I52" s="23"/>
      <c r="J52" s="22"/>
      <c r="K52" s="23"/>
      <c r="L52" s="22"/>
      <c r="M52" s="23"/>
      <c r="N52" s="22"/>
      <c r="O52" s="23"/>
      <c r="P52" s="22"/>
      <c r="Q52" s="23"/>
      <c r="R52" s="22"/>
      <c r="S52" s="23"/>
      <c r="T52" s="22"/>
      <c r="U52" s="23"/>
      <c r="V52" s="22"/>
      <c r="W52" s="23"/>
      <c r="X52" s="22"/>
      <c r="Y52" s="23"/>
      <c r="Z52" s="22"/>
      <c r="AA52" s="23"/>
      <c r="AB52" s="22"/>
      <c r="AC52" s="23"/>
      <c r="AE52" s="29" t="str">
        <f t="shared" si="4"/>
        <v/>
      </c>
      <c r="AG52" s="7" t="str">
        <f>+$A$14</f>
        <v/>
      </c>
      <c r="AH52" s="7" t="str">
        <f>IF(A52&lt;&gt;"",IF(AE52&lt;&gt;"",AE52,0)+IF(E65&lt;&gt;"",E65,0),"")</f>
        <v/>
      </c>
      <c r="AI52" s="106" t="str">
        <f>IF(AH52="","",IF(AH52&gt;0,ROUND(AH52/LARGE(AH50:AH64,1),3),0))</f>
        <v/>
      </c>
    </row>
    <row r="53" spans="1:35" ht="13.5" x14ac:dyDescent="0.25">
      <c r="A53" s="59" t="str">
        <f>+$A$15</f>
        <v/>
      </c>
      <c r="B53" s="24"/>
      <c r="C53" s="24"/>
      <c r="D53" s="24"/>
      <c r="E53" s="24"/>
      <c r="F53" s="24"/>
      <c r="G53" s="24"/>
      <c r="H53" s="22"/>
      <c r="I53" s="23"/>
      <c r="J53" s="22"/>
      <c r="K53" s="23"/>
      <c r="L53" s="22"/>
      <c r="M53" s="23"/>
      <c r="N53" s="22"/>
      <c r="O53" s="23"/>
      <c r="P53" s="22"/>
      <c r="Q53" s="23"/>
      <c r="R53" s="22"/>
      <c r="S53" s="23"/>
      <c r="T53" s="22"/>
      <c r="U53" s="23"/>
      <c r="V53" s="22"/>
      <c r="W53" s="23"/>
      <c r="X53" s="22"/>
      <c r="Y53" s="23"/>
      <c r="Z53" s="22"/>
      <c r="AA53" s="23"/>
      <c r="AB53" s="22"/>
      <c r="AC53" s="23"/>
      <c r="AE53" s="29" t="str">
        <f t="shared" si="4"/>
        <v/>
      </c>
      <c r="AG53" s="7" t="str">
        <f>+$A$15</f>
        <v/>
      </c>
      <c r="AH53" s="7" t="str">
        <f>IF(A53&lt;&gt;"",IF(AE53&lt;&gt;"",AE53,0)+IF(G65&lt;&gt;"",G65,0),"")</f>
        <v/>
      </c>
      <c r="AI53" s="106" t="str">
        <f>IF(AH53="","",IF(AH53&gt;0,ROUND(AH53/LARGE(AH50:AH64,1),3),0))</f>
        <v/>
      </c>
    </row>
    <row r="54" spans="1:35" ht="13.5" x14ac:dyDescent="0.25">
      <c r="A54" s="59" t="str">
        <f>+$A$16</f>
        <v/>
      </c>
      <c r="B54" s="24"/>
      <c r="C54" s="24"/>
      <c r="D54" s="24"/>
      <c r="E54" s="24"/>
      <c r="F54" s="24"/>
      <c r="G54" s="24"/>
      <c r="H54" s="24"/>
      <c r="I54" s="24"/>
      <c r="J54" s="22"/>
      <c r="K54" s="23"/>
      <c r="L54" s="22"/>
      <c r="M54" s="23"/>
      <c r="N54" s="22"/>
      <c r="O54" s="23"/>
      <c r="P54" s="22"/>
      <c r="Q54" s="23"/>
      <c r="R54" s="22"/>
      <c r="S54" s="23"/>
      <c r="T54" s="22"/>
      <c r="U54" s="23"/>
      <c r="V54" s="22"/>
      <c r="W54" s="23"/>
      <c r="X54" s="22"/>
      <c r="Y54" s="23"/>
      <c r="Z54" s="22"/>
      <c r="AA54" s="23"/>
      <c r="AB54" s="22"/>
      <c r="AC54" s="23"/>
      <c r="AE54" s="29" t="str">
        <f t="shared" si="4"/>
        <v/>
      </c>
      <c r="AG54" s="7" t="str">
        <f>+$A$16</f>
        <v/>
      </c>
      <c r="AH54" s="7" t="str">
        <f>IF(A54&lt;&gt;"",IF(AE54&lt;&gt;"",AE54,0)+IF(I65&lt;&gt;"",I65,0),"")</f>
        <v/>
      </c>
      <c r="AI54" s="106" t="str">
        <f>IF(AH54="","",IF(AH54&gt;0,ROUND(AH54/LARGE(AH50:AH64,1),3),0))</f>
        <v/>
      </c>
    </row>
    <row r="55" spans="1:35" ht="13.5" x14ac:dyDescent="0.25">
      <c r="A55" s="59" t="str">
        <f>+$A$17</f>
        <v/>
      </c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2"/>
      <c r="M55" s="23"/>
      <c r="N55" s="22"/>
      <c r="O55" s="23"/>
      <c r="P55" s="22"/>
      <c r="Q55" s="23"/>
      <c r="R55" s="22"/>
      <c r="S55" s="23"/>
      <c r="T55" s="22"/>
      <c r="U55" s="23"/>
      <c r="V55" s="22"/>
      <c r="W55" s="23"/>
      <c r="X55" s="22"/>
      <c r="Y55" s="23"/>
      <c r="Z55" s="22"/>
      <c r="AA55" s="23"/>
      <c r="AB55" s="22"/>
      <c r="AC55" s="23"/>
      <c r="AE55" s="29" t="str">
        <f t="shared" si="4"/>
        <v/>
      </c>
      <c r="AG55" s="7" t="str">
        <f>+$A$17</f>
        <v/>
      </c>
      <c r="AH55" s="7" t="str">
        <f>IF(A55&lt;&gt;"",IF(AE55&lt;&gt;"",AE55,0)+IF(K65&lt;&gt;"",K65,0),"")</f>
        <v/>
      </c>
      <c r="AI55" s="106" t="str">
        <f>IF(AH55="","",IF(AH55&gt;0,ROUND(AH55/LARGE(AH50:AH64,1),3),0))</f>
        <v/>
      </c>
    </row>
    <row r="56" spans="1:35" ht="13.5" x14ac:dyDescent="0.25">
      <c r="A56" s="59" t="str">
        <f>+$A$18</f>
        <v/>
      </c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2"/>
      <c r="O56" s="23"/>
      <c r="P56" s="22"/>
      <c r="Q56" s="23"/>
      <c r="R56" s="22"/>
      <c r="S56" s="23"/>
      <c r="T56" s="22"/>
      <c r="U56" s="23"/>
      <c r="V56" s="22"/>
      <c r="W56" s="23"/>
      <c r="X56" s="22"/>
      <c r="Y56" s="23"/>
      <c r="Z56" s="22"/>
      <c r="AA56" s="23"/>
      <c r="AB56" s="22"/>
      <c r="AC56" s="23"/>
      <c r="AE56" s="29" t="str">
        <f t="shared" si="4"/>
        <v/>
      </c>
      <c r="AG56" s="7" t="str">
        <f>+$A$18</f>
        <v/>
      </c>
      <c r="AH56" s="7" t="str">
        <f>IF(A56&lt;&gt;"",IF(AE56&lt;&gt;"",AE56,0)+IF(M65&lt;&gt;"",M65,0),"")</f>
        <v/>
      </c>
      <c r="AI56" s="106" t="str">
        <f>IF(AH56="","",IF(AH56&gt;0,ROUND(AH56/LARGE(AH50:AH64,1),3),0))</f>
        <v/>
      </c>
    </row>
    <row r="57" spans="1:35" ht="13.5" x14ac:dyDescent="0.25">
      <c r="A57" s="59" t="str">
        <f>+$A$19</f>
        <v/>
      </c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2"/>
      <c r="Q57" s="23"/>
      <c r="R57" s="22"/>
      <c r="S57" s="23"/>
      <c r="T57" s="22"/>
      <c r="U57" s="23"/>
      <c r="V57" s="22"/>
      <c r="W57" s="23"/>
      <c r="X57" s="22"/>
      <c r="Y57" s="23"/>
      <c r="Z57" s="22"/>
      <c r="AA57" s="23"/>
      <c r="AB57" s="22"/>
      <c r="AC57" s="23"/>
      <c r="AE57" s="29" t="str">
        <f t="shared" si="4"/>
        <v/>
      </c>
      <c r="AG57" s="7" t="str">
        <f>+$A$19</f>
        <v/>
      </c>
      <c r="AH57" s="7" t="str">
        <f>IF(A57&lt;&gt;"",IF(AE57&lt;&gt;"",AE57,0)+IF(O65&lt;&gt;"",O65,0),"")</f>
        <v/>
      </c>
      <c r="AI57" s="106" t="str">
        <f>IF(AH57="","",IF(AH57&gt;0,ROUND(AH57/LARGE(AH50:AH64,1),3),0))</f>
        <v/>
      </c>
    </row>
    <row r="58" spans="1:35" ht="13.5" x14ac:dyDescent="0.25">
      <c r="A58" s="59" t="str">
        <f>+$A$20</f>
        <v/>
      </c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2"/>
      <c r="S58" s="23"/>
      <c r="T58" s="22"/>
      <c r="U58" s="23"/>
      <c r="V58" s="22"/>
      <c r="W58" s="23"/>
      <c r="X58" s="22"/>
      <c r="Y58" s="23"/>
      <c r="Z58" s="22"/>
      <c r="AA58" s="23"/>
      <c r="AB58" s="22"/>
      <c r="AC58" s="23"/>
      <c r="AE58" s="29" t="str">
        <f t="shared" si="4"/>
        <v/>
      </c>
      <c r="AG58" s="7" t="str">
        <f>+$A$20</f>
        <v/>
      </c>
      <c r="AH58" s="7" t="str">
        <f>IF(A58&lt;&gt;"",IF(AE58&lt;&gt;"",AE58,0)+IF(Q65&lt;&gt;"",Q65,0),"")</f>
        <v/>
      </c>
      <c r="AI58" s="106" t="str">
        <f>IF(AH58="","",IF(AH58&gt;0,ROUND(AH58/LARGE(AH50:AH64,1),3),0))</f>
        <v/>
      </c>
    </row>
    <row r="59" spans="1:35" ht="13.5" x14ac:dyDescent="0.25">
      <c r="A59" s="59" t="str">
        <f>+$A$21</f>
        <v/>
      </c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2"/>
      <c r="U59" s="23"/>
      <c r="V59" s="22"/>
      <c r="W59" s="23"/>
      <c r="X59" s="22"/>
      <c r="Y59" s="23"/>
      <c r="Z59" s="22"/>
      <c r="AA59" s="23"/>
      <c r="AB59" s="22"/>
      <c r="AC59" s="23"/>
      <c r="AE59" s="29" t="str">
        <f t="shared" si="4"/>
        <v/>
      </c>
      <c r="AG59" s="7" t="str">
        <f>+$A$21</f>
        <v/>
      </c>
      <c r="AH59" s="7" t="str">
        <f>IF(A59&lt;&gt;"",IF(AE59&lt;&gt;"",AE59,0)+IF(S65&lt;&gt;"",S65,0),"")</f>
        <v/>
      </c>
      <c r="AI59" s="106" t="str">
        <f>IF(AH59="","",IF(AH59&gt;0,ROUND(AH59/LARGE(AH50:AH64,1),3),0))</f>
        <v/>
      </c>
    </row>
    <row r="60" spans="1:35" ht="13.5" x14ac:dyDescent="0.25">
      <c r="A60" s="59" t="str">
        <f>+$A$22</f>
        <v/>
      </c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2"/>
      <c r="W60" s="23"/>
      <c r="X60" s="22"/>
      <c r="Y60" s="23"/>
      <c r="Z60" s="22"/>
      <c r="AA60" s="23"/>
      <c r="AB60" s="22"/>
      <c r="AC60" s="23"/>
      <c r="AE60" s="29" t="str">
        <f t="shared" si="4"/>
        <v/>
      </c>
      <c r="AG60" s="7" t="str">
        <f>+$A$22</f>
        <v/>
      </c>
      <c r="AH60" s="7" t="str">
        <f>IF(A60&lt;&gt;"",IF(AE60&lt;&gt;"",AE60,0)+IF(U65&lt;&gt;"",U65,0),"")</f>
        <v/>
      </c>
      <c r="AI60" s="106" t="str">
        <f>IF(AH60="","",IF(AH60&gt;0,ROUND(AH60/LARGE(AH50:AH64,1),3),0))</f>
        <v/>
      </c>
    </row>
    <row r="61" spans="1:35" ht="13.5" x14ac:dyDescent="0.25">
      <c r="A61" s="59" t="str">
        <f>+$A$23</f>
        <v/>
      </c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2"/>
      <c r="Y61" s="23"/>
      <c r="Z61" s="22"/>
      <c r="AA61" s="23"/>
      <c r="AB61" s="22"/>
      <c r="AC61" s="23"/>
      <c r="AE61" s="29" t="str">
        <f t="shared" si="4"/>
        <v/>
      </c>
      <c r="AG61" s="7" t="str">
        <f>+$A$23</f>
        <v/>
      </c>
      <c r="AH61" s="7" t="str">
        <f>IF(A61&lt;&gt;"",IF(AE61&lt;&gt;"",AE61,0)+IF(W65&lt;&gt;"",W65,0),"")</f>
        <v/>
      </c>
      <c r="AI61" s="106" t="str">
        <f>IF(AH61="","",IF(AH61&gt;0,ROUND(AH61/LARGE(AH50:AH64,1),3),0))</f>
        <v/>
      </c>
    </row>
    <row r="62" spans="1:35" ht="13.5" x14ac:dyDescent="0.25">
      <c r="A62" s="59" t="str">
        <f>+$A$24</f>
        <v/>
      </c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2"/>
      <c r="AA62" s="23"/>
      <c r="AB62" s="22"/>
      <c r="AC62" s="23"/>
      <c r="AE62" s="29" t="str">
        <f t="shared" si="4"/>
        <v/>
      </c>
      <c r="AG62" s="7" t="str">
        <f>+$A$24</f>
        <v/>
      </c>
      <c r="AH62" s="7" t="str">
        <f>IF(A62&lt;&gt;"",IF(AE62&lt;&gt;"",AE62,0)+IF(Y65&lt;&gt;"",Y65,0),"")</f>
        <v/>
      </c>
      <c r="AI62" s="106" t="str">
        <f>IF(AH62="","",IF(AH62&gt;0,ROUND(AH62/LARGE(AH50:AH64,1),3),0))</f>
        <v/>
      </c>
    </row>
    <row r="63" spans="1:35" ht="13.5" x14ac:dyDescent="0.25">
      <c r="A63" s="59" t="str">
        <f>+$A$25</f>
        <v/>
      </c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2"/>
      <c r="AC63" s="23"/>
      <c r="AE63" s="29" t="str">
        <f t="shared" si="4"/>
        <v/>
      </c>
      <c r="AG63" s="7" t="str">
        <f>+$A$25</f>
        <v/>
      </c>
      <c r="AH63" s="7" t="str">
        <f>IF(A63&lt;&gt;"",IF(AE63&lt;&gt;"",AE63,0)+IF(AA65&lt;&gt;"",AA65,0),"")</f>
        <v/>
      </c>
      <c r="AI63" s="106" t="str">
        <f>IF(AH63="","",IF(AH63&gt;0,ROUND(AH63/LARGE(AH50:AH64,1),3),0))</f>
        <v/>
      </c>
    </row>
    <row r="64" spans="1:35" x14ac:dyDescent="0.2">
      <c r="A64" s="59" t="str">
        <f>+$A$26</f>
        <v/>
      </c>
      <c r="C64" s="3"/>
      <c r="AE64" s="26"/>
      <c r="AG64" s="40" t="str">
        <f>+$A$26</f>
        <v/>
      </c>
      <c r="AH64" s="40" t="str">
        <f>IF(A64&lt;&gt;"",IF(AE64&lt;&gt;"",AE64,0)+IF(AC65&lt;&gt;"",AC65,0),"")</f>
        <v/>
      </c>
      <c r="AI64" s="107" t="str">
        <f>IF(AH64="","",IF(AH64&gt;0,ROUND(AH64/LARGE(AH50:AH64,1),3),0))</f>
        <v/>
      </c>
    </row>
    <row r="65" spans="1:35" s="26" customFormat="1" x14ac:dyDescent="0.2">
      <c r="C65" s="27" t="str">
        <f>IF(C49="","",SUM(C50:C63))</f>
        <v/>
      </c>
      <c r="E65" s="27" t="str">
        <f>IF(E49="","",SUM(E50:E63))</f>
        <v/>
      </c>
      <c r="G65" s="27" t="str">
        <f>IF(G49="","",SUM(G50:G63))</f>
        <v/>
      </c>
      <c r="I65" s="27" t="str">
        <f>IF(I49="","",SUM(I50:I63))</f>
        <v/>
      </c>
      <c r="K65" s="27" t="str">
        <f>IF(K49="","",SUM(K50:K63))</f>
        <v/>
      </c>
      <c r="M65" s="27" t="str">
        <f>IF(M49="","",SUM(M50:M63))</f>
        <v/>
      </c>
      <c r="O65" s="27" t="str">
        <f>IF(O49="","",SUM(O50:O63))</f>
        <v/>
      </c>
      <c r="Q65" s="27" t="str">
        <f>IF(Q49="","",SUM(Q50:Q63))</f>
        <v/>
      </c>
      <c r="S65" s="27" t="str">
        <f>IF(S49="","",SUM(S50:S63))</f>
        <v/>
      </c>
      <c r="U65" s="27" t="str">
        <f>IF(U49="","",SUM(U50:U63))</f>
        <v/>
      </c>
      <c r="W65" s="27" t="str">
        <f>IF(W49="","",SUM(W50:W63))</f>
        <v/>
      </c>
      <c r="X65" s="27"/>
      <c r="Y65" s="27" t="str">
        <f>IF(Y49="","",SUM(Y50:Y63))</f>
        <v/>
      </c>
      <c r="AA65" s="27" t="str">
        <f>IF(AA49="","",SUM(AA50:AA63))</f>
        <v/>
      </c>
      <c r="AC65" s="27" t="str">
        <f>IF(AC49="","",SUM(AC50:AC63))</f>
        <v/>
      </c>
      <c r="AG65" s="41"/>
      <c r="AH65" s="93"/>
      <c r="AI65" s="41"/>
    </row>
    <row r="66" spans="1:35" ht="24" customHeight="1" x14ac:dyDescent="0.2">
      <c r="AC66" s="8" t="str">
        <f>"Firma ("&amp;Anagrafica!B90&amp;")"</f>
        <v>Firma (Commissario 2)</v>
      </c>
      <c r="AE66" s="88"/>
      <c r="AF66" s="88"/>
      <c r="AG66" s="89"/>
      <c r="AH66" s="88"/>
      <c r="AI66" s="88"/>
    </row>
    <row r="67" spans="1:35" ht="18.75" x14ac:dyDescent="0.3">
      <c r="A67" s="19" t="str">
        <f>IF(Anagrafica!A91&lt;&gt;"",Anagrafica!A91&amp;" - "&amp;Anagrafica!B91,"")</f>
        <v>3 - Commissario 3</v>
      </c>
      <c r="B67" s="20"/>
      <c r="D67" s="1"/>
    </row>
    <row r="68" spans="1:35" s="5" customFormat="1" ht="13.5" customHeight="1" x14ac:dyDescent="0.2">
      <c r="A68" s="4" t="s">
        <v>10</v>
      </c>
      <c r="C68" s="60" t="str">
        <f>$A$13</f>
        <v/>
      </c>
      <c r="E68" s="60" t="str">
        <f>+$A$14</f>
        <v/>
      </c>
      <c r="G68" s="60" t="str">
        <f>+$A$15</f>
        <v/>
      </c>
      <c r="I68" s="60" t="str">
        <f>+$A$16</f>
        <v/>
      </c>
      <c r="K68" s="60" t="str">
        <f>+$A$17</f>
        <v/>
      </c>
      <c r="M68" s="60" t="str">
        <f>+$A$18</f>
        <v/>
      </c>
      <c r="O68" s="60" t="str">
        <f>+$A$19</f>
        <v/>
      </c>
      <c r="Q68" s="60" t="str">
        <f>+$A$20</f>
        <v/>
      </c>
      <c r="S68" s="60" t="str">
        <f>+$A$21</f>
        <v/>
      </c>
      <c r="U68" s="60" t="str">
        <f>+$A$22</f>
        <v/>
      </c>
      <c r="W68" s="60" t="str">
        <f>+$A$23</f>
        <v/>
      </c>
      <c r="Y68" s="60" t="str">
        <f>+$A$24</f>
        <v/>
      </c>
      <c r="AA68" s="60" t="str">
        <f>+$A$25</f>
        <v/>
      </c>
      <c r="AC68" s="60" t="str">
        <f>+$A$26</f>
        <v/>
      </c>
      <c r="AE68" s="26"/>
      <c r="AG68" s="4" t="s">
        <v>10</v>
      </c>
      <c r="AH68" s="5" t="s">
        <v>1</v>
      </c>
      <c r="AI68" s="5" t="s">
        <v>0</v>
      </c>
    </row>
    <row r="69" spans="1:35" ht="13.5" x14ac:dyDescent="0.25">
      <c r="A69" s="59" t="str">
        <f>+$A$12</f>
        <v/>
      </c>
      <c r="B69" s="22"/>
      <c r="C69" s="23"/>
      <c r="D69" s="22"/>
      <c r="E69" s="23"/>
      <c r="F69" s="22"/>
      <c r="G69" s="23"/>
      <c r="H69" s="22"/>
      <c r="I69" s="23"/>
      <c r="J69" s="22"/>
      <c r="K69" s="23"/>
      <c r="L69" s="22"/>
      <c r="M69" s="23"/>
      <c r="N69" s="22"/>
      <c r="O69" s="23"/>
      <c r="P69" s="22"/>
      <c r="Q69" s="23"/>
      <c r="R69" s="22"/>
      <c r="S69" s="23"/>
      <c r="T69" s="22"/>
      <c r="U69" s="23"/>
      <c r="V69" s="22"/>
      <c r="W69" s="23"/>
      <c r="X69" s="22"/>
      <c r="Y69" s="23"/>
      <c r="Z69" s="22"/>
      <c r="AA69" s="23"/>
      <c r="AB69" s="22"/>
      <c r="AC69" s="23"/>
      <c r="AE69" s="29" t="str">
        <f t="shared" ref="AE69:AE82" si="5">IF(OR(A69="",AND(A69&lt;&gt;"",A70="")),"",SUM(B69,D69,F69,H69,J69,L69,N69,P69,R69,T69,V69,X69,Z69,AB69))</f>
        <v/>
      </c>
      <c r="AG69" s="6" t="str">
        <f>+$A$12</f>
        <v/>
      </c>
      <c r="AH69" s="6" t="str">
        <f>IF(A69&lt;&gt;"",AE69,"")</f>
        <v/>
      </c>
      <c r="AI69" s="105" t="str">
        <f>IF(AH69="","",IF(AH69&gt;0,ROUND(AH69/LARGE(AH69:AH83,1),3),0))</f>
        <v/>
      </c>
    </row>
    <row r="70" spans="1:35" ht="13.5" x14ac:dyDescent="0.25">
      <c r="A70" s="59" t="str">
        <f>+$A$13</f>
        <v/>
      </c>
      <c r="B70" s="24"/>
      <c r="C70" s="24"/>
      <c r="D70" s="22"/>
      <c r="E70" s="23"/>
      <c r="F70" s="22"/>
      <c r="G70" s="23"/>
      <c r="H70" s="22"/>
      <c r="I70" s="23"/>
      <c r="J70" s="22"/>
      <c r="K70" s="23"/>
      <c r="L70" s="22"/>
      <c r="M70" s="23"/>
      <c r="N70" s="22"/>
      <c r="O70" s="23"/>
      <c r="P70" s="22"/>
      <c r="Q70" s="23"/>
      <c r="R70" s="22"/>
      <c r="S70" s="23"/>
      <c r="T70" s="22"/>
      <c r="U70" s="23"/>
      <c r="V70" s="22"/>
      <c r="W70" s="23"/>
      <c r="X70" s="22"/>
      <c r="Y70" s="23"/>
      <c r="Z70" s="22"/>
      <c r="AA70" s="23"/>
      <c r="AB70" s="22"/>
      <c r="AC70" s="23"/>
      <c r="AE70" s="29" t="str">
        <f t="shared" si="5"/>
        <v/>
      </c>
      <c r="AG70" s="7" t="str">
        <f>+$A$13</f>
        <v/>
      </c>
      <c r="AH70" s="7" t="str">
        <f>IF(A70&lt;&gt;"",IF(AE70&lt;&gt;"",AE70,0)+IF(C84&lt;&gt;"",C84,0),"")</f>
        <v/>
      </c>
      <c r="AI70" s="106" t="str">
        <f>IF(AH70="","",IF(AH70&gt;0,ROUND(AH70/LARGE(AH69:AH83,1),3),0))</f>
        <v/>
      </c>
    </row>
    <row r="71" spans="1:35" ht="13.5" x14ac:dyDescent="0.25">
      <c r="A71" s="59" t="str">
        <f>+$A$14</f>
        <v/>
      </c>
      <c r="B71" s="24"/>
      <c r="C71" s="24"/>
      <c r="D71" s="24"/>
      <c r="E71" s="24"/>
      <c r="F71" s="22"/>
      <c r="G71" s="23"/>
      <c r="H71" s="22"/>
      <c r="I71" s="23"/>
      <c r="J71" s="22"/>
      <c r="K71" s="23"/>
      <c r="L71" s="22"/>
      <c r="M71" s="23"/>
      <c r="N71" s="22"/>
      <c r="O71" s="23"/>
      <c r="P71" s="22"/>
      <c r="Q71" s="23"/>
      <c r="R71" s="22"/>
      <c r="S71" s="23"/>
      <c r="T71" s="22"/>
      <c r="U71" s="23"/>
      <c r="V71" s="22"/>
      <c r="W71" s="23"/>
      <c r="X71" s="22"/>
      <c r="Y71" s="23"/>
      <c r="Z71" s="22"/>
      <c r="AA71" s="23"/>
      <c r="AB71" s="22"/>
      <c r="AC71" s="23"/>
      <c r="AE71" s="29" t="str">
        <f t="shared" si="5"/>
        <v/>
      </c>
      <c r="AG71" s="7" t="str">
        <f>+$A$14</f>
        <v/>
      </c>
      <c r="AH71" s="7" t="str">
        <f>IF(A71&lt;&gt;"",IF(AE71&lt;&gt;"",AE71,0)+IF(E84&lt;&gt;"",E84,0),"")</f>
        <v/>
      </c>
      <c r="AI71" s="106" t="str">
        <f>IF(AH71="","",IF(AH71&gt;0,ROUND(AH71/LARGE(AH69:AH83,1),3),0))</f>
        <v/>
      </c>
    </row>
    <row r="72" spans="1:35" ht="13.5" x14ac:dyDescent="0.25">
      <c r="A72" s="59" t="str">
        <f>+$A$15</f>
        <v/>
      </c>
      <c r="B72" s="24"/>
      <c r="C72" s="24"/>
      <c r="D72" s="24"/>
      <c r="E72" s="24"/>
      <c r="F72" s="24"/>
      <c r="G72" s="24"/>
      <c r="H72" s="22"/>
      <c r="I72" s="23"/>
      <c r="J72" s="22"/>
      <c r="K72" s="23"/>
      <c r="L72" s="22"/>
      <c r="M72" s="23"/>
      <c r="N72" s="22"/>
      <c r="O72" s="23"/>
      <c r="P72" s="22"/>
      <c r="Q72" s="23"/>
      <c r="R72" s="22"/>
      <c r="S72" s="23"/>
      <c r="T72" s="22"/>
      <c r="U72" s="23"/>
      <c r="V72" s="22"/>
      <c r="W72" s="23"/>
      <c r="X72" s="22"/>
      <c r="Y72" s="23"/>
      <c r="Z72" s="22"/>
      <c r="AA72" s="23"/>
      <c r="AB72" s="22"/>
      <c r="AC72" s="23"/>
      <c r="AE72" s="29" t="str">
        <f t="shared" si="5"/>
        <v/>
      </c>
      <c r="AG72" s="7" t="str">
        <f>+$A$15</f>
        <v/>
      </c>
      <c r="AH72" s="7" t="str">
        <f>IF(A72&lt;&gt;"",IF(AE72&lt;&gt;"",AE72,0)+IF(G84&lt;&gt;"",G84,0),"")</f>
        <v/>
      </c>
      <c r="AI72" s="106" t="str">
        <f>IF(AH72="","",IF(AH72&gt;0,ROUND(AH72/LARGE(AH69:AH83,1),3),0))</f>
        <v/>
      </c>
    </row>
    <row r="73" spans="1:35" ht="13.5" x14ac:dyDescent="0.25">
      <c r="A73" s="59" t="str">
        <f>+$A$16</f>
        <v/>
      </c>
      <c r="B73" s="24"/>
      <c r="C73" s="24"/>
      <c r="D73" s="24"/>
      <c r="E73" s="24"/>
      <c r="F73" s="24"/>
      <c r="G73" s="24"/>
      <c r="H73" s="24"/>
      <c r="I73" s="24"/>
      <c r="J73" s="22"/>
      <c r="K73" s="23"/>
      <c r="L73" s="22"/>
      <c r="M73" s="23"/>
      <c r="N73" s="22"/>
      <c r="O73" s="23"/>
      <c r="P73" s="22"/>
      <c r="Q73" s="23"/>
      <c r="R73" s="22"/>
      <c r="S73" s="23"/>
      <c r="T73" s="22"/>
      <c r="U73" s="23"/>
      <c r="V73" s="22"/>
      <c r="W73" s="23"/>
      <c r="X73" s="22"/>
      <c r="Y73" s="23"/>
      <c r="Z73" s="22"/>
      <c r="AA73" s="23"/>
      <c r="AB73" s="22"/>
      <c r="AC73" s="23"/>
      <c r="AE73" s="29" t="str">
        <f t="shared" si="5"/>
        <v/>
      </c>
      <c r="AG73" s="7" t="str">
        <f>+$A$16</f>
        <v/>
      </c>
      <c r="AH73" s="7" t="str">
        <f>IF(A73&lt;&gt;"",IF(AE73&lt;&gt;"",AE73,0)+IF(I84&lt;&gt;"",I84,0),"")</f>
        <v/>
      </c>
      <c r="AI73" s="106" t="str">
        <f>IF(AH73="","",IF(AH73&gt;0,ROUND(AH73/LARGE(AH69:AH83,1),3),0))</f>
        <v/>
      </c>
    </row>
    <row r="74" spans="1:35" ht="13.5" x14ac:dyDescent="0.25">
      <c r="A74" s="59" t="str">
        <f>+$A$17</f>
        <v/>
      </c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2"/>
      <c r="M74" s="23"/>
      <c r="N74" s="22"/>
      <c r="O74" s="23"/>
      <c r="P74" s="22"/>
      <c r="Q74" s="23"/>
      <c r="R74" s="22"/>
      <c r="S74" s="23"/>
      <c r="T74" s="22"/>
      <c r="U74" s="23"/>
      <c r="V74" s="22"/>
      <c r="W74" s="23"/>
      <c r="X74" s="22"/>
      <c r="Y74" s="23"/>
      <c r="Z74" s="22"/>
      <c r="AA74" s="23"/>
      <c r="AB74" s="22"/>
      <c r="AC74" s="23"/>
      <c r="AE74" s="29" t="str">
        <f t="shared" si="5"/>
        <v/>
      </c>
      <c r="AG74" s="7" t="str">
        <f>+$A$17</f>
        <v/>
      </c>
      <c r="AH74" s="7" t="str">
        <f>IF(A74&lt;&gt;"",IF(AE74&lt;&gt;"",AE74,0)+IF(K84&lt;&gt;"",K84,0),"")</f>
        <v/>
      </c>
      <c r="AI74" s="106" t="str">
        <f>IF(AH74="","",IF(AH74&gt;0,ROUND(AH74/LARGE(AH69:AH83,1),3),0))</f>
        <v/>
      </c>
    </row>
    <row r="75" spans="1:35" ht="13.5" x14ac:dyDescent="0.25">
      <c r="A75" s="59" t="str">
        <f>+$A$18</f>
        <v/>
      </c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2"/>
      <c r="O75" s="23"/>
      <c r="P75" s="22"/>
      <c r="Q75" s="23"/>
      <c r="R75" s="22"/>
      <c r="S75" s="23"/>
      <c r="T75" s="22"/>
      <c r="U75" s="23"/>
      <c r="V75" s="22"/>
      <c r="W75" s="23"/>
      <c r="X75" s="22"/>
      <c r="Y75" s="23"/>
      <c r="Z75" s="22"/>
      <c r="AA75" s="23"/>
      <c r="AB75" s="22"/>
      <c r="AC75" s="23"/>
      <c r="AE75" s="29" t="str">
        <f t="shared" si="5"/>
        <v/>
      </c>
      <c r="AG75" s="7" t="str">
        <f>+$A$18</f>
        <v/>
      </c>
      <c r="AH75" s="7" t="str">
        <f>IF(A75&lt;&gt;"",IF(AE75&lt;&gt;"",AE75,0)+IF(M84&lt;&gt;"",M84,0),"")</f>
        <v/>
      </c>
      <c r="AI75" s="106" t="str">
        <f>IF(AH75="","",IF(AH75&gt;0,ROUND(AH75/LARGE(AH69:AH83,1),3),0))</f>
        <v/>
      </c>
    </row>
    <row r="76" spans="1:35" ht="13.5" x14ac:dyDescent="0.25">
      <c r="A76" s="59" t="str">
        <f>+$A$19</f>
        <v/>
      </c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2"/>
      <c r="Q76" s="23"/>
      <c r="R76" s="22"/>
      <c r="S76" s="23"/>
      <c r="T76" s="22"/>
      <c r="U76" s="23"/>
      <c r="V76" s="22"/>
      <c r="W76" s="23"/>
      <c r="X76" s="22"/>
      <c r="Y76" s="23"/>
      <c r="Z76" s="22"/>
      <c r="AA76" s="23"/>
      <c r="AB76" s="22"/>
      <c r="AC76" s="23"/>
      <c r="AE76" s="29" t="str">
        <f t="shared" si="5"/>
        <v/>
      </c>
      <c r="AG76" s="7" t="str">
        <f>+$A$19</f>
        <v/>
      </c>
      <c r="AH76" s="7" t="str">
        <f>IF(A76&lt;&gt;"",IF(AE76&lt;&gt;"",AE76,0)+IF(O84&lt;&gt;"",O84,0),"")</f>
        <v/>
      </c>
      <c r="AI76" s="106" t="str">
        <f>IF(AH76="","",IF(AH76&gt;0,ROUND(AH76/LARGE(AH69:AH83,1),3),0))</f>
        <v/>
      </c>
    </row>
    <row r="77" spans="1:35" ht="13.5" x14ac:dyDescent="0.25">
      <c r="A77" s="59" t="str">
        <f>+$A$20</f>
        <v/>
      </c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2"/>
      <c r="S77" s="23"/>
      <c r="T77" s="22"/>
      <c r="U77" s="23"/>
      <c r="V77" s="22"/>
      <c r="W77" s="23"/>
      <c r="X77" s="22"/>
      <c r="Y77" s="23"/>
      <c r="Z77" s="22"/>
      <c r="AA77" s="23"/>
      <c r="AB77" s="22"/>
      <c r="AC77" s="23"/>
      <c r="AE77" s="29" t="str">
        <f t="shared" si="5"/>
        <v/>
      </c>
      <c r="AG77" s="7" t="str">
        <f>+$A$20</f>
        <v/>
      </c>
      <c r="AH77" s="7" t="str">
        <f>IF(A77&lt;&gt;"",IF(AE77&lt;&gt;"",AE77,0)+IF(Q84&lt;&gt;"",Q84,0),"")</f>
        <v/>
      </c>
      <c r="AI77" s="106" t="str">
        <f>IF(AH77="","",IF(AH77&gt;0,ROUND(AH77/LARGE(AH69:AH83,1),3),0))</f>
        <v/>
      </c>
    </row>
    <row r="78" spans="1:35" ht="13.5" x14ac:dyDescent="0.25">
      <c r="A78" s="59" t="str">
        <f>+$A$21</f>
        <v/>
      </c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2"/>
      <c r="U78" s="23"/>
      <c r="V78" s="22"/>
      <c r="W78" s="23"/>
      <c r="X78" s="22"/>
      <c r="Y78" s="23"/>
      <c r="Z78" s="22"/>
      <c r="AA78" s="23"/>
      <c r="AB78" s="22"/>
      <c r="AC78" s="23"/>
      <c r="AE78" s="29" t="str">
        <f t="shared" si="5"/>
        <v/>
      </c>
      <c r="AG78" s="7" t="str">
        <f>+$A$21</f>
        <v/>
      </c>
      <c r="AH78" s="7" t="str">
        <f>IF(A78&lt;&gt;"",IF(AE78&lt;&gt;"",AE78,0)+IF(S84&lt;&gt;"",S84,0),"")</f>
        <v/>
      </c>
      <c r="AI78" s="106" t="str">
        <f>IF(AH78="","",IF(AH78&gt;0,ROUND(AH78/LARGE(AH69:AH83,1),3),0))</f>
        <v/>
      </c>
    </row>
    <row r="79" spans="1:35" ht="13.5" x14ac:dyDescent="0.25">
      <c r="A79" s="59" t="str">
        <f>+$A$22</f>
        <v/>
      </c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2"/>
      <c r="W79" s="23"/>
      <c r="X79" s="22"/>
      <c r="Y79" s="23"/>
      <c r="Z79" s="22"/>
      <c r="AA79" s="23"/>
      <c r="AB79" s="22"/>
      <c r="AC79" s="23"/>
      <c r="AE79" s="29" t="str">
        <f t="shared" si="5"/>
        <v/>
      </c>
      <c r="AG79" s="7" t="str">
        <f>+$A$22</f>
        <v/>
      </c>
      <c r="AH79" s="7" t="str">
        <f>IF(A79&lt;&gt;"",IF(AE79&lt;&gt;"",AE79,0)+IF(U84&lt;&gt;"",U84,0),"")</f>
        <v/>
      </c>
      <c r="AI79" s="106" t="str">
        <f>IF(AH79="","",IF(AH79&gt;0,ROUND(AH79/LARGE(AH69:AH83,1),3),0))</f>
        <v/>
      </c>
    </row>
    <row r="80" spans="1:35" ht="13.5" x14ac:dyDescent="0.25">
      <c r="A80" s="59" t="str">
        <f>+$A$23</f>
        <v/>
      </c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2"/>
      <c r="Y80" s="23"/>
      <c r="Z80" s="22"/>
      <c r="AA80" s="23"/>
      <c r="AB80" s="22"/>
      <c r="AC80" s="23"/>
      <c r="AE80" s="29" t="str">
        <f t="shared" si="5"/>
        <v/>
      </c>
      <c r="AG80" s="7" t="str">
        <f>+$A$23</f>
        <v/>
      </c>
      <c r="AH80" s="7" t="str">
        <f>IF(A80&lt;&gt;"",IF(AE80&lt;&gt;"",AE80,0)+IF(W84&lt;&gt;"",W84,0),"")</f>
        <v/>
      </c>
      <c r="AI80" s="106" t="str">
        <f>IF(AH80="","",IF(AH80&gt;0,ROUND(AH80/LARGE(AH69:AH83,1),3),0))</f>
        <v/>
      </c>
    </row>
    <row r="81" spans="1:35" ht="13.5" x14ac:dyDescent="0.25">
      <c r="A81" s="59" t="str">
        <f>+$A$24</f>
        <v/>
      </c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2"/>
      <c r="AA81" s="23"/>
      <c r="AB81" s="22"/>
      <c r="AC81" s="23"/>
      <c r="AE81" s="29" t="str">
        <f t="shared" si="5"/>
        <v/>
      </c>
      <c r="AG81" s="7" t="str">
        <f>+$A$24</f>
        <v/>
      </c>
      <c r="AH81" s="7" t="str">
        <f>IF(A81&lt;&gt;"",IF(AE81&lt;&gt;"",AE81,0)+IF(Y84&lt;&gt;"",Y84,0),"")</f>
        <v/>
      </c>
      <c r="AI81" s="106" t="str">
        <f>IF(AH81="","",IF(AH81&gt;0,ROUND(AH81/LARGE(AH69:AH83,1),3),0))</f>
        <v/>
      </c>
    </row>
    <row r="82" spans="1:35" ht="13.5" x14ac:dyDescent="0.25">
      <c r="A82" s="59" t="str">
        <f>+$A$25</f>
        <v/>
      </c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2"/>
      <c r="AC82" s="23"/>
      <c r="AE82" s="29" t="str">
        <f t="shared" si="5"/>
        <v/>
      </c>
      <c r="AG82" s="7" t="str">
        <f>+$A$25</f>
        <v/>
      </c>
      <c r="AH82" s="7" t="str">
        <f>IF(A82&lt;&gt;"",IF(AE82&lt;&gt;"",AE82,0)+IF(AA84&lt;&gt;"",AA84,0),"")</f>
        <v/>
      </c>
      <c r="AI82" s="106" t="str">
        <f>IF(AH82="","",IF(AH82&gt;0,ROUND(AH82/LARGE(AH69:AH83,1),3),0))</f>
        <v/>
      </c>
    </row>
    <row r="83" spans="1:35" x14ac:dyDescent="0.2">
      <c r="A83" s="59" t="str">
        <f>+$A$26</f>
        <v/>
      </c>
      <c r="C83" s="3"/>
      <c r="AE83" s="26"/>
      <c r="AG83" s="40" t="str">
        <f>+$A$26</f>
        <v/>
      </c>
      <c r="AH83" s="40" t="str">
        <f>IF(A83&lt;&gt;"",IF(AE83&lt;&gt;"",AE83,0)+IF(AC84&lt;&gt;"",AC84,0),"")</f>
        <v/>
      </c>
      <c r="AI83" s="107" t="str">
        <f>IF(AH83="","",IF(AH83&gt;0,ROUND(AH83/LARGE(AH69:AH83,1),3),0))</f>
        <v/>
      </c>
    </row>
    <row r="84" spans="1:35" s="26" customFormat="1" x14ac:dyDescent="0.2">
      <c r="C84" s="27" t="str">
        <f>IF(C68="","",SUM(C69:C82))</f>
        <v/>
      </c>
      <c r="E84" s="27" t="str">
        <f>IF(E68="","",SUM(E69:E82))</f>
        <v/>
      </c>
      <c r="G84" s="27" t="str">
        <f>IF(G68="","",SUM(G69:G82))</f>
        <v/>
      </c>
      <c r="I84" s="27" t="str">
        <f>IF(I68="","",SUM(I69:I82))</f>
        <v/>
      </c>
      <c r="K84" s="27" t="str">
        <f>IF(K68="","",SUM(K69:K82))</f>
        <v/>
      </c>
      <c r="M84" s="27" t="str">
        <f>IF(M68="","",SUM(M69:M82))</f>
        <v/>
      </c>
      <c r="O84" s="27" t="str">
        <f>IF(O68="","",SUM(O69:O82))</f>
        <v/>
      </c>
      <c r="Q84" s="27" t="str">
        <f>IF(Q68="","",SUM(Q69:Q82))</f>
        <v/>
      </c>
      <c r="S84" s="27" t="str">
        <f>IF(S68="","",SUM(S69:S82))</f>
        <v/>
      </c>
      <c r="U84" s="27" t="str">
        <f>IF(U68="","",SUM(U69:U82))</f>
        <v/>
      </c>
      <c r="W84" s="27" t="str">
        <f>IF(W68="","",SUM(W69:W82))</f>
        <v/>
      </c>
      <c r="X84" s="27"/>
      <c r="Y84" s="27" t="str">
        <f>IF(Y68="","",SUM(Y69:Y82))</f>
        <v/>
      </c>
      <c r="AA84" s="27" t="str">
        <f>IF(AA68="","",SUM(AA69:AA82))</f>
        <v/>
      </c>
      <c r="AC84" s="27" t="str">
        <f>IF(AC68="","",SUM(AC69:AC82))</f>
        <v/>
      </c>
      <c r="AG84" s="41"/>
      <c r="AH84" s="93"/>
      <c r="AI84" s="41"/>
    </row>
    <row r="85" spans="1:35" ht="24" customHeight="1" x14ac:dyDescent="0.2">
      <c r="AC85" s="8" t="str">
        <f>"Firma ("&amp;Anagrafica!B91&amp;")"</f>
        <v>Firma (Commissario 3)</v>
      </c>
      <c r="AE85" s="88"/>
      <c r="AF85" s="88"/>
      <c r="AG85" s="89"/>
      <c r="AH85" s="88"/>
      <c r="AI85" s="88"/>
    </row>
    <row r="86" spans="1:35" ht="18.75" x14ac:dyDescent="0.3">
      <c r="A86" s="19" t="str">
        <f>IF(Anagrafica!A92&lt;&gt;"",Anagrafica!A92&amp;" - "&amp;Anagrafica!B92,"")</f>
        <v/>
      </c>
      <c r="B86" s="20"/>
      <c r="D86" s="1"/>
      <c r="AE86" s="90"/>
      <c r="AF86" s="90"/>
      <c r="AG86" s="91"/>
      <c r="AH86" s="90"/>
      <c r="AI86" s="90"/>
    </row>
    <row r="87" spans="1:35" s="5" customFormat="1" ht="13.5" customHeight="1" x14ac:dyDescent="0.2">
      <c r="A87" s="4" t="s">
        <v>10</v>
      </c>
      <c r="C87" s="60" t="str">
        <f>$A$13</f>
        <v/>
      </c>
      <c r="E87" s="60" t="str">
        <f>+$A$14</f>
        <v/>
      </c>
      <c r="G87" s="60" t="str">
        <f>+$A$15</f>
        <v/>
      </c>
      <c r="I87" s="60" t="str">
        <f>+$A$16</f>
        <v/>
      </c>
      <c r="K87" s="60" t="str">
        <f>+$A$17</f>
        <v/>
      </c>
      <c r="M87" s="60" t="str">
        <f>+$A$18</f>
        <v/>
      </c>
      <c r="O87" s="60" t="str">
        <f>+$A$19</f>
        <v/>
      </c>
      <c r="Q87" s="60" t="str">
        <f>+$A$20</f>
        <v/>
      </c>
      <c r="S87" s="60" t="str">
        <f>+$A$21</f>
        <v/>
      </c>
      <c r="U87" s="60" t="str">
        <f>+$A$22</f>
        <v/>
      </c>
      <c r="W87" s="60" t="str">
        <f>+$A$23</f>
        <v/>
      </c>
      <c r="Y87" s="60" t="str">
        <f>+$A$24</f>
        <v/>
      </c>
      <c r="AA87" s="60" t="str">
        <f>+$A$25</f>
        <v/>
      </c>
      <c r="AC87" s="60" t="str">
        <f>+$A$26</f>
        <v/>
      </c>
      <c r="AE87" s="26"/>
      <c r="AG87" s="4" t="s">
        <v>10</v>
      </c>
      <c r="AH87" s="5" t="s">
        <v>1</v>
      </c>
      <c r="AI87" s="5" t="s">
        <v>0</v>
      </c>
    </row>
    <row r="88" spans="1:35" ht="13.5" x14ac:dyDescent="0.25">
      <c r="A88" s="59" t="str">
        <f>+$A$12</f>
        <v/>
      </c>
      <c r="B88" s="22"/>
      <c r="C88" s="23"/>
      <c r="D88" s="22"/>
      <c r="E88" s="23"/>
      <c r="F88" s="22"/>
      <c r="G88" s="23"/>
      <c r="H88" s="22"/>
      <c r="I88" s="23"/>
      <c r="J88" s="22"/>
      <c r="K88" s="23"/>
      <c r="L88" s="22"/>
      <c r="M88" s="23"/>
      <c r="N88" s="22"/>
      <c r="O88" s="23"/>
      <c r="P88" s="22"/>
      <c r="Q88" s="23"/>
      <c r="R88" s="22"/>
      <c r="S88" s="23"/>
      <c r="T88" s="22"/>
      <c r="U88" s="23"/>
      <c r="V88" s="22"/>
      <c r="W88" s="23"/>
      <c r="X88" s="22"/>
      <c r="Y88" s="23"/>
      <c r="Z88" s="22"/>
      <c r="AA88" s="23"/>
      <c r="AB88" s="22"/>
      <c r="AC88" s="23"/>
      <c r="AE88" s="29" t="str">
        <f t="shared" ref="AE88:AE101" si="6">IF(OR(A88="",AND(A88&lt;&gt;"",A89="")),"",SUM(B88,D88,F88,H88,J88,L88,N88,P88,R88,T88,V88,X88,Z88,AB88))</f>
        <v/>
      </c>
      <c r="AG88" s="6" t="str">
        <f>+$A$12</f>
        <v/>
      </c>
      <c r="AH88" s="6" t="str">
        <f>IF(A88&lt;&gt;"",AE88,"")</f>
        <v/>
      </c>
      <c r="AI88" s="105" t="str">
        <f>IF(AH88="","",IF(AH88&gt;0,ROUND(AH88/LARGE(AH88:AH102,1),3),0))</f>
        <v/>
      </c>
    </row>
    <row r="89" spans="1:35" ht="13.5" x14ac:dyDescent="0.25">
      <c r="A89" s="59" t="str">
        <f>+$A$13</f>
        <v/>
      </c>
      <c r="B89" s="24"/>
      <c r="C89" s="24"/>
      <c r="D89" s="22"/>
      <c r="E89" s="23"/>
      <c r="F89" s="22"/>
      <c r="G89" s="23"/>
      <c r="H89" s="22"/>
      <c r="I89" s="23"/>
      <c r="J89" s="22"/>
      <c r="K89" s="23"/>
      <c r="L89" s="22"/>
      <c r="M89" s="23"/>
      <c r="N89" s="22"/>
      <c r="O89" s="23"/>
      <c r="P89" s="22"/>
      <c r="Q89" s="23"/>
      <c r="R89" s="22"/>
      <c r="S89" s="23"/>
      <c r="T89" s="22"/>
      <c r="U89" s="23"/>
      <c r="V89" s="22"/>
      <c r="W89" s="23"/>
      <c r="X89" s="22"/>
      <c r="Y89" s="23"/>
      <c r="Z89" s="22"/>
      <c r="AA89" s="23"/>
      <c r="AB89" s="22"/>
      <c r="AC89" s="23"/>
      <c r="AE89" s="29" t="str">
        <f t="shared" si="6"/>
        <v/>
      </c>
      <c r="AG89" s="7" t="str">
        <f>+$A$13</f>
        <v/>
      </c>
      <c r="AH89" s="7" t="str">
        <f>IF(A89&lt;&gt;"",IF(AE89&lt;&gt;"",AE89,0)+IF(C103&lt;&gt;"",C103,0),"")</f>
        <v/>
      </c>
      <c r="AI89" s="106" t="str">
        <f>IF(AH89="","",IF(AH89&gt;0,ROUND(AH89/LARGE(AH88:AH102,1),3),0))</f>
        <v/>
      </c>
    </row>
    <row r="90" spans="1:35" ht="13.5" x14ac:dyDescent="0.25">
      <c r="A90" s="59" t="str">
        <f>+$A$14</f>
        <v/>
      </c>
      <c r="B90" s="24"/>
      <c r="C90" s="24"/>
      <c r="D90" s="24"/>
      <c r="E90" s="24"/>
      <c r="F90" s="22"/>
      <c r="G90" s="23"/>
      <c r="H90" s="22"/>
      <c r="I90" s="23"/>
      <c r="J90" s="22"/>
      <c r="K90" s="23"/>
      <c r="L90" s="22"/>
      <c r="M90" s="23"/>
      <c r="N90" s="22"/>
      <c r="O90" s="23"/>
      <c r="P90" s="22"/>
      <c r="Q90" s="23"/>
      <c r="R90" s="22"/>
      <c r="S90" s="23"/>
      <c r="T90" s="22"/>
      <c r="U90" s="23"/>
      <c r="V90" s="22"/>
      <c r="W90" s="23"/>
      <c r="X90" s="22"/>
      <c r="Y90" s="23"/>
      <c r="Z90" s="22"/>
      <c r="AA90" s="23"/>
      <c r="AB90" s="22"/>
      <c r="AC90" s="23"/>
      <c r="AE90" s="29" t="str">
        <f t="shared" si="6"/>
        <v/>
      </c>
      <c r="AG90" s="7" t="str">
        <f>+$A$14</f>
        <v/>
      </c>
      <c r="AH90" s="7" t="str">
        <f>IF(A90&lt;&gt;"",IF(AE90&lt;&gt;"",AE90,0)+IF(E103&lt;&gt;"",E103,0),"")</f>
        <v/>
      </c>
      <c r="AI90" s="106" t="str">
        <f>IF(AH90="","",IF(AH90&gt;0,ROUND(AH90/LARGE(AH88:AH102,1),3),0))</f>
        <v/>
      </c>
    </row>
    <row r="91" spans="1:35" ht="13.5" x14ac:dyDescent="0.25">
      <c r="A91" s="59" t="str">
        <f>+$A$15</f>
        <v/>
      </c>
      <c r="B91" s="24"/>
      <c r="C91" s="24"/>
      <c r="D91" s="24"/>
      <c r="E91" s="24"/>
      <c r="F91" s="24"/>
      <c r="G91" s="24"/>
      <c r="H91" s="22"/>
      <c r="I91" s="23"/>
      <c r="J91" s="22"/>
      <c r="K91" s="23"/>
      <c r="L91" s="22"/>
      <c r="M91" s="23"/>
      <c r="N91" s="22"/>
      <c r="O91" s="23"/>
      <c r="P91" s="22"/>
      <c r="Q91" s="23"/>
      <c r="R91" s="22"/>
      <c r="S91" s="23"/>
      <c r="T91" s="22"/>
      <c r="U91" s="23"/>
      <c r="V91" s="22"/>
      <c r="W91" s="23"/>
      <c r="X91" s="22"/>
      <c r="Y91" s="23"/>
      <c r="Z91" s="22"/>
      <c r="AA91" s="23"/>
      <c r="AB91" s="22"/>
      <c r="AC91" s="23"/>
      <c r="AE91" s="29" t="str">
        <f t="shared" si="6"/>
        <v/>
      </c>
      <c r="AG91" s="7" t="str">
        <f>+$A$15</f>
        <v/>
      </c>
      <c r="AH91" s="7" t="str">
        <f>IF(A91&lt;&gt;"",IF(AE91&lt;&gt;"",AE91,0)+IF(G103&lt;&gt;"",G103,0),"")</f>
        <v/>
      </c>
      <c r="AI91" s="106" t="str">
        <f>IF(AH91="","",IF(AH91&gt;0,ROUND(AH91/LARGE(AH88:AH102,1),3),0))</f>
        <v/>
      </c>
    </row>
    <row r="92" spans="1:35" ht="13.5" x14ac:dyDescent="0.25">
      <c r="A92" s="59" t="str">
        <f>+$A$16</f>
        <v/>
      </c>
      <c r="B92" s="24"/>
      <c r="C92" s="24"/>
      <c r="D92" s="24"/>
      <c r="E92" s="24"/>
      <c r="F92" s="24"/>
      <c r="G92" s="24"/>
      <c r="H92" s="24"/>
      <c r="I92" s="24"/>
      <c r="J92" s="22"/>
      <c r="K92" s="23"/>
      <c r="L92" s="22"/>
      <c r="M92" s="23"/>
      <c r="N92" s="22"/>
      <c r="O92" s="23"/>
      <c r="P92" s="22"/>
      <c r="Q92" s="23"/>
      <c r="R92" s="22"/>
      <c r="S92" s="23"/>
      <c r="T92" s="22"/>
      <c r="U92" s="23"/>
      <c r="V92" s="22"/>
      <c r="W92" s="23"/>
      <c r="X92" s="22"/>
      <c r="Y92" s="23"/>
      <c r="Z92" s="22"/>
      <c r="AA92" s="23"/>
      <c r="AB92" s="22"/>
      <c r="AC92" s="23"/>
      <c r="AE92" s="29" t="str">
        <f t="shared" si="6"/>
        <v/>
      </c>
      <c r="AG92" s="7" t="str">
        <f>+$A$16</f>
        <v/>
      </c>
      <c r="AH92" s="7" t="str">
        <f>IF(A92&lt;&gt;"",IF(AE92&lt;&gt;"",AE92,0)+IF(I103&lt;&gt;"",I103,0),"")</f>
        <v/>
      </c>
      <c r="AI92" s="106" t="str">
        <f>IF(AH92="","",IF(AH92&gt;0,ROUND(AH92/LARGE(AH88:AH102,1),3),0))</f>
        <v/>
      </c>
    </row>
    <row r="93" spans="1:35" ht="13.5" x14ac:dyDescent="0.25">
      <c r="A93" s="59" t="str">
        <f>+$A$17</f>
        <v/>
      </c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2"/>
      <c r="M93" s="23"/>
      <c r="N93" s="22"/>
      <c r="O93" s="23"/>
      <c r="P93" s="22"/>
      <c r="Q93" s="23"/>
      <c r="R93" s="22"/>
      <c r="S93" s="23"/>
      <c r="T93" s="22"/>
      <c r="U93" s="23"/>
      <c r="V93" s="22"/>
      <c r="W93" s="23"/>
      <c r="X93" s="22"/>
      <c r="Y93" s="23"/>
      <c r="Z93" s="22"/>
      <c r="AA93" s="23"/>
      <c r="AB93" s="22"/>
      <c r="AC93" s="23"/>
      <c r="AE93" s="29" t="str">
        <f t="shared" si="6"/>
        <v/>
      </c>
      <c r="AG93" s="7" t="str">
        <f>+$A$17</f>
        <v/>
      </c>
      <c r="AH93" s="7" t="str">
        <f>IF(A93&lt;&gt;"",IF(AE93&lt;&gt;"",AE93,0)+IF(K103&lt;&gt;"",K103,0),"")</f>
        <v/>
      </c>
      <c r="AI93" s="106" t="str">
        <f>IF(AH93="","",IF(AH93&gt;0,ROUND(AH93/LARGE(AH88:AH102,1),3),0))</f>
        <v/>
      </c>
    </row>
    <row r="94" spans="1:35" ht="13.5" x14ac:dyDescent="0.25">
      <c r="A94" s="59" t="str">
        <f>+$A$18</f>
        <v/>
      </c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2"/>
      <c r="O94" s="23"/>
      <c r="P94" s="22"/>
      <c r="Q94" s="23"/>
      <c r="R94" s="22"/>
      <c r="S94" s="23"/>
      <c r="T94" s="22"/>
      <c r="U94" s="23"/>
      <c r="V94" s="22"/>
      <c r="W94" s="23"/>
      <c r="X94" s="22"/>
      <c r="Y94" s="23"/>
      <c r="Z94" s="22"/>
      <c r="AA94" s="23"/>
      <c r="AB94" s="22"/>
      <c r="AC94" s="23"/>
      <c r="AE94" s="29" t="str">
        <f t="shared" si="6"/>
        <v/>
      </c>
      <c r="AG94" s="7" t="str">
        <f>+$A$18</f>
        <v/>
      </c>
      <c r="AH94" s="7" t="str">
        <f>IF(A94&lt;&gt;"",IF(AE94&lt;&gt;"",AE94,0)+IF(M103&lt;&gt;"",M103,0),"")</f>
        <v/>
      </c>
      <c r="AI94" s="106" t="str">
        <f>IF(AH94="","",IF(AH94&gt;0,ROUND(AH94/LARGE(AH88:AH102,1),3),0))</f>
        <v/>
      </c>
    </row>
    <row r="95" spans="1:35" ht="13.5" x14ac:dyDescent="0.25">
      <c r="A95" s="59" t="str">
        <f>+$A$19</f>
        <v/>
      </c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2"/>
      <c r="Q95" s="23"/>
      <c r="R95" s="22"/>
      <c r="S95" s="23"/>
      <c r="T95" s="22"/>
      <c r="U95" s="23"/>
      <c r="V95" s="22"/>
      <c r="W95" s="23"/>
      <c r="X95" s="22"/>
      <c r="Y95" s="23"/>
      <c r="Z95" s="22"/>
      <c r="AA95" s="23"/>
      <c r="AB95" s="22"/>
      <c r="AC95" s="23"/>
      <c r="AE95" s="29" t="str">
        <f t="shared" si="6"/>
        <v/>
      </c>
      <c r="AG95" s="7" t="str">
        <f>+$A$19</f>
        <v/>
      </c>
      <c r="AH95" s="7" t="str">
        <f>IF(A95&lt;&gt;"",IF(AE95&lt;&gt;"",AE95,0)+IF(O103&lt;&gt;"",O103,0),"")</f>
        <v/>
      </c>
      <c r="AI95" s="106" t="str">
        <f>IF(AH95="","",IF(AH95&gt;0,ROUND(AH95/LARGE(AH88:AH102,1),3),0))</f>
        <v/>
      </c>
    </row>
    <row r="96" spans="1:35" ht="13.5" x14ac:dyDescent="0.25">
      <c r="A96" s="59" t="str">
        <f>+$A$20</f>
        <v/>
      </c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2"/>
      <c r="S96" s="23"/>
      <c r="T96" s="22"/>
      <c r="U96" s="23"/>
      <c r="V96" s="22"/>
      <c r="W96" s="23"/>
      <c r="X96" s="22"/>
      <c r="Y96" s="23"/>
      <c r="Z96" s="22"/>
      <c r="AA96" s="23"/>
      <c r="AB96" s="22"/>
      <c r="AC96" s="23"/>
      <c r="AE96" s="29" t="str">
        <f t="shared" si="6"/>
        <v/>
      </c>
      <c r="AG96" s="7" t="str">
        <f>+$A$20</f>
        <v/>
      </c>
      <c r="AH96" s="7" t="str">
        <f>IF(A96&lt;&gt;"",IF(AE96&lt;&gt;"",AE96,0)+IF(Q103&lt;&gt;"",Q103,0),"")</f>
        <v/>
      </c>
      <c r="AI96" s="106" t="str">
        <f>IF(AH96="","",IF(AH96&gt;0,ROUND(AH96/LARGE(AH88:AH102,1),3),0))</f>
        <v/>
      </c>
    </row>
    <row r="97" spans="1:35" ht="13.5" x14ac:dyDescent="0.25">
      <c r="A97" s="59" t="str">
        <f>+$A$21</f>
        <v/>
      </c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2"/>
      <c r="U97" s="23"/>
      <c r="V97" s="22"/>
      <c r="W97" s="23"/>
      <c r="X97" s="22"/>
      <c r="Y97" s="23"/>
      <c r="Z97" s="22"/>
      <c r="AA97" s="23"/>
      <c r="AB97" s="22"/>
      <c r="AC97" s="23"/>
      <c r="AE97" s="29" t="str">
        <f t="shared" si="6"/>
        <v/>
      </c>
      <c r="AG97" s="7" t="str">
        <f>+$A$21</f>
        <v/>
      </c>
      <c r="AH97" s="7" t="str">
        <f>IF(A97&lt;&gt;"",IF(AE97&lt;&gt;"",AE97,0)+IF(S103&lt;&gt;"",S103,0),"")</f>
        <v/>
      </c>
      <c r="AI97" s="106" t="str">
        <f>IF(AH97="","",IF(AH97&gt;0,ROUND(AH97/LARGE(AH88:AH102,1),3),0))</f>
        <v/>
      </c>
    </row>
    <row r="98" spans="1:35" ht="13.5" x14ac:dyDescent="0.25">
      <c r="A98" s="59" t="str">
        <f>+$A$22</f>
        <v/>
      </c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2"/>
      <c r="W98" s="23"/>
      <c r="X98" s="22"/>
      <c r="Y98" s="23"/>
      <c r="Z98" s="22"/>
      <c r="AA98" s="23"/>
      <c r="AB98" s="22"/>
      <c r="AC98" s="23"/>
      <c r="AE98" s="29" t="str">
        <f t="shared" si="6"/>
        <v/>
      </c>
      <c r="AG98" s="7" t="str">
        <f>+$A$22</f>
        <v/>
      </c>
      <c r="AH98" s="7" t="str">
        <f>IF(A98&lt;&gt;"",IF(AE98&lt;&gt;"",AE98,0)+IF(U103&lt;&gt;"",U103,0),"")</f>
        <v/>
      </c>
      <c r="AI98" s="106" t="str">
        <f>IF(AH98="","",IF(AH98&gt;0,ROUND(AH98/LARGE(AH88:AH102,1),3),0))</f>
        <v/>
      </c>
    </row>
    <row r="99" spans="1:35" ht="13.5" x14ac:dyDescent="0.25">
      <c r="A99" s="59" t="str">
        <f>+$A$23</f>
        <v/>
      </c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2"/>
      <c r="Y99" s="23"/>
      <c r="Z99" s="22"/>
      <c r="AA99" s="23"/>
      <c r="AB99" s="22"/>
      <c r="AC99" s="23"/>
      <c r="AE99" s="29" t="str">
        <f t="shared" si="6"/>
        <v/>
      </c>
      <c r="AG99" s="7" t="str">
        <f>+$A$23</f>
        <v/>
      </c>
      <c r="AH99" s="7" t="str">
        <f>IF(A99&lt;&gt;"",IF(AE99&lt;&gt;"",AE99,0)+IF(W103&lt;&gt;"",W103,0),"")</f>
        <v/>
      </c>
      <c r="AI99" s="106" t="str">
        <f>IF(AH99="","",IF(AH99&gt;0,ROUND(AH99/LARGE(AH88:AH102,1),3),0))</f>
        <v/>
      </c>
    </row>
    <row r="100" spans="1:35" ht="13.5" x14ac:dyDescent="0.25">
      <c r="A100" s="59" t="str">
        <f>+$A$24</f>
        <v/>
      </c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2"/>
      <c r="AA100" s="23"/>
      <c r="AB100" s="22"/>
      <c r="AC100" s="23"/>
      <c r="AE100" s="29" t="str">
        <f t="shared" si="6"/>
        <v/>
      </c>
      <c r="AG100" s="7" t="str">
        <f>+$A$24</f>
        <v/>
      </c>
      <c r="AH100" s="7" t="str">
        <f>IF(A100&lt;&gt;"",IF(AE100&lt;&gt;"",AE100,0)+IF(Y103&lt;&gt;"",Y103,0),"")</f>
        <v/>
      </c>
      <c r="AI100" s="106" t="str">
        <f>IF(AH100="","",IF(AH100&gt;0,ROUND(AH100/LARGE(AH88:AH102,1),3),0))</f>
        <v/>
      </c>
    </row>
    <row r="101" spans="1:35" ht="13.5" x14ac:dyDescent="0.25">
      <c r="A101" s="59" t="str">
        <f>+$A$25</f>
        <v/>
      </c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2"/>
      <c r="AC101" s="23"/>
      <c r="AE101" s="29" t="str">
        <f t="shared" si="6"/>
        <v/>
      </c>
      <c r="AG101" s="7" t="str">
        <f>+$A$25</f>
        <v/>
      </c>
      <c r="AH101" s="7" t="str">
        <f>IF(A101&lt;&gt;"",IF(AE101&lt;&gt;"",AE101,0)+IF(AA103&lt;&gt;"",AA103,0),"")</f>
        <v/>
      </c>
      <c r="AI101" s="106" t="str">
        <f>IF(AH101="","",IF(AH101&gt;0,ROUND(AH101/LARGE(AH88:AH102,1),3),0))</f>
        <v/>
      </c>
    </row>
    <row r="102" spans="1:35" x14ac:dyDescent="0.2">
      <c r="A102" s="59" t="str">
        <f>+$A$26</f>
        <v/>
      </c>
      <c r="C102" s="3"/>
      <c r="AE102" s="26"/>
      <c r="AG102" s="40" t="str">
        <f>+$A$26</f>
        <v/>
      </c>
      <c r="AH102" s="40" t="str">
        <f>IF(A102&lt;&gt;"",IF(AE102&lt;&gt;"",AE102,0)+IF(AC103&lt;&gt;"",AC103,0),"")</f>
        <v/>
      </c>
      <c r="AI102" s="107" t="str">
        <f>IF(AH102="","",IF(AH102&gt;0,ROUND(AH102/LARGE(AH88:AH102,1),3),0))</f>
        <v/>
      </c>
    </row>
    <row r="103" spans="1:35" s="26" customFormat="1" x14ac:dyDescent="0.2">
      <c r="C103" s="27" t="str">
        <f>IF(C87="","",SUM(C88:C101))</f>
        <v/>
      </c>
      <c r="E103" s="27" t="str">
        <f>IF(E87="","",SUM(E88:E101))</f>
        <v/>
      </c>
      <c r="G103" s="27" t="str">
        <f>IF(G87="","",SUM(G88:G101))</f>
        <v/>
      </c>
      <c r="I103" s="27" t="str">
        <f>IF(I87="","",SUM(I88:I101))</f>
        <v/>
      </c>
      <c r="K103" s="27" t="str">
        <f>IF(K87="","",SUM(K88:K101))</f>
        <v/>
      </c>
      <c r="M103" s="27" t="str">
        <f>IF(M87="","",SUM(M88:M101))</f>
        <v/>
      </c>
      <c r="O103" s="27" t="str">
        <f>IF(O87="","",SUM(O88:O101))</f>
        <v/>
      </c>
      <c r="Q103" s="27" t="str">
        <f>IF(Q87="","",SUM(Q88:Q101))</f>
        <v/>
      </c>
      <c r="S103" s="27" t="str">
        <f>IF(S87="","",SUM(S88:S101))</f>
        <v/>
      </c>
      <c r="U103" s="27" t="str">
        <f>IF(U87="","",SUM(U88:U101))</f>
        <v/>
      </c>
      <c r="W103" s="27" t="str">
        <f>IF(W87="","",SUM(W88:W101))</f>
        <v/>
      </c>
      <c r="X103" s="27"/>
      <c r="Y103" s="27" t="str">
        <f>IF(Y87="","",SUM(Y88:Y101))</f>
        <v/>
      </c>
      <c r="AA103" s="27" t="str">
        <f>IF(AA87="","",SUM(AA88:AA101))</f>
        <v/>
      </c>
      <c r="AC103" s="27" t="str">
        <f>IF(AC87="","",SUM(AC88:AC101))</f>
        <v/>
      </c>
      <c r="AG103" s="41"/>
      <c r="AH103" s="93"/>
      <c r="AI103" s="41"/>
    </row>
    <row r="104" spans="1:35" ht="24" customHeight="1" x14ac:dyDescent="0.2">
      <c r="AC104" s="8" t="str">
        <f>"Firma ("&amp;Anagrafica!B92&amp;")"</f>
        <v>Firma ()</v>
      </c>
      <c r="AE104" s="88"/>
      <c r="AF104" s="88"/>
      <c r="AG104" s="89"/>
      <c r="AH104" s="88"/>
      <c r="AI104" s="88"/>
    </row>
    <row r="105" spans="1:35" ht="18.75" x14ac:dyDescent="0.3">
      <c r="A105" s="19" t="str">
        <f>IF(Anagrafica!A93&lt;&gt;"",Anagrafica!A93&amp;" - "&amp;Anagrafica!B93,"")</f>
        <v/>
      </c>
      <c r="B105" s="20"/>
      <c r="D105" s="1"/>
    </row>
    <row r="106" spans="1:35" s="5" customFormat="1" ht="13.5" customHeight="1" x14ac:dyDescent="0.2">
      <c r="A106" s="4" t="s">
        <v>10</v>
      </c>
      <c r="C106" s="60" t="str">
        <f>$A$13</f>
        <v/>
      </c>
      <c r="E106" s="60" t="str">
        <f>+$A$14</f>
        <v/>
      </c>
      <c r="G106" s="60" t="str">
        <f>+$A$15</f>
        <v/>
      </c>
      <c r="I106" s="60" t="str">
        <f>+$A$16</f>
        <v/>
      </c>
      <c r="K106" s="60" t="str">
        <f>+$A$17</f>
        <v/>
      </c>
      <c r="M106" s="60" t="str">
        <f>+$A$18</f>
        <v/>
      </c>
      <c r="O106" s="60" t="str">
        <f>+$A$19</f>
        <v/>
      </c>
      <c r="Q106" s="60" t="str">
        <f>+$A$20</f>
        <v/>
      </c>
      <c r="S106" s="60" t="str">
        <f>+$A$21</f>
        <v/>
      </c>
      <c r="U106" s="60" t="str">
        <f>+$A$22</f>
        <v/>
      </c>
      <c r="W106" s="60" t="str">
        <f>+$A$23</f>
        <v/>
      </c>
      <c r="Y106" s="60" t="str">
        <f>+$A$24</f>
        <v/>
      </c>
      <c r="AA106" s="60" t="str">
        <f>+$A$25</f>
        <v/>
      </c>
      <c r="AC106" s="60" t="str">
        <f>+$A$26</f>
        <v/>
      </c>
      <c r="AE106" s="26"/>
      <c r="AG106" s="4" t="s">
        <v>10</v>
      </c>
      <c r="AH106" s="5" t="s">
        <v>1</v>
      </c>
      <c r="AI106" s="5" t="s">
        <v>0</v>
      </c>
    </row>
    <row r="107" spans="1:35" ht="13.5" x14ac:dyDescent="0.25">
      <c r="A107" s="59" t="str">
        <f>+$A$12</f>
        <v/>
      </c>
      <c r="B107" s="22"/>
      <c r="C107" s="23"/>
      <c r="D107" s="22"/>
      <c r="E107" s="23"/>
      <c r="F107" s="22"/>
      <c r="G107" s="23"/>
      <c r="H107" s="22"/>
      <c r="I107" s="23"/>
      <c r="J107" s="22"/>
      <c r="K107" s="23"/>
      <c r="L107" s="22"/>
      <c r="M107" s="23"/>
      <c r="N107" s="22"/>
      <c r="O107" s="23"/>
      <c r="P107" s="22"/>
      <c r="Q107" s="23"/>
      <c r="R107" s="22"/>
      <c r="S107" s="23"/>
      <c r="T107" s="22"/>
      <c r="U107" s="23"/>
      <c r="V107" s="22"/>
      <c r="W107" s="23"/>
      <c r="X107" s="22"/>
      <c r="Y107" s="23"/>
      <c r="Z107" s="22"/>
      <c r="AA107" s="23"/>
      <c r="AB107" s="22"/>
      <c r="AC107" s="23"/>
      <c r="AE107" s="29" t="str">
        <f t="shared" ref="AE107:AE120" si="7">IF(OR(A107="",AND(A107&lt;&gt;"",A108="")),"",SUM(B107,D107,F107,H107,J107,L107,N107,P107,R107,T107,V107,X107,Z107,AB107))</f>
        <v/>
      </c>
      <c r="AG107" s="6" t="str">
        <f>+$A$12</f>
        <v/>
      </c>
      <c r="AH107" s="6" t="str">
        <f>IF(A107&lt;&gt;"",AE107,"")</f>
        <v/>
      </c>
      <c r="AI107" s="105" t="str">
        <f>IF(AH107="","",IF(AH107&gt;0,ROUND(AH107/LARGE(AH107:AH121,1),3),0))</f>
        <v/>
      </c>
    </row>
    <row r="108" spans="1:35" ht="13.5" x14ac:dyDescent="0.25">
      <c r="A108" s="59" t="str">
        <f>+$A$13</f>
        <v/>
      </c>
      <c r="B108" s="24"/>
      <c r="C108" s="24"/>
      <c r="D108" s="22"/>
      <c r="E108" s="23"/>
      <c r="F108" s="22"/>
      <c r="G108" s="23"/>
      <c r="H108" s="22"/>
      <c r="I108" s="23"/>
      <c r="J108" s="22"/>
      <c r="K108" s="23"/>
      <c r="L108" s="22"/>
      <c r="M108" s="23"/>
      <c r="N108" s="22"/>
      <c r="O108" s="23"/>
      <c r="P108" s="22"/>
      <c r="Q108" s="23"/>
      <c r="R108" s="22"/>
      <c r="S108" s="23"/>
      <c r="T108" s="22"/>
      <c r="U108" s="23"/>
      <c r="V108" s="22"/>
      <c r="W108" s="23"/>
      <c r="X108" s="22"/>
      <c r="Y108" s="23"/>
      <c r="Z108" s="22"/>
      <c r="AA108" s="23"/>
      <c r="AB108" s="22"/>
      <c r="AC108" s="23"/>
      <c r="AE108" s="29" t="str">
        <f t="shared" si="7"/>
        <v/>
      </c>
      <c r="AG108" s="7" t="str">
        <f>+$A$13</f>
        <v/>
      </c>
      <c r="AH108" s="7" t="str">
        <f>IF(A108&lt;&gt;"",IF(AE108&lt;&gt;"",AE108,0)+IF(C122&lt;&gt;"",C122,0),"")</f>
        <v/>
      </c>
      <c r="AI108" s="106" t="str">
        <f>IF(AH108="","",IF(AH108&gt;0,ROUND(AH108/LARGE(AH107:AH121,1),3),0))</f>
        <v/>
      </c>
    </row>
    <row r="109" spans="1:35" ht="13.5" x14ac:dyDescent="0.25">
      <c r="A109" s="59" t="str">
        <f>+$A$14</f>
        <v/>
      </c>
      <c r="B109" s="24"/>
      <c r="C109" s="24"/>
      <c r="D109" s="24"/>
      <c r="E109" s="24"/>
      <c r="F109" s="22"/>
      <c r="G109" s="23"/>
      <c r="H109" s="22"/>
      <c r="I109" s="23"/>
      <c r="J109" s="22"/>
      <c r="K109" s="23"/>
      <c r="L109" s="22"/>
      <c r="M109" s="23"/>
      <c r="N109" s="22"/>
      <c r="O109" s="23"/>
      <c r="P109" s="22"/>
      <c r="Q109" s="23"/>
      <c r="R109" s="22"/>
      <c r="S109" s="23"/>
      <c r="T109" s="22"/>
      <c r="U109" s="23"/>
      <c r="V109" s="22"/>
      <c r="W109" s="23"/>
      <c r="X109" s="22"/>
      <c r="Y109" s="23"/>
      <c r="Z109" s="22"/>
      <c r="AA109" s="23"/>
      <c r="AB109" s="22"/>
      <c r="AC109" s="23"/>
      <c r="AE109" s="29" t="str">
        <f t="shared" si="7"/>
        <v/>
      </c>
      <c r="AG109" s="7" t="str">
        <f>+$A$14</f>
        <v/>
      </c>
      <c r="AH109" s="7" t="str">
        <f>IF(A109&lt;&gt;"",IF(AE109&lt;&gt;"",AE109,0)+IF(E122&lt;&gt;"",E122,0),"")</f>
        <v/>
      </c>
      <c r="AI109" s="106" t="str">
        <f>IF(AH109="","",IF(AH109&gt;0,ROUND(AH109/LARGE(AH107:AH121,1),3),0))</f>
        <v/>
      </c>
    </row>
    <row r="110" spans="1:35" ht="13.5" x14ac:dyDescent="0.25">
      <c r="A110" s="59" t="str">
        <f>+$A$15</f>
        <v/>
      </c>
      <c r="B110" s="24"/>
      <c r="C110" s="24"/>
      <c r="D110" s="24"/>
      <c r="E110" s="24"/>
      <c r="F110" s="24"/>
      <c r="G110" s="24"/>
      <c r="H110" s="22"/>
      <c r="I110" s="23"/>
      <c r="J110" s="22"/>
      <c r="K110" s="23"/>
      <c r="L110" s="22"/>
      <c r="M110" s="23"/>
      <c r="N110" s="22"/>
      <c r="O110" s="23"/>
      <c r="P110" s="22"/>
      <c r="Q110" s="23"/>
      <c r="R110" s="22"/>
      <c r="S110" s="23"/>
      <c r="T110" s="22"/>
      <c r="U110" s="23"/>
      <c r="V110" s="22"/>
      <c r="W110" s="23"/>
      <c r="X110" s="22"/>
      <c r="Y110" s="23"/>
      <c r="Z110" s="22"/>
      <c r="AA110" s="23"/>
      <c r="AB110" s="22"/>
      <c r="AC110" s="23"/>
      <c r="AE110" s="29" t="str">
        <f t="shared" si="7"/>
        <v/>
      </c>
      <c r="AG110" s="7" t="str">
        <f>+$A$15</f>
        <v/>
      </c>
      <c r="AH110" s="7" t="str">
        <f>IF(A110&lt;&gt;"",IF(AE110&lt;&gt;"",AE110,0)+IF(G122&lt;&gt;"",G122,0),"")</f>
        <v/>
      </c>
      <c r="AI110" s="106" t="str">
        <f>IF(AH110="","",IF(AH110&gt;0,ROUND(AH110/LARGE(AH107:AH121,1),3),0))</f>
        <v/>
      </c>
    </row>
    <row r="111" spans="1:35" ht="13.5" x14ac:dyDescent="0.25">
      <c r="A111" s="59" t="str">
        <f>+$A$16</f>
        <v/>
      </c>
      <c r="B111" s="24"/>
      <c r="C111" s="24"/>
      <c r="D111" s="24"/>
      <c r="E111" s="24"/>
      <c r="F111" s="24"/>
      <c r="G111" s="24"/>
      <c r="H111" s="24"/>
      <c r="I111" s="24"/>
      <c r="J111" s="22"/>
      <c r="K111" s="23"/>
      <c r="L111" s="22"/>
      <c r="M111" s="23"/>
      <c r="N111" s="22"/>
      <c r="O111" s="23"/>
      <c r="P111" s="22"/>
      <c r="Q111" s="23"/>
      <c r="R111" s="22"/>
      <c r="S111" s="23"/>
      <c r="T111" s="22"/>
      <c r="U111" s="23"/>
      <c r="V111" s="22"/>
      <c r="W111" s="23"/>
      <c r="X111" s="22"/>
      <c r="Y111" s="23"/>
      <c r="Z111" s="22"/>
      <c r="AA111" s="23"/>
      <c r="AB111" s="22"/>
      <c r="AC111" s="23"/>
      <c r="AE111" s="29" t="str">
        <f t="shared" si="7"/>
        <v/>
      </c>
      <c r="AG111" s="7" t="str">
        <f>+$A$16</f>
        <v/>
      </c>
      <c r="AH111" s="7" t="str">
        <f>IF(A111&lt;&gt;"",IF(AE111&lt;&gt;"",AE111,0)+IF(I122&lt;&gt;"",I122,0),"")</f>
        <v/>
      </c>
      <c r="AI111" s="106" t="str">
        <f>IF(AH111="","",IF(AH111&gt;0,ROUND(AH111/LARGE(AH107:AH121,1),3),0))</f>
        <v/>
      </c>
    </row>
    <row r="112" spans="1:35" ht="13.5" x14ac:dyDescent="0.25">
      <c r="A112" s="59" t="str">
        <f>+$A$17</f>
        <v/>
      </c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2"/>
      <c r="M112" s="23"/>
      <c r="N112" s="22"/>
      <c r="O112" s="23"/>
      <c r="P112" s="22"/>
      <c r="Q112" s="23"/>
      <c r="R112" s="22"/>
      <c r="S112" s="23"/>
      <c r="T112" s="22"/>
      <c r="U112" s="23"/>
      <c r="V112" s="22"/>
      <c r="W112" s="23"/>
      <c r="X112" s="22"/>
      <c r="Y112" s="23"/>
      <c r="Z112" s="22"/>
      <c r="AA112" s="23"/>
      <c r="AB112" s="22"/>
      <c r="AC112" s="23"/>
      <c r="AE112" s="29" t="str">
        <f t="shared" si="7"/>
        <v/>
      </c>
      <c r="AG112" s="7" t="str">
        <f>+$A$17</f>
        <v/>
      </c>
      <c r="AH112" s="7" t="str">
        <f>IF(A112&lt;&gt;"",IF(AE112&lt;&gt;"",AE112,0)+IF(K122&lt;&gt;"",K122,0),"")</f>
        <v/>
      </c>
      <c r="AI112" s="106" t="str">
        <f>IF(AH112="","",IF(AH112&gt;0,ROUND(AH112/LARGE(AH107:AH121,1),3),0))</f>
        <v/>
      </c>
    </row>
    <row r="113" spans="1:35" ht="13.5" x14ac:dyDescent="0.25">
      <c r="A113" s="59" t="str">
        <f>+$A$18</f>
        <v/>
      </c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2"/>
      <c r="O113" s="23"/>
      <c r="P113" s="22"/>
      <c r="Q113" s="23"/>
      <c r="R113" s="22"/>
      <c r="S113" s="23"/>
      <c r="T113" s="22"/>
      <c r="U113" s="23"/>
      <c r="V113" s="22"/>
      <c r="W113" s="23"/>
      <c r="X113" s="22"/>
      <c r="Y113" s="23"/>
      <c r="Z113" s="22"/>
      <c r="AA113" s="23"/>
      <c r="AB113" s="22"/>
      <c r="AC113" s="23"/>
      <c r="AE113" s="29" t="str">
        <f t="shared" si="7"/>
        <v/>
      </c>
      <c r="AG113" s="7" t="str">
        <f>+$A$18</f>
        <v/>
      </c>
      <c r="AH113" s="7" t="str">
        <f>IF(A113&lt;&gt;"",IF(AE113&lt;&gt;"",AE113,0)+IF(M122&lt;&gt;"",M122,0),"")</f>
        <v/>
      </c>
      <c r="AI113" s="106" t="str">
        <f>IF(AH113="","",IF(AH113&gt;0,ROUND(AH113/LARGE(AH107:AH121,1),3),0))</f>
        <v/>
      </c>
    </row>
    <row r="114" spans="1:35" ht="13.5" x14ac:dyDescent="0.25">
      <c r="A114" s="59" t="str">
        <f>+$A$19</f>
        <v/>
      </c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2"/>
      <c r="Q114" s="23"/>
      <c r="R114" s="22"/>
      <c r="S114" s="23"/>
      <c r="T114" s="22"/>
      <c r="U114" s="23"/>
      <c r="V114" s="22"/>
      <c r="W114" s="23"/>
      <c r="X114" s="22"/>
      <c r="Y114" s="23"/>
      <c r="Z114" s="22"/>
      <c r="AA114" s="23"/>
      <c r="AB114" s="22"/>
      <c r="AC114" s="23"/>
      <c r="AE114" s="29" t="str">
        <f t="shared" si="7"/>
        <v/>
      </c>
      <c r="AG114" s="7" t="str">
        <f>+$A$19</f>
        <v/>
      </c>
      <c r="AH114" s="7" t="str">
        <f>IF(A114&lt;&gt;"",IF(AE114&lt;&gt;"",AE114,0)+IF(O122&lt;&gt;"",O122,0),"")</f>
        <v/>
      </c>
      <c r="AI114" s="106" t="str">
        <f>IF(AH114="","",IF(AH114&gt;0,ROUND(AH114/LARGE(AH107:AH121,1),3),0))</f>
        <v/>
      </c>
    </row>
    <row r="115" spans="1:35" ht="13.5" x14ac:dyDescent="0.25">
      <c r="A115" s="59" t="str">
        <f>+$A$20</f>
        <v/>
      </c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79"/>
      <c r="P115" s="24"/>
      <c r="Q115" s="24"/>
      <c r="R115" s="22"/>
      <c r="S115" s="23"/>
      <c r="T115" s="22"/>
      <c r="U115" s="23"/>
      <c r="V115" s="22"/>
      <c r="W115" s="23"/>
      <c r="X115" s="22"/>
      <c r="Y115" s="23"/>
      <c r="Z115" s="22"/>
      <c r="AA115" s="23"/>
      <c r="AB115" s="22"/>
      <c r="AC115" s="23"/>
      <c r="AE115" s="29" t="str">
        <f t="shared" si="7"/>
        <v/>
      </c>
      <c r="AG115" s="7" t="str">
        <f>+$A$20</f>
        <v/>
      </c>
      <c r="AH115" s="7" t="str">
        <f>IF(A115&lt;&gt;"",IF(AE115&lt;&gt;"",AE115,0)+IF(Q122&lt;&gt;"",Q122,0),"")</f>
        <v/>
      </c>
      <c r="AI115" s="106" t="str">
        <f>IF(AH115="","",IF(AH115&gt;0,ROUND(AH115/LARGE(AH107:AH121,1),3),0))</f>
        <v/>
      </c>
    </row>
    <row r="116" spans="1:35" ht="13.5" x14ac:dyDescent="0.25">
      <c r="A116" s="59" t="str">
        <f>+$A$21</f>
        <v/>
      </c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2"/>
      <c r="U116" s="23"/>
      <c r="V116" s="22"/>
      <c r="W116" s="23"/>
      <c r="X116" s="22"/>
      <c r="Y116" s="23"/>
      <c r="Z116" s="22"/>
      <c r="AA116" s="23"/>
      <c r="AB116" s="22"/>
      <c r="AC116" s="23"/>
      <c r="AE116" s="29" t="str">
        <f t="shared" si="7"/>
        <v/>
      </c>
      <c r="AG116" s="7" t="str">
        <f>+$A$21</f>
        <v/>
      </c>
      <c r="AH116" s="7" t="str">
        <f>IF(A116&lt;&gt;"",IF(AE116&lt;&gt;"",AE116,0)+IF(S122&lt;&gt;"",S122,0),"")</f>
        <v/>
      </c>
      <c r="AI116" s="106" t="str">
        <f>IF(AH116="","",IF(AH116&gt;0,ROUND(AH116/LARGE(AH107:AH121,1),3),0))</f>
        <v/>
      </c>
    </row>
    <row r="117" spans="1:35" ht="13.5" x14ac:dyDescent="0.25">
      <c r="A117" s="59" t="str">
        <f>+$A$22</f>
        <v/>
      </c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2"/>
      <c r="W117" s="23"/>
      <c r="X117" s="22"/>
      <c r="Y117" s="23"/>
      <c r="Z117" s="22"/>
      <c r="AA117" s="23"/>
      <c r="AB117" s="22"/>
      <c r="AC117" s="23"/>
      <c r="AE117" s="29" t="str">
        <f t="shared" si="7"/>
        <v/>
      </c>
      <c r="AG117" s="7" t="str">
        <f>+$A$22</f>
        <v/>
      </c>
      <c r="AH117" s="7" t="str">
        <f>IF(A117&lt;&gt;"",IF(AE117&lt;&gt;"",AE117,0)+IF(U122&lt;&gt;"",U122,0),"")</f>
        <v/>
      </c>
      <c r="AI117" s="106" t="str">
        <f>IF(AH117="","",IF(AH117&gt;0,ROUND(AH117/LARGE(AH107:AH121,1),3),0))</f>
        <v/>
      </c>
    </row>
    <row r="118" spans="1:35" ht="13.5" x14ac:dyDescent="0.25">
      <c r="A118" s="59" t="str">
        <f>+$A$23</f>
        <v/>
      </c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2"/>
      <c r="Y118" s="23"/>
      <c r="Z118" s="22"/>
      <c r="AA118" s="23"/>
      <c r="AB118" s="22"/>
      <c r="AC118" s="23"/>
      <c r="AE118" s="29" t="str">
        <f t="shared" si="7"/>
        <v/>
      </c>
      <c r="AG118" s="7" t="str">
        <f>+$A$23</f>
        <v/>
      </c>
      <c r="AH118" s="7" t="str">
        <f>IF(A118&lt;&gt;"",IF(AE118&lt;&gt;"",AE118,0)+IF(W122&lt;&gt;"",W122,0),"")</f>
        <v/>
      </c>
      <c r="AI118" s="106" t="str">
        <f>IF(AH118="","",IF(AH118&gt;0,ROUND(AH118/LARGE(AH107:AH121,1),3),0))</f>
        <v/>
      </c>
    </row>
    <row r="119" spans="1:35" ht="13.5" x14ac:dyDescent="0.25">
      <c r="A119" s="59" t="str">
        <f>+$A$24</f>
        <v/>
      </c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2"/>
      <c r="AA119" s="23"/>
      <c r="AB119" s="22"/>
      <c r="AC119" s="23"/>
      <c r="AE119" s="29" t="str">
        <f t="shared" si="7"/>
        <v/>
      </c>
      <c r="AG119" s="7" t="str">
        <f>+$A$24</f>
        <v/>
      </c>
      <c r="AH119" s="7" t="str">
        <f>IF(A119&lt;&gt;"",IF(AE119&lt;&gt;"",AE119,0)+IF(Y122&lt;&gt;"",Y122,0),"")</f>
        <v/>
      </c>
      <c r="AI119" s="106" t="str">
        <f>IF(AH119="","",IF(AH119&gt;0,ROUND(AH119/LARGE(AH107:AH121,1),3),0))</f>
        <v/>
      </c>
    </row>
    <row r="120" spans="1:35" ht="13.5" x14ac:dyDescent="0.25">
      <c r="A120" s="59" t="str">
        <f>+$A$25</f>
        <v/>
      </c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2"/>
      <c r="AC120" s="23"/>
      <c r="AE120" s="29" t="str">
        <f t="shared" si="7"/>
        <v/>
      </c>
      <c r="AG120" s="7" t="str">
        <f>+$A$25</f>
        <v/>
      </c>
      <c r="AH120" s="7" t="str">
        <f>IF(A120&lt;&gt;"",IF(AE120&lt;&gt;"",AE120,0)+IF(AA122&lt;&gt;"",AA122,0),"")</f>
        <v/>
      </c>
      <c r="AI120" s="106" t="str">
        <f>IF(AH120="","",IF(AH120&gt;0,ROUND(AH120/LARGE(AH107:AH121,1),3),0))</f>
        <v/>
      </c>
    </row>
    <row r="121" spans="1:35" x14ac:dyDescent="0.2">
      <c r="A121" s="59" t="str">
        <f>+$A$26</f>
        <v/>
      </c>
      <c r="C121" s="3"/>
      <c r="AE121" s="26"/>
      <c r="AG121" s="40" t="str">
        <f>+$A$26</f>
        <v/>
      </c>
      <c r="AH121" s="40" t="str">
        <f>IF(A121&lt;&gt;"",IF(AE121&lt;&gt;"",AE121,0)+IF(AC122&lt;&gt;"",AC122,0),"")</f>
        <v/>
      </c>
      <c r="AI121" s="107" t="str">
        <f>IF(AH121="","",IF(AH121&gt;0,ROUND(AH121/LARGE(AH107:AH121,1),3),0))</f>
        <v/>
      </c>
    </row>
    <row r="122" spans="1:35" s="26" customFormat="1" x14ac:dyDescent="0.2">
      <c r="C122" s="27" t="str">
        <f>IF(C106="","",SUM(C107:C120))</f>
        <v/>
      </c>
      <c r="E122" s="27" t="str">
        <f>IF(E106="","",SUM(E107:E120))</f>
        <v/>
      </c>
      <c r="G122" s="27" t="str">
        <f>IF(G106="","",SUM(G107:G120))</f>
        <v/>
      </c>
      <c r="I122" s="27" t="str">
        <f>IF(I106="","",SUM(I107:I120))</f>
        <v/>
      </c>
      <c r="K122" s="27" t="str">
        <f>IF(K106="","",SUM(K107:K120))</f>
        <v/>
      </c>
      <c r="M122" s="27" t="str">
        <f>IF(M106="","",SUM(M107:M120))</f>
        <v/>
      </c>
      <c r="O122" s="27" t="str">
        <f>IF(O106="","",SUM(O107:O120))</f>
        <v/>
      </c>
      <c r="Q122" s="27" t="str">
        <f>IF(Q106="","",SUM(Q107:Q120))</f>
        <v/>
      </c>
      <c r="S122" s="27" t="str">
        <f>IF(S106="","",SUM(S107:S120))</f>
        <v/>
      </c>
      <c r="U122" s="27" t="str">
        <f>IF(U106="","",SUM(U107:U120))</f>
        <v/>
      </c>
      <c r="W122" s="27" t="str">
        <f>IF(W106="","",SUM(W107:W120))</f>
        <v/>
      </c>
      <c r="X122" s="27"/>
      <c r="Y122" s="27" t="str">
        <f>IF(Y106="","",SUM(Y107:Y120))</f>
        <v/>
      </c>
      <c r="AA122" s="27" t="str">
        <f>IF(AA106="","",SUM(AA107:AA120))</f>
        <v/>
      </c>
      <c r="AC122" s="27" t="str">
        <f>IF(AC106="","",SUM(AC107:AC120))</f>
        <v/>
      </c>
      <c r="AG122" s="41"/>
      <c r="AH122" s="93"/>
      <c r="AI122" s="41"/>
    </row>
    <row r="123" spans="1:35" ht="24" customHeight="1" x14ac:dyDescent="0.2">
      <c r="AC123" s="8" t="str">
        <f>"Firma ("&amp;Anagrafica!B93&amp;")"</f>
        <v>Firma ()</v>
      </c>
      <c r="AE123" s="88"/>
      <c r="AF123" s="88"/>
      <c r="AG123" s="89"/>
      <c r="AH123" s="88"/>
      <c r="AI123" s="88"/>
    </row>
  </sheetData>
  <mergeCells count="70">
    <mergeCell ref="AB24:AE24"/>
    <mergeCell ref="AB25:AE25"/>
    <mergeCell ref="AB26:AE26"/>
    <mergeCell ref="B25:S25"/>
    <mergeCell ref="AB15:AE15"/>
    <mergeCell ref="AB16:AE16"/>
    <mergeCell ref="AB17:AE17"/>
    <mergeCell ref="AB18:AE18"/>
    <mergeCell ref="AB19:AE19"/>
    <mergeCell ref="AB20:AE20"/>
    <mergeCell ref="AB21:AE21"/>
    <mergeCell ref="AB22:AE22"/>
    <mergeCell ref="AB23:AE23"/>
    <mergeCell ref="X16:AA16"/>
    <mergeCell ref="X23:AA23"/>
    <mergeCell ref="X24:AA24"/>
    <mergeCell ref="A11:S11"/>
    <mergeCell ref="B20:S20"/>
    <mergeCell ref="B21:S21"/>
    <mergeCell ref="B22:S22"/>
    <mergeCell ref="B19:S19"/>
    <mergeCell ref="B16:S16"/>
    <mergeCell ref="B17:S17"/>
    <mergeCell ref="A1:AG1"/>
    <mergeCell ref="B24:S24"/>
    <mergeCell ref="A5:AI5"/>
    <mergeCell ref="A8:AG8"/>
    <mergeCell ref="A9:AG9"/>
    <mergeCell ref="AB11:AE11"/>
    <mergeCell ref="AB12:AE12"/>
    <mergeCell ref="AB13:AE13"/>
    <mergeCell ref="AB14:AE14"/>
    <mergeCell ref="T23:W23"/>
    <mergeCell ref="B18:S18"/>
    <mergeCell ref="T13:W13"/>
    <mergeCell ref="B12:S12"/>
    <mergeCell ref="B13:S13"/>
    <mergeCell ref="B14:S14"/>
    <mergeCell ref="B15:S15"/>
    <mergeCell ref="T11:W11"/>
    <mergeCell ref="T12:W12"/>
    <mergeCell ref="T20:W20"/>
    <mergeCell ref="T18:W18"/>
    <mergeCell ref="T15:W15"/>
    <mergeCell ref="T16:W16"/>
    <mergeCell ref="T17:W17"/>
    <mergeCell ref="T14:W14"/>
    <mergeCell ref="P27:S27"/>
    <mergeCell ref="T27:W27"/>
    <mergeCell ref="T26:W26"/>
    <mergeCell ref="T19:W19"/>
    <mergeCell ref="T21:W21"/>
    <mergeCell ref="T24:W24"/>
    <mergeCell ref="T25:W25"/>
    <mergeCell ref="T22:W22"/>
    <mergeCell ref="B26:S26"/>
    <mergeCell ref="B23:S23"/>
    <mergeCell ref="X11:AA11"/>
    <mergeCell ref="X12:AA12"/>
    <mergeCell ref="X13:AA13"/>
    <mergeCell ref="X14:AA14"/>
    <mergeCell ref="X15:AA15"/>
    <mergeCell ref="X25:AA25"/>
    <mergeCell ref="X26:AA26"/>
    <mergeCell ref="X17:AA17"/>
    <mergeCell ref="X18:AA18"/>
    <mergeCell ref="X19:AA19"/>
    <mergeCell ref="X20:AA20"/>
    <mergeCell ref="X21:AA21"/>
    <mergeCell ref="X22:AA22"/>
  </mergeCells>
  <phoneticPr fontId="0" type="noConversion"/>
  <conditionalFormatting sqref="C46 W46:Y46 C65 E46 G46 I46 K46 M46 O46 Q46 U46 S46 AC84 W65:Y65 E65 G65 I65 K65 M65 O65 Q65 U65 S65 AC65 AA65 AA46 C84 W84:Y84 E84 G84 I84 K84 M84 O84 Q84 U84 S84 AA84 AC46 C103 AC122 W103:Y103 E103 G103 I103 K103 M103 O103 Q103 U103 S103 AC103 AA103 C122 W122:Y122 E122 G122 I122 K122 M122 O122 Q122 U122 S122 AA122">
    <cfRule type="expression" dxfId="1229" priority="1" stopIfTrue="1">
      <formula>C30=""</formula>
    </cfRule>
  </conditionalFormatting>
  <conditionalFormatting sqref="B52:E63 B51:C51 H54:I63 J55:K63 L56:M63 N57:O63 P58:Q63 R59:S63 T60:U63 V61:W63 X62:Y63 Z63:AA63 F53:G63 Z82:AA82 F72:G82 H73:I82 J74:K82 L75:M82 N76:O82 P77:Q82 R78:S82 T79:U82 V80:W82 X81:Y82 B71:E82 B70:C70 B90:E101 B89:C89 H92:I101 J93:K101 L94:M101 N95:O101 P96:Q101 R97:S101 T98:U101 V99:W101 X100:Y101 Z101:AA101 F91:G101 Z120:AA120 F110:G120 H111:I120 J112:K120 L113:M120 N114:O120 P115:Q120 R116:S120 T117:U120 V118:W120 X119:Y120 B109:E120 B108:C108 B33:E44 B32:C32 H35:I44 J36:K44 L37:M44 N38:O44 P39:Q44 R40:S44 T41:U44 V42:W44 X43:Y44 Z44:AA44 F34:G44">
    <cfRule type="expression" dxfId="1228" priority="2" stopIfTrue="1">
      <formula>AND($A32&lt;&gt;"",$A33="")</formula>
    </cfRule>
    <cfRule type="expression" dxfId="1227" priority="3" stopIfTrue="1">
      <formula>$A32=""</formula>
    </cfRule>
  </conditionalFormatting>
  <conditionalFormatting sqref="B50 D50:D51 F50:F52 H50:H53 J50:J54 L50:L55 N50:N56 P50:P57 R50:R58 T50:T59 V50:V60 X50:X61 Z50:Z62 AB50:AB63">
    <cfRule type="expression" dxfId="1226" priority="4" stopIfTrue="1">
      <formula>AND(OR($A50="",C$49=""),$AE50&lt;&gt;"")</formula>
    </cfRule>
    <cfRule type="expression" dxfId="1225" priority="5" stopIfTrue="1">
      <formula>OR($A50="",C$49="")</formula>
    </cfRule>
  </conditionalFormatting>
  <conditionalFormatting sqref="C50 E50:E51 G50:G52 I50:I53 K50:K54 M50:M55 O50:O56 Q50:Q57 S50:S58 U50:U59 W50:W60 Y50:Y61 AA50:AA62 AC50:AC63 C88 E88:E89 G88:G90 I88:I91 K88:K92 M88:M93 O88:O94 Q88:Q95 S88:S96 U88:U97 W88:W98 Y88:Y99 AA88:AA100 AC88:AC101">
    <cfRule type="expression" dxfId="1224" priority="6" stopIfTrue="1">
      <formula>AND(OR($A50="",C$49=""),$AE50&lt;&gt;"")</formula>
    </cfRule>
    <cfRule type="expression" dxfId="1223" priority="7" stopIfTrue="1">
      <formula>C$49=""</formula>
    </cfRule>
  </conditionalFormatting>
  <conditionalFormatting sqref="B69 F69:F71 D69:D70 H69:H72 J69:J73 L69:L74 N69:N75 P69:P76 R69:R77 T69:T78 V69:V79 X69:X80 Z69:Z81 AB69:AB82 X118">
    <cfRule type="expression" dxfId="1222" priority="8" stopIfTrue="1">
      <formula>AND(OR($A69="",C$68=""),$AE69&lt;&gt;"")</formula>
    </cfRule>
    <cfRule type="expression" dxfId="1221" priority="9" stopIfTrue="1">
      <formula>OR($A69="",C$68="")</formula>
    </cfRule>
  </conditionalFormatting>
  <conditionalFormatting sqref="C69 G69:G71 E69:E70 I69:I72 K69:K73 M69:M74 O69:O75 Q69:Q76 S69:S77 U69:U78 W69:W79 Y69:Y80 AA69:AA81 AC69:AC82 C107 G107:G109 E107:E108 I107:I110 K107:K111 M107:M112 O107:O113 Q107:Q114 S107:S115 U107:U116 W107:W117 Y107:Y118 AA107:AA119 AC107:AC120">
    <cfRule type="expression" dxfId="1220" priority="10" stopIfTrue="1">
      <formula>AND(OR($A69="",C$68=""),$AE69&lt;&gt;"")</formula>
    </cfRule>
    <cfRule type="expression" dxfId="1219" priority="11" stopIfTrue="1">
      <formula>C$68=""</formula>
    </cfRule>
  </conditionalFormatting>
  <conditionalFormatting sqref="B88 D88:D89 F88:F90 H88:H91 J88:J92 L88:L93 N88:N94 P88:P95 R88:R96 T88:T97 V88:V98 X88:X99 Z88:Z100 AB88:AB101">
    <cfRule type="expression" dxfId="1218" priority="12" stopIfTrue="1">
      <formula>AND(OR($A88="",C$87=""),$AE88&lt;&gt;"")</formula>
    </cfRule>
    <cfRule type="expression" dxfId="1217" priority="13" stopIfTrue="1">
      <formula>OR($A88="",C$87="")</formula>
    </cfRule>
  </conditionalFormatting>
  <conditionalFormatting sqref="B107 D107:D108 F107:F109 H107:H110 J107:J111 L107:L112 N107:N113 P107:P114 R107:R115 T107:T116 V107:V117 X107:X117 Z107:Z119 AB107:AB120">
    <cfRule type="expression" dxfId="1216" priority="14" stopIfTrue="1">
      <formula>AND(OR($A107="",C$106=""),$AE107&lt;&gt;"")</formula>
    </cfRule>
    <cfRule type="expression" dxfId="1215" priority="15" stopIfTrue="1">
      <formula>OR($A107="",C$106="")</formula>
    </cfRule>
  </conditionalFormatting>
  <conditionalFormatting sqref="B31 D31:D32 R31:R39 AB31:AB44 Z31:Z43 X31:X42 V31:V41 T31:T40 P31:P38 N31:N37 L31:L36 J31:J35 H31:H34 F31:F33">
    <cfRule type="expression" dxfId="1214" priority="16" stopIfTrue="1">
      <formula>AND(OR($A31="",C$30=""),$AE31&lt;&gt;"")</formula>
    </cfRule>
    <cfRule type="expression" dxfId="1213" priority="17" stopIfTrue="1">
      <formula>OR($A31="",C$30="")</formula>
    </cfRule>
  </conditionalFormatting>
  <conditionalFormatting sqref="C31 E31:E32 S31:S39 AC31:AC44 AA31:AA43 Y31:Y42 W31:W41 U31:U40 Q31:Q38 O31:O37 M31:M36 K31:K35 I31:I34 G31:G33">
    <cfRule type="expression" dxfId="1212" priority="18" stopIfTrue="1">
      <formula>AND(OR($A31="",C$30=""),$AE31&lt;&gt;"")</formula>
    </cfRule>
    <cfRule type="expression" dxfId="1211" priority="19" stopIfTrue="1">
      <formula>C$30=""</formula>
    </cfRule>
  </conditionalFormatting>
  <conditionalFormatting sqref="A31:A45 A107:A121 AE107:AE120 B106:AC106 AE88:AE101 A88:A102 B87:AC87 A69:A83 B68:AC68 AE69:AE82 AE50:AE63 B49:AC49 A50:A64 B30:AC30 AE31:AE44">
    <cfRule type="cellIs" dxfId="1210" priority="20" stopIfTrue="1" operator="equal">
      <formula>""</formula>
    </cfRule>
  </conditionalFormatting>
  <hyperlinks>
    <hyperlink ref="A1" location="Anagrafica!A1" display="Torna alla scheda Anagrafica" xr:uid="{00000000-0004-0000-1F00-000000000000}"/>
  </hyperlinks>
  <pageMargins left="0.39370078740157483" right="0.39370078740157483" top="0.39370078740157483" bottom="0.78740157480314965" header="0.51181102362204722" footer="0.39370078740157483"/>
  <pageSetup paperSize="9" scale="42" orientation="portrait" r:id="rId1"/>
  <headerFooter alignWithMargins="0">
    <oddFooter>&amp;L&amp;"Arial Narrow,Normale"&amp;8&amp;D&amp;R&amp;"Arial Narrow,Normale"&amp;A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Foglio55">
    <tabColor indexed="42"/>
    <pageSetUpPr fitToPage="1"/>
  </sheetPr>
  <dimension ref="A1:AI123"/>
  <sheetViews>
    <sheetView showGridLines="0" view="pageBreakPreview" zoomScaleNormal="100" workbookViewId="0">
      <selection activeCell="U38" sqref="U38"/>
    </sheetView>
  </sheetViews>
  <sheetFormatPr defaultColWidth="9.140625" defaultRowHeight="12.75" x14ac:dyDescent="0.2"/>
  <cols>
    <col min="1" max="2" width="3.85546875" style="3" customWidth="1"/>
    <col min="3" max="3" width="3.85546875" style="5" bestFit="1" customWidth="1"/>
    <col min="4" max="4" width="3.140625" style="3" customWidth="1"/>
    <col min="5" max="31" width="3" style="3" customWidth="1"/>
    <col min="32" max="32" width="2.42578125" style="3" customWidth="1"/>
    <col min="33" max="33" width="3.5703125" style="26" customWidth="1"/>
    <col min="34" max="35" width="10.85546875" style="3" customWidth="1"/>
    <col min="36" max="43" width="3" style="3" customWidth="1"/>
    <col min="44" max="44" width="3.140625" style="3" customWidth="1"/>
    <col min="45" max="16384" width="9.140625" style="3"/>
  </cols>
  <sheetData>
    <row r="1" spans="1:35" ht="26.25" customHeight="1" x14ac:dyDescent="0.2">
      <c r="A1" s="353" t="s">
        <v>21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</row>
    <row r="2" spans="1:35" s="30" customFormat="1" ht="13.5" x14ac:dyDescent="0.25">
      <c r="A2" s="45" t="s">
        <v>16</v>
      </c>
      <c r="B2" s="46"/>
      <c r="C2" s="47"/>
      <c r="D2" s="48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9"/>
      <c r="AH2" s="49"/>
      <c r="AI2" s="49"/>
    </row>
    <row r="3" spans="1:35" s="31" customFormat="1" ht="13.5" x14ac:dyDescent="0.25">
      <c r="A3" s="50"/>
      <c r="B3" s="50"/>
      <c r="C3" s="51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</row>
    <row r="4" spans="1:35" s="9" customFormat="1" ht="6" customHeight="1" x14ac:dyDescent="0.3">
      <c r="A4" s="52"/>
      <c r="B4" s="52"/>
      <c r="C4" s="53"/>
      <c r="D4" s="54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</row>
    <row r="5" spans="1:35" s="9" customFormat="1" ht="39.75" customHeight="1" x14ac:dyDescent="0.3">
      <c r="A5" s="411" t="str">
        <f>IF(Anagrafica!A3&lt;&gt;"",Anagrafica!A3,"")</f>
        <v>CDC ___/______/______ ANNO_______ (agg. P se plurien.) 
TITOLO DEL CDC______________________________</v>
      </c>
      <c r="B5" s="411"/>
      <c r="C5" s="411"/>
      <c r="D5" s="411"/>
      <c r="E5" s="411"/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  <c r="Q5" s="411"/>
      <c r="R5" s="411"/>
      <c r="S5" s="411"/>
      <c r="T5" s="411"/>
      <c r="U5" s="411"/>
      <c r="V5" s="411"/>
      <c r="W5" s="411"/>
      <c r="X5" s="411"/>
      <c r="Y5" s="411"/>
      <c r="Z5" s="411"/>
      <c r="AA5" s="411"/>
      <c r="AB5" s="411"/>
      <c r="AC5" s="411"/>
      <c r="AD5" s="411"/>
      <c r="AE5" s="411"/>
      <c r="AF5" s="411"/>
      <c r="AG5" s="411"/>
      <c r="AH5" s="411"/>
      <c r="AI5" s="411"/>
    </row>
    <row r="6" spans="1:35" s="9" customFormat="1" ht="20.25" x14ac:dyDescent="0.3">
      <c r="A6" s="33"/>
      <c r="B6" s="33"/>
      <c r="C6" s="58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</row>
    <row r="7" spans="1:35" s="9" customFormat="1" ht="20.25" x14ac:dyDescent="0.3">
      <c r="C7" s="10"/>
      <c r="D7" s="11"/>
    </row>
    <row r="8" spans="1:35" s="72" customFormat="1" ht="18.75" x14ac:dyDescent="0.3">
      <c r="A8" s="412" t="str">
        <f>"Criterio: "&amp; Anagrafica!A32&amp;" - "&amp;Anagrafica!B32</f>
        <v xml:space="preserve">Criterio:  - </v>
      </c>
      <c r="B8" s="412"/>
      <c r="C8" s="412"/>
      <c r="D8" s="412"/>
      <c r="E8" s="412"/>
      <c r="F8" s="412"/>
      <c r="G8" s="412"/>
      <c r="H8" s="412"/>
      <c r="I8" s="412"/>
      <c r="J8" s="412"/>
      <c r="K8" s="412"/>
      <c r="L8" s="412"/>
      <c r="M8" s="412"/>
      <c r="N8" s="412"/>
      <c r="O8" s="412"/>
      <c r="P8" s="412"/>
      <c r="Q8" s="412"/>
      <c r="R8" s="412"/>
      <c r="S8" s="412"/>
      <c r="T8" s="412"/>
      <c r="U8" s="412"/>
      <c r="V8" s="412"/>
      <c r="W8" s="412"/>
      <c r="X8" s="412"/>
      <c r="Y8" s="412"/>
      <c r="Z8" s="412"/>
      <c r="AA8" s="412"/>
      <c r="AB8" s="412"/>
      <c r="AC8" s="412"/>
      <c r="AD8" s="412"/>
      <c r="AE8" s="412"/>
      <c r="AF8" s="412"/>
      <c r="AG8" s="412"/>
      <c r="AH8" s="82" t="s">
        <v>15</v>
      </c>
      <c r="AI8" s="83" t="str">
        <f>IF(+Anagrafica!C32&lt;&gt;"",Anagrafica!C32,"")</f>
        <v/>
      </c>
    </row>
    <row r="9" spans="1:35" s="1" customFormat="1" ht="24" customHeight="1" x14ac:dyDescent="0.3">
      <c r="A9" s="413" t="str">
        <f>"Sottocriterio: " &amp; Anagrafica!A36&amp;" - "&amp;Anagrafica!B36</f>
        <v xml:space="preserve">Sottocriterio:  - </v>
      </c>
      <c r="B9" s="413"/>
      <c r="C9" s="413"/>
      <c r="D9" s="413"/>
      <c r="E9" s="413"/>
      <c r="F9" s="413"/>
      <c r="G9" s="413"/>
      <c r="H9" s="413"/>
      <c r="I9" s="413"/>
      <c r="J9" s="413"/>
      <c r="K9" s="413"/>
      <c r="L9" s="413"/>
      <c r="M9" s="413"/>
      <c r="N9" s="413"/>
      <c r="O9" s="413"/>
      <c r="P9" s="413"/>
      <c r="Q9" s="413"/>
      <c r="R9" s="413"/>
      <c r="S9" s="413"/>
      <c r="T9" s="413"/>
      <c r="U9" s="413"/>
      <c r="V9" s="413"/>
      <c r="W9" s="413"/>
      <c r="X9" s="413"/>
      <c r="Y9" s="413"/>
      <c r="Z9" s="413"/>
      <c r="AA9" s="413"/>
      <c r="AB9" s="413"/>
      <c r="AC9" s="413"/>
      <c r="AD9" s="413"/>
      <c r="AE9" s="413"/>
      <c r="AF9" s="413"/>
      <c r="AG9" s="413"/>
      <c r="AH9" s="65" t="s">
        <v>18</v>
      </c>
      <c r="AI9" s="84" t="str">
        <f>IF(+Anagrafica!C36&lt;&gt;"",Anagrafica!C36,"")</f>
        <v/>
      </c>
    </row>
    <row r="10" spans="1:35" ht="18" x14ac:dyDescent="0.25">
      <c r="B10" s="1"/>
      <c r="D10" s="1"/>
      <c r="AB10" s="4"/>
      <c r="AC10" s="4"/>
      <c r="AD10" s="4"/>
      <c r="AE10" s="4"/>
    </row>
    <row r="11" spans="1:35" ht="29.25" customHeight="1" x14ac:dyDescent="0.2">
      <c r="A11" s="385" t="s">
        <v>17</v>
      </c>
      <c r="B11" s="385"/>
      <c r="C11" s="385"/>
      <c r="D11" s="385"/>
      <c r="E11" s="385"/>
      <c r="F11" s="385"/>
      <c r="G11" s="385"/>
      <c r="H11" s="385"/>
      <c r="I11" s="385"/>
      <c r="J11" s="385"/>
      <c r="K11" s="385"/>
      <c r="L11" s="385"/>
      <c r="M11" s="385"/>
      <c r="N11" s="385"/>
      <c r="O11" s="385"/>
      <c r="P11" s="385"/>
      <c r="Q11" s="385"/>
      <c r="R11" s="385"/>
      <c r="S11" s="385"/>
      <c r="T11" s="385" t="s">
        <v>23</v>
      </c>
      <c r="U11" s="385"/>
      <c r="V11" s="385"/>
      <c r="W11" s="385"/>
      <c r="X11" s="385" t="s">
        <v>25</v>
      </c>
      <c r="Y11" s="385"/>
      <c r="Z11" s="385"/>
      <c r="AA11" s="385"/>
      <c r="AB11" s="385" t="s">
        <v>24</v>
      </c>
      <c r="AC11" s="385"/>
      <c r="AD11" s="385"/>
      <c r="AE11" s="385"/>
      <c r="AF11" s="26"/>
      <c r="AI11" s="21" t="s">
        <v>19</v>
      </c>
    </row>
    <row r="12" spans="1:35" ht="16.5" x14ac:dyDescent="0.3">
      <c r="A12" s="61" t="str">
        <f>IF($AI$9&lt;&gt;"",IF(Anagrafica!A99&lt;&gt;"",Anagrafica!A99,""),"")</f>
        <v/>
      </c>
      <c r="B12" s="409" t="str">
        <f>IF(A12&lt;&gt;"",IF(Anagrafica!B99&lt;&gt;"",Anagrafica!B99,""),"")</f>
        <v/>
      </c>
      <c r="C12" s="409"/>
      <c r="D12" s="409"/>
      <c r="E12" s="409"/>
      <c r="F12" s="409"/>
      <c r="G12" s="409"/>
      <c r="H12" s="409"/>
      <c r="I12" s="409"/>
      <c r="J12" s="409"/>
      <c r="K12" s="409"/>
      <c r="L12" s="409"/>
      <c r="M12" s="409"/>
      <c r="N12" s="409"/>
      <c r="O12" s="409"/>
      <c r="P12" s="409"/>
      <c r="Q12" s="409"/>
      <c r="R12" s="409"/>
      <c r="S12" s="410"/>
      <c r="T12" s="372" t="str">
        <f>IF(A12&lt;&gt;"",IF(AI31&lt;&gt;"",AI31,0)+IF(AI50&lt;&gt;"",AI50,0)+IF(AI69&lt;&gt;"",AI69,0)+IF(AI88&lt;&gt;"",AI88,0)+IF(AI107&lt;&gt;"",AI107,0),"")</f>
        <v/>
      </c>
      <c r="U12" s="373"/>
      <c r="V12" s="373"/>
      <c r="W12" s="373"/>
      <c r="X12" s="372" t="str">
        <f>IF(T12&lt;&gt;"",ROUND(T12/COUNTA(Anagrafica!$B$89:$C$93),3),"")</f>
        <v/>
      </c>
      <c r="Y12" s="373"/>
      <c r="Z12" s="373"/>
      <c r="AA12" s="390"/>
      <c r="AB12" s="372" t="str">
        <f>IF(T12="","",IF(T12&gt;0,ROUND(X12/LARGE($X$12:$AA$26,1),3),0))</f>
        <v/>
      </c>
      <c r="AC12" s="373"/>
      <c r="AD12" s="373"/>
      <c r="AE12" s="390"/>
      <c r="AF12" s="94"/>
      <c r="AG12" s="94"/>
      <c r="AH12" s="95"/>
      <c r="AI12" s="85" t="str">
        <f t="shared" ref="AI12:AI26" si="0">IF(AB12&lt;&gt;"",IF(AB12&gt;0,ROUND(AB12*IF($AI$9&lt;&gt;"",$AI$9,$AI$8),3),0),"")</f>
        <v/>
      </c>
    </row>
    <row r="13" spans="1:35" ht="16.5" x14ac:dyDescent="0.3">
      <c r="A13" s="62" t="str">
        <f>IF($AI$9&lt;&gt;"",IF(Anagrafica!A100&lt;&gt;"",Anagrafica!A100,""),"")</f>
        <v/>
      </c>
      <c r="B13" s="374" t="str">
        <f>IF(A13&lt;&gt;"",IF(Anagrafica!B100&lt;&gt;"",Anagrafica!B100,""),"")</f>
        <v/>
      </c>
      <c r="C13" s="374"/>
      <c r="D13" s="374"/>
      <c r="E13" s="374"/>
      <c r="F13" s="374"/>
      <c r="G13" s="374"/>
      <c r="H13" s="374"/>
      <c r="I13" s="374"/>
      <c r="J13" s="374"/>
      <c r="K13" s="374"/>
      <c r="L13" s="374"/>
      <c r="M13" s="374"/>
      <c r="N13" s="374"/>
      <c r="O13" s="374"/>
      <c r="P13" s="374"/>
      <c r="Q13" s="374"/>
      <c r="R13" s="374"/>
      <c r="S13" s="376"/>
      <c r="T13" s="401" t="str">
        <f t="shared" ref="T13:T26" si="1">IF(A13&lt;&gt;"",IF(AI32&lt;&gt;"",AI32,0)+IF(AI51&lt;&gt;"",AI51,0)+IF(AI70&lt;&gt;"",AI70,0)+IF(AI89&lt;&gt;"",AI89,0)+IF(AI108&lt;&gt;"",AI108,0),"")</f>
        <v/>
      </c>
      <c r="U13" s="402"/>
      <c r="V13" s="402"/>
      <c r="W13" s="402"/>
      <c r="X13" s="401" t="str">
        <f>IF(T13&lt;&gt;"",ROUND(T13/COUNTA(Anagrafica!$B$89:$C$93),3),"")</f>
        <v/>
      </c>
      <c r="Y13" s="402"/>
      <c r="Z13" s="402"/>
      <c r="AA13" s="403"/>
      <c r="AB13" s="401" t="str">
        <f t="shared" ref="AB13:AB26" si="2">IF(T13="","",IF(T13&gt;0,ROUND(X13/LARGE($X$12:$AA$26,1),3),0))</f>
        <v/>
      </c>
      <c r="AC13" s="402"/>
      <c r="AD13" s="402"/>
      <c r="AE13" s="403"/>
      <c r="AF13" s="96"/>
      <c r="AG13" s="96"/>
      <c r="AH13" s="97"/>
      <c r="AI13" s="86" t="str">
        <f t="shared" si="0"/>
        <v/>
      </c>
    </row>
    <row r="14" spans="1:35" ht="16.5" x14ac:dyDescent="0.3">
      <c r="A14" s="62" t="str">
        <f>IF($AI$9&lt;&gt;"",IF(Anagrafica!A101&lt;&gt;"",Anagrafica!A101,""),"")</f>
        <v/>
      </c>
      <c r="B14" s="374" t="str">
        <f>IF(A14&lt;&gt;"",IF(Anagrafica!B101&lt;&gt;"",Anagrafica!B101,""),"")</f>
        <v/>
      </c>
      <c r="C14" s="374"/>
      <c r="D14" s="374"/>
      <c r="E14" s="374"/>
      <c r="F14" s="374"/>
      <c r="G14" s="374"/>
      <c r="H14" s="374"/>
      <c r="I14" s="374"/>
      <c r="J14" s="374"/>
      <c r="K14" s="374"/>
      <c r="L14" s="374"/>
      <c r="M14" s="374"/>
      <c r="N14" s="374"/>
      <c r="O14" s="374"/>
      <c r="P14" s="374"/>
      <c r="Q14" s="374"/>
      <c r="R14" s="374"/>
      <c r="S14" s="376"/>
      <c r="T14" s="401" t="str">
        <f t="shared" si="1"/>
        <v/>
      </c>
      <c r="U14" s="402"/>
      <c r="V14" s="402"/>
      <c r="W14" s="402"/>
      <c r="X14" s="401" t="str">
        <f>IF(T14&lt;&gt;"",ROUND(T14/COUNTA(Anagrafica!$B$89:$C$93),3),"")</f>
        <v/>
      </c>
      <c r="Y14" s="402"/>
      <c r="Z14" s="402"/>
      <c r="AA14" s="403"/>
      <c r="AB14" s="401" t="str">
        <f t="shared" si="2"/>
        <v/>
      </c>
      <c r="AC14" s="402"/>
      <c r="AD14" s="402"/>
      <c r="AE14" s="403"/>
      <c r="AF14" s="96"/>
      <c r="AG14" s="96"/>
      <c r="AH14" s="97"/>
      <c r="AI14" s="86" t="str">
        <f t="shared" si="0"/>
        <v/>
      </c>
    </row>
    <row r="15" spans="1:35" ht="16.5" x14ac:dyDescent="0.3">
      <c r="A15" s="62" t="str">
        <f>IF($AI$9&lt;&gt;"",IF(Anagrafica!A102&lt;&gt;"",Anagrafica!A102,""),"")</f>
        <v/>
      </c>
      <c r="B15" s="374" t="str">
        <f>IF(A15&lt;&gt;"",IF(Anagrafica!B102&lt;&gt;"",Anagrafica!B102,""),"")</f>
        <v/>
      </c>
      <c r="C15" s="374"/>
      <c r="D15" s="374"/>
      <c r="E15" s="374"/>
      <c r="F15" s="374"/>
      <c r="G15" s="374"/>
      <c r="H15" s="374"/>
      <c r="I15" s="374"/>
      <c r="J15" s="374"/>
      <c r="K15" s="374"/>
      <c r="L15" s="374"/>
      <c r="M15" s="374"/>
      <c r="N15" s="374"/>
      <c r="O15" s="374"/>
      <c r="P15" s="374"/>
      <c r="Q15" s="374"/>
      <c r="R15" s="374"/>
      <c r="S15" s="376"/>
      <c r="T15" s="401" t="str">
        <f t="shared" si="1"/>
        <v/>
      </c>
      <c r="U15" s="402"/>
      <c r="V15" s="402"/>
      <c r="W15" s="402"/>
      <c r="X15" s="401" t="str">
        <f>IF(T15&lt;&gt;"",ROUND(T15/COUNTA(Anagrafica!$B$89:$C$93),3),"")</f>
        <v/>
      </c>
      <c r="Y15" s="402"/>
      <c r="Z15" s="402"/>
      <c r="AA15" s="403"/>
      <c r="AB15" s="401" t="str">
        <f t="shared" si="2"/>
        <v/>
      </c>
      <c r="AC15" s="402"/>
      <c r="AD15" s="402"/>
      <c r="AE15" s="403"/>
      <c r="AF15" s="96"/>
      <c r="AG15" s="96"/>
      <c r="AH15" s="97"/>
      <c r="AI15" s="86" t="str">
        <f t="shared" si="0"/>
        <v/>
      </c>
    </row>
    <row r="16" spans="1:35" ht="16.5" x14ac:dyDescent="0.3">
      <c r="A16" s="62" t="str">
        <f>IF($AI$9&lt;&gt;"",IF(Anagrafica!A103&lt;&gt;"",Anagrafica!A103,""),"")</f>
        <v/>
      </c>
      <c r="B16" s="374" t="str">
        <f>IF(A16&lt;&gt;"",IF(Anagrafica!B103&lt;&gt;"",Anagrafica!B103,""),"")</f>
        <v/>
      </c>
      <c r="C16" s="374"/>
      <c r="D16" s="374"/>
      <c r="E16" s="374"/>
      <c r="F16" s="374"/>
      <c r="G16" s="374"/>
      <c r="H16" s="374"/>
      <c r="I16" s="374"/>
      <c r="J16" s="374"/>
      <c r="K16" s="374"/>
      <c r="L16" s="374"/>
      <c r="M16" s="374"/>
      <c r="N16" s="374"/>
      <c r="O16" s="374"/>
      <c r="P16" s="374"/>
      <c r="Q16" s="374"/>
      <c r="R16" s="374"/>
      <c r="S16" s="376"/>
      <c r="T16" s="401" t="str">
        <f t="shared" si="1"/>
        <v/>
      </c>
      <c r="U16" s="402"/>
      <c r="V16" s="402"/>
      <c r="W16" s="402"/>
      <c r="X16" s="401" t="str">
        <f>IF(T16&lt;&gt;"",ROUND(T16/COUNTA(Anagrafica!$B$89:$C$93),3),"")</f>
        <v/>
      </c>
      <c r="Y16" s="402"/>
      <c r="Z16" s="402"/>
      <c r="AA16" s="403"/>
      <c r="AB16" s="401" t="str">
        <f t="shared" si="2"/>
        <v/>
      </c>
      <c r="AC16" s="402"/>
      <c r="AD16" s="402"/>
      <c r="AE16" s="403"/>
      <c r="AF16" s="96"/>
      <c r="AG16" s="96"/>
      <c r="AH16" s="97"/>
      <c r="AI16" s="86" t="str">
        <f t="shared" si="0"/>
        <v/>
      </c>
    </row>
    <row r="17" spans="1:35" ht="16.5" x14ac:dyDescent="0.3">
      <c r="A17" s="62" t="str">
        <f>IF($AI$9&lt;&gt;"",IF(Anagrafica!A104&lt;&gt;"",Anagrafica!A104,""),"")</f>
        <v/>
      </c>
      <c r="B17" s="374" t="str">
        <f>IF(A17&lt;&gt;"",IF(Anagrafica!B104&lt;&gt;"",Anagrafica!B104,""),"")</f>
        <v/>
      </c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4"/>
      <c r="N17" s="374"/>
      <c r="O17" s="374"/>
      <c r="P17" s="374"/>
      <c r="Q17" s="374"/>
      <c r="R17" s="374"/>
      <c r="S17" s="376"/>
      <c r="T17" s="401" t="str">
        <f t="shared" si="1"/>
        <v/>
      </c>
      <c r="U17" s="402"/>
      <c r="V17" s="402"/>
      <c r="W17" s="402"/>
      <c r="X17" s="401" t="str">
        <f>IF(T17&lt;&gt;"",ROUND(T17/COUNTA(Anagrafica!$B$89:$C$93),3),"")</f>
        <v/>
      </c>
      <c r="Y17" s="402"/>
      <c r="Z17" s="402"/>
      <c r="AA17" s="403"/>
      <c r="AB17" s="401" t="str">
        <f t="shared" si="2"/>
        <v/>
      </c>
      <c r="AC17" s="402"/>
      <c r="AD17" s="402"/>
      <c r="AE17" s="403"/>
      <c r="AF17" s="96"/>
      <c r="AG17" s="96"/>
      <c r="AH17" s="97"/>
      <c r="AI17" s="86" t="str">
        <f t="shared" si="0"/>
        <v/>
      </c>
    </row>
    <row r="18" spans="1:35" ht="16.5" x14ac:dyDescent="0.3">
      <c r="A18" s="62" t="str">
        <f>IF($AI$9&lt;&gt;"",IF(Anagrafica!A105&lt;&gt;"",Anagrafica!A105,""),"")</f>
        <v/>
      </c>
      <c r="B18" s="374" t="str">
        <f>IF(A18&lt;&gt;"",IF(Anagrafica!B105&lt;&gt;"",Anagrafica!B105,""),"")</f>
        <v/>
      </c>
      <c r="C18" s="374"/>
      <c r="D18" s="374"/>
      <c r="E18" s="374"/>
      <c r="F18" s="374"/>
      <c r="G18" s="374"/>
      <c r="H18" s="374"/>
      <c r="I18" s="374"/>
      <c r="J18" s="374"/>
      <c r="K18" s="374"/>
      <c r="L18" s="374"/>
      <c r="M18" s="374"/>
      <c r="N18" s="374"/>
      <c r="O18" s="374"/>
      <c r="P18" s="374"/>
      <c r="Q18" s="374"/>
      <c r="R18" s="374"/>
      <c r="S18" s="376"/>
      <c r="T18" s="401" t="str">
        <f t="shared" si="1"/>
        <v/>
      </c>
      <c r="U18" s="402"/>
      <c r="V18" s="402"/>
      <c r="W18" s="402"/>
      <c r="X18" s="401" t="str">
        <f>IF(T18&lt;&gt;"",ROUND(T18/COUNTA(Anagrafica!$B$89:$C$93),3),"")</f>
        <v/>
      </c>
      <c r="Y18" s="402"/>
      <c r="Z18" s="402"/>
      <c r="AA18" s="403"/>
      <c r="AB18" s="401" t="str">
        <f t="shared" si="2"/>
        <v/>
      </c>
      <c r="AC18" s="402"/>
      <c r="AD18" s="402"/>
      <c r="AE18" s="403"/>
      <c r="AF18" s="96"/>
      <c r="AG18" s="96"/>
      <c r="AH18" s="97"/>
      <c r="AI18" s="86" t="str">
        <f t="shared" si="0"/>
        <v/>
      </c>
    </row>
    <row r="19" spans="1:35" ht="16.5" x14ac:dyDescent="0.3">
      <c r="A19" s="62" t="str">
        <f>IF($AI$9&lt;&gt;"",IF(Anagrafica!A106&lt;&gt;"",Anagrafica!A106,""),"")</f>
        <v/>
      </c>
      <c r="B19" s="374" t="str">
        <f>IF(A19&lt;&gt;"",IF(Anagrafica!B106&lt;&gt;"",Anagrafica!B106,""),"")</f>
        <v/>
      </c>
      <c r="C19" s="374"/>
      <c r="D19" s="374"/>
      <c r="E19" s="374"/>
      <c r="F19" s="374"/>
      <c r="G19" s="374"/>
      <c r="H19" s="374"/>
      <c r="I19" s="374"/>
      <c r="J19" s="374"/>
      <c r="K19" s="374"/>
      <c r="L19" s="374"/>
      <c r="M19" s="374"/>
      <c r="N19" s="374"/>
      <c r="O19" s="374"/>
      <c r="P19" s="374"/>
      <c r="Q19" s="374"/>
      <c r="R19" s="374"/>
      <c r="S19" s="376"/>
      <c r="T19" s="401" t="str">
        <f t="shared" si="1"/>
        <v/>
      </c>
      <c r="U19" s="402"/>
      <c r="V19" s="402"/>
      <c r="W19" s="402"/>
      <c r="X19" s="401" t="str">
        <f>IF(T19&lt;&gt;"",ROUND(T19/COUNTA(Anagrafica!$B$89:$C$93),3),"")</f>
        <v/>
      </c>
      <c r="Y19" s="402"/>
      <c r="Z19" s="402"/>
      <c r="AA19" s="403"/>
      <c r="AB19" s="401" t="str">
        <f t="shared" si="2"/>
        <v/>
      </c>
      <c r="AC19" s="402"/>
      <c r="AD19" s="402"/>
      <c r="AE19" s="403"/>
      <c r="AF19" s="96"/>
      <c r="AG19" s="96"/>
      <c r="AH19" s="97"/>
      <c r="AI19" s="86" t="str">
        <f t="shared" si="0"/>
        <v/>
      </c>
    </row>
    <row r="20" spans="1:35" ht="16.5" x14ac:dyDescent="0.3">
      <c r="A20" s="62" t="str">
        <f>IF($AI$9&lt;&gt;"",IF(Anagrafica!A107&lt;&gt;"",Anagrafica!A107,""),"")</f>
        <v/>
      </c>
      <c r="B20" s="374" t="str">
        <f>IF(A20&lt;&gt;"",IF(Anagrafica!B107&lt;&gt;"",Anagrafica!B107,""),"")</f>
        <v/>
      </c>
      <c r="C20" s="374"/>
      <c r="D20" s="374"/>
      <c r="E20" s="374"/>
      <c r="F20" s="374"/>
      <c r="G20" s="374"/>
      <c r="H20" s="374"/>
      <c r="I20" s="374"/>
      <c r="J20" s="374"/>
      <c r="K20" s="374"/>
      <c r="L20" s="374"/>
      <c r="M20" s="374"/>
      <c r="N20" s="374"/>
      <c r="O20" s="374"/>
      <c r="P20" s="374"/>
      <c r="Q20" s="374"/>
      <c r="R20" s="374"/>
      <c r="S20" s="376"/>
      <c r="T20" s="401" t="str">
        <f t="shared" si="1"/>
        <v/>
      </c>
      <c r="U20" s="402"/>
      <c r="V20" s="402"/>
      <c r="W20" s="402"/>
      <c r="X20" s="401" t="str">
        <f>IF(T20&lt;&gt;"",ROUND(T20/COUNTA(Anagrafica!$B$89:$C$93),3),"")</f>
        <v/>
      </c>
      <c r="Y20" s="402"/>
      <c r="Z20" s="402"/>
      <c r="AA20" s="403"/>
      <c r="AB20" s="401" t="str">
        <f t="shared" si="2"/>
        <v/>
      </c>
      <c r="AC20" s="402"/>
      <c r="AD20" s="402"/>
      <c r="AE20" s="403"/>
      <c r="AF20" s="96"/>
      <c r="AG20" s="96"/>
      <c r="AH20" s="97"/>
      <c r="AI20" s="86" t="str">
        <f t="shared" si="0"/>
        <v/>
      </c>
    </row>
    <row r="21" spans="1:35" ht="16.5" x14ac:dyDescent="0.3">
      <c r="A21" s="62" t="str">
        <f>IF($AI$9&lt;&gt;"",IF(Anagrafica!A108&lt;&gt;"",Anagrafica!A108,""),"")</f>
        <v/>
      </c>
      <c r="B21" s="374" t="str">
        <f>IF(A21&lt;&gt;"",IF(Anagrafica!B108&lt;&gt;"",Anagrafica!B108,""),"")</f>
        <v/>
      </c>
      <c r="C21" s="374"/>
      <c r="D21" s="374"/>
      <c r="E21" s="374"/>
      <c r="F21" s="374"/>
      <c r="G21" s="374"/>
      <c r="H21" s="374"/>
      <c r="I21" s="374"/>
      <c r="J21" s="374"/>
      <c r="K21" s="374"/>
      <c r="L21" s="374"/>
      <c r="M21" s="374"/>
      <c r="N21" s="374"/>
      <c r="O21" s="374"/>
      <c r="P21" s="374"/>
      <c r="Q21" s="374"/>
      <c r="R21" s="374"/>
      <c r="S21" s="376"/>
      <c r="T21" s="401" t="str">
        <f t="shared" si="1"/>
        <v/>
      </c>
      <c r="U21" s="402"/>
      <c r="V21" s="402"/>
      <c r="W21" s="402"/>
      <c r="X21" s="401" t="str">
        <f>IF(T21&lt;&gt;"",ROUND(T21/COUNTA(Anagrafica!$B$89:$C$93),3),"")</f>
        <v/>
      </c>
      <c r="Y21" s="402"/>
      <c r="Z21" s="402"/>
      <c r="AA21" s="403"/>
      <c r="AB21" s="401" t="str">
        <f t="shared" si="2"/>
        <v/>
      </c>
      <c r="AC21" s="402"/>
      <c r="AD21" s="402"/>
      <c r="AE21" s="403"/>
      <c r="AF21" s="96"/>
      <c r="AG21" s="96"/>
      <c r="AH21" s="97"/>
      <c r="AI21" s="86" t="str">
        <f t="shared" si="0"/>
        <v/>
      </c>
    </row>
    <row r="22" spans="1:35" ht="16.5" x14ac:dyDescent="0.3">
      <c r="A22" s="62" t="str">
        <f>IF($AI$9&lt;&gt;"",IF(Anagrafica!A109&lt;&gt;"",Anagrafica!A109,""),"")</f>
        <v/>
      </c>
      <c r="B22" s="374" t="str">
        <f>IF(A22&lt;&gt;"",IF(Anagrafica!B109&lt;&gt;"",Anagrafica!B109,""),"")</f>
        <v/>
      </c>
      <c r="C22" s="374"/>
      <c r="D22" s="374"/>
      <c r="E22" s="374"/>
      <c r="F22" s="374"/>
      <c r="G22" s="374"/>
      <c r="H22" s="374"/>
      <c r="I22" s="374"/>
      <c r="J22" s="374"/>
      <c r="K22" s="374"/>
      <c r="L22" s="374"/>
      <c r="M22" s="374"/>
      <c r="N22" s="374"/>
      <c r="O22" s="374"/>
      <c r="P22" s="374"/>
      <c r="Q22" s="374"/>
      <c r="R22" s="374"/>
      <c r="S22" s="376"/>
      <c r="T22" s="401" t="str">
        <f t="shared" si="1"/>
        <v/>
      </c>
      <c r="U22" s="402"/>
      <c r="V22" s="402"/>
      <c r="W22" s="402"/>
      <c r="X22" s="401" t="str">
        <f>IF(T22&lt;&gt;"",ROUND(T22/COUNTA(Anagrafica!$B$89:$C$93),3),"")</f>
        <v/>
      </c>
      <c r="Y22" s="402"/>
      <c r="Z22" s="402"/>
      <c r="AA22" s="403"/>
      <c r="AB22" s="401" t="str">
        <f t="shared" si="2"/>
        <v/>
      </c>
      <c r="AC22" s="402"/>
      <c r="AD22" s="402"/>
      <c r="AE22" s="403"/>
      <c r="AF22" s="96"/>
      <c r="AG22" s="96"/>
      <c r="AH22" s="97"/>
      <c r="AI22" s="86" t="str">
        <f t="shared" si="0"/>
        <v/>
      </c>
    </row>
    <row r="23" spans="1:35" ht="16.5" x14ac:dyDescent="0.3">
      <c r="A23" s="62" t="str">
        <f>IF($AI$9&lt;&gt;"",IF(Anagrafica!A110&lt;&gt;"",Anagrafica!A110,""),"")</f>
        <v/>
      </c>
      <c r="B23" s="374" t="str">
        <f>IF(A23&lt;&gt;"",IF(Anagrafica!B110&lt;&gt;"",Anagrafica!B110,""),"")</f>
        <v/>
      </c>
      <c r="C23" s="374"/>
      <c r="D23" s="374"/>
      <c r="E23" s="374"/>
      <c r="F23" s="374"/>
      <c r="G23" s="374"/>
      <c r="H23" s="374"/>
      <c r="I23" s="374"/>
      <c r="J23" s="374"/>
      <c r="K23" s="374"/>
      <c r="L23" s="374"/>
      <c r="M23" s="374"/>
      <c r="N23" s="374"/>
      <c r="O23" s="374"/>
      <c r="P23" s="374"/>
      <c r="Q23" s="374"/>
      <c r="R23" s="374"/>
      <c r="S23" s="376"/>
      <c r="T23" s="401" t="str">
        <f t="shared" si="1"/>
        <v/>
      </c>
      <c r="U23" s="402"/>
      <c r="V23" s="402"/>
      <c r="W23" s="402"/>
      <c r="X23" s="401" t="str">
        <f>IF(T23&lt;&gt;"",ROUND(T23/COUNTA(Anagrafica!$B$89:$C$93),3),"")</f>
        <v/>
      </c>
      <c r="Y23" s="402"/>
      <c r="Z23" s="402"/>
      <c r="AA23" s="403"/>
      <c r="AB23" s="401" t="str">
        <f t="shared" si="2"/>
        <v/>
      </c>
      <c r="AC23" s="402"/>
      <c r="AD23" s="402"/>
      <c r="AE23" s="403"/>
      <c r="AF23" s="96"/>
      <c r="AG23" s="96"/>
      <c r="AH23" s="97"/>
      <c r="AI23" s="86" t="str">
        <f t="shared" si="0"/>
        <v/>
      </c>
    </row>
    <row r="24" spans="1:35" ht="16.5" x14ac:dyDescent="0.3">
      <c r="A24" s="62" t="str">
        <f>IF($AI$9&lt;&gt;"",IF(Anagrafica!A111&lt;&gt;"",Anagrafica!A111,""),"")</f>
        <v/>
      </c>
      <c r="B24" s="374" t="str">
        <f>IF(A24&lt;&gt;"",IF(Anagrafica!B111&lt;&gt;"",Anagrafica!B111,""),"")</f>
        <v/>
      </c>
      <c r="C24" s="374"/>
      <c r="D24" s="374"/>
      <c r="E24" s="374"/>
      <c r="F24" s="374"/>
      <c r="G24" s="374"/>
      <c r="H24" s="374"/>
      <c r="I24" s="374"/>
      <c r="J24" s="374"/>
      <c r="K24" s="374"/>
      <c r="L24" s="374"/>
      <c r="M24" s="374"/>
      <c r="N24" s="374"/>
      <c r="O24" s="374"/>
      <c r="P24" s="374"/>
      <c r="Q24" s="374"/>
      <c r="R24" s="374"/>
      <c r="S24" s="376"/>
      <c r="T24" s="401" t="str">
        <f t="shared" si="1"/>
        <v/>
      </c>
      <c r="U24" s="402"/>
      <c r="V24" s="402"/>
      <c r="W24" s="402"/>
      <c r="X24" s="401" t="str">
        <f>IF(T24&lt;&gt;"",ROUND(T24/COUNTA(Anagrafica!$B$89:$C$93),3),"")</f>
        <v/>
      </c>
      <c r="Y24" s="402"/>
      <c r="Z24" s="402"/>
      <c r="AA24" s="403"/>
      <c r="AB24" s="401" t="str">
        <f t="shared" si="2"/>
        <v/>
      </c>
      <c r="AC24" s="402"/>
      <c r="AD24" s="402"/>
      <c r="AE24" s="403"/>
      <c r="AF24" s="96"/>
      <c r="AG24" s="96"/>
      <c r="AH24" s="97"/>
      <c r="AI24" s="86" t="str">
        <f t="shared" si="0"/>
        <v/>
      </c>
    </row>
    <row r="25" spans="1:35" ht="16.5" x14ac:dyDescent="0.3">
      <c r="A25" s="62" t="str">
        <f>IF($AI$9&lt;&gt;"",IF(Anagrafica!A112&lt;&gt;"",Anagrafica!A112,""),"")</f>
        <v/>
      </c>
      <c r="B25" s="374" t="str">
        <f>IF(A25&lt;&gt;"",IF(Anagrafica!B112&lt;&gt;"",Anagrafica!B112,""),"")</f>
        <v/>
      </c>
      <c r="C25" s="374"/>
      <c r="D25" s="374"/>
      <c r="E25" s="374"/>
      <c r="F25" s="374"/>
      <c r="G25" s="374"/>
      <c r="H25" s="374"/>
      <c r="I25" s="374"/>
      <c r="J25" s="374"/>
      <c r="K25" s="374"/>
      <c r="L25" s="374"/>
      <c r="M25" s="374"/>
      <c r="N25" s="374"/>
      <c r="O25" s="374"/>
      <c r="P25" s="374"/>
      <c r="Q25" s="374"/>
      <c r="R25" s="374"/>
      <c r="S25" s="376"/>
      <c r="T25" s="401" t="str">
        <f t="shared" si="1"/>
        <v/>
      </c>
      <c r="U25" s="402"/>
      <c r="V25" s="402"/>
      <c r="W25" s="402"/>
      <c r="X25" s="401" t="str">
        <f>IF(T25&lt;&gt;"",ROUND(T25/COUNTA(Anagrafica!$B$89:$C$93),3),"")</f>
        <v/>
      </c>
      <c r="Y25" s="402"/>
      <c r="Z25" s="402"/>
      <c r="AA25" s="403"/>
      <c r="AB25" s="401" t="str">
        <f t="shared" si="2"/>
        <v/>
      </c>
      <c r="AC25" s="402"/>
      <c r="AD25" s="402"/>
      <c r="AE25" s="403"/>
      <c r="AF25" s="96"/>
      <c r="AG25" s="96"/>
      <c r="AH25" s="97"/>
      <c r="AI25" s="86" t="str">
        <f t="shared" si="0"/>
        <v/>
      </c>
    </row>
    <row r="26" spans="1:35" ht="16.5" x14ac:dyDescent="0.3">
      <c r="A26" s="63" t="str">
        <f>IF($AI$9&lt;&gt;"",IF(Anagrafica!A113&lt;&gt;"",Anagrafica!A113,""),"")</f>
        <v/>
      </c>
      <c r="B26" s="379" t="str">
        <f>IF(A26&lt;&gt;"",IF(Anagrafica!B113&lt;&gt;"",Anagrafica!B113,""),"")</f>
        <v/>
      </c>
      <c r="C26" s="379"/>
      <c r="D26" s="379"/>
      <c r="E26" s="379"/>
      <c r="F26" s="379"/>
      <c r="G26" s="379"/>
      <c r="H26" s="379"/>
      <c r="I26" s="379"/>
      <c r="J26" s="379"/>
      <c r="K26" s="379"/>
      <c r="L26" s="379"/>
      <c r="M26" s="379"/>
      <c r="N26" s="379"/>
      <c r="O26" s="379"/>
      <c r="P26" s="379"/>
      <c r="Q26" s="379"/>
      <c r="R26" s="379"/>
      <c r="S26" s="380"/>
      <c r="T26" s="407" t="str">
        <f t="shared" si="1"/>
        <v/>
      </c>
      <c r="U26" s="408"/>
      <c r="V26" s="408"/>
      <c r="W26" s="408"/>
      <c r="X26" s="404" t="str">
        <f>IF(T26&lt;&gt;"",ROUND(T26/COUNTA(Anagrafica!$B$89:$C$93),3),"")</f>
        <v/>
      </c>
      <c r="Y26" s="405"/>
      <c r="Z26" s="405"/>
      <c r="AA26" s="406"/>
      <c r="AB26" s="404" t="str">
        <f t="shared" si="2"/>
        <v/>
      </c>
      <c r="AC26" s="405"/>
      <c r="AD26" s="405"/>
      <c r="AE26" s="406"/>
      <c r="AF26" s="96"/>
      <c r="AG26" s="96"/>
      <c r="AH26" s="97"/>
      <c r="AI26" s="87" t="str">
        <f t="shared" si="0"/>
        <v/>
      </c>
    </row>
    <row r="27" spans="1:35" x14ac:dyDescent="0.2">
      <c r="A27" s="42"/>
      <c r="B27" s="42"/>
      <c r="C27" s="9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378"/>
      <c r="Q27" s="378"/>
      <c r="R27" s="378"/>
      <c r="S27" s="378"/>
      <c r="T27" s="400"/>
      <c r="U27" s="400"/>
      <c r="V27" s="400"/>
      <c r="W27" s="400"/>
      <c r="X27" s="42"/>
      <c r="Y27" s="42"/>
      <c r="Z27" s="42"/>
      <c r="AA27" s="42"/>
      <c r="AB27" s="26"/>
      <c r="AC27" s="26"/>
      <c r="AD27" s="26"/>
      <c r="AE27" s="26"/>
      <c r="AF27" s="104"/>
      <c r="AG27" s="104"/>
      <c r="AH27" s="103"/>
      <c r="AI27" s="42"/>
    </row>
    <row r="29" spans="1:35" s="20" customFormat="1" ht="16.5" x14ac:dyDescent="0.3">
      <c r="A29" s="19" t="str">
        <f>IF(Anagrafica!A89&lt;&gt;"",Anagrafica!A89&amp;" - "&amp;Anagrafica!B89,"")</f>
        <v>1 - Commissario 1</v>
      </c>
      <c r="C29" s="28"/>
      <c r="AG29" s="28"/>
    </row>
    <row r="30" spans="1:35" s="5" customFormat="1" ht="13.5" customHeight="1" x14ac:dyDescent="0.2">
      <c r="A30" s="4" t="s">
        <v>10</v>
      </c>
      <c r="C30" s="60" t="str">
        <f>$A$13</f>
        <v/>
      </c>
      <c r="E30" s="60" t="str">
        <f>+$A$14</f>
        <v/>
      </c>
      <c r="G30" s="60" t="str">
        <f>+$A$15</f>
        <v/>
      </c>
      <c r="I30" s="60" t="str">
        <f>+$A$16</f>
        <v/>
      </c>
      <c r="K30" s="60" t="str">
        <f>+$A$17</f>
        <v/>
      </c>
      <c r="M30" s="60" t="str">
        <f>+$A$18</f>
        <v/>
      </c>
      <c r="O30" s="60" t="str">
        <f>+$A$19</f>
        <v/>
      </c>
      <c r="Q30" s="60" t="str">
        <f>+$A$20</f>
        <v/>
      </c>
      <c r="S30" s="60" t="str">
        <f>+$A$21</f>
        <v/>
      </c>
      <c r="U30" s="60" t="str">
        <f>+$A$22</f>
        <v/>
      </c>
      <c r="W30" s="60" t="str">
        <f>+$A$23</f>
        <v/>
      </c>
      <c r="Y30" s="60" t="str">
        <f>+$A$24</f>
        <v/>
      </c>
      <c r="AA30" s="60" t="str">
        <f>+$A$25</f>
        <v/>
      </c>
      <c r="AC30" s="60" t="str">
        <f>+$A$26</f>
        <v/>
      </c>
      <c r="AE30" s="26"/>
      <c r="AG30" s="4" t="s">
        <v>10</v>
      </c>
      <c r="AH30" s="5" t="s">
        <v>1</v>
      </c>
      <c r="AI30" s="5" t="s">
        <v>0</v>
      </c>
    </row>
    <row r="31" spans="1:35" ht="13.5" x14ac:dyDescent="0.25">
      <c r="A31" s="59" t="str">
        <f>+$A$12</f>
        <v/>
      </c>
      <c r="B31" s="22"/>
      <c r="C31" s="23"/>
      <c r="D31" s="22"/>
      <c r="E31" s="23"/>
      <c r="F31" s="22"/>
      <c r="G31" s="23"/>
      <c r="H31" s="22"/>
      <c r="I31" s="23"/>
      <c r="J31" s="22"/>
      <c r="K31" s="23"/>
      <c r="L31" s="22"/>
      <c r="M31" s="23"/>
      <c r="N31" s="22"/>
      <c r="O31" s="23"/>
      <c r="P31" s="22"/>
      <c r="Q31" s="23"/>
      <c r="R31" s="22"/>
      <c r="S31" s="23"/>
      <c r="T31" s="22"/>
      <c r="U31" s="23"/>
      <c r="V31" s="22"/>
      <c r="W31" s="23"/>
      <c r="X31" s="22"/>
      <c r="Y31" s="23"/>
      <c r="Z31" s="22"/>
      <c r="AA31" s="23"/>
      <c r="AB31" s="22"/>
      <c r="AC31" s="23"/>
      <c r="AE31" s="29" t="str">
        <f t="shared" ref="AE31:AE44" si="3">IF(OR(A31="",AND(A31&lt;&gt;"",A32="")),"",SUM(B31,D31,F31,H31,J31,L31,N31,P31,R31,T31,V31,X31,Z31,AB31))</f>
        <v/>
      </c>
      <c r="AG31" s="6" t="str">
        <f>+$A$12</f>
        <v/>
      </c>
      <c r="AH31" s="6" t="str">
        <f>IF(A31&lt;&gt;"",AE31,"")</f>
        <v/>
      </c>
      <c r="AI31" s="105" t="str">
        <f>IF(AH31="","",IF(AH31&gt;0,ROUND(AH31/LARGE(AH31:AH45,1),3),0))</f>
        <v/>
      </c>
    </row>
    <row r="32" spans="1:35" ht="13.5" x14ac:dyDescent="0.25">
      <c r="A32" s="59" t="str">
        <f>+$A$13</f>
        <v/>
      </c>
      <c r="B32" s="24"/>
      <c r="C32" s="24"/>
      <c r="D32" s="22"/>
      <c r="E32" s="23"/>
      <c r="F32" s="22"/>
      <c r="G32" s="23"/>
      <c r="H32" s="22"/>
      <c r="I32" s="23"/>
      <c r="J32" s="22"/>
      <c r="K32" s="23"/>
      <c r="L32" s="22"/>
      <c r="M32" s="23"/>
      <c r="N32" s="22"/>
      <c r="O32" s="23"/>
      <c r="P32" s="22"/>
      <c r="Q32" s="23"/>
      <c r="R32" s="22"/>
      <c r="S32" s="23"/>
      <c r="T32" s="22"/>
      <c r="U32" s="23"/>
      <c r="V32" s="22"/>
      <c r="W32" s="23"/>
      <c r="X32" s="22"/>
      <c r="Y32" s="23"/>
      <c r="Z32" s="22"/>
      <c r="AA32" s="23"/>
      <c r="AB32" s="22"/>
      <c r="AC32" s="23"/>
      <c r="AE32" s="29" t="str">
        <f t="shared" si="3"/>
        <v/>
      </c>
      <c r="AG32" s="7" t="str">
        <f>+$A$13</f>
        <v/>
      </c>
      <c r="AH32" s="7" t="str">
        <f>IF(A32&lt;&gt;"",IF(AE32&lt;&gt;"",AE32,0)+IF(C46&lt;&gt;"",C46,0),"")</f>
        <v/>
      </c>
      <c r="AI32" s="106" t="str">
        <f>IF(AH32="","",IF(AH32&gt;0,ROUND(AH32/LARGE(AH31:AH45,1),3),0))</f>
        <v/>
      </c>
    </row>
    <row r="33" spans="1:35" ht="13.5" x14ac:dyDescent="0.25">
      <c r="A33" s="59" t="str">
        <f>+$A$14</f>
        <v/>
      </c>
      <c r="B33" s="24"/>
      <c r="C33" s="24"/>
      <c r="D33" s="24"/>
      <c r="E33" s="24"/>
      <c r="F33" s="22"/>
      <c r="G33" s="23"/>
      <c r="H33" s="22"/>
      <c r="I33" s="23"/>
      <c r="J33" s="22"/>
      <c r="K33" s="23"/>
      <c r="L33" s="22"/>
      <c r="M33" s="23"/>
      <c r="N33" s="22"/>
      <c r="O33" s="23"/>
      <c r="P33" s="22"/>
      <c r="Q33" s="23"/>
      <c r="R33" s="22"/>
      <c r="S33" s="23"/>
      <c r="T33" s="22"/>
      <c r="U33" s="23"/>
      <c r="V33" s="22"/>
      <c r="W33" s="23"/>
      <c r="X33" s="22"/>
      <c r="Y33" s="23"/>
      <c r="Z33" s="22"/>
      <c r="AA33" s="23"/>
      <c r="AB33" s="22"/>
      <c r="AC33" s="23"/>
      <c r="AE33" s="29" t="str">
        <f t="shared" si="3"/>
        <v/>
      </c>
      <c r="AG33" s="7" t="str">
        <f>+$A$14</f>
        <v/>
      </c>
      <c r="AH33" s="7" t="str">
        <f>IF(A33&lt;&gt;"",IF(AE33&lt;&gt;"",AE33,0)+IF(E46&lt;&gt;"",E46,0),"")</f>
        <v/>
      </c>
      <c r="AI33" s="106" t="str">
        <f>IF(AH33="","",IF(AH33&gt;0,ROUND(AH33/LARGE(AH31:AH45,1),3),0))</f>
        <v/>
      </c>
    </row>
    <row r="34" spans="1:35" ht="13.5" x14ac:dyDescent="0.25">
      <c r="A34" s="59" t="str">
        <f>+$A$15</f>
        <v/>
      </c>
      <c r="B34" s="24"/>
      <c r="C34" s="24"/>
      <c r="D34" s="24"/>
      <c r="E34" s="24"/>
      <c r="F34" s="24"/>
      <c r="G34" s="24"/>
      <c r="H34" s="22"/>
      <c r="I34" s="23"/>
      <c r="J34" s="22"/>
      <c r="K34" s="23"/>
      <c r="L34" s="22"/>
      <c r="M34" s="23"/>
      <c r="N34" s="22"/>
      <c r="O34" s="23"/>
      <c r="P34" s="22"/>
      <c r="Q34" s="23"/>
      <c r="R34" s="22"/>
      <c r="S34" s="23"/>
      <c r="T34" s="22"/>
      <c r="U34" s="23"/>
      <c r="V34" s="22"/>
      <c r="W34" s="23"/>
      <c r="X34" s="22"/>
      <c r="Y34" s="23"/>
      <c r="Z34" s="22"/>
      <c r="AA34" s="23"/>
      <c r="AB34" s="22"/>
      <c r="AC34" s="23"/>
      <c r="AE34" s="29" t="str">
        <f t="shared" si="3"/>
        <v/>
      </c>
      <c r="AG34" s="7" t="str">
        <f>+$A$15</f>
        <v/>
      </c>
      <c r="AH34" s="7" t="str">
        <f>IF(A34&lt;&gt;"",IF(AE34&lt;&gt;"",AE34,0)+IF(G46&lt;&gt;"",G46,0),"")</f>
        <v/>
      </c>
      <c r="AI34" s="106" t="str">
        <f>IF(AH34="","",IF(AH34&gt;0,ROUND(AH34/LARGE(AH31:AH45,1),3),0))</f>
        <v/>
      </c>
    </row>
    <row r="35" spans="1:35" ht="13.5" x14ac:dyDescent="0.25">
      <c r="A35" s="59" t="str">
        <f>+$A$16</f>
        <v/>
      </c>
      <c r="B35" s="24"/>
      <c r="C35" s="24"/>
      <c r="D35" s="24"/>
      <c r="E35" s="24"/>
      <c r="F35" s="24"/>
      <c r="G35" s="24"/>
      <c r="H35" s="24"/>
      <c r="I35" s="24"/>
      <c r="J35" s="22"/>
      <c r="K35" s="23"/>
      <c r="L35" s="22"/>
      <c r="M35" s="23"/>
      <c r="N35" s="22"/>
      <c r="O35" s="23"/>
      <c r="P35" s="22"/>
      <c r="Q35" s="23"/>
      <c r="R35" s="22"/>
      <c r="S35" s="23"/>
      <c r="T35" s="22"/>
      <c r="U35" s="23"/>
      <c r="V35" s="22"/>
      <c r="W35" s="23"/>
      <c r="X35" s="22"/>
      <c r="Y35" s="23"/>
      <c r="Z35" s="22"/>
      <c r="AA35" s="23"/>
      <c r="AB35" s="22"/>
      <c r="AC35" s="23"/>
      <c r="AE35" s="29" t="str">
        <f t="shared" si="3"/>
        <v/>
      </c>
      <c r="AG35" s="7" t="str">
        <f>+$A$16</f>
        <v/>
      </c>
      <c r="AH35" s="7" t="str">
        <f>IF(A35&lt;&gt;"",IF(AE35&lt;&gt;"",AE35,0)+IF(I46&lt;&gt;"",I46,0),"")</f>
        <v/>
      </c>
      <c r="AI35" s="106" t="str">
        <f>IF(AH35="","",IF(AH35&gt;0,ROUND(AH35/LARGE(AH31:AH45,1),3),0))</f>
        <v/>
      </c>
    </row>
    <row r="36" spans="1:35" ht="13.5" x14ac:dyDescent="0.25">
      <c r="A36" s="59" t="str">
        <f>+$A$17</f>
        <v/>
      </c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2"/>
      <c r="M36" s="23"/>
      <c r="N36" s="22"/>
      <c r="O36" s="23"/>
      <c r="P36" s="22"/>
      <c r="Q36" s="23"/>
      <c r="R36" s="22"/>
      <c r="S36" s="23"/>
      <c r="T36" s="22"/>
      <c r="U36" s="23"/>
      <c r="V36" s="22"/>
      <c r="W36" s="23"/>
      <c r="X36" s="22"/>
      <c r="Y36" s="23"/>
      <c r="Z36" s="22"/>
      <c r="AA36" s="23"/>
      <c r="AB36" s="22"/>
      <c r="AC36" s="23"/>
      <c r="AE36" s="29" t="str">
        <f t="shared" si="3"/>
        <v/>
      </c>
      <c r="AG36" s="7" t="str">
        <f>+$A$17</f>
        <v/>
      </c>
      <c r="AH36" s="7" t="str">
        <f>IF(A36&lt;&gt;"",IF(AE36&lt;&gt;"",AE36,0)+IF(K46&lt;&gt;"",K46,0),"")</f>
        <v/>
      </c>
      <c r="AI36" s="106" t="str">
        <f>IF(AH36="","",IF(AH36&gt;0,ROUND(AH36/LARGE(AH31:AH45,1),3),0))</f>
        <v/>
      </c>
    </row>
    <row r="37" spans="1:35" ht="13.5" x14ac:dyDescent="0.25">
      <c r="A37" s="59" t="str">
        <f>+$A$18</f>
        <v/>
      </c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2"/>
      <c r="O37" s="23"/>
      <c r="P37" s="22"/>
      <c r="Q37" s="23"/>
      <c r="R37" s="22"/>
      <c r="S37" s="23"/>
      <c r="T37" s="22"/>
      <c r="U37" s="23"/>
      <c r="V37" s="22"/>
      <c r="W37" s="23"/>
      <c r="X37" s="22"/>
      <c r="Y37" s="23"/>
      <c r="Z37" s="22"/>
      <c r="AA37" s="23"/>
      <c r="AB37" s="22"/>
      <c r="AC37" s="23"/>
      <c r="AE37" s="29" t="str">
        <f t="shared" si="3"/>
        <v/>
      </c>
      <c r="AG37" s="7" t="str">
        <f>+$A$18</f>
        <v/>
      </c>
      <c r="AH37" s="7" t="str">
        <f>IF(A37&lt;&gt;"",IF(AE37&lt;&gt;"",AE37,0)+IF(M46&lt;&gt;"",M46,0),"")</f>
        <v/>
      </c>
      <c r="AI37" s="106" t="str">
        <f>IF(AH37="","",IF(AH37&gt;0,ROUND(AH37/LARGE(AH31:AH45,1),3),0))</f>
        <v/>
      </c>
    </row>
    <row r="38" spans="1:35" ht="13.5" x14ac:dyDescent="0.25">
      <c r="A38" s="59" t="str">
        <f>+$A$19</f>
        <v/>
      </c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2"/>
      <c r="Q38" s="23"/>
      <c r="R38" s="22"/>
      <c r="S38" s="23"/>
      <c r="T38" s="22"/>
      <c r="U38" s="23"/>
      <c r="V38" s="22"/>
      <c r="W38" s="23"/>
      <c r="X38" s="22"/>
      <c r="Y38" s="23"/>
      <c r="Z38" s="22"/>
      <c r="AA38" s="23"/>
      <c r="AB38" s="22"/>
      <c r="AC38" s="23"/>
      <c r="AE38" s="29" t="str">
        <f t="shared" si="3"/>
        <v/>
      </c>
      <c r="AG38" s="7" t="str">
        <f>+$A$19</f>
        <v/>
      </c>
      <c r="AH38" s="7" t="str">
        <f>IF(A38&lt;&gt;"",IF(AE38&lt;&gt;"",AE38,0)+IF(O46&lt;&gt;"",O46,0),"")</f>
        <v/>
      </c>
      <c r="AI38" s="106" t="str">
        <f>IF(AH38="","",IF(AH38&gt;0,ROUND(AH38/LARGE(AH31:AH45,1),3),0))</f>
        <v/>
      </c>
    </row>
    <row r="39" spans="1:35" ht="13.5" x14ac:dyDescent="0.25">
      <c r="A39" s="59" t="str">
        <f>+$A$20</f>
        <v/>
      </c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2"/>
      <c r="S39" s="23"/>
      <c r="T39" s="22"/>
      <c r="U39" s="23"/>
      <c r="V39" s="22"/>
      <c r="W39" s="23"/>
      <c r="X39" s="22"/>
      <c r="Y39" s="23"/>
      <c r="Z39" s="22"/>
      <c r="AA39" s="23"/>
      <c r="AB39" s="22"/>
      <c r="AC39" s="23"/>
      <c r="AE39" s="29" t="str">
        <f t="shared" si="3"/>
        <v/>
      </c>
      <c r="AG39" s="7" t="str">
        <f>+$A$20</f>
        <v/>
      </c>
      <c r="AH39" s="7" t="str">
        <f>IF(A39&lt;&gt;"",IF(AE39&lt;&gt;"",AE39,0)+IF(Q46&lt;&gt;"",Q46,0),"")</f>
        <v/>
      </c>
      <c r="AI39" s="106" t="str">
        <f>IF(AH39="","",IF(AH39&gt;0,ROUND(AH39/LARGE(AH31:AH45,1),3),0))</f>
        <v/>
      </c>
    </row>
    <row r="40" spans="1:35" ht="13.5" x14ac:dyDescent="0.25">
      <c r="A40" s="59" t="str">
        <f>+$A$21</f>
        <v/>
      </c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2"/>
      <c r="U40" s="23"/>
      <c r="V40" s="22"/>
      <c r="W40" s="23"/>
      <c r="X40" s="22"/>
      <c r="Y40" s="23"/>
      <c r="Z40" s="22"/>
      <c r="AA40" s="23"/>
      <c r="AB40" s="22"/>
      <c r="AC40" s="23"/>
      <c r="AE40" s="29" t="str">
        <f t="shared" si="3"/>
        <v/>
      </c>
      <c r="AG40" s="7" t="str">
        <f>+$A$21</f>
        <v/>
      </c>
      <c r="AH40" s="7" t="str">
        <f>IF(A40&lt;&gt;"",IF(AE40&lt;&gt;"",AE40,0)+IF(S46&lt;&gt;"",S46,0),"")</f>
        <v/>
      </c>
      <c r="AI40" s="106" t="str">
        <f>IF(AH40="","",IF(AH40&gt;0,ROUND(AH40/LARGE(AH31:AH45,1),3),0))</f>
        <v/>
      </c>
    </row>
    <row r="41" spans="1:35" ht="13.5" x14ac:dyDescent="0.25">
      <c r="A41" s="59" t="str">
        <f>+$A$22</f>
        <v/>
      </c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2"/>
      <c r="W41" s="23"/>
      <c r="X41" s="22"/>
      <c r="Y41" s="23"/>
      <c r="Z41" s="22"/>
      <c r="AA41" s="23"/>
      <c r="AB41" s="22"/>
      <c r="AC41" s="23"/>
      <c r="AE41" s="29" t="str">
        <f t="shared" si="3"/>
        <v/>
      </c>
      <c r="AG41" s="7" t="str">
        <f>+$A$22</f>
        <v/>
      </c>
      <c r="AH41" s="7" t="str">
        <f>IF(A41&lt;&gt;"",IF(AE41&lt;&gt;"",AE41,0)+IF(U46&lt;&gt;"",U46,0),"")</f>
        <v/>
      </c>
      <c r="AI41" s="106" t="str">
        <f>IF(AH41="","",IF(AH41&gt;0,ROUND(AH41/LARGE(AH31:AH45,1),3),0))</f>
        <v/>
      </c>
    </row>
    <row r="42" spans="1:35" ht="13.5" x14ac:dyDescent="0.25">
      <c r="A42" s="59" t="str">
        <f>+$A$23</f>
        <v/>
      </c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2"/>
      <c r="Y42" s="23"/>
      <c r="Z42" s="22"/>
      <c r="AA42" s="23"/>
      <c r="AB42" s="22"/>
      <c r="AC42" s="23"/>
      <c r="AE42" s="29" t="str">
        <f t="shared" si="3"/>
        <v/>
      </c>
      <c r="AG42" s="7" t="str">
        <f>+$A$23</f>
        <v/>
      </c>
      <c r="AH42" s="7" t="str">
        <f>IF(A42&lt;&gt;"",IF(AE42&lt;&gt;"",AE42,0)+IF(W46&lt;&gt;"",W46,0),"")</f>
        <v/>
      </c>
      <c r="AI42" s="106" t="str">
        <f>IF(AH42="","",IF(AH42&gt;0,ROUND(AH42/LARGE(AH31:AH45,1),3),0))</f>
        <v/>
      </c>
    </row>
    <row r="43" spans="1:35" ht="13.5" x14ac:dyDescent="0.25">
      <c r="A43" s="59" t="str">
        <f>+$A$24</f>
        <v/>
      </c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2"/>
      <c r="AA43" s="23"/>
      <c r="AB43" s="22"/>
      <c r="AC43" s="23"/>
      <c r="AE43" s="29" t="str">
        <f t="shared" si="3"/>
        <v/>
      </c>
      <c r="AG43" s="7" t="str">
        <f>+$A$24</f>
        <v/>
      </c>
      <c r="AH43" s="7" t="str">
        <f>IF(A43&lt;&gt;"",IF(AE43&lt;&gt;"",AE43,0)+IF(Y46&lt;&gt;"",Y46,0),"")</f>
        <v/>
      </c>
      <c r="AI43" s="106" t="str">
        <f>IF(AH43="","",IF(AH43&gt;0,ROUND(AH43/LARGE(AH31:AH45,1),3),0))</f>
        <v/>
      </c>
    </row>
    <row r="44" spans="1:35" ht="13.5" x14ac:dyDescent="0.25">
      <c r="A44" s="59" t="str">
        <f>+$A$25</f>
        <v/>
      </c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2"/>
      <c r="AC44" s="23"/>
      <c r="AE44" s="29" t="str">
        <f t="shared" si="3"/>
        <v/>
      </c>
      <c r="AG44" s="7" t="str">
        <f>+$A$25</f>
        <v/>
      </c>
      <c r="AH44" s="7" t="str">
        <f>IF(A44&lt;&gt;"",IF(AE44&lt;&gt;"",AE44,0)+IF(AA46&lt;&gt;"",AA46,0),"")</f>
        <v/>
      </c>
      <c r="AI44" s="106" t="str">
        <f>IF(AH44="","",IF(AH44&gt;0,ROUND(AH44/LARGE(AH31:AH45,1),3),0))</f>
        <v/>
      </c>
    </row>
    <row r="45" spans="1:35" x14ac:dyDescent="0.2">
      <c r="A45" s="59" t="str">
        <f>+$A$26</f>
        <v/>
      </c>
      <c r="C45" s="3"/>
      <c r="AE45" s="26"/>
      <c r="AG45" s="40" t="str">
        <f>+$A$26</f>
        <v/>
      </c>
      <c r="AH45" s="40" t="str">
        <f>IF(A45&lt;&gt;"",IF(AE45&lt;&gt;"",AE45,0)+IF(AC46&lt;&gt;"",AC46,0),"")</f>
        <v/>
      </c>
      <c r="AI45" s="107" t="str">
        <f>IF(AH45="","",IF(AH45&gt;0,ROUND(AH45/LARGE(AH31:AH45,1),3),0))</f>
        <v/>
      </c>
    </row>
    <row r="46" spans="1:35" s="26" customFormat="1" x14ac:dyDescent="0.2">
      <c r="C46" s="27" t="str">
        <f>IF(C30="","",SUM(C31:C44))</f>
        <v/>
      </c>
      <c r="E46" s="27" t="str">
        <f>IF(E30="","",SUM(E31:E44))</f>
        <v/>
      </c>
      <c r="G46" s="27" t="str">
        <f>IF(G30="","",SUM(G31:G44))</f>
        <v/>
      </c>
      <c r="I46" s="27" t="str">
        <f>IF(I30="","",SUM(I31:I44))</f>
        <v/>
      </c>
      <c r="K46" s="27" t="str">
        <f>IF(K30="","",SUM(K31:K44))</f>
        <v/>
      </c>
      <c r="M46" s="27" t="str">
        <f>IF(M30="","",SUM(M31:M44))</f>
        <v/>
      </c>
      <c r="O46" s="27" t="str">
        <f>IF(O30="","",SUM(O31:O44))</f>
        <v/>
      </c>
      <c r="Q46" s="27" t="str">
        <f>IF(Q30="","",SUM(Q31:Q44))</f>
        <v/>
      </c>
      <c r="S46" s="27" t="str">
        <f>IF(S30="","",SUM(S31:S44))</f>
        <v/>
      </c>
      <c r="U46" s="27" t="str">
        <f>IF(U30="","",SUM(U31:U44))</f>
        <v/>
      </c>
      <c r="W46" s="27" t="str">
        <f>IF(W30="","",SUM(W31:W44))</f>
        <v/>
      </c>
      <c r="X46" s="27"/>
      <c r="Y46" s="27" t="str">
        <f>IF(Y30="","",SUM(Y31:Y44))</f>
        <v/>
      </c>
      <c r="AA46" s="27" t="str">
        <f>IF(AA30="","",SUM(AA31:AA44))</f>
        <v/>
      </c>
      <c r="AC46" s="27" t="str">
        <f>IF(AC30="","",SUM(AC31:AC44))</f>
        <v/>
      </c>
      <c r="AG46" s="41"/>
      <c r="AH46" s="93"/>
      <c r="AI46" s="41"/>
    </row>
    <row r="47" spans="1:35" ht="24" customHeight="1" x14ac:dyDescent="0.2">
      <c r="AC47" s="8" t="str">
        <f>"Firma ("&amp;Anagrafica!B89&amp;")"</f>
        <v>Firma (Commissario 1)</v>
      </c>
      <c r="AE47" s="88"/>
      <c r="AF47" s="88"/>
      <c r="AG47" s="89"/>
      <c r="AH47" s="88"/>
      <c r="AI47" s="88"/>
    </row>
    <row r="48" spans="1:35" ht="18.75" x14ac:dyDescent="0.3">
      <c r="A48" s="19" t="str">
        <f>IF(Anagrafica!A90&lt;&gt;"",Anagrafica!A90&amp;" - "&amp;Anagrafica!B90,"")</f>
        <v>2 - Commissario 2</v>
      </c>
      <c r="B48" s="20"/>
      <c r="D48" s="1"/>
      <c r="AE48" s="90"/>
      <c r="AF48" s="90"/>
      <c r="AG48" s="91"/>
      <c r="AH48" s="90"/>
      <c r="AI48" s="90"/>
    </row>
    <row r="49" spans="1:35" s="5" customFormat="1" ht="13.5" customHeight="1" x14ac:dyDescent="0.2">
      <c r="A49" s="4" t="s">
        <v>10</v>
      </c>
      <c r="C49" s="60" t="str">
        <f>$A$13</f>
        <v/>
      </c>
      <c r="E49" s="60" t="str">
        <f>+$A$14</f>
        <v/>
      </c>
      <c r="G49" s="60" t="str">
        <f>+$A$15</f>
        <v/>
      </c>
      <c r="I49" s="60" t="str">
        <f>+$A$16</f>
        <v/>
      </c>
      <c r="K49" s="60" t="str">
        <f>+$A$17</f>
        <v/>
      </c>
      <c r="M49" s="60" t="str">
        <f>+$A$18</f>
        <v/>
      </c>
      <c r="O49" s="60" t="str">
        <f>+$A$19</f>
        <v/>
      </c>
      <c r="Q49" s="60" t="str">
        <f>+$A$20</f>
        <v/>
      </c>
      <c r="S49" s="60" t="str">
        <f>+$A$21</f>
        <v/>
      </c>
      <c r="U49" s="60" t="str">
        <f>+$A$22</f>
        <v/>
      </c>
      <c r="W49" s="60" t="str">
        <f>+$A$23</f>
        <v/>
      </c>
      <c r="Y49" s="60" t="str">
        <f>+$A$24</f>
        <v/>
      </c>
      <c r="AA49" s="60" t="str">
        <f>+$A$25</f>
        <v/>
      </c>
      <c r="AC49" s="60" t="str">
        <f>+$A$26</f>
        <v/>
      </c>
      <c r="AE49" s="26"/>
      <c r="AG49" s="4" t="s">
        <v>10</v>
      </c>
      <c r="AH49" s="5" t="s">
        <v>1</v>
      </c>
      <c r="AI49" s="5" t="s">
        <v>0</v>
      </c>
    </row>
    <row r="50" spans="1:35" ht="13.5" x14ac:dyDescent="0.25">
      <c r="A50" s="59" t="str">
        <f>+$A$12</f>
        <v/>
      </c>
      <c r="B50" s="22"/>
      <c r="C50" s="23"/>
      <c r="D50" s="22"/>
      <c r="E50" s="23"/>
      <c r="F50" s="22"/>
      <c r="G50" s="23"/>
      <c r="H50" s="22"/>
      <c r="I50" s="23"/>
      <c r="J50" s="22"/>
      <c r="K50" s="23"/>
      <c r="L50" s="22"/>
      <c r="M50" s="23"/>
      <c r="N50" s="22"/>
      <c r="O50" s="23"/>
      <c r="P50" s="22"/>
      <c r="Q50" s="23"/>
      <c r="R50" s="22"/>
      <c r="S50" s="23"/>
      <c r="T50" s="22"/>
      <c r="U50" s="23"/>
      <c r="V50" s="22"/>
      <c r="W50" s="23"/>
      <c r="X50" s="22"/>
      <c r="Y50" s="23"/>
      <c r="Z50" s="22"/>
      <c r="AA50" s="23"/>
      <c r="AB50" s="22"/>
      <c r="AC50" s="23"/>
      <c r="AE50" s="29" t="str">
        <f t="shared" ref="AE50:AE63" si="4">IF(OR(A50="",AND(A50&lt;&gt;"",A51="")),"",SUM(B50,D50,F50,H50,J50,L50,N50,P50,R50,T50,V50,X50,Z50,AB50))</f>
        <v/>
      </c>
      <c r="AG50" s="6" t="str">
        <f>+$A$12</f>
        <v/>
      </c>
      <c r="AH50" s="6" t="str">
        <f>IF(A50&lt;&gt;"",AE50,"")</f>
        <v/>
      </c>
      <c r="AI50" s="105" t="str">
        <f>IF(AH50="","",IF(AH50&gt;0,ROUND(AH50/LARGE(AH50:AH64,1),3),0))</f>
        <v/>
      </c>
    </row>
    <row r="51" spans="1:35" ht="13.5" x14ac:dyDescent="0.25">
      <c r="A51" s="59" t="str">
        <f>+$A$13</f>
        <v/>
      </c>
      <c r="B51" s="24"/>
      <c r="C51" s="24"/>
      <c r="D51" s="22"/>
      <c r="E51" s="23"/>
      <c r="F51" s="22"/>
      <c r="G51" s="23"/>
      <c r="H51" s="22"/>
      <c r="I51" s="23"/>
      <c r="J51" s="22"/>
      <c r="K51" s="23"/>
      <c r="L51" s="22"/>
      <c r="M51" s="23"/>
      <c r="N51" s="22"/>
      <c r="O51" s="23"/>
      <c r="P51" s="22"/>
      <c r="Q51" s="23"/>
      <c r="R51" s="22"/>
      <c r="S51" s="23"/>
      <c r="T51" s="22"/>
      <c r="U51" s="23"/>
      <c r="V51" s="22"/>
      <c r="W51" s="23"/>
      <c r="X51" s="22"/>
      <c r="Y51" s="23"/>
      <c r="Z51" s="22"/>
      <c r="AA51" s="23"/>
      <c r="AB51" s="22"/>
      <c r="AC51" s="23"/>
      <c r="AE51" s="29" t="str">
        <f t="shared" si="4"/>
        <v/>
      </c>
      <c r="AG51" s="7" t="str">
        <f>+$A$13</f>
        <v/>
      </c>
      <c r="AH51" s="7" t="str">
        <f>IF(A51&lt;&gt;"",IF(AE51&lt;&gt;"",AE51,0)+IF(C65&lt;&gt;"",C65,0),"")</f>
        <v/>
      </c>
      <c r="AI51" s="106" t="str">
        <f>IF(AH51="","",IF(AH51&gt;0,ROUND(AH51/LARGE(AH50:AH64,1),3),0))</f>
        <v/>
      </c>
    </row>
    <row r="52" spans="1:35" ht="13.5" x14ac:dyDescent="0.25">
      <c r="A52" s="59" t="str">
        <f>+$A$14</f>
        <v/>
      </c>
      <c r="B52" s="24"/>
      <c r="C52" s="24"/>
      <c r="D52" s="24"/>
      <c r="E52" s="24"/>
      <c r="F52" s="22"/>
      <c r="G52" s="23"/>
      <c r="H52" s="22"/>
      <c r="I52" s="23"/>
      <c r="J52" s="22"/>
      <c r="K52" s="23"/>
      <c r="L52" s="22"/>
      <c r="M52" s="23"/>
      <c r="N52" s="22"/>
      <c r="O52" s="23"/>
      <c r="P52" s="22"/>
      <c r="Q52" s="23"/>
      <c r="R52" s="22"/>
      <c r="S52" s="23"/>
      <c r="T52" s="22"/>
      <c r="U52" s="23"/>
      <c r="V52" s="22"/>
      <c r="W52" s="23"/>
      <c r="X52" s="22"/>
      <c r="Y52" s="23"/>
      <c r="Z52" s="22"/>
      <c r="AA52" s="23"/>
      <c r="AB52" s="22"/>
      <c r="AC52" s="23"/>
      <c r="AE52" s="29" t="str">
        <f t="shared" si="4"/>
        <v/>
      </c>
      <c r="AG52" s="7" t="str">
        <f>+$A$14</f>
        <v/>
      </c>
      <c r="AH52" s="7" t="str">
        <f>IF(A52&lt;&gt;"",IF(AE52&lt;&gt;"",AE52,0)+IF(E65&lt;&gt;"",E65,0),"")</f>
        <v/>
      </c>
      <c r="AI52" s="106" t="str">
        <f>IF(AH52="","",IF(AH52&gt;0,ROUND(AH52/LARGE(AH50:AH64,1),3),0))</f>
        <v/>
      </c>
    </row>
    <row r="53" spans="1:35" ht="13.5" x14ac:dyDescent="0.25">
      <c r="A53" s="59" t="str">
        <f>+$A$15</f>
        <v/>
      </c>
      <c r="B53" s="24"/>
      <c r="C53" s="24"/>
      <c r="D53" s="24"/>
      <c r="E53" s="24"/>
      <c r="F53" s="24"/>
      <c r="G53" s="24"/>
      <c r="H53" s="22"/>
      <c r="I53" s="23"/>
      <c r="J53" s="22"/>
      <c r="K53" s="23"/>
      <c r="L53" s="22"/>
      <c r="M53" s="23"/>
      <c r="N53" s="22"/>
      <c r="O53" s="23"/>
      <c r="P53" s="22"/>
      <c r="Q53" s="23"/>
      <c r="R53" s="22"/>
      <c r="S53" s="23"/>
      <c r="T53" s="22"/>
      <c r="U53" s="23"/>
      <c r="V53" s="22"/>
      <c r="W53" s="23"/>
      <c r="X53" s="22"/>
      <c r="Y53" s="23"/>
      <c r="Z53" s="22"/>
      <c r="AA53" s="23"/>
      <c r="AB53" s="22"/>
      <c r="AC53" s="23"/>
      <c r="AE53" s="29" t="str">
        <f t="shared" si="4"/>
        <v/>
      </c>
      <c r="AG53" s="7" t="str">
        <f>+$A$15</f>
        <v/>
      </c>
      <c r="AH53" s="7" t="str">
        <f>IF(A53&lt;&gt;"",IF(AE53&lt;&gt;"",AE53,0)+IF(G65&lt;&gt;"",G65,0),"")</f>
        <v/>
      </c>
      <c r="AI53" s="106" t="str">
        <f>IF(AH53="","",IF(AH53&gt;0,ROUND(AH53/LARGE(AH50:AH64,1),3),0))</f>
        <v/>
      </c>
    </row>
    <row r="54" spans="1:35" ht="13.5" x14ac:dyDescent="0.25">
      <c r="A54" s="59" t="str">
        <f>+$A$16</f>
        <v/>
      </c>
      <c r="B54" s="24"/>
      <c r="C54" s="24"/>
      <c r="D54" s="24"/>
      <c r="E54" s="24"/>
      <c r="F54" s="24"/>
      <c r="G54" s="24"/>
      <c r="H54" s="24"/>
      <c r="I54" s="24"/>
      <c r="J54" s="22"/>
      <c r="K54" s="23"/>
      <c r="L54" s="22"/>
      <c r="M54" s="23"/>
      <c r="N54" s="22"/>
      <c r="O54" s="23"/>
      <c r="P54" s="22"/>
      <c r="Q54" s="23"/>
      <c r="R54" s="22"/>
      <c r="S54" s="23"/>
      <c r="T54" s="22"/>
      <c r="U54" s="23"/>
      <c r="V54" s="22"/>
      <c r="W54" s="23"/>
      <c r="X54" s="22"/>
      <c r="Y54" s="23"/>
      <c r="Z54" s="22"/>
      <c r="AA54" s="23"/>
      <c r="AB54" s="22"/>
      <c r="AC54" s="23"/>
      <c r="AE54" s="29" t="str">
        <f t="shared" si="4"/>
        <v/>
      </c>
      <c r="AG54" s="7" t="str">
        <f>+$A$16</f>
        <v/>
      </c>
      <c r="AH54" s="7" t="str">
        <f>IF(A54&lt;&gt;"",IF(AE54&lt;&gt;"",AE54,0)+IF(I65&lt;&gt;"",I65,0),"")</f>
        <v/>
      </c>
      <c r="AI54" s="106" t="str">
        <f>IF(AH54="","",IF(AH54&gt;0,ROUND(AH54/LARGE(AH50:AH64,1),3),0))</f>
        <v/>
      </c>
    </row>
    <row r="55" spans="1:35" ht="13.5" x14ac:dyDescent="0.25">
      <c r="A55" s="59" t="str">
        <f>+$A$17</f>
        <v/>
      </c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2"/>
      <c r="M55" s="23"/>
      <c r="N55" s="22"/>
      <c r="O55" s="23"/>
      <c r="P55" s="22"/>
      <c r="Q55" s="23"/>
      <c r="R55" s="22"/>
      <c r="S55" s="23"/>
      <c r="T55" s="22"/>
      <c r="U55" s="23"/>
      <c r="V55" s="22"/>
      <c r="W55" s="23"/>
      <c r="X55" s="22"/>
      <c r="Y55" s="23"/>
      <c r="Z55" s="22"/>
      <c r="AA55" s="23"/>
      <c r="AB55" s="22"/>
      <c r="AC55" s="23"/>
      <c r="AE55" s="29" t="str">
        <f t="shared" si="4"/>
        <v/>
      </c>
      <c r="AG55" s="7" t="str">
        <f>+$A$17</f>
        <v/>
      </c>
      <c r="AH55" s="7" t="str">
        <f>IF(A55&lt;&gt;"",IF(AE55&lt;&gt;"",AE55,0)+IF(K65&lt;&gt;"",K65,0),"")</f>
        <v/>
      </c>
      <c r="AI55" s="106" t="str">
        <f>IF(AH55="","",IF(AH55&gt;0,ROUND(AH55/LARGE(AH50:AH64,1),3),0))</f>
        <v/>
      </c>
    </row>
    <row r="56" spans="1:35" ht="13.5" x14ac:dyDescent="0.25">
      <c r="A56" s="59" t="str">
        <f>+$A$18</f>
        <v/>
      </c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2"/>
      <c r="O56" s="23"/>
      <c r="P56" s="22"/>
      <c r="Q56" s="23"/>
      <c r="R56" s="22"/>
      <c r="S56" s="23"/>
      <c r="T56" s="22"/>
      <c r="U56" s="23"/>
      <c r="V56" s="22"/>
      <c r="W56" s="23"/>
      <c r="X56" s="22"/>
      <c r="Y56" s="23"/>
      <c r="Z56" s="22"/>
      <c r="AA56" s="23"/>
      <c r="AB56" s="22"/>
      <c r="AC56" s="23"/>
      <c r="AE56" s="29" t="str">
        <f t="shared" si="4"/>
        <v/>
      </c>
      <c r="AG56" s="7" t="str">
        <f>+$A$18</f>
        <v/>
      </c>
      <c r="AH56" s="7" t="str">
        <f>IF(A56&lt;&gt;"",IF(AE56&lt;&gt;"",AE56,0)+IF(M65&lt;&gt;"",M65,0),"")</f>
        <v/>
      </c>
      <c r="AI56" s="106" t="str">
        <f>IF(AH56="","",IF(AH56&gt;0,ROUND(AH56/LARGE(AH50:AH64,1),3),0))</f>
        <v/>
      </c>
    </row>
    <row r="57" spans="1:35" ht="13.5" x14ac:dyDescent="0.25">
      <c r="A57" s="59" t="str">
        <f>+$A$19</f>
        <v/>
      </c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2"/>
      <c r="Q57" s="23"/>
      <c r="R57" s="22"/>
      <c r="S57" s="23"/>
      <c r="T57" s="22"/>
      <c r="U57" s="23"/>
      <c r="V57" s="22"/>
      <c r="W57" s="23"/>
      <c r="X57" s="22"/>
      <c r="Y57" s="23"/>
      <c r="Z57" s="22"/>
      <c r="AA57" s="23"/>
      <c r="AB57" s="22"/>
      <c r="AC57" s="23"/>
      <c r="AE57" s="29" t="str">
        <f t="shared" si="4"/>
        <v/>
      </c>
      <c r="AG57" s="7" t="str">
        <f>+$A$19</f>
        <v/>
      </c>
      <c r="AH57" s="7" t="str">
        <f>IF(A57&lt;&gt;"",IF(AE57&lt;&gt;"",AE57,0)+IF(O65&lt;&gt;"",O65,0),"")</f>
        <v/>
      </c>
      <c r="AI57" s="106" t="str">
        <f>IF(AH57="","",IF(AH57&gt;0,ROUND(AH57/LARGE(AH50:AH64,1),3),0))</f>
        <v/>
      </c>
    </row>
    <row r="58" spans="1:35" ht="13.5" x14ac:dyDescent="0.25">
      <c r="A58" s="59" t="str">
        <f>+$A$20</f>
        <v/>
      </c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2"/>
      <c r="S58" s="23"/>
      <c r="T58" s="22"/>
      <c r="U58" s="23"/>
      <c r="V58" s="22"/>
      <c r="W58" s="23"/>
      <c r="X58" s="22"/>
      <c r="Y58" s="23"/>
      <c r="Z58" s="22"/>
      <c r="AA58" s="23"/>
      <c r="AB58" s="22"/>
      <c r="AC58" s="23"/>
      <c r="AE58" s="29" t="str">
        <f t="shared" si="4"/>
        <v/>
      </c>
      <c r="AG58" s="7" t="str">
        <f>+$A$20</f>
        <v/>
      </c>
      <c r="AH58" s="7" t="str">
        <f>IF(A58&lt;&gt;"",IF(AE58&lt;&gt;"",AE58,0)+IF(Q65&lt;&gt;"",Q65,0),"")</f>
        <v/>
      </c>
      <c r="AI58" s="106" t="str">
        <f>IF(AH58="","",IF(AH58&gt;0,ROUND(AH58/LARGE(AH50:AH64,1),3),0))</f>
        <v/>
      </c>
    </row>
    <row r="59" spans="1:35" ht="13.5" x14ac:dyDescent="0.25">
      <c r="A59" s="59" t="str">
        <f>+$A$21</f>
        <v/>
      </c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2"/>
      <c r="U59" s="23"/>
      <c r="V59" s="22"/>
      <c r="W59" s="23"/>
      <c r="X59" s="22"/>
      <c r="Y59" s="23"/>
      <c r="Z59" s="22"/>
      <c r="AA59" s="23"/>
      <c r="AB59" s="22"/>
      <c r="AC59" s="23"/>
      <c r="AE59" s="29" t="str">
        <f t="shared" si="4"/>
        <v/>
      </c>
      <c r="AG59" s="7" t="str">
        <f>+$A$21</f>
        <v/>
      </c>
      <c r="AH59" s="7" t="str">
        <f>IF(A59&lt;&gt;"",IF(AE59&lt;&gt;"",AE59,0)+IF(S65&lt;&gt;"",S65,0),"")</f>
        <v/>
      </c>
      <c r="AI59" s="106" t="str">
        <f>IF(AH59="","",IF(AH59&gt;0,ROUND(AH59/LARGE(AH50:AH64,1),3),0))</f>
        <v/>
      </c>
    </row>
    <row r="60" spans="1:35" ht="13.5" x14ac:dyDescent="0.25">
      <c r="A60" s="59" t="str">
        <f>+$A$22</f>
        <v/>
      </c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2"/>
      <c r="W60" s="23"/>
      <c r="X60" s="22"/>
      <c r="Y60" s="23"/>
      <c r="Z60" s="22"/>
      <c r="AA60" s="23"/>
      <c r="AB60" s="22"/>
      <c r="AC60" s="23"/>
      <c r="AE60" s="29" t="str">
        <f t="shared" si="4"/>
        <v/>
      </c>
      <c r="AG60" s="7" t="str">
        <f>+$A$22</f>
        <v/>
      </c>
      <c r="AH60" s="7" t="str">
        <f>IF(A60&lt;&gt;"",IF(AE60&lt;&gt;"",AE60,0)+IF(U65&lt;&gt;"",U65,0),"")</f>
        <v/>
      </c>
      <c r="AI60" s="106" t="str">
        <f>IF(AH60="","",IF(AH60&gt;0,ROUND(AH60/LARGE(AH50:AH64,1),3),0))</f>
        <v/>
      </c>
    </row>
    <row r="61" spans="1:35" ht="13.5" x14ac:dyDescent="0.25">
      <c r="A61" s="59" t="str">
        <f>+$A$23</f>
        <v/>
      </c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2"/>
      <c r="Y61" s="23"/>
      <c r="Z61" s="22"/>
      <c r="AA61" s="23"/>
      <c r="AB61" s="22"/>
      <c r="AC61" s="23"/>
      <c r="AE61" s="29" t="str">
        <f t="shared" si="4"/>
        <v/>
      </c>
      <c r="AG61" s="7" t="str">
        <f>+$A$23</f>
        <v/>
      </c>
      <c r="AH61" s="7" t="str">
        <f>IF(A61&lt;&gt;"",IF(AE61&lt;&gt;"",AE61,0)+IF(W65&lt;&gt;"",W65,0),"")</f>
        <v/>
      </c>
      <c r="AI61" s="106" t="str">
        <f>IF(AH61="","",IF(AH61&gt;0,ROUND(AH61/LARGE(AH50:AH64,1),3),0))</f>
        <v/>
      </c>
    </row>
    <row r="62" spans="1:35" ht="13.5" x14ac:dyDescent="0.25">
      <c r="A62" s="59" t="str">
        <f>+$A$24</f>
        <v/>
      </c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2"/>
      <c r="AA62" s="23"/>
      <c r="AB62" s="22"/>
      <c r="AC62" s="23"/>
      <c r="AE62" s="29" t="str">
        <f t="shared" si="4"/>
        <v/>
      </c>
      <c r="AG62" s="7" t="str">
        <f>+$A$24</f>
        <v/>
      </c>
      <c r="AH62" s="7" t="str">
        <f>IF(A62&lt;&gt;"",IF(AE62&lt;&gt;"",AE62,0)+IF(Y65&lt;&gt;"",Y65,0),"")</f>
        <v/>
      </c>
      <c r="AI62" s="106" t="str">
        <f>IF(AH62="","",IF(AH62&gt;0,ROUND(AH62/LARGE(AH50:AH64,1),3),0))</f>
        <v/>
      </c>
    </row>
    <row r="63" spans="1:35" ht="13.5" x14ac:dyDescent="0.25">
      <c r="A63" s="59" t="str">
        <f>+$A$25</f>
        <v/>
      </c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2"/>
      <c r="AC63" s="23"/>
      <c r="AE63" s="29" t="str">
        <f t="shared" si="4"/>
        <v/>
      </c>
      <c r="AG63" s="7" t="str">
        <f>+$A$25</f>
        <v/>
      </c>
      <c r="AH63" s="7" t="str">
        <f>IF(A63&lt;&gt;"",IF(AE63&lt;&gt;"",AE63,0)+IF(AA65&lt;&gt;"",AA65,0),"")</f>
        <v/>
      </c>
      <c r="AI63" s="106" t="str">
        <f>IF(AH63="","",IF(AH63&gt;0,ROUND(AH63/LARGE(AH50:AH64,1),3),0))</f>
        <v/>
      </c>
    </row>
    <row r="64" spans="1:35" x14ac:dyDescent="0.2">
      <c r="A64" s="59" t="str">
        <f>+$A$26</f>
        <v/>
      </c>
      <c r="C64" s="3"/>
      <c r="AE64" s="26"/>
      <c r="AG64" s="40" t="str">
        <f>+$A$26</f>
        <v/>
      </c>
      <c r="AH64" s="40" t="str">
        <f>IF(A64&lt;&gt;"",IF(AE64&lt;&gt;"",AE64,0)+IF(AC65&lt;&gt;"",AC65,0),"")</f>
        <v/>
      </c>
      <c r="AI64" s="107" t="str">
        <f>IF(AH64="","",IF(AH64&gt;0,ROUND(AH64/LARGE(AH50:AH64,1),3),0))</f>
        <v/>
      </c>
    </row>
    <row r="65" spans="1:35" s="26" customFormat="1" x14ac:dyDescent="0.2">
      <c r="C65" s="27" t="str">
        <f>IF(C49="","",SUM(C50:C63))</f>
        <v/>
      </c>
      <c r="E65" s="27" t="str">
        <f>IF(E49="","",SUM(E50:E63))</f>
        <v/>
      </c>
      <c r="G65" s="27" t="str">
        <f>IF(G49="","",SUM(G50:G63))</f>
        <v/>
      </c>
      <c r="I65" s="27" t="str">
        <f>IF(I49="","",SUM(I50:I63))</f>
        <v/>
      </c>
      <c r="K65" s="27" t="str">
        <f>IF(K49="","",SUM(K50:K63))</f>
        <v/>
      </c>
      <c r="M65" s="27" t="str">
        <f>IF(M49="","",SUM(M50:M63))</f>
        <v/>
      </c>
      <c r="O65" s="27" t="str">
        <f>IF(O49="","",SUM(O50:O63))</f>
        <v/>
      </c>
      <c r="Q65" s="27" t="str">
        <f>IF(Q49="","",SUM(Q50:Q63))</f>
        <v/>
      </c>
      <c r="S65" s="27" t="str">
        <f>IF(S49="","",SUM(S50:S63))</f>
        <v/>
      </c>
      <c r="U65" s="27" t="str">
        <f>IF(U49="","",SUM(U50:U63))</f>
        <v/>
      </c>
      <c r="W65" s="27" t="str">
        <f>IF(W49="","",SUM(W50:W63))</f>
        <v/>
      </c>
      <c r="X65" s="27"/>
      <c r="Y65" s="27" t="str">
        <f>IF(Y49="","",SUM(Y50:Y63))</f>
        <v/>
      </c>
      <c r="AA65" s="27" t="str">
        <f>IF(AA49="","",SUM(AA50:AA63))</f>
        <v/>
      </c>
      <c r="AC65" s="27" t="str">
        <f>IF(AC49="","",SUM(AC50:AC63))</f>
        <v/>
      </c>
      <c r="AG65" s="41"/>
      <c r="AH65" s="93"/>
      <c r="AI65" s="41"/>
    </row>
    <row r="66" spans="1:35" ht="24" customHeight="1" x14ac:dyDescent="0.2">
      <c r="AC66" s="8" t="str">
        <f>"Firma ("&amp;Anagrafica!B90&amp;")"</f>
        <v>Firma (Commissario 2)</v>
      </c>
      <c r="AE66" s="88"/>
      <c r="AF66" s="88"/>
      <c r="AG66" s="89"/>
      <c r="AH66" s="88"/>
      <c r="AI66" s="88"/>
    </row>
    <row r="67" spans="1:35" ht="18.75" x14ac:dyDescent="0.3">
      <c r="A67" s="19" t="str">
        <f>IF(Anagrafica!A91&lt;&gt;"",Anagrafica!A91&amp;" - "&amp;Anagrafica!B91,"")</f>
        <v>3 - Commissario 3</v>
      </c>
      <c r="B67" s="20"/>
      <c r="D67" s="1"/>
    </row>
    <row r="68" spans="1:35" s="5" customFormat="1" ht="13.5" customHeight="1" x14ac:dyDescent="0.2">
      <c r="A68" s="4" t="s">
        <v>10</v>
      </c>
      <c r="C68" s="60" t="str">
        <f>$A$13</f>
        <v/>
      </c>
      <c r="E68" s="60" t="str">
        <f>+$A$14</f>
        <v/>
      </c>
      <c r="G68" s="60" t="str">
        <f>+$A$15</f>
        <v/>
      </c>
      <c r="I68" s="60" t="str">
        <f>+$A$16</f>
        <v/>
      </c>
      <c r="K68" s="60" t="str">
        <f>+$A$17</f>
        <v/>
      </c>
      <c r="M68" s="60" t="str">
        <f>+$A$18</f>
        <v/>
      </c>
      <c r="O68" s="60" t="str">
        <f>+$A$19</f>
        <v/>
      </c>
      <c r="Q68" s="60" t="str">
        <f>+$A$20</f>
        <v/>
      </c>
      <c r="S68" s="60" t="str">
        <f>+$A$21</f>
        <v/>
      </c>
      <c r="U68" s="60" t="str">
        <f>+$A$22</f>
        <v/>
      </c>
      <c r="W68" s="60" t="str">
        <f>+$A$23</f>
        <v/>
      </c>
      <c r="Y68" s="60" t="str">
        <f>+$A$24</f>
        <v/>
      </c>
      <c r="AA68" s="60" t="str">
        <f>+$A$25</f>
        <v/>
      </c>
      <c r="AC68" s="60" t="str">
        <f>+$A$26</f>
        <v/>
      </c>
      <c r="AE68" s="26"/>
      <c r="AG68" s="4" t="s">
        <v>10</v>
      </c>
      <c r="AH68" s="5" t="s">
        <v>1</v>
      </c>
      <c r="AI68" s="5" t="s">
        <v>0</v>
      </c>
    </row>
    <row r="69" spans="1:35" ht="13.5" x14ac:dyDescent="0.25">
      <c r="A69" s="59" t="str">
        <f>+$A$12</f>
        <v/>
      </c>
      <c r="B69" s="22"/>
      <c r="C69" s="23"/>
      <c r="D69" s="22"/>
      <c r="E69" s="23"/>
      <c r="F69" s="22"/>
      <c r="G69" s="23"/>
      <c r="H69" s="22"/>
      <c r="I69" s="23"/>
      <c r="J69" s="22"/>
      <c r="K69" s="23"/>
      <c r="L69" s="22"/>
      <c r="M69" s="23"/>
      <c r="N69" s="22"/>
      <c r="O69" s="23"/>
      <c r="P69" s="22"/>
      <c r="Q69" s="23"/>
      <c r="R69" s="22"/>
      <c r="S69" s="23"/>
      <c r="T69" s="22"/>
      <c r="U69" s="23"/>
      <c r="V69" s="22"/>
      <c r="W69" s="23"/>
      <c r="X69" s="22"/>
      <c r="Y69" s="23"/>
      <c r="Z69" s="22"/>
      <c r="AA69" s="23"/>
      <c r="AB69" s="22"/>
      <c r="AC69" s="23"/>
      <c r="AE69" s="29" t="str">
        <f t="shared" ref="AE69:AE82" si="5">IF(OR(A69="",AND(A69&lt;&gt;"",A70="")),"",SUM(B69,D69,F69,H69,J69,L69,N69,P69,R69,T69,V69,X69,Z69,AB69))</f>
        <v/>
      </c>
      <c r="AG69" s="6" t="str">
        <f>+$A$12</f>
        <v/>
      </c>
      <c r="AH69" s="6" t="str">
        <f>IF(A69&lt;&gt;"",AE69,"")</f>
        <v/>
      </c>
      <c r="AI69" s="105" t="str">
        <f>IF(AH69="","",IF(AH69&gt;0,ROUND(AH69/LARGE(AH69:AH83,1),3),0))</f>
        <v/>
      </c>
    </row>
    <row r="70" spans="1:35" ht="13.5" x14ac:dyDescent="0.25">
      <c r="A70" s="59" t="str">
        <f>+$A$13</f>
        <v/>
      </c>
      <c r="B70" s="24"/>
      <c r="C70" s="24"/>
      <c r="D70" s="22"/>
      <c r="E70" s="23"/>
      <c r="F70" s="22"/>
      <c r="G70" s="23"/>
      <c r="H70" s="22"/>
      <c r="I70" s="23"/>
      <c r="J70" s="22"/>
      <c r="K70" s="23"/>
      <c r="L70" s="22"/>
      <c r="M70" s="23"/>
      <c r="N70" s="22"/>
      <c r="O70" s="23"/>
      <c r="P70" s="22"/>
      <c r="Q70" s="23"/>
      <c r="R70" s="22"/>
      <c r="S70" s="23"/>
      <c r="T70" s="22"/>
      <c r="U70" s="23"/>
      <c r="V70" s="22"/>
      <c r="W70" s="23"/>
      <c r="X70" s="22"/>
      <c r="Y70" s="23"/>
      <c r="Z70" s="22"/>
      <c r="AA70" s="23"/>
      <c r="AB70" s="22"/>
      <c r="AC70" s="23"/>
      <c r="AE70" s="29" t="str">
        <f t="shared" si="5"/>
        <v/>
      </c>
      <c r="AG70" s="7" t="str">
        <f>+$A$13</f>
        <v/>
      </c>
      <c r="AH70" s="7" t="str">
        <f>IF(A70&lt;&gt;"",IF(AE70&lt;&gt;"",AE70,0)+IF(C84&lt;&gt;"",C84,0),"")</f>
        <v/>
      </c>
      <c r="AI70" s="106" t="str">
        <f>IF(AH70="","",IF(AH70&gt;0,ROUND(AH70/LARGE(AH69:AH83,1),3),0))</f>
        <v/>
      </c>
    </row>
    <row r="71" spans="1:35" ht="13.5" x14ac:dyDescent="0.25">
      <c r="A71" s="59" t="str">
        <f>+$A$14</f>
        <v/>
      </c>
      <c r="B71" s="24"/>
      <c r="C71" s="24"/>
      <c r="D71" s="24"/>
      <c r="E71" s="24"/>
      <c r="F71" s="22"/>
      <c r="G71" s="23"/>
      <c r="H71" s="22"/>
      <c r="I71" s="23"/>
      <c r="J71" s="22"/>
      <c r="K71" s="23"/>
      <c r="L71" s="22"/>
      <c r="M71" s="23"/>
      <c r="N71" s="22"/>
      <c r="O71" s="23"/>
      <c r="P71" s="22"/>
      <c r="Q71" s="23"/>
      <c r="R71" s="22"/>
      <c r="S71" s="23"/>
      <c r="T71" s="22"/>
      <c r="U71" s="23"/>
      <c r="V71" s="22"/>
      <c r="W71" s="23"/>
      <c r="X71" s="22"/>
      <c r="Y71" s="23"/>
      <c r="Z71" s="22"/>
      <c r="AA71" s="23"/>
      <c r="AB71" s="22"/>
      <c r="AC71" s="23"/>
      <c r="AE71" s="29" t="str">
        <f t="shared" si="5"/>
        <v/>
      </c>
      <c r="AG71" s="7" t="str">
        <f>+$A$14</f>
        <v/>
      </c>
      <c r="AH71" s="7" t="str">
        <f>IF(A71&lt;&gt;"",IF(AE71&lt;&gt;"",AE71,0)+IF(E84&lt;&gt;"",E84,0),"")</f>
        <v/>
      </c>
      <c r="AI71" s="106" t="str">
        <f>IF(AH71="","",IF(AH71&gt;0,ROUND(AH71/LARGE(AH69:AH83,1),3),0))</f>
        <v/>
      </c>
    </row>
    <row r="72" spans="1:35" ht="13.5" x14ac:dyDescent="0.25">
      <c r="A72" s="59" t="str">
        <f>+$A$15</f>
        <v/>
      </c>
      <c r="B72" s="24"/>
      <c r="C72" s="24"/>
      <c r="D72" s="24"/>
      <c r="E72" s="24"/>
      <c r="F72" s="24"/>
      <c r="G72" s="24"/>
      <c r="H72" s="22"/>
      <c r="I72" s="23"/>
      <c r="J72" s="22"/>
      <c r="K72" s="23"/>
      <c r="L72" s="22"/>
      <c r="M72" s="23"/>
      <c r="N72" s="22"/>
      <c r="O72" s="23"/>
      <c r="P72" s="22"/>
      <c r="Q72" s="23"/>
      <c r="R72" s="22"/>
      <c r="S72" s="23"/>
      <c r="T72" s="22"/>
      <c r="U72" s="23"/>
      <c r="V72" s="22"/>
      <c r="W72" s="23"/>
      <c r="X72" s="22"/>
      <c r="Y72" s="23"/>
      <c r="Z72" s="22"/>
      <c r="AA72" s="23"/>
      <c r="AB72" s="22"/>
      <c r="AC72" s="23"/>
      <c r="AE72" s="29" t="str">
        <f t="shared" si="5"/>
        <v/>
      </c>
      <c r="AG72" s="7" t="str">
        <f>+$A$15</f>
        <v/>
      </c>
      <c r="AH72" s="7" t="str">
        <f>IF(A72&lt;&gt;"",IF(AE72&lt;&gt;"",AE72,0)+IF(G84&lt;&gt;"",G84,0),"")</f>
        <v/>
      </c>
      <c r="AI72" s="106" t="str">
        <f>IF(AH72="","",IF(AH72&gt;0,ROUND(AH72/LARGE(AH69:AH83,1),3),0))</f>
        <v/>
      </c>
    </row>
    <row r="73" spans="1:35" ht="13.5" x14ac:dyDescent="0.25">
      <c r="A73" s="59" t="str">
        <f>+$A$16</f>
        <v/>
      </c>
      <c r="B73" s="24"/>
      <c r="C73" s="24"/>
      <c r="D73" s="24"/>
      <c r="E73" s="24"/>
      <c r="F73" s="24"/>
      <c r="G73" s="24"/>
      <c r="H73" s="24"/>
      <c r="I73" s="24"/>
      <c r="J73" s="22"/>
      <c r="K73" s="23"/>
      <c r="L73" s="22"/>
      <c r="M73" s="23"/>
      <c r="N73" s="22"/>
      <c r="O73" s="23"/>
      <c r="P73" s="22"/>
      <c r="Q73" s="23"/>
      <c r="R73" s="22"/>
      <c r="S73" s="23"/>
      <c r="T73" s="22"/>
      <c r="U73" s="23"/>
      <c r="V73" s="22"/>
      <c r="W73" s="23"/>
      <c r="X73" s="22"/>
      <c r="Y73" s="23"/>
      <c r="Z73" s="22"/>
      <c r="AA73" s="23"/>
      <c r="AB73" s="22"/>
      <c r="AC73" s="23"/>
      <c r="AE73" s="29" t="str">
        <f t="shared" si="5"/>
        <v/>
      </c>
      <c r="AG73" s="7" t="str">
        <f>+$A$16</f>
        <v/>
      </c>
      <c r="AH73" s="7" t="str">
        <f>IF(A73&lt;&gt;"",IF(AE73&lt;&gt;"",AE73,0)+IF(I84&lt;&gt;"",I84,0),"")</f>
        <v/>
      </c>
      <c r="AI73" s="106" t="str">
        <f>IF(AH73="","",IF(AH73&gt;0,ROUND(AH73/LARGE(AH69:AH83,1),3),0))</f>
        <v/>
      </c>
    </row>
    <row r="74" spans="1:35" ht="13.5" x14ac:dyDescent="0.25">
      <c r="A74" s="59" t="str">
        <f>+$A$17</f>
        <v/>
      </c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2"/>
      <c r="M74" s="23"/>
      <c r="N74" s="22"/>
      <c r="O74" s="23"/>
      <c r="P74" s="22"/>
      <c r="Q74" s="23"/>
      <c r="R74" s="22"/>
      <c r="S74" s="23"/>
      <c r="T74" s="22"/>
      <c r="U74" s="23"/>
      <c r="V74" s="22"/>
      <c r="W74" s="23"/>
      <c r="X74" s="22"/>
      <c r="Y74" s="23"/>
      <c r="Z74" s="22"/>
      <c r="AA74" s="23"/>
      <c r="AB74" s="22"/>
      <c r="AC74" s="23"/>
      <c r="AE74" s="29" t="str">
        <f t="shared" si="5"/>
        <v/>
      </c>
      <c r="AG74" s="7" t="str">
        <f>+$A$17</f>
        <v/>
      </c>
      <c r="AH74" s="7" t="str">
        <f>IF(A74&lt;&gt;"",IF(AE74&lt;&gt;"",AE74,0)+IF(K84&lt;&gt;"",K84,0),"")</f>
        <v/>
      </c>
      <c r="AI74" s="106" t="str">
        <f>IF(AH74="","",IF(AH74&gt;0,ROUND(AH74/LARGE(AH69:AH83,1),3),0))</f>
        <v/>
      </c>
    </row>
    <row r="75" spans="1:35" ht="13.5" x14ac:dyDescent="0.25">
      <c r="A75" s="59" t="str">
        <f>+$A$18</f>
        <v/>
      </c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2"/>
      <c r="O75" s="23"/>
      <c r="P75" s="22"/>
      <c r="Q75" s="23"/>
      <c r="R75" s="22"/>
      <c r="S75" s="23"/>
      <c r="T75" s="22"/>
      <c r="U75" s="23"/>
      <c r="V75" s="22"/>
      <c r="W75" s="23"/>
      <c r="X75" s="22"/>
      <c r="Y75" s="23"/>
      <c r="Z75" s="22"/>
      <c r="AA75" s="23"/>
      <c r="AB75" s="22"/>
      <c r="AC75" s="23"/>
      <c r="AE75" s="29" t="str">
        <f t="shared" si="5"/>
        <v/>
      </c>
      <c r="AG75" s="7" t="str">
        <f>+$A$18</f>
        <v/>
      </c>
      <c r="AH75" s="7" t="str">
        <f>IF(A75&lt;&gt;"",IF(AE75&lt;&gt;"",AE75,0)+IF(M84&lt;&gt;"",M84,0),"")</f>
        <v/>
      </c>
      <c r="AI75" s="106" t="str">
        <f>IF(AH75="","",IF(AH75&gt;0,ROUND(AH75/LARGE(AH69:AH83,1),3),0))</f>
        <v/>
      </c>
    </row>
    <row r="76" spans="1:35" ht="13.5" x14ac:dyDescent="0.25">
      <c r="A76" s="59" t="str">
        <f>+$A$19</f>
        <v/>
      </c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2"/>
      <c r="Q76" s="23"/>
      <c r="R76" s="22"/>
      <c r="S76" s="23"/>
      <c r="T76" s="22"/>
      <c r="U76" s="23"/>
      <c r="V76" s="22"/>
      <c r="W76" s="23"/>
      <c r="X76" s="22"/>
      <c r="Y76" s="23"/>
      <c r="Z76" s="22"/>
      <c r="AA76" s="23"/>
      <c r="AB76" s="22"/>
      <c r="AC76" s="23"/>
      <c r="AE76" s="29" t="str">
        <f t="shared" si="5"/>
        <v/>
      </c>
      <c r="AG76" s="7" t="str">
        <f>+$A$19</f>
        <v/>
      </c>
      <c r="AH76" s="7" t="str">
        <f>IF(A76&lt;&gt;"",IF(AE76&lt;&gt;"",AE76,0)+IF(O84&lt;&gt;"",O84,0),"")</f>
        <v/>
      </c>
      <c r="AI76" s="106" t="str">
        <f>IF(AH76="","",IF(AH76&gt;0,ROUND(AH76/LARGE(AH69:AH83,1),3),0))</f>
        <v/>
      </c>
    </row>
    <row r="77" spans="1:35" ht="13.5" x14ac:dyDescent="0.25">
      <c r="A77" s="59" t="str">
        <f>+$A$20</f>
        <v/>
      </c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2"/>
      <c r="S77" s="23"/>
      <c r="T77" s="22"/>
      <c r="U77" s="23"/>
      <c r="V77" s="22"/>
      <c r="W77" s="23"/>
      <c r="X77" s="22"/>
      <c r="Y77" s="23"/>
      <c r="Z77" s="22"/>
      <c r="AA77" s="23"/>
      <c r="AB77" s="22"/>
      <c r="AC77" s="23"/>
      <c r="AE77" s="29" t="str">
        <f t="shared" si="5"/>
        <v/>
      </c>
      <c r="AG77" s="7" t="str">
        <f>+$A$20</f>
        <v/>
      </c>
      <c r="AH77" s="7" t="str">
        <f>IF(A77&lt;&gt;"",IF(AE77&lt;&gt;"",AE77,0)+IF(Q84&lt;&gt;"",Q84,0),"")</f>
        <v/>
      </c>
      <c r="AI77" s="106" t="str">
        <f>IF(AH77="","",IF(AH77&gt;0,ROUND(AH77/LARGE(AH69:AH83,1),3),0))</f>
        <v/>
      </c>
    </row>
    <row r="78" spans="1:35" ht="13.5" x14ac:dyDescent="0.25">
      <c r="A78" s="59" t="str">
        <f>+$A$21</f>
        <v/>
      </c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2"/>
      <c r="U78" s="23"/>
      <c r="V78" s="22"/>
      <c r="W78" s="23"/>
      <c r="X78" s="22"/>
      <c r="Y78" s="23"/>
      <c r="Z78" s="22"/>
      <c r="AA78" s="23"/>
      <c r="AB78" s="22"/>
      <c r="AC78" s="23"/>
      <c r="AE78" s="29" t="str">
        <f t="shared" si="5"/>
        <v/>
      </c>
      <c r="AG78" s="7" t="str">
        <f>+$A$21</f>
        <v/>
      </c>
      <c r="AH78" s="7" t="str">
        <f>IF(A78&lt;&gt;"",IF(AE78&lt;&gt;"",AE78,0)+IF(S84&lt;&gt;"",S84,0),"")</f>
        <v/>
      </c>
      <c r="AI78" s="106" t="str">
        <f>IF(AH78="","",IF(AH78&gt;0,ROUND(AH78/LARGE(AH69:AH83,1),3),0))</f>
        <v/>
      </c>
    </row>
    <row r="79" spans="1:35" ht="13.5" x14ac:dyDescent="0.25">
      <c r="A79" s="59" t="str">
        <f>+$A$22</f>
        <v/>
      </c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2"/>
      <c r="W79" s="23"/>
      <c r="X79" s="22"/>
      <c r="Y79" s="23"/>
      <c r="Z79" s="22"/>
      <c r="AA79" s="23"/>
      <c r="AB79" s="22"/>
      <c r="AC79" s="23"/>
      <c r="AE79" s="29" t="str">
        <f t="shared" si="5"/>
        <v/>
      </c>
      <c r="AG79" s="7" t="str">
        <f>+$A$22</f>
        <v/>
      </c>
      <c r="AH79" s="7" t="str">
        <f>IF(A79&lt;&gt;"",IF(AE79&lt;&gt;"",AE79,0)+IF(U84&lt;&gt;"",U84,0),"")</f>
        <v/>
      </c>
      <c r="AI79" s="106" t="str">
        <f>IF(AH79="","",IF(AH79&gt;0,ROUND(AH79/LARGE(AH69:AH83,1),3),0))</f>
        <v/>
      </c>
    </row>
    <row r="80" spans="1:35" ht="13.5" x14ac:dyDescent="0.25">
      <c r="A80" s="59" t="str">
        <f>+$A$23</f>
        <v/>
      </c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2"/>
      <c r="Y80" s="23"/>
      <c r="Z80" s="22"/>
      <c r="AA80" s="23"/>
      <c r="AB80" s="22"/>
      <c r="AC80" s="23"/>
      <c r="AE80" s="29" t="str">
        <f t="shared" si="5"/>
        <v/>
      </c>
      <c r="AG80" s="7" t="str">
        <f>+$A$23</f>
        <v/>
      </c>
      <c r="AH80" s="7" t="str">
        <f>IF(A80&lt;&gt;"",IF(AE80&lt;&gt;"",AE80,0)+IF(W84&lt;&gt;"",W84,0),"")</f>
        <v/>
      </c>
      <c r="AI80" s="106" t="str">
        <f>IF(AH80="","",IF(AH80&gt;0,ROUND(AH80/LARGE(AH69:AH83,1),3),0))</f>
        <v/>
      </c>
    </row>
    <row r="81" spans="1:35" ht="13.5" x14ac:dyDescent="0.25">
      <c r="A81" s="59" t="str">
        <f>+$A$24</f>
        <v/>
      </c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2"/>
      <c r="AA81" s="23"/>
      <c r="AB81" s="22"/>
      <c r="AC81" s="23"/>
      <c r="AE81" s="29" t="str">
        <f t="shared" si="5"/>
        <v/>
      </c>
      <c r="AG81" s="7" t="str">
        <f>+$A$24</f>
        <v/>
      </c>
      <c r="AH81" s="7" t="str">
        <f>IF(A81&lt;&gt;"",IF(AE81&lt;&gt;"",AE81,0)+IF(Y84&lt;&gt;"",Y84,0),"")</f>
        <v/>
      </c>
      <c r="AI81" s="106" t="str">
        <f>IF(AH81="","",IF(AH81&gt;0,ROUND(AH81/LARGE(AH69:AH83,1),3),0))</f>
        <v/>
      </c>
    </row>
    <row r="82" spans="1:35" ht="13.5" x14ac:dyDescent="0.25">
      <c r="A82" s="59" t="str">
        <f>+$A$25</f>
        <v/>
      </c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2"/>
      <c r="AC82" s="23"/>
      <c r="AE82" s="29" t="str">
        <f t="shared" si="5"/>
        <v/>
      </c>
      <c r="AG82" s="7" t="str">
        <f>+$A$25</f>
        <v/>
      </c>
      <c r="AH82" s="7" t="str">
        <f>IF(A82&lt;&gt;"",IF(AE82&lt;&gt;"",AE82,0)+IF(AA84&lt;&gt;"",AA84,0),"")</f>
        <v/>
      </c>
      <c r="AI82" s="106" t="str">
        <f>IF(AH82="","",IF(AH82&gt;0,ROUND(AH82/LARGE(AH69:AH83,1),3),0))</f>
        <v/>
      </c>
    </row>
    <row r="83" spans="1:35" x14ac:dyDescent="0.2">
      <c r="A83" s="59" t="str">
        <f>+$A$26</f>
        <v/>
      </c>
      <c r="C83" s="3"/>
      <c r="AE83" s="26"/>
      <c r="AG83" s="40" t="str">
        <f>+$A$26</f>
        <v/>
      </c>
      <c r="AH83" s="40" t="str">
        <f>IF(A83&lt;&gt;"",IF(AE83&lt;&gt;"",AE83,0)+IF(AC84&lt;&gt;"",AC84,0),"")</f>
        <v/>
      </c>
      <c r="AI83" s="107" t="str">
        <f>IF(AH83="","",IF(AH83&gt;0,ROUND(AH83/LARGE(AH69:AH83,1),3),0))</f>
        <v/>
      </c>
    </row>
    <row r="84" spans="1:35" s="26" customFormat="1" x14ac:dyDescent="0.2">
      <c r="C84" s="27" t="str">
        <f>IF(C68="","",SUM(C69:C82))</f>
        <v/>
      </c>
      <c r="E84" s="27" t="str">
        <f>IF(E68="","",SUM(E69:E82))</f>
        <v/>
      </c>
      <c r="G84" s="27" t="str">
        <f>IF(G68="","",SUM(G69:G82))</f>
        <v/>
      </c>
      <c r="I84" s="27" t="str">
        <f>IF(I68="","",SUM(I69:I82))</f>
        <v/>
      </c>
      <c r="K84" s="27" t="str">
        <f>IF(K68="","",SUM(K69:K82))</f>
        <v/>
      </c>
      <c r="M84" s="27" t="str">
        <f>IF(M68="","",SUM(M69:M82))</f>
        <v/>
      </c>
      <c r="O84" s="27" t="str">
        <f>IF(O68="","",SUM(O69:O82))</f>
        <v/>
      </c>
      <c r="Q84" s="27" t="str">
        <f>IF(Q68="","",SUM(Q69:Q82))</f>
        <v/>
      </c>
      <c r="S84" s="27" t="str">
        <f>IF(S68="","",SUM(S69:S82))</f>
        <v/>
      </c>
      <c r="U84" s="27" t="str">
        <f>IF(U68="","",SUM(U69:U82))</f>
        <v/>
      </c>
      <c r="W84" s="27" t="str">
        <f>IF(W68="","",SUM(W69:W82))</f>
        <v/>
      </c>
      <c r="X84" s="27"/>
      <c r="Y84" s="27" t="str">
        <f>IF(Y68="","",SUM(Y69:Y82))</f>
        <v/>
      </c>
      <c r="AA84" s="27" t="str">
        <f>IF(AA68="","",SUM(AA69:AA82))</f>
        <v/>
      </c>
      <c r="AC84" s="27" t="str">
        <f>IF(AC68="","",SUM(AC69:AC82))</f>
        <v/>
      </c>
      <c r="AG84" s="41"/>
      <c r="AH84" s="93"/>
      <c r="AI84" s="41"/>
    </row>
    <row r="85" spans="1:35" ht="24" customHeight="1" x14ac:dyDescent="0.2">
      <c r="AC85" s="8" t="str">
        <f>"Firma ("&amp;Anagrafica!B91&amp;")"</f>
        <v>Firma (Commissario 3)</v>
      </c>
      <c r="AE85" s="88"/>
      <c r="AF85" s="88"/>
      <c r="AG85" s="89"/>
      <c r="AH85" s="88"/>
      <c r="AI85" s="88"/>
    </row>
    <row r="86" spans="1:35" ht="18.75" x14ac:dyDescent="0.3">
      <c r="A86" s="19" t="str">
        <f>IF(Anagrafica!A92&lt;&gt;"",Anagrafica!A92&amp;" - "&amp;Anagrafica!B92,"")</f>
        <v/>
      </c>
      <c r="B86" s="20"/>
      <c r="D86" s="1"/>
      <c r="AE86" s="90"/>
      <c r="AF86" s="90"/>
      <c r="AG86" s="91"/>
      <c r="AH86" s="90"/>
      <c r="AI86" s="90"/>
    </row>
    <row r="87" spans="1:35" s="5" customFormat="1" ht="13.5" customHeight="1" x14ac:dyDescent="0.2">
      <c r="A87" s="4" t="s">
        <v>10</v>
      </c>
      <c r="C87" s="60" t="str">
        <f>$A$13</f>
        <v/>
      </c>
      <c r="E87" s="60" t="str">
        <f>+$A$14</f>
        <v/>
      </c>
      <c r="G87" s="60" t="str">
        <f>+$A$15</f>
        <v/>
      </c>
      <c r="I87" s="60" t="str">
        <f>+$A$16</f>
        <v/>
      </c>
      <c r="K87" s="60" t="str">
        <f>+$A$17</f>
        <v/>
      </c>
      <c r="M87" s="60" t="str">
        <f>+$A$18</f>
        <v/>
      </c>
      <c r="O87" s="60" t="str">
        <f>+$A$19</f>
        <v/>
      </c>
      <c r="Q87" s="60" t="str">
        <f>+$A$20</f>
        <v/>
      </c>
      <c r="S87" s="60" t="str">
        <f>+$A$21</f>
        <v/>
      </c>
      <c r="U87" s="60" t="str">
        <f>+$A$22</f>
        <v/>
      </c>
      <c r="W87" s="60" t="str">
        <f>+$A$23</f>
        <v/>
      </c>
      <c r="Y87" s="60" t="str">
        <f>+$A$24</f>
        <v/>
      </c>
      <c r="AA87" s="60" t="str">
        <f>+$A$25</f>
        <v/>
      </c>
      <c r="AC87" s="60" t="str">
        <f>+$A$26</f>
        <v/>
      </c>
      <c r="AE87" s="26"/>
      <c r="AG87" s="4" t="s">
        <v>10</v>
      </c>
      <c r="AH87" s="5" t="s">
        <v>1</v>
      </c>
      <c r="AI87" s="5" t="s">
        <v>0</v>
      </c>
    </row>
    <row r="88" spans="1:35" ht="13.5" x14ac:dyDescent="0.25">
      <c r="A88" s="59" t="str">
        <f>+$A$12</f>
        <v/>
      </c>
      <c r="B88" s="22"/>
      <c r="C88" s="23"/>
      <c r="D88" s="22"/>
      <c r="E88" s="23"/>
      <c r="F88" s="22"/>
      <c r="G88" s="23"/>
      <c r="H88" s="22"/>
      <c r="I88" s="23"/>
      <c r="J88" s="22"/>
      <c r="K88" s="23"/>
      <c r="L88" s="22"/>
      <c r="M88" s="23"/>
      <c r="N88" s="22"/>
      <c r="O88" s="23"/>
      <c r="P88" s="22"/>
      <c r="Q88" s="23"/>
      <c r="R88" s="22"/>
      <c r="S88" s="23"/>
      <c r="T88" s="22"/>
      <c r="U88" s="23"/>
      <c r="V88" s="22"/>
      <c r="W88" s="23"/>
      <c r="X88" s="22"/>
      <c r="Y88" s="23"/>
      <c r="Z88" s="22"/>
      <c r="AA88" s="23"/>
      <c r="AB88" s="22"/>
      <c r="AC88" s="23"/>
      <c r="AE88" s="29" t="str">
        <f t="shared" ref="AE88:AE101" si="6">IF(OR(A88="",AND(A88&lt;&gt;"",A89="")),"",SUM(B88,D88,F88,H88,J88,L88,N88,P88,R88,T88,V88,X88,Z88,AB88))</f>
        <v/>
      </c>
      <c r="AG88" s="6" t="str">
        <f>+$A$12</f>
        <v/>
      </c>
      <c r="AH88" s="6" t="str">
        <f>IF(A88&lt;&gt;"",AE88,"")</f>
        <v/>
      </c>
      <c r="AI88" s="105" t="str">
        <f>IF(AH88="","",IF(AH88&gt;0,ROUND(AH88/LARGE(AH88:AH102,1),3),0))</f>
        <v/>
      </c>
    </row>
    <row r="89" spans="1:35" ht="13.5" x14ac:dyDescent="0.25">
      <c r="A89" s="59" t="str">
        <f>+$A$13</f>
        <v/>
      </c>
      <c r="B89" s="24"/>
      <c r="C89" s="24"/>
      <c r="D89" s="22"/>
      <c r="E89" s="23"/>
      <c r="F89" s="22"/>
      <c r="G89" s="23"/>
      <c r="H89" s="22"/>
      <c r="I89" s="23"/>
      <c r="J89" s="22"/>
      <c r="K89" s="23"/>
      <c r="L89" s="22"/>
      <c r="M89" s="23"/>
      <c r="N89" s="22"/>
      <c r="O89" s="23"/>
      <c r="P89" s="22"/>
      <c r="Q89" s="23"/>
      <c r="R89" s="22"/>
      <c r="S89" s="23"/>
      <c r="T89" s="22"/>
      <c r="U89" s="23"/>
      <c r="V89" s="22"/>
      <c r="W89" s="23"/>
      <c r="X89" s="22"/>
      <c r="Y89" s="23"/>
      <c r="Z89" s="22"/>
      <c r="AA89" s="23"/>
      <c r="AB89" s="22"/>
      <c r="AC89" s="23"/>
      <c r="AE89" s="29" t="str">
        <f t="shared" si="6"/>
        <v/>
      </c>
      <c r="AG89" s="7" t="str">
        <f>+$A$13</f>
        <v/>
      </c>
      <c r="AH89" s="7" t="str">
        <f>IF(A89&lt;&gt;"",IF(AE89&lt;&gt;"",AE89,0)+IF(C103&lt;&gt;"",C103,0),"")</f>
        <v/>
      </c>
      <c r="AI89" s="106" t="str">
        <f>IF(AH89="","",IF(AH89&gt;0,ROUND(AH89/LARGE(AH88:AH102,1),3),0))</f>
        <v/>
      </c>
    </row>
    <row r="90" spans="1:35" ht="13.5" x14ac:dyDescent="0.25">
      <c r="A90" s="59" t="str">
        <f>+$A$14</f>
        <v/>
      </c>
      <c r="B90" s="24"/>
      <c r="C90" s="24"/>
      <c r="D90" s="24"/>
      <c r="E90" s="24"/>
      <c r="F90" s="22"/>
      <c r="G90" s="23"/>
      <c r="H90" s="22"/>
      <c r="I90" s="23"/>
      <c r="J90" s="22"/>
      <c r="K90" s="23"/>
      <c r="L90" s="22"/>
      <c r="M90" s="23"/>
      <c r="N90" s="22"/>
      <c r="O90" s="23"/>
      <c r="P90" s="22"/>
      <c r="Q90" s="23"/>
      <c r="R90" s="22"/>
      <c r="S90" s="23"/>
      <c r="T90" s="22"/>
      <c r="U90" s="23"/>
      <c r="V90" s="22"/>
      <c r="W90" s="23"/>
      <c r="X90" s="22"/>
      <c r="Y90" s="23"/>
      <c r="Z90" s="22"/>
      <c r="AA90" s="23"/>
      <c r="AB90" s="22"/>
      <c r="AC90" s="23"/>
      <c r="AE90" s="29" t="str">
        <f t="shared" si="6"/>
        <v/>
      </c>
      <c r="AG90" s="7" t="str">
        <f>+$A$14</f>
        <v/>
      </c>
      <c r="AH90" s="7" t="str">
        <f>IF(A90&lt;&gt;"",IF(AE90&lt;&gt;"",AE90,0)+IF(E103&lt;&gt;"",E103,0),"")</f>
        <v/>
      </c>
      <c r="AI90" s="106" t="str">
        <f>IF(AH90="","",IF(AH90&gt;0,ROUND(AH90/LARGE(AH88:AH102,1),3),0))</f>
        <v/>
      </c>
    </row>
    <row r="91" spans="1:35" ht="13.5" x14ac:dyDescent="0.25">
      <c r="A91" s="59" t="str">
        <f>+$A$15</f>
        <v/>
      </c>
      <c r="B91" s="24"/>
      <c r="C91" s="24"/>
      <c r="D91" s="24"/>
      <c r="E91" s="24"/>
      <c r="F91" s="24"/>
      <c r="G91" s="24"/>
      <c r="H91" s="22"/>
      <c r="I91" s="23"/>
      <c r="J91" s="22"/>
      <c r="K91" s="23"/>
      <c r="L91" s="22"/>
      <c r="M91" s="23"/>
      <c r="N91" s="22"/>
      <c r="O91" s="23"/>
      <c r="P91" s="22"/>
      <c r="Q91" s="23"/>
      <c r="R91" s="22"/>
      <c r="S91" s="23"/>
      <c r="T91" s="22"/>
      <c r="U91" s="23"/>
      <c r="V91" s="22"/>
      <c r="W91" s="23"/>
      <c r="X91" s="22"/>
      <c r="Y91" s="23"/>
      <c r="Z91" s="22"/>
      <c r="AA91" s="23"/>
      <c r="AB91" s="22"/>
      <c r="AC91" s="23"/>
      <c r="AE91" s="29" t="str">
        <f t="shared" si="6"/>
        <v/>
      </c>
      <c r="AG91" s="7" t="str">
        <f>+$A$15</f>
        <v/>
      </c>
      <c r="AH91" s="7" t="str">
        <f>IF(A91&lt;&gt;"",IF(AE91&lt;&gt;"",AE91,0)+IF(G103&lt;&gt;"",G103,0),"")</f>
        <v/>
      </c>
      <c r="AI91" s="106" t="str">
        <f>IF(AH91="","",IF(AH91&gt;0,ROUND(AH91/LARGE(AH88:AH102,1),3),0))</f>
        <v/>
      </c>
    </row>
    <row r="92" spans="1:35" ht="13.5" x14ac:dyDescent="0.25">
      <c r="A92" s="59" t="str">
        <f>+$A$16</f>
        <v/>
      </c>
      <c r="B92" s="24"/>
      <c r="C92" s="24"/>
      <c r="D92" s="24"/>
      <c r="E92" s="24"/>
      <c r="F92" s="24"/>
      <c r="G92" s="24"/>
      <c r="H92" s="24"/>
      <c r="I92" s="24"/>
      <c r="J92" s="22"/>
      <c r="K92" s="23"/>
      <c r="L92" s="22"/>
      <c r="M92" s="23"/>
      <c r="N92" s="22"/>
      <c r="O92" s="23"/>
      <c r="P92" s="22"/>
      <c r="Q92" s="23"/>
      <c r="R92" s="22"/>
      <c r="S92" s="23"/>
      <c r="T92" s="22"/>
      <c r="U92" s="23"/>
      <c r="V92" s="22"/>
      <c r="W92" s="23"/>
      <c r="X92" s="22"/>
      <c r="Y92" s="23"/>
      <c r="Z92" s="22"/>
      <c r="AA92" s="23"/>
      <c r="AB92" s="22"/>
      <c r="AC92" s="23"/>
      <c r="AE92" s="29" t="str">
        <f t="shared" si="6"/>
        <v/>
      </c>
      <c r="AG92" s="7" t="str">
        <f>+$A$16</f>
        <v/>
      </c>
      <c r="AH92" s="7" t="str">
        <f>IF(A92&lt;&gt;"",IF(AE92&lt;&gt;"",AE92,0)+IF(I103&lt;&gt;"",I103,0),"")</f>
        <v/>
      </c>
      <c r="AI92" s="106" t="str">
        <f>IF(AH92="","",IF(AH92&gt;0,ROUND(AH92/LARGE(AH88:AH102,1),3),0))</f>
        <v/>
      </c>
    </row>
    <row r="93" spans="1:35" ht="13.5" x14ac:dyDescent="0.25">
      <c r="A93" s="59" t="str">
        <f>+$A$17</f>
        <v/>
      </c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2"/>
      <c r="M93" s="23"/>
      <c r="N93" s="22"/>
      <c r="O93" s="23"/>
      <c r="P93" s="22"/>
      <c r="Q93" s="23"/>
      <c r="R93" s="22"/>
      <c r="S93" s="23"/>
      <c r="T93" s="22"/>
      <c r="U93" s="23"/>
      <c r="V93" s="22"/>
      <c r="W93" s="23"/>
      <c r="X93" s="22"/>
      <c r="Y93" s="23"/>
      <c r="Z93" s="22"/>
      <c r="AA93" s="23"/>
      <c r="AB93" s="22"/>
      <c r="AC93" s="23"/>
      <c r="AE93" s="29" t="str">
        <f t="shared" si="6"/>
        <v/>
      </c>
      <c r="AG93" s="7" t="str">
        <f>+$A$17</f>
        <v/>
      </c>
      <c r="AH93" s="7" t="str">
        <f>IF(A93&lt;&gt;"",IF(AE93&lt;&gt;"",AE93,0)+IF(K103&lt;&gt;"",K103,0),"")</f>
        <v/>
      </c>
      <c r="AI93" s="106" t="str">
        <f>IF(AH93="","",IF(AH93&gt;0,ROUND(AH93/LARGE(AH88:AH102,1),3),0))</f>
        <v/>
      </c>
    </row>
    <row r="94" spans="1:35" ht="13.5" x14ac:dyDescent="0.25">
      <c r="A94" s="59" t="str">
        <f>+$A$18</f>
        <v/>
      </c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2"/>
      <c r="O94" s="23"/>
      <c r="P94" s="22"/>
      <c r="Q94" s="23"/>
      <c r="R94" s="22"/>
      <c r="S94" s="23"/>
      <c r="T94" s="22"/>
      <c r="U94" s="23"/>
      <c r="V94" s="22"/>
      <c r="W94" s="23"/>
      <c r="X94" s="22"/>
      <c r="Y94" s="23"/>
      <c r="Z94" s="22"/>
      <c r="AA94" s="23"/>
      <c r="AB94" s="22"/>
      <c r="AC94" s="23"/>
      <c r="AE94" s="29" t="str">
        <f t="shared" si="6"/>
        <v/>
      </c>
      <c r="AG94" s="7" t="str">
        <f>+$A$18</f>
        <v/>
      </c>
      <c r="AH94" s="7" t="str">
        <f>IF(A94&lt;&gt;"",IF(AE94&lt;&gt;"",AE94,0)+IF(M103&lt;&gt;"",M103,0),"")</f>
        <v/>
      </c>
      <c r="AI94" s="106" t="str">
        <f>IF(AH94="","",IF(AH94&gt;0,ROUND(AH94/LARGE(AH88:AH102,1),3),0))</f>
        <v/>
      </c>
    </row>
    <row r="95" spans="1:35" ht="13.5" x14ac:dyDescent="0.25">
      <c r="A95" s="59" t="str">
        <f>+$A$19</f>
        <v/>
      </c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2"/>
      <c r="Q95" s="23"/>
      <c r="R95" s="22"/>
      <c r="S95" s="23"/>
      <c r="T95" s="22"/>
      <c r="U95" s="23"/>
      <c r="V95" s="22"/>
      <c r="W95" s="23"/>
      <c r="X95" s="22"/>
      <c r="Y95" s="23"/>
      <c r="Z95" s="22"/>
      <c r="AA95" s="23"/>
      <c r="AB95" s="22"/>
      <c r="AC95" s="23"/>
      <c r="AE95" s="29" t="str">
        <f t="shared" si="6"/>
        <v/>
      </c>
      <c r="AG95" s="7" t="str">
        <f>+$A$19</f>
        <v/>
      </c>
      <c r="AH95" s="7" t="str">
        <f>IF(A95&lt;&gt;"",IF(AE95&lt;&gt;"",AE95,0)+IF(O103&lt;&gt;"",O103,0),"")</f>
        <v/>
      </c>
      <c r="AI95" s="106" t="str">
        <f>IF(AH95="","",IF(AH95&gt;0,ROUND(AH95/LARGE(AH88:AH102,1),3),0))</f>
        <v/>
      </c>
    </row>
    <row r="96" spans="1:35" ht="13.5" x14ac:dyDescent="0.25">
      <c r="A96" s="59" t="str">
        <f>+$A$20</f>
        <v/>
      </c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2"/>
      <c r="S96" s="23"/>
      <c r="T96" s="22"/>
      <c r="U96" s="23"/>
      <c r="V96" s="22"/>
      <c r="W96" s="23"/>
      <c r="X96" s="22"/>
      <c r="Y96" s="23"/>
      <c r="Z96" s="22"/>
      <c r="AA96" s="23"/>
      <c r="AB96" s="22"/>
      <c r="AC96" s="23"/>
      <c r="AE96" s="29" t="str">
        <f t="shared" si="6"/>
        <v/>
      </c>
      <c r="AG96" s="7" t="str">
        <f>+$A$20</f>
        <v/>
      </c>
      <c r="AH96" s="7" t="str">
        <f>IF(A96&lt;&gt;"",IF(AE96&lt;&gt;"",AE96,0)+IF(Q103&lt;&gt;"",Q103,0),"")</f>
        <v/>
      </c>
      <c r="AI96" s="106" t="str">
        <f>IF(AH96="","",IF(AH96&gt;0,ROUND(AH96/LARGE(AH88:AH102,1),3),0))</f>
        <v/>
      </c>
    </row>
    <row r="97" spans="1:35" ht="13.5" x14ac:dyDescent="0.25">
      <c r="A97" s="59" t="str">
        <f>+$A$21</f>
        <v/>
      </c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2"/>
      <c r="U97" s="23"/>
      <c r="V97" s="22"/>
      <c r="W97" s="23"/>
      <c r="X97" s="22"/>
      <c r="Y97" s="23"/>
      <c r="Z97" s="22"/>
      <c r="AA97" s="23"/>
      <c r="AB97" s="22"/>
      <c r="AC97" s="23"/>
      <c r="AE97" s="29" t="str">
        <f t="shared" si="6"/>
        <v/>
      </c>
      <c r="AG97" s="7" t="str">
        <f>+$A$21</f>
        <v/>
      </c>
      <c r="AH97" s="7" t="str">
        <f>IF(A97&lt;&gt;"",IF(AE97&lt;&gt;"",AE97,0)+IF(S103&lt;&gt;"",S103,0),"")</f>
        <v/>
      </c>
      <c r="AI97" s="106" t="str">
        <f>IF(AH97="","",IF(AH97&gt;0,ROUND(AH97/LARGE(AH88:AH102,1),3),0))</f>
        <v/>
      </c>
    </row>
    <row r="98" spans="1:35" ht="13.5" x14ac:dyDescent="0.25">
      <c r="A98" s="59" t="str">
        <f>+$A$22</f>
        <v/>
      </c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2"/>
      <c r="W98" s="23"/>
      <c r="X98" s="22"/>
      <c r="Y98" s="23"/>
      <c r="Z98" s="22"/>
      <c r="AA98" s="23"/>
      <c r="AB98" s="22"/>
      <c r="AC98" s="23"/>
      <c r="AE98" s="29" t="str">
        <f t="shared" si="6"/>
        <v/>
      </c>
      <c r="AG98" s="7" t="str">
        <f>+$A$22</f>
        <v/>
      </c>
      <c r="AH98" s="7" t="str">
        <f>IF(A98&lt;&gt;"",IF(AE98&lt;&gt;"",AE98,0)+IF(U103&lt;&gt;"",U103,0),"")</f>
        <v/>
      </c>
      <c r="AI98" s="106" t="str">
        <f>IF(AH98="","",IF(AH98&gt;0,ROUND(AH98/LARGE(AH88:AH102,1),3),0))</f>
        <v/>
      </c>
    </row>
    <row r="99" spans="1:35" ht="13.5" x14ac:dyDescent="0.25">
      <c r="A99" s="59" t="str">
        <f>+$A$23</f>
        <v/>
      </c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2"/>
      <c r="Y99" s="23"/>
      <c r="Z99" s="22"/>
      <c r="AA99" s="23"/>
      <c r="AB99" s="22"/>
      <c r="AC99" s="23"/>
      <c r="AE99" s="29" t="str">
        <f t="shared" si="6"/>
        <v/>
      </c>
      <c r="AG99" s="7" t="str">
        <f>+$A$23</f>
        <v/>
      </c>
      <c r="AH99" s="7" t="str">
        <f>IF(A99&lt;&gt;"",IF(AE99&lt;&gt;"",AE99,0)+IF(W103&lt;&gt;"",W103,0),"")</f>
        <v/>
      </c>
      <c r="AI99" s="106" t="str">
        <f>IF(AH99="","",IF(AH99&gt;0,ROUND(AH99/LARGE(AH88:AH102,1),3),0))</f>
        <v/>
      </c>
    </row>
    <row r="100" spans="1:35" ht="13.5" x14ac:dyDescent="0.25">
      <c r="A100" s="59" t="str">
        <f>+$A$24</f>
        <v/>
      </c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2"/>
      <c r="AA100" s="23"/>
      <c r="AB100" s="22"/>
      <c r="AC100" s="23"/>
      <c r="AE100" s="29" t="str">
        <f t="shared" si="6"/>
        <v/>
      </c>
      <c r="AG100" s="7" t="str">
        <f>+$A$24</f>
        <v/>
      </c>
      <c r="AH100" s="7" t="str">
        <f>IF(A100&lt;&gt;"",IF(AE100&lt;&gt;"",AE100,0)+IF(Y103&lt;&gt;"",Y103,0),"")</f>
        <v/>
      </c>
      <c r="AI100" s="106" t="str">
        <f>IF(AH100="","",IF(AH100&gt;0,ROUND(AH100/LARGE(AH88:AH102,1),3),0))</f>
        <v/>
      </c>
    </row>
    <row r="101" spans="1:35" ht="13.5" x14ac:dyDescent="0.25">
      <c r="A101" s="59" t="str">
        <f>+$A$25</f>
        <v/>
      </c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2"/>
      <c r="AC101" s="23"/>
      <c r="AE101" s="29" t="str">
        <f t="shared" si="6"/>
        <v/>
      </c>
      <c r="AG101" s="7" t="str">
        <f>+$A$25</f>
        <v/>
      </c>
      <c r="AH101" s="7" t="str">
        <f>IF(A101&lt;&gt;"",IF(AE101&lt;&gt;"",AE101,0)+IF(AA103&lt;&gt;"",AA103,0),"")</f>
        <v/>
      </c>
      <c r="AI101" s="106" t="str">
        <f>IF(AH101="","",IF(AH101&gt;0,ROUND(AH101/LARGE(AH88:AH102,1),3),0))</f>
        <v/>
      </c>
    </row>
    <row r="102" spans="1:35" x14ac:dyDescent="0.2">
      <c r="A102" s="59" t="str">
        <f>+$A$26</f>
        <v/>
      </c>
      <c r="C102" s="3"/>
      <c r="AE102" s="26"/>
      <c r="AG102" s="40" t="str">
        <f>+$A$26</f>
        <v/>
      </c>
      <c r="AH102" s="40" t="str">
        <f>IF(A102&lt;&gt;"",IF(AE102&lt;&gt;"",AE102,0)+IF(AC103&lt;&gt;"",AC103,0),"")</f>
        <v/>
      </c>
      <c r="AI102" s="107" t="str">
        <f>IF(AH102="","",IF(AH102&gt;0,ROUND(AH102/LARGE(AH88:AH102,1),3),0))</f>
        <v/>
      </c>
    </row>
    <row r="103" spans="1:35" s="26" customFormat="1" x14ac:dyDescent="0.2">
      <c r="C103" s="27" t="str">
        <f>IF(C87="","",SUM(C88:C101))</f>
        <v/>
      </c>
      <c r="E103" s="27" t="str">
        <f>IF(E87="","",SUM(E88:E101))</f>
        <v/>
      </c>
      <c r="G103" s="27" t="str">
        <f>IF(G87="","",SUM(G88:G101))</f>
        <v/>
      </c>
      <c r="I103" s="27" t="str">
        <f>IF(I87="","",SUM(I88:I101))</f>
        <v/>
      </c>
      <c r="K103" s="27" t="str">
        <f>IF(K87="","",SUM(K88:K101))</f>
        <v/>
      </c>
      <c r="M103" s="27" t="str">
        <f>IF(M87="","",SUM(M88:M101))</f>
        <v/>
      </c>
      <c r="O103" s="27" t="str">
        <f>IF(O87="","",SUM(O88:O101))</f>
        <v/>
      </c>
      <c r="Q103" s="27" t="str">
        <f>IF(Q87="","",SUM(Q88:Q101))</f>
        <v/>
      </c>
      <c r="S103" s="27" t="str">
        <f>IF(S87="","",SUM(S88:S101))</f>
        <v/>
      </c>
      <c r="U103" s="27" t="str">
        <f>IF(U87="","",SUM(U88:U101))</f>
        <v/>
      </c>
      <c r="W103" s="27" t="str">
        <f>IF(W87="","",SUM(W88:W101))</f>
        <v/>
      </c>
      <c r="X103" s="27"/>
      <c r="Y103" s="27" t="str">
        <f>IF(Y87="","",SUM(Y88:Y101))</f>
        <v/>
      </c>
      <c r="AA103" s="27" t="str">
        <f>IF(AA87="","",SUM(AA88:AA101))</f>
        <v/>
      </c>
      <c r="AC103" s="27" t="str">
        <f>IF(AC87="","",SUM(AC88:AC101))</f>
        <v/>
      </c>
      <c r="AG103" s="41"/>
      <c r="AH103" s="93"/>
      <c r="AI103" s="41"/>
    </row>
    <row r="104" spans="1:35" ht="24" customHeight="1" x14ac:dyDescent="0.2">
      <c r="AC104" s="8" t="str">
        <f>"Firma ("&amp;Anagrafica!B92&amp;")"</f>
        <v>Firma ()</v>
      </c>
      <c r="AE104" s="88"/>
      <c r="AF104" s="88"/>
      <c r="AG104" s="89"/>
      <c r="AH104" s="88"/>
      <c r="AI104" s="88"/>
    </row>
    <row r="105" spans="1:35" ht="18.75" x14ac:dyDescent="0.3">
      <c r="A105" s="19" t="str">
        <f>IF(Anagrafica!A93&lt;&gt;"",Anagrafica!A93&amp;" - "&amp;Anagrafica!B93,"")</f>
        <v/>
      </c>
      <c r="B105" s="20"/>
      <c r="D105" s="1"/>
    </row>
    <row r="106" spans="1:35" s="5" customFormat="1" ht="13.5" customHeight="1" x14ac:dyDescent="0.2">
      <c r="A106" s="4" t="s">
        <v>10</v>
      </c>
      <c r="C106" s="60" t="str">
        <f>$A$13</f>
        <v/>
      </c>
      <c r="E106" s="60" t="str">
        <f>+$A$14</f>
        <v/>
      </c>
      <c r="G106" s="60" t="str">
        <f>+$A$15</f>
        <v/>
      </c>
      <c r="I106" s="60" t="str">
        <f>+$A$16</f>
        <v/>
      </c>
      <c r="K106" s="60" t="str">
        <f>+$A$17</f>
        <v/>
      </c>
      <c r="M106" s="60" t="str">
        <f>+$A$18</f>
        <v/>
      </c>
      <c r="O106" s="60" t="str">
        <f>+$A$19</f>
        <v/>
      </c>
      <c r="Q106" s="60" t="str">
        <f>+$A$20</f>
        <v/>
      </c>
      <c r="S106" s="60" t="str">
        <f>+$A$21</f>
        <v/>
      </c>
      <c r="U106" s="60" t="str">
        <f>+$A$22</f>
        <v/>
      </c>
      <c r="W106" s="60" t="str">
        <f>+$A$23</f>
        <v/>
      </c>
      <c r="Y106" s="60" t="str">
        <f>+$A$24</f>
        <v/>
      </c>
      <c r="AA106" s="60" t="str">
        <f>+$A$25</f>
        <v/>
      </c>
      <c r="AC106" s="60" t="str">
        <f>+$A$26</f>
        <v/>
      </c>
      <c r="AE106" s="26"/>
      <c r="AG106" s="4" t="s">
        <v>10</v>
      </c>
      <c r="AH106" s="5" t="s">
        <v>1</v>
      </c>
      <c r="AI106" s="5" t="s">
        <v>0</v>
      </c>
    </row>
    <row r="107" spans="1:35" ht="13.5" x14ac:dyDescent="0.25">
      <c r="A107" s="59" t="str">
        <f>+$A$12</f>
        <v/>
      </c>
      <c r="B107" s="22"/>
      <c r="C107" s="23"/>
      <c r="D107" s="22"/>
      <c r="E107" s="23"/>
      <c r="F107" s="22"/>
      <c r="G107" s="23"/>
      <c r="H107" s="22"/>
      <c r="I107" s="23"/>
      <c r="J107" s="22"/>
      <c r="K107" s="23"/>
      <c r="L107" s="22"/>
      <c r="M107" s="23"/>
      <c r="N107" s="22"/>
      <c r="O107" s="23"/>
      <c r="P107" s="22"/>
      <c r="Q107" s="23"/>
      <c r="R107" s="22"/>
      <c r="S107" s="23"/>
      <c r="T107" s="22"/>
      <c r="U107" s="23"/>
      <c r="V107" s="22"/>
      <c r="W107" s="23"/>
      <c r="X107" s="22"/>
      <c r="Y107" s="23"/>
      <c r="Z107" s="22"/>
      <c r="AA107" s="23"/>
      <c r="AB107" s="22"/>
      <c r="AC107" s="23"/>
      <c r="AE107" s="29" t="str">
        <f t="shared" ref="AE107:AE120" si="7">IF(OR(A107="",AND(A107&lt;&gt;"",A108="")),"",SUM(B107,D107,F107,H107,J107,L107,N107,P107,R107,T107,V107,X107,Z107,AB107))</f>
        <v/>
      </c>
      <c r="AG107" s="6" t="str">
        <f>+$A$12</f>
        <v/>
      </c>
      <c r="AH107" s="6" t="str">
        <f>IF(A107&lt;&gt;"",AE107,"")</f>
        <v/>
      </c>
      <c r="AI107" s="105" t="str">
        <f>IF(AH107="","",IF(AH107&gt;0,ROUND(AH107/LARGE(AH107:AH121,1),3),0))</f>
        <v/>
      </c>
    </row>
    <row r="108" spans="1:35" ht="13.5" x14ac:dyDescent="0.25">
      <c r="A108" s="59" t="str">
        <f>+$A$13</f>
        <v/>
      </c>
      <c r="B108" s="24"/>
      <c r="C108" s="24"/>
      <c r="D108" s="22"/>
      <c r="E108" s="23"/>
      <c r="F108" s="22"/>
      <c r="G108" s="23"/>
      <c r="H108" s="22"/>
      <c r="I108" s="23"/>
      <c r="J108" s="22"/>
      <c r="K108" s="23"/>
      <c r="L108" s="22"/>
      <c r="M108" s="23"/>
      <c r="N108" s="22"/>
      <c r="O108" s="23"/>
      <c r="P108" s="22"/>
      <c r="Q108" s="23"/>
      <c r="R108" s="22"/>
      <c r="S108" s="23"/>
      <c r="T108" s="22"/>
      <c r="U108" s="23"/>
      <c r="V108" s="22"/>
      <c r="W108" s="23"/>
      <c r="X108" s="22"/>
      <c r="Y108" s="23"/>
      <c r="Z108" s="22"/>
      <c r="AA108" s="23"/>
      <c r="AB108" s="22"/>
      <c r="AC108" s="23"/>
      <c r="AE108" s="29" t="str">
        <f t="shared" si="7"/>
        <v/>
      </c>
      <c r="AG108" s="7" t="str">
        <f>+$A$13</f>
        <v/>
      </c>
      <c r="AH108" s="7" t="str">
        <f>IF(A108&lt;&gt;"",IF(AE108&lt;&gt;"",AE108,0)+IF(C122&lt;&gt;"",C122,0),"")</f>
        <v/>
      </c>
      <c r="AI108" s="106" t="str">
        <f>IF(AH108="","",IF(AH108&gt;0,ROUND(AH108/LARGE(AH107:AH121,1),3),0))</f>
        <v/>
      </c>
    </row>
    <row r="109" spans="1:35" ht="13.5" x14ac:dyDescent="0.25">
      <c r="A109" s="59" t="str">
        <f>+$A$14</f>
        <v/>
      </c>
      <c r="B109" s="24"/>
      <c r="C109" s="24"/>
      <c r="D109" s="24"/>
      <c r="E109" s="24"/>
      <c r="F109" s="22"/>
      <c r="G109" s="23"/>
      <c r="H109" s="22"/>
      <c r="I109" s="23"/>
      <c r="J109" s="22"/>
      <c r="K109" s="23"/>
      <c r="L109" s="22"/>
      <c r="M109" s="23"/>
      <c r="N109" s="22"/>
      <c r="O109" s="23"/>
      <c r="P109" s="22"/>
      <c r="Q109" s="23"/>
      <c r="R109" s="22"/>
      <c r="S109" s="23"/>
      <c r="T109" s="22"/>
      <c r="U109" s="23"/>
      <c r="V109" s="22"/>
      <c r="W109" s="23"/>
      <c r="X109" s="22"/>
      <c r="Y109" s="23"/>
      <c r="Z109" s="22"/>
      <c r="AA109" s="23"/>
      <c r="AB109" s="22"/>
      <c r="AC109" s="23"/>
      <c r="AE109" s="29" t="str">
        <f t="shared" si="7"/>
        <v/>
      </c>
      <c r="AG109" s="7" t="str">
        <f>+$A$14</f>
        <v/>
      </c>
      <c r="AH109" s="7" t="str">
        <f>IF(A109&lt;&gt;"",IF(AE109&lt;&gt;"",AE109,0)+IF(E122&lt;&gt;"",E122,0),"")</f>
        <v/>
      </c>
      <c r="AI109" s="106" t="str">
        <f>IF(AH109="","",IF(AH109&gt;0,ROUND(AH109/LARGE(AH107:AH121,1),3),0))</f>
        <v/>
      </c>
    </row>
    <row r="110" spans="1:35" ht="13.5" x14ac:dyDescent="0.25">
      <c r="A110" s="59" t="str">
        <f>+$A$15</f>
        <v/>
      </c>
      <c r="B110" s="24"/>
      <c r="C110" s="24"/>
      <c r="D110" s="24"/>
      <c r="E110" s="24"/>
      <c r="F110" s="24"/>
      <c r="G110" s="24"/>
      <c r="H110" s="22"/>
      <c r="I110" s="23"/>
      <c r="J110" s="22"/>
      <c r="K110" s="23"/>
      <c r="L110" s="22"/>
      <c r="M110" s="23"/>
      <c r="N110" s="22"/>
      <c r="O110" s="23"/>
      <c r="P110" s="22"/>
      <c r="Q110" s="23"/>
      <c r="R110" s="22"/>
      <c r="S110" s="23"/>
      <c r="T110" s="22"/>
      <c r="U110" s="23"/>
      <c r="V110" s="22"/>
      <c r="W110" s="23"/>
      <c r="X110" s="22"/>
      <c r="Y110" s="23"/>
      <c r="Z110" s="22"/>
      <c r="AA110" s="23"/>
      <c r="AB110" s="22"/>
      <c r="AC110" s="23"/>
      <c r="AE110" s="29" t="str">
        <f t="shared" si="7"/>
        <v/>
      </c>
      <c r="AG110" s="7" t="str">
        <f>+$A$15</f>
        <v/>
      </c>
      <c r="AH110" s="7" t="str">
        <f>IF(A110&lt;&gt;"",IF(AE110&lt;&gt;"",AE110,0)+IF(G122&lt;&gt;"",G122,0),"")</f>
        <v/>
      </c>
      <c r="AI110" s="106" t="str">
        <f>IF(AH110="","",IF(AH110&gt;0,ROUND(AH110/LARGE(AH107:AH121,1),3),0))</f>
        <v/>
      </c>
    </row>
    <row r="111" spans="1:35" ht="13.5" x14ac:dyDescent="0.25">
      <c r="A111" s="59" t="str">
        <f>+$A$16</f>
        <v/>
      </c>
      <c r="B111" s="24"/>
      <c r="C111" s="24"/>
      <c r="D111" s="24"/>
      <c r="E111" s="24"/>
      <c r="F111" s="24"/>
      <c r="G111" s="24"/>
      <c r="H111" s="24"/>
      <c r="I111" s="24"/>
      <c r="J111" s="22"/>
      <c r="K111" s="23"/>
      <c r="L111" s="22"/>
      <c r="M111" s="23"/>
      <c r="N111" s="22"/>
      <c r="O111" s="23"/>
      <c r="P111" s="22"/>
      <c r="Q111" s="23"/>
      <c r="R111" s="22"/>
      <c r="S111" s="23"/>
      <c r="T111" s="22"/>
      <c r="U111" s="23"/>
      <c r="V111" s="22"/>
      <c r="W111" s="23"/>
      <c r="X111" s="22"/>
      <c r="Y111" s="23"/>
      <c r="Z111" s="22"/>
      <c r="AA111" s="23"/>
      <c r="AB111" s="22"/>
      <c r="AC111" s="23"/>
      <c r="AE111" s="29" t="str">
        <f t="shared" si="7"/>
        <v/>
      </c>
      <c r="AG111" s="7" t="str">
        <f>+$A$16</f>
        <v/>
      </c>
      <c r="AH111" s="7" t="str">
        <f>IF(A111&lt;&gt;"",IF(AE111&lt;&gt;"",AE111,0)+IF(I122&lt;&gt;"",I122,0),"")</f>
        <v/>
      </c>
      <c r="AI111" s="106" t="str">
        <f>IF(AH111="","",IF(AH111&gt;0,ROUND(AH111/LARGE(AH107:AH121,1),3),0))</f>
        <v/>
      </c>
    </row>
    <row r="112" spans="1:35" ht="13.5" x14ac:dyDescent="0.25">
      <c r="A112" s="59" t="str">
        <f>+$A$17</f>
        <v/>
      </c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2"/>
      <c r="M112" s="23"/>
      <c r="N112" s="22"/>
      <c r="O112" s="23"/>
      <c r="P112" s="22"/>
      <c r="Q112" s="23"/>
      <c r="R112" s="22"/>
      <c r="S112" s="23"/>
      <c r="T112" s="22"/>
      <c r="U112" s="23"/>
      <c r="V112" s="22"/>
      <c r="W112" s="23"/>
      <c r="X112" s="22"/>
      <c r="Y112" s="23"/>
      <c r="Z112" s="22"/>
      <c r="AA112" s="23"/>
      <c r="AB112" s="22"/>
      <c r="AC112" s="23"/>
      <c r="AE112" s="29" t="str">
        <f t="shared" si="7"/>
        <v/>
      </c>
      <c r="AG112" s="7" t="str">
        <f>+$A$17</f>
        <v/>
      </c>
      <c r="AH112" s="7" t="str">
        <f>IF(A112&lt;&gt;"",IF(AE112&lt;&gt;"",AE112,0)+IF(K122&lt;&gt;"",K122,0),"")</f>
        <v/>
      </c>
      <c r="AI112" s="106" t="str">
        <f>IF(AH112="","",IF(AH112&gt;0,ROUND(AH112/LARGE(AH107:AH121,1),3),0))</f>
        <v/>
      </c>
    </row>
    <row r="113" spans="1:35" ht="13.5" x14ac:dyDescent="0.25">
      <c r="A113" s="59" t="str">
        <f>+$A$18</f>
        <v/>
      </c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2"/>
      <c r="O113" s="23"/>
      <c r="P113" s="22"/>
      <c r="Q113" s="23"/>
      <c r="R113" s="22"/>
      <c r="S113" s="23"/>
      <c r="T113" s="22"/>
      <c r="U113" s="23"/>
      <c r="V113" s="22"/>
      <c r="W113" s="23"/>
      <c r="X113" s="22"/>
      <c r="Y113" s="23"/>
      <c r="Z113" s="22"/>
      <c r="AA113" s="23"/>
      <c r="AB113" s="22"/>
      <c r="AC113" s="23"/>
      <c r="AE113" s="29" t="str">
        <f t="shared" si="7"/>
        <v/>
      </c>
      <c r="AG113" s="7" t="str">
        <f>+$A$18</f>
        <v/>
      </c>
      <c r="AH113" s="7" t="str">
        <f>IF(A113&lt;&gt;"",IF(AE113&lt;&gt;"",AE113,0)+IF(M122&lt;&gt;"",M122,0),"")</f>
        <v/>
      </c>
      <c r="AI113" s="106" t="str">
        <f>IF(AH113="","",IF(AH113&gt;0,ROUND(AH113/LARGE(AH107:AH121,1),3),0))</f>
        <v/>
      </c>
    </row>
    <row r="114" spans="1:35" ht="13.5" x14ac:dyDescent="0.25">
      <c r="A114" s="59" t="str">
        <f>+$A$19</f>
        <v/>
      </c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2"/>
      <c r="Q114" s="23"/>
      <c r="R114" s="22"/>
      <c r="S114" s="23"/>
      <c r="T114" s="22"/>
      <c r="U114" s="23"/>
      <c r="V114" s="22"/>
      <c r="W114" s="23"/>
      <c r="X114" s="22"/>
      <c r="Y114" s="23"/>
      <c r="Z114" s="22"/>
      <c r="AA114" s="23"/>
      <c r="AB114" s="22"/>
      <c r="AC114" s="23"/>
      <c r="AE114" s="29" t="str">
        <f t="shared" si="7"/>
        <v/>
      </c>
      <c r="AG114" s="7" t="str">
        <f>+$A$19</f>
        <v/>
      </c>
      <c r="AH114" s="7" t="str">
        <f>IF(A114&lt;&gt;"",IF(AE114&lt;&gt;"",AE114,0)+IF(O122&lt;&gt;"",O122,0),"")</f>
        <v/>
      </c>
      <c r="AI114" s="106" t="str">
        <f>IF(AH114="","",IF(AH114&gt;0,ROUND(AH114/LARGE(AH107:AH121,1),3),0))</f>
        <v/>
      </c>
    </row>
    <row r="115" spans="1:35" ht="13.5" x14ac:dyDescent="0.25">
      <c r="A115" s="59" t="str">
        <f>+$A$20</f>
        <v/>
      </c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79"/>
      <c r="P115" s="24"/>
      <c r="Q115" s="24"/>
      <c r="R115" s="22"/>
      <c r="S115" s="23"/>
      <c r="T115" s="22"/>
      <c r="U115" s="23"/>
      <c r="V115" s="22"/>
      <c r="W115" s="23"/>
      <c r="X115" s="22"/>
      <c r="Y115" s="23"/>
      <c r="Z115" s="22"/>
      <c r="AA115" s="23"/>
      <c r="AB115" s="22"/>
      <c r="AC115" s="23"/>
      <c r="AE115" s="29" t="str">
        <f t="shared" si="7"/>
        <v/>
      </c>
      <c r="AG115" s="7" t="str">
        <f>+$A$20</f>
        <v/>
      </c>
      <c r="AH115" s="7" t="str">
        <f>IF(A115&lt;&gt;"",IF(AE115&lt;&gt;"",AE115,0)+IF(Q122&lt;&gt;"",Q122,0),"")</f>
        <v/>
      </c>
      <c r="AI115" s="106" t="str">
        <f>IF(AH115="","",IF(AH115&gt;0,ROUND(AH115/LARGE(AH107:AH121,1),3),0))</f>
        <v/>
      </c>
    </row>
    <row r="116" spans="1:35" ht="13.5" x14ac:dyDescent="0.25">
      <c r="A116" s="59" t="str">
        <f>+$A$21</f>
        <v/>
      </c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2"/>
      <c r="U116" s="23"/>
      <c r="V116" s="22"/>
      <c r="W116" s="23"/>
      <c r="X116" s="22"/>
      <c r="Y116" s="23"/>
      <c r="Z116" s="22"/>
      <c r="AA116" s="23"/>
      <c r="AB116" s="22"/>
      <c r="AC116" s="23"/>
      <c r="AE116" s="29" t="str">
        <f t="shared" si="7"/>
        <v/>
      </c>
      <c r="AG116" s="7" t="str">
        <f>+$A$21</f>
        <v/>
      </c>
      <c r="AH116" s="7" t="str">
        <f>IF(A116&lt;&gt;"",IF(AE116&lt;&gt;"",AE116,0)+IF(S122&lt;&gt;"",S122,0),"")</f>
        <v/>
      </c>
      <c r="AI116" s="106" t="str">
        <f>IF(AH116="","",IF(AH116&gt;0,ROUND(AH116/LARGE(AH107:AH121,1),3),0))</f>
        <v/>
      </c>
    </row>
    <row r="117" spans="1:35" ht="13.5" x14ac:dyDescent="0.25">
      <c r="A117" s="59" t="str">
        <f>+$A$22</f>
        <v/>
      </c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2"/>
      <c r="W117" s="23"/>
      <c r="X117" s="22"/>
      <c r="Y117" s="23"/>
      <c r="Z117" s="22"/>
      <c r="AA117" s="23"/>
      <c r="AB117" s="22"/>
      <c r="AC117" s="23"/>
      <c r="AE117" s="29" t="str">
        <f t="shared" si="7"/>
        <v/>
      </c>
      <c r="AG117" s="7" t="str">
        <f>+$A$22</f>
        <v/>
      </c>
      <c r="AH117" s="7" t="str">
        <f>IF(A117&lt;&gt;"",IF(AE117&lt;&gt;"",AE117,0)+IF(U122&lt;&gt;"",U122,0),"")</f>
        <v/>
      </c>
      <c r="AI117" s="106" t="str">
        <f>IF(AH117="","",IF(AH117&gt;0,ROUND(AH117/LARGE(AH107:AH121,1),3),0))</f>
        <v/>
      </c>
    </row>
    <row r="118" spans="1:35" ht="13.5" x14ac:dyDescent="0.25">
      <c r="A118" s="59" t="str">
        <f>+$A$23</f>
        <v/>
      </c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2"/>
      <c r="Y118" s="23"/>
      <c r="Z118" s="22"/>
      <c r="AA118" s="23"/>
      <c r="AB118" s="22"/>
      <c r="AC118" s="23"/>
      <c r="AE118" s="29" t="str">
        <f t="shared" si="7"/>
        <v/>
      </c>
      <c r="AG118" s="7" t="str">
        <f>+$A$23</f>
        <v/>
      </c>
      <c r="AH118" s="7" t="str">
        <f>IF(A118&lt;&gt;"",IF(AE118&lt;&gt;"",AE118,0)+IF(W122&lt;&gt;"",W122,0),"")</f>
        <v/>
      </c>
      <c r="AI118" s="106" t="str">
        <f>IF(AH118="","",IF(AH118&gt;0,ROUND(AH118/LARGE(AH107:AH121,1),3),0))</f>
        <v/>
      </c>
    </row>
    <row r="119" spans="1:35" ht="13.5" x14ac:dyDescent="0.25">
      <c r="A119" s="59" t="str">
        <f>+$A$24</f>
        <v/>
      </c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2"/>
      <c r="AA119" s="23"/>
      <c r="AB119" s="22"/>
      <c r="AC119" s="23"/>
      <c r="AE119" s="29" t="str">
        <f t="shared" si="7"/>
        <v/>
      </c>
      <c r="AG119" s="7" t="str">
        <f>+$A$24</f>
        <v/>
      </c>
      <c r="AH119" s="7" t="str">
        <f>IF(A119&lt;&gt;"",IF(AE119&lt;&gt;"",AE119,0)+IF(Y122&lt;&gt;"",Y122,0),"")</f>
        <v/>
      </c>
      <c r="AI119" s="106" t="str">
        <f>IF(AH119="","",IF(AH119&gt;0,ROUND(AH119/LARGE(AH107:AH121,1),3),0))</f>
        <v/>
      </c>
    </row>
    <row r="120" spans="1:35" ht="13.5" x14ac:dyDescent="0.25">
      <c r="A120" s="59" t="str">
        <f>+$A$25</f>
        <v/>
      </c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2"/>
      <c r="AC120" s="23"/>
      <c r="AE120" s="29" t="str">
        <f t="shared" si="7"/>
        <v/>
      </c>
      <c r="AG120" s="7" t="str">
        <f>+$A$25</f>
        <v/>
      </c>
      <c r="AH120" s="7" t="str">
        <f>IF(A120&lt;&gt;"",IF(AE120&lt;&gt;"",AE120,0)+IF(AA122&lt;&gt;"",AA122,0),"")</f>
        <v/>
      </c>
      <c r="AI120" s="106" t="str">
        <f>IF(AH120="","",IF(AH120&gt;0,ROUND(AH120/LARGE(AH107:AH121,1),3),0))</f>
        <v/>
      </c>
    </row>
    <row r="121" spans="1:35" x14ac:dyDescent="0.2">
      <c r="A121" s="59" t="str">
        <f>+$A$26</f>
        <v/>
      </c>
      <c r="C121" s="3"/>
      <c r="AE121" s="26"/>
      <c r="AG121" s="40" t="str">
        <f>+$A$26</f>
        <v/>
      </c>
      <c r="AH121" s="40" t="str">
        <f>IF(A121&lt;&gt;"",IF(AE121&lt;&gt;"",AE121,0)+IF(AC122&lt;&gt;"",AC122,0),"")</f>
        <v/>
      </c>
      <c r="AI121" s="107" t="str">
        <f>IF(AH121="","",IF(AH121&gt;0,ROUND(AH121/LARGE(AH107:AH121,1),3),0))</f>
        <v/>
      </c>
    </row>
    <row r="122" spans="1:35" s="26" customFormat="1" x14ac:dyDescent="0.2">
      <c r="C122" s="27" t="str">
        <f>IF(C106="","",SUM(C107:C120))</f>
        <v/>
      </c>
      <c r="E122" s="27" t="str">
        <f>IF(E106="","",SUM(E107:E120))</f>
        <v/>
      </c>
      <c r="G122" s="27" t="str">
        <f>IF(G106="","",SUM(G107:G120))</f>
        <v/>
      </c>
      <c r="I122" s="27" t="str">
        <f>IF(I106="","",SUM(I107:I120))</f>
        <v/>
      </c>
      <c r="K122" s="27" t="str">
        <f>IF(K106="","",SUM(K107:K120))</f>
        <v/>
      </c>
      <c r="M122" s="27" t="str">
        <f>IF(M106="","",SUM(M107:M120))</f>
        <v/>
      </c>
      <c r="O122" s="27" t="str">
        <f>IF(O106="","",SUM(O107:O120))</f>
        <v/>
      </c>
      <c r="Q122" s="27" t="str">
        <f>IF(Q106="","",SUM(Q107:Q120))</f>
        <v/>
      </c>
      <c r="S122" s="27" t="str">
        <f>IF(S106="","",SUM(S107:S120))</f>
        <v/>
      </c>
      <c r="U122" s="27" t="str">
        <f>IF(U106="","",SUM(U107:U120))</f>
        <v/>
      </c>
      <c r="W122" s="27" t="str">
        <f>IF(W106="","",SUM(W107:W120))</f>
        <v/>
      </c>
      <c r="X122" s="27"/>
      <c r="Y122" s="27" t="str">
        <f>IF(Y106="","",SUM(Y107:Y120))</f>
        <v/>
      </c>
      <c r="AA122" s="27" t="str">
        <f>IF(AA106="","",SUM(AA107:AA120))</f>
        <v/>
      </c>
      <c r="AC122" s="27" t="str">
        <f>IF(AC106="","",SUM(AC107:AC120))</f>
        <v/>
      </c>
      <c r="AG122" s="41"/>
      <c r="AH122" s="93"/>
      <c r="AI122" s="41"/>
    </row>
    <row r="123" spans="1:35" ht="24" customHeight="1" x14ac:dyDescent="0.2">
      <c r="AC123" s="8" t="str">
        <f>"Firma ("&amp;Anagrafica!B93&amp;")"</f>
        <v>Firma ()</v>
      </c>
      <c r="AE123" s="88"/>
      <c r="AF123" s="88"/>
      <c r="AG123" s="89"/>
      <c r="AH123" s="88"/>
      <c r="AI123" s="88"/>
    </row>
  </sheetData>
  <mergeCells count="70">
    <mergeCell ref="AB19:AE19"/>
    <mergeCell ref="AB20:AE20"/>
    <mergeCell ref="AB21:AE21"/>
    <mergeCell ref="AB26:AE26"/>
    <mergeCell ref="AB22:AE22"/>
    <mergeCell ref="AB23:AE23"/>
    <mergeCell ref="AB24:AE24"/>
    <mergeCell ref="AB25:AE25"/>
    <mergeCell ref="AB16:AE16"/>
    <mergeCell ref="AB17:AE17"/>
    <mergeCell ref="AB18:AE18"/>
    <mergeCell ref="AB12:AE12"/>
    <mergeCell ref="AB13:AE13"/>
    <mergeCell ref="AB14:AE14"/>
    <mergeCell ref="A11:S11"/>
    <mergeCell ref="T11:W11"/>
    <mergeCell ref="X11:AA11"/>
    <mergeCell ref="AB11:AE11"/>
    <mergeCell ref="AB15:AE15"/>
    <mergeCell ref="T12:W12"/>
    <mergeCell ref="T13:W13"/>
    <mergeCell ref="B13:S13"/>
    <mergeCell ref="T15:W15"/>
    <mergeCell ref="P27:S27"/>
    <mergeCell ref="A1:AG1"/>
    <mergeCell ref="T27:W27"/>
    <mergeCell ref="T26:W26"/>
    <mergeCell ref="B17:S17"/>
    <mergeCell ref="B19:S19"/>
    <mergeCell ref="T17:W17"/>
    <mergeCell ref="B18:S18"/>
    <mergeCell ref="B26:S26"/>
    <mergeCell ref="B12:S12"/>
    <mergeCell ref="X12:AA12"/>
    <mergeCell ref="X13:AA13"/>
    <mergeCell ref="X14:AA14"/>
    <mergeCell ref="A5:AI5"/>
    <mergeCell ref="A8:AG8"/>
    <mergeCell ref="A9:AG9"/>
    <mergeCell ref="T18:W18"/>
    <mergeCell ref="B21:S21"/>
    <mergeCell ref="T23:W23"/>
    <mergeCell ref="B22:S22"/>
    <mergeCell ref="T22:W22"/>
    <mergeCell ref="T19:W19"/>
    <mergeCell ref="T20:W20"/>
    <mergeCell ref="T21:W21"/>
    <mergeCell ref="B20:S20"/>
    <mergeCell ref="T16:W16"/>
    <mergeCell ref="T14:W14"/>
    <mergeCell ref="B15:S15"/>
    <mergeCell ref="B16:S16"/>
    <mergeCell ref="B14:S14"/>
    <mergeCell ref="T25:W25"/>
    <mergeCell ref="B23:S23"/>
    <mergeCell ref="B24:S24"/>
    <mergeCell ref="B25:S25"/>
    <mergeCell ref="T24:W24"/>
    <mergeCell ref="X26:AA26"/>
    <mergeCell ref="X15:AA15"/>
    <mergeCell ref="X16:AA16"/>
    <mergeCell ref="X17:AA17"/>
    <mergeCell ref="X18:AA18"/>
    <mergeCell ref="X19:AA19"/>
    <mergeCell ref="X20:AA20"/>
    <mergeCell ref="X21:AA21"/>
    <mergeCell ref="X22:AA22"/>
    <mergeCell ref="X23:AA23"/>
    <mergeCell ref="X24:AA24"/>
    <mergeCell ref="X25:AA25"/>
  </mergeCells>
  <phoneticPr fontId="0" type="noConversion"/>
  <conditionalFormatting sqref="C46 W46:Y46 C65 E46 G46 I46 K46 M46 O46 Q46 U46 S46 AC84 W65:Y65 E65 G65 I65 K65 M65 O65 Q65 U65 S65 AC65 AA65 AA46 C84 W84:Y84 E84 G84 I84 K84 M84 O84 Q84 U84 S84 AA84 AC46 C103 AC122 W103:Y103 E103 G103 I103 K103 M103 O103 Q103 U103 S103 AC103 AA103 C122 W122:Y122 E122 G122 I122 K122 M122 O122 Q122 U122 S122 AA122">
    <cfRule type="expression" dxfId="1209" priority="1" stopIfTrue="1">
      <formula>C30=""</formula>
    </cfRule>
  </conditionalFormatting>
  <conditionalFormatting sqref="B52:E63 B51:C51 H54:I63 J55:K63 L56:M63 N57:O63 P58:Q63 R59:S63 T60:U63 V61:W63 X62:Y63 Z63:AA63 F53:G63 Z82:AA82 F72:G82 H73:I82 J74:K82 L75:M82 N76:O82 P77:Q82 R78:S82 T79:U82 V80:W82 X81:Y82 B71:E82 B70:C70 B90:E101 B89:C89 H92:I101 J93:K101 L94:M101 N95:O101 P96:Q101 R97:S101 T98:U101 V99:W101 X100:Y101 Z101:AA101 F91:G101 Z120:AA120 F110:G120 H111:I120 J112:K120 L113:M120 N114:O120 P115:Q120 R116:S120 T117:U120 V118:W120 X119:Y120 B109:E120 B108:C108 B33:E44 B32:C32 H35:I44 J36:K44 L37:M44 N38:O44 P39:Q44 R40:S44 T41:U44 V42:W44 X43:Y44 Z44:AA44 F34:G44">
    <cfRule type="expression" dxfId="1208" priority="2" stopIfTrue="1">
      <formula>AND($A32&lt;&gt;"",$A33="")</formula>
    </cfRule>
    <cfRule type="expression" dxfId="1207" priority="3" stopIfTrue="1">
      <formula>$A32=""</formula>
    </cfRule>
  </conditionalFormatting>
  <conditionalFormatting sqref="B50 D50:D51 F50:F52 H50:H53 J50:J54 L50:L55 N50:N56 P50:P57 R50:R58 T50:T59 V50:V60 X50:X61 Z50:Z62 AB50:AB63">
    <cfRule type="expression" dxfId="1206" priority="4" stopIfTrue="1">
      <formula>AND(OR($A50="",C$49=""),$AE50&lt;&gt;"")</formula>
    </cfRule>
    <cfRule type="expression" dxfId="1205" priority="5" stopIfTrue="1">
      <formula>OR($A50="",C$49="")</formula>
    </cfRule>
  </conditionalFormatting>
  <conditionalFormatting sqref="C50 E50:E51 G50:G52 I50:I53 K50:K54 M50:M55 O50:O56 Q50:Q57 S50:S58 U50:U59 W50:W60 Y50:Y61 AA50:AA62 AC50:AC63 C88 E88:E89 G88:G90 I88:I91 K88:K92 M88:M93 O88:O94 Q88:Q95 S88:S96 U88:U97 W88:W98 Y88:Y99 AA88:AA100 AC88:AC101">
    <cfRule type="expression" dxfId="1204" priority="6" stopIfTrue="1">
      <formula>AND(OR($A50="",C$49=""),$AE50&lt;&gt;"")</formula>
    </cfRule>
    <cfRule type="expression" dxfId="1203" priority="7" stopIfTrue="1">
      <formula>C$49=""</formula>
    </cfRule>
  </conditionalFormatting>
  <conditionalFormatting sqref="B69 F69:F71 D69:D70 H69:H72 J69:J73 L69:L74 N69:N75 P69:P76 R69:R77 T69:T78 V69:V79 X69:X80 Z69:Z81 AB69:AB82 X118">
    <cfRule type="expression" dxfId="1202" priority="8" stopIfTrue="1">
      <formula>AND(OR($A69="",C$68=""),$AE69&lt;&gt;"")</formula>
    </cfRule>
    <cfRule type="expression" dxfId="1201" priority="9" stopIfTrue="1">
      <formula>OR($A69="",C$68="")</formula>
    </cfRule>
  </conditionalFormatting>
  <conditionalFormatting sqref="C69 G69:G71 E69:E70 I69:I72 K69:K73 M69:M74 O69:O75 Q69:Q76 S69:S77 U69:U78 W69:W79 Y69:Y80 AA69:AA81 AC69:AC82 C107 G107:G109 E107:E108 I107:I110 K107:K111 M107:M112 O107:O113 Q107:Q114 S107:S115 U107:U116 W107:W117 Y107:Y118 AA107:AA119 AC107:AC120">
    <cfRule type="expression" dxfId="1200" priority="10" stopIfTrue="1">
      <formula>AND(OR($A69="",C$68=""),$AE69&lt;&gt;"")</formula>
    </cfRule>
    <cfRule type="expression" dxfId="1199" priority="11" stopIfTrue="1">
      <formula>C$68=""</formula>
    </cfRule>
  </conditionalFormatting>
  <conditionalFormatting sqref="B88 D88:D89 F88:F90 H88:H91 J88:J92 L88:L93 N88:N94 P88:P95 R88:R96 T88:T97 V88:V98 X88:X99 Z88:Z100 AB88:AB101">
    <cfRule type="expression" dxfId="1198" priority="12" stopIfTrue="1">
      <formula>AND(OR($A88="",C$87=""),$AE88&lt;&gt;"")</formula>
    </cfRule>
    <cfRule type="expression" dxfId="1197" priority="13" stopIfTrue="1">
      <formula>OR($A88="",C$87="")</formula>
    </cfRule>
  </conditionalFormatting>
  <conditionalFormatting sqref="B107 D107:D108 F107:F109 H107:H110 J107:J111 L107:L112 N107:N113 P107:P114 R107:R115 T107:T116 V107:V117 X107:X117 Z107:Z119 AB107:AB120">
    <cfRule type="expression" dxfId="1196" priority="14" stopIfTrue="1">
      <formula>AND(OR($A107="",C$106=""),$AE107&lt;&gt;"")</formula>
    </cfRule>
    <cfRule type="expression" dxfId="1195" priority="15" stopIfTrue="1">
      <formula>OR($A107="",C$106="")</formula>
    </cfRule>
  </conditionalFormatting>
  <conditionalFormatting sqref="B31 D31:D32 R31:R39 AB31:AB44 Z31:Z43 X31:X42 V31:V41 T31:T40 P31:P38 N31:N37 L31:L36 J31:J35 H31:H34 F31:F33">
    <cfRule type="expression" dxfId="1194" priority="16" stopIfTrue="1">
      <formula>AND(OR($A31="",C$30=""),$AE31&lt;&gt;"")</formula>
    </cfRule>
    <cfRule type="expression" dxfId="1193" priority="17" stopIfTrue="1">
      <formula>OR($A31="",C$30="")</formula>
    </cfRule>
  </conditionalFormatting>
  <conditionalFormatting sqref="C31 E31:E32 S31:S39 AC31:AC44 AA31:AA43 Y31:Y42 W31:W41 U31:U40 Q31:Q38 O31:O37 M31:M36 K31:K35 I31:I34 G31:G33">
    <cfRule type="expression" dxfId="1192" priority="18" stopIfTrue="1">
      <formula>AND(OR($A31="",C$30=""),$AE31&lt;&gt;"")</formula>
    </cfRule>
    <cfRule type="expression" dxfId="1191" priority="19" stopIfTrue="1">
      <formula>C$30=""</formula>
    </cfRule>
  </conditionalFormatting>
  <conditionalFormatting sqref="A31:A45 A107:A121 AE107:AE120 B106:AC106 AE88:AE101 A88:A102 B87:AC87 A69:A83 B68:AC68 AE69:AE82 AE50:AE63 B49:AC49 A50:A64 B30:AC30 AE31:AE44">
    <cfRule type="cellIs" dxfId="1190" priority="20" stopIfTrue="1" operator="equal">
      <formula>""</formula>
    </cfRule>
  </conditionalFormatting>
  <hyperlinks>
    <hyperlink ref="A1" location="Anagrafica!A1" display="Torna alla scheda Anagrafica" xr:uid="{00000000-0004-0000-2000-000000000000}"/>
  </hyperlinks>
  <pageMargins left="0.39370078740157483" right="0.39370078740157483" top="0.39370078740157483" bottom="0.78740157480314965" header="0.51181102362204722" footer="0.39370078740157483"/>
  <pageSetup paperSize="9" scale="42" orientation="portrait" r:id="rId1"/>
  <headerFooter alignWithMargins="0">
    <oddFooter>&amp;L&amp;"Arial Narrow,Normale"&amp;8&amp;D&amp;R&amp;"Arial Narrow,Normale"&amp;A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Foglio56">
    <tabColor indexed="42"/>
    <pageSetUpPr fitToPage="1"/>
  </sheetPr>
  <dimension ref="A1:AI123"/>
  <sheetViews>
    <sheetView showGridLines="0" view="pageBreakPreview" topLeftCell="A5" zoomScaleNormal="100" workbookViewId="0">
      <selection activeCell="U38" sqref="U38"/>
    </sheetView>
  </sheetViews>
  <sheetFormatPr defaultColWidth="9.140625" defaultRowHeight="12.75" x14ac:dyDescent="0.2"/>
  <cols>
    <col min="1" max="2" width="3.85546875" style="3" customWidth="1"/>
    <col min="3" max="3" width="3.85546875" style="5" bestFit="1" customWidth="1"/>
    <col min="4" max="4" width="3.140625" style="3" customWidth="1"/>
    <col min="5" max="31" width="3" style="3" customWidth="1"/>
    <col min="32" max="32" width="2.42578125" style="3" customWidth="1"/>
    <col min="33" max="33" width="3.5703125" style="26" customWidth="1"/>
    <col min="34" max="35" width="10.85546875" style="3" customWidth="1"/>
    <col min="36" max="43" width="3" style="3" customWidth="1"/>
    <col min="44" max="44" width="3.140625" style="3" customWidth="1"/>
    <col min="45" max="16384" width="9.140625" style="3"/>
  </cols>
  <sheetData>
    <row r="1" spans="1:35" ht="26.25" customHeight="1" x14ac:dyDescent="0.2">
      <c r="A1" s="353" t="s">
        <v>21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</row>
    <row r="2" spans="1:35" s="30" customFormat="1" ht="13.5" x14ac:dyDescent="0.25">
      <c r="A2" s="45" t="s">
        <v>16</v>
      </c>
      <c r="B2" s="46"/>
      <c r="C2" s="47"/>
      <c r="D2" s="48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9"/>
      <c r="AH2" s="49"/>
      <c r="AI2" s="49"/>
    </row>
    <row r="3" spans="1:35" s="31" customFormat="1" ht="13.5" x14ac:dyDescent="0.25">
      <c r="A3" s="50"/>
      <c r="B3" s="50"/>
      <c r="C3" s="51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</row>
    <row r="4" spans="1:35" s="9" customFormat="1" ht="6" customHeight="1" x14ac:dyDescent="0.3">
      <c r="A4" s="52"/>
      <c r="B4" s="52"/>
      <c r="C4" s="53"/>
      <c r="D4" s="54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</row>
    <row r="5" spans="1:35" s="9" customFormat="1" ht="39.75" customHeight="1" x14ac:dyDescent="0.3">
      <c r="A5" s="411" t="str">
        <f>IF(Anagrafica!A3&lt;&gt;"",Anagrafica!A3,"")</f>
        <v>CDC ___/______/______ ANNO_______ (agg. P se plurien.) 
TITOLO DEL CDC______________________________</v>
      </c>
      <c r="B5" s="411"/>
      <c r="C5" s="411"/>
      <c r="D5" s="411"/>
      <c r="E5" s="411"/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  <c r="Q5" s="411"/>
      <c r="R5" s="411"/>
      <c r="S5" s="411"/>
      <c r="T5" s="411"/>
      <c r="U5" s="411"/>
      <c r="V5" s="411"/>
      <c r="W5" s="411"/>
      <c r="X5" s="411"/>
      <c r="Y5" s="411"/>
      <c r="Z5" s="411"/>
      <c r="AA5" s="411"/>
      <c r="AB5" s="411"/>
      <c r="AC5" s="411"/>
      <c r="AD5" s="411"/>
      <c r="AE5" s="411"/>
      <c r="AF5" s="411"/>
      <c r="AG5" s="411"/>
      <c r="AH5" s="411"/>
      <c r="AI5" s="411"/>
    </row>
    <row r="6" spans="1:35" s="9" customFormat="1" ht="20.25" x14ac:dyDescent="0.3">
      <c r="A6" s="33"/>
      <c r="B6" s="33"/>
      <c r="C6" s="58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</row>
    <row r="7" spans="1:35" s="9" customFormat="1" ht="20.25" x14ac:dyDescent="0.3">
      <c r="C7" s="10"/>
      <c r="D7" s="11"/>
    </row>
    <row r="8" spans="1:35" s="72" customFormat="1" ht="18.75" x14ac:dyDescent="0.3">
      <c r="A8" s="412" t="str">
        <f>"Criterio: "&amp; Anagrafica!A32&amp;" - "&amp;Anagrafica!B32</f>
        <v xml:space="preserve">Criterio:  - </v>
      </c>
      <c r="B8" s="412"/>
      <c r="C8" s="412"/>
      <c r="D8" s="412"/>
      <c r="E8" s="412"/>
      <c r="F8" s="412"/>
      <c r="G8" s="412"/>
      <c r="H8" s="412"/>
      <c r="I8" s="412"/>
      <c r="J8" s="412"/>
      <c r="K8" s="412"/>
      <c r="L8" s="412"/>
      <c r="M8" s="412"/>
      <c r="N8" s="412"/>
      <c r="O8" s="412"/>
      <c r="P8" s="412"/>
      <c r="Q8" s="412"/>
      <c r="R8" s="412"/>
      <c r="S8" s="412"/>
      <c r="T8" s="412"/>
      <c r="U8" s="412"/>
      <c r="V8" s="412"/>
      <c r="W8" s="412"/>
      <c r="X8" s="412"/>
      <c r="Y8" s="412"/>
      <c r="Z8" s="412"/>
      <c r="AA8" s="412"/>
      <c r="AB8" s="412"/>
      <c r="AC8" s="412"/>
      <c r="AD8" s="412"/>
      <c r="AE8" s="412"/>
      <c r="AF8" s="412"/>
      <c r="AG8" s="412"/>
      <c r="AH8" s="82" t="s">
        <v>15</v>
      </c>
      <c r="AI8" s="83" t="str">
        <f>IF(+Anagrafica!C32&lt;&gt;"",Anagrafica!C32,"")</f>
        <v/>
      </c>
    </row>
    <row r="9" spans="1:35" s="1" customFormat="1" ht="24" customHeight="1" x14ac:dyDescent="0.3">
      <c r="A9" s="413" t="str">
        <f>"Sottocriterio: " &amp; Anagrafica!A37&amp;" - "&amp;Anagrafica!B37</f>
        <v xml:space="preserve">Sottocriterio:  - </v>
      </c>
      <c r="B9" s="413"/>
      <c r="C9" s="413"/>
      <c r="D9" s="413"/>
      <c r="E9" s="413"/>
      <c r="F9" s="413"/>
      <c r="G9" s="413"/>
      <c r="H9" s="413"/>
      <c r="I9" s="413"/>
      <c r="J9" s="413"/>
      <c r="K9" s="413"/>
      <c r="L9" s="413"/>
      <c r="M9" s="413"/>
      <c r="N9" s="413"/>
      <c r="O9" s="413"/>
      <c r="P9" s="413"/>
      <c r="Q9" s="413"/>
      <c r="R9" s="413"/>
      <c r="S9" s="413"/>
      <c r="T9" s="413"/>
      <c r="U9" s="413"/>
      <c r="V9" s="413"/>
      <c r="W9" s="413"/>
      <c r="X9" s="413"/>
      <c r="Y9" s="413"/>
      <c r="Z9" s="413"/>
      <c r="AA9" s="413"/>
      <c r="AB9" s="413"/>
      <c r="AC9" s="413"/>
      <c r="AD9" s="413"/>
      <c r="AE9" s="413"/>
      <c r="AF9" s="413"/>
      <c r="AG9" s="413"/>
      <c r="AH9" s="65" t="s">
        <v>18</v>
      </c>
      <c r="AI9" s="84" t="str">
        <f>IF(+Anagrafica!C37&lt;&gt;"",Anagrafica!C37,"")</f>
        <v/>
      </c>
    </row>
    <row r="10" spans="1:35" ht="18" x14ac:dyDescent="0.25">
      <c r="B10" s="1"/>
      <c r="D10" s="1"/>
      <c r="AB10" s="4"/>
      <c r="AC10" s="4"/>
      <c r="AD10" s="4"/>
      <c r="AE10" s="4"/>
    </row>
    <row r="11" spans="1:35" ht="29.25" customHeight="1" x14ac:dyDescent="0.2">
      <c r="A11" s="385" t="s">
        <v>17</v>
      </c>
      <c r="B11" s="385"/>
      <c r="C11" s="385"/>
      <c r="D11" s="385"/>
      <c r="E11" s="385"/>
      <c r="F11" s="385"/>
      <c r="G11" s="385"/>
      <c r="H11" s="385"/>
      <c r="I11" s="385"/>
      <c r="J11" s="385"/>
      <c r="K11" s="385"/>
      <c r="L11" s="385"/>
      <c r="M11" s="385"/>
      <c r="N11" s="385"/>
      <c r="O11" s="385"/>
      <c r="P11" s="385"/>
      <c r="Q11" s="385"/>
      <c r="R11" s="385"/>
      <c r="S11" s="385"/>
      <c r="T11" s="385" t="s">
        <v>23</v>
      </c>
      <c r="U11" s="385"/>
      <c r="V11" s="385"/>
      <c r="W11" s="385"/>
      <c r="X11" s="385" t="s">
        <v>25</v>
      </c>
      <c r="Y11" s="385"/>
      <c r="Z11" s="385"/>
      <c r="AA11" s="385"/>
      <c r="AB11" s="385" t="s">
        <v>24</v>
      </c>
      <c r="AC11" s="385"/>
      <c r="AD11" s="385"/>
      <c r="AE11" s="385"/>
      <c r="AF11" s="26"/>
      <c r="AI11" s="21" t="s">
        <v>19</v>
      </c>
    </row>
    <row r="12" spans="1:35" ht="16.5" x14ac:dyDescent="0.3">
      <c r="A12" s="61" t="str">
        <f>IF($AI$9&lt;&gt;"",IF(Anagrafica!A99&lt;&gt;"",Anagrafica!A99,""),"")</f>
        <v/>
      </c>
      <c r="B12" s="409" t="str">
        <f>IF(A12&lt;&gt;"",IF(Anagrafica!B99&lt;&gt;"",Anagrafica!B99,""),"")</f>
        <v/>
      </c>
      <c r="C12" s="409"/>
      <c r="D12" s="409"/>
      <c r="E12" s="409"/>
      <c r="F12" s="409"/>
      <c r="G12" s="409"/>
      <c r="H12" s="409"/>
      <c r="I12" s="409"/>
      <c r="J12" s="409"/>
      <c r="K12" s="409"/>
      <c r="L12" s="409"/>
      <c r="M12" s="409"/>
      <c r="N12" s="409"/>
      <c r="O12" s="409"/>
      <c r="P12" s="409"/>
      <c r="Q12" s="409"/>
      <c r="R12" s="409"/>
      <c r="S12" s="410"/>
      <c r="T12" s="372" t="str">
        <f>IF(A12&lt;&gt;"",IF(AI31&lt;&gt;"",AI31,0)+IF(AI50&lt;&gt;"",AI50,0)+IF(AI69&lt;&gt;"",AI69,0)+IF(AI88&lt;&gt;"",AI88,0)+IF(AI107&lt;&gt;"",AI107,0),"")</f>
        <v/>
      </c>
      <c r="U12" s="373"/>
      <c r="V12" s="373"/>
      <c r="W12" s="373"/>
      <c r="X12" s="372" t="str">
        <f>IF(T12&lt;&gt;"",ROUND(T12/COUNTA(Anagrafica!$B$89:$C$93),3),"")</f>
        <v/>
      </c>
      <c r="Y12" s="373"/>
      <c r="Z12" s="373"/>
      <c r="AA12" s="390"/>
      <c r="AB12" s="372" t="str">
        <f>IF(T12="","",IF(T12&gt;0,ROUND(X12/LARGE($X$12:$AA$26,1),3),0))</f>
        <v/>
      </c>
      <c r="AC12" s="373"/>
      <c r="AD12" s="373"/>
      <c r="AE12" s="390"/>
      <c r="AF12" s="94"/>
      <c r="AG12" s="94"/>
      <c r="AH12" s="95"/>
      <c r="AI12" s="85" t="str">
        <f t="shared" ref="AI12:AI26" si="0">IF(AB12&lt;&gt;"",IF(AB12&gt;0,ROUND(AB12*IF($AI$9&lt;&gt;"",$AI$9,$AI$8),3),0),"")</f>
        <v/>
      </c>
    </row>
    <row r="13" spans="1:35" ht="16.5" x14ac:dyDescent="0.3">
      <c r="A13" s="62" t="str">
        <f>IF($AI$9&lt;&gt;"",IF(Anagrafica!A100&lt;&gt;"",Anagrafica!A100,""),"")</f>
        <v/>
      </c>
      <c r="B13" s="374" t="str">
        <f>IF(A13&lt;&gt;"",IF(Anagrafica!B100&lt;&gt;"",Anagrafica!B100,""),"")</f>
        <v/>
      </c>
      <c r="C13" s="374"/>
      <c r="D13" s="374"/>
      <c r="E13" s="374"/>
      <c r="F13" s="374"/>
      <c r="G13" s="374"/>
      <c r="H13" s="374"/>
      <c r="I13" s="374"/>
      <c r="J13" s="374"/>
      <c r="K13" s="374"/>
      <c r="L13" s="374"/>
      <c r="M13" s="374"/>
      <c r="N13" s="374"/>
      <c r="O13" s="374"/>
      <c r="P13" s="374"/>
      <c r="Q13" s="374"/>
      <c r="R13" s="374"/>
      <c r="S13" s="376"/>
      <c r="T13" s="401" t="str">
        <f t="shared" ref="T13:T26" si="1">IF(A13&lt;&gt;"",IF(AI32&lt;&gt;"",AI32,0)+IF(AI51&lt;&gt;"",AI51,0)+IF(AI70&lt;&gt;"",AI70,0)+IF(AI89&lt;&gt;"",AI89,0)+IF(AI108&lt;&gt;"",AI108,0),"")</f>
        <v/>
      </c>
      <c r="U13" s="402"/>
      <c r="V13" s="402"/>
      <c r="W13" s="402"/>
      <c r="X13" s="401" t="str">
        <f>IF(T13&lt;&gt;"",ROUND(T13/COUNTA(Anagrafica!$B$89:$C$93),3),"")</f>
        <v/>
      </c>
      <c r="Y13" s="402"/>
      <c r="Z13" s="402"/>
      <c r="AA13" s="403"/>
      <c r="AB13" s="401" t="str">
        <f t="shared" ref="AB13:AB26" si="2">IF(T13="","",IF(T13&gt;0,ROUND(X13/LARGE($X$12:$AA$26,1),3),0))</f>
        <v/>
      </c>
      <c r="AC13" s="402"/>
      <c r="AD13" s="402"/>
      <c r="AE13" s="403"/>
      <c r="AF13" s="96"/>
      <c r="AG13" s="96"/>
      <c r="AH13" s="97"/>
      <c r="AI13" s="86" t="str">
        <f t="shared" si="0"/>
        <v/>
      </c>
    </row>
    <row r="14" spans="1:35" ht="16.5" x14ac:dyDescent="0.3">
      <c r="A14" s="62" t="str">
        <f>IF($AI$9&lt;&gt;"",IF(Anagrafica!A101&lt;&gt;"",Anagrafica!A101,""),"")</f>
        <v/>
      </c>
      <c r="B14" s="374" t="str">
        <f>IF(A14&lt;&gt;"",IF(Anagrafica!B101&lt;&gt;"",Anagrafica!B101,""),"")</f>
        <v/>
      </c>
      <c r="C14" s="374"/>
      <c r="D14" s="374"/>
      <c r="E14" s="374"/>
      <c r="F14" s="374"/>
      <c r="G14" s="374"/>
      <c r="H14" s="374"/>
      <c r="I14" s="374"/>
      <c r="J14" s="374"/>
      <c r="K14" s="374"/>
      <c r="L14" s="374"/>
      <c r="M14" s="374"/>
      <c r="N14" s="374"/>
      <c r="O14" s="374"/>
      <c r="P14" s="374"/>
      <c r="Q14" s="374"/>
      <c r="R14" s="374"/>
      <c r="S14" s="376"/>
      <c r="T14" s="401" t="str">
        <f t="shared" si="1"/>
        <v/>
      </c>
      <c r="U14" s="402"/>
      <c r="V14" s="402"/>
      <c r="W14" s="402"/>
      <c r="X14" s="401" t="str">
        <f>IF(T14&lt;&gt;"",ROUND(T14/COUNTA(Anagrafica!$B$89:$C$93),3),"")</f>
        <v/>
      </c>
      <c r="Y14" s="402"/>
      <c r="Z14" s="402"/>
      <c r="AA14" s="403"/>
      <c r="AB14" s="401" t="str">
        <f t="shared" si="2"/>
        <v/>
      </c>
      <c r="AC14" s="402"/>
      <c r="AD14" s="402"/>
      <c r="AE14" s="403"/>
      <c r="AF14" s="96"/>
      <c r="AG14" s="96"/>
      <c r="AH14" s="97"/>
      <c r="AI14" s="86" t="str">
        <f t="shared" si="0"/>
        <v/>
      </c>
    </row>
    <row r="15" spans="1:35" ht="16.5" x14ac:dyDescent="0.3">
      <c r="A15" s="62" t="str">
        <f>IF($AI$9&lt;&gt;"",IF(Anagrafica!A102&lt;&gt;"",Anagrafica!A102,""),"")</f>
        <v/>
      </c>
      <c r="B15" s="374" t="str">
        <f>IF(A15&lt;&gt;"",IF(Anagrafica!B102&lt;&gt;"",Anagrafica!B102,""),"")</f>
        <v/>
      </c>
      <c r="C15" s="374"/>
      <c r="D15" s="374"/>
      <c r="E15" s="374"/>
      <c r="F15" s="374"/>
      <c r="G15" s="374"/>
      <c r="H15" s="374"/>
      <c r="I15" s="374"/>
      <c r="J15" s="374"/>
      <c r="K15" s="374"/>
      <c r="L15" s="374"/>
      <c r="M15" s="374"/>
      <c r="N15" s="374"/>
      <c r="O15" s="374"/>
      <c r="P15" s="374"/>
      <c r="Q15" s="374"/>
      <c r="R15" s="374"/>
      <c r="S15" s="376"/>
      <c r="T15" s="401" t="str">
        <f t="shared" si="1"/>
        <v/>
      </c>
      <c r="U15" s="402"/>
      <c r="V15" s="402"/>
      <c r="W15" s="402"/>
      <c r="X15" s="401" t="str">
        <f>IF(T15&lt;&gt;"",ROUND(T15/COUNTA(Anagrafica!$B$89:$C$93),3),"")</f>
        <v/>
      </c>
      <c r="Y15" s="402"/>
      <c r="Z15" s="402"/>
      <c r="AA15" s="403"/>
      <c r="AB15" s="401" t="str">
        <f t="shared" si="2"/>
        <v/>
      </c>
      <c r="AC15" s="402"/>
      <c r="AD15" s="402"/>
      <c r="AE15" s="403"/>
      <c r="AF15" s="96"/>
      <c r="AG15" s="96"/>
      <c r="AH15" s="97"/>
      <c r="AI15" s="86" t="str">
        <f t="shared" si="0"/>
        <v/>
      </c>
    </row>
    <row r="16" spans="1:35" ht="16.5" x14ac:dyDescent="0.3">
      <c r="A16" s="62" t="str">
        <f>IF($AI$9&lt;&gt;"",IF(Anagrafica!A103&lt;&gt;"",Anagrafica!A103,""),"")</f>
        <v/>
      </c>
      <c r="B16" s="374" t="str">
        <f>IF(A16&lt;&gt;"",IF(Anagrafica!B103&lt;&gt;"",Anagrafica!B103,""),"")</f>
        <v/>
      </c>
      <c r="C16" s="374"/>
      <c r="D16" s="374"/>
      <c r="E16" s="374"/>
      <c r="F16" s="374"/>
      <c r="G16" s="374"/>
      <c r="H16" s="374"/>
      <c r="I16" s="374"/>
      <c r="J16" s="374"/>
      <c r="K16" s="374"/>
      <c r="L16" s="374"/>
      <c r="M16" s="374"/>
      <c r="N16" s="374"/>
      <c r="O16" s="374"/>
      <c r="P16" s="374"/>
      <c r="Q16" s="374"/>
      <c r="R16" s="374"/>
      <c r="S16" s="376"/>
      <c r="T16" s="401" t="str">
        <f t="shared" si="1"/>
        <v/>
      </c>
      <c r="U16" s="402"/>
      <c r="V16" s="402"/>
      <c r="W16" s="402"/>
      <c r="X16" s="401" t="str">
        <f>IF(T16&lt;&gt;"",ROUND(T16/COUNTA(Anagrafica!$B$89:$C$93),3),"")</f>
        <v/>
      </c>
      <c r="Y16" s="402"/>
      <c r="Z16" s="402"/>
      <c r="AA16" s="403"/>
      <c r="AB16" s="401" t="str">
        <f t="shared" si="2"/>
        <v/>
      </c>
      <c r="AC16" s="402"/>
      <c r="AD16" s="402"/>
      <c r="AE16" s="403"/>
      <c r="AF16" s="96"/>
      <c r="AG16" s="96"/>
      <c r="AH16" s="97"/>
      <c r="AI16" s="86" t="str">
        <f t="shared" si="0"/>
        <v/>
      </c>
    </row>
    <row r="17" spans="1:35" ht="16.5" x14ac:dyDescent="0.3">
      <c r="A17" s="62" t="str">
        <f>IF($AI$9&lt;&gt;"",IF(Anagrafica!A104&lt;&gt;"",Anagrafica!A104,""),"")</f>
        <v/>
      </c>
      <c r="B17" s="374" t="str">
        <f>IF(A17&lt;&gt;"",IF(Anagrafica!B104&lt;&gt;"",Anagrafica!B104,""),"")</f>
        <v/>
      </c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4"/>
      <c r="N17" s="374"/>
      <c r="O17" s="374"/>
      <c r="P17" s="374"/>
      <c r="Q17" s="374"/>
      <c r="R17" s="374"/>
      <c r="S17" s="376"/>
      <c r="T17" s="401" t="str">
        <f t="shared" si="1"/>
        <v/>
      </c>
      <c r="U17" s="402"/>
      <c r="V17" s="402"/>
      <c r="W17" s="402"/>
      <c r="X17" s="401" t="str">
        <f>IF(T17&lt;&gt;"",ROUND(T17/COUNTA(Anagrafica!$B$89:$C$93),3),"")</f>
        <v/>
      </c>
      <c r="Y17" s="402"/>
      <c r="Z17" s="402"/>
      <c r="AA17" s="403"/>
      <c r="AB17" s="401" t="str">
        <f t="shared" si="2"/>
        <v/>
      </c>
      <c r="AC17" s="402"/>
      <c r="AD17" s="402"/>
      <c r="AE17" s="403"/>
      <c r="AF17" s="96"/>
      <c r="AG17" s="96"/>
      <c r="AH17" s="97"/>
      <c r="AI17" s="86" t="str">
        <f t="shared" si="0"/>
        <v/>
      </c>
    </row>
    <row r="18" spans="1:35" ht="16.5" x14ac:dyDescent="0.3">
      <c r="A18" s="62" t="str">
        <f>IF($AI$9&lt;&gt;"",IF(Anagrafica!A105&lt;&gt;"",Anagrafica!A105,""),"")</f>
        <v/>
      </c>
      <c r="B18" s="374" t="str">
        <f>IF(A18&lt;&gt;"",IF(Anagrafica!B105&lt;&gt;"",Anagrafica!B105,""),"")</f>
        <v/>
      </c>
      <c r="C18" s="374"/>
      <c r="D18" s="374"/>
      <c r="E18" s="374"/>
      <c r="F18" s="374"/>
      <c r="G18" s="374"/>
      <c r="H18" s="374"/>
      <c r="I18" s="374"/>
      <c r="J18" s="374"/>
      <c r="K18" s="374"/>
      <c r="L18" s="374"/>
      <c r="M18" s="374"/>
      <c r="N18" s="374"/>
      <c r="O18" s="374"/>
      <c r="P18" s="374"/>
      <c r="Q18" s="374"/>
      <c r="R18" s="374"/>
      <c r="S18" s="376"/>
      <c r="T18" s="401" t="str">
        <f t="shared" si="1"/>
        <v/>
      </c>
      <c r="U18" s="402"/>
      <c r="V18" s="402"/>
      <c r="W18" s="402"/>
      <c r="X18" s="401" t="str">
        <f>IF(T18&lt;&gt;"",ROUND(T18/COUNTA(Anagrafica!$B$89:$C$93),3),"")</f>
        <v/>
      </c>
      <c r="Y18" s="402"/>
      <c r="Z18" s="402"/>
      <c r="AA18" s="403"/>
      <c r="AB18" s="401" t="str">
        <f t="shared" si="2"/>
        <v/>
      </c>
      <c r="AC18" s="402"/>
      <c r="AD18" s="402"/>
      <c r="AE18" s="403"/>
      <c r="AF18" s="96"/>
      <c r="AG18" s="96"/>
      <c r="AH18" s="97"/>
      <c r="AI18" s="86" t="str">
        <f t="shared" si="0"/>
        <v/>
      </c>
    </row>
    <row r="19" spans="1:35" ht="16.5" x14ac:dyDescent="0.3">
      <c r="A19" s="62" t="str">
        <f>IF($AI$9&lt;&gt;"",IF(Anagrafica!A106&lt;&gt;"",Anagrafica!A106,""),"")</f>
        <v/>
      </c>
      <c r="B19" s="374" t="str">
        <f>IF(A19&lt;&gt;"",IF(Anagrafica!B106&lt;&gt;"",Anagrafica!B106,""),"")</f>
        <v/>
      </c>
      <c r="C19" s="374"/>
      <c r="D19" s="374"/>
      <c r="E19" s="374"/>
      <c r="F19" s="374"/>
      <c r="G19" s="374"/>
      <c r="H19" s="374"/>
      <c r="I19" s="374"/>
      <c r="J19" s="374"/>
      <c r="K19" s="374"/>
      <c r="L19" s="374"/>
      <c r="M19" s="374"/>
      <c r="N19" s="374"/>
      <c r="O19" s="374"/>
      <c r="P19" s="374"/>
      <c r="Q19" s="374"/>
      <c r="R19" s="374"/>
      <c r="S19" s="376"/>
      <c r="T19" s="401" t="str">
        <f t="shared" si="1"/>
        <v/>
      </c>
      <c r="U19" s="402"/>
      <c r="V19" s="402"/>
      <c r="W19" s="402"/>
      <c r="X19" s="401" t="str">
        <f>IF(T19&lt;&gt;"",ROUND(T19/COUNTA(Anagrafica!$B$89:$C$93),3),"")</f>
        <v/>
      </c>
      <c r="Y19" s="402"/>
      <c r="Z19" s="402"/>
      <c r="AA19" s="403"/>
      <c r="AB19" s="401" t="str">
        <f t="shared" si="2"/>
        <v/>
      </c>
      <c r="AC19" s="402"/>
      <c r="AD19" s="402"/>
      <c r="AE19" s="403"/>
      <c r="AF19" s="96"/>
      <c r="AG19" s="96"/>
      <c r="AH19" s="97"/>
      <c r="AI19" s="86" t="str">
        <f t="shared" si="0"/>
        <v/>
      </c>
    </row>
    <row r="20" spans="1:35" ht="16.5" x14ac:dyDescent="0.3">
      <c r="A20" s="62" t="str">
        <f>IF($AI$9&lt;&gt;"",IF(Anagrafica!A107&lt;&gt;"",Anagrafica!A107,""),"")</f>
        <v/>
      </c>
      <c r="B20" s="374" t="str">
        <f>IF(A20&lt;&gt;"",IF(Anagrafica!B107&lt;&gt;"",Anagrafica!B107,""),"")</f>
        <v/>
      </c>
      <c r="C20" s="374"/>
      <c r="D20" s="374"/>
      <c r="E20" s="374"/>
      <c r="F20" s="374"/>
      <c r="G20" s="374"/>
      <c r="H20" s="374"/>
      <c r="I20" s="374"/>
      <c r="J20" s="374"/>
      <c r="K20" s="374"/>
      <c r="L20" s="374"/>
      <c r="M20" s="374"/>
      <c r="N20" s="374"/>
      <c r="O20" s="374"/>
      <c r="P20" s="374"/>
      <c r="Q20" s="374"/>
      <c r="R20" s="374"/>
      <c r="S20" s="376"/>
      <c r="T20" s="401" t="str">
        <f t="shared" si="1"/>
        <v/>
      </c>
      <c r="U20" s="402"/>
      <c r="V20" s="402"/>
      <c r="W20" s="402"/>
      <c r="X20" s="401" t="str">
        <f>IF(T20&lt;&gt;"",ROUND(T20/COUNTA(Anagrafica!$B$89:$C$93),3),"")</f>
        <v/>
      </c>
      <c r="Y20" s="402"/>
      <c r="Z20" s="402"/>
      <c r="AA20" s="403"/>
      <c r="AB20" s="401" t="str">
        <f t="shared" si="2"/>
        <v/>
      </c>
      <c r="AC20" s="402"/>
      <c r="AD20" s="402"/>
      <c r="AE20" s="403"/>
      <c r="AF20" s="96"/>
      <c r="AG20" s="96"/>
      <c r="AH20" s="97"/>
      <c r="AI20" s="86" t="str">
        <f t="shared" si="0"/>
        <v/>
      </c>
    </row>
    <row r="21" spans="1:35" ht="16.5" x14ac:dyDescent="0.3">
      <c r="A21" s="62" t="str">
        <f>IF($AI$9&lt;&gt;"",IF(Anagrafica!A108&lt;&gt;"",Anagrafica!A108,""),"")</f>
        <v/>
      </c>
      <c r="B21" s="374" t="str">
        <f>IF(A21&lt;&gt;"",IF(Anagrafica!B108&lt;&gt;"",Anagrafica!B108,""),"")</f>
        <v/>
      </c>
      <c r="C21" s="374"/>
      <c r="D21" s="374"/>
      <c r="E21" s="374"/>
      <c r="F21" s="374"/>
      <c r="G21" s="374"/>
      <c r="H21" s="374"/>
      <c r="I21" s="374"/>
      <c r="J21" s="374"/>
      <c r="K21" s="374"/>
      <c r="L21" s="374"/>
      <c r="M21" s="374"/>
      <c r="N21" s="374"/>
      <c r="O21" s="374"/>
      <c r="P21" s="374"/>
      <c r="Q21" s="374"/>
      <c r="R21" s="374"/>
      <c r="S21" s="376"/>
      <c r="T21" s="401" t="str">
        <f t="shared" si="1"/>
        <v/>
      </c>
      <c r="U21" s="402"/>
      <c r="V21" s="402"/>
      <c r="W21" s="402"/>
      <c r="X21" s="401" t="str">
        <f>IF(T21&lt;&gt;"",ROUND(T21/COUNTA(Anagrafica!$B$89:$C$93),3),"")</f>
        <v/>
      </c>
      <c r="Y21" s="402"/>
      <c r="Z21" s="402"/>
      <c r="AA21" s="403"/>
      <c r="AB21" s="401" t="str">
        <f t="shared" si="2"/>
        <v/>
      </c>
      <c r="AC21" s="402"/>
      <c r="AD21" s="402"/>
      <c r="AE21" s="403"/>
      <c r="AF21" s="96"/>
      <c r="AG21" s="96"/>
      <c r="AH21" s="97"/>
      <c r="AI21" s="86" t="str">
        <f t="shared" si="0"/>
        <v/>
      </c>
    </row>
    <row r="22" spans="1:35" ht="16.5" x14ac:dyDescent="0.3">
      <c r="A22" s="62" t="str">
        <f>IF($AI$9&lt;&gt;"",IF(Anagrafica!A109&lt;&gt;"",Anagrafica!A109,""),"")</f>
        <v/>
      </c>
      <c r="B22" s="374" t="str">
        <f>IF(A22&lt;&gt;"",IF(Anagrafica!B109&lt;&gt;"",Anagrafica!B109,""),"")</f>
        <v/>
      </c>
      <c r="C22" s="374"/>
      <c r="D22" s="374"/>
      <c r="E22" s="374"/>
      <c r="F22" s="374"/>
      <c r="G22" s="374"/>
      <c r="H22" s="374"/>
      <c r="I22" s="374"/>
      <c r="J22" s="374"/>
      <c r="K22" s="374"/>
      <c r="L22" s="374"/>
      <c r="M22" s="374"/>
      <c r="N22" s="374"/>
      <c r="O22" s="374"/>
      <c r="P22" s="374"/>
      <c r="Q22" s="374"/>
      <c r="R22" s="374"/>
      <c r="S22" s="376"/>
      <c r="T22" s="401" t="str">
        <f t="shared" si="1"/>
        <v/>
      </c>
      <c r="U22" s="402"/>
      <c r="V22" s="402"/>
      <c r="W22" s="402"/>
      <c r="X22" s="401" t="str">
        <f>IF(T22&lt;&gt;"",ROUND(T22/COUNTA(Anagrafica!$B$89:$C$93),3),"")</f>
        <v/>
      </c>
      <c r="Y22" s="402"/>
      <c r="Z22" s="402"/>
      <c r="AA22" s="403"/>
      <c r="AB22" s="401" t="str">
        <f t="shared" si="2"/>
        <v/>
      </c>
      <c r="AC22" s="402"/>
      <c r="AD22" s="402"/>
      <c r="AE22" s="403"/>
      <c r="AF22" s="96"/>
      <c r="AG22" s="96"/>
      <c r="AH22" s="97"/>
      <c r="AI22" s="86" t="str">
        <f t="shared" si="0"/>
        <v/>
      </c>
    </row>
    <row r="23" spans="1:35" ht="16.5" x14ac:dyDescent="0.3">
      <c r="A23" s="62" t="str">
        <f>IF($AI$9&lt;&gt;"",IF(Anagrafica!A110&lt;&gt;"",Anagrafica!A110,""),"")</f>
        <v/>
      </c>
      <c r="B23" s="374" t="str">
        <f>IF(A23&lt;&gt;"",IF(Anagrafica!B110&lt;&gt;"",Anagrafica!B110,""),"")</f>
        <v/>
      </c>
      <c r="C23" s="374"/>
      <c r="D23" s="374"/>
      <c r="E23" s="374"/>
      <c r="F23" s="374"/>
      <c r="G23" s="374"/>
      <c r="H23" s="374"/>
      <c r="I23" s="374"/>
      <c r="J23" s="374"/>
      <c r="K23" s="374"/>
      <c r="L23" s="374"/>
      <c r="M23" s="374"/>
      <c r="N23" s="374"/>
      <c r="O23" s="374"/>
      <c r="P23" s="374"/>
      <c r="Q23" s="374"/>
      <c r="R23" s="374"/>
      <c r="S23" s="376"/>
      <c r="T23" s="401" t="str">
        <f t="shared" si="1"/>
        <v/>
      </c>
      <c r="U23" s="402"/>
      <c r="V23" s="402"/>
      <c r="W23" s="402"/>
      <c r="X23" s="401" t="str">
        <f>IF(T23&lt;&gt;"",ROUND(T23/COUNTA(Anagrafica!$B$89:$C$93),3),"")</f>
        <v/>
      </c>
      <c r="Y23" s="402"/>
      <c r="Z23" s="402"/>
      <c r="AA23" s="403"/>
      <c r="AB23" s="401" t="str">
        <f t="shared" si="2"/>
        <v/>
      </c>
      <c r="AC23" s="402"/>
      <c r="AD23" s="402"/>
      <c r="AE23" s="403"/>
      <c r="AF23" s="96"/>
      <c r="AG23" s="96"/>
      <c r="AH23" s="97"/>
      <c r="AI23" s="86" t="str">
        <f t="shared" si="0"/>
        <v/>
      </c>
    </row>
    <row r="24" spans="1:35" ht="16.5" x14ac:dyDescent="0.3">
      <c r="A24" s="62" t="str">
        <f>IF($AI$9&lt;&gt;"",IF(Anagrafica!A111&lt;&gt;"",Anagrafica!A111,""),"")</f>
        <v/>
      </c>
      <c r="B24" s="374" t="str">
        <f>IF(A24&lt;&gt;"",IF(Anagrafica!B111&lt;&gt;"",Anagrafica!B111,""),"")</f>
        <v/>
      </c>
      <c r="C24" s="374"/>
      <c r="D24" s="374"/>
      <c r="E24" s="374"/>
      <c r="F24" s="374"/>
      <c r="G24" s="374"/>
      <c r="H24" s="374"/>
      <c r="I24" s="374"/>
      <c r="J24" s="374"/>
      <c r="K24" s="374"/>
      <c r="L24" s="374"/>
      <c r="M24" s="374"/>
      <c r="N24" s="374"/>
      <c r="O24" s="374"/>
      <c r="P24" s="374"/>
      <c r="Q24" s="374"/>
      <c r="R24" s="374"/>
      <c r="S24" s="376"/>
      <c r="T24" s="401" t="str">
        <f t="shared" si="1"/>
        <v/>
      </c>
      <c r="U24" s="402"/>
      <c r="V24" s="402"/>
      <c r="W24" s="402"/>
      <c r="X24" s="401" t="str">
        <f>IF(T24&lt;&gt;"",ROUND(T24/COUNTA(Anagrafica!$B$89:$C$93),3),"")</f>
        <v/>
      </c>
      <c r="Y24" s="402"/>
      <c r="Z24" s="402"/>
      <c r="AA24" s="403"/>
      <c r="AB24" s="401" t="str">
        <f t="shared" si="2"/>
        <v/>
      </c>
      <c r="AC24" s="402"/>
      <c r="AD24" s="402"/>
      <c r="AE24" s="403"/>
      <c r="AF24" s="96"/>
      <c r="AG24" s="96"/>
      <c r="AH24" s="97"/>
      <c r="AI24" s="86" t="str">
        <f t="shared" si="0"/>
        <v/>
      </c>
    </row>
    <row r="25" spans="1:35" ht="16.5" x14ac:dyDescent="0.3">
      <c r="A25" s="62" t="str">
        <f>IF($AI$9&lt;&gt;"",IF(Anagrafica!A112&lt;&gt;"",Anagrafica!A112,""),"")</f>
        <v/>
      </c>
      <c r="B25" s="374" t="str">
        <f>IF(A25&lt;&gt;"",IF(Anagrafica!B112&lt;&gt;"",Anagrafica!B112,""),"")</f>
        <v/>
      </c>
      <c r="C25" s="374"/>
      <c r="D25" s="374"/>
      <c r="E25" s="374"/>
      <c r="F25" s="374"/>
      <c r="G25" s="374"/>
      <c r="H25" s="374"/>
      <c r="I25" s="374"/>
      <c r="J25" s="374"/>
      <c r="K25" s="374"/>
      <c r="L25" s="374"/>
      <c r="M25" s="374"/>
      <c r="N25" s="374"/>
      <c r="O25" s="374"/>
      <c r="P25" s="374"/>
      <c r="Q25" s="374"/>
      <c r="R25" s="374"/>
      <c r="S25" s="376"/>
      <c r="T25" s="401" t="str">
        <f t="shared" si="1"/>
        <v/>
      </c>
      <c r="U25" s="402"/>
      <c r="V25" s="402"/>
      <c r="W25" s="402"/>
      <c r="X25" s="401" t="str">
        <f>IF(T25&lt;&gt;"",ROUND(T25/COUNTA(Anagrafica!$B$89:$C$93),3),"")</f>
        <v/>
      </c>
      <c r="Y25" s="402"/>
      <c r="Z25" s="402"/>
      <c r="AA25" s="403"/>
      <c r="AB25" s="401" t="str">
        <f t="shared" si="2"/>
        <v/>
      </c>
      <c r="AC25" s="402"/>
      <c r="AD25" s="402"/>
      <c r="AE25" s="403"/>
      <c r="AF25" s="96"/>
      <c r="AG25" s="96"/>
      <c r="AH25" s="97"/>
      <c r="AI25" s="86" t="str">
        <f t="shared" si="0"/>
        <v/>
      </c>
    </row>
    <row r="26" spans="1:35" ht="16.5" x14ac:dyDescent="0.3">
      <c r="A26" s="63" t="str">
        <f>IF($AI$9&lt;&gt;"",IF(Anagrafica!A113&lt;&gt;"",Anagrafica!A113,""),"")</f>
        <v/>
      </c>
      <c r="B26" s="379" t="str">
        <f>IF(A26&lt;&gt;"",IF(Anagrafica!B113&lt;&gt;"",Anagrafica!B113,""),"")</f>
        <v/>
      </c>
      <c r="C26" s="379"/>
      <c r="D26" s="379"/>
      <c r="E26" s="379"/>
      <c r="F26" s="379"/>
      <c r="G26" s="379"/>
      <c r="H26" s="379"/>
      <c r="I26" s="379"/>
      <c r="J26" s="379"/>
      <c r="K26" s="379"/>
      <c r="L26" s="379"/>
      <c r="M26" s="379"/>
      <c r="N26" s="379"/>
      <c r="O26" s="379"/>
      <c r="P26" s="379"/>
      <c r="Q26" s="379"/>
      <c r="R26" s="379"/>
      <c r="S26" s="380"/>
      <c r="T26" s="407" t="str">
        <f t="shared" si="1"/>
        <v/>
      </c>
      <c r="U26" s="408"/>
      <c r="V26" s="408"/>
      <c r="W26" s="408"/>
      <c r="X26" s="404" t="str">
        <f>IF(T26&lt;&gt;"",ROUND(T26/COUNTA(Anagrafica!$B$89:$C$93),3),"")</f>
        <v/>
      </c>
      <c r="Y26" s="405"/>
      <c r="Z26" s="405"/>
      <c r="AA26" s="406"/>
      <c r="AB26" s="404" t="str">
        <f t="shared" si="2"/>
        <v/>
      </c>
      <c r="AC26" s="405"/>
      <c r="AD26" s="405"/>
      <c r="AE26" s="406"/>
      <c r="AF26" s="96"/>
      <c r="AG26" s="96"/>
      <c r="AH26" s="97"/>
      <c r="AI26" s="87" t="str">
        <f t="shared" si="0"/>
        <v/>
      </c>
    </row>
    <row r="27" spans="1:35" x14ac:dyDescent="0.2">
      <c r="A27" s="42"/>
      <c r="B27" s="42"/>
      <c r="C27" s="9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378"/>
      <c r="Q27" s="378"/>
      <c r="R27" s="378"/>
      <c r="S27" s="378"/>
      <c r="T27" s="400"/>
      <c r="U27" s="400"/>
      <c r="V27" s="400"/>
      <c r="W27" s="400"/>
      <c r="X27" s="42"/>
      <c r="Y27" s="42"/>
      <c r="Z27" s="42"/>
      <c r="AA27" s="42"/>
      <c r="AB27" s="26"/>
      <c r="AC27" s="26"/>
      <c r="AD27" s="26"/>
      <c r="AE27" s="26"/>
      <c r="AF27" s="104"/>
      <c r="AG27" s="104"/>
      <c r="AH27" s="103"/>
      <c r="AI27" s="42"/>
    </row>
    <row r="29" spans="1:35" s="20" customFormat="1" ht="16.5" x14ac:dyDescent="0.3">
      <c r="A29" s="19" t="str">
        <f>IF(Anagrafica!A89&lt;&gt;"",Anagrafica!A89&amp;" - "&amp;Anagrafica!B89,"")</f>
        <v>1 - Commissario 1</v>
      </c>
      <c r="C29" s="28"/>
      <c r="AG29" s="28"/>
    </row>
    <row r="30" spans="1:35" s="5" customFormat="1" ht="13.5" customHeight="1" x14ac:dyDescent="0.2">
      <c r="A30" s="4" t="s">
        <v>10</v>
      </c>
      <c r="C30" s="60" t="str">
        <f>$A$13</f>
        <v/>
      </c>
      <c r="E30" s="60" t="str">
        <f>+$A$14</f>
        <v/>
      </c>
      <c r="G30" s="60" t="str">
        <f>+$A$15</f>
        <v/>
      </c>
      <c r="I30" s="60" t="str">
        <f>+$A$16</f>
        <v/>
      </c>
      <c r="K30" s="60" t="str">
        <f>+$A$17</f>
        <v/>
      </c>
      <c r="M30" s="60" t="str">
        <f>+$A$18</f>
        <v/>
      </c>
      <c r="O30" s="60" t="str">
        <f>+$A$19</f>
        <v/>
      </c>
      <c r="Q30" s="60" t="str">
        <f>+$A$20</f>
        <v/>
      </c>
      <c r="S30" s="60" t="str">
        <f>+$A$21</f>
        <v/>
      </c>
      <c r="U30" s="60" t="str">
        <f>+$A$22</f>
        <v/>
      </c>
      <c r="W30" s="60" t="str">
        <f>+$A$23</f>
        <v/>
      </c>
      <c r="Y30" s="60" t="str">
        <f>+$A$24</f>
        <v/>
      </c>
      <c r="AA30" s="60" t="str">
        <f>+$A$25</f>
        <v/>
      </c>
      <c r="AC30" s="60" t="str">
        <f>+$A$26</f>
        <v/>
      </c>
      <c r="AE30" s="26"/>
      <c r="AG30" s="4" t="s">
        <v>10</v>
      </c>
      <c r="AH30" s="5" t="s">
        <v>1</v>
      </c>
      <c r="AI30" s="5" t="s">
        <v>0</v>
      </c>
    </row>
    <row r="31" spans="1:35" ht="13.5" x14ac:dyDescent="0.25">
      <c r="A31" s="59" t="str">
        <f>+$A$12</f>
        <v/>
      </c>
      <c r="B31" s="22"/>
      <c r="C31" s="23"/>
      <c r="D31" s="22"/>
      <c r="E31" s="23"/>
      <c r="F31" s="22"/>
      <c r="G31" s="23"/>
      <c r="H31" s="22"/>
      <c r="I31" s="23"/>
      <c r="J31" s="22"/>
      <c r="K31" s="23"/>
      <c r="L31" s="22"/>
      <c r="M31" s="23"/>
      <c r="N31" s="22"/>
      <c r="O31" s="23"/>
      <c r="P31" s="22"/>
      <c r="Q31" s="23"/>
      <c r="R31" s="22"/>
      <c r="S31" s="23"/>
      <c r="T31" s="22"/>
      <c r="U31" s="23"/>
      <c r="V31" s="22"/>
      <c r="W31" s="23"/>
      <c r="X31" s="22"/>
      <c r="Y31" s="23"/>
      <c r="Z31" s="22"/>
      <c r="AA31" s="23"/>
      <c r="AB31" s="22"/>
      <c r="AC31" s="23"/>
      <c r="AE31" s="29" t="str">
        <f t="shared" ref="AE31:AE44" si="3">IF(OR(A31="",AND(A31&lt;&gt;"",A32="")),"",SUM(B31,D31,F31,H31,J31,L31,N31,P31,R31,T31,V31,X31,Z31,AB31))</f>
        <v/>
      </c>
      <c r="AG31" s="6" t="str">
        <f>+$A$12</f>
        <v/>
      </c>
      <c r="AH31" s="6" t="str">
        <f>IF(A31&lt;&gt;"",AE31,"")</f>
        <v/>
      </c>
      <c r="AI31" s="105" t="str">
        <f>IF(AH31="","",IF(AH31&gt;0,ROUND(AH31/LARGE(AH31:AH45,1),3),0))</f>
        <v/>
      </c>
    </row>
    <row r="32" spans="1:35" ht="13.5" x14ac:dyDescent="0.25">
      <c r="A32" s="59" t="str">
        <f>+$A$13</f>
        <v/>
      </c>
      <c r="B32" s="24"/>
      <c r="C32" s="24"/>
      <c r="D32" s="22"/>
      <c r="E32" s="23"/>
      <c r="F32" s="22"/>
      <c r="G32" s="23"/>
      <c r="H32" s="22"/>
      <c r="I32" s="23"/>
      <c r="J32" s="22"/>
      <c r="K32" s="23"/>
      <c r="L32" s="22"/>
      <c r="M32" s="23"/>
      <c r="N32" s="22"/>
      <c r="O32" s="23"/>
      <c r="P32" s="22"/>
      <c r="Q32" s="23"/>
      <c r="R32" s="22"/>
      <c r="S32" s="23"/>
      <c r="T32" s="22"/>
      <c r="U32" s="23"/>
      <c r="V32" s="22"/>
      <c r="W32" s="23"/>
      <c r="X32" s="22"/>
      <c r="Y32" s="23"/>
      <c r="Z32" s="22"/>
      <c r="AA32" s="23"/>
      <c r="AB32" s="22"/>
      <c r="AC32" s="23"/>
      <c r="AE32" s="29" t="str">
        <f t="shared" si="3"/>
        <v/>
      </c>
      <c r="AG32" s="7" t="str">
        <f>+$A$13</f>
        <v/>
      </c>
      <c r="AH32" s="7" t="str">
        <f>IF(A32&lt;&gt;"",IF(AE32&lt;&gt;"",AE32,0)+IF(C46&lt;&gt;"",C46,0),"")</f>
        <v/>
      </c>
      <c r="AI32" s="106" t="str">
        <f>IF(AH32="","",IF(AH32&gt;0,ROUND(AH32/LARGE(AH31:AH45,1),3),0))</f>
        <v/>
      </c>
    </row>
    <row r="33" spans="1:35" ht="13.5" x14ac:dyDescent="0.25">
      <c r="A33" s="59" t="str">
        <f>+$A$14</f>
        <v/>
      </c>
      <c r="B33" s="24"/>
      <c r="C33" s="24"/>
      <c r="D33" s="24"/>
      <c r="E33" s="24"/>
      <c r="F33" s="22"/>
      <c r="G33" s="23"/>
      <c r="H33" s="22"/>
      <c r="I33" s="23"/>
      <c r="J33" s="22"/>
      <c r="K33" s="23"/>
      <c r="L33" s="22"/>
      <c r="M33" s="23"/>
      <c r="N33" s="22"/>
      <c r="O33" s="23"/>
      <c r="P33" s="22"/>
      <c r="Q33" s="23"/>
      <c r="R33" s="22"/>
      <c r="S33" s="23"/>
      <c r="T33" s="22"/>
      <c r="U33" s="23"/>
      <c r="V33" s="22"/>
      <c r="W33" s="23"/>
      <c r="X33" s="22"/>
      <c r="Y33" s="23"/>
      <c r="Z33" s="22"/>
      <c r="AA33" s="23"/>
      <c r="AB33" s="22"/>
      <c r="AC33" s="23"/>
      <c r="AE33" s="29" t="str">
        <f t="shared" si="3"/>
        <v/>
      </c>
      <c r="AG33" s="7" t="str">
        <f>+$A$14</f>
        <v/>
      </c>
      <c r="AH33" s="7" t="str">
        <f>IF(A33&lt;&gt;"",IF(AE33&lt;&gt;"",AE33,0)+IF(E46&lt;&gt;"",E46,0),"")</f>
        <v/>
      </c>
      <c r="AI33" s="106" t="str">
        <f>IF(AH33="","",IF(AH33&gt;0,ROUND(AH33/LARGE(AH31:AH45,1),3),0))</f>
        <v/>
      </c>
    </row>
    <row r="34" spans="1:35" ht="13.5" x14ac:dyDescent="0.25">
      <c r="A34" s="59" t="str">
        <f>+$A$15</f>
        <v/>
      </c>
      <c r="B34" s="24"/>
      <c r="C34" s="24"/>
      <c r="D34" s="24"/>
      <c r="E34" s="24"/>
      <c r="F34" s="24"/>
      <c r="G34" s="24"/>
      <c r="H34" s="22"/>
      <c r="I34" s="23"/>
      <c r="J34" s="22"/>
      <c r="K34" s="23"/>
      <c r="L34" s="22"/>
      <c r="M34" s="23"/>
      <c r="N34" s="22"/>
      <c r="O34" s="23"/>
      <c r="P34" s="22"/>
      <c r="Q34" s="23"/>
      <c r="R34" s="22"/>
      <c r="S34" s="23"/>
      <c r="T34" s="22"/>
      <c r="U34" s="23"/>
      <c r="V34" s="22"/>
      <c r="W34" s="23"/>
      <c r="X34" s="22"/>
      <c r="Y34" s="23"/>
      <c r="Z34" s="22"/>
      <c r="AA34" s="23"/>
      <c r="AB34" s="22"/>
      <c r="AC34" s="23"/>
      <c r="AE34" s="29" t="str">
        <f t="shared" si="3"/>
        <v/>
      </c>
      <c r="AG34" s="7" t="str">
        <f>+$A$15</f>
        <v/>
      </c>
      <c r="AH34" s="7" t="str">
        <f>IF(A34&lt;&gt;"",IF(AE34&lt;&gt;"",AE34,0)+IF(G46&lt;&gt;"",G46,0),"")</f>
        <v/>
      </c>
      <c r="AI34" s="106" t="str">
        <f>IF(AH34="","",IF(AH34&gt;0,ROUND(AH34/LARGE(AH31:AH45,1),3),0))</f>
        <v/>
      </c>
    </row>
    <row r="35" spans="1:35" ht="13.5" x14ac:dyDescent="0.25">
      <c r="A35" s="59" t="str">
        <f>+$A$16</f>
        <v/>
      </c>
      <c r="B35" s="24"/>
      <c r="C35" s="24"/>
      <c r="D35" s="24"/>
      <c r="E35" s="24"/>
      <c r="F35" s="24"/>
      <c r="G35" s="24"/>
      <c r="H35" s="24"/>
      <c r="I35" s="24"/>
      <c r="J35" s="22"/>
      <c r="K35" s="23"/>
      <c r="L35" s="22"/>
      <c r="M35" s="23"/>
      <c r="N35" s="22"/>
      <c r="O35" s="23"/>
      <c r="P35" s="22"/>
      <c r="Q35" s="23"/>
      <c r="R35" s="22"/>
      <c r="S35" s="23"/>
      <c r="T35" s="22"/>
      <c r="U35" s="23"/>
      <c r="V35" s="22"/>
      <c r="W35" s="23"/>
      <c r="X35" s="22"/>
      <c r="Y35" s="23"/>
      <c r="Z35" s="22"/>
      <c r="AA35" s="23"/>
      <c r="AB35" s="22"/>
      <c r="AC35" s="23"/>
      <c r="AE35" s="29" t="str">
        <f t="shared" si="3"/>
        <v/>
      </c>
      <c r="AG35" s="7" t="str">
        <f>+$A$16</f>
        <v/>
      </c>
      <c r="AH35" s="7" t="str">
        <f>IF(A35&lt;&gt;"",IF(AE35&lt;&gt;"",AE35,0)+IF(I46&lt;&gt;"",I46,0),"")</f>
        <v/>
      </c>
      <c r="AI35" s="106" t="str">
        <f>IF(AH35="","",IF(AH35&gt;0,ROUND(AH35/LARGE(AH31:AH45,1),3),0))</f>
        <v/>
      </c>
    </row>
    <row r="36" spans="1:35" ht="13.5" x14ac:dyDescent="0.25">
      <c r="A36" s="59" t="str">
        <f>+$A$17</f>
        <v/>
      </c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2"/>
      <c r="M36" s="23"/>
      <c r="N36" s="22"/>
      <c r="O36" s="23"/>
      <c r="P36" s="22"/>
      <c r="Q36" s="23"/>
      <c r="R36" s="22"/>
      <c r="S36" s="23"/>
      <c r="T36" s="22"/>
      <c r="U36" s="23"/>
      <c r="V36" s="22"/>
      <c r="W36" s="23"/>
      <c r="X36" s="22"/>
      <c r="Y36" s="23"/>
      <c r="Z36" s="22"/>
      <c r="AA36" s="23"/>
      <c r="AB36" s="22"/>
      <c r="AC36" s="23"/>
      <c r="AE36" s="29" t="str">
        <f t="shared" si="3"/>
        <v/>
      </c>
      <c r="AG36" s="7" t="str">
        <f>+$A$17</f>
        <v/>
      </c>
      <c r="AH36" s="7" t="str">
        <f>IF(A36&lt;&gt;"",IF(AE36&lt;&gt;"",AE36,0)+IF(K46&lt;&gt;"",K46,0),"")</f>
        <v/>
      </c>
      <c r="AI36" s="106" t="str">
        <f>IF(AH36="","",IF(AH36&gt;0,ROUND(AH36/LARGE(AH31:AH45,1),3),0))</f>
        <v/>
      </c>
    </row>
    <row r="37" spans="1:35" ht="13.5" x14ac:dyDescent="0.25">
      <c r="A37" s="59" t="str">
        <f>+$A$18</f>
        <v/>
      </c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2"/>
      <c r="O37" s="23"/>
      <c r="P37" s="22"/>
      <c r="Q37" s="23"/>
      <c r="R37" s="22"/>
      <c r="S37" s="23"/>
      <c r="T37" s="22"/>
      <c r="U37" s="23"/>
      <c r="V37" s="22"/>
      <c r="W37" s="23"/>
      <c r="X37" s="22"/>
      <c r="Y37" s="23"/>
      <c r="Z37" s="22"/>
      <c r="AA37" s="23"/>
      <c r="AB37" s="22"/>
      <c r="AC37" s="23"/>
      <c r="AE37" s="29" t="str">
        <f t="shared" si="3"/>
        <v/>
      </c>
      <c r="AG37" s="7" t="str">
        <f>+$A$18</f>
        <v/>
      </c>
      <c r="AH37" s="7" t="str">
        <f>IF(A37&lt;&gt;"",IF(AE37&lt;&gt;"",AE37,0)+IF(M46&lt;&gt;"",M46,0),"")</f>
        <v/>
      </c>
      <c r="AI37" s="106" t="str">
        <f>IF(AH37="","",IF(AH37&gt;0,ROUND(AH37/LARGE(AH31:AH45,1),3),0))</f>
        <v/>
      </c>
    </row>
    <row r="38" spans="1:35" ht="13.5" x14ac:dyDescent="0.25">
      <c r="A38" s="59" t="str">
        <f>+$A$19</f>
        <v/>
      </c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2"/>
      <c r="Q38" s="23"/>
      <c r="R38" s="22"/>
      <c r="S38" s="23"/>
      <c r="T38" s="22"/>
      <c r="U38" s="23"/>
      <c r="V38" s="22"/>
      <c r="W38" s="23"/>
      <c r="X38" s="22"/>
      <c r="Y38" s="23"/>
      <c r="Z38" s="22"/>
      <c r="AA38" s="23"/>
      <c r="AB38" s="22"/>
      <c r="AC38" s="23"/>
      <c r="AE38" s="29" t="str">
        <f t="shared" si="3"/>
        <v/>
      </c>
      <c r="AG38" s="7" t="str">
        <f>+$A$19</f>
        <v/>
      </c>
      <c r="AH38" s="7" t="str">
        <f>IF(A38&lt;&gt;"",IF(AE38&lt;&gt;"",AE38,0)+IF(O46&lt;&gt;"",O46,0),"")</f>
        <v/>
      </c>
      <c r="AI38" s="106" t="str">
        <f>IF(AH38="","",IF(AH38&gt;0,ROUND(AH38/LARGE(AH31:AH45,1),3),0))</f>
        <v/>
      </c>
    </row>
    <row r="39" spans="1:35" ht="13.5" x14ac:dyDescent="0.25">
      <c r="A39" s="59" t="str">
        <f>+$A$20</f>
        <v/>
      </c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2"/>
      <c r="S39" s="23"/>
      <c r="T39" s="22"/>
      <c r="U39" s="23"/>
      <c r="V39" s="22"/>
      <c r="W39" s="23"/>
      <c r="X39" s="22"/>
      <c r="Y39" s="23"/>
      <c r="Z39" s="22"/>
      <c r="AA39" s="23"/>
      <c r="AB39" s="22"/>
      <c r="AC39" s="23"/>
      <c r="AE39" s="29" t="str">
        <f t="shared" si="3"/>
        <v/>
      </c>
      <c r="AG39" s="7" t="str">
        <f>+$A$20</f>
        <v/>
      </c>
      <c r="AH39" s="7" t="str">
        <f>IF(A39&lt;&gt;"",IF(AE39&lt;&gt;"",AE39,0)+IF(Q46&lt;&gt;"",Q46,0),"")</f>
        <v/>
      </c>
      <c r="AI39" s="106" t="str">
        <f>IF(AH39="","",IF(AH39&gt;0,ROUND(AH39/LARGE(AH31:AH45,1),3),0))</f>
        <v/>
      </c>
    </row>
    <row r="40" spans="1:35" ht="13.5" x14ac:dyDescent="0.25">
      <c r="A40" s="59" t="str">
        <f>+$A$21</f>
        <v/>
      </c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2"/>
      <c r="U40" s="23"/>
      <c r="V40" s="22"/>
      <c r="W40" s="23"/>
      <c r="X40" s="22"/>
      <c r="Y40" s="23"/>
      <c r="Z40" s="22"/>
      <c r="AA40" s="23"/>
      <c r="AB40" s="22"/>
      <c r="AC40" s="23"/>
      <c r="AE40" s="29" t="str">
        <f t="shared" si="3"/>
        <v/>
      </c>
      <c r="AG40" s="7" t="str">
        <f>+$A$21</f>
        <v/>
      </c>
      <c r="AH40" s="7" t="str">
        <f>IF(A40&lt;&gt;"",IF(AE40&lt;&gt;"",AE40,0)+IF(S46&lt;&gt;"",S46,0),"")</f>
        <v/>
      </c>
      <c r="AI40" s="106" t="str">
        <f>IF(AH40="","",IF(AH40&gt;0,ROUND(AH40/LARGE(AH31:AH45,1),3),0))</f>
        <v/>
      </c>
    </row>
    <row r="41" spans="1:35" ht="13.5" x14ac:dyDescent="0.25">
      <c r="A41" s="59" t="str">
        <f>+$A$22</f>
        <v/>
      </c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2"/>
      <c r="W41" s="23"/>
      <c r="X41" s="22"/>
      <c r="Y41" s="23"/>
      <c r="Z41" s="22"/>
      <c r="AA41" s="23"/>
      <c r="AB41" s="22"/>
      <c r="AC41" s="23"/>
      <c r="AE41" s="29" t="str">
        <f t="shared" si="3"/>
        <v/>
      </c>
      <c r="AG41" s="7" t="str">
        <f>+$A$22</f>
        <v/>
      </c>
      <c r="AH41" s="7" t="str">
        <f>IF(A41&lt;&gt;"",IF(AE41&lt;&gt;"",AE41,0)+IF(U46&lt;&gt;"",U46,0),"")</f>
        <v/>
      </c>
      <c r="AI41" s="106" t="str">
        <f>IF(AH41="","",IF(AH41&gt;0,ROUND(AH41/LARGE(AH31:AH45,1),3),0))</f>
        <v/>
      </c>
    </row>
    <row r="42" spans="1:35" ht="13.5" x14ac:dyDescent="0.25">
      <c r="A42" s="59" t="str">
        <f>+$A$23</f>
        <v/>
      </c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2"/>
      <c r="Y42" s="23"/>
      <c r="Z42" s="22"/>
      <c r="AA42" s="23"/>
      <c r="AB42" s="22"/>
      <c r="AC42" s="23"/>
      <c r="AE42" s="29" t="str">
        <f t="shared" si="3"/>
        <v/>
      </c>
      <c r="AG42" s="7" t="str">
        <f>+$A$23</f>
        <v/>
      </c>
      <c r="AH42" s="7" t="str">
        <f>IF(A42&lt;&gt;"",IF(AE42&lt;&gt;"",AE42,0)+IF(W46&lt;&gt;"",W46,0),"")</f>
        <v/>
      </c>
      <c r="AI42" s="106" t="str">
        <f>IF(AH42="","",IF(AH42&gt;0,ROUND(AH42/LARGE(AH31:AH45,1),3),0))</f>
        <v/>
      </c>
    </row>
    <row r="43" spans="1:35" ht="13.5" x14ac:dyDescent="0.25">
      <c r="A43" s="59" t="str">
        <f>+$A$24</f>
        <v/>
      </c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2"/>
      <c r="AA43" s="23"/>
      <c r="AB43" s="22"/>
      <c r="AC43" s="23"/>
      <c r="AE43" s="29" t="str">
        <f t="shared" si="3"/>
        <v/>
      </c>
      <c r="AG43" s="7" t="str">
        <f>+$A$24</f>
        <v/>
      </c>
      <c r="AH43" s="7" t="str">
        <f>IF(A43&lt;&gt;"",IF(AE43&lt;&gt;"",AE43,0)+IF(Y46&lt;&gt;"",Y46,0),"")</f>
        <v/>
      </c>
      <c r="AI43" s="106" t="str">
        <f>IF(AH43="","",IF(AH43&gt;0,ROUND(AH43/LARGE(AH31:AH45,1),3),0))</f>
        <v/>
      </c>
    </row>
    <row r="44" spans="1:35" ht="13.5" x14ac:dyDescent="0.25">
      <c r="A44" s="59" t="str">
        <f>+$A$25</f>
        <v/>
      </c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2"/>
      <c r="AC44" s="23"/>
      <c r="AE44" s="29" t="str">
        <f t="shared" si="3"/>
        <v/>
      </c>
      <c r="AG44" s="7" t="str">
        <f>+$A$25</f>
        <v/>
      </c>
      <c r="AH44" s="7" t="str">
        <f>IF(A44&lt;&gt;"",IF(AE44&lt;&gt;"",AE44,0)+IF(AA46&lt;&gt;"",AA46,0),"")</f>
        <v/>
      </c>
      <c r="AI44" s="106" t="str">
        <f>IF(AH44="","",IF(AH44&gt;0,ROUND(AH44/LARGE(AH31:AH45,1),3),0))</f>
        <v/>
      </c>
    </row>
    <row r="45" spans="1:35" x14ac:dyDescent="0.2">
      <c r="A45" s="59" t="str">
        <f>+$A$26</f>
        <v/>
      </c>
      <c r="C45" s="3"/>
      <c r="AE45" s="26"/>
      <c r="AG45" s="40" t="str">
        <f>+$A$26</f>
        <v/>
      </c>
      <c r="AH45" s="40" t="str">
        <f>IF(A45&lt;&gt;"",IF(AE45&lt;&gt;"",AE45,0)+IF(AC46&lt;&gt;"",AC46,0),"")</f>
        <v/>
      </c>
      <c r="AI45" s="107" t="str">
        <f>IF(AH45="","",IF(AH45&gt;0,ROUND(AH45/LARGE(AH31:AH45,1),3),0))</f>
        <v/>
      </c>
    </row>
    <row r="46" spans="1:35" s="26" customFormat="1" x14ac:dyDescent="0.2">
      <c r="C46" s="27" t="str">
        <f>IF(C30="","",SUM(C31:C44))</f>
        <v/>
      </c>
      <c r="E46" s="27" t="str">
        <f>IF(E30="","",SUM(E31:E44))</f>
        <v/>
      </c>
      <c r="G46" s="27" t="str">
        <f>IF(G30="","",SUM(G31:G44))</f>
        <v/>
      </c>
      <c r="I46" s="27" t="str">
        <f>IF(I30="","",SUM(I31:I44))</f>
        <v/>
      </c>
      <c r="K46" s="27" t="str">
        <f>IF(K30="","",SUM(K31:K44))</f>
        <v/>
      </c>
      <c r="M46" s="27" t="str">
        <f>IF(M30="","",SUM(M31:M44))</f>
        <v/>
      </c>
      <c r="O46" s="27" t="str">
        <f>IF(O30="","",SUM(O31:O44))</f>
        <v/>
      </c>
      <c r="Q46" s="27" t="str">
        <f>IF(Q30="","",SUM(Q31:Q44))</f>
        <v/>
      </c>
      <c r="S46" s="27" t="str">
        <f>IF(S30="","",SUM(S31:S44))</f>
        <v/>
      </c>
      <c r="U46" s="27" t="str">
        <f>IF(U30="","",SUM(U31:U44))</f>
        <v/>
      </c>
      <c r="W46" s="27" t="str">
        <f>IF(W30="","",SUM(W31:W44))</f>
        <v/>
      </c>
      <c r="X46" s="27"/>
      <c r="Y46" s="27" t="str">
        <f>IF(Y30="","",SUM(Y31:Y44))</f>
        <v/>
      </c>
      <c r="AA46" s="27" t="str">
        <f>IF(AA30="","",SUM(AA31:AA44))</f>
        <v/>
      </c>
      <c r="AC46" s="27" t="str">
        <f>IF(AC30="","",SUM(AC31:AC44))</f>
        <v/>
      </c>
      <c r="AG46" s="41"/>
      <c r="AH46" s="93"/>
      <c r="AI46" s="41"/>
    </row>
    <row r="47" spans="1:35" ht="24" customHeight="1" x14ac:dyDescent="0.2">
      <c r="AC47" s="8" t="str">
        <f>"Firma ("&amp;Anagrafica!B89&amp;")"</f>
        <v>Firma (Commissario 1)</v>
      </c>
      <c r="AE47" s="88"/>
      <c r="AF47" s="88"/>
      <c r="AG47" s="89"/>
      <c r="AH47" s="88"/>
      <c r="AI47" s="88"/>
    </row>
    <row r="48" spans="1:35" ht="18.75" x14ac:dyDescent="0.3">
      <c r="A48" s="19" t="str">
        <f>IF(Anagrafica!A90&lt;&gt;"",Anagrafica!A90&amp;" - "&amp;Anagrafica!B90,"")</f>
        <v>2 - Commissario 2</v>
      </c>
      <c r="B48" s="20"/>
      <c r="D48" s="1"/>
      <c r="AE48" s="90"/>
      <c r="AF48" s="90"/>
      <c r="AG48" s="91"/>
      <c r="AH48" s="90"/>
      <c r="AI48" s="90"/>
    </row>
    <row r="49" spans="1:35" s="5" customFormat="1" ht="13.5" customHeight="1" x14ac:dyDescent="0.2">
      <c r="A49" s="4" t="s">
        <v>10</v>
      </c>
      <c r="C49" s="60" t="str">
        <f>$A$13</f>
        <v/>
      </c>
      <c r="E49" s="60" t="str">
        <f>+$A$14</f>
        <v/>
      </c>
      <c r="G49" s="60" t="str">
        <f>+$A$15</f>
        <v/>
      </c>
      <c r="I49" s="60" t="str">
        <f>+$A$16</f>
        <v/>
      </c>
      <c r="K49" s="60" t="str">
        <f>+$A$17</f>
        <v/>
      </c>
      <c r="M49" s="60" t="str">
        <f>+$A$18</f>
        <v/>
      </c>
      <c r="O49" s="60" t="str">
        <f>+$A$19</f>
        <v/>
      </c>
      <c r="Q49" s="60" t="str">
        <f>+$A$20</f>
        <v/>
      </c>
      <c r="S49" s="60" t="str">
        <f>+$A$21</f>
        <v/>
      </c>
      <c r="U49" s="60" t="str">
        <f>+$A$22</f>
        <v/>
      </c>
      <c r="W49" s="60" t="str">
        <f>+$A$23</f>
        <v/>
      </c>
      <c r="Y49" s="60" t="str">
        <f>+$A$24</f>
        <v/>
      </c>
      <c r="AA49" s="60" t="str">
        <f>+$A$25</f>
        <v/>
      </c>
      <c r="AC49" s="60" t="str">
        <f>+$A$26</f>
        <v/>
      </c>
      <c r="AE49" s="26"/>
      <c r="AG49" s="4" t="s">
        <v>10</v>
      </c>
      <c r="AH49" s="5" t="s">
        <v>1</v>
      </c>
      <c r="AI49" s="5" t="s">
        <v>0</v>
      </c>
    </row>
    <row r="50" spans="1:35" ht="13.5" x14ac:dyDescent="0.25">
      <c r="A50" s="59" t="str">
        <f>+$A$12</f>
        <v/>
      </c>
      <c r="B50" s="22"/>
      <c r="C50" s="23"/>
      <c r="D50" s="22"/>
      <c r="E50" s="23"/>
      <c r="F50" s="22"/>
      <c r="G50" s="23"/>
      <c r="H50" s="22"/>
      <c r="I50" s="23"/>
      <c r="J50" s="22"/>
      <c r="K50" s="23"/>
      <c r="L50" s="22"/>
      <c r="M50" s="23"/>
      <c r="N50" s="22"/>
      <c r="O50" s="23"/>
      <c r="P50" s="22"/>
      <c r="Q50" s="23"/>
      <c r="R50" s="22"/>
      <c r="S50" s="23"/>
      <c r="T50" s="22"/>
      <c r="U50" s="23"/>
      <c r="V50" s="22"/>
      <c r="W50" s="23"/>
      <c r="X50" s="22"/>
      <c r="Y50" s="23"/>
      <c r="Z50" s="22"/>
      <c r="AA50" s="23"/>
      <c r="AB50" s="22"/>
      <c r="AC50" s="23"/>
      <c r="AE50" s="29" t="str">
        <f t="shared" ref="AE50:AE63" si="4">IF(OR(A50="",AND(A50&lt;&gt;"",A51="")),"",SUM(B50,D50,F50,H50,J50,L50,N50,P50,R50,T50,V50,X50,Z50,AB50))</f>
        <v/>
      </c>
      <c r="AG50" s="6" t="str">
        <f>+$A$12</f>
        <v/>
      </c>
      <c r="AH50" s="6" t="str">
        <f>IF(A50&lt;&gt;"",AE50,"")</f>
        <v/>
      </c>
      <c r="AI50" s="105" t="str">
        <f>IF(AH50="","",IF(AH50&gt;0,ROUND(AH50/LARGE(AH50:AH64,1),3),0))</f>
        <v/>
      </c>
    </row>
    <row r="51" spans="1:35" ht="13.5" x14ac:dyDescent="0.25">
      <c r="A51" s="59" t="str">
        <f>+$A$13</f>
        <v/>
      </c>
      <c r="B51" s="24"/>
      <c r="C51" s="24"/>
      <c r="D51" s="22"/>
      <c r="E51" s="23"/>
      <c r="F51" s="22"/>
      <c r="G51" s="23"/>
      <c r="H51" s="22"/>
      <c r="I51" s="23"/>
      <c r="J51" s="22"/>
      <c r="K51" s="23"/>
      <c r="L51" s="22"/>
      <c r="M51" s="23"/>
      <c r="N51" s="22"/>
      <c r="O51" s="23"/>
      <c r="P51" s="22"/>
      <c r="Q51" s="23"/>
      <c r="R51" s="22"/>
      <c r="S51" s="23"/>
      <c r="T51" s="22"/>
      <c r="U51" s="23"/>
      <c r="V51" s="22"/>
      <c r="W51" s="23"/>
      <c r="X51" s="22"/>
      <c r="Y51" s="23"/>
      <c r="Z51" s="22"/>
      <c r="AA51" s="23"/>
      <c r="AB51" s="22"/>
      <c r="AC51" s="23"/>
      <c r="AE51" s="29" t="str">
        <f t="shared" si="4"/>
        <v/>
      </c>
      <c r="AG51" s="7" t="str">
        <f>+$A$13</f>
        <v/>
      </c>
      <c r="AH51" s="7" t="str">
        <f>IF(A51&lt;&gt;"",IF(AE51&lt;&gt;"",AE51,0)+IF(C65&lt;&gt;"",C65,0),"")</f>
        <v/>
      </c>
      <c r="AI51" s="106" t="str">
        <f>IF(AH51="","",IF(AH51&gt;0,ROUND(AH51/LARGE(AH50:AH64,1),3),0))</f>
        <v/>
      </c>
    </row>
    <row r="52" spans="1:35" ht="13.5" x14ac:dyDescent="0.25">
      <c r="A52" s="59" t="str">
        <f>+$A$14</f>
        <v/>
      </c>
      <c r="B52" s="24"/>
      <c r="C52" s="24"/>
      <c r="D52" s="24"/>
      <c r="E52" s="24"/>
      <c r="F52" s="22"/>
      <c r="G52" s="23"/>
      <c r="H52" s="22"/>
      <c r="I52" s="23"/>
      <c r="J52" s="22"/>
      <c r="K52" s="23"/>
      <c r="L52" s="22"/>
      <c r="M52" s="23"/>
      <c r="N52" s="22"/>
      <c r="O52" s="23"/>
      <c r="P52" s="22"/>
      <c r="Q52" s="23"/>
      <c r="R52" s="22"/>
      <c r="S52" s="23"/>
      <c r="T52" s="22"/>
      <c r="U52" s="23"/>
      <c r="V52" s="22"/>
      <c r="W52" s="23"/>
      <c r="X52" s="22"/>
      <c r="Y52" s="23"/>
      <c r="Z52" s="22"/>
      <c r="AA52" s="23"/>
      <c r="AB52" s="22"/>
      <c r="AC52" s="23"/>
      <c r="AE52" s="29" t="str">
        <f t="shared" si="4"/>
        <v/>
      </c>
      <c r="AG52" s="7" t="str">
        <f>+$A$14</f>
        <v/>
      </c>
      <c r="AH52" s="7" t="str">
        <f>IF(A52&lt;&gt;"",IF(AE52&lt;&gt;"",AE52,0)+IF(E65&lt;&gt;"",E65,0),"")</f>
        <v/>
      </c>
      <c r="AI52" s="106" t="str">
        <f>IF(AH52="","",IF(AH52&gt;0,ROUND(AH52/LARGE(AH50:AH64,1),3),0))</f>
        <v/>
      </c>
    </row>
    <row r="53" spans="1:35" ht="13.5" x14ac:dyDescent="0.25">
      <c r="A53" s="59" t="str">
        <f>+$A$15</f>
        <v/>
      </c>
      <c r="B53" s="24"/>
      <c r="C53" s="24"/>
      <c r="D53" s="24"/>
      <c r="E53" s="24"/>
      <c r="F53" s="24"/>
      <c r="G53" s="24"/>
      <c r="H53" s="22"/>
      <c r="I53" s="23"/>
      <c r="J53" s="22"/>
      <c r="K53" s="23"/>
      <c r="L53" s="22"/>
      <c r="M53" s="23"/>
      <c r="N53" s="22"/>
      <c r="O53" s="23"/>
      <c r="P53" s="22"/>
      <c r="Q53" s="23"/>
      <c r="R53" s="22"/>
      <c r="S53" s="23"/>
      <c r="T53" s="22"/>
      <c r="U53" s="23"/>
      <c r="V53" s="22"/>
      <c r="W53" s="23"/>
      <c r="X53" s="22"/>
      <c r="Y53" s="23"/>
      <c r="Z53" s="22"/>
      <c r="AA53" s="23"/>
      <c r="AB53" s="22"/>
      <c r="AC53" s="23"/>
      <c r="AE53" s="29" t="str">
        <f t="shared" si="4"/>
        <v/>
      </c>
      <c r="AG53" s="7" t="str">
        <f>+$A$15</f>
        <v/>
      </c>
      <c r="AH53" s="7" t="str">
        <f>IF(A53&lt;&gt;"",IF(AE53&lt;&gt;"",AE53,0)+IF(G65&lt;&gt;"",G65,0),"")</f>
        <v/>
      </c>
      <c r="AI53" s="106" t="str">
        <f>IF(AH53="","",IF(AH53&gt;0,ROUND(AH53/LARGE(AH50:AH64,1),3),0))</f>
        <v/>
      </c>
    </row>
    <row r="54" spans="1:35" ht="13.5" x14ac:dyDescent="0.25">
      <c r="A54" s="59" t="str">
        <f>+$A$16</f>
        <v/>
      </c>
      <c r="B54" s="24"/>
      <c r="C54" s="24"/>
      <c r="D54" s="24"/>
      <c r="E54" s="24"/>
      <c r="F54" s="24"/>
      <c r="G54" s="24"/>
      <c r="H54" s="24"/>
      <c r="I54" s="24"/>
      <c r="J54" s="22"/>
      <c r="K54" s="23"/>
      <c r="L54" s="22"/>
      <c r="M54" s="23"/>
      <c r="N54" s="22"/>
      <c r="O54" s="23"/>
      <c r="P54" s="22"/>
      <c r="Q54" s="23"/>
      <c r="R54" s="22"/>
      <c r="S54" s="23"/>
      <c r="T54" s="22"/>
      <c r="U54" s="23"/>
      <c r="V54" s="22"/>
      <c r="W54" s="23"/>
      <c r="X54" s="22"/>
      <c r="Y54" s="23"/>
      <c r="Z54" s="22"/>
      <c r="AA54" s="23"/>
      <c r="AB54" s="22"/>
      <c r="AC54" s="23"/>
      <c r="AE54" s="29" t="str">
        <f t="shared" si="4"/>
        <v/>
      </c>
      <c r="AG54" s="7" t="str">
        <f>+$A$16</f>
        <v/>
      </c>
      <c r="AH54" s="7" t="str">
        <f>IF(A54&lt;&gt;"",IF(AE54&lt;&gt;"",AE54,0)+IF(I65&lt;&gt;"",I65,0),"")</f>
        <v/>
      </c>
      <c r="AI54" s="106" t="str">
        <f>IF(AH54="","",IF(AH54&gt;0,ROUND(AH54/LARGE(AH50:AH64,1),3),0))</f>
        <v/>
      </c>
    </row>
    <row r="55" spans="1:35" ht="13.5" x14ac:dyDescent="0.25">
      <c r="A55" s="59" t="str">
        <f>+$A$17</f>
        <v/>
      </c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2"/>
      <c r="M55" s="23"/>
      <c r="N55" s="22"/>
      <c r="O55" s="23"/>
      <c r="P55" s="22"/>
      <c r="Q55" s="23"/>
      <c r="R55" s="22"/>
      <c r="S55" s="23"/>
      <c r="T55" s="22"/>
      <c r="U55" s="23"/>
      <c r="V55" s="22"/>
      <c r="W55" s="23"/>
      <c r="X55" s="22"/>
      <c r="Y55" s="23"/>
      <c r="Z55" s="22"/>
      <c r="AA55" s="23"/>
      <c r="AB55" s="22"/>
      <c r="AC55" s="23"/>
      <c r="AE55" s="29" t="str">
        <f t="shared" si="4"/>
        <v/>
      </c>
      <c r="AG55" s="7" t="str">
        <f>+$A$17</f>
        <v/>
      </c>
      <c r="AH55" s="7" t="str">
        <f>IF(A55&lt;&gt;"",IF(AE55&lt;&gt;"",AE55,0)+IF(K65&lt;&gt;"",K65,0),"")</f>
        <v/>
      </c>
      <c r="AI55" s="106" t="str">
        <f>IF(AH55="","",IF(AH55&gt;0,ROUND(AH55/LARGE(AH50:AH64,1),3),0))</f>
        <v/>
      </c>
    </row>
    <row r="56" spans="1:35" ht="13.5" x14ac:dyDescent="0.25">
      <c r="A56" s="59" t="str">
        <f>+$A$18</f>
        <v/>
      </c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2"/>
      <c r="O56" s="23"/>
      <c r="P56" s="22"/>
      <c r="Q56" s="23"/>
      <c r="R56" s="22"/>
      <c r="S56" s="23"/>
      <c r="T56" s="22"/>
      <c r="U56" s="23"/>
      <c r="V56" s="22"/>
      <c r="W56" s="23"/>
      <c r="X56" s="22"/>
      <c r="Y56" s="23"/>
      <c r="Z56" s="22"/>
      <c r="AA56" s="23"/>
      <c r="AB56" s="22"/>
      <c r="AC56" s="23"/>
      <c r="AE56" s="29" t="str">
        <f t="shared" si="4"/>
        <v/>
      </c>
      <c r="AG56" s="7" t="str">
        <f>+$A$18</f>
        <v/>
      </c>
      <c r="AH56" s="7" t="str">
        <f>IF(A56&lt;&gt;"",IF(AE56&lt;&gt;"",AE56,0)+IF(M65&lt;&gt;"",M65,0),"")</f>
        <v/>
      </c>
      <c r="AI56" s="106" t="str">
        <f>IF(AH56="","",IF(AH56&gt;0,ROUND(AH56/LARGE(AH50:AH64,1),3),0))</f>
        <v/>
      </c>
    </row>
    <row r="57" spans="1:35" ht="13.5" x14ac:dyDescent="0.25">
      <c r="A57" s="59" t="str">
        <f>+$A$19</f>
        <v/>
      </c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2"/>
      <c r="Q57" s="23"/>
      <c r="R57" s="22"/>
      <c r="S57" s="23"/>
      <c r="T57" s="22"/>
      <c r="U57" s="23"/>
      <c r="V57" s="22"/>
      <c r="W57" s="23"/>
      <c r="X57" s="22"/>
      <c r="Y57" s="23"/>
      <c r="Z57" s="22"/>
      <c r="AA57" s="23"/>
      <c r="AB57" s="22"/>
      <c r="AC57" s="23"/>
      <c r="AE57" s="29" t="str">
        <f t="shared" si="4"/>
        <v/>
      </c>
      <c r="AG57" s="7" t="str">
        <f>+$A$19</f>
        <v/>
      </c>
      <c r="AH57" s="7" t="str">
        <f>IF(A57&lt;&gt;"",IF(AE57&lt;&gt;"",AE57,0)+IF(O65&lt;&gt;"",O65,0),"")</f>
        <v/>
      </c>
      <c r="AI57" s="106" t="str">
        <f>IF(AH57="","",IF(AH57&gt;0,ROUND(AH57/LARGE(AH50:AH64,1),3),0))</f>
        <v/>
      </c>
    </row>
    <row r="58" spans="1:35" ht="13.5" x14ac:dyDescent="0.25">
      <c r="A58" s="59" t="str">
        <f>+$A$20</f>
        <v/>
      </c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2"/>
      <c r="S58" s="23"/>
      <c r="T58" s="22"/>
      <c r="U58" s="23"/>
      <c r="V58" s="22"/>
      <c r="W58" s="23"/>
      <c r="X58" s="22"/>
      <c r="Y58" s="23"/>
      <c r="Z58" s="22"/>
      <c r="AA58" s="23"/>
      <c r="AB58" s="22"/>
      <c r="AC58" s="23"/>
      <c r="AE58" s="29" t="str">
        <f t="shared" si="4"/>
        <v/>
      </c>
      <c r="AG58" s="7" t="str">
        <f>+$A$20</f>
        <v/>
      </c>
      <c r="AH58" s="7" t="str">
        <f>IF(A58&lt;&gt;"",IF(AE58&lt;&gt;"",AE58,0)+IF(Q65&lt;&gt;"",Q65,0),"")</f>
        <v/>
      </c>
      <c r="AI58" s="106" t="str">
        <f>IF(AH58="","",IF(AH58&gt;0,ROUND(AH58/LARGE(AH50:AH64,1),3),0))</f>
        <v/>
      </c>
    </row>
    <row r="59" spans="1:35" ht="13.5" x14ac:dyDescent="0.25">
      <c r="A59" s="59" t="str">
        <f>+$A$21</f>
        <v/>
      </c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2"/>
      <c r="U59" s="23"/>
      <c r="V59" s="22"/>
      <c r="W59" s="23"/>
      <c r="X59" s="22"/>
      <c r="Y59" s="23"/>
      <c r="Z59" s="22"/>
      <c r="AA59" s="23"/>
      <c r="AB59" s="22"/>
      <c r="AC59" s="23"/>
      <c r="AE59" s="29" t="str">
        <f t="shared" si="4"/>
        <v/>
      </c>
      <c r="AG59" s="7" t="str">
        <f>+$A$21</f>
        <v/>
      </c>
      <c r="AH59" s="7" t="str">
        <f>IF(A59&lt;&gt;"",IF(AE59&lt;&gt;"",AE59,0)+IF(S65&lt;&gt;"",S65,0),"")</f>
        <v/>
      </c>
      <c r="AI59" s="106" t="str">
        <f>IF(AH59="","",IF(AH59&gt;0,ROUND(AH59/LARGE(AH50:AH64,1),3),0))</f>
        <v/>
      </c>
    </row>
    <row r="60" spans="1:35" ht="13.5" x14ac:dyDescent="0.25">
      <c r="A60" s="59" t="str">
        <f>+$A$22</f>
        <v/>
      </c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2"/>
      <c r="W60" s="23"/>
      <c r="X60" s="22"/>
      <c r="Y60" s="23"/>
      <c r="Z60" s="22"/>
      <c r="AA60" s="23"/>
      <c r="AB60" s="22"/>
      <c r="AC60" s="23"/>
      <c r="AE60" s="29" t="str">
        <f t="shared" si="4"/>
        <v/>
      </c>
      <c r="AG60" s="7" t="str">
        <f>+$A$22</f>
        <v/>
      </c>
      <c r="AH60" s="7" t="str">
        <f>IF(A60&lt;&gt;"",IF(AE60&lt;&gt;"",AE60,0)+IF(U65&lt;&gt;"",U65,0),"")</f>
        <v/>
      </c>
      <c r="AI60" s="106" t="str">
        <f>IF(AH60="","",IF(AH60&gt;0,ROUND(AH60/LARGE(AH50:AH64,1),3),0))</f>
        <v/>
      </c>
    </row>
    <row r="61" spans="1:35" ht="13.5" x14ac:dyDescent="0.25">
      <c r="A61" s="59" t="str">
        <f>+$A$23</f>
        <v/>
      </c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2"/>
      <c r="Y61" s="23"/>
      <c r="Z61" s="22"/>
      <c r="AA61" s="23"/>
      <c r="AB61" s="22"/>
      <c r="AC61" s="23"/>
      <c r="AE61" s="29" t="str">
        <f t="shared" si="4"/>
        <v/>
      </c>
      <c r="AG61" s="7" t="str">
        <f>+$A$23</f>
        <v/>
      </c>
      <c r="AH61" s="7" t="str">
        <f>IF(A61&lt;&gt;"",IF(AE61&lt;&gt;"",AE61,0)+IF(W65&lt;&gt;"",W65,0),"")</f>
        <v/>
      </c>
      <c r="AI61" s="106" t="str">
        <f>IF(AH61="","",IF(AH61&gt;0,ROUND(AH61/LARGE(AH50:AH64,1),3),0))</f>
        <v/>
      </c>
    </row>
    <row r="62" spans="1:35" ht="13.5" x14ac:dyDescent="0.25">
      <c r="A62" s="59" t="str">
        <f>+$A$24</f>
        <v/>
      </c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2"/>
      <c r="AA62" s="23"/>
      <c r="AB62" s="22"/>
      <c r="AC62" s="23"/>
      <c r="AE62" s="29" t="str">
        <f t="shared" si="4"/>
        <v/>
      </c>
      <c r="AG62" s="7" t="str">
        <f>+$A$24</f>
        <v/>
      </c>
      <c r="AH62" s="7" t="str">
        <f>IF(A62&lt;&gt;"",IF(AE62&lt;&gt;"",AE62,0)+IF(Y65&lt;&gt;"",Y65,0),"")</f>
        <v/>
      </c>
      <c r="AI62" s="106" t="str">
        <f>IF(AH62="","",IF(AH62&gt;0,ROUND(AH62/LARGE(AH50:AH64,1),3),0))</f>
        <v/>
      </c>
    </row>
    <row r="63" spans="1:35" ht="13.5" x14ac:dyDescent="0.25">
      <c r="A63" s="59" t="str">
        <f>+$A$25</f>
        <v/>
      </c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2"/>
      <c r="AC63" s="23"/>
      <c r="AE63" s="29" t="str">
        <f t="shared" si="4"/>
        <v/>
      </c>
      <c r="AG63" s="7" t="str">
        <f>+$A$25</f>
        <v/>
      </c>
      <c r="AH63" s="7" t="str">
        <f>IF(A63&lt;&gt;"",IF(AE63&lt;&gt;"",AE63,0)+IF(AA65&lt;&gt;"",AA65,0),"")</f>
        <v/>
      </c>
      <c r="AI63" s="106" t="str">
        <f>IF(AH63="","",IF(AH63&gt;0,ROUND(AH63/LARGE(AH50:AH64,1),3),0))</f>
        <v/>
      </c>
    </row>
    <row r="64" spans="1:35" x14ac:dyDescent="0.2">
      <c r="A64" s="59" t="str">
        <f>+$A$26</f>
        <v/>
      </c>
      <c r="C64" s="3"/>
      <c r="AE64" s="26"/>
      <c r="AG64" s="40" t="str">
        <f>+$A$26</f>
        <v/>
      </c>
      <c r="AH64" s="40" t="str">
        <f>IF(A64&lt;&gt;"",IF(AE64&lt;&gt;"",AE64,0)+IF(AC65&lt;&gt;"",AC65,0),"")</f>
        <v/>
      </c>
      <c r="AI64" s="107" t="str">
        <f>IF(AH64="","",IF(AH64&gt;0,ROUND(AH64/LARGE(AH50:AH64,1),3),0))</f>
        <v/>
      </c>
    </row>
    <row r="65" spans="1:35" s="26" customFormat="1" x14ac:dyDescent="0.2">
      <c r="C65" s="27" t="str">
        <f>IF(C49="","",SUM(C50:C63))</f>
        <v/>
      </c>
      <c r="E65" s="27" t="str">
        <f>IF(E49="","",SUM(E50:E63))</f>
        <v/>
      </c>
      <c r="G65" s="27" t="str">
        <f>IF(G49="","",SUM(G50:G63))</f>
        <v/>
      </c>
      <c r="I65" s="27" t="str">
        <f>IF(I49="","",SUM(I50:I63))</f>
        <v/>
      </c>
      <c r="K65" s="27" t="str">
        <f>IF(K49="","",SUM(K50:K63))</f>
        <v/>
      </c>
      <c r="M65" s="27" t="str">
        <f>IF(M49="","",SUM(M50:M63))</f>
        <v/>
      </c>
      <c r="O65" s="27" t="str">
        <f>IF(O49="","",SUM(O50:O63))</f>
        <v/>
      </c>
      <c r="Q65" s="27" t="str">
        <f>IF(Q49="","",SUM(Q50:Q63))</f>
        <v/>
      </c>
      <c r="S65" s="27" t="str">
        <f>IF(S49="","",SUM(S50:S63))</f>
        <v/>
      </c>
      <c r="U65" s="27" t="str">
        <f>IF(U49="","",SUM(U50:U63))</f>
        <v/>
      </c>
      <c r="W65" s="27" t="str">
        <f>IF(W49="","",SUM(W50:W63))</f>
        <v/>
      </c>
      <c r="X65" s="27"/>
      <c r="Y65" s="27" t="str">
        <f>IF(Y49="","",SUM(Y50:Y63))</f>
        <v/>
      </c>
      <c r="AA65" s="27" t="str">
        <f>IF(AA49="","",SUM(AA50:AA63))</f>
        <v/>
      </c>
      <c r="AC65" s="27" t="str">
        <f>IF(AC49="","",SUM(AC50:AC63))</f>
        <v/>
      </c>
      <c r="AG65" s="41"/>
      <c r="AH65" s="93"/>
      <c r="AI65" s="41"/>
    </row>
    <row r="66" spans="1:35" ht="24" customHeight="1" x14ac:dyDescent="0.2">
      <c r="AC66" s="8" t="str">
        <f>"Firma ("&amp;Anagrafica!B90&amp;")"</f>
        <v>Firma (Commissario 2)</v>
      </c>
      <c r="AE66" s="88"/>
      <c r="AF66" s="88"/>
      <c r="AG66" s="89"/>
      <c r="AH66" s="88"/>
      <c r="AI66" s="88"/>
    </row>
    <row r="67" spans="1:35" ht="18.75" x14ac:dyDescent="0.3">
      <c r="A67" s="19" t="str">
        <f>IF(Anagrafica!A91&lt;&gt;"",Anagrafica!A91&amp;" - "&amp;Anagrafica!B91,"")</f>
        <v>3 - Commissario 3</v>
      </c>
      <c r="B67" s="20"/>
      <c r="D67" s="1"/>
    </row>
    <row r="68" spans="1:35" s="5" customFormat="1" ht="13.5" customHeight="1" x14ac:dyDescent="0.2">
      <c r="A68" s="4" t="s">
        <v>10</v>
      </c>
      <c r="C68" s="60" t="str">
        <f>$A$13</f>
        <v/>
      </c>
      <c r="E68" s="60" t="str">
        <f>+$A$14</f>
        <v/>
      </c>
      <c r="G68" s="60" t="str">
        <f>+$A$15</f>
        <v/>
      </c>
      <c r="I68" s="60" t="str">
        <f>+$A$16</f>
        <v/>
      </c>
      <c r="K68" s="60" t="str">
        <f>+$A$17</f>
        <v/>
      </c>
      <c r="M68" s="60" t="str">
        <f>+$A$18</f>
        <v/>
      </c>
      <c r="O68" s="60" t="str">
        <f>+$A$19</f>
        <v/>
      </c>
      <c r="Q68" s="60" t="str">
        <f>+$A$20</f>
        <v/>
      </c>
      <c r="S68" s="60" t="str">
        <f>+$A$21</f>
        <v/>
      </c>
      <c r="U68" s="60" t="str">
        <f>+$A$22</f>
        <v/>
      </c>
      <c r="W68" s="60" t="str">
        <f>+$A$23</f>
        <v/>
      </c>
      <c r="Y68" s="60" t="str">
        <f>+$A$24</f>
        <v/>
      </c>
      <c r="AA68" s="60" t="str">
        <f>+$A$25</f>
        <v/>
      </c>
      <c r="AC68" s="60" t="str">
        <f>+$A$26</f>
        <v/>
      </c>
      <c r="AE68" s="26"/>
      <c r="AG68" s="4" t="s">
        <v>10</v>
      </c>
      <c r="AH68" s="5" t="s">
        <v>1</v>
      </c>
      <c r="AI68" s="5" t="s">
        <v>0</v>
      </c>
    </row>
    <row r="69" spans="1:35" ht="13.5" x14ac:dyDescent="0.25">
      <c r="A69" s="59" t="str">
        <f>+$A$12</f>
        <v/>
      </c>
      <c r="B69" s="22"/>
      <c r="C69" s="23"/>
      <c r="D69" s="22"/>
      <c r="E69" s="23"/>
      <c r="F69" s="22"/>
      <c r="G69" s="23"/>
      <c r="H69" s="22"/>
      <c r="I69" s="23"/>
      <c r="J69" s="22"/>
      <c r="K69" s="23"/>
      <c r="L69" s="22"/>
      <c r="M69" s="23"/>
      <c r="N69" s="22"/>
      <c r="O69" s="23"/>
      <c r="P69" s="22"/>
      <c r="Q69" s="23"/>
      <c r="R69" s="22"/>
      <c r="S69" s="23"/>
      <c r="T69" s="22"/>
      <c r="U69" s="23"/>
      <c r="V69" s="22"/>
      <c r="W69" s="23"/>
      <c r="X69" s="22"/>
      <c r="Y69" s="23"/>
      <c r="Z69" s="22"/>
      <c r="AA69" s="23"/>
      <c r="AB69" s="22"/>
      <c r="AC69" s="23"/>
      <c r="AE69" s="29" t="str">
        <f t="shared" ref="AE69:AE82" si="5">IF(OR(A69="",AND(A69&lt;&gt;"",A70="")),"",SUM(B69,D69,F69,H69,J69,L69,N69,P69,R69,T69,V69,X69,Z69,AB69))</f>
        <v/>
      </c>
      <c r="AG69" s="6" t="str">
        <f>+$A$12</f>
        <v/>
      </c>
      <c r="AH69" s="6" t="str">
        <f>IF(A69&lt;&gt;"",AE69,"")</f>
        <v/>
      </c>
      <c r="AI69" s="105" t="str">
        <f>IF(AH69="","",IF(AH69&gt;0,ROUND(AH69/LARGE(AH69:AH83,1),3),0))</f>
        <v/>
      </c>
    </row>
    <row r="70" spans="1:35" ht="13.5" x14ac:dyDescent="0.25">
      <c r="A70" s="59" t="str">
        <f>+$A$13</f>
        <v/>
      </c>
      <c r="B70" s="24"/>
      <c r="C70" s="24"/>
      <c r="D70" s="22"/>
      <c r="E70" s="23"/>
      <c r="F70" s="22"/>
      <c r="G70" s="23"/>
      <c r="H70" s="22"/>
      <c r="I70" s="23"/>
      <c r="J70" s="22"/>
      <c r="K70" s="23"/>
      <c r="L70" s="22"/>
      <c r="M70" s="23"/>
      <c r="N70" s="22"/>
      <c r="O70" s="23"/>
      <c r="P70" s="22"/>
      <c r="Q70" s="23"/>
      <c r="R70" s="22"/>
      <c r="S70" s="23"/>
      <c r="T70" s="22"/>
      <c r="U70" s="23"/>
      <c r="V70" s="22"/>
      <c r="W70" s="23"/>
      <c r="X70" s="22"/>
      <c r="Y70" s="23"/>
      <c r="Z70" s="22"/>
      <c r="AA70" s="23"/>
      <c r="AB70" s="22"/>
      <c r="AC70" s="23"/>
      <c r="AE70" s="29" t="str">
        <f t="shared" si="5"/>
        <v/>
      </c>
      <c r="AG70" s="7" t="str">
        <f>+$A$13</f>
        <v/>
      </c>
      <c r="AH70" s="7" t="str">
        <f>IF(A70&lt;&gt;"",IF(AE70&lt;&gt;"",AE70,0)+IF(C84&lt;&gt;"",C84,0),"")</f>
        <v/>
      </c>
      <c r="AI70" s="106" t="str">
        <f>IF(AH70="","",IF(AH70&gt;0,ROUND(AH70/LARGE(AH69:AH83,1),3),0))</f>
        <v/>
      </c>
    </row>
    <row r="71" spans="1:35" ht="13.5" x14ac:dyDescent="0.25">
      <c r="A71" s="59" t="str">
        <f>+$A$14</f>
        <v/>
      </c>
      <c r="B71" s="24"/>
      <c r="C71" s="24"/>
      <c r="D71" s="24"/>
      <c r="E71" s="24"/>
      <c r="F71" s="22"/>
      <c r="G71" s="23"/>
      <c r="H71" s="22"/>
      <c r="I71" s="23"/>
      <c r="J71" s="22"/>
      <c r="K71" s="23"/>
      <c r="L71" s="22"/>
      <c r="M71" s="23"/>
      <c r="N71" s="22"/>
      <c r="O71" s="23"/>
      <c r="P71" s="22"/>
      <c r="Q71" s="23"/>
      <c r="R71" s="22"/>
      <c r="S71" s="23"/>
      <c r="T71" s="22"/>
      <c r="U71" s="23"/>
      <c r="V71" s="22"/>
      <c r="W71" s="23"/>
      <c r="X71" s="22"/>
      <c r="Y71" s="23"/>
      <c r="Z71" s="22"/>
      <c r="AA71" s="23"/>
      <c r="AB71" s="22"/>
      <c r="AC71" s="23"/>
      <c r="AE71" s="29" t="str">
        <f t="shared" si="5"/>
        <v/>
      </c>
      <c r="AG71" s="7" t="str">
        <f>+$A$14</f>
        <v/>
      </c>
      <c r="AH71" s="7" t="str">
        <f>IF(A71&lt;&gt;"",IF(AE71&lt;&gt;"",AE71,0)+IF(E84&lt;&gt;"",E84,0),"")</f>
        <v/>
      </c>
      <c r="AI71" s="106" t="str">
        <f>IF(AH71="","",IF(AH71&gt;0,ROUND(AH71/LARGE(AH69:AH83,1),3),0))</f>
        <v/>
      </c>
    </row>
    <row r="72" spans="1:35" ht="13.5" x14ac:dyDescent="0.25">
      <c r="A72" s="59" t="str">
        <f>+$A$15</f>
        <v/>
      </c>
      <c r="B72" s="24"/>
      <c r="C72" s="24"/>
      <c r="D72" s="24"/>
      <c r="E72" s="24"/>
      <c r="F72" s="24"/>
      <c r="G72" s="24"/>
      <c r="H72" s="22"/>
      <c r="I72" s="23"/>
      <c r="J72" s="22"/>
      <c r="K72" s="23"/>
      <c r="L72" s="22"/>
      <c r="M72" s="23"/>
      <c r="N72" s="22"/>
      <c r="O72" s="23"/>
      <c r="P72" s="22"/>
      <c r="Q72" s="23"/>
      <c r="R72" s="22"/>
      <c r="S72" s="23"/>
      <c r="T72" s="22"/>
      <c r="U72" s="23"/>
      <c r="V72" s="22"/>
      <c r="W72" s="23"/>
      <c r="X72" s="22"/>
      <c r="Y72" s="23"/>
      <c r="Z72" s="22"/>
      <c r="AA72" s="23"/>
      <c r="AB72" s="22"/>
      <c r="AC72" s="23"/>
      <c r="AE72" s="29" t="str">
        <f t="shared" si="5"/>
        <v/>
      </c>
      <c r="AG72" s="7" t="str">
        <f>+$A$15</f>
        <v/>
      </c>
      <c r="AH72" s="7" t="str">
        <f>IF(A72&lt;&gt;"",IF(AE72&lt;&gt;"",AE72,0)+IF(G84&lt;&gt;"",G84,0),"")</f>
        <v/>
      </c>
      <c r="AI72" s="106" t="str">
        <f>IF(AH72="","",IF(AH72&gt;0,ROUND(AH72/LARGE(AH69:AH83,1),3),0))</f>
        <v/>
      </c>
    </row>
    <row r="73" spans="1:35" ht="13.5" x14ac:dyDescent="0.25">
      <c r="A73" s="59" t="str">
        <f>+$A$16</f>
        <v/>
      </c>
      <c r="B73" s="24"/>
      <c r="C73" s="24"/>
      <c r="D73" s="24"/>
      <c r="E73" s="24"/>
      <c r="F73" s="24"/>
      <c r="G73" s="24"/>
      <c r="H73" s="24"/>
      <c r="I73" s="24"/>
      <c r="J73" s="22"/>
      <c r="K73" s="23"/>
      <c r="L73" s="22"/>
      <c r="M73" s="23"/>
      <c r="N73" s="22"/>
      <c r="O73" s="23"/>
      <c r="P73" s="22"/>
      <c r="Q73" s="23"/>
      <c r="R73" s="22"/>
      <c r="S73" s="23"/>
      <c r="T73" s="22"/>
      <c r="U73" s="23"/>
      <c r="V73" s="22"/>
      <c r="W73" s="23"/>
      <c r="X73" s="22"/>
      <c r="Y73" s="23"/>
      <c r="Z73" s="22"/>
      <c r="AA73" s="23"/>
      <c r="AB73" s="22"/>
      <c r="AC73" s="23"/>
      <c r="AE73" s="29" t="str">
        <f t="shared" si="5"/>
        <v/>
      </c>
      <c r="AG73" s="7" t="str">
        <f>+$A$16</f>
        <v/>
      </c>
      <c r="AH73" s="7" t="str">
        <f>IF(A73&lt;&gt;"",IF(AE73&lt;&gt;"",AE73,0)+IF(I84&lt;&gt;"",I84,0),"")</f>
        <v/>
      </c>
      <c r="AI73" s="106" t="str">
        <f>IF(AH73="","",IF(AH73&gt;0,ROUND(AH73/LARGE(AH69:AH83,1),3),0))</f>
        <v/>
      </c>
    </row>
    <row r="74" spans="1:35" ht="13.5" x14ac:dyDescent="0.25">
      <c r="A74" s="59" t="str">
        <f>+$A$17</f>
        <v/>
      </c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2"/>
      <c r="M74" s="23"/>
      <c r="N74" s="22"/>
      <c r="O74" s="23"/>
      <c r="P74" s="22"/>
      <c r="Q74" s="23"/>
      <c r="R74" s="22"/>
      <c r="S74" s="23"/>
      <c r="T74" s="22"/>
      <c r="U74" s="23"/>
      <c r="V74" s="22"/>
      <c r="W74" s="23"/>
      <c r="X74" s="22"/>
      <c r="Y74" s="23"/>
      <c r="Z74" s="22"/>
      <c r="AA74" s="23"/>
      <c r="AB74" s="22"/>
      <c r="AC74" s="23"/>
      <c r="AE74" s="29" t="str">
        <f t="shared" si="5"/>
        <v/>
      </c>
      <c r="AG74" s="7" t="str">
        <f>+$A$17</f>
        <v/>
      </c>
      <c r="AH74" s="7" t="str">
        <f>IF(A74&lt;&gt;"",IF(AE74&lt;&gt;"",AE74,0)+IF(K84&lt;&gt;"",K84,0),"")</f>
        <v/>
      </c>
      <c r="AI74" s="106" t="str">
        <f>IF(AH74="","",IF(AH74&gt;0,ROUND(AH74/LARGE(AH69:AH83,1),3),0))</f>
        <v/>
      </c>
    </row>
    <row r="75" spans="1:35" ht="13.5" x14ac:dyDescent="0.25">
      <c r="A75" s="59" t="str">
        <f>+$A$18</f>
        <v/>
      </c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2"/>
      <c r="O75" s="23"/>
      <c r="P75" s="22"/>
      <c r="Q75" s="23"/>
      <c r="R75" s="22"/>
      <c r="S75" s="23"/>
      <c r="T75" s="22"/>
      <c r="U75" s="23"/>
      <c r="V75" s="22"/>
      <c r="W75" s="23"/>
      <c r="X75" s="22"/>
      <c r="Y75" s="23"/>
      <c r="Z75" s="22"/>
      <c r="AA75" s="23"/>
      <c r="AB75" s="22"/>
      <c r="AC75" s="23"/>
      <c r="AE75" s="29" t="str">
        <f t="shared" si="5"/>
        <v/>
      </c>
      <c r="AG75" s="7" t="str">
        <f>+$A$18</f>
        <v/>
      </c>
      <c r="AH75" s="7" t="str">
        <f>IF(A75&lt;&gt;"",IF(AE75&lt;&gt;"",AE75,0)+IF(M84&lt;&gt;"",M84,0),"")</f>
        <v/>
      </c>
      <c r="AI75" s="106" t="str">
        <f>IF(AH75="","",IF(AH75&gt;0,ROUND(AH75/LARGE(AH69:AH83,1),3),0))</f>
        <v/>
      </c>
    </row>
    <row r="76" spans="1:35" ht="13.5" x14ac:dyDescent="0.25">
      <c r="A76" s="59" t="str">
        <f>+$A$19</f>
        <v/>
      </c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2"/>
      <c r="Q76" s="23"/>
      <c r="R76" s="22"/>
      <c r="S76" s="23"/>
      <c r="T76" s="22"/>
      <c r="U76" s="23"/>
      <c r="V76" s="22"/>
      <c r="W76" s="23"/>
      <c r="X76" s="22"/>
      <c r="Y76" s="23"/>
      <c r="Z76" s="22"/>
      <c r="AA76" s="23"/>
      <c r="AB76" s="22"/>
      <c r="AC76" s="23"/>
      <c r="AE76" s="29" t="str">
        <f t="shared" si="5"/>
        <v/>
      </c>
      <c r="AG76" s="7" t="str">
        <f>+$A$19</f>
        <v/>
      </c>
      <c r="AH76" s="7" t="str">
        <f>IF(A76&lt;&gt;"",IF(AE76&lt;&gt;"",AE76,0)+IF(O84&lt;&gt;"",O84,0),"")</f>
        <v/>
      </c>
      <c r="AI76" s="106" t="str">
        <f>IF(AH76="","",IF(AH76&gt;0,ROUND(AH76/LARGE(AH69:AH83,1),3),0))</f>
        <v/>
      </c>
    </row>
    <row r="77" spans="1:35" ht="13.5" x14ac:dyDescent="0.25">
      <c r="A77" s="59" t="str">
        <f>+$A$20</f>
        <v/>
      </c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2"/>
      <c r="S77" s="23"/>
      <c r="T77" s="22"/>
      <c r="U77" s="23"/>
      <c r="V77" s="22"/>
      <c r="W77" s="23"/>
      <c r="X77" s="22"/>
      <c r="Y77" s="23"/>
      <c r="Z77" s="22"/>
      <c r="AA77" s="23"/>
      <c r="AB77" s="22"/>
      <c r="AC77" s="23"/>
      <c r="AE77" s="29" t="str">
        <f t="shared" si="5"/>
        <v/>
      </c>
      <c r="AG77" s="7" t="str">
        <f>+$A$20</f>
        <v/>
      </c>
      <c r="AH77" s="7" t="str">
        <f>IF(A77&lt;&gt;"",IF(AE77&lt;&gt;"",AE77,0)+IF(Q84&lt;&gt;"",Q84,0),"")</f>
        <v/>
      </c>
      <c r="AI77" s="106" t="str">
        <f>IF(AH77="","",IF(AH77&gt;0,ROUND(AH77/LARGE(AH69:AH83,1),3),0))</f>
        <v/>
      </c>
    </row>
    <row r="78" spans="1:35" ht="13.5" x14ac:dyDescent="0.25">
      <c r="A78" s="59" t="str">
        <f>+$A$21</f>
        <v/>
      </c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2"/>
      <c r="U78" s="23"/>
      <c r="V78" s="22"/>
      <c r="W78" s="23"/>
      <c r="X78" s="22"/>
      <c r="Y78" s="23"/>
      <c r="Z78" s="22"/>
      <c r="AA78" s="23"/>
      <c r="AB78" s="22"/>
      <c r="AC78" s="23"/>
      <c r="AE78" s="29" t="str">
        <f t="shared" si="5"/>
        <v/>
      </c>
      <c r="AG78" s="7" t="str">
        <f>+$A$21</f>
        <v/>
      </c>
      <c r="AH78" s="7" t="str">
        <f>IF(A78&lt;&gt;"",IF(AE78&lt;&gt;"",AE78,0)+IF(S84&lt;&gt;"",S84,0),"")</f>
        <v/>
      </c>
      <c r="AI78" s="106" t="str">
        <f>IF(AH78="","",IF(AH78&gt;0,ROUND(AH78/LARGE(AH69:AH83,1),3),0))</f>
        <v/>
      </c>
    </row>
    <row r="79" spans="1:35" ht="13.5" x14ac:dyDescent="0.25">
      <c r="A79" s="59" t="str">
        <f>+$A$22</f>
        <v/>
      </c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2"/>
      <c r="W79" s="23"/>
      <c r="X79" s="22"/>
      <c r="Y79" s="23"/>
      <c r="Z79" s="22"/>
      <c r="AA79" s="23"/>
      <c r="AB79" s="22"/>
      <c r="AC79" s="23"/>
      <c r="AE79" s="29" t="str">
        <f t="shared" si="5"/>
        <v/>
      </c>
      <c r="AG79" s="7" t="str">
        <f>+$A$22</f>
        <v/>
      </c>
      <c r="AH79" s="7" t="str">
        <f>IF(A79&lt;&gt;"",IF(AE79&lt;&gt;"",AE79,0)+IF(U84&lt;&gt;"",U84,0),"")</f>
        <v/>
      </c>
      <c r="AI79" s="106" t="str">
        <f>IF(AH79="","",IF(AH79&gt;0,ROUND(AH79/LARGE(AH69:AH83,1),3),0))</f>
        <v/>
      </c>
    </row>
    <row r="80" spans="1:35" ht="13.5" x14ac:dyDescent="0.25">
      <c r="A80" s="59" t="str">
        <f>+$A$23</f>
        <v/>
      </c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2"/>
      <c r="Y80" s="23"/>
      <c r="Z80" s="22"/>
      <c r="AA80" s="23"/>
      <c r="AB80" s="22"/>
      <c r="AC80" s="23"/>
      <c r="AE80" s="29" t="str">
        <f t="shared" si="5"/>
        <v/>
      </c>
      <c r="AG80" s="7" t="str">
        <f>+$A$23</f>
        <v/>
      </c>
      <c r="AH80" s="7" t="str">
        <f>IF(A80&lt;&gt;"",IF(AE80&lt;&gt;"",AE80,0)+IF(W84&lt;&gt;"",W84,0),"")</f>
        <v/>
      </c>
      <c r="AI80" s="106" t="str">
        <f>IF(AH80="","",IF(AH80&gt;0,ROUND(AH80/LARGE(AH69:AH83,1),3),0))</f>
        <v/>
      </c>
    </row>
    <row r="81" spans="1:35" ht="13.5" x14ac:dyDescent="0.25">
      <c r="A81" s="59" t="str">
        <f>+$A$24</f>
        <v/>
      </c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2"/>
      <c r="AA81" s="23"/>
      <c r="AB81" s="22"/>
      <c r="AC81" s="23"/>
      <c r="AE81" s="29" t="str">
        <f t="shared" si="5"/>
        <v/>
      </c>
      <c r="AG81" s="7" t="str">
        <f>+$A$24</f>
        <v/>
      </c>
      <c r="AH81" s="7" t="str">
        <f>IF(A81&lt;&gt;"",IF(AE81&lt;&gt;"",AE81,0)+IF(Y84&lt;&gt;"",Y84,0),"")</f>
        <v/>
      </c>
      <c r="AI81" s="106" t="str">
        <f>IF(AH81="","",IF(AH81&gt;0,ROUND(AH81/LARGE(AH69:AH83,1),3),0))</f>
        <v/>
      </c>
    </row>
    <row r="82" spans="1:35" ht="13.5" x14ac:dyDescent="0.25">
      <c r="A82" s="59" t="str">
        <f>+$A$25</f>
        <v/>
      </c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2"/>
      <c r="AC82" s="23"/>
      <c r="AE82" s="29" t="str">
        <f t="shared" si="5"/>
        <v/>
      </c>
      <c r="AG82" s="7" t="str">
        <f>+$A$25</f>
        <v/>
      </c>
      <c r="AH82" s="7" t="str">
        <f>IF(A82&lt;&gt;"",IF(AE82&lt;&gt;"",AE82,0)+IF(AA84&lt;&gt;"",AA84,0),"")</f>
        <v/>
      </c>
      <c r="AI82" s="106" t="str">
        <f>IF(AH82="","",IF(AH82&gt;0,ROUND(AH82/LARGE(AH69:AH83,1),3),0))</f>
        <v/>
      </c>
    </row>
    <row r="83" spans="1:35" x14ac:dyDescent="0.2">
      <c r="A83" s="59" t="str">
        <f>+$A$26</f>
        <v/>
      </c>
      <c r="C83" s="3"/>
      <c r="AE83" s="26"/>
      <c r="AG83" s="40" t="str">
        <f>+$A$26</f>
        <v/>
      </c>
      <c r="AH83" s="40" t="str">
        <f>IF(A83&lt;&gt;"",IF(AE83&lt;&gt;"",AE83,0)+IF(AC84&lt;&gt;"",AC84,0),"")</f>
        <v/>
      </c>
      <c r="AI83" s="107" t="str">
        <f>IF(AH83="","",IF(AH83&gt;0,ROUND(AH83/LARGE(AH69:AH83,1),3),0))</f>
        <v/>
      </c>
    </row>
    <row r="84" spans="1:35" s="26" customFormat="1" x14ac:dyDescent="0.2">
      <c r="C84" s="27" t="str">
        <f>IF(C68="","",SUM(C69:C82))</f>
        <v/>
      </c>
      <c r="E84" s="27" t="str">
        <f>IF(E68="","",SUM(E69:E82))</f>
        <v/>
      </c>
      <c r="G84" s="27" t="str">
        <f>IF(G68="","",SUM(G69:G82))</f>
        <v/>
      </c>
      <c r="I84" s="27" t="str">
        <f>IF(I68="","",SUM(I69:I82))</f>
        <v/>
      </c>
      <c r="K84" s="27" t="str">
        <f>IF(K68="","",SUM(K69:K82))</f>
        <v/>
      </c>
      <c r="M84" s="27" t="str">
        <f>IF(M68="","",SUM(M69:M82))</f>
        <v/>
      </c>
      <c r="O84" s="27" t="str">
        <f>IF(O68="","",SUM(O69:O82))</f>
        <v/>
      </c>
      <c r="Q84" s="27" t="str">
        <f>IF(Q68="","",SUM(Q69:Q82))</f>
        <v/>
      </c>
      <c r="S84" s="27" t="str">
        <f>IF(S68="","",SUM(S69:S82))</f>
        <v/>
      </c>
      <c r="U84" s="27" t="str">
        <f>IF(U68="","",SUM(U69:U82))</f>
        <v/>
      </c>
      <c r="W84" s="27" t="str">
        <f>IF(W68="","",SUM(W69:W82))</f>
        <v/>
      </c>
      <c r="X84" s="27"/>
      <c r="Y84" s="27" t="str">
        <f>IF(Y68="","",SUM(Y69:Y82))</f>
        <v/>
      </c>
      <c r="AA84" s="27" t="str">
        <f>IF(AA68="","",SUM(AA69:AA82))</f>
        <v/>
      </c>
      <c r="AC84" s="27" t="str">
        <f>IF(AC68="","",SUM(AC69:AC82))</f>
        <v/>
      </c>
      <c r="AG84" s="41"/>
      <c r="AH84" s="93"/>
      <c r="AI84" s="41"/>
    </row>
    <row r="85" spans="1:35" ht="24" customHeight="1" x14ac:dyDescent="0.2">
      <c r="AC85" s="8" t="str">
        <f>"Firma ("&amp;Anagrafica!B91&amp;")"</f>
        <v>Firma (Commissario 3)</v>
      </c>
      <c r="AE85" s="88"/>
      <c r="AF85" s="88"/>
      <c r="AG85" s="89"/>
      <c r="AH85" s="88"/>
      <c r="AI85" s="88"/>
    </row>
    <row r="86" spans="1:35" ht="18.75" x14ac:dyDescent="0.3">
      <c r="A86" s="19" t="str">
        <f>IF(Anagrafica!A92&lt;&gt;"",Anagrafica!A92&amp;" - "&amp;Anagrafica!B92,"")</f>
        <v/>
      </c>
      <c r="B86" s="20"/>
      <c r="D86" s="1"/>
      <c r="AE86" s="90"/>
      <c r="AF86" s="90"/>
      <c r="AG86" s="91"/>
      <c r="AH86" s="90"/>
      <c r="AI86" s="90"/>
    </row>
    <row r="87" spans="1:35" s="5" customFormat="1" ht="13.5" customHeight="1" x14ac:dyDescent="0.2">
      <c r="A87" s="4" t="s">
        <v>10</v>
      </c>
      <c r="C87" s="60" t="str">
        <f>$A$13</f>
        <v/>
      </c>
      <c r="E87" s="60" t="str">
        <f>+$A$14</f>
        <v/>
      </c>
      <c r="G87" s="60" t="str">
        <f>+$A$15</f>
        <v/>
      </c>
      <c r="I87" s="60" t="str">
        <f>+$A$16</f>
        <v/>
      </c>
      <c r="K87" s="60" t="str">
        <f>+$A$17</f>
        <v/>
      </c>
      <c r="M87" s="60" t="str">
        <f>+$A$18</f>
        <v/>
      </c>
      <c r="O87" s="60" t="str">
        <f>+$A$19</f>
        <v/>
      </c>
      <c r="Q87" s="60" t="str">
        <f>+$A$20</f>
        <v/>
      </c>
      <c r="S87" s="60" t="str">
        <f>+$A$21</f>
        <v/>
      </c>
      <c r="U87" s="60" t="str">
        <f>+$A$22</f>
        <v/>
      </c>
      <c r="W87" s="60" t="str">
        <f>+$A$23</f>
        <v/>
      </c>
      <c r="Y87" s="60" t="str">
        <f>+$A$24</f>
        <v/>
      </c>
      <c r="AA87" s="60" t="str">
        <f>+$A$25</f>
        <v/>
      </c>
      <c r="AC87" s="60" t="str">
        <f>+$A$26</f>
        <v/>
      </c>
      <c r="AE87" s="26"/>
      <c r="AG87" s="4" t="s">
        <v>10</v>
      </c>
      <c r="AH87" s="5" t="s">
        <v>1</v>
      </c>
      <c r="AI87" s="5" t="s">
        <v>0</v>
      </c>
    </row>
    <row r="88" spans="1:35" ht="13.5" x14ac:dyDescent="0.25">
      <c r="A88" s="59" t="str">
        <f>+$A$12</f>
        <v/>
      </c>
      <c r="B88" s="22"/>
      <c r="C88" s="23"/>
      <c r="D88" s="22"/>
      <c r="E88" s="23"/>
      <c r="F88" s="22"/>
      <c r="G88" s="23"/>
      <c r="H88" s="22"/>
      <c r="I88" s="23"/>
      <c r="J88" s="22"/>
      <c r="K88" s="23"/>
      <c r="L88" s="22"/>
      <c r="M88" s="23"/>
      <c r="N88" s="22"/>
      <c r="O88" s="23"/>
      <c r="P88" s="22"/>
      <c r="Q88" s="23"/>
      <c r="R88" s="22"/>
      <c r="S88" s="23"/>
      <c r="T88" s="22"/>
      <c r="U88" s="23"/>
      <c r="V88" s="22"/>
      <c r="W88" s="23"/>
      <c r="X88" s="22"/>
      <c r="Y88" s="23"/>
      <c r="Z88" s="22"/>
      <c r="AA88" s="23"/>
      <c r="AB88" s="22"/>
      <c r="AC88" s="23"/>
      <c r="AE88" s="29" t="str">
        <f t="shared" ref="AE88:AE101" si="6">IF(OR(A88="",AND(A88&lt;&gt;"",A89="")),"",SUM(B88,D88,F88,H88,J88,L88,N88,P88,R88,T88,V88,X88,Z88,AB88))</f>
        <v/>
      </c>
      <c r="AG88" s="6" t="str">
        <f>+$A$12</f>
        <v/>
      </c>
      <c r="AH88" s="6" t="str">
        <f>IF(A88&lt;&gt;"",AE88,"")</f>
        <v/>
      </c>
      <c r="AI88" s="105" t="str">
        <f>IF(AH88="","",IF(AH88&gt;0,ROUND(AH88/LARGE(AH88:AH102,1),3),0))</f>
        <v/>
      </c>
    </row>
    <row r="89" spans="1:35" ht="13.5" x14ac:dyDescent="0.25">
      <c r="A89" s="59" t="str">
        <f>+$A$13</f>
        <v/>
      </c>
      <c r="B89" s="24"/>
      <c r="C89" s="24"/>
      <c r="D89" s="22"/>
      <c r="E89" s="23"/>
      <c r="F89" s="22"/>
      <c r="G89" s="23"/>
      <c r="H89" s="22"/>
      <c r="I89" s="23"/>
      <c r="J89" s="22"/>
      <c r="K89" s="23"/>
      <c r="L89" s="22"/>
      <c r="M89" s="23"/>
      <c r="N89" s="22"/>
      <c r="O89" s="23"/>
      <c r="P89" s="22"/>
      <c r="Q89" s="23"/>
      <c r="R89" s="22"/>
      <c r="S89" s="23"/>
      <c r="T89" s="22"/>
      <c r="U89" s="23"/>
      <c r="V89" s="22"/>
      <c r="W89" s="23"/>
      <c r="X89" s="22"/>
      <c r="Y89" s="23"/>
      <c r="Z89" s="22"/>
      <c r="AA89" s="23"/>
      <c r="AB89" s="22"/>
      <c r="AC89" s="23"/>
      <c r="AE89" s="29" t="str">
        <f t="shared" si="6"/>
        <v/>
      </c>
      <c r="AG89" s="7" t="str">
        <f>+$A$13</f>
        <v/>
      </c>
      <c r="AH89" s="7" t="str">
        <f>IF(A89&lt;&gt;"",IF(AE89&lt;&gt;"",AE89,0)+IF(C103&lt;&gt;"",C103,0),"")</f>
        <v/>
      </c>
      <c r="AI89" s="106" t="str">
        <f>IF(AH89="","",IF(AH89&gt;0,ROUND(AH89/LARGE(AH88:AH102,1),3),0))</f>
        <v/>
      </c>
    </row>
    <row r="90" spans="1:35" ht="13.5" x14ac:dyDescent="0.25">
      <c r="A90" s="59" t="str">
        <f>+$A$14</f>
        <v/>
      </c>
      <c r="B90" s="24"/>
      <c r="C90" s="24"/>
      <c r="D90" s="24"/>
      <c r="E90" s="24"/>
      <c r="F90" s="22"/>
      <c r="G90" s="23"/>
      <c r="H90" s="22"/>
      <c r="I90" s="23"/>
      <c r="J90" s="22"/>
      <c r="K90" s="23"/>
      <c r="L90" s="22"/>
      <c r="M90" s="23"/>
      <c r="N90" s="22"/>
      <c r="O90" s="23"/>
      <c r="P90" s="22"/>
      <c r="Q90" s="23"/>
      <c r="R90" s="22"/>
      <c r="S90" s="23"/>
      <c r="T90" s="22"/>
      <c r="U90" s="23"/>
      <c r="V90" s="22"/>
      <c r="W90" s="23"/>
      <c r="X90" s="22"/>
      <c r="Y90" s="23"/>
      <c r="Z90" s="22"/>
      <c r="AA90" s="23"/>
      <c r="AB90" s="22"/>
      <c r="AC90" s="23"/>
      <c r="AE90" s="29" t="str">
        <f t="shared" si="6"/>
        <v/>
      </c>
      <c r="AG90" s="7" t="str">
        <f>+$A$14</f>
        <v/>
      </c>
      <c r="AH90" s="7" t="str">
        <f>IF(A90&lt;&gt;"",IF(AE90&lt;&gt;"",AE90,0)+IF(E103&lt;&gt;"",E103,0),"")</f>
        <v/>
      </c>
      <c r="AI90" s="106" t="str">
        <f>IF(AH90="","",IF(AH90&gt;0,ROUND(AH90/LARGE(AH88:AH102,1),3),0))</f>
        <v/>
      </c>
    </row>
    <row r="91" spans="1:35" ht="13.5" x14ac:dyDescent="0.25">
      <c r="A91" s="59" t="str">
        <f>+$A$15</f>
        <v/>
      </c>
      <c r="B91" s="24"/>
      <c r="C91" s="24"/>
      <c r="D91" s="24"/>
      <c r="E91" s="24"/>
      <c r="F91" s="24"/>
      <c r="G91" s="24"/>
      <c r="H91" s="22"/>
      <c r="I91" s="23"/>
      <c r="J91" s="22"/>
      <c r="K91" s="23"/>
      <c r="L91" s="22"/>
      <c r="M91" s="23"/>
      <c r="N91" s="22"/>
      <c r="O91" s="23"/>
      <c r="P91" s="22"/>
      <c r="Q91" s="23"/>
      <c r="R91" s="22"/>
      <c r="S91" s="23"/>
      <c r="T91" s="22"/>
      <c r="U91" s="23"/>
      <c r="V91" s="22"/>
      <c r="W91" s="23"/>
      <c r="X91" s="22"/>
      <c r="Y91" s="23"/>
      <c r="Z91" s="22"/>
      <c r="AA91" s="23"/>
      <c r="AB91" s="22"/>
      <c r="AC91" s="23"/>
      <c r="AE91" s="29" t="str">
        <f t="shared" si="6"/>
        <v/>
      </c>
      <c r="AG91" s="7" t="str">
        <f>+$A$15</f>
        <v/>
      </c>
      <c r="AH91" s="7" t="str">
        <f>IF(A91&lt;&gt;"",IF(AE91&lt;&gt;"",AE91,0)+IF(G103&lt;&gt;"",G103,0),"")</f>
        <v/>
      </c>
      <c r="AI91" s="106" t="str">
        <f>IF(AH91="","",IF(AH91&gt;0,ROUND(AH91/LARGE(AH88:AH102,1),3),0))</f>
        <v/>
      </c>
    </row>
    <row r="92" spans="1:35" ht="13.5" x14ac:dyDescent="0.25">
      <c r="A92" s="59" t="str">
        <f>+$A$16</f>
        <v/>
      </c>
      <c r="B92" s="24"/>
      <c r="C92" s="24"/>
      <c r="D92" s="24"/>
      <c r="E92" s="24"/>
      <c r="F92" s="24"/>
      <c r="G92" s="24"/>
      <c r="H92" s="24"/>
      <c r="I92" s="24"/>
      <c r="J92" s="22"/>
      <c r="K92" s="23"/>
      <c r="L92" s="22"/>
      <c r="M92" s="23"/>
      <c r="N92" s="22"/>
      <c r="O92" s="23"/>
      <c r="P92" s="22"/>
      <c r="Q92" s="23"/>
      <c r="R92" s="22"/>
      <c r="S92" s="23"/>
      <c r="T92" s="22"/>
      <c r="U92" s="23"/>
      <c r="V92" s="22"/>
      <c r="W92" s="23"/>
      <c r="X92" s="22"/>
      <c r="Y92" s="23"/>
      <c r="Z92" s="22"/>
      <c r="AA92" s="23"/>
      <c r="AB92" s="22"/>
      <c r="AC92" s="23"/>
      <c r="AE92" s="29" t="str">
        <f t="shared" si="6"/>
        <v/>
      </c>
      <c r="AG92" s="7" t="str">
        <f>+$A$16</f>
        <v/>
      </c>
      <c r="AH92" s="7" t="str">
        <f>IF(A92&lt;&gt;"",IF(AE92&lt;&gt;"",AE92,0)+IF(I103&lt;&gt;"",I103,0),"")</f>
        <v/>
      </c>
      <c r="AI92" s="106" t="str">
        <f>IF(AH92="","",IF(AH92&gt;0,ROUND(AH92/LARGE(AH88:AH102,1),3),0))</f>
        <v/>
      </c>
    </row>
    <row r="93" spans="1:35" ht="13.5" x14ac:dyDescent="0.25">
      <c r="A93" s="59" t="str">
        <f>+$A$17</f>
        <v/>
      </c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2"/>
      <c r="M93" s="23"/>
      <c r="N93" s="22"/>
      <c r="O93" s="23"/>
      <c r="P93" s="22"/>
      <c r="Q93" s="23"/>
      <c r="R93" s="22"/>
      <c r="S93" s="23"/>
      <c r="T93" s="22"/>
      <c r="U93" s="23"/>
      <c r="V93" s="22"/>
      <c r="W93" s="23"/>
      <c r="X93" s="22"/>
      <c r="Y93" s="23"/>
      <c r="Z93" s="22"/>
      <c r="AA93" s="23"/>
      <c r="AB93" s="22"/>
      <c r="AC93" s="23"/>
      <c r="AE93" s="29" t="str">
        <f t="shared" si="6"/>
        <v/>
      </c>
      <c r="AG93" s="7" t="str">
        <f>+$A$17</f>
        <v/>
      </c>
      <c r="AH93" s="7" t="str">
        <f>IF(A93&lt;&gt;"",IF(AE93&lt;&gt;"",AE93,0)+IF(K103&lt;&gt;"",K103,0),"")</f>
        <v/>
      </c>
      <c r="AI93" s="106" t="str">
        <f>IF(AH93="","",IF(AH93&gt;0,ROUND(AH93/LARGE(AH88:AH102,1),3),0))</f>
        <v/>
      </c>
    </row>
    <row r="94" spans="1:35" ht="13.5" x14ac:dyDescent="0.25">
      <c r="A94" s="59" t="str">
        <f>+$A$18</f>
        <v/>
      </c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2"/>
      <c r="O94" s="23"/>
      <c r="P94" s="22"/>
      <c r="Q94" s="23"/>
      <c r="R94" s="22"/>
      <c r="S94" s="23"/>
      <c r="T94" s="22"/>
      <c r="U94" s="23"/>
      <c r="V94" s="22"/>
      <c r="W94" s="23"/>
      <c r="X94" s="22"/>
      <c r="Y94" s="23"/>
      <c r="Z94" s="22"/>
      <c r="AA94" s="23"/>
      <c r="AB94" s="22"/>
      <c r="AC94" s="23"/>
      <c r="AE94" s="29" t="str">
        <f t="shared" si="6"/>
        <v/>
      </c>
      <c r="AG94" s="7" t="str">
        <f>+$A$18</f>
        <v/>
      </c>
      <c r="AH94" s="7" t="str">
        <f>IF(A94&lt;&gt;"",IF(AE94&lt;&gt;"",AE94,0)+IF(M103&lt;&gt;"",M103,0),"")</f>
        <v/>
      </c>
      <c r="AI94" s="106" t="str">
        <f>IF(AH94="","",IF(AH94&gt;0,ROUND(AH94/LARGE(AH88:AH102,1),3),0))</f>
        <v/>
      </c>
    </row>
    <row r="95" spans="1:35" ht="13.5" x14ac:dyDescent="0.25">
      <c r="A95" s="59" t="str">
        <f>+$A$19</f>
        <v/>
      </c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2"/>
      <c r="Q95" s="23"/>
      <c r="R95" s="22"/>
      <c r="S95" s="23"/>
      <c r="T95" s="22"/>
      <c r="U95" s="23"/>
      <c r="V95" s="22"/>
      <c r="W95" s="23"/>
      <c r="X95" s="22"/>
      <c r="Y95" s="23"/>
      <c r="Z95" s="22"/>
      <c r="AA95" s="23"/>
      <c r="AB95" s="22"/>
      <c r="AC95" s="23"/>
      <c r="AE95" s="29" t="str">
        <f t="shared" si="6"/>
        <v/>
      </c>
      <c r="AG95" s="7" t="str">
        <f>+$A$19</f>
        <v/>
      </c>
      <c r="AH95" s="7" t="str">
        <f>IF(A95&lt;&gt;"",IF(AE95&lt;&gt;"",AE95,0)+IF(O103&lt;&gt;"",O103,0),"")</f>
        <v/>
      </c>
      <c r="AI95" s="106" t="str">
        <f>IF(AH95="","",IF(AH95&gt;0,ROUND(AH95/LARGE(AH88:AH102,1),3),0))</f>
        <v/>
      </c>
    </row>
    <row r="96" spans="1:35" ht="13.5" x14ac:dyDescent="0.25">
      <c r="A96" s="59" t="str">
        <f>+$A$20</f>
        <v/>
      </c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2"/>
      <c r="S96" s="23"/>
      <c r="T96" s="22"/>
      <c r="U96" s="23"/>
      <c r="V96" s="22"/>
      <c r="W96" s="23"/>
      <c r="X96" s="22"/>
      <c r="Y96" s="23"/>
      <c r="Z96" s="22"/>
      <c r="AA96" s="23"/>
      <c r="AB96" s="22"/>
      <c r="AC96" s="23"/>
      <c r="AE96" s="29" t="str">
        <f t="shared" si="6"/>
        <v/>
      </c>
      <c r="AG96" s="7" t="str">
        <f>+$A$20</f>
        <v/>
      </c>
      <c r="AH96" s="7" t="str">
        <f>IF(A96&lt;&gt;"",IF(AE96&lt;&gt;"",AE96,0)+IF(Q103&lt;&gt;"",Q103,0),"")</f>
        <v/>
      </c>
      <c r="AI96" s="106" t="str">
        <f>IF(AH96="","",IF(AH96&gt;0,ROUND(AH96/LARGE(AH88:AH102,1),3),0))</f>
        <v/>
      </c>
    </row>
    <row r="97" spans="1:35" ht="13.5" x14ac:dyDescent="0.25">
      <c r="A97" s="59" t="str">
        <f>+$A$21</f>
        <v/>
      </c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2"/>
      <c r="U97" s="23"/>
      <c r="V97" s="22"/>
      <c r="W97" s="23"/>
      <c r="X97" s="22"/>
      <c r="Y97" s="23"/>
      <c r="Z97" s="22"/>
      <c r="AA97" s="23"/>
      <c r="AB97" s="22"/>
      <c r="AC97" s="23"/>
      <c r="AE97" s="29" t="str">
        <f t="shared" si="6"/>
        <v/>
      </c>
      <c r="AG97" s="7" t="str">
        <f>+$A$21</f>
        <v/>
      </c>
      <c r="AH97" s="7" t="str">
        <f>IF(A97&lt;&gt;"",IF(AE97&lt;&gt;"",AE97,0)+IF(S103&lt;&gt;"",S103,0),"")</f>
        <v/>
      </c>
      <c r="AI97" s="106" t="str">
        <f>IF(AH97="","",IF(AH97&gt;0,ROUND(AH97/LARGE(AH88:AH102,1),3),0))</f>
        <v/>
      </c>
    </row>
    <row r="98" spans="1:35" ht="13.5" x14ac:dyDescent="0.25">
      <c r="A98" s="59" t="str">
        <f>+$A$22</f>
        <v/>
      </c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2"/>
      <c r="W98" s="23"/>
      <c r="X98" s="22"/>
      <c r="Y98" s="23"/>
      <c r="Z98" s="22"/>
      <c r="AA98" s="23"/>
      <c r="AB98" s="22"/>
      <c r="AC98" s="23"/>
      <c r="AE98" s="29" t="str">
        <f t="shared" si="6"/>
        <v/>
      </c>
      <c r="AG98" s="7" t="str">
        <f>+$A$22</f>
        <v/>
      </c>
      <c r="AH98" s="7" t="str">
        <f>IF(A98&lt;&gt;"",IF(AE98&lt;&gt;"",AE98,0)+IF(U103&lt;&gt;"",U103,0),"")</f>
        <v/>
      </c>
      <c r="AI98" s="106" t="str">
        <f>IF(AH98="","",IF(AH98&gt;0,ROUND(AH98/LARGE(AH88:AH102,1),3),0))</f>
        <v/>
      </c>
    </row>
    <row r="99" spans="1:35" ht="13.5" x14ac:dyDescent="0.25">
      <c r="A99" s="59" t="str">
        <f>+$A$23</f>
        <v/>
      </c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2"/>
      <c r="Y99" s="23"/>
      <c r="Z99" s="22"/>
      <c r="AA99" s="23"/>
      <c r="AB99" s="22"/>
      <c r="AC99" s="23"/>
      <c r="AE99" s="29" t="str">
        <f t="shared" si="6"/>
        <v/>
      </c>
      <c r="AG99" s="7" t="str">
        <f>+$A$23</f>
        <v/>
      </c>
      <c r="AH99" s="7" t="str">
        <f>IF(A99&lt;&gt;"",IF(AE99&lt;&gt;"",AE99,0)+IF(W103&lt;&gt;"",W103,0),"")</f>
        <v/>
      </c>
      <c r="AI99" s="106" t="str">
        <f>IF(AH99="","",IF(AH99&gt;0,ROUND(AH99/LARGE(AH88:AH102,1),3),0))</f>
        <v/>
      </c>
    </row>
    <row r="100" spans="1:35" ht="13.5" x14ac:dyDescent="0.25">
      <c r="A100" s="59" t="str">
        <f>+$A$24</f>
        <v/>
      </c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2"/>
      <c r="AA100" s="23"/>
      <c r="AB100" s="22"/>
      <c r="AC100" s="23"/>
      <c r="AE100" s="29" t="str">
        <f t="shared" si="6"/>
        <v/>
      </c>
      <c r="AG100" s="7" t="str">
        <f>+$A$24</f>
        <v/>
      </c>
      <c r="AH100" s="7" t="str">
        <f>IF(A100&lt;&gt;"",IF(AE100&lt;&gt;"",AE100,0)+IF(Y103&lt;&gt;"",Y103,0),"")</f>
        <v/>
      </c>
      <c r="AI100" s="106" t="str">
        <f>IF(AH100="","",IF(AH100&gt;0,ROUND(AH100/LARGE(AH88:AH102,1),3),0))</f>
        <v/>
      </c>
    </row>
    <row r="101" spans="1:35" ht="13.5" x14ac:dyDescent="0.25">
      <c r="A101" s="59" t="str">
        <f>+$A$25</f>
        <v/>
      </c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2"/>
      <c r="AC101" s="23"/>
      <c r="AE101" s="29" t="str">
        <f t="shared" si="6"/>
        <v/>
      </c>
      <c r="AG101" s="7" t="str">
        <f>+$A$25</f>
        <v/>
      </c>
      <c r="AH101" s="7" t="str">
        <f>IF(A101&lt;&gt;"",IF(AE101&lt;&gt;"",AE101,0)+IF(AA103&lt;&gt;"",AA103,0),"")</f>
        <v/>
      </c>
      <c r="AI101" s="106" t="str">
        <f>IF(AH101="","",IF(AH101&gt;0,ROUND(AH101/LARGE(AH88:AH102,1),3),0))</f>
        <v/>
      </c>
    </row>
    <row r="102" spans="1:35" x14ac:dyDescent="0.2">
      <c r="A102" s="59" t="str">
        <f>+$A$26</f>
        <v/>
      </c>
      <c r="C102" s="3"/>
      <c r="AE102" s="26"/>
      <c r="AG102" s="40" t="str">
        <f>+$A$26</f>
        <v/>
      </c>
      <c r="AH102" s="40" t="str">
        <f>IF(A102&lt;&gt;"",IF(AE102&lt;&gt;"",AE102,0)+IF(AC103&lt;&gt;"",AC103,0),"")</f>
        <v/>
      </c>
      <c r="AI102" s="107" t="str">
        <f>IF(AH102="","",IF(AH102&gt;0,ROUND(AH102/LARGE(AH88:AH102,1),3),0))</f>
        <v/>
      </c>
    </row>
    <row r="103" spans="1:35" s="26" customFormat="1" x14ac:dyDescent="0.2">
      <c r="C103" s="27" t="str">
        <f>IF(C87="","",SUM(C88:C101))</f>
        <v/>
      </c>
      <c r="E103" s="27" t="str">
        <f>IF(E87="","",SUM(E88:E101))</f>
        <v/>
      </c>
      <c r="G103" s="27" t="str">
        <f>IF(G87="","",SUM(G88:G101))</f>
        <v/>
      </c>
      <c r="I103" s="27" t="str">
        <f>IF(I87="","",SUM(I88:I101))</f>
        <v/>
      </c>
      <c r="K103" s="27" t="str">
        <f>IF(K87="","",SUM(K88:K101))</f>
        <v/>
      </c>
      <c r="M103" s="27" t="str">
        <f>IF(M87="","",SUM(M88:M101))</f>
        <v/>
      </c>
      <c r="O103" s="27" t="str">
        <f>IF(O87="","",SUM(O88:O101))</f>
        <v/>
      </c>
      <c r="Q103" s="27" t="str">
        <f>IF(Q87="","",SUM(Q88:Q101))</f>
        <v/>
      </c>
      <c r="S103" s="27" t="str">
        <f>IF(S87="","",SUM(S88:S101))</f>
        <v/>
      </c>
      <c r="U103" s="27" t="str">
        <f>IF(U87="","",SUM(U88:U101))</f>
        <v/>
      </c>
      <c r="W103" s="27" t="str">
        <f>IF(W87="","",SUM(W88:W101))</f>
        <v/>
      </c>
      <c r="X103" s="27"/>
      <c r="Y103" s="27" t="str">
        <f>IF(Y87="","",SUM(Y88:Y101))</f>
        <v/>
      </c>
      <c r="AA103" s="27" t="str">
        <f>IF(AA87="","",SUM(AA88:AA101))</f>
        <v/>
      </c>
      <c r="AC103" s="27" t="str">
        <f>IF(AC87="","",SUM(AC88:AC101))</f>
        <v/>
      </c>
      <c r="AG103" s="41"/>
      <c r="AH103" s="93"/>
      <c r="AI103" s="41"/>
    </row>
    <row r="104" spans="1:35" ht="24" customHeight="1" x14ac:dyDescent="0.2">
      <c r="AC104" s="8" t="str">
        <f>"Firma ("&amp;Anagrafica!B92&amp;")"</f>
        <v>Firma ()</v>
      </c>
      <c r="AE104" s="88"/>
      <c r="AF104" s="88"/>
      <c r="AG104" s="89"/>
      <c r="AH104" s="88"/>
      <c r="AI104" s="88"/>
    </row>
    <row r="105" spans="1:35" ht="18.75" x14ac:dyDescent="0.3">
      <c r="A105" s="19" t="str">
        <f>IF(Anagrafica!A93&lt;&gt;"",Anagrafica!A93&amp;" - "&amp;Anagrafica!B93,"")</f>
        <v/>
      </c>
      <c r="B105" s="20"/>
      <c r="D105" s="1"/>
    </row>
    <row r="106" spans="1:35" s="5" customFormat="1" ht="13.5" customHeight="1" x14ac:dyDescent="0.2">
      <c r="A106" s="4" t="s">
        <v>10</v>
      </c>
      <c r="C106" s="60" t="str">
        <f>$A$13</f>
        <v/>
      </c>
      <c r="E106" s="60" t="str">
        <f>+$A$14</f>
        <v/>
      </c>
      <c r="G106" s="60" t="str">
        <f>+$A$15</f>
        <v/>
      </c>
      <c r="I106" s="60" t="str">
        <f>+$A$16</f>
        <v/>
      </c>
      <c r="K106" s="60" t="str">
        <f>+$A$17</f>
        <v/>
      </c>
      <c r="M106" s="60" t="str">
        <f>+$A$18</f>
        <v/>
      </c>
      <c r="O106" s="60" t="str">
        <f>+$A$19</f>
        <v/>
      </c>
      <c r="Q106" s="60" t="str">
        <f>+$A$20</f>
        <v/>
      </c>
      <c r="S106" s="60" t="str">
        <f>+$A$21</f>
        <v/>
      </c>
      <c r="U106" s="60" t="str">
        <f>+$A$22</f>
        <v/>
      </c>
      <c r="W106" s="60" t="str">
        <f>+$A$23</f>
        <v/>
      </c>
      <c r="Y106" s="60" t="str">
        <f>+$A$24</f>
        <v/>
      </c>
      <c r="AA106" s="60" t="str">
        <f>+$A$25</f>
        <v/>
      </c>
      <c r="AC106" s="60" t="str">
        <f>+$A$26</f>
        <v/>
      </c>
      <c r="AE106" s="26"/>
      <c r="AG106" s="4" t="s">
        <v>10</v>
      </c>
      <c r="AH106" s="5" t="s">
        <v>1</v>
      </c>
      <c r="AI106" s="5" t="s">
        <v>0</v>
      </c>
    </row>
    <row r="107" spans="1:35" ht="13.5" x14ac:dyDescent="0.25">
      <c r="A107" s="59" t="str">
        <f>+$A$12</f>
        <v/>
      </c>
      <c r="B107" s="22"/>
      <c r="C107" s="23"/>
      <c r="D107" s="22"/>
      <c r="E107" s="23"/>
      <c r="F107" s="22"/>
      <c r="G107" s="23"/>
      <c r="H107" s="22"/>
      <c r="I107" s="23"/>
      <c r="J107" s="22"/>
      <c r="K107" s="23"/>
      <c r="L107" s="22"/>
      <c r="M107" s="23"/>
      <c r="N107" s="22"/>
      <c r="O107" s="23"/>
      <c r="P107" s="22"/>
      <c r="Q107" s="23"/>
      <c r="R107" s="22"/>
      <c r="S107" s="23"/>
      <c r="T107" s="22"/>
      <c r="U107" s="23"/>
      <c r="V107" s="22"/>
      <c r="W107" s="23"/>
      <c r="X107" s="22"/>
      <c r="Y107" s="23"/>
      <c r="Z107" s="22"/>
      <c r="AA107" s="23"/>
      <c r="AB107" s="22"/>
      <c r="AC107" s="23"/>
      <c r="AE107" s="29" t="str">
        <f t="shared" ref="AE107:AE120" si="7">IF(OR(A107="",AND(A107&lt;&gt;"",A108="")),"",SUM(B107,D107,F107,H107,J107,L107,N107,P107,R107,T107,V107,X107,Z107,AB107))</f>
        <v/>
      </c>
      <c r="AG107" s="6" t="str">
        <f>+$A$12</f>
        <v/>
      </c>
      <c r="AH107" s="6" t="str">
        <f>IF(A107&lt;&gt;"",AE107,"")</f>
        <v/>
      </c>
      <c r="AI107" s="105" t="str">
        <f>IF(AH107="","",IF(AH107&gt;0,ROUND(AH107/LARGE(AH107:AH121,1),3),0))</f>
        <v/>
      </c>
    </row>
    <row r="108" spans="1:35" ht="13.5" x14ac:dyDescent="0.25">
      <c r="A108" s="59" t="str">
        <f>+$A$13</f>
        <v/>
      </c>
      <c r="B108" s="24"/>
      <c r="C108" s="24"/>
      <c r="D108" s="22"/>
      <c r="E108" s="23"/>
      <c r="F108" s="22"/>
      <c r="G108" s="23"/>
      <c r="H108" s="22"/>
      <c r="I108" s="23"/>
      <c r="J108" s="22"/>
      <c r="K108" s="23"/>
      <c r="L108" s="22"/>
      <c r="M108" s="23"/>
      <c r="N108" s="22"/>
      <c r="O108" s="23"/>
      <c r="P108" s="22"/>
      <c r="Q108" s="23"/>
      <c r="R108" s="22"/>
      <c r="S108" s="23"/>
      <c r="T108" s="22"/>
      <c r="U108" s="23"/>
      <c r="V108" s="22"/>
      <c r="W108" s="23"/>
      <c r="X108" s="22"/>
      <c r="Y108" s="23"/>
      <c r="Z108" s="22"/>
      <c r="AA108" s="23"/>
      <c r="AB108" s="22"/>
      <c r="AC108" s="23"/>
      <c r="AE108" s="29" t="str">
        <f t="shared" si="7"/>
        <v/>
      </c>
      <c r="AG108" s="7" t="str">
        <f>+$A$13</f>
        <v/>
      </c>
      <c r="AH108" s="7" t="str">
        <f>IF(A108&lt;&gt;"",IF(AE108&lt;&gt;"",AE108,0)+IF(C122&lt;&gt;"",C122,0),"")</f>
        <v/>
      </c>
      <c r="AI108" s="106" t="str">
        <f>IF(AH108="","",IF(AH108&gt;0,ROUND(AH108/LARGE(AH107:AH121,1),3),0))</f>
        <v/>
      </c>
    </row>
    <row r="109" spans="1:35" ht="13.5" x14ac:dyDescent="0.25">
      <c r="A109" s="59" t="str">
        <f>+$A$14</f>
        <v/>
      </c>
      <c r="B109" s="24"/>
      <c r="C109" s="24"/>
      <c r="D109" s="24"/>
      <c r="E109" s="24"/>
      <c r="F109" s="22"/>
      <c r="G109" s="23"/>
      <c r="H109" s="22"/>
      <c r="I109" s="23"/>
      <c r="J109" s="22"/>
      <c r="K109" s="23"/>
      <c r="L109" s="22"/>
      <c r="M109" s="23"/>
      <c r="N109" s="22"/>
      <c r="O109" s="23"/>
      <c r="P109" s="22"/>
      <c r="Q109" s="23"/>
      <c r="R109" s="22"/>
      <c r="S109" s="23"/>
      <c r="T109" s="22"/>
      <c r="U109" s="23"/>
      <c r="V109" s="22"/>
      <c r="W109" s="23"/>
      <c r="X109" s="22"/>
      <c r="Y109" s="23"/>
      <c r="Z109" s="22"/>
      <c r="AA109" s="23"/>
      <c r="AB109" s="22"/>
      <c r="AC109" s="23"/>
      <c r="AE109" s="29" t="str">
        <f t="shared" si="7"/>
        <v/>
      </c>
      <c r="AG109" s="7" t="str">
        <f>+$A$14</f>
        <v/>
      </c>
      <c r="AH109" s="7" t="str">
        <f>IF(A109&lt;&gt;"",IF(AE109&lt;&gt;"",AE109,0)+IF(E122&lt;&gt;"",E122,0),"")</f>
        <v/>
      </c>
      <c r="AI109" s="106" t="str">
        <f>IF(AH109="","",IF(AH109&gt;0,ROUND(AH109/LARGE(AH107:AH121,1),3),0))</f>
        <v/>
      </c>
    </row>
    <row r="110" spans="1:35" ht="13.5" x14ac:dyDescent="0.25">
      <c r="A110" s="59" t="str">
        <f>+$A$15</f>
        <v/>
      </c>
      <c r="B110" s="24"/>
      <c r="C110" s="24"/>
      <c r="D110" s="24"/>
      <c r="E110" s="24"/>
      <c r="F110" s="24"/>
      <c r="G110" s="24"/>
      <c r="H110" s="22"/>
      <c r="I110" s="23"/>
      <c r="J110" s="22"/>
      <c r="K110" s="23"/>
      <c r="L110" s="22"/>
      <c r="M110" s="23"/>
      <c r="N110" s="22"/>
      <c r="O110" s="23"/>
      <c r="P110" s="22"/>
      <c r="Q110" s="23"/>
      <c r="R110" s="22"/>
      <c r="S110" s="23"/>
      <c r="T110" s="22"/>
      <c r="U110" s="23"/>
      <c r="V110" s="22"/>
      <c r="W110" s="23"/>
      <c r="X110" s="22"/>
      <c r="Y110" s="23"/>
      <c r="Z110" s="22"/>
      <c r="AA110" s="23"/>
      <c r="AB110" s="22"/>
      <c r="AC110" s="23"/>
      <c r="AE110" s="29" t="str">
        <f t="shared" si="7"/>
        <v/>
      </c>
      <c r="AG110" s="7" t="str">
        <f>+$A$15</f>
        <v/>
      </c>
      <c r="AH110" s="7" t="str">
        <f>IF(A110&lt;&gt;"",IF(AE110&lt;&gt;"",AE110,0)+IF(G122&lt;&gt;"",G122,0),"")</f>
        <v/>
      </c>
      <c r="AI110" s="106" t="str">
        <f>IF(AH110="","",IF(AH110&gt;0,ROUND(AH110/LARGE(AH107:AH121,1),3),0))</f>
        <v/>
      </c>
    </row>
    <row r="111" spans="1:35" ht="13.5" x14ac:dyDescent="0.25">
      <c r="A111" s="59" t="str">
        <f>+$A$16</f>
        <v/>
      </c>
      <c r="B111" s="24"/>
      <c r="C111" s="24"/>
      <c r="D111" s="24"/>
      <c r="E111" s="24"/>
      <c r="F111" s="24"/>
      <c r="G111" s="24"/>
      <c r="H111" s="24"/>
      <c r="I111" s="24"/>
      <c r="J111" s="22"/>
      <c r="K111" s="23"/>
      <c r="L111" s="22"/>
      <c r="M111" s="23"/>
      <c r="N111" s="22"/>
      <c r="O111" s="23"/>
      <c r="P111" s="22"/>
      <c r="Q111" s="23"/>
      <c r="R111" s="22"/>
      <c r="S111" s="23"/>
      <c r="T111" s="22"/>
      <c r="U111" s="23"/>
      <c r="V111" s="22"/>
      <c r="W111" s="23"/>
      <c r="X111" s="22"/>
      <c r="Y111" s="23"/>
      <c r="Z111" s="22"/>
      <c r="AA111" s="23"/>
      <c r="AB111" s="22"/>
      <c r="AC111" s="23"/>
      <c r="AE111" s="29" t="str">
        <f t="shared" si="7"/>
        <v/>
      </c>
      <c r="AG111" s="7" t="str">
        <f>+$A$16</f>
        <v/>
      </c>
      <c r="AH111" s="7" t="str">
        <f>IF(A111&lt;&gt;"",IF(AE111&lt;&gt;"",AE111,0)+IF(I122&lt;&gt;"",I122,0),"")</f>
        <v/>
      </c>
      <c r="AI111" s="106" t="str">
        <f>IF(AH111="","",IF(AH111&gt;0,ROUND(AH111/LARGE(AH107:AH121,1),3),0))</f>
        <v/>
      </c>
    </row>
    <row r="112" spans="1:35" ht="13.5" x14ac:dyDescent="0.25">
      <c r="A112" s="59" t="str">
        <f>+$A$17</f>
        <v/>
      </c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2"/>
      <c r="M112" s="23"/>
      <c r="N112" s="22"/>
      <c r="O112" s="23"/>
      <c r="P112" s="22"/>
      <c r="Q112" s="23"/>
      <c r="R112" s="22"/>
      <c r="S112" s="23"/>
      <c r="T112" s="22"/>
      <c r="U112" s="23"/>
      <c r="V112" s="22"/>
      <c r="W112" s="23"/>
      <c r="X112" s="22"/>
      <c r="Y112" s="23"/>
      <c r="Z112" s="22"/>
      <c r="AA112" s="23"/>
      <c r="AB112" s="22"/>
      <c r="AC112" s="23"/>
      <c r="AE112" s="29" t="str">
        <f t="shared" si="7"/>
        <v/>
      </c>
      <c r="AG112" s="7" t="str">
        <f>+$A$17</f>
        <v/>
      </c>
      <c r="AH112" s="7" t="str">
        <f>IF(A112&lt;&gt;"",IF(AE112&lt;&gt;"",AE112,0)+IF(K122&lt;&gt;"",K122,0),"")</f>
        <v/>
      </c>
      <c r="AI112" s="106" t="str">
        <f>IF(AH112="","",IF(AH112&gt;0,ROUND(AH112/LARGE(AH107:AH121,1),3),0))</f>
        <v/>
      </c>
    </row>
    <row r="113" spans="1:35" ht="13.5" x14ac:dyDescent="0.25">
      <c r="A113" s="59" t="str">
        <f>+$A$18</f>
        <v/>
      </c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2"/>
      <c r="O113" s="23"/>
      <c r="P113" s="22"/>
      <c r="Q113" s="23"/>
      <c r="R113" s="22"/>
      <c r="S113" s="23"/>
      <c r="T113" s="22"/>
      <c r="U113" s="23"/>
      <c r="V113" s="22"/>
      <c r="W113" s="23"/>
      <c r="X113" s="22"/>
      <c r="Y113" s="23"/>
      <c r="Z113" s="22"/>
      <c r="AA113" s="23"/>
      <c r="AB113" s="22"/>
      <c r="AC113" s="23"/>
      <c r="AE113" s="29" t="str">
        <f t="shared" si="7"/>
        <v/>
      </c>
      <c r="AG113" s="7" t="str">
        <f>+$A$18</f>
        <v/>
      </c>
      <c r="AH113" s="7" t="str">
        <f>IF(A113&lt;&gt;"",IF(AE113&lt;&gt;"",AE113,0)+IF(M122&lt;&gt;"",M122,0),"")</f>
        <v/>
      </c>
      <c r="AI113" s="106" t="str">
        <f>IF(AH113="","",IF(AH113&gt;0,ROUND(AH113/LARGE(AH107:AH121,1),3),0))</f>
        <v/>
      </c>
    </row>
    <row r="114" spans="1:35" ht="13.5" x14ac:dyDescent="0.25">
      <c r="A114" s="59" t="str">
        <f>+$A$19</f>
        <v/>
      </c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2"/>
      <c r="Q114" s="23"/>
      <c r="R114" s="22"/>
      <c r="S114" s="23"/>
      <c r="T114" s="22"/>
      <c r="U114" s="23"/>
      <c r="V114" s="22"/>
      <c r="W114" s="23"/>
      <c r="X114" s="22"/>
      <c r="Y114" s="23"/>
      <c r="Z114" s="22"/>
      <c r="AA114" s="23"/>
      <c r="AB114" s="22"/>
      <c r="AC114" s="23"/>
      <c r="AE114" s="29" t="str">
        <f t="shared" si="7"/>
        <v/>
      </c>
      <c r="AG114" s="7" t="str">
        <f>+$A$19</f>
        <v/>
      </c>
      <c r="AH114" s="7" t="str">
        <f>IF(A114&lt;&gt;"",IF(AE114&lt;&gt;"",AE114,0)+IF(O122&lt;&gt;"",O122,0),"")</f>
        <v/>
      </c>
      <c r="AI114" s="106" t="str">
        <f>IF(AH114="","",IF(AH114&gt;0,ROUND(AH114/LARGE(AH107:AH121,1),3),0))</f>
        <v/>
      </c>
    </row>
    <row r="115" spans="1:35" ht="13.5" x14ac:dyDescent="0.25">
      <c r="A115" s="59" t="str">
        <f>+$A$20</f>
        <v/>
      </c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79"/>
      <c r="P115" s="24"/>
      <c r="Q115" s="24"/>
      <c r="R115" s="22"/>
      <c r="S115" s="23"/>
      <c r="T115" s="22"/>
      <c r="U115" s="23"/>
      <c r="V115" s="22"/>
      <c r="W115" s="23"/>
      <c r="X115" s="22"/>
      <c r="Y115" s="23"/>
      <c r="Z115" s="22"/>
      <c r="AA115" s="23"/>
      <c r="AB115" s="22"/>
      <c r="AC115" s="23"/>
      <c r="AE115" s="29" t="str">
        <f t="shared" si="7"/>
        <v/>
      </c>
      <c r="AG115" s="7" t="str">
        <f>+$A$20</f>
        <v/>
      </c>
      <c r="AH115" s="7" t="str">
        <f>IF(A115&lt;&gt;"",IF(AE115&lt;&gt;"",AE115,0)+IF(Q122&lt;&gt;"",Q122,0),"")</f>
        <v/>
      </c>
      <c r="AI115" s="106" t="str">
        <f>IF(AH115="","",IF(AH115&gt;0,ROUND(AH115/LARGE(AH107:AH121,1),3),0))</f>
        <v/>
      </c>
    </row>
    <row r="116" spans="1:35" ht="13.5" x14ac:dyDescent="0.25">
      <c r="A116" s="59" t="str">
        <f>+$A$21</f>
        <v/>
      </c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2"/>
      <c r="U116" s="23"/>
      <c r="V116" s="22"/>
      <c r="W116" s="23"/>
      <c r="X116" s="22"/>
      <c r="Y116" s="23"/>
      <c r="Z116" s="22"/>
      <c r="AA116" s="23"/>
      <c r="AB116" s="22"/>
      <c r="AC116" s="23"/>
      <c r="AE116" s="29" t="str">
        <f t="shared" si="7"/>
        <v/>
      </c>
      <c r="AG116" s="7" t="str">
        <f>+$A$21</f>
        <v/>
      </c>
      <c r="AH116" s="7" t="str">
        <f>IF(A116&lt;&gt;"",IF(AE116&lt;&gt;"",AE116,0)+IF(S122&lt;&gt;"",S122,0),"")</f>
        <v/>
      </c>
      <c r="AI116" s="106" t="str">
        <f>IF(AH116="","",IF(AH116&gt;0,ROUND(AH116/LARGE(AH107:AH121,1),3),0))</f>
        <v/>
      </c>
    </row>
    <row r="117" spans="1:35" ht="13.5" x14ac:dyDescent="0.25">
      <c r="A117" s="59" t="str">
        <f>+$A$22</f>
        <v/>
      </c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2"/>
      <c r="W117" s="23"/>
      <c r="X117" s="22"/>
      <c r="Y117" s="23"/>
      <c r="Z117" s="22"/>
      <c r="AA117" s="23"/>
      <c r="AB117" s="22"/>
      <c r="AC117" s="23"/>
      <c r="AE117" s="29" t="str">
        <f t="shared" si="7"/>
        <v/>
      </c>
      <c r="AG117" s="7" t="str">
        <f>+$A$22</f>
        <v/>
      </c>
      <c r="AH117" s="7" t="str">
        <f>IF(A117&lt;&gt;"",IF(AE117&lt;&gt;"",AE117,0)+IF(U122&lt;&gt;"",U122,0),"")</f>
        <v/>
      </c>
      <c r="AI117" s="106" t="str">
        <f>IF(AH117="","",IF(AH117&gt;0,ROUND(AH117/LARGE(AH107:AH121,1),3),0))</f>
        <v/>
      </c>
    </row>
    <row r="118" spans="1:35" ht="13.5" x14ac:dyDescent="0.25">
      <c r="A118" s="59" t="str">
        <f>+$A$23</f>
        <v/>
      </c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2"/>
      <c r="Y118" s="23"/>
      <c r="Z118" s="22"/>
      <c r="AA118" s="23"/>
      <c r="AB118" s="22"/>
      <c r="AC118" s="23"/>
      <c r="AE118" s="29" t="str">
        <f t="shared" si="7"/>
        <v/>
      </c>
      <c r="AG118" s="7" t="str">
        <f>+$A$23</f>
        <v/>
      </c>
      <c r="AH118" s="7" t="str">
        <f>IF(A118&lt;&gt;"",IF(AE118&lt;&gt;"",AE118,0)+IF(W122&lt;&gt;"",W122,0),"")</f>
        <v/>
      </c>
      <c r="AI118" s="106" t="str">
        <f>IF(AH118="","",IF(AH118&gt;0,ROUND(AH118/LARGE(AH107:AH121,1),3),0))</f>
        <v/>
      </c>
    </row>
    <row r="119" spans="1:35" ht="13.5" x14ac:dyDescent="0.25">
      <c r="A119" s="59" t="str">
        <f>+$A$24</f>
        <v/>
      </c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2"/>
      <c r="AA119" s="23"/>
      <c r="AB119" s="22"/>
      <c r="AC119" s="23"/>
      <c r="AE119" s="29" t="str">
        <f t="shared" si="7"/>
        <v/>
      </c>
      <c r="AG119" s="7" t="str">
        <f>+$A$24</f>
        <v/>
      </c>
      <c r="AH119" s="7" t="str">
        <f>IF(A119&lt;&gt;"",IF(AE119&lt;&gt;"",AE119,0)+IF(Y122&lt;&gt;"",Y122,0),"")</f>
        <v/>
      </c>
      <c r="AI119" s="106" t="str">
        <f>IF(AH119="","",IF(AH119&gt;0,ROUND(AH119/LARGE(AH107:AH121,1),3),0))</f>
        <v/>
      </c>
    </row>
    <row r="120" spans="1:35" ht="13.5" x14ac:dyDescent="0.25">
      <c r="A120" s="59" t="str">
        <f>+$A$25</f>
        <v/>
      </c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2"/>
      <c r="AC120" s="23"/>
      <c r="AE120" s="29" t="str">
        <f t="shared" si="7"/>
        <v/>
      </c>
      <c r="AG120" s="7" t="str">
        <f>+$A$25</f>
        <v/>
      </c>
      <c r="AH120" s="7" t="str">
        <f>IF(A120&lt;&gt;"",IF(AE120&lt;&gt;"",AE120,0)+IF(AA122&lt;&gt;"",AA122,0),"")</f>
        <v/>
      </c>
      <c r="AI120" s="106" t="str">
        <f>IF(AH120="","",IF(AH120&gt;0,ROUND(AH120/LARGE(AH107:AH121,1),3),0))</f>
        <v/>
      </c>
    </row>
    <row r="121" spans="1:35" x14ac:dyDescent="0.2">
      <c r="A121" s="59" t="str">
        <f>+$A$26</f>
        <v/>
      </c>
      <c r="C121" s="3"/>
      <c r="AE121" s="26"/>
      <c r="AG121" s="40" t="str">
        <f>+$A$26</f>
        <v/>
      </c>
      <c r="AH121" s="40" t="str">
        <f>IF(A121&lt;&gt;"",IF(AE121&lt;&gt;"",AE121,0)+IF(AC122&lt;&gt;"",AC122,0),"")</f>
        <v/>
      </c>
      <c r="AI121" s="107" t="str">
        <f>IF(AH121="","",IF(AH121&gt;0,ROUND(AH121/LARGE(AH107:AH121,1),3),0))</f>
        <v/>
      </c>
    </row>
    <row r="122" spans="1:35" s="26" customFormat="1" x14ac:dyDescent="0.2">
      <c r="C122" s="27" t="str">
        <f>IF(C106="","",SUM(C107:C120))</f>
        <v/>
      </c>
      <c r="E122" s="27" t="str">
        <f>IF(E106="","",SUM(E107:E120))</f>
        <v/>
      </c>
      <c r="G122" s="27" t="str">
        <f>IF(G106="","",SUM(G107:G120))</f>
        <v/>
      </c>
      <c r="I122" s="27" t="str">
        <f>IF(I106="","",SUM(I107:I120))</f>
        <v/>
      </c>
      <c r="K122" s="27" t="str">
        <f>IF(K106="","",SUM(K107:K120))</f>
        <v/>
      </c>
      <c r="M122" s="27" t="str">
        <f>IF(M106="","",SUM(M107:M120))</f>
        <v/>
      </c>
      <c r="O122" s="27" t="str">
        <f>IF(O106="","",SUM(O107:O120))</f>
        <v/>
      </c>
      <c r="Q122" s="27" t="str">
        <f>IF(Q106="","",SUM(Q107:Q120))</f>
        <v/>
      </c>
      <c r="S122" s="27" t="str">
        <f>IF(S106="","",SUM(S107:S120))</f>
        <v/>
      </c>
      <c r="U122" s="27" t="str">
        <f>IF(U106="","",SUM(U107:U120))</f>
        <v/>
      </c>
      <c r="W122" s="27" t="str">
        <f>IF(W106="","",SUM(W107:W120))</f>
        <v/>
      </c>
      <c r="X122" s="27"/>
      <c r="Y122" s="27" t="str">
        <f>IF(Y106="","",SUM(Y107:Y120))</f>
        <v/>
      </c>
      <c r="AA122" s="27" t="str">
        <f>IF(AA106="","",SUM(AA107:AA120))</f>
        <v/>
      </c>
      <c r="AC122" s="27" t="str">
        <f>IF(AC106="","",SUM(AC107:AC120))</f>
        <v/>
      </c>
      <c r="AG122" s="41"/>
      <c r="AH122" s="93"/>
      <c r="AI122" s="41"/>
    </row>
    <row r="123" spans="1:35" ht="24" customHeight="1" x14ac:dyDescent="0.2">
      <c r="AC123" s="8" t="str">
        <f>"Firma ("&amp;Anagrafica!B93&amp;")"</f>
        <v>Firma ()</v>
      </c>
      <c r="AE123" s="88"/>
      <c r="AF123" s="88"/>
      <c r="AG123" s="89"/>
      <c r="AH123" s="88"/>
      <c r="AI123" s="88"/>
    </row>
  </sheetData>
  <mergeCells count="70">
    <mergeCell ref="AB24:AE24"/>
    <mergeCell ref="AB25:AE25"/>
    <mergeCell ref="AB26:AE26"/>
    <mergeCell ref="B25:S25"/>
    <mergeCell ref="AB15:AE15"/>
    <mergeCell ref="AB16:AE16"/>
    <mergeCell ref="AB17:AE17"/>
    <mergeCell ref="AB18:AE18"/>
    <mergeCell ref="AB19:AE19"/>
    <mergeCell ref="AB20:AE20"/>
    <mergeCell ref="AB21:AE21"/>
    <mergeCell ref="AB22:AE22"/>
    <mergeCell ref="AB23:AE23"/>
    <mergeCell ref="X16:AA16"/>
    <mergeCell ref="X23:AA23"/>
    <mergeCell ref="X24:AA24"/>
    <mergeCell ref="A11:S11"/>
    <mergeCell ref="B20:S20"/>
    <mergeCell ref="B21:S21"/>
    <mergeCell ref="B22:S22"/>
    <mergeCell ref="B19:S19"/>
    <mergeCell ref="B16:S16"/>
    <mergeCell ref="B17:S17"/>
    <mergeCell ref="A1:AG1"/>
    <mergeCell ref="B24:S24"/>
    <mergeCell ref="A5:AI5"/>
    <mergeCell ref="A8:AG8"/>
    <mergeCell ref="A9:AG9"/>
    <mergeCell ref="AB11:AE11"/>
    <mergeCell ref="AB12:AE12"/>
    <mergeCell ref="AB13:AE13"/>
    <mergeCell ref="AB14:AE14"/>
    <mergeCell ref="T23:W23"/>
    <mergeCell ref="B18:S18"/>
    <mergeCell ref="T13:W13"/>
    <mergeCell ref="B12:S12"/>
    <mergeCell ref="B13:S13"/>
    <mergeCell ref="B14:S14"/>
    <mergeCell ref="B15:S15"/>
    <mergeCell ref="T11:W11"/>
    <mergeCell ref="T12:W12"/>
    <mergeCell ref="T20:W20"/>
    <mergeCell ref="T18:W18"/>
    <mergeCell ref="T15:W15"/>
    <mergeCell ref="T16:W16"/>
    <mergeCell ref="T17:W17"/>
    <mergeCell ref="T14:W14"/>
    <mergeCell ref="P27:S27"/>
    <mergeCell ref="T27:W27"/>
    <mergeCell ref="T26:W26"/>
    <mergeCell ref="T19:W19"/>
    <mergeCell ref="T21:W21"/>
    <mergeCell ref="T24:W24"/>
    <mergeCell ref="T25:W25"/>
    <mergeCell ref="T22:W22"/>
    <mergeCell ref="B26:S26"/>
    <mergeCell ref="B23:S23"/>
    <mergeCell ref="X11:AA11"/>
    <mergeCell ref="X12:AA12"/>
    <mergeCell ref="X13:AA13"/>
    <mergeCell ref="X14:AA14"/>
    <mergeCell ref="X15:AA15"/>
    <mergeCell ref="X25:AA25"/>
    <mergeCell ref="X26:AA26"/>
    <mergeCell ref="X17:AA17"/>
    <mergeCell ref="X18:AA18"/>
    <mergeCell ref="X19:AA19"/>
    <mergeCell ref="X20:AA20"/>
    <mergeCell ref="X21:AA21"/>
    <mergeCell ref="X22:AA22"/>
  </mergeCells>
  <phoneticPr fontId="0" type="noConversion"/>
  <conditionalFormatting sqref="C46 W46:Y46 C65 E46 G46 I46 K46 M46 O46 Q46 U46 S46 AC84 W65:Y65 E65 G65 I65 K65 M65 O65 Q65 U65 S65 AC65 AA65 AA46 C84 W84:Y84 E84 G84 I84 K84 M84 O84 Q84 U84 S84 AA84 AC46 C103 AC122 W103:Y103 E103 G103 I103 K103 M103 O103 Q103 U103 S103 AC103 AA103 C122 W122:Y122 E122 G122 I122 K122 M122 O122 Q122 U122 S122 AA122">
    <cfRule type="expression" dxfId="1189" priority="1" stopIfTrue="1">
      <formula>C30=""</formula>
    </cfRule>
  </conditionalFormatting>
  <conditionalFormatting sqref="B52:E63 B51:C51 H54:I63 J55:K63 L56:M63 N57:O63 P58:Q63 R59:S63 T60:U63 V61:W63 X62:Y63 Z63:AA63 F53:G63 Z82:AA82 F72:G82 H73:I82 J74:K82 L75:M82 N76:O82 P77:Q82 R78:S82 T79:U82 V80:W82 X81:Y82 B71:E82 B70:C70 B90:E101 B89:C89 H92:I101 J93:K101 L94:M101 N95:O101 P96:Q101 R97:S101 T98:U101 V99:W101 X100:Y101 Z101:AA101 F91:G101 Z120:AA120 F110:G120 H111:I120 J112:K120 L113:M120 N114:O120 P115:Q120 R116:S120 T117:U120 V118:W120 X119:Y120 B109:E120 B108:C108 B33:E44 B32:C32 H35:I44 J36:K44 L37:M44 N38:O44 P39:Q44 R40:S44 T41:U44 V42:W44 X43:Y44 Z44:AA44 F34:G44">
    <cfRule type="expression" dxfId="1188" priority="2" stopIfTrue="1">
      <formula>AND($A32&lt;&gt;"",$A33="")</formula>
    </cfRule>
    <cfRule type="expression" dxfId="1187" priority="3" stopIfTrue="1">
      <formula>$A32=""</formula>
    </cfRule>
  </conditionalFormatting>
  <conditionalFormatting sqref="B50 D50:D51 F50:F52 H50:H53 J50:J54 L50:L55 N50:N56 P50:P57 R50:R58 T50:T59 V50:V60 X50:X61 Z50:Z62 AB50:AB63">
    <cfRule type="expression" dxfId="1186" priority="4" stopIfTrue="1">
      <formula>AND(OR($A50="",C$49=""),$AE50&lt;&gt;"")</formula>
    </cfRule>
    <cfRule type="expression" dxfId="1185" priority="5" stopIfTrue="1">
      <formula>OR($A50="",C$49="")</formula>
    </cfRule>
  </conditionalFormatting>
  <conditionalFormatting sqref="C50 E50:E51 G50:G52 I50:I53 K50:K54 M50:M55 O50:O56 Q50:Q57 S50:S58 U50:U59 W50:W60 Y50:Y61 AA50:AA62 AC50:AC63 C88 E88:E89 G88:G90 I88:I91 K88:K92 M88:M93 O88:O94 Q88:Q95 S88:S96 U88:U97 W88:W98 Y88:Y99 AA88:AA100 AC88:AC101">
    <cfRule type="expression" dxfId="1184" priority="6" stopIfTrue="1">
      <formula>AND(OR($A50="",C$49=""),$AE50&lt;&gt;"")</formula>
    </cfRule>
    <cfRule type="expression" dxfId="1183" priority="7" stopIfTrue="1">
      <formula>C$49=""</formula>
    </cfRule>
  </conditionalFormatting>
  <conditionalFormatting sqref="B69 F69:F71 D69:D70 H69:H72 J69:J73 L69:L74 N69:N75 P69:P76 R69:R77 T69:T78 V69:V79 X69:X80 Z69:Z81 AB69:AB82 X118">
    <cfRule type="expression" dxfId="1182" priority="8" stopIfTrue="1">
      <formula>AND(OR($A69="",C$68=""),$AE69&lt;&gt;"")</formula>
    </cfRule>
    <cfRule type="expression" dxfId="1181" priority="9" stopIfTrue="1">
      <formula>OR($A69="",C$68="")</formula>
    </cfRule>
  </conditionalFormatting>
  <conditionalFormatting sqref="C69 G69:G71 E69:E70 I69:I72 K69:K73 M69:M74 O69:O75 Q69:Q76 S69:S77 U69:U78 W69:W79 Y69:Y80 AA69:AA81 AC69:AC82 C107 G107:G109 E107:E108 I107:I110 K107:K111 M107:M112 O107:O113 Q107:Q114 S107:S115 U107:U116 W107:W117 Y107:Y118 AA107:AA119 AC107:AC120">
    <cfRule type="expression" dxfId="1180" priority="10" stopIfTrue="1">
      <formula>AND(OR($A69="",C$68=""),$AE69&lt;&gt;"")</formula>
    </cfRule>
    <cfRule type="expression" dxfId="1179" priority="11" stopIfTrue="1">
      <formula>C$68=""</formula>
    </cfRule>
  </conditionalFormatting>
  <conditionalFormatting sqref="B88 D88:D89 F88:F90 H88:H91 J88:J92 L88:L93 N88:N94 P88:P95 R88:R96 T88:T97 V88:V98 X88:X99 Z88:Z100 AB88:AB101">
    <cfRule type="expression" dxfId="1178" priority="12" stopIfTrue="1">
      <formula>AND(OR($A88="",C$87=""),$AE88&lt;&gt;"")</formula>
    </cfRule>
    <cfRule type="expression" dxfId="1177" priority="13" stopIfTrue="1">
      <formula>OR($A88="",C$87="")</formula>
    </cfRule>
  </conditionalFormatting>
  <conditionalFormatting sqref="B107 D107:D108 F107:F109 H107:H110 J107:J111 L107:L112 N107:N113 P107:P114 R107:R115 T107:T116 V107:V117 X107:X117 Z107:Z119 AB107:AB120">
    <cfRule type="expression" dxfId="1176" priority="14" stopIfTrue="1">
      <formula>AND(OR($A107="",C$106=""),$AE107&lt;&gt;"")</formula>
    </cfRule>
    <cfRule type="expression" dxfId="1175" priority="15" stopIfTrue="1">
      <formula>OR($A107="",C$106="")</formula>
    </cfRule>
  </conditionalFormatting>
  <conditionalFormatting sqref="B31 D31:D32 R31:R39 AB31:AB44 Z31:Z43 X31:X42 V31:V41 T31:T40 P31:P38 N31:N37 L31:L36 J31:J35 H31:H34 F31:F33">
    <cfRule type="expression" dxfId="1174" priority="16" stopIfTrue="1">
      <formula>AND(OR($A31="",C$30=""),$AE31&lt;&gt;"")</formula>
    </cfRule>
    <cfRule type="expression" dxfId="1173" priority="17" stopIfTrue="1">
      <formula>OR($A31="",C$30="")</formula>
    </cfRule>
  </conditionalFormatting>
  <conditionalFormatting sqref="C31 E31:E32 S31:S39 AC31:AC44 AA31:AA43 Y31:Y42 W31:W41 U31:U40 Q31:Q38 O31:O37 M31:M36 K31:K35 I31:I34 G31:G33">
    <cfRule type="expression" dxfId="1172" priority="18" stopIfTrue="1">
      <formula>AND(OR($A31="",C$30=""),$AE31&lt;&gt;"")</formula>
    </cfRule>
    <cfRule type="expression" dxfId="1171" priority="19" stopIfTrue="1">
      <formula>C$30=""</formula>
    </cfRule>
  </conditionalFormatting>
  <conditionalFormatting sqref="A31:A45 A107:A121 AE107:AE120 B106:AC106 AE88:AE101 A88:A102 B87:AC87 A69:A83 B68:AC68 AE69:AE82 AE50:AE63 B49:AC49 A50:A64 B30:AC30 AE31:AE44">
    <cfRule type="cellIs" dxfId="1170" priority="20" stopIfTrue="1" operator="equal">
      <formula>""</formula>
    </cfRule>
  </conditionalFormatting>
  <hyperlinks>
    <hyperlink ref="A1" location="Anagrafica!A1" display="Torna alla scheda Anagrafica" xr:uid="{00000000-0004-0000-2100-000000000000}"/>
  </hyperlinks>
  <pageMargins left="0.39370078740157483" right="0.39370078740157483" top="0.39370078740157483" bottom="0.78740157480314965" header="0.51181102362204722" footer="0.39370078740157483"/>
  <pageSetup paperSize="9" scale="42" orientation="portrait" r:id="rId1"/>
  <headerFooter alignWithMargins="0">
    <oddFooter>&amp;L&amp;"Arial Narrow,Normale"&amp;8&amp;D&amp;R&amp;"Arial Narrow,Normale"&amp;A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Foglio57">
    <tabColor indexed="42"/>
    <pageSetUpPr fitToPage="1"/>
  </sheetPr>
  <dimension ref="A1:AI123"/>
  <sheetViews>
    <sheetView showGridLines="0" view="pageBreakPreview" topLeftCell="A5" zoomScaleNormal="100" workbookViewId="0">
      <selection activeCell="U38" sqref="U38"/>
    </sheetView>
  </sheetViews>
  <sheetFormatPr defaultColWidth="9.140625" defaultRowHeight="12.75" x14ac:dyDescent="0.2"/>
  <cols>
    <col min="1" max="2" width="3.85546875" style="3" customWidth="1"/>
    <col min="3" max="3" width="3.85546875" style="5" bestFit="1" customWidth="1"/>
    <col min="4" max="4" width="3.140625" style="3" customWidth="1"/>
    <col min="5" max="31" width="3" style="3" customWidth="1"/>
    <col min="32" max="32" width="2.42578125" style="3" customWidth="1"/>
    <col min="33" max="33" width="3.5703125" style="26" customWidth="1"/>
    <col min="34" max="35" width="10.85546875" style="3" customWidth="1"/>
    <col min="36" max="43" width="3" style="3" customWidth="1"/>
    <col min="44" max="44" width="3.140625" style="3" customWidth="1"/>
    <col min="45" max="16384" width="9.140625" style="3"/>
  </cols>
  <sheetData>
    <row r="1" spans="1:35" ht="26.25" customHeight="1" x14ac:dyDescent="0.2">
      <c r="A1" s="353" t="s">
        <v>21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</row>
    <row r="2" spans="1:35" s="30" customFormat="1" ht="13.5" x14ac:dyDescent="0.25">
      <c r="A2" s="45" t="s">
        <v>16</v>
      </c>
      <c r="B2" s="46"/>
      <c r="C2" s="47"/>
      <c r="D2" s="48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9"/>
      <c r="AH2" s="49"/>
      <c r="AI2" s="49"/>
    </row>
    <row r="3" spans="1:35" s="31" customFormat="1" ht="13.5" x14ac:dyDescent="0.25">
      <c r="A3" s="50"/>
      <c r="B3" s="50"/>
      <c r="C3" s="51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</row>
    <row r="4" spans="1:35" s="9" customFormat="1" ht="6" customHeight="1" x14ac:dyDescent="0.3">
      <c r="A4" s="52"/>
      <c r="B4" s="52"/>
      <c r="C4" s="53"/>
      <c r="D4" s="54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</row>
    <row r="5" spans="1:35" s="9" customFormat="1" ht="39.75" customHeight="1" x14ac:dyDescent="0.3">
      <c r="A5" s="411" t="str">
        <f>IF(Anagrafica!A3&lt;&gt;"",Anagrafica!A3,"")</f>
        <v>CDC ___/______/______ ANNO_______ (agg. P se plurien.) 
TITOLO DEL CDC______________________________</v>
      </c>
      <c r="B5" s="411"/>
      <c r="C5" s="411"/>
      <c r="D5" s="411"/>
      <c r="E5" s="411"/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  <c r="Q5" s="411"/>
      <c r="R5" s="411"/>
      <c r="S5" s="411"/>
      <c r="T5" s="411"/>
      <c r="U5" s="411"/>
      <c r="V5" s="411"/>
      <c r="W5" s="411"/>
      <c r="X5" s="411"/>
      <c r="Y5" s="411"/>
      <c r="Z5" s="411"/>
      <c r="AA5" s="411"/>
      <c r="AB5" s="411"/>
      <c r="AC5" s="411"/>
      <c r="AD5" s="411"/>
      <c r="AE5" s="411"/>
      <c r="AF5" s="411"/>
      <c r="AG5" s="411"/>
      <c r="AH5" s="411"/>
      <c r="AI5" s="411"/>
    </row>
    <row r="6" spans="1:35" s="9" customFormat="1" ht="20.25" x14ac:dyDescent="0.3">
      <c r="A6" s="33"/>
      <c r="B6" s="33"/>
      <c r="C6" s="58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</row>
    <row r="7" spans="1:35" s="9" customFormat="1" ht="20.25" x14ac:dyDescent="0.3">
      <c r="C7" s="10"/>
      <c r="D7" s="11"/>
    </row>
    <row r="8" spans="1:35" s="72" customFormat="1" ht="18.75" x14ac:dyDescent="0.3">
      <c r="A8" s="412" t="str">
        <f>"Criterio: "&amp; Anagrafica!A32&amp;" - "&amp;Anagrafica!B32</f>
        <v xml:space="preserve">Criterio:  - </v>
      </c>
      <c r="B8" s="412"/>
      <c r="C8" s="412"/>
      <c r="D8" s="412"/>
      <c r="E8" s="412"/>
      <c r="F8" s="412"/>
      <c r="G8" s="412"/>
      <c r="H8" s="412"/>
      <c r="I8" s="412"/>
      <c r="J8" s="412"/>
      <c r="K8" s="412"/>
      <c r="L8" s="412"/>
      <c r="M8" s="412"/>
      <c r="N8" s="412"/>
      <c r="O8" s="412"/>
      <c r="P8" s="412"/>
      <c r="Q8" s="412"/>
      <c r="R8" s="412"/>
      <c r="S8" s="412"/>
      <c r="T8" s="412"/>
      <c r="U8" s="412"/>
      <c r="V8" s="412"/>
      <c r="W8" s="412"/>
      <c r="X8" s="412"/>
      <c r="Y8" s="412"/>
      <c r="Z8" s="412"/>
      <c r="AA8" s="412"/>
      <c r="AB8" s="412"/>
      <c r="AC8" s="412"/>
      <c r="AD8" s="412"/>
      <c r="AE8" s="412"/>
      <c r="AF8" s="412"/>
      <c r="AG8" s="412"/>
      <c r="AH8" s="82" t="s">
        <v>15</v>
      </c>
      <c r="AI8" s="83" t="str">
        <f>IF(+Anagrafica!C32&lt;&gt;"",Anagrafica!C32,"")</f>
        <v/>
      </c>
    </row>
    <row r="9" spans="1:35" s="1" customFormat="1" ht="24" customHeight="1" x14ac:dyDescent="0.3">
      <c r="A9" s="413" t="str">
        <f>"Sottocriterio: " &amp; Anagrafica!A38&amp;" - "&amp;Anagrafica!B38</f>
        <v xml:space="preserve">Sottocriterio:  - </v>
      </c>
      <c r="B9" s="413"/>
      <c r="C9" s="413"/>
      <c r="D9" s="413"/>
      <c r="E9" s="413"/>
      <c r="F9" s="413"/>
      <c r="G9" s="413"/>
      <c r="H9" s="413"/>
      <c r="I9" s="413"/>
      <c r="J9" s="413"/>
      <c r="K9" s="413"/>
      <c r="L9" s="413"/>
      <c r="M9" s="413"/>
      <c r="N9" s="413"/>
      <c r="O9" s="413"/>
      <c r="P9" s="413"/>
      <c r="Q9" s="413"/>
      <c r="R9" s="413"/>
      <c r="S9" s="413"/>
      <c r="T9" s="413"/>
      <c r="U9" s="413"/>
      <c r="V9" s="413"/>
      <c r="W9" s="413"/>
      <c r="X9" s="413"/>
      <c r="Y9" s="413"/>
      <c r="Z9" s="413"/>
      <c r="AA9" s="413"/>
      <c r="AB9" s="413"/>
      <c r="AC9" s="413"/>
      <c r="AD9" s="413"/>
      <c r="AE9" s="413"/>
      <c r="AF9" s="413"/>
      <c r="AG9" s="413"/>
      <c r="AH9" s="65" t="s">
        <v>18</v>
      </c>
      <c r="AI9" s="84" t="str">
        <f>IF(+Anagrafica!C38&lt;&gt;"",Anagrafica!C38,"")</f>
        <v/>
      </c>
    </row>
    <row r="10" spans="1:35" ht="18" x14ac:dyDescent="0.25">
      <c r="B10" s="1"/>
      <c r="D10" s="1"/>
      <c r="AB10" s="4"/>
      <c r="AC10" s="4"/>
      <c r="AD10" s="4"/>
      <c r="AE10" s="4"/>
    </row>
    <row r="11" spans="1:35" ht="29.25" customHeight="1" x14ac:dyDescent="0.2">
      <c r="A11" s="385" t="s">
        <v>17</v>
      </c>
      <c r="B11" s="385"/>
      <c r="C11" s="385"/>
      <c r="D11" s="385"/>
      <c r="E11" s="385"/>
      <c r="F11" s="385"/>
      <c r="G11" s="385"/>
      <c r="H11" s="385"/>
      <c r="I11" s="385"/>
      <c r="J11" s="385"/>
      <c r="K11" s="385"/>
      <c r="L11" s="385"/>
      <c r="M11" s="385"/>
      <c r="N11" s="385"/>
      <c r="O11" s="385"/>
      <c r="P11" s="385"/>
      <c r="Q11" s="385"/>
      <c r="R11" s="385"/>
      <c r="S11" s="385"/>
      <c r="T11" s="385" t="s">
        <v>23</v>
      </c>
      <c r="U11" s="385"/>
      <c r="V11" s="385"/>
      <c r="W11" s="385"/>
      <c r="X11" s="385" t="s">
        <v>25</v>
      </c>
      <c r="Y11" s="385"/>
      <c r="Z11" s="385"/>
      <c r="AA11" s="385"/>
      <c r="AB11" s="385" t="s">
        <v>24</v>
      </c>
      <c r="AC11" s="385"/>
      <c r="AD11" s="385"/>
      <c r="AE11" s="385"/>
      <c r="AF11" s="26"/>
      <c r="AI11" s="21" t="s">
        <v>19</v>
      </c>
    </row>
    <row r="12" spans="1:35" ht="16.5" x14ac:dyDescent="0.3">
      <c r="A12" s="61" t="str">
        <f>IF($AI$9&lt;&gt;"",IF(Anagrafica!A99&lt;&gt;"",Anagrafica!A99,""),"")</f>
        <v/>
      </c>
      <c r="B12" s="409" t="str">
        <f>IF(A12&lt;&gt;"",IF(Anagrafica!B99&lt;&gt;"",Anagrafica!B99,""),"")</f>
        <v/>
      </c>
      <c r="C12" s="409"/>
      <c r="D12" s="409"/>
      <c r="E12" s="409"/>
      <c r="F12" s="409"/>
      <c r="G12" s="409"/>
      <c r="H12" s="409"/>
      <c r="I12" s="409"/>
      <c r="J12" s="409"/>
      <c r="K12" s="409"/>
      <c r="L12" s="409"/>
      <c r="M12" s="409"/>
      <c r="N12" s="409"/>
      <c r="O12" s="409"/>
      <c r="P12" s="409"/>
      <c r="Q12" s="409"/>
      <c r="R12" s="409"/>
      <c r="S12" s="410"/>
      <c r="T12" s="372" t="str">
        <f>IF(A12&lt;&gt;"",IF(AI31&lt;&gt;"",AI31,0)+IF(AI50&lt;&gt;"",AI50,0)+IF(AI69&lt;&gt;"",AI69,0)+IF(AI88&lt;&gt;"",AI88,0)+IF(AI107&lt;&gt;"",AI107,0),"")</f>
        <v/>
      </c>
      <c r="U12" s="373"/>
      <c r="V12" s="373"/>
      <c r="W12" s="373"/>
      <c r="X12" s="372" t="str">
        <f>IF(T12&lt;&gt;"",ROUND(T12/COUNTA(Anagrafica!$B$89:$C$93),3),"")</f>
        <v/>
      </c>
      <c r="Y12" s="373"/>
      <c r="Z12" s="373"/>
      <c r="AA12" s="390"/>
      <c r="AB12" s="372" t="str">
        <f>IF(T12="","",IF(T12&gt;0,ROUND(X12/LARGE($X$12:$AA$26,1),3),0))</f>
        <v/>
      </c>
      <c r="AC12" s="373"/>
      <c r="AD12" s="373"/>
      <c r="AE12" s="390"/>
      <c r="AF12" s="94"/>
      <c r="AG12" s="94"/>
      <c r="AH12" s="95"/>
      <c r="AI12" s="85" t="str">
        <f t="shared" ref="AI12:AI26" si="0">IF(AB12&lt;&gt;"",IF(AB12&gt;0,ROUND(AB12*IF($AI$9&lt;&gt;"",$AI$9,$AI$8),3),0),"")</f>
        <v/>
      </c>
    </row>
    <row r="13" spans="1:35" ht="16.5" x14ac:dyDescent="0.3">
      <c r="A13" s="62" t="str">
        <f>IF($AI$9&lt;&gt;"",IF(Anagrafica!A100&lt;&gt;"",Anagrafica!A100,""),"")</f>
        <v/>
      </c>
      <c r="B13" s="374" t="str">
        <f>IF(A13&lt;&gt;"",IF(Anagrafica!B100&lt;&gt;"",Anagrafica!B100,""),"")</f>
        <v/>
      </c>
      <c r="C13" s="374"/>
      <c r="D13" s="374"/>
      <c r="E13" s="374"/>
      <c r="F13" s="374"/>
      <c r="G13" s="374"/>
      <c r="H13" s="374"/>
      <c r="I13" s="374"/>
      <c r="J13" s="374"/>
      <c r="K13" s="374"/>
      <c r="L13" s="374"/>
      <c r="M13" s="374"/>
      <c r="N13" s="374"/>
      <c r="O13" s="374"/>
      <c r="P13" s="374"/>
      <c r="Q13" s="374"/>
      <c r="R13" s="374"/>
      <c r="S13" s="376"/>
      <c r="T13" s="401" t="str">
        <f t="shared" ref="T13:T26" si="1">IF(A13&lt;&gt;"",IF(AI32&lt;&gt;"",AI32,0)+IF(AI51&lt;&gt;"",AI51,0)+IF(AI70&lt;&gt;"",AI70,0)+IF(AI89&lt;&gt;"",AI89,0)+IF(AI108&lt;&gt;"",AI108,0),"")</f>
        <v/>
      </c>
      <c r="U13" s="402"/>
      <c r="V13" s="402"/>
      <c r="W13" s="402"/>
      <c r="X13" s="401" t="str">
        <f>IF(T13&lt;&gt;"",ROUND(T13/COUNTA(Anagrafica!$B$89:$C$93),3),"")</f>
        <v/>
      </c>
      <c r="Y13" s="402"/>
      <c r="Z13" s="402"/>
      <c r="AA13" s="403"/>
      <c r="AB13" s="401" t="str">
        <f t="shared" ref="AB13:AB26" si="2">IF(T13="","",IF(T13&gt;0,ROUND(X13/LARGE($X$12:$AA$26,1),3),0))</f>
        <v/>
      </c>
      <c r="AC13" s="402"/>
      <c r="AD13" s="402"/>
      <c r="AE13" s="403"/>
      <c r="AF13" s="96"/>
      <c r="AG13" s="96"/>
      <c r="AH13" s="97"/>
      <c r="AI13" s="86" t="str">
        <f t="shared" si="0"/>
        <v/>
      </c>
    </row>
    <row r="14" spans="1:35" ht="16.5" x14ac:dyDescent="0.3">
      <c r="A14" s="62" t="str">
        <f>IF($AI$9&lt;&gt;"",IF(Anagrafica!A101&lt;&gt;"",Anagrafica!A101,""),"")</f>
        <v/>
      </c>
      <c r="B14" s="374" t="str">
        <f>IF(A14&lt;&gt;"",IF(Anagrafica!B101&lt;&gt;"",Anagrafica!B101,""),"")</f>
        <v/>
      </c>
      <c r="C14" s="374"/>
      <c r="D14" s="374"/>
      <c r="E14" s="374"/>
      <c r="F14" s="374"/>
      <c r="G14" s="374"/>
      <c r="H14" s="374"/>
      <c r="I14" s="374"/>
      <c r="J14" s="374"/>
      <c r="K14" s="374"/>
      <c r="L14" s="374"/>
      <c r="M14" s="374"/>
      <c r="N14" s="374"/>
      <c r="O14" s="374"/>
      <c r="P14" s="374"/>
      <c r="Q14" s="374"/>
      <c r="R14" s="374"/>
      <c r="S14" s="376"/>
      <c r="T14" s="401" t="str">
        <f t="shared" si="1"/>
        <v/>
      </c>
      <c r="U14" s="402"/>
      <c r="V14" s="402"/>
      <c r="W14" s="402"/>
      <c r="X14" s="401" t="str">
        <f>IF(T14&lt;&gt;"",ROUND(T14/COUNTA(Anagrafica!$B$89:$C$93),3),"")</f>
        <v/>
      </c>
      <c r="Y14" s="402"/>
      <c r="Z14" s="402"/>
      <c r="AA14" s="403"/>
      <c r="AB14" s="401" t="str">
        <f t="shared" si="2"/>
        <v/>
      </c>
      <c r="AC14" s="402"/>
      <c r="AD14" s="402"/>
      <c r="AE14" s="403"/>
      <c r="AF14" s="96"/>
      <c r="AG14" s="96"/>
      <c r="AH14" s="97"/>
      <c r="AI14" s="86" t="str">
        <f t="shared" si="0"/>
        <v/>
      </c>
    </row>
    <row r="15" spans="1:35" ht="16.5" x14ac:dyDescent="0.3">
      <c r="A15" s="62" t="str">
        <f>IF($AI$9&lt;&gt;"",IF(Anagrafica!A102&lt;&gt;"",Anagrafica!A102,""),"")</f>
        <v/>
      </c>
      <c r="B15" s="374" t="str">
        <f>IF(A15&lt;&gt;"",IF(Anagrafica!B102&lt;&gt;"",Anagrafica!B102,""),"")</f>
        <v/>
      </c>
      <c r="C15" s="374"/>
      <c r="D15" s="374"/>
      <c r="E15" s="374"/>
      <c r="F15" s="374"/>
      <c r="G15" s="374"/>
      <c r="H15" s="374"/>
      <c r="I15" s="374"/>
      <c r="J15" s="374"/>
      <c r="K15" s="374"/>
      <c r="L15" s="374"/>
      <c r="M15" s="374"/>
      <c r="N15" s="374"/>
      <c r="O15" s="374"/>
      <c r="P15" s="374"/>
      <c r="Q15" s="374"/>
      <c r="R15" s="374"/>
      <c r="S15" s="376"/>
      <c r="T15" s="401" t="str">
        <f t="shared" si="1"/>
        <v/>
      </c>
      <c r="U15" s="402"/>
      <c r="V15" s="402"/>
      <c r="W15" s="402"/>
      <c r="X15" s="401" t="str">
        <f>IF(T15&lt;&gt;"",ROUND(T15/COUNTA(Anagrafica!$B$89:$C$93),3),"")</f>
        <v/>
      </c>
      <c r="Y15" s="402"/>
      <c r="Z15" s="402"/>
      <c r="AA15" s="403"/>
      <c r="AB15" s="401" t="str">
        <f t="shared" si="2"/>
        <v/>
      </c>
      <c r="AC15" s="402"/>
      <c r="AD15" s="402"/>
      <c r="AE15" s="403"/>
      <c r="AF15" s="96"/>
      <c r="AG15" s="96"/>
      <c r="AH15" s="97"/>
      <c r="AI15" s="86" t="str">
        <f t="shared" si="0"/>
        <v/>
      </c>
    </row>
    <row r="16" spans="1:35" ht="16.5" x14ac:dyDescent="0.3">
      <c r="A16" s="62" t="str">
        <f>IF($AI$9&lt;&gt;"",IF(Anagrafica!A103&lt;&gt;"",Anagrafica!A103,""),"")</f>
        <v/>
      </c>
      <c r="B16" s="374" t="str">
        <f>IF(A16&lt;&gt;"",IF(Anagrafica!B103&lt;&gt;"",Anagrafica!B103,""),"")</f>
        <v/>
      </c>
      <c r="C16" s="374"/>
      <c r="D16" s="374"/>
      <c r="E16" s="374"/>
      <c r="F16" s="374"/>
      <c r="G16" s="374"/>
      <c r="H16" s="374"/>
      <c r="I16" s="374"/>
      <c r="J16" s="374"/>
      <c r="K16" s="374"/>
      <c r="L16" s="374"/>
      <c r="M16" s="374"/>
      <c r="N16" s="374"/>
      <c r="O16" s="374"/>
      <c r="P16" s="374"/>
      <c r="Q16" s="374"/>
      <c r="R16" s="374"/>
      <c r="S16" s="376"/>
      <c r="T16" s="401" t="str">
        <f t="shared" si="1"/>
        <v/>
      </c>
      <c r="U16" s="402"/>
      <c r="V16" s="402"/>
      <c r="W16" s="402"/>
      <c r="X16" s="401" t="str">
        <f>IF(T16&lt;&gt;"",ROUND(T16/COUNTA(Anagrafica!$B$89:$C$93),3),"")</f>
        <v/>
      </c>
      <c r="Y16" s="402"/>
      <c r="Z16" s="402"/>
      <c r="AA16" s="403"/>
      <c r="AB16" s="401" t="str">
        <f t="shared" si="2"/>
        <v/>
      </c>
      <c r="AC16" s="402"/>
      <c r="AD16" s="402"/>
      <c r="AE16" s="403"/>
      <c r="AF16" s="96"/>
      <c r="AG16" s="96"/>
      <c r="AH16" s="97"/>
      <c r="AI16" s="86" t="str">
        <f t="shared" si="0"/>
        <v/>
      </c>
    </row>
    <row r="17" spans="1:35" ht="16.5" x14ac:dyDescent="0.3">
      <c r="A17" s="62" t="str">
        <f>IF($AI$9&lt;&gt;"",IF(Anagrafica!A104&lt;&gt;"",Anagrafica!A104,""),"")</f>
        <v/>
      </c>
      <c r="B17" s="374" t="str">
        <f>IF(A17&lt;&gt;"",IF(Anagrafica!B104&lt;&gt;"",Anagrafica!B104,""),"")</f>
        <v/>
      </c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4"/>
      <c r="N17" s="374"/>
      <c r="O17" s="374"/>
      <c r="P17" s="374"/>
      <c r="Q17" s="374"/>
      <c r="R17" s="374"/>
      <c r="S17" s="376"/>
      <c r="T17" s="401" t="str">
        <f t="shared" si="1"/>
        <v/>
      </c>
      <c r="U17" s="402"/>
      <c r="V17" s="402"/>
      <c r="W17" s="402"/>
      <c r="X17" s="401" t="str">
        <f>IF(T17&lt;&gt;"",ROUND(T17/COUNTA(Anagrafica!$B$89:$C$93),3),"")</f>
        <v/>
      </c>
      <c r="Y17" s="402"/>
      <c r="Z17" s="402"/>
      <c r="AA17" s="403"/>
      <c r="AB17" s="401" t="str">
        <f t="shared" si="2"/>
        <v/>
      </c>
      <c r="AC17" s="402"/>
      <c r="AD17" s="402"/>
      <c r="AE17" s="403"/>
      <c r="AF17" s="96"/>
      <c r="AG17" s="96"/>
      <c r="AH17" s="97"/>
      <c r="AI17" s="86" t="str">
        <f t="shared" si="0"/>
        <v/>
      </c>
    </row>
    <row r="18" spans="1:35" ht="16.5" x14ac:dyDescent="0.3">
      <c r="A18" s="62" t="str">
        <f>IF($AI$9&lt;&gt;"",IF(Anagrafica!A105&lt;&gt;"",Anagrafica!A105,""),"")</f>
        <v/>
      </c>
      <c r="B18" s="374" t="str">
        <f>IF(A18&lt;&gt;"",IF(Anagrafica!B105&lt;&gt;"",Anagrafica!B105,""),"")</f>
        <v/>
      </c>
      <c r="C18" s="374"/>
      <c r="D18" s="374"/>
      <c r="E18" s="374"/>
      <c r="F18" s="374"/>
      <c r="G18" s="374"/>
      <c r="H18" s="374"/>
      <c r="I18" s="374"/>
      <c r="J18" s="374"/>
      <c r="K18" s="374"/>
      <c r="L18" s="374"/>
      <c r="M18" s="374"/>
      <c r="N18" s="374"/>
      <c r="O18" s="374"/>
      <c r="P18" s="374"/>
      <c r="Q18" s="374"/>
      <c r="R18" s="374"/>
      <c r="S18" s="376"/>
      <c r="T18" s="401" t="str">
        <f t="shared" si="1"/>
        <v/>
      </c>
      <c r="U18" s="402"/>
      <c r="V18" s="402"/>
      <c r="W18" s="402"/>
      <c r="X18" s="401" t="str">
        <f>IF(T18&lt;&gt;"",ROUND(T18/COUNTA(Anagrafica!$B$89:$C$93),3),"")</f>
        <v/>
      </c>
      <c r="Y18" s="402"/>
      <c r="Z18" s="402"/>
      <c r="AA18" s="403"/>
      <c r="AB18" s="401" t="str">
        <f t="shared" si="2"/>
        <v/>
      </c>
      <c r="AC18" s="402"/>
      <c r="AD18" s="402"/>
      <c r="AE18" s="403"/>
      <c r="AF18" s="96"/>
      <c r="AG18" s="96"/>
      <c r="AH18" s="97"/>
      <c r="AI18" s="86" t="str">
        <f t="shared" si="0"/>
        <v/>
      </c>
    </row>
    <row r="19" spans="1:35" ht="16.5" x14ac:dyDescent="0.3">
      <c r="A19" s="62" t="str">
        <f>IF($AI$9&lt;&gt;"",IF(Anagrafica!A106&lt;&gt;"",Anagrafica!A106,""),"")</f>
        <v/>
      </c>
      <c r="B19" s="374" t="str">
        <f>IF(A19&lt;&gt;"",IF(Anagrafica!B106&lt;&gt;"",Anagrafica!B106,""),"")</f>
        <v/>
      </c>
      <c r="C19" s="374"/>
      <c r="D19" s="374"/>
      <c r="E19" s="374"/>
      <c r="F19" s="374"/>
      <c r="G19" s="374"/>
      <c r="H19" s="374"/>
      <c r="I19" s="374"/>
      <c r="J19" s="374"/>
      <c r="K19" s="374"/>
      <c r="L19" s="374"/>
      <c r="M19" s="374"/>
      <c r="N19" s="374"/>
      <c r="O19" s="374"/>
      <c r="P19" s="374"/>
      <c r="Q19" s="374"/>
      <c r="R19" s="374"/>
      <c r="S19" s="376"/>
      <c r="T19" s="401" t="str">
        <f t="shared" si="1"/>
        <v/>
      </c>
      <c r="U19" s="402"/>
      <c r="V19" s="402"/>
      <c r="W19" s="402"/>
      <c r="X19" s="401" t="str">
        <f>IF(T19&lt;&gt;"",ROUND(T19/COUNTA(Anagrafica!$B$89:$C$93),3),"")</f>
        <v/>
      </c>
      <c r="Y19" s="402"/>
      <c r="Z19" s="402"/>
      <c r="AA19" s="403"/>
      <c r="AB19" s="401" t="str">
        <f t="shared" si="2"/>
        <v/>
      </c>
      <c r="AC19" s="402"/>
      <c r="AD19" s="402"/>
      <c r="AE19" s="403"/>
      <c r="AF19" s="96"/>
      <c r="AG19" s="96"/>
      <c r="AH19" s="97"/>
      <c r="AI19" s="86" t="str">
        <f t="shared" si="0"/>
        <v/>
      </c>
    </row>
    <row r="20" spans="1:35" ht="16.5" x14ac:dyDescent="0.3">
      <c r="A20" s="62" t="str">
        <f>IF($AI$9&lt;&gt;"",IF(Anagrafica!A107&lt;&gt;"",Anagrafica!A107,""),"")</f>
        <v/>
      </c>
      <c r="B20" s="374" t="str">
        <f>IF(A20&lt;&gt;"",IF(Anagrafica!B107&lt;&gt;"",Anagrafica!B107,""),"")</f>
        <v/>
      </c>
      <c r="C20" s="374"/>
      <c r="D20" s="374"/>
      <c r="E20" s="374"/>
      <c r="F20" s="374"/>
      <c r="G20" s="374"/>
      <c r="H20" s="374"/>
      <c r="I20" s="374"/>
      <c r="J20" s="374"/>
      <c r="K20" s="374"/>
      <c r="L20" s="374"/>
      <c r="M20" s="374"/>
      <c r="N20" s="374"/>
      <c r="O20" s="374"/>
      <c r="P20" s="374"/>
      <c r="Q20" s="374"/>
      <c r="R20" s="374"/>
      <c r="S20" s="376"/>
      <c r="T20" s="401" t="str">
        <f t="shared" si="1"/>
        <v/>
      </c>
      <c r="U20" s="402"/>
      <c r="V20" s="402"/>
      <c r="W20" s="402"/>
      <c r="X20" s="401" t="str">
        <f>IF(T20&lt;&gt;"",ROUND(T20/COUNTA(Anagrafica!$B$89:$C$93),3),"")</f>
        <v/>
      </c>
      <c r="Y20" s="402"/>
      <c r="Z20" s="402"/>
      <c r="AA20" s="403"/>
      <c r="AB20" s="401" t="str">
        <f t="shared" si="2"/>
        <v/>
      </c>
      <c r="AC20" s="402"/>
      <c r="AD20" s="402"/>
      <c r="AE20" s="403"/>
      <c r="AF20" s="96"/>
      <c r="AG20" s="96"/>
      <c r="AH20" s="97"/>
      <c r="AI20" s="86" t="str">
        <f t="shared" si="0"/>
        <v/>
      </c>
    </row>
    <row r="21" spans="1:35" ht="16.5" x14ac:dyDescent="0.3">
      <c r="A21" s="62" t="str">
        <f>IF($AI$9&lt;&gt;"",IF(Anagrafica!A108&lt;&gt;"",Anagrafica!A108,""),"")</f>
        <v/>
      </c>
      <c r="B21" s="374" t="str">
        <f>IF(A21&lt;&gt;"",IF(Anagrafica!B108&lt;&gt;"",Anagrafica!B108,""),"")</f>
        <v/>
      </c>
      <c r="C21" s="374"/>
      <c r="D21" s="374"/>
      <c r="E21" s="374"/>
      <c r="F21" s="374"/>
      <c r="G21" s="374"/>
      <c r="H21" s="374"/>
      <c r="I21" s="374"/>
      <c r="J21" s="374"/>
      <c r="K21" s="374"/>
      <c r="L21" s="374"/>
      <c r="M21" s="374"/>
      <c r="N21" s="374"/>
      <c r="O21" s="374"/>
      <c r="P21" s="374"/>
      <c r="Q21" s="374"/>
      <c r="R21" s="374"/>
      <c r="S21" s="376"/>
      <c r="T21" s="401" t="str">
        <f t="shared" si="1"/>
        <v/>
      </c>
      <c r="U21" s="402"/>
      <c r="V21" s="402"/>
      <c r="W21" s="402"/>
      <c r="X21" s="401" t="str">
        <f>IF(T21&lt;&gt;"",ROUND(T21/COUNTA(Anagrafica!$B$89:$C$93),3),"")</f>
        <v/>
      </c>
      <c r="Y21" s="402"/>
      <c r="Z21" s="402"/>
      <c r="AA21" s="403"/>
      <c r="AB21" s="401" t="str">
        <f t="shared" si="2"/>
        <v/>
      </c>
      <c r="AC21" s="402"/>
      <c r="AD21" s="402"/>
      <c r="AE21" s="403"/>
      <c r="AF21" s="96"/>
      <c r="AG21" s="96"/>
      <c r="AH21" s="97"/>
      <c r="AI21" s="86" t="str">
        <f t="shared" si="0"/>
        <v/>
      </c>
    </row>
    <row r="22" spans="1:35" ht="16.5" x14ac:dyDescent="0.3">
      <c r="A22" s="62" t="str">
        <f>IF($AI$9&lt;&gt;"",IF(Anagrafica!A109&lt;&gt;"",Anagrafica!A109,""),"")</f>
        <v/>
      </c>
      <c r="B22" s="374" t="str">
        <f>IF(A22&lt;&gt;"",IF(Anagrafica!B109&lt;&gt;"",Anagrafica!B109,""),"")</f>
        <v/>
      </c>
      <c r="C22" s="374"/>
      <c r="D22" s="374"/>
      <c r="E22" s="374"/>
      <c r="F22" s="374"/>
      <c r="G22" s="374"/>
      <c r="H22" s="374"/>
      <c r="I22" s="374"/>
      <c r="J22" s="374"/>
      <c r="K22" s="374"/>
      <c r="L22" s="374"/>
      <c r="M22" s="374"/>
      <c r="N22" s="374"/>
      <c r="O22" s="374"/>
      <c r="P22" s="374"/>
      <c r="Q22" s="374"/>
      <c r="R22" s="374"/>
      <c r="S22" s="376"/>
      <c r="T22" s="401" t="str">
        <f t="shared" si="1"/>
        <v/>
      </c>
      <c r="U22" s="402"/>
      <c r="V22" s="402"/>
      <c r="W22" s="402"/>
      <c r="X22" s="401" t="str">
        <f>IF(T22&lt;&gt;"",ROUND(T22/COUNTA(Anagrafica!$B$89:$C$93),3),"")</f>
        <v/>
      </c>
      <c r="Y22" s="402"/>
      <c r="Z22" s="402"/>
      <c r="AA22" s="403"/>
      <c r="AB22" s="401" t="str">
        <f t="shared" si="2"/>
        <v/>
      </c>
      <c r="AC22" s="402"/>
      <c r="AD22" s="402"/>
      <c r="AE22" s="403"/>
      <c r="AF22" s="96"/>
      <c r="AG22" s="96"/>
      <c r="AH22" s="97"/>
      <c r="AI22" s="86" t="str">
        <f t="shared" si="0"/>
        <v/>
      </c>
    </row>
    <row r="23" spans="1:35" ht="16.5" x14ac:dyDescent="0.3">
      <c r="A23" s="62" t="str">
        <f>IF($AI$9&lt;&gt;"",IF(Anagrafica!A110&lt;&gt;"",Anagrafica!A110,""),"")</f>
        <v/>
      </c>
      <c r="B23" s="374" t="str">
        <f>IF(A23&lt;&gt;"",IF(Anagrafica!B110&lt;&gt;"",Anagrafica!B110,""),"")</f>
        <v/>
      </c>
      <c r="C23" s="374"/>
      <c r="D23" s="374"/>
      <c r="E23" s="374"/>
      <c r="F23" s="374"/>
      <c r="G23" s="374"/>
      <c r="H23" s="374"/>
      <c r="I23" s="374"/>
      <c r="J23" s="374"/>
      <c r="K23" s="374"/>
      <c r="L23" s="374"/>
      <c r="M23" s="374"/>
      <c r="N23" s="374"/>
      <c r="O23" s="374"/>
      <c r="P23" s="374"/>
      <c r="Q23" s="374"/>
      <c r="R23" s="374"/>
      <c r="S23" s="376"/>
      <c r="T23" s="401" t="str">
        <f t="shared" si="1"/>
        <v/>
      </c>
      <c r="U23" s="402"/>
      <c r="V23" s="402"/>
      <c r="W23" s="402"/>
      <c r="X23" s="401" t="str">
        <f>IF(T23&lt;&gt;"",ROUND(T23/COUNTA(Anagrafica!$B$89:$C$93),3),"")</f>
        <v/>
      </c>
      <c r="Y23" s="402"/>
      <c r="Z23" s="402"/>
      <c r="AA23" s="403"/>
      <c r="AB23" s="401" t="str">
        <f t="shared" si="2"/>
        <v/>
      </c>
      <c r="AC23" s="402"/>
      <c r="AD23" s="402"/>
      <c r="AE23" s="403"/>
      <c r="AF23" s="96"/>
      <c r="AG23" s="96"/>
      <c r="AH23" s="97"/>
      <c r="AI23" s="86" t="str">
        <f t="shared" si="0"/>
        <v/>
      </c>
    </row>
    <row r="24" spans="1:35" ht="16.5" x14ac:dyDescent="0.3">
      <c r="A24" s="62" t="str">
        <f>IF($AI$9&lt;&gt;"",IF(Anagrafica!A111&lt;&gt;"",Anagrafica!A111,""),"")</f>
        <v/>
      </c>
      <c r="B24" s="374" t="str">
        <f>IF(A24&lt;&gt;"",IF(Anagrafica!B111&lt;&gt;"",Anagrafica!B111,""),"")</f>
        <v/>
      </c>
      <c r="C24" s="374"/>
      <c r="D24" s="374"/>
      <c r="E24" s="374"/>
      <c r="F24" s="374"/>
      <c r="G24" s="374"/>
      <c r="H24" s="374"/>
      <c r="I24" s="374"/>
      <c r="J24" s="374"/>
      <c r="K24" s="374"/>
      <c r="L24" s="374"/>
      <c r="M24" s="374"/>
      <c r="N24" s="374"/>
      <c r="O24" s="374"/>
      <c r="P24" s="374"/>
      <c r="Q24" s="374"/>
      <c r="R24" s="374"/>
      <c r="S24" s="376"/>
      <c r="T24" s="401" t="str">
        <f t="shared" si="1"/>
        <v/>
      </c>
      <c r="U24" s="402"/>
      <c r="V24" s="402"/>
      <c r="W24" s="402"/>
      <c r="X24" s="401" t="str">
        <f>IF(T24&lt;&gt;"",ROUND(T24/COUNTA(Anagrafica!$B$89:$C$93),3),"")</f>
        <v/>
      </c>
      <c r="Y24" s="402"/>
      <c r="Z24" s="402"/>
      <c r="AA24" s="403"/>
      <c r="AB24" s="401" t="str">
        <f t="shared" si="2"/>
        <v/>
      </c>
      <c r="AC24" s="402"/>
      <c r="AD24" s="402"/>
      <c r="AE24" s="403"/>
      <c r="AF24" s="96"/>
      <c r="AG24" s="96"/>
      <c r="AH24" s="97"/>
      <c r="AI24" s="86" t="str">
        <f t="shared" si="0"/>
        <v/>
      </c>
    </row>
    <row r="25" spans="1:35" ht="16.5" x14ac:dyDescent="0.3">
      <c r="A25" s="62" t="str">
        <f>IF($AI$9&lt;&gt;"",IF(Anagrafica!A112&lt;&gt;"",Anagrafica!A112,""),"")</f>
        <v/>
      </c>
      <c r="B25" s="374" t="str">
        <f>IF(A25&lt;&gt;"",IF(Anagrafica!B112&lt;&gt;"",Anagrafica!B112,""),"")</f>
        <v/>
      </c>
      <c r="C25" s="374"/>
      <c r="D25" s="374"/>
      <c r="E25" s="374"/>
      <c r="F25" s="374"/>
      <c r="G25" s="374"/>
      <c r="H25" s="374"/>
      <c r="I25" s="374"/>
      <c r="J25" s="374"/>
      <c r="K25" s="374"/>
      <c r="L25" s="374"/>
      <c r="M25" s="374"/>
      <c r="N25" s="374"/>
      <c r="O25" s="374"/>
      <c r="P25" s="374"/>
      <c r="Q25" s="374"/>
      <c r="R25" s="374"/>
      <c r="S25" s="376"/>
      <c r="T25" s="401" t="str">
        <f t="shared" si="1"/>
        <v/>
      </c>
      <c r="U25" s="402"/>
      <c r="V25" s="402"/>
      <c r="W25" s="402"/>
      <c r="X25" s="401" t="str">
        <f>IF(T25&lt;&gt;"",ROUND(T25/COUNTA(Anagrafica!$B$89:$C$93),3),"")</f>
        <v/>
      </c>
      <c r="Y25" s="402"/>
      <c r="Z25" s="402"/>
      <c r="AA25" s="403"/>
      <c r="AB25" s="401" t="str">
        <f t="shared" si="2"/>
        <v/>
      </c>
      <c r="AC25" s="402"/>
      <c r="AD25" s="402"/>
      <c r="AE25" s="403"/>
      <c r="AF25" s="96"/>
      <c r="AG25" s="96"/>
      <c r="AH25" s="97"/>
      <c r="AI25" s="86" t="str">
        <f t="shared" si="0"/>
        <v/>
      </c>
    </row>
    <row r="26" spans="1:35" ht="16.5" x14ac:dyDescent="0.3">
      <c r="A26" s="63" t="str">
        <f>IF($AI$9&lt;&gt;"",IF(Anagrafica!A113&lt;&gt;"",Anagrafica!A113,""),"")</f>
        <v/>
      </c>
      <c r="B26" s="379" t="str">
        <f>IF(A26&lt;&gt;"",IF(Anagrafica!B113&lt;&gt;"",Anagrafica!B113,""),"")</f>
        <v/>
      </c>
      <c r="C26" s="379"/>
      <c r="D26" s="379"/>
      <c r="E26" s="379"/>
      <c r="F26" s="379"/>
      <c r="G26" s="379"/>
      <c r="H26" s="379"/>
      <c r="I26" s="379"/>
      <c r="J26" s="379"/>
      <c r="K26" s="379"/>
      <c r="L26" s="379"/>
      <c r="M26" s="379"/>
      <c r="N26" s="379"/>
      <c r="O26" s="379"/>
      <c r="P26" s="379"/>
      <c r="Q26" s="379"/>
      <c r="R26" s="379"/>
      <c r="S26" s="380"/>
      <c r="T26" s="407" t="str">
        <f t="shared" si="1"/>
        <v/>
      </c>
      <c r="U26" s="408"/>
      <c r="V26" s="408"/>
      <c r="W26" s="408"/>
      <c r="X26" s="404" t="str">
        <f>IF(T26&lt;&gt;"",ROUND(T26/COUNTA(Anagrafica!$B$89:$C$93),3),"")</f>
        <v/>
      </c>
      <c r="Y26" s="405"/>
      <c r="Z26" s="405"/>
      <c r="AA26" s="406"/>
      <c r="AB26" s="404" t="str">
        <f t="shared" si="2"/>
        <v/>
      </c>
      <c r="AC26" s="405"/>
      <c r="AD26" s="405"/>
      <c r="AE26" s="406"/>
      <c r="AF26" s="96"/>
      <c r="AG26" s="96"/>
      <c r="AH26" s="97"/>
      <c r="AI26" s="87" t="str">
        <f t="shared" si="0"/>
        <v/>
      </c>
    </row>
    <row r="27" spans="1:35" x14ac:dyDescent="0.2">
      <c r="A27" s="42"/>
      <c r="B27" s="42"/>
      <c r="C27" s="9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378"/>
      <c r="Q27" s="378"/>
      <c r="R27" s="378"/>
      <c r="S27" s="378"/>
      <c r="T27" s="400"/>
      <c r="U27" s="400"/>
      <c r="V27" s="400"/>
      <c r="W27" s="400"/>
      <c r="X27" s="42"/>
      <c r="Y27" s="42"/>
      <c r="Z27" s="42"/>
      <c r="AA27" s="42"/>
      <c r="AB27" s="26"/>
      <c r="AC27" s="26"/>
      <c r="AD27" s="26"/>
      <c r="AE27" s="26"/>
      <c r="AF27" s="104"/>
      <c r="AG27" s="104"/>
      <c r="AH27" s="103"/>
      <c r="AI27" s="42"/>
    </row>
    <row r="29" spans="1:35" s="20" customFormat="1" ht="16.5" x14ac:dyDescent="0.3">
      <c r="A29" s="19" t="str">
        <f>IF(Anagrafica!A89&lt;&gt;"",Anagrafica!A89&amp;" - "&amp;Anagrafica!B89,"")</f>
        <v>1 - Commissario 1</v>
      </c>
      <c r="C29" s="28"/>
      <c r="AG29" s="28"/>
    </row>
    <row r="30" spans="1:35" s="5" customFormat="1" ht="13.5" customHeight="1" x14ac:dyDescent="0.2">
      <c r="A30" s="4" t="s">
        <v>10</v>
      </c>
      <c r="C30" s="60" t="str">
        <f>$A$13</f>
        <v/>
      </c>
      <c r="E30" s="60" t="str">
        <f>+$A$14</f>
        <v/>
      </c>
      <c r="G30" s="60" t="str">
        <f>+$A$15</f>
        <v/>
      </c>
      <c r="I30" s="60" t="str">
        <f>+$A$16</f>
        <v/>
      </c>
      <c r="K30" s="60" t="str">
        <f>+$A$17</f>
        <v/>
      </c>
      <c r="M30" s="60" t="str">
        <f>+$A$18</f>
        <v/>
      </c>
      <c r="O30" s="60" t="str">
        <f>+$A$19</f>
        <v/>
      </c>
      <c r="Q30" s="60" t="str">
        <f>+$A$20</f>
        <v/>
      </c>
      <c r="S30" s="60" t="str">
        <f>+$A$21</f>
        <v/>
      </c>
      <c r="U30" s="60" t="str">
        <f>+$A$22</f>
        <v/>
      </c>
      <c r="W30" s="60" t="str">
        <f>+$A$23</f>
        <v/>
      </c>
      <c r="Y30" s="60" t="str">
        <f>+$A$24</f>
        <v/>
      </c>
      <c r="AA30" s="60" t="str">
        <f>+$A$25</f>
        <v/>
      </c>
      <c r="AC30" s="60" t="str">
        <f>+$A$26</f>
        <v/>
      </c>
      <c r="AE30" s="26"/>
      <c r="AG30" s="4" t="s">
        <v>10</v>
      </c>
      <c r="AH30" s="5" t="s">
        <v>1</v>
      </c>
      <c r="AI30" s="5" t="s">
        <v>0</v>
      </c>
    </row>
    <row r="31" spans="1:35" ht="13.5" x14ac:dyDescent="0.25">
      <c r="A31" s="59" t="str">
        <f>+$A$12</f>
        <v/>
      </c>
      <c r="B31" s="22"/>
      <c r="C31" s="23"/>
      <c r="D31" s="22"/>
      <c r="E31" s="23"/>
      <c r="F31" s="22"/>
      <c r="G31" s="23"/>
      <c r="H31" s="22"/>
      <c r="I31" s="23"/>
      <c r="J31" s="22"/>
      <c r="K31" s="23"/>
      <c r="L31" s="22"/>
      <c r="M31" s="23"/>
      <c r="N31" s="22"/>
      <c r="O31" s="23"/>
      <c r="P31" s="22"/>
      <c r="Q31" s="23"/>
      <c r="R31" s="22"/>
      <c r="S31" s="23"/>
      <c r="T31" s="22"/>
      <c r="U31" s="23"/>
      <c r="V31" s="22"/>
      <c r="W31" s="23"/>
      <c r="X31" s="22"/>
      <c r="Y31" s="23"/>
      <c r="Z31" s="22"/>
      <c r="AA31" s="23"/>
      <c r="AB31" s="22"/>
      <c r="AC31" s="23"/>
      <c r="AE31" s="29" t="str">
        <f t="shared" ref="AE31:AE44" si="3">IF(OR(A31="",AND(A31&lt;&gt;"",A32="")),"",SUM(B31,D31,F31,H31,J31,L31,N31,P31,R31,T31,V31,X31,Z31,AB31))</f>
        <v/>
      </c>
      <c r="AG31" s="6" t="str">
        <f>+$A$12</f>
        <v/>
      </c>
      <c r="AH31" s="6" t="str">
        <f>IF(A31&lt;&gt;"",AE31,"")</f>
        <v/>
      </c>
      <c r="AI31" s="105" t="str">
        <f>IF(AH31="","",IF(AH31&gt;0,ROUND(AH31/LARGE(AH31:AH45,1),3),0))</f>
        <v/>
      </c>
    </row>
    <row r="32" spans="1:35" ht="13.5" x14ac:dyDescent="0.25">
      <c r="A32" s="59" t="str">
        <f>+$A$13</f>
        <v/>
      </c>
      <c r="B32" s="24"/>
      <c r="C32" s="24"/>
      <c r="D32" s="22"/>
      <c r="E32" s="23"/>
      <c r="F32" s="22"/>
      <c r="G32" s="23"/>
      <c r="H32" s="22"/>
      <c r="I32" s="23"/>
      <c r="J32" s="22"/>
      <c r="K32" s="23"/>
      <c r="L32" s="22"/>
      <c r="M32" s="23"/>
      <c r="N32" s="22"/>
      <c r="O32" s="23"/>
      <c r="P32" s="22"/>
      <c r="Q32" s="23"/>
      <c r="R32" s="22"/>
      <c r="S32" s="23"/>
      <c r="T32" s="22"/>
      <c r="U32" s="23"/>
      <c r="V32" s="22"/>
      <c r="W32" s="23"/>
      <c r="X32" s="22"/>
      <c r="Y32" s="23"/>
      <c r="Z32" s="22"/>
      <c r="AA32" s="23"/>
      <c r="AB32" s="22"/>
      <c r="AC32" s="23"/>
      <c r="AE32" s="29" t="str">
        <f t="shared" si="3"/>
        <v/>
      </c>
      <c r="AG32" s="7" t="str">
        <f>+$A$13</f>
        <v/>
      </c>
      <c r="AH32" s="7" t="str">
        <f>IF(A32&lt;&gt;"",IF(AE32&lt;&gt;"",AE32,0)+IF(C46&lt;&gt;"",C46,0),"")</f>
        <v/>
      </c>
      <c r="AI32" s="106" t="str">
        <f>IF(AH32="","",IF(AH32&gt;0,ROUND(AH32/LARGE(AH31:AH45,1),3),0))</f>
        <v/>
      </c>
    </row>
    <row r="33" spans="1:35" ht="13.5" x14ac:dyDescent="0.25">
      <c r="A33" s="59" t="str">
        <f>+$A$14</f>
        <v/>
      </c>
      <c r="B33" s="24"/>
      <c r="C33" s="24"/>
      <c r="D33" s="24"/>
      <c r="E33" s="24"/>
      <c r="F33" s="22"/>
      <c r="G33" s="23"/>
      <c r="H33" s="22"/>
      <c r="I33" s="23"/>
      <c r="J33" s="22"/>
      <c r="K33" s="23"/>
      <c r="L33" s="22"/>
      <c r="M33" s="23"/>
      <c r="N33" s="22"/>
      <c r="O33" s="23"/>
      <c r="P33" s="22"/>
      <c r="Q33" s="23"/>
      <c r="R33" s="22"/>
      <c r="S33" s="23"/>
      <c r="T33" s="22"/>
      <c r="U33" s="23"/>
      <c r="V33" s="22"/>
      <c r="W33" s="23"/>
      <c r="X33" s="22"/>
      <c r="Y33" s="23"/>
      <c r="Z33" s="22"/>
      <c r="AA33" s="23"/>
      <c r="AB33" s="22"/>
      <c r="AC33" s="23"/>
      <c r="AE33" s="29" t="str">
        <f t="shared" si="3"/>
        <v/>
      </c>
      <c r="AG33" s="7" t="str">
        <f>+$A$14</f>
        <v/>
      </c>
      <c r="AH33" s="7" t="str">
        <f>IF(A33&lt;&gt;"",IF(AE33&lt;&gt;"",AE33,0)+IF(E46&lt;&gt;"",E46,0),"")</f>
        <v/>
      </c>
      <c r="AI33" s="106" t="str">
        <f>IF(AH33="","",IF(AH33&gt;0,ROUND(AH33/LARGE(AH31:AH45,1),3),0))</f>
        <v/>
      </c>
    </row>
    <row r="34" spans="1:35" ht="13.5" x14ac:dyDescent="0.25">
      <c r="A34" s="59" t="str">
        <f>+$A$15</f>
        <v/>
      </c>
      <c r="B34" s="24"/>
      <c r="C34" s="24"/>
      <c r="D34" s="24"/>
      <c r="E34" s="24"/>
      <c r="F34" s="24"/>
      <c r="G34" s="24"/>
      <c r="H34" s="22"/>
      <c r="I34" s="23"/>
      <c r="J34" s="22"/>
      <c r="K34" s="23"/>
      <c r="L34" s="22"/>
      <c r="M34" s="23"/>
      <c r="N34" s="22"/>
      <c r="O34" s="23"/>
      <c r="P34" s="22"/>
      <c r="Q34" s="23"/>
      <c r="R34" s="22"/>
      <c r="S34" s="23"/>
      <c r="T34" s="22"/>
      <c r="U34" s="23"/>
      <c r="V34" s="22"/>
      <c r="W34" s="23"/>
      <c r="X34" s="22"/>
      <c r="Y34" s="23"/>
      <c r="Z34" s="22"/>
      <c r="AA34" s="23"/>
      <c r="AB34" s="22"/>
      <c r="AC34" s="23"/>
      <c r="AE34" s="29" t="str">
        <f t="shared" si="3"/>
        <v/>
      </c>
      <c r="AG34" s="7" t="str">
        <f>+$A$15</f>
        <v/>
      </c>
      <c r="AH34" s="7" t="str">
        <f>IF(A34&lt;&gt;"",IF(AE34&lt;&gt;"",AE34,0)+IF(G46&lt;&gt;"",G46,0),"")</f>
        <v/>
      </c>
      <c r="AI34" s="106" t="str">
        <f>IF(AH34="","",IF(AH34&gt;0,ROUND(AH34/LARGE(AH31:AH45,1),3),0))</f>
        <v/>
      </c>
    </row>
    <row r="35" spans="1:35" ht="13.5" x14ac:dyDescent="0.25">
      <c r="A35" s="59" t="str">
        <f>+$A$16</f>
        <v/>
      </c>
      <c r="B35" s="24"/>
      <c r="C35" s="24"/>
      <c r="D35" s="24"/>
      <c r="E35" s="24"/>
      <c r="F35" s="24"/>
      <c r="G35" s="24"/>
      <c r="H35" s="24"/>
      <c r="I35" s="24"/>
      <c r="J35" s="22"/>
      <c r="K35" s="23"/>
      <c r="L35" s="22"/>
      <c r="M35" s="23"/>
      <c r="N35" s="22"/>
      <c r="O35" s="23"/>
      <c r="P35" s="22"/>
      <c r="Q35" s="23"/>
      <c r="R35" s="22"/>
      <c r="S35" s="23"/>
      <c r="T35" s="22"/>
      <c r="U35" s="23"/>
      <c r="V35" s="22"/>
      <c r="W35" s="23"/>
      <c r="X35" s="22"/>
      <c r="Y35" s="23"/>
      <c r="Z35" s="22"/>
      <c r="AA35" s="23"/>
      <c r="AB35" s="22"/>
      <c r="AC35" s="23"/>
      <c r="AE35" s="29" t="str">
        <f t="shared" si="3"/>
        <v/>
      </c>
      <c r="AG35" s="7" t="str">
        <f>+$A$16</f>
        <v/>
      </c>
      <c r="AH35" s="7" t="str">
        <f>IF(A35&lt;&gt;"",IF(AE35&lt;&gt;"",AE35,0)+IF(I46&lt;&gt;"",I46,0),"")</f>
        <v/>
      </c>
      <c r="AI35" s="106" t="str">
        <f>IF(AH35="","",IF(AH35&gt;0,ROUND(AH35/LARGE(AH31:AH45,1),3),0))</f>
        <v/>
      </c>
    </row>
    <row r="36" spans="1:35" ht="13.5" x14ac:dyDescent="0.25">
      <c r="A36" s="59" t="str">
        <f>+$A$17</f>
        <v/>
      </c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2"/>
      <c r="M36" s="23"/>
      <c r="N36" s="22"/>
      <c r="O36" s="23"/>
      <c r="P36" s="22"/>
      <c r="Q36" s="23"/>
      <c r="R36" s="22"/>
      <c r="S36" s="23"/>
      <c r="T36" s="22"/>
      <c r="U36" s="23"/>
      <c r="V36" s="22"/>
      <c r="W36" s="23"/>
      <c r="X36" s="22"/>
      <c r="Y36" s="23"/>
      <c r="Z36" s="22"/>
      <c r="AA36" s="23"/>
      <c r="AB36" s="22"/>
      <c r="AC36" s="23"/>
      <c r="AE36" s="29" t="str">
        <f t="shared" si="3"/>
        <v/>
      </c>
      <c r="AG36" s="7" t="str">
        <f>+$A$17</f>
        <v/>
      </c>
      <c r="AH36" s="7" t="str">
        <f>IF(A36&lt;&gt;"",IF(AE36&lt;&gt;"",AE36,0)+IF(K46&lt;&gt;"",K46,0),"")</f>
        <v/>
      </c>
      <c r="AI36" s="106" t="str">
        <f>IF(AH36="","",IF(AH36&gt;0,ROUND(AH36/LARGE(AH31:AH45,1),3),0))</f>
        <v/>
      </c>
    </row>
    <row r="37" spans="1:35" ht="13.5" x14ac:dyDescent="0.25">
      <c r="A37" s="59" t="str">
        <f>+$A$18</f>
        <v/>
      </c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2"/>
      <c r="O37" s="23"/>
      <c r="P37" s="22"/>
      <c r="Q37" s="23"/>
      <c r="R37" s="22"/>
      <c r="S37" s="23"/>
      <c r="T37" s="22"/>
      <c r="U37" s="23"/>
      <c r="V37" s="22"/>
      <c r="W37" s="23"/>
      <c r="X37" s="22"/>
      <c r="Y37" s="23"/>
      <c r="Z37" s="22"/>
      <c r="AA37" s="23"/>
      <c r="AB37" s="22"/>
      <c r="AC37" s="23"/>
      <c r="AE37" s="29" t="str">
        <f t="shared" si="3"/>
        <v/>
      </c>
      <c r="AG37" s="7" t="str">
        <f>+$A$18</f>
        <v/>
      </c>
      <c r="AH37" s="7" t="str">
        <f>IF(A37&lt;&gt;"",IF(AE37&lt;&gt;"",AE37,0)+IF(M46&lt;&gt;"",M46,0),"")</f>
        <v/>
      </c>
      <c r="AI37" s="106" t="str">
        <f>IF(AH37="","",IF(AH37&gt;0,ROUND(AH37/LARGE(AH31:AH45,1),3),0))</f>
        <v/>
      </c>
    </row>
    <row r="38" spans="1:35" ht="13.5" x14ac:dyDescent="0.25">
      <c r="A38" s="59" t="str">
        <f>+$A$19</f>
        <v/>
      </c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2"/>
      <c r="Q38" s="23"/>
      <c r="R38" s="22"/>
      <c r="S38" s="23"/>
      <c r="T38" s="22"/>
      <c r="U38" s="23"/>
      <c r="V38" s="22"/>
      <c r="W38" s="23"/>
      <c r="X38" s="22"/>
      <c r="Y38" s="23"/>
      <c r="Z38" s="22"/>
      <c r="AA38" s="23"/>
      <c r="AB38" s="22"/>
      <c r="AC38" s="23"/>
      <c r="AE38" s="29" t="str">
        <f t="shared" si="3"/>
        <v/>
      </c>
      <c r="AG38" s="7" t="str">
        <f>+$A$19</f>
        <v/>
      </c>
      <c r="AH38" s="7" t="str">
        <f>IF(A38&lt;&gt;"",IF(AE38&lt;&gt;"",AE38,0)+IF(O46&lt;&gt;"",O46,0),"")</f>
        <v/>
      </c>
      <c r="AI38" s="106" t="str">
        <f>IF(AH38="","",IF(AH38&gt;0,ROUND(AH38/LARGE(AH31:AH45,1),3),0))</f>
        <v/>
      </c>
    </row>
    <row r="39" spans="1:35" ht="13.5" x14ac:dyDescent="0.25">
      <c r="A39" s="59" t="str">
        <f>+$A$20</f>
        <v/>
      </c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2"/>
      <c r="S39" s="23"/>
      <c r="T39" s="22"/>
      <c r="U39" s="23"/>
      <c r="V39" s="22"/>
      <c r="W39" s="23"/>
      <c r="X39" s="22"/>
      <c r="Y39" s="23"/>
      <c r="Z39" s="22"/>
      <c r="AA39" s="23"/>
      <c r="AB39" s="22"/>
      <c r="AC39" s="23"/>
      <c r="AE39" s="29" t="str">
        <f t="shared" si="3"/>
        <v/>
      </c>
      <c r="AG39" s="7" t="str">
        <f>+$A$20</f>
        <v/>
      </c>
      <c r="AH39" s="7" t="str">
        <f>IF(A39&lt;&gt;"",IF(AE39&lt;&gt;"",AE39,0)+IF(Q46&lt;&gt;"",Q46,0),"")</f>
        <v/>
      </c>
      <c r="AI39" s="106" t="str">
        <f>IF(AH39="","",IF(AH39&gt;0,ROUND(AH39/LARGE(AH31:AH45,1),3),0))</f>
        <v/>
      </c>
    </row>
    <row r="40" spans="1:35" ht="13.5" x14ac:dyDescent="0.25">
      <c r="A40" s="59" t="str">
        <f>+$A$21</f>
        <v/>
      </c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2"/>
      <c r="U40" s="23"/>
      <c r="V40" s="22"/>
      <c r="W40" s="23"/>
      <c r="X40" s="22"/>
      <c r="Y40" s="23"/>
      <c r="Z40" s="22"/>
      <c r="AA40" s="23"/>
      <c r="AB40" s="22"/>
      <c r="AC40" s="23"/>
      <c r="AE40" s="29" t="str">
        <f t="shared" si="3"/>
        <v/>
      </c>
      <c r="AG40" s="7" t="str">
        <f>+$A$21</f>
        <v/>
      </c>
      <c r="AH40" s="7" t="str">
        <f>IF(A40&lt;&gt;"",IF(AE40&lt;&gt;"",AE40,0)+IF(S46&lt;&gt;"",S46,0),"")</f>
        <v/>
      </c>
      <c r="AI40" s="106" t="str">
        <f>IF(AH40="","",IF(AH40&gt;0,ROUND(AH40/LARGE(AH31:AH45,1),3),0))</f>
        <v/>
      </c>
    </row>
    <row r="41" spans="1:35" ht="13.5" x14ac:dyDescent="0.25">
      <c r="A41" s="59" t="str">
        <f>+$A$22</f>
        <v/>
      </c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2"/>
      <c r="W41" s="23"/>
      <c r="X41" s="22"/>
      <c r="Y41" s="23"/>
      <c r="Z41" s="22"/>
      <c r="AA41" s="23"/>
      <c r="AB41" s="22"/>
      <c r="AC41" s="23"/>
      <c r="AE41" s="29" t="str">
        <f t="shared" si="3"/>
        <v/>
      </c>
      <c r="AG41" s="7" t="str">
        <f>+$A$22</f>
        <v/>
      </c>
      <c r="AH41" s="7" t="str">
        <f>IF(A41&lt;&gt;"",IF(AE41&lt;&gt;"",AE41,0)+IF(U46&lt;&gt;"",U46,0),"")</f>
        <v/>
      </c>
      <c r="AI41" s="106" t="str">
        <f>IF(AH41="","",IF(AH41&gt;0,ROUND(AH41/LARGE(AH31:AH45,1),3),0))</f>
        <v/>
      </c>
    </row>
    <row r="42" spans="1:35" ht="13.5" x14ac:dyDescent="0.25">
      <c r="A42" s="59" t="str">
        <f>+$A$23</f>
        <v/>
      </c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2"/>
      <c r="Y42" s="23"/>
      <c r="Z42" s="22"/>
      <c r="AA42" s="23"/>
      <c r="AB42" s="22"/>
      <c r="AC42" s="23"/>
      <c r="AE42" s="29" t="str">
        <f t="shared" si="3"/>
        <v/>
      </c>
      <c r="AG42" s="7" t="str">
        <f>+$A$23</f>
        <v/>
      </c>
      <c r="AH42" s="7" t="str">
        <f>IF(A42&lt;&gt;"",IF(AE42&lt;&gt;"",AE42,0)+IF(W46&lt;&gt;"",W46,0),"")</f>
        <v/>
      </c>
      <c r="AI42" s="106" t="str">
        <f>IF(AH42="","",IF(AH42&gt;0,ROUND(AH42/LARGE(AH31:AH45,1),3),0))</f>
        <v/>
      </c>
    </row>
    <row r="43" spans="1:35" ht="13.5" x14ac:dyDescent="0.25">
      <c r="A43" s="59" t="str">
        <f>+$A$24</f>
        <v/>
      </c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2"/>
      <c r="AA43" s="23"/>
      <c r="AB43" s="22"/>
      <c r="AC43" s="23"/>
      <c r="AE43" s="29" t="str">
        <f t="shared" si="3"/>
        <v/>
      </c>
      <c r="AG43" s="7" t="str">
        <f>+$A$24</f>
        <v/>
      </c>
      <c r="AH43" s="7" t="str">
        <f>IF(A43&lt;&gt;"",IF(AE43&lt;&gt;"",AE43,0)+IF(Y46&lt;&gt;"",Y46,0),"")</f>
        <v/>
      </c>
      <c r="AI43" s="106" t="str">
        <f>IF(AH43="","",IF(AH43&gt;0,ROUND(AH43/LARGE(AH31:AH45,1),3),0))</f>
        <v/>
      </c>
    </row>
    <row r="44" spans="1:35" ht="13.5" x14ac:dyDescent="0.25">
      <c r="A44" s="59" t="str">
        <f>+$A$25</f>
        <v/>
      </c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2"/>
      <c r="AC44" s="23"/>
      <c r="AE44" s="29" t="str">
        <f t="shared" si="3"/>
        <v/>
      </c>
      <c r="AG44" s="7" t="str">
        <f>+$A$25</f>
        <v/>
      </c>
      <c r="AH44" s="7" t="str">
        <f>IF(A44&lt;&gt;"",IF(AE44&lt;&gt;"",AE44,0)+IF(AA46&lt;&gt;"",AA46,0),"")</f>
        <v/>
      </c>
      <c r="AI44" s="106" t="str">
        <f>IF(AH44="","",IF(AH44&gt;0,ROUND(AH44/LARGE(AH31:AH45,1),3),0))</f>
        <v/>
      </c>
    </row>
    <row r="45" spans="1:35" x14ac:dyDescent="0.2">
      <c r="A45" s="59" t="str">
        <f>+$A$26</f>
        <v/>
      </c>
      <c r="C45" s="3"/>
      <c r="AE45" s="26"/>
      <c r="AG45" s="40" t="str">
        <f>+$A$26</f>
        <v/>
      </c>
      <c r="AH45" s="40" t="str">
        <f>IF(A45&lt;&gt;"",IF(AE45&lt;&gt;"",AE45,0)+IF(AC46&lt;&gt;"",AC46,0),"")</f>
        <v/>
      </c>
      <c r="AI45" s="107" t="str">
        <f>IF(AH45="","",IF(AH45&gt;0,ROUND(AH45/LARGE(AH31:AH45,1),3),0))</f>
        <v/>
      </c>
    </row>
    <row r="46" spans="1:35" s="26" customFormat="1" x14ac:dyDescent="0.2">
      <c r="C46" s="27" t="str">
        <f>IF(C30="","",SUM(C31:C44))</f>
        <v/>
      </c>
      <c r="E46" s="27" t="str">
        <f>IF(E30="","",SUM(E31:E44))</f>
        <v/>
      </c>
      <c r="G46" s="27" t="str">
        <f>IF(G30="","",SUM(G31:G44))</f>
        <v/>
      </c>
      <c r="I46" s="27" t="str">
        <f>IF(I30="","",SUM(I31:I44))</f>
        <v/>
      </c>
      <c r="K46" s="27" t="str">
        <f>IF(K30="","",SUM(K31:K44))</f>
        <v/>
      </c>
      <c r="M46" s="27" t="str">
        <f>IF(M30="","",SUM(M31:M44))</f>
        <v/>
      </c>
      <c r="O46" s="27" t="str">
        <f>IF(O30="","",SUM(O31:O44))</f>
        <v/>
      </c>
      <c r="Q46" s="27" t="str">
        <f>IF(Q30="","",SUM(Q31:Q44))</f>
        <v/>
      </c>
      <c r="S46" s="27" t="str">
        <f>IF(S30="","",SUM(S31:S44))</f>
        <v/>
      </c>
      <c r="U46" s="27" t="str">
        <f>IF(U30="","",SUM(U31:U44))</f>
        <v/>
      </c>
      <c r="W46" s="27" t="str">
        <f>IF(W30="","",SUM(W31:W44))</f>
        <v/>
      </c>
      <c r="X46" s="27"/>
      <c r="Y46" s="27" t="str">
        <f>IF(Y30="","",SUM(Y31:Y44))</f>
        <v/>
      </c>
      <c r="AA46" s="27" t="str">
        <f>IF(AA30="","",SUM(AA31:AA44))</f>
        <v/>
      </c>
      <c r="AC46" s="27" t="str">
        <f>IF(AC30="","",SUM(AC31:AC44))</f>
        <v/>
      </c>
      <c r="AG46" s="41"/>
      <c r="AH46" s="93"/>
      <c r="AI46" s="41"/>
    </row>
    <row r="47" spans="1:35" ht="24" customHeight="1" x14ac:dyDescent="0.2">
      <c r="AC47" s="8" t="str">
        <f>"Firma ("&amp;Anagrafica!B89&amp;")"</f>
        <v>Firma (Commissario 1)</v>
      </c>
      <c r="AE47" s="88"/>
      <c r="AF47" s="88"/>
      <c r="AG47" s="89"/>
      <c r="AH47" s="88"/>
      <c r="AI47" s="88"/>
    </row>
    <row r="48" spans="1:35" ht="18.75" x14ac:dyDescent="0.3">
      <c r="A48" s="19" t="str">
        <f>IF(Anagrafica!A90&lt;&gt;"",Anagrafica!A90&amp;" - "&amp;Anagrafica!B90,"")</f>
        <v>2 - Commissario 2</v>
      </c>
      <c r="B48" s="20"/>
      <c r="D48" s="1"/>
      <c r="AE48" s="90"/>
      <c r="AF48" s="90"/>
      <c r="AG48" s="91"/>
      <c r="AH48" s="90"/>
      <c r="AI48" s="90"/>
    </row>
    <row r="49" spans="1:35" s="5" customFormat="1" ht="13.5" customHeight="1" x14ac:dyDescent="0.2">
      <c r="A49" s="4" t="s">
        <v>10</v>
      </c>
      <c r="C49" s="60" t="str">
        <f>$A$13</f>
        <v/>
      </c>
      <c r="E49" s="60" t="str">
        <f>+$A$14</f>
        <v/>
      </c>
      <c r="G49" s="60" t="str">
        <f>+$A$15</f>
        <v/>
      </c>
      <c r="I49" s="60" t="str">
        <f>+$A$16</f>
        <v/>
      </c>
      <c r="K49" s="60" t="str">
        <f>+$A$17</f>
        <v/>
      </c>
      <c r="M49" s="60" t="str">
        <f>+$A$18</f>
        <v/>
      </c>
      <c r="O49" s="60" t="str">
        <f>+$A$19</f>
        <v/>
      </c>
      <c r="Q49" s="60" t="str">
        <f>+$A$20</f>
        <v/>
      </c>
      <c r="S49" s="60" t="str">
        <f>+$A$21</f>
        <v/>
      </c>
      <c r="U49" s="60" t="str">
        <f>+$A$22</f>
        <v/>
      </c>
      <c r="W49" s="60" t="str">
        <f>+$A$23</f>
        <v/>
      </c>
      <c r="Y49" s="60" t="str">
        <f>+$A$24</f>
        <v/>
      </c>
      <c r="AA49" s="60" t="str">
        <f>+$A$25</f>
        <v/>
      </c>
      <c r="AC49" s="60" t="str">
        <f>+$A$26</f>
        <v/>
      </c>
      <c r="AE49" s="26"/>
      <c r="AG49" s="4" t="s">
        <v>10</v>
      </c>
      <c r="AH49" s="5" t="s">
        <v>1</v>
      </c>
      <c r="AI49" s="5" t="s">
        <v>0</v>
      </c>
    </row>
    <row r="50" spans="1:35" ht="13.5" x14ac:dyDescent="0.25">
      <c r="A50" s="59" t="str">
        <f>+$A$12</f>
        <v/>
      </c>
      <c r="B50" s="22"/>
      <c r="C50" s="23"/>
      <c r="D50" s="22"/>
      <c r="E50" s="23"/>
      <c r="F50" s="22"/>
      <c r="G50" s="23"/>
      <c r="H50" s="22"/>
      <c r="I50" s="23"/>
      <c r="J50" s="22"/>
      <c r="K50" s="23"/>
      <c r="L50" s="22"/>
      <c r="M50" s="23"/>
      <c r="N50" s="22"/>
      <c r="O50" s="23"/>
      <c r="P50" s="22"/>
      <c r="Q50" s="23"/>
      <c r="R50" s="22"/>
      <c r="S50" s="23"/>
      <c r="T50" s="22"/>
      <c r="U50" s="23"/>
      <c r="V50" s="22"/>
      <c r="W50" s="23"/>
      <c r="X50" s="22"/>
      <c r="Y50" s="23"/>
      <c r="Z50" s="22"/>
      <c r="AA50" s="23"/>
      <c r="AB50" s="22"/>
      <c r="AC50" s="23"/>
      <c r="AE50" s="29" t="str">
        <f t="shared" ref="AE50:AE63" si="4">IF(OR(A50="",AND(A50&lt;&gt;"",A51="")),"",SUM(B50,D50,F50,H50,J50,L50,N50,P50,R50,T50,V50,X50,Z50,AB50))</f>
        <v/>
      </c>
      <c r="AG50" s="6" t="str">
        <f>+$A$12</f>
        <v/>
      </c>
      <c r="AH50" s="6" t="str">
        <f>IF(A50&lt;&gt;"",AE50,"")</f>
        <v/>
      </c>
      <c r="AI50" s="105" t="str">
        <f>IF(AH50="","",IF(AH50&gt;0,ROUND(AH50/LARGE(AH50:AH64,1),3),0))</f>
        <v/>
      </c>
    </row>
    <row r="51" spans="1:35" ht="13.5" x14ac:dyDescent="0.25">
      <c r="A51" s="59" t="str">
        <f>+$A$13</f>
        <v/>
      </c>
      <c r="B51" s="24"/>
      <c r="C51" s="24"/>
      <c r="D51" s="22"/>
      <c r="E51" s="23"/>
      <c r="F51" s="22"/>
      <c r="G51" s="23"/>
      <c r="H51" s="22"/>
      <c r="I51" s="23"/>
      <c r="J51" s="22"/>
      <c r="K51" s="23"/>
      <c r="L51" s="22"/>
      <c r="M51" s="23"/>
      <c r="N51" s="22"/>
      <c r="O51" s="23"/>
      <c r="P51" s="22"/>
      <c r="Q51" s="23"/>
      <c r="R51" s="22"/>
      <c r="S51" s="23"/>
      <c r="T51" s="22"/>
      <c r="U51" s="23"/>
      <c r="V51" s="22"/>
      <c r="W51" s="23"/>
      <c r="X51" s="22"/>
      <c r="Y51" s="23"/>
      <c r="Z51" s="22"/>
      <c r="AA51" s="23"/>
      <c r="AB51" s="22"/>
      <c r="AC51" s="23"/>
      <c r="AE51" s="29" t="str">
        <f t="shared" si="4"/>
        <v/>
      </c>
      <c r="AG51" s="7" t="str">
        <f>+$A$13</f>
        <v/>
      </c>
      <c r="AH51" s="7" t="str">
        <f>IF(A51&lt;&gt;"",IF(AE51&lt;&gt;"",AE51,0)+IF(C65&lt;&gt;"",C65,0),"")</f>
        <v/>
      </c>
      <c r="AI51" s="106" t="str">
        <f>IF(AH51="","",IF(AH51&gt;0,ROUND(AH51/LARGE(AH50:AH64,1),3),0))</f>
        <v/>
      </c>
    </row>
    <row r="52" spans="1:35" ht="13.5" x14ac:dyDescent="0.25">
      <c r="A52" s="59" t="str">
        <f>+$A$14</f>
        <v/>
      </c>
      <c r="B52" s="24"/>
      <c r="C52" s="24"/>
      <c r="D52" s="24"/>
      <c r="E52" s="24"/>
      <c r="F52" s="22"/>
      <c r="G52" s="23"/>
      <c r="H52" s="22"/>
      <c r="I52" s="23"/>
      <c r="J52" s="22"/>
      <c r="K52" s="23"/>
      <c r="L52" s="22"/>
      <c r="M52" s="23"/>
      <c r="N52" s="22"/>
      <c r="O52" s="23"/>
      <c r="P52" s="22"/>
      <c r="Q52" s="23"/>
      <c r="R52" s="22"/>
      <c r="S52" s="23"/>
      <c r="T52" s="22"/>
      <c r="U52" s="23"/>
      <c r="V52" s="22"/>
      <c r="W52" s="23"/>
      <c r="X52" s="22"/>
      <c r="Y52" s="23"/>
      <c r="Z52" s="22"/>
      <c r="AA52" s="23"/>
      <c r="AB52" s="22"/>
      <c r="AC52" s="23"/>
      <c r="AE52" s="29" t="str">
        <f t="shared" si="4"/>
        <v/>
      </c>
      <c r="AG52" s="7" t="str">
        <f>+$A$14</f>
        <v/>
      </c>
      <c r="AH52" s="7" t="str">
        <f>IF(A52&lt;&gt;"",IF(AE52&lt;&gt;"",AE52,0)+IF(E65&lt;&gt;"",E65,0),"")</f>
        <v/>
      </c>
      <c r="AI52" s="106" t="str">
        <f>IF(AH52="","",IF(AH52&gt;0,ROUND(AH52/LARGE(AH50:AH64,1),3),0))</f>
        <v/>
      </c>
    </row>
    <row r="53" spans="1:35" ht="13.5" x14ac:dyDescent="0.25">
      <c r="A53" s="59" t="str">
        <f>+$A$15</f>
        <v/>
      </c>
      <c r="B53" s="24"/>
      <c r="C53" s="24"/>
      <c r="D53" s="24"/>
      <c r="E53" s="24"/>
      <c r="F53" s="24"/>
      <c r="G53" s="24"/>
      <c r="H53" s="22"/>
      <c r="I53" s="23"/>
      <c r="J53" s="22"/>
      <c r="K53" s="23"/>
      <c r="L53" s="22"/>
      <c r="M53" s="23"/>
      <c r="N53" s="22"/>
      <c r="O53" s="23"/>
      <c r="P53" s="22"/>
      <c r="Q53" s="23"/>
      <c r="R53" s="22"/>
      <c r="S53" s="23"/>
      <c r="T53" s="22"/>
      <c r="U53" s="23"/>
      <c r="V53" s="22"/>
      <c r="W53" s="23"/>
      <c r="X53" s="22"/>
      <c r="Y53" s="23"/>
      <c r="Z53" s="22"/>
      <c r="AA53" s="23"/>
      <c r="AB53" s="22"/>
      <c r="AC53" s="23"/>
      <c r="AE53" s="29" t="str">
        <f t="shared" si="4"/>
        <v/>
      </c>
      <c r="AG53" s="7" t="str">
        <f>+$A$15</f>
        <v/>
      </c>
      <c r="AH53" s="7" t="str">
        <f>IF(A53&lt;&gt;"",IF(AE53&lt;&gt;"",AE53,0)+IF(G65&lt;&gt;"",G65,0),"")</f>
        <v/>
      </c>
      <c r="AI53" s="106" t="str">
        <f>IF(AH53="","",IF(AH53&gt;0,ROUND(AH53/LARGE(AH50:AH64,1),3),0))</f>
        <v/>
      </c>
    </row>
    <row r="54" spans="1:35" ht="13.5" x14ac:dyDescent="0.25">
      <c r="A54" s="59" t="str">
        <f>+$A$16</f>
        <v/>
      </c>
      <c r="B54" s="24"/>
      <c r="C54" s="24"/>
      <c r="D54" s="24"/>
      <c r="E54" s="24"/>
      <c r="F54" s="24"/>
      <c r="G54" s="24"/>
      <c r="H54" s="24"/>
      <c r="I54" s="24"/>
      <c r="J54" s="22"/>
      <c r="K54" s="23"/>
      <c r="L54" s="22"/>
      <c r="M54" s="23"/>
      <c r="N54" s="22"/>
      <c r="O54" s="23"/>
      <c r="P54" s="22"/>
      <c r="Q54" s="23"/>
      <c r="R54" s="22"/>
      <c r="S54" s="23"/>
      <c r="T54" s="22"/>
      <c r="U54" s="23"/>
      <c r="V54" s="22"/>
      <c r="W54" s="23"/>
      <c r="X54" s="22"/>
      <c r="Y54" s="23"/>
      <c r="Z54" s="22"/>
      <c r="AA54" s="23"/>
      <c r="AB54" s="22"/>
      <c r="AC54" s="23"/>
      <c r="AE54" s="29" t="str">
        <f t="shared" si="4"/>
        <v/>
      </c>
      <c r="AG54" s="7" t="str">
        <f>+$A$16</f>
        <v/>
      </c>
      <c r="AH54" s="7" t="str">
        <f>IF(A54&lt;&gt;"",IF(AE54&lt;&gt;"",AE54,0)+IF(I65&lt;&gt;"",I65,0),"")</f>
        <v/>
      </c>
      <c r="AI54" s="106" t="str">
        <f>IF(AH54="","",IF(AH54&gt;0,ROUND(AH54/LARGE(AH50:AH64,1),3),0))</f>
        <v/>
      </c>
    </row>
    <row r="55" spans="1:35" ht="13.5" x14ac:dyDescent="0.25">
      <c r="A55" s="59" t="str">
        <f>+$A$17</f>
        <v/>
      </c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2"/>
      <c r="M55" s="23"/>
      <c r="N55" s="22"/>
      <c r="O55" s="23"/>
      <c r="P55" s="22"/>
      <c r="Q55" s="23"/>
      <c r="R55" s="22"/>
      <c r="S55" s="23"/>
      <c r="T55" s="22"/>
      <c r="U55" s="23"/>
      <c r="V55" s="22"/>
      <c r="W55" s="23"/>
      <c r="X55" s="22"/>
      <c r="Y55" s="23"/>
      <c r="Z55" s="22"/>
      <c r="AA55" s="23"/>
      <c r="AB55" s="22"/>
      <c r="AC55" s="23"/>
      <c r="AE55" s="29" t="str">
        <f t="shared" si="4"/>
        <v/>
      </c>
      <c r="AG55" s="7" t="str">
        <f>+$A$17</f>
        <v/>
      </c>
      <c r="AH55" s="7" t="str">
        <f>IF(A55&lt;&gt;"",IF(AE55&lt;&gt;"",AE55,0)+IF(K65&lt;&gt;"",K65,0),"")</f>
        <v/>
      </c>
      <c r="AI55" s="106" t="str">
        <f>IF(AH55="","",IF(AH55&gt;0,ROUND(AH55/LARGE(AH50:AH64,1),3),0))</f>
        <v/>
      </c>
    </row>
    <row r="56" spans="1:35" ht="13.5" x14ac:dyDescent="0.25">
      <c r="A56" s="59" t="str">
        <f>+$A$18</f>
        <v/>
      </c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2"/>
      <c r="O56" s="23"/>
      <c r="P56" s="22"/>
      <c r="Q56" s="23"/>
      <c r="R56" s="22"/>
      <c r="S56" s="23"/>
      <c r="T56" s="22"/>
      <c r="U56" s="23"/>
      <c r="V56" s="22"/>
      <c r="W56" s="23"/>
      <c r="X56" s="22"/>
      <c r="Y56" s="23"/>
      <c r="Z56" s="22"/>
      <c r="AA56" s="23"/>
      <c r="AB56" s="22"/>
      <c r="AC56" s="23"/>
      <c r="AE56" s="29" t="str">
        <f t="shared" si="4"/>
        <v/>
      </c>
      <c r="AG56" s="7" t="str">
        <f>+$A$18</f>
        <v/>
      </c>
      <c r="AH56" s="7" t="str">
        <f>IF(A56&lt;&gt;"",IF(AE56&lt;&gt;"",AE56,0)+IF(M65&lt;&gt;"",M65,0),"")</f>
        <v/>
      </c>
      <c r="AI56" s="106" t="str">
        <f>IF(AH56="","",IF(AH56&gt;0,ROUND(AH56/LARGE(AH50:AH64,1),3),0))</f>
        <v/>
      </c>
    </row>
    <row r="57" spans="1:35" ht="13.5" x14ac:dyDescent="0.25">
      <c r="A57" s="59" t="str">
        <f>+$A$19</f>
        <v/>
      </c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2"/>
      <c r="Q57" s="23"/>
      <c r="R57" s="22"/>
      <c r="S57" s="23"/>
      <c r="T57" s="22"/>
      <c r="U57" s="23"/>
      <c r="V57" s="22"/>
      <c r="W57" s="23"/>
      <c r="X57" s="22"/>
      <c r="Y57" s="23"/>
      <c r="Z57" s="22"/>
      <c r="AA57" s="23"/>
      <c r="AB57" s="22"/>
      <c r="AC57" s="23"/>
      <c r="AE57" s="29" t="str">
        <f t="shared" si="4"/>
        <v/>
      </c>
      <c r="AG57" s="7" t="str">
        <f>+$A$19</f>
        <v/>
      </c>
      <c r="AH57" s="7" t="str">
        <f>IF(A57&lt;&gt;"",IF(AE57&lt;&gt;"",AE57,0)+IF(O65&lt;&gt;"",O65,0),"")</f>
        <v/>
      </c>
      <c r="AI57" s="106" t="str">
        <f>IF(AH57="","",IF(AH57&gt;0,ROUND(AH57/LARGE(AH50:AH64,1),3),0))</f>
        <v/>
      </c>
    </row>
    <row r="58" spans="1:35" ht="13.5" x14ac:dyDescent="0.25">
      <c r="A58" s="59" t="str">
        <f>+$A$20</f>
        <v/>
      </c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2"/>
      <c r="S58" s="23"/>
      <c r="T58" s="22"/>
      <c r="U58" s="23"/>
      <c r="V58" s="22"/>
      <c r="W58" s="23"/>
      <c r="X58" s="22"/>
      <c r="Y58" s="23"/>
      <c r="Z58" s="22"/>
      <c r="AA58" s="23"/>
      <c r="AB58" s="22"/>
      <c r="AC58" s="23"/>
      <c r="AE58" s="29" t="str">
        <f t="shared" si="4"/>
        <v/>
      </c>
      <c r="AG58" s="7" t="str">
        <f>+$A$20</f>
        <v/>
      </c>
      <c r="AH58" s="7" t="str">
        <f>IF(A58&lt;&gt;"",IF(AE58&lt;&gt;"",AE58,0)+IF(Q65&lt;&gt;"",Q65,0),"")</f>
        <v/>
      </c>
      <c r="AI58" s="106" t="str">
        <f>IF(AH58="","",IF(AH58&gt;0,ROUND(AH58/LARGE(AH50:AH64,1),3),0))</f>
        <v/>
      </c>
    </row>
    <row r="59" spans="1:35" ht="13.5" x14ac:dyDescent="0.25">
      <c r="A59" s="59" t="str">
        <f>+$A$21</f>
        <v/>
      </c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2"/>
      <c r="U59" s="23"/>
      <c r="V59" s="22"/>
      <c r="W59" s="23"/>
      <c r="X59" s="22"/>
      <c r="Y59" s="23"/>
      <c r="Z59" s="22"/>
      <c r="AA59" s="23"/>
      <c r="AB59" s="22"/>
      <c r="AC59" s="23"/>
      <c r="AE59" s="29" t="str">
        <f t="shared" si="4"/>
        <v/>
      </c>
      <c r="AG59" s="7" t="str">
        <f>+$A$21</f>
        <v/>
      </c>
      <c r="AH59" s="7" t="str">
        <f>IF(A59&lt;&gt;"",IF(AE59&lt;&gt;"",AE59,0)+IF(S65&lt;&gt;"",S65,0),"")</f>
        <v/>
      </c>
      <c r="AI59" s="106" t="str">
        <f>IF(AH59="","",IF(AH59&gt;0,ROUND(AH59/LARGE(AH50:AH64,1),3),0))</f>
        <v/>
      </c>
    </row>
    <row r="60" spans="1:35" ht="13.5" x14ac:dyDescent="0.25">
      <c r="A60" s="59" t="str">
        <f>+$A$22</f>
        <v/>
      </c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2"/>
      <c r="W60" s="23"/>
      <c r="X60" s="22"/>
      <c r="Y60" s="23"/>
      <c r="Z60" s="22"/>
      <c r="AA60" s="23"/>
      <c r="AB60" s="22"/>
      <c r="AC60" s="23"/>
      <c r="AE60" s="29" t="str">
        <f t="shared" si="4"/>
        <v/>
      </c>
      <c r="AG60" s="7" t="str">
        <f>+$A$22</f>
        <v/>
      </c>
      <c r="AH60" s="7" t="str">
        <f>IF(A60&lt;&gt;"",IF(AE60&lt;&gt;"",AE60,0)+IF(U65&lt;&gt;"",U65,0),"")</f>
        <v/>
      </c>
      <c r="AI60" s="106" t="str">
        <f>IF(AH60="","",IF(AH60&gt;0,ROUND(AH60/LARGE(AH50:AH64,1),3),0))</f>
        <v/>
      </c>
    </row>
    <row r="61" spans="1:35" ht="13.5" x14ac:dyDescent="0.25">
      <c r="A61" s="59" t="str">
        <f>+$A$23</f>
        <v/>
      </c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2"/>
      <c r="Y61" s="23"/>
      <c r="Z61" s="22"/>
      <c r="AA61" s="23"/>
      <c r="AB61" s="22"/>
      <c r="AC61" s="23"/>
      <c r="AE61" s="29" t="str">
        <f t="shared" si="4"/>
        <v/>
      </c>
      <c r="AG61" s="7" t="str">
        <f>+$A$23</f>
        <v/>
      </c>
      <c r="AH61" s="7" t="str">
        <f>IF(A61&lt;&gt;"",IF(AE61&lt;&gt;"",AE61,0)+IF(W65&lt;&gt;"",W65,0),"")</f>
        <v/>
      </c>
      <c r="AI61" s="106" t="str">
        <f>IF(AH61="","",IF(AH61&gt;0,ROUND(AH61/LARGE(AH50:AH64,1),3),0))</f>
        <v/>
      </c>
    </row>
    <row r="62" spans="1:35" ht="13.5" x14ac:dyDescent="0.25">
      <c r="A62" s="59" t="str">
        <f>+$A$24</f>
        <v/>
      </c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2"/>
      <c r="AA62" s="23"/>
      <c r="AB62" s="22"/>
      <c r="AC62" s="23"/>
      <c r="AE62" s="29" t="str">
        <f t="shared" si="4"/>
        <v/>
      </c>
      <c r="AG62" s="7" t="str">
        <f>+$A$24</f>
        <v/>
      </c>
      <c r="AH62" s="7" t="str">
        <f>IF(A62&lt;&gt;"",IF(AE62&lt;&gt;"",AE62,0)+IF(Y65&lt;&gt;"",Y65,0),"")</f>
        <v/>
      </c>
      <c r="AI62" s="106" t="str">
        <f>IF(AH62="","",IF(AH62&gt;0,ROUND(AH62/LARGE(AH50:AH64,1),3),0))</f>
        <v/>
      </c>
    </row>
    <row r="63" spans="1:35" ht="13.5" x14ac:dyDescent="0.25">
      <c r="A63" s="59" t="str">
        <f>+$A$25</f>
        <v/>
      </c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2"/>
      <c r="AC63" s="23"/>
      <c r="AE63" s="29" t="str">
        <f t="shared" si="4"/>
        <v/>
      </c>
      <c r="AG63" s="7" t="str">
        <f>+$A$25</f>
        <v/>
      </c>
      <c r="AH63" s="7" t="str">
        <f>IF(A63&lt;&gt;"",IF(AE63&lt;&gt;"",AE63,0)+IF(AA65&lt;&gt;"",AA65,0),"")</f>
        <v/>
      </c>
      <c r="AI63" s="106" t="str">
        <f>IF(AH63="","",IF(AH63&gt;0,ROUND(AH63/LARGE(AH50:AH64,1),3),0))</f>
        <v/>
      </c>
    </row>
    <row r="64" spans="1:35" x14ac:dyDescent="0.2">
      <c r="A64" s="59" t="str">
        <f>+$A$26</f>
        <v/>
      </c>
      <c r="C64" s="3"/>
      <c r="AE64" s="26"/>
      <c r="AG64" s="40" t="str">
        <f>+$A$26</f>
        <v/>
      </c>
      <c r="AH64" s="40" t="str">
        <f>IF(A64&lt;&gt;"",IF(AE64&lt;&gt;"",AE64,0)+IF(AC65&lt;&gt;"",AC65,0),"")</f>
        <v/>
      </c>
      <c r="AI64" s="107" t="str">
        <f>IF(AH64="","",IF(AH64&gt;0,ROUND(AH64/LARGE(AH50:AH64,1),3),0))</f>
        <v/>
      </c>
    </row>
    <row r="65" spans="1:35" s="26" customFormat="1" x14ac:dyDescent="0.2">
      <c r="C65" s="27" t="str">
        <f>IF(C49="","",SUM(C50:C63))</f>
        <v/>
      </c>
      <c r="E65" s="27" t="str">
        <f>IF(E49="","",SUM(E50:E63))</f>
        <v/>
      </c>
      <c r="G65" s="27" t="str">
        <f>IF(G49="","",SUM(G50:G63))</f>
        <v/>
      </c>
      <c r="I65" s="27" t="str">
        <f>IF(I49="","",SUM(I50:I63))</f>
        <v/>
      </c>
      <c r="K65" s="27" t="str">
        <f>IF(K49="","",SUM(K50:K63))</f>
        <v/>
      </c>
      <c r="M65" s="27" t="str">
        <f>IF(M49="","",SUM(M50:M63))</f>
        <v/>
      </c>
      <c r="O65" s="27" t="str">
        <f>IF(O49="","",SUM(O50:O63))</f>
        <v/>
      </c>
      <c r="Q65" s="27" t="str">
        <f>IF(Q49="","",SUM(Q50:Q63))</f>
        <v/>
      </c>
      <c r="S65" s="27" t="str">
        <f>IF(S49="","",SUM(S50:S63))</f>
        <v/>
      </c>
      <c r="U65" s="27" t="str">
        <f>IF(U49="","",SUM(U50:U63))</f>
        <v/>
      </c>
      <c r="W65" s="27" t="str">
        <f>IF(W49="","",SUM(W50:W63))</f>
        <v/>
      </c>
      <c r="X65" s="27"/>
      <c r="Y65" s="27" t="str">
        <f>IF(Y49="","",SUM(Y50:Y63))</f>
        <v/>
      </c>
      <c r="AA65" s="27" t="str">
        <f>IF(AA49="","",SUM(AA50:AA63))</f>
        <v/>
      </c>
      <c r="AC65" s="27" t="str">
        <f>IF(AC49="","",SUM(AC50:AC63))</f>
        <v/>
      </c>
      <c r="AG65" s="41"/>
      <c r="AH65" s="93"/>
      <c r="AI65" s="41"/>
    </row>
    <row r="66" spans="1:35" ht="24" customHeight="1" x14ac:dyDescent="0.2">
      <c r="AC66" s="8" t="str">
        <f>"Firma ("&amp;Anagrafica!B90&amp;")"</f>
        <v>Firma (Commissario 2)</v>
      </c>
      <c r="AE66" s="88"/>
      <c r="AF66" s="88"/>
      <c r="AG66" s="89"/>
      <c r="AH66" s="88"/>
      <c r="AI66" s="88"/>
    </row>
    <row r="67" spans="1:35" ht="18.75" x14ac:dyDescent="0.3">
      <c r="A67" s="19" t="str">
        <f>IF(Anagrafica!A91&lt;&gt;"",Anagrafica!A91&amp;" - "&amp;Anagrafica!B91,"")</f>
        <v>3 - Commissario 3</v>
      </c>
      <c r="B67" s="20"/>
      <c r="D67" s="1"/>
    </row>
    <row r="68" spans="1:35" s="5" customFormat="1" ht="13.5" customHeight="1" x14ac:dyDescent="0.2">
      <c r="A68" s="4" t="s">
        <v>10</v>
      </c>
      <c r="C68" s="60" t="str">
        <f>$A$13</f>
        <v/>
      </c>
      <c r="E68" s="60" t="str">
        <f>+$A$14</f>
        <v/>
      </c>
      <c r="G68" s="60" t="str">
        <f>+$A$15</f>
        <v/>
      </c>
      <c r="I68" s="60" t="str">
        <f>+$A$16</f>
        <v/>
      </c>
      <c r="K68" s="60" t="str">
        <f>+$A$17</f>
        <v/>
      </c>
      <c r="M68" s="60" t="str">
        <f>+$A$18</f>
        <v/>
      </c>
      <c r="O68" s="60" t="str">
        <f>+$A$19</f>
        <v/>
      </c>
      <c r="Q68" s="60" t="str">
        <f>+$A$20</f>
        <v/>
      </c>
      <c r="S68" s="60" t="str">
        <f>+$A$21</f>
        <v/>
      </c>
      <c r="U68" s="60" t="str">
        <f>+$A$22</f>
        <v/>
      </c>
      <c r="W68" s="60" t="str">
        <f>+$A$23</f>
        <v/>
      </c>
      <c r="Y68" s="60" t="str">
        <f>+$A$24</f>
        <v/>
      </c>
      <c r="AA68" s="60" t="str">
        <f>+$A$25</f>
        <v/>
      </c>
      <c r="AC68" s="60" t="str">
        <f>+$A$26</f>
        <v/>
      </c>
      <c r="AE68" s="26"/>
      <c r="AG68" s="4" t="s">
        <v>10</v>
      </c>
      <c r="AH68" s="5" t="s">
        <v>1</v>
      </c>
      <c r="AI68" s="5" t="s">
        <v>0</v>
      </c>
    </row>
    <row r="69" spans="1:35" ht="13.5" x14ac:dyDescent="0.25">
      <c r="A69" s="59" t="str">
        <f>+$A$12</f>
        <v/>
      </c>
      <c r="B69" s="22"/>
      <c r="C69" s="23"/>
      <c r="D69" s="22"/>
      <c r="E69" s="23"/>
      <c r="F69" s="22"/>
      <c r="G69" s="23"/>
      <c r="H69" s="22"/>
      <c r="I69" s="23"/>
      <c r="J69" s="22"/>
      <c r="K69" s="23"/>
      <c r="L69" s="22"/>
      <c r="M69" s="23"/>
      <c r="N69" s="22"/>
      <c r="O69" s="23"/>
      <c r="P69" s="22"/>
      <c r="Q69" s="23"/>
      <c r="R69" s="22"/>
      <c r="S69" s="23"/>
      <c r="T69" s="22"/>
      <c r="U69" s="23"/>
      <c r="V69" s="22"/>
      <c r="W69" s="23"/>
      <c r="X69" s="22"/>
      <c r="Y69" s="23"/>
      <c r="Z69" s="22"/>
      <c r="AA69" s="23"/>
      <c r="AB69" s="22"/>
      <c r="AC69" s="23"/>
      <c r="AE69" s="29" t="str">
        <f t="shared" ref="AE69:AE82" si="5">IF(OR(A69="",AND(A69&lt;&gt;"",A70="")),"",SUM(B69,D69,F69,H69,J69,L69,N69,P69,R69,T69,V69,X69,Z69,AB69))</f>
        <v/>
      </c>
      <c r="AG69" s="6" t="str">
        <f>+$A$12</f>
        <v/>
      </c>
      <c r="AH69" s="6" t="str">
        <f>IF(A69&lt;&gt;"",AE69,"")</f>
        <v/>
      </c>
      <c r="AI69" s="105" t="str">
        <f>IF(AH69="","",IF(AH69&gt;0,ROUND(AH69/LARGE(AH69:AH83,1),3),0))</f>
        <v/>
      </c>
    </row>
    <row r="70" spans="1:35" ht="13.5" x14ac:dyDescent="0.25">
      <c r="A70" s="59" t="str">
        <f>+$A$13</f>
        <v/>
      </c>
      <c r="B70" s="24"/>
      <c r="C70" s="24"/>
      <c r="D70" s="22"/>
      <c r="E70" s="23"/>
      <c r="F70" s="22"/>
      <c r="G70" s="23"/>
      <c r="H70" s="22"/>
      <c r="I70" s="23"/>
      <c r="J70" s="22"/>
      <c r="K70" s="23"/>
      <c r="L70" s="22"/>
      <c r="M70" s="23"/>
      <c r="N70" s="22"/>
      <c r="O70" s="23"/>
      <c r="P70" s="22"/>
      <c r="Q70" s="23"/>
      <c r="R70" s="22"/>
      <c r="S70" s="23"/>
      <c r="T70" s="22"/>
      <c r="U70" s="23"/>
      <c r="V70" s="22"/>
      <c r="W70" s="23"/>
      <c r="X70" s="22"/>
      <c r="Y70" s="23"/>
      <c r="Z70" s="22"/>
      <c r="AA70" s="23"/>
      <c r="AB70" s="22"/>
      <c r="AC70" s="23"/>
      <c r="AE70" s="29" t="str">
        <f t="shared" si="5"/>
        <v/>
      </c>
      <c r="AG70" s="7" t="str">
        <f>+$A$13</f>
        <v/>
      </c>
      <c r="AH70" s="7" t="str">
        <f>IF(A70&lt;&gt;"",IF(AE70&lt;&gt;"",AE70,0)+IF(C84&lt;&gt;"",C84,0),"")</f>
        <v/>
      </c>
      <c r="AI70" s="106" t="str">
        <f>IF(AH70="","",IF(AH70&gt;0,ROUND(AH70/LARGE(AH69:AH83,1),3),0))</f>
        <v/>
      </c>
    </row>
    <row r="71" spans="1:35" ht="13.5" x14ac:dyDescent="0.25">
      <c r="A71" s="59" t="str">
        <f>+$A$14</f>
        <v/>
      </c>
      <c r="B71" s="24"/>
      <c r="C71" s="24"/>
      <c r="D71" s="24"/>
      <c r="E71" s="24"/>
      <c r="F71" s="22"/>
      <c r="G71" s="23"/>
      <c r="H71" s="22"/>
      <c r="I71" s="23"/>
      <c r="J71" s="22"/>
      <c r="K71" s="23"/>
      <c r="L71" s="22"/>
      <c r="M71" s="23"/>
      <c r="N71" s="22"/>
      <c r="O71" s="23"/>
      <c r="P71" s="22"/>
      <c r="Q71" s="23"/>
      <c r="R71" s="22"/>
      <c r="S71" s="23"/>
      <c r="T71" s="22"/>
      <c r="U71" s="23"/>
      <c r="V71" s="22"/>
      <c r="W71" s="23"/>
      <c r="X71" s="22"/>
      <c r="Y71" s="23"/>
      <c r="Z71" s="22"/>
      <c r="AA71" s="23"/>
      <c r="AB71" s="22"/>
      <c r="AC71" s="23"/>
      <c r="AE71" s="29" t="str">
        <f t="shared" si="5"/>
        <v/>
      </c>
      <c r="AG71" s="7" t="str">
        <f>+$A$14</f>
        <v/>
      </c>
      <c r="AH71" s="7" t="str">
        <f>IF(A71&lt;&gt;"",IF(AE71&lt;&gt;"",AE71,0)+IF(E84&lt;&gt;"",E84,0),"")</f>
        <v/>
      </c>
      <c r="AI71" s="106" t="str">
        <f>IF(AH71="","",IF(AH71&gt;0,ROUND(AH71/LARGE(AH69:AH83,1),3),0))</f>
        <v/>
      </c>
    </row>
    <row r="72" spans="1:35" ht="13.5" x14ac:dyDescent="0.25">
      <c r="A72" s="59" t="str">
        <f>+$A$15</f>
        <v/>
      </c>
      <c r="B72" s="24"/>
      <c r="C72" s="24"/>
      <c r="D72" s="24"/>
      <c r="E72" s="24"/>
      <c r="F72" s="24"/>
      <c r="G72" s="24"/>
      <c r="H72" s="22"/>
      <c r="I72" s="23"/>
      <c r="J72" s="22"/>
      <c r="K72" s="23"/>
      <c r="L72" s="22"/>
      <c r="M72" s="23"/>
      <c r="N72" s="22"/>
      <c r="O72" s="23"/>
      <c r="P72" s="22"/>
      <c r="Q72" s="23"/>
      <c r="R72" s="22"/>
      <c r="S72" s="23"/>
      <c r="T72" s="22"/>
      <c r="U72" s="23"/>
      <c r="V72" s="22"/>
      <c r="W72" s="23"/>
      <c r="X72" s="22"/>
      <c r="Y72" s="23"/>
      <c r="Z72" s="22"/>
      <c r="AA72" s="23"/>
      <c r="AB72" s="22"/>
      <c r="AC72" s="23"/>
      <c r="AE72" s="29" t="str">
        <f t="shared" si="5"/>
        <v/>
      </c>
      <c r="AG72" s="7" t="str">
        <f>+$A$15</f>
        <v/>
      </c>
      <c r="AH72" s="7" t="str">
        <f>IF(A72&lt;&gt;"",IF(AE72&lt;&gt;"",AE72,0)+IF(G84&lt;&gt;"",G84,0),"")</f>
        <v/>
      </c>
      <c r="AI72" s="106" t="str">
        <f>IF(AH72="","",IF(AH72&gt;0,ROUND(AH72/LARGE(AH69:AH83,1),3),0))</f>
        <v/>
      </c>
    </row>
    <row r="73" spans="1:35" ht="13.5" x14ac:dyDescent="0.25">
      <c r="A73" s="59" t="str">
        <f>+$A$16</f>
        <v/>
      </c>
      <c r="B73" s="24"/>
      <c r="C73" s="24"/>
      <c r="D73" s="24"/>
      <c r="E73" s="24"/>
      <c r="F73" s="24"/>
      <c r="G73" s="24"/>
      <c r="H73" s="24"/>
      <c r="I73" s="24"/>
      <c r="J73" s="22"/>
      <c r="K73" s="23"/>
      <c r="L73" s="22"/>
      <c r="M73" s="23"/>
      <c r="N73" s="22"/>
      <c r="O73" s="23"/>
      <c r="P73" s="22"/>
      <c r="Q73" s="23"/>
      <c r="R73" s="22"/>
      <c r="S73" s="23"/>
      <c r="T73" s="22"/>
      <c r="U73" s="23"/>
      <c r="V73" s="22"/>
      <c r="W73" s="23"/>
      <c r="X73" s="22"/>
      <c r="Y73" s="23"/>
      <c r="Z73" s="22"/>
      <c r="AA73" s="23"/>
      <c r="AB73" s="22"/>
      <c r="AC73" s="23"/>
      <c r="AE73" s="29" t="str">
        <f t="shared" si="5"/>
        <v/>
      </c>
      <c r="AG73" s="7" t="str">
        <f>+$A$16</f>
        <v/>
      </c>
      <c r="AH73" s="7" t="str">
        <f>IF(A73&lt;&gt;"",IF(AE73&lt;&gt;"",AE73,0)+IF(I84&lt;&gt;"",I84,0),"")</f>
        <v/>
      </c>
      <c r="AI73" s="106" t="str">
        <f>IF(AH73="","",IF(AH73&gt;0,ROUND(AH73/LARGE(AH69:AH83,1),3),0))</f>
        <v/>
      </c>
    </row>
    <row r="74" spans="1:35" ht="13.5" x14ac:dyDescent="0.25">
      <c r="A74" s="59" t="str">
        <f>+$A$17</f>
        <v/>
      </c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2"/>
      <c r="M74" s="23"/>
      <c r="N74" s="22"/>
      <c r="O74" s="23"/>
      <c r="P74" s="22"/>
      <c r="Q74" s="23"/>
      <c r="R74" s="22"/>
      <c r="S74" s="23"/>
      <c r="T74" s="22"/>
      <c r="U74" s="23"/>
      <c r="V74" s="22"/>
      <c r="W74" s="23"/>
      <c r="X74" s="22"/>
      <c r="Y74" s="23"/>
      <c r="Z74" s="22"/>
      <c r="AA74" s="23"/>
      <c r="AB74" s="22"/>
      <c r="AC74" s="23"/>
      <c r="AE74" s="29" t="str">
        <f t="shared" si="5"/>
        <v/>
      </c>
      <c r="AG74" s="7" t="str">
        <f>+$A$17</f>
        <v/>
      </c>
      <c r="AH74" s="7" t="str">
        <f>IF(A74&lt;&gt;"",IF(AE74&lt;&gt;"",AE74,0)+IF(K84&lt;&gt;"",K84,0),"")</f>
        <v/>
      </c>
      <c r="AI74" s="106" t="str">
        <f>IF(AH74="","",IF(AH74&gt;0,ROUND(AH74/LARGE(AH69:AH83,1),3),0))</f>
        <v/>
      </c>
    </row>
    <row r="75" spans="1:35" ht="13.5" x14ac:dyDescent="0.25">
      <c r="A75" s="59" t="str">
        <f>+$A$18</f>
        <v/>
      </c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2"/>
      <c r="O75" s="23"/>
      <c r="P75" s="22"/>
      <c r="Q75" s="23"/>
      <c r="R75" s="22"/>
      <c r="S75" s="23"/>
      <c r="T75" s="22"/>
      <c r="U75" s="23"/>
      <c r="V75" s="22"/>
      <c r="W75" s="23"/>
      <c r="X75" s="22"/>
      <c r="Y75" s="23"/>
      <c r="Z75" s="22"/>
      <c r="AA75" s="23"/>
      <c r="AB75" s="22"/>
      <c r="AC75" s="23"/>
      <c r="AE75" s="29" t="str">
        <f t="shared" si="5"/>
        <v/>
      </c>
      <c r="AG75" s="7" t="str">
        <f>+$A$18</f>
        <v/>
      </c>
      <c r="AH75" s="7" t="str">
        <f>IF(A75&lt;&gt;"",IF(AE75&lt;&gt;"",AE75,0)+IF(M84&lt;&gt;"",M84,0),"")</f>
        <v/>
      </c>
      <c r="AI75" s="106" t="str">
        <f>IF(AH75="","",IF(AH75&gt;0,ROUND(AH75/LARGE(AH69:AH83,1),3),0))</f>
        <v/>
      </c>
    </row>
    <row r="76" spans="1:35" ht="13.5" x14ac:dyDescent="0.25">
      <c r="A76" s="59" t="str">
        <f>+$A$19</f>
        <v/>
      </c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2"/>
      <c r="Q76" s="23"/>
      <c r="R76" s="22"/>
      <c r="S76" s="23"/>
      <c r="T76" s="22"/>
      <c r="U76" s="23"/>
      <c r="V76" s="22"/>
      <c r="W76" s="23"/>
      <c r="X76" s="22"/>
      <c r="Y76" s="23"/>
      <c r="Z76" s="22"/>
      <c r="AA76" s="23"/>
      <c r="AB76" s="22"/>
      <c r="AC76" s="23"/>
      <c r="AE76" s="29" t="str">
        <f t="shared" si="5"/>
        <v/>
      </c>
      <c r="AG76" s="7" t="str">
        <f>+$A$19</f>
        <v/>
      </c>
      <c r="AH76" s="7" t="str">
        <f>IF(A76&lt;&gt;"",IF(AE76&lt;&gt;"",AE76,0)+IF(O84&lt;&gt;"",O84,0),"")</f>
        <v/>
      </c>
      <c r="AI76" s="106" t="str">
        <f>IF(AH76="","",IF(AH76&gt;0,ROUND(AH76/LARGE(AH69:AH83,1),3),0))</f>
        <v/>
      </c>
    </row>
    <row r="77" spans="1:35" ht="13.5" x14ac:dyDescent="0.25">
      <c r="A77" s="59" t="str">
        <f>+$A$20</f>
        <v/>
      </c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2"/>
      <c r="S77" s="23"/>
      <c r="T77" s="22"/>
      <c r="U77" s="23"/>
      <c r="V77" s="22"/>
      <c r="W77" s="23"/>
      <c r="X77" s="22"/>
      <c r="Y77" s="23"/>
      <c r="Z77" s="22"/>
      <c r="AA77" s="23"/>
      <c r="AB77" s="22"/>
      <c r="AC77" s="23"/>
      <c r="AE77" s="29" t="str">
        <f t="shared" si="5"/>
        <v/>
      </c>
      <c r="AG77" s="7" t="str">
        <f>+$A$20</f>
        <v/>
      </c>
      <c r="AH77" s="7" t="str">
        <f>IF(A77&lt;&gt;"",IF(AE77&lt;&gt;"",AE77,0)+IF(Q84&lt;&gt;"",Q84,0),"")</f>
        <v/>
      </c>
      <c r="AI77" s="106" t="str">
        <f>IF(AH77="","",IF(AH77&gt;0,ROUND(AH77/LARGE(AH69:AH83,1),3),0))</f>
        <v/>
      </c>
    </row>
    <row r="78" spans="1:35" ht="13.5" x14ac:dyDescent="0.25">
      <c r="A78" s="59" t="str">
        <f>+$A$21</f>
        <v/>
      </c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2"/>
      <c r="U78" s="23"/>
      <c r="V78" s="22"/>
      <c r="W78" s="23"/>
      <c r="X78" s="22"/>
      <c r="Y78" s="23"/>
      <c r="Z78" s="22"/>
      <c r="AA78" s="23"/>
      <c r="AB78" s="22"/>
      <c r="AC78" s="23"/>
      <c r="AE78" s="29" t="str">
        <f t="shared" si="5"/>
        <v/>
      </c>
      <c r="AG78" s="7" t="str">
        <f>+$A$21</f>
        <v/>
      </c>
      <c r="AH78" s="7" t="str">
        <f>IF(A78&lt;&gt;"",IF(AE78&lt;&gt;"",AE78,0)+IF(S84&lt;&gt;"",S84,0),"")</f>
        <v/>
      </c>
      <c r="AI78" s="106" t="str">
        <f>IF(AH78="","",IF(AH78&gt;0,ROUND(AH78/LARGE(AH69:AH83,1),3),0))</f>
        <v/>
      </c>
    </row>
    <row r="79" spans="1:35" ht="13.5" x14ac:dyDescent="0.25">
      <c r="A79" s="59" t="str">
        <f>+$A$22</f>
        <v/>
      </c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2"/>
      <c r="W79" s="23"/>
      <c r="X79" s="22"/>
      <c r="Y79" s="23"/>
      <c r="Z79" s="22"/>
      <c r="AA79" s="23"/>
      <c r="AB79" s="22"/>
      <c r="AC79" s="23"/>
      <c r="AE79" s="29" t="str">
        <f t="shared" si="5"/>
        <v/>
      </c>
      <c r="AG79" s="7" t="str">
        <f>+$A$22</f>
        <v/>
      </c>
      <c r="AH79" s="7" t="str">
        <f>IF(A79&lt;&gt;"",IF(AE79&lt;&gt;"",AE79,0)+IF(U84&lt;&gt;"",U84,0),"")</f>
        <v/>
      </c>
      <c r="AI79" s="106" t="str">
        <f>IF(AH79="","",IF(AH79&gt;0,ROUND(AH79/LARGE(AH69:AH83,1),3),0))</f>
        <v/>
      </c>
    </row>
    <row r="80" spans="1:35" ht="13.5" x14ac:dyDescent="0.25">
      <c r="A80" s="59" t="str">
        <f>+$A$23</f>
        <v/>
      </c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2"/>
      <c r="Y80" s="23"/>
      <c r="Z80" s="22"/>
      <c r="AA80" s="23"/>
      <c r="AB80" s="22"/>
      <c r="AC80" s="23"/>
      <c r="AE80" s="29" t="str">
        <f t="shared" si="5"/>
        <v/>
      </c>
      <c r="AG80" s="7" t="str">
        <f>+$A$23</f>
        <v/>
      </c>
      <c r="AH80" s="7" t="str">
        <f>IF(A80&lt;&gt;"",IF(AE80&lt;&gt;"",AE80,0)+IF(W84&lt;&gt;"",W84,0),"")</f>
        <v/>
      </c>
      <c r="AI80" s="106" t="str">
        <f>IF(AH80="","",IF(AH80&gt;0,ROUND(AH80/LARGE(AH69:AH83,1),3),0))</f>
        <v/>
      </c>
    </row>
    <row r="81" spans="1:35" ht="13.5" x14ac:dyDescent="0.25">
      <c r="A81" s="59" t="str">
        <f>+$A$24</f>
        <v/>
      </c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2"/>
      <c r="AA81" s="23"/>
      <c r="AB81" s="22"/>
      <c r="AC81" s="23"/>
      <c r="AE81" s="29" t="str">
        <f t="shared" si="5"/>
        <v/>
      </c>
      <c r="AG81" s="7" t="str">
        <f>+$A$24</f>
        <v/>
      </c>
      <c r="AH81" s="7" t="str">
        <f>IF(A81&lt;&gt;"",IF(AE81&lt;&gt;"",AE81,0)+IF(Y84&lt;&gt;"",Y84,0),"")</f>
        <v/>
      </c>
      <c r="AI81" s="106" t="str">
        <f>IF(AH81="","",IF(AH81&gt;0,ROUND(AH81/LARGE(AH69:AH83,1),3),0))</f>
        <v/>
      </c>
    </row>
    <row r="82" spans="1:35" ht="13.5" x14ac:dyDescent="0.25">
      <c r="A82" s="59" t="str">
        <f>+$A$25</f>
        <v/>
      </c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2"/>
      <c r="AC82" s="23"/>
      <c r="AE82" s="29" t="str">
        <f t="shared" si="5"/>
        <v/>
      </c>
      <c r="AG82" s="7" t="str">
        <f>+$A$25</f>
        <v/>
      </c>
      <c r="AH82" s="7" t="str">
        <f>IF(A82&lt;&gt;"",IF(AE82&lt;&gt;"",AE82,0)+IF(AA84&lt;&gt;"",AA84,0),"")</f>
        <v/>
      </c>
      <c r="AI82" s="106" t="str">
        <f>IF(AH82="","",IF(AH82&gt;0,ROUND(AH82/LARGE(AH69:AH83,1),3),0))</f>
        <v/>
      </c>
    </row>
    <row r="83" spans="1:35" x14ac:dyDescent="0.2">
      <c r="A83" s="59" t="str">
        <f>+$A$26</f>
        <v/>
      </c>
      <c r="C83" s="3"/>
      <c r="AE83" s="26"/>
      <c r="AG83" s="40" t="str">
        <f>+$A$26</f>
        <v/>
      </c>
      <c r="AH83" s="40" t="str">
        <f>IF(A83&lt;&gt;"",IF(AE83&lt;&gt;"",AE83,0)+IF(AC84&lt;&gt;"",AC84,0),"")</f>
        <v/>
      </c>
      <c r="AI83" s="107" t="str">
        <f>IF(AH83="","",IF(AH83&gt;0,ROUND(AH83/LARGE(AH69:AH83,1),3),0))</f>
        <v/>
      </c>
    </row>
    <row r="84" spans="1:35" s="26" customFormat="1" x14ac:dyDescent="0.2">
      <c r="C84" s="27" t="str">
        <f>IF(C68="","",SUM(C69:C82))</f>
        <v/>
      </c>
      <c r="E84" s="27" t="str">
        <f>IF(E68="","",SUM(E69:E82))</f>
        <v/>
      </c>
      <c r="G84" s="27" t="str">
        <f>IF(G68="","",SUM(G69:G82))</f>
        <v/>
      </c>
      <c r="I84" s="27" t="str">
        <f>IF(I68="","",SUM(I69:I82))</f>
        <v/>
      </c>
      <c r="K84" s="27" t="str">
        <f>IF(K68="","",SUM(K69:K82))</f>
        <v/>
      </c>
      <c r="M84" s="27" t="str">
        <f>IF(M68="","",SUM(M69:M82))</f>
        <v/>
      </c>
      <c r="O84" s="27" t="str">
        <f>IF(O68="","",SUM(O69:O82))</f>
        <v/>
      </c>
      <c r="Q84" s="27" t="str">
        <f>IF(Q68="","",SUM(Q69:Q82))</f>
        <v/>
      </c>
      <c r="S84" s="27" t="str">
        <f>IF(S68="","",SUM(S69:S82))</f>
        <v/>
      </c>
      <c r="U84" s="27" t="str">
        <f>IF(U68="","",SUM(U69:U82))</f>
        <v/>
      </c>
      <c r="W84" s="27" t="str">
        <f>IF(W68="","",SUM(W69:W82))</f>
        <v/>
      </c>
      <c r="X84" s="27"/>
      <c r="Y84" s="27" t="str">
        <f>IF(Y68="","",SUM(Y69:Y82))</f>
        <v/>
      </c>
      <c r="AA84" s="27" t="str">
        <f>IF(AA68="","",SUM(AA69:AA82))</f>
        <v/>
      </c>
      <c r="AC84" s="27" t="str">
        <f>IF(AC68="","",SUM(AC69:AC82))</f>
        <v/>
      </c>
      <c r="AG84" s="41"/>
      <c r="AH84" s="93"/>
      <c r="AI84" s="41"/>
    </row>
    <row r="85" spans="1:35" ht="24" customHeight="1" x14ac:dyDescent="0.2">
      <c r="AC85" s="8" t="str">
        <f>"Firma ("&amp;Anagrafica!B91&amp;")"</f>
        <v>Firma (Commissario 3)</v>
      </c>
      <c r="AE85" s="88"/>
      <c r="AF85" s="88"/>
      <c r="AG85" s="89"/>
      <c r="AH85" s="88"/>
      <c r="AI85" s="88"/>
    </row>
    <row r="86" spans="1:35" ht="18.75" x14ac:dyDescent="0.3">
      <c r="A86" s="19" t="str">
        <f>IF(Anagrafica!A92&lt;&gt;"",Anagrafica!A92&amp;" - "&amp;Anagrafica!B92,"")</f>
        <v/>
      </c>
      <c r="B86" s="20"/>
      <c r="D86" s="1"/>
      <c r="AE86" s="90"/>
      <c r="AF86" s="90"/>
      <c r="AG86" s="91"/>
      <c r="AH86" s="90"/>
      <c r="AI86" s="90"/>
    </row>
    <row r="87" spans="1:35" s="5" customFormat="1" ht="13.5" customHeight="1" x14ac:dyDescent="0.2">
      <c r="A87" s="4" t="s">
        <v>10</v>
      </c>
      <c r="C87" s="60" t="str">
        <f>$A$13</f>
        <v/>
      </c>
      <c r="E87" s="60" t="str">
        <f>+$A$14</f>
        <v/>
      </c>
      <c r="G87" s="60" t="str">
        <f>+$A$15</f>
        <v/>
      </c>
      <c r="I87" s="60" t="str">
        <f>+$A$16</f>
        <v/>
      </c>
      <c r="K87" s="60" t="str">
        <f>+$A$17</f>
        <v/>
      </c>
      <c r="M87" s="60" t="str">
        <f>+$A$18</f>
        <v/>
      </c>
      <c r="O87" s="60" t="str">
        <f>+$A$19</f>
        <v/>
      </c>
      <c r="Q87" s="60" t="str">
        <f>+$A$20</f>
        <v/>
      </c>
      <c r="S87" s="60" t="str">
        <f>+$A$21</f>
        <v/>
      </c>
      <c r="U87" s="60" t="str">
        <f>+$A$22</f>
        <v/>
      </c>
      <c r="W87" s="60" t="str">
        <f>+$A$23</f>
        <v/>
      </c>
      <c r="Y87" s="60" t="str">
        <f>+$A$24</f>
        <v/>
      </c>
      <c r="AA87" s="60" t="str">
        <f>+$A$25</f>
        <v/>
      </c>
      <c r="AC87" s="60" t="str">
        <f>+$A$26</f>
        <v/>
      </c>
      <c r="AE87" s="26"/>
      <c r="AG87" s="4" t="s">
        <v>10</v>
      </c>
      <c r="AH87" s="5" t="s">
        <v>1</v>
      </c>
      <c r="AI87" s="5" t="s">
        <v>0</v>
      </c>
    </row>
    <row r="88" spans="1:35" ht="13.5" x14ac:dyDescent="0.25">
      <c r="A88" s="59" t="str">
        <f>+$A$12</f>
        <v/>
      </c>
      <c r="B88" s="22"/>
      <c r="C88" s="23"/>
      <c r="D88" s="22"/>
      <c r="E88" s="23"/>
      <c r="F88" s="22"/>
      <c r="G88" s="23"/>
      <c r="H88" s="22"/>
      <c r="I88" s="23"/>
      <c r="J88" s="22"/>
      <c r="K88" s="23"/>
      <c r="L88" s="22"/>
      <c r="M88" s="23"/>
      <c r="N88" s="22"/>
      <c r="O88" s="23"/>
      <c r="P88" s="22"/>
      <c r="Q88" s="23"/>
      <c r="R88" s="22"/>
      <c r="S88" s="23"/>
      <c r="T88" s="22"/>
      <c r="U88" s="23"/>
      <c r="V88" s="22"/>
      <c r="W88" s="23"/>
      <c r="X88" s="22"/>
      <c r="Y88" s="23"/>
      <c r="Z88" s="22"/>
      <c r="AA88" s="23"/>
      <c r="AB88" s="22"/>
      <c r="AC88" s="23"/>
      <c r="AE88" s="29" t="str">
        <f t="shared" ref="AE88:AE101" si="6">IF(OR(A88="",AND(A88&lt;&gt;"",A89="")),"",SUM(B88,D88,F88,H88,J88,L88,N88,P88,R88,T88,V88,X88,Z88,AB88))</f>
        <v/>
      </c>
      <c r="AG88" s="6" t="str">
        <f>+$A$12</f>
        <v/>
      </c>
      <c r="AH88" s="6" t="str">
        <f>IF(A88&lt;&gt;"",AE88,"")</f>
        <v/>
      </c>
      <c r="AI88" s="105" t="str">
        <f>IF(AH88="","",IF(AH88&gt;0,ROUND(AH88/LARGE(AH88:AH102,1),3),0))</f>
        <v/>
      </c>
    </row>
    <row r="89" spans="1:35" ht="13.5" x14ac:dyDescent="0.25">
      <c r="A89" s="59" t="str">
        <f>+$A$13</f>
        <v/>
      </c>
      <c r="B89" s="24"/>
      <c r="C89" s="24"/>
      <c r="D89" s="22"/>
      <c r="E89" s="23"/>
      <c r="F89" s="22"/>
      <c r="G89" s="23"/>
      <c r="H89" s="22"/>
      <c r="I89" s="23"/>
      <c r="J89" s="22"/>
      <c r="K89" s="23"/>
      <c r="L89" s="22"/>
      <c r="M89" s="23"/>
      <c r="N89" s="22"/>
      <c r="O89" s="23"/>
      <c r="P89" s="22"/>
      <c r="Q89" s="23"/>
      <c r="R89" s="22"/>
      <c r="S89" s="23"/>
      <c r="T89" s="22"/>
      <c r="U89" s="23"/>
      <c r="V89" s="22"/>
      <c r="W89" s="23"/>
      <c r="X89" s="22"/>
      <c r="Y89" s="23"/>
      <c r="Z89" s="22"/>
      <c r="AA89" s="23"/>
      <c r="AB89" s="22"/>
      <c r="AC89" s="23"/>
      <c r="AE89" s="29" t="str">
        <f t="shared" si="6"/>
        <v/>
      </c>
      <c r="AG89" s="7" t="str">
        <f>+$A$13</f>
        <v/>
      </c>
      <c r="AH89" s="7" t="str">
        <f>IF(A89&lt;&gt;"",IF(AE89&lt;&gt;"",AE89,0)+IF(C103&lt;&gt;"",C103,0),"")</f>
        <v/>
      </c>
      <c r="AI89" s="106" t="str">
        <f>IF(AH89="","",IF(AH89&gt;0,ROUND(AH89/LARGE(AH88:AH102,1),3),0))</f>
        <v/>
      </c>
    </row>
    <row r="90" spans="1:35" ht="13.5" x14ac:dyDescent="0.25">
      <c r="A90" s="59" t="str">
        <f>+$A$14</f>
        <v/>
      </c>
      <c r="B90" s="24"/>
      <c r="C90" s="24"/>
      <c r="D90" s="24"/>
      <c r="E90" s="24"/>
      <c r="F90" s="22"/>
      <c r="G90" s="23"/>
      <c r="H90" s="22"/>
      <c r="I90" s="23"/>
      <c r="J90" s="22"/>
      <c r="K90" s="23"/>
      <c r="L90" s="22"/>
      <c r="M90" s="23"/>
      <c r="N90" s="22"/>
      <c r="O90" s="23"/>
      <c r="P90" s="22"/>
      <c r="Q90" s="23"/>
      <c r="R90" s="22"/>
      <c r="S90" s="23"/>
      <c r="T90" s="22"/>
      <c r="U90" s="23"/>
      <c r="V90" s="22"/>
      <c r="W90" s="23"/>
      <c r="X90" s="22"/>
      <c r="Y90" s="23"/>
      <c r="Z90" s="22"/>
      <c r="AA90" s="23"/>
      <c r="AB90" s="22"/>
      <c r="AC90" s="23"/>
      <c r="AE90" s="29" t="str">
        <f t="shared" si="6"/>
        <v/>
      </c>
      <c r="AG90" s="7" t="str">
        <f>+$A$14</f>
        <v/>
      </c>
      <c r="AH90" s="7" t="str">
        <f>IF(A90&lt;&gt;"",IF(AE90&lt;&gt;"",AE90,0)+IF(E103&lt;&gt;"",E103,0),"")</f>
        <v/>
      </c>
      <c r="AI90" s="106" t="str">
        <f>IF(AH90="","",IF(AH90&gt;0,ROUND(AH90/LARGE(AH88:AH102,1),3),0))</f>
        <v/>
      </c>
    </row>
    <row r="91" spans="1:35" ht="13.5" x14ac:dyDescent="0.25">
      <c r="A91" s="59" t="str">
        <f>+$A$15</f>
        <v/>
      </c>
      <c r="B91" s="24"/>
      <c r="C91" s="24"/>
      <c r="D91" s="24"/>
      <c r="E91" s="24"/>
      <c r="F91" s="24"/>
      <c r="G91" s="24"/>
      <c r="H91" s="22"/>
      <c r="I91" s="23"/>
      <c r="J91" s="22"/>
      <c r="K91" s="23"/>
      <c r="L91" s="22"/>
      <c r="M91" s="23"/>
      <c r="N91" s="22"/>
      <c r="O91" s="23"/>
      <c r="P91" s="22"/>
      <c r="Q91" s="23"/>
      <c r="R91" s="22"/>
      <c r="S91" s="23"/>
      <c r="T91" s="22"/>
      <c r="U91" s="23"/>
      <c r="V91" s="22"/>
      <c r="W91" s="23"/>
      <c r="X91" s="22"/>
      <c r="Y91" s="23"/>
      <c r="Z91" s="22"/>
      <c r="AA91" s="23"/>
      <c r="AB91" s="22"/>
      <c r="AC91" s="23"/>
      <c r="AE91" s="29" t="str">
        <f t="shared" si="6"/>
        <v/>
      </c>
      <c r="AG91" s="7" t="str">
        <f>+$A$15</f>
        <v/>
      </c>
      <c r="AH91" s="7" t="str">
        <f>IF(A91&lt;&gt;"",IF(AE91&lt;&gt;"",AE91,0)+IF(G103&lt;&gt;"",G103,0),"")</f>
        <v/>
      </c>
      <c r="AI91" s="106" t="str">
        <f>IF(AH91="","",IF(AH91&gt;0,ROUND(AH91/LARGE(AH88:AH102,1),3),0))</f>
        <v/>
      </c>
    </row>
    <row r="92" spans="1:35" ht="13.5" x14ac:dyDescent="0.25">
      <c r="A92" s="59" t="str">
        <f>+$A$16</f>
        <v/>
      </c>
      <c r="B92" s="24"/>
      <c r="C92" s="24"/>
      <c r="D92" s="24"/>
      <c r="E92" s="24"/>
      <c r="F92" s="24"/>
      <c r="G92" s="24"/>
      <c r="H92" s="24"/>
      <c r="I92" s="24"/>
      <c r="J92" s="22"/>
      <c r="K92" s="23"/>
      <c r="L92" s="22"/>
      <c r="M92" s="23"/>
      <c r="N92" s="22"/>
      <c r="O92" s="23"/>
      <c r="P92" s="22"/>
      <c r="Q92" s="23"/>
      <c r="R92" s="22"/>
      <c r="S92" s="23"/>
      <c r="T92" s="22"/>
      <c r="U92" s="23"/>
      <c r="V92" s="22"/>
      <c r="W92" s="23"/>
      <c r="X92" s="22"/>
      <c r="Y92" s="23"/>
      <c r="Z92" s="22"/>
      <c r="AA92" s="23"/>
      <c r="AB92" s="22"/>
      <c r="AC92" s="23"/>
      <c r="AE92" s="29" t="str">
        <f t="shared" si="6"/>
        <v/>
      </c>
      <c r="AG92" s="7" t="str">
        <f>+$A$16</f>
        <v/>
      </c>
      <c r="AH92" s="7" t="str">
        <f>IF(A92&lt;&gt;"",IF(AE92&lt;&gt;"",AE92,0)+IF(I103&lt;&gt;"",I103,0),"")</f>
        <v/>
      </c>
      <c r="AI92" s="106" t="str">
        <f>IF(AH92="","",IF(AH92&gt;0,ROUND(AH92/LARGE(AH88:AH102,1),3),0))</f>
        <v/>
      </c>
    </row>
    <row r="93" spans="1:35" ht="13.5" x14ac:dyDescent="0.25">
      <c r="A93" s="59" t="str">
        <f>+$A$17</f>
        <v/>
      </c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2"/>
      <c r="M93" s="23"/>
      <c r="N93" s="22"/>
      <c r="O93" s="23"/>
      <c r="P93" s="22"/>
      <c r="Q93" s="23"/>
      <c r="R93" s="22"/>
      <c r="S93" s="23"/>
      <c r="T93" s="22"/>
      <c r="U93" s="23"/>
      <c r="V93" s="22"/>
      <c r="W93" s="23"/>
      <c r="X93" s="22"/>
      <c r="Y93" s="23"/>
      <c r="Z93" s="22"/>
      <c r="AA93" s="23"/>
      <c r="AB93" s="22"/>
      <c r="AC93" s="23"/>
      <c r="AE93" s="29" t="str">
        <f t="shared" si="6"/>
        <v/>
      </c>
      <c r="AG93" s="7" t="str">
        <f>+$A$17</f>
        <v/>
      </c>
      <c r="AH93" s="7" t="str">
        <f>IF(A93&lt;&gt;"",IF(AE93&lt;&gt;"",AE93,0)+IF(K103&lt;&gt;"",K103,0),"")</f>
        <v/>
      </c>
      <c r="AI93" s="106" t="str">
        <f>IF(AH93="","",IF(AH93&gt;0,ROUND(AH93/LARGE(AH88:AH102,1),3),0))</f>
        <v/>
      </c>
    </row>
    <row r="94" spans="1:35" ht="13.5" x14ac:dyDescent="0.25">
      <c r="A94" s="59" t="str">
        <f>+$A$18</f>
        <v/>
      </c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2"/>
      <c r="O94" s="23"/>
      <c r="P94" s="22"/>
      <c r="Q94" s="23"/>
      <c r="R94" s="22"/>
      <c r="S94" s="23"/>
      <c r="T94" s="22"/>
      <c r="U94" s="23"/>
      <c r="V94" s="22"/>
      <c r="W94" s="23"/>
      <c r="X94" s="22"/>
      <c r="Y94" s="23"/>
      <c r="Z94" s="22"/>
      <c r="AA94" s="23"/>
      <c r="AB94" s="22"/>
      <c r="AC94" s="23"/>
      <c r="AE94" s="29" t="str">
        <f t="shared" si="6"/>
        <v/>
      </c>
      <c r="AG94" s="7" t="str">
        <f>+$A$18</f>
        <v/>
      </c>
      <c r="AH94" s="7" t="str">
        <f>IF(A94&lt;&gt;"",IF(AE94&lt;&gt;"",AE94,0)+IF(M103&lt;&gt;"",M103,0),"")</f>
        <v/>
      </c>
      <c r="AI94" s="106" t="str">
        <f>IF(AH94="","",IF(AH94&gt;0,ROUND(AH94/LARGE(AH88:AH102,1),3),0))</f>
        <v/>
      </c>
    </row>
    <row r="95" spans="1:35" ht="13.5" x14ac:dyDescent="0.25">
      <c r="A95" s="59" t="str">
        <f>+$A$19</f>
        <v/>
      </c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2"/>
      <c r="Q95" s="23"/>
      <c r="R95" s="22"/>
      <c r="S95" s="23"/>
      <c r="T95" s="22"/>
      <c r="U95" s="23"/>
      <c r="V95" s="22"/>
      <c r="W95" s="23"/>
      <c r="X95" s="22"/>
      <c r="Y95" s="23"/>
      <c r="Z95" s="22"/>
      <c r="AA95" s="23"/>
      <c r="AB95" s="22"/>
      <c r="AC95" s="23"/>
      <c r="AE95" s="29" t="str">
        <f t="shared" si="6"/>
        <v/>
      </c>
      <c r="AG95" s="7" t="str">
        <f>+$A$19</f>
        <v/>
      </c>
      <c r="AH95" s="7" t="str">
        <f>IF(A95&lt;&gt;"",IF(AE95&lt;&gt;"",AE95,0)+IF(O103&lt;&gt;"",O103,0),"")</f>
        <v/>
      </c>
      <c r="AI95" s="106" t="str">
        <f>IF(AH95="","",IF(AH95&gt;0,ROUND(AH95/LARGE(AH88:AH102,1),3),0))</f>
        <v/>
      </c>
    </row>
    <row r="96" spans="1:35" ht="13.5" x14ac:dyDescent="0.25">
      <c r="A96" s="59" t="str">
        <f>+$A$20</f>
        <v/>
      </c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2"/>
      <c r="S96" s="23"/>
      <c r="T96" s="22"/>
      <c r="U96" s="23"/>
      <c r="V96" s="22"/>
      <c r="W96" s="23"/>
      <c r="X96" s="22"/>
      <c r="Y96" s="23"/>
      <c r="Z96" s="22"/>
      <c r="AA96" s="23"/>
      <c r="AB96" s="22"/>
      <c r="AC96" s="23"/>
      <c r="AE96" s="29" t="str">
        <f t="shared" si="6"/>
        <v/>
      </c>
      <c r="AG96" s="7" t="str">
        <f>+$A$20</f>
        <v/>
      </c>
      <c r="AH96" s="7" t="str">
        <f>IF(A96&lt;&gt;"",IF(AE96&lt;&gt;"",AE96,0)+IF(Q103&lt;&gt;"",Q103,0),"")</f>
        <v/>
      </c>
      <c r="AI96" s="106" t="str">
        <f>IF(AH96="","",IF(AH96&gt;0,ROUND(AH96/LARGE(AH88:AH102,1),3),0))</f>
        <v/>
      </c>
    </row>
    <row r="97" spans="1:35" ht="13.5" x14ac:dyDescent="0.25">
      <c r="A97" s="59" t="str">
        <f>+$A$21</f>
        <v/>
      </c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2"/>
      <c r="U97" s="23"/>
      <c r="V97" s="22"/>
      <c r="W97" s="23"/>
      <c r="X97" s="22"/>
      <c r="Y97" s="23"/>
      <c r="Z97" s="22"/>
      <c r="AA97" s="23"/>
      <c r="AB97" s="22"/>
      <c r="AC97" s="23"/>
      <c r="AE97" s="29" t="str">
        <f t="shared" si="6"/>
        <v/>
      </c>
      <c r="AG97" s="7" t="str">
        <f>+$A$21</f>
        <v/>
      </c>
      <c r="AH97" s="7" t="str">
        <f>IF(A97&lt;&gt;"",IF(AE97&lt;&gt;"",AE97,0)+IF(S103&lt;&gt;"",S103,0),"")</f>
        <v/>
      </c>
      <c r="AI97" s="106" t="str">
        <f>IF(AH97="","",IF(AH97&gt;0,ROUND(AH97/LARGE(AH88:AH102,1),3),0))</f>
        <v/>
      </c>
    </row>
    <row r="98" spans="1:35" ht="13.5" x14ac:dyDescent="0.25">
      <c r="A98" s="59" t="str">
        <f>+$A$22</f>
        <v/>
      </c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2"/>
      <c r="W98" s="23"/>
      <c r="X98" s="22"/>
      <c r="Y98" s="23"/>
      <c r="Z98" s="22"/>
      <c r="AA98" s="23"/>
      <c r="AB98" s="22"/>
      <c r="AC98" s="23"/>
      <c r="AE98" s="29" t="str">
        <f t="shared" si="6"/>
        <v/>
      </c>
      <c r="AG98" s="7" t="str">
        <f>+$A$22</f>
        <v/>
      </c>
      <c r="AH98" s="7" t="str">
        <f>IF(A98&lt;&gt;"",IF(AE98&lt;&gt;"",AE98,0)+IF(U103&lt;&gt;"",U103,0),"")</f>
        <v/>
      </c>
      <c r="AI98" s="106" t="str">
        <f>IF(AH98="","",IF(AH98&gt;0,ROUND(AH98/LARGE(AH88:AH102,1),3),0))</f>
        <v/>
      </c>
    </row>
    <row r="99" spans="1:35" ht="13.5" x14ac:dyDescent="0.25">
      <c r="A99" s="59" t="str">
        <f>+$A$23</f>
        <v/>
      </c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2"/>
      <c r="Y99" s="23"/>
      <c r="Z99" s="22"/>
      <c r="AA99" s="23"/>
      <c r="AB99" s="22"/>
      <c r="AC99" s="23"/>
      <c r="AE99" s="29" t="str">
        <f t="shared" si="6"/>
        <v/>
      </c>
      <c r="AG99" s="7" t="str">
        <f>+$A$23</f>
        <v/>
      </c>
      <c r="AH99" s="7" t="str">
        <f>IF(A99&lt;&gt;"",IF(AE99&lt;&gt;"",AE99,0)+IF(W103&lt;&gt;"",W103,0),"")</f>
        <v/>
      </c>
      <c r="AI99" s="106" t="str">
        <f>IF(AH99="","",IF(AH99&gt;0,ROUND(AH99/LARGE(AH88:AH102,1),3),0))</f>
        <v/>
      </c>
    </row>
    <row r="100" spans="1:35" ht="13.5" x14ac:dyDescent="0.25">
      <c r="A100" s="59" t="str">
        <f>+$A$24</f>
        <v/>
      </c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2"/>
      <c r="AA100" s="23"/>
      <c r="AB100" s="22"/>
      <c r="AC100" s="23"/>
      <c r="AE100" s="29" t="str">
        <f t="shared" si="6"/>
        <v/>
      </c>
      <c r="AG100" s="7" t="str">
        <f>+$A$24</f>
        <v/>
      </c>
      <c r="AH100" s="7" t="str">
        <f>IF(A100&lt;&gt;"",IF(AE100&lt;&gt;"",AE100,0)+IF(Y103&lt;&gt;"",Y103,0),"")</f>
        <v/>
      </c>
      <c r="AI100" s="106" t="str">
        <f>IF(AH100="","",IF(AH100&gt;0,ROUND(AH100/LARGE(AH88:AH102,1),3),0))</f>
        <v/>
      </c>
    </row>
    <row r="101" spans="1:35" ht="13.5" x14ac:dyDescent="0.25">
      <c r="A101" s="59" t="str">
        <f>+$A$25</f>
        <v/>
      </c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2"/>
      <c r="AC101" s="23"/>
      <c r="AE101" s="29" t="str">
        <f t="shared" si="6"/>
        <v/>
      </c>
      <c r="AG101" s="7" t="str">
        <f>+$A$25</f>
        <v/>
      </c>
      <c r="AH101" s="7" t="str">
        <f>IF(A101&lt;&gt;"",IF(AE101&lt;&gt;"",AE101,0)+IF(AA103&lt;&gt;"",AA103,0),"")</f>
        <v/>
      </c>
      <c r="AI101" s="106" t="str">
        <f>IF(AH101="","",IF(AH101&gt;0,ROUND(AH101/LARGE(AH88:AH102,1),3),0))</f>
        <v/>
      </c>
    </row>
    <row r="102" spans="1:35" x14ac:dyDescent="0.2">
      <c r="A102" s="59" t="str">
        <f>+$A$26</f>
        <v/>
      </c>
      <c r="C102" s="3"/>
      <c r="AE102" s="26"/>
      <c r="AG102" s="40" t="str">
        <f>+$A$26</f>
        <v/>
      </c>
      <c r="AH102" s="40" t="str">
        <f>IF(A102&lt;&gt;"",IF(AE102&lt;&gt;"",AE102,0)+IF(AC103&lt;&gt;"",AC103,0),"")</f>
        <v/>
      </c>
      <c r="AI102" s="107" t="str">
        <f>IF(AH102="","",IF(AH102&gt;0,ROUND(AH102/LARGE(AH88:AH102,1),3),0))</f>
        <v/>
      </c>
    </row>
    <row r="103" spans="1:35" s="26" customFormat="1" x14ac:dyDescent="0.2">
      <c r="C103" s="27" t="str">
        <f>IF(C87="","",SUM(C88:C101))</f>
        <v/>
      </c>
      <c r="E103" s="27" t="str">
        <f>IF(E87="","",SUM(E88:E101))</f>
        <v/>
      </c>
      <c r="G103" s="27" t="str">
        <f>IF(G87="","",SUM(G88:G101))</f>
        <v/>
      </c>
      <c r="I103" s="27" t="str">
        <f>IF(I87="","",SUM(I88:I101))</f>
        <v/>
      </c>
      <c r="K103" s="27" t="str">
        <f>IF(K87="","",SUM(K88:K101))</f>
        <v/>
      </c>
      <c r="M103" s="27" t="str">
        <f>IF(M87="","",SUM(M88:M101))</f>
        <v/>
      </c>
      <c r="O103" s="27" t="str">
        <f>IF(O87="","",SUM(O88:O101))</f>
        <v/>
      </c>
      <c r="Q103" s="27" t="str">
        <f>IF(Q87="","",SUM(Q88:Q101))</f>
        <v/>
      </c>
      <c r="S103" s="27" t="str">
        <f>IF(S87="","",SUM(S88:S101))</f>
        <v/>
      </c>
      <c r="U103" s="27" t="str">
        <f>IF(U87="","",SUM(U88:U101))</f>
        <v/>
      </c>
      <c r="W103" s="27" t="str">
        <f>IF(W87="","",SUM(W88:W101))</f>
        <v/>
      </c>
      <c r="X103" s="27"/>
      <c r="Y103" s="27" t="str">
        <f>IF(Y87="","",SUM(Y88:Y101))</f>
        <v/>
      </c>
      <c r="AA103" s="27" t="str">
        <f>IF(AA87="","",SUM(AA88:AA101))</f>
        <v/>
      </c>
      <c r="AC103" s="27" t="str">
        <f>IF(AC87="","",SUM(AC88:AC101))</f>
        <v/>
      </c>
      <c r="AG103" s="41"/>
      <c r="AH103" s="93"/>
      <c r="AI103" s="41"/>
    </row>
    <row r="104" spans="1:35" ht="24" customHeight="1" x14ac:dyDescent="0.2">
      <c r="AC104" s="8" t="str">
        <f>"Firma ("&amp;Anagrafica!B92&amp;")"</f>
        <v>Firma ()</v>
      </c>
      <c r="AE104" s="88"/>
      <c r="AF104" s="88"/>
      <c r="AG104" s="89"/>
      <c r="AH104" s="88"/>
      <c r="AI104" s="88"/>
    </row>
    <row r="105" spans="1:35" ht="18.75" x14ac:dyDescent="0.3">
      <c r="A105" s="19" t="str">
        <f>IF(Anagrafica!A93&lt;&gt;"",Anagrafica!A93&amp;" - "&amp;Anagrafica!B93,"")</f>
        <v/>
      </c>
      <c r="B105" s="20"/>
      <c r="D105" s="1"/>
    </row>
    <row r="106" spans="1:35" s="5" customFormat="1" ht="13.5" customHeight="1" x14ac:dyDescent="0.2">
      <c r="A106" s="4" t="s">
        <v>10</v>
      </c>
      <c r="C106" s="60" t="str">
        <f>$A$13</f>
        <v/>
      </c>
      <c r="E106" s="60" t="str">
        <f>+$A$14</f>
        <v/>
      </c>
      <c r="G106" s="60" t="str">
        <f>+$A$15</f>
        <v/>
      </c>
      <c r="I106" s="60" t="str">
        <f>+$A$16</f>
        <v/>
      </c>
      <c r="K106" s="60" t="str">
        <f>+$A$17</f>
        <v/>
      </c>
      <c r="M106" s="60" t="str">
        <f>+$A$18</f>
        <v/>
      </c>
      <c r="O106" s="60" t="str">
        <f>+$A$19</f>
        <v/>
      </c>
      <c r="Q106" s="60" t="str">
        <f>+$A$20</f>
        <v/>
      </c>
      <c r="S106" s="60" t="str">
        <f>+$A$21</f>
        <v/>
      </c>
      <c r="U106" s="60" t="str">
        <f>+$A$22</f>
        <v/>
      </c>
      <c r="W106" s="60" t="str">
        <f>+$A$23</f>
        <v/>
      </c>
      <c r="Y106" s="60" t="str">
        <f>+$A$24</f>
        <v/>
      </c>
      <c r="AA106" s="60" t="str">
        <f>+$A$25</f>
        <v/>
      </c>
      <c r="AC106" s="60" t="str">
        <f>+$A$26</f>
        <v/>
      </c>
      <c r="AE106" s="26"/>
      <c r="AG106" s="4" t="s">
        <v>10</v>
      </c>
      <c r="AH106" s="5" t="s">
        <v>1</v>
      </c>
      <c r="AI106" s="5" t="s">
        <v>0</v>
      </c>
    </row>
    <row r="107" spans="1:35" ht="13.5" x14ac:dyDescent="0.25">
      <c r="A107" s="59" t="str">
        <f>+$A$12</f>
        <v/>
      </c>
      <c r="B107" s="22"/>
      <c r="C107" s="23"/>
      <c r="D107" s="22"/>
      <c r="E107" s="23"/>
      <c r="F107" s="22"/>
      <c r="G107" s="23"/>
      <c r="H107" s="22"/>
      <c r="I107" s="23"/>
      <c r="J107" s="22"/>
      <c r="K107" s="23"/>
      <c r="L107" s="22"/>
      <c r="M107" s="23"/>
      <c r="N107" s="22"/>
      <c r="O107" s="23"/>
      <c r="P107" s="22"/>
      <c r="Q107" s="23"/>
      <c r="R107" s="22"/>
      <c r="S107" s="23"/>
      <c r="T107" s="22"/>
      <c r="U107" s="23"/>
      <c r="V107" s="22"/>
      <c r="W107" s="23"/>
      <c r="X107" s="22"/>
      <c r="Y107" s="23"/>
      <c r="Z107" s="22"/>
      <c r="AA107" s="23"/>
      <c r="AB107" s="22"/>
      <c r="AC107" s="23"/>
      <c r="AE107" s="29" t="str">
        <f t="shared" ref="AE107:AE120" si="7">IF(OR(A107="",AND(A107&lt;&gt;"",A108="")),"",SUM(B107,D107,F107,H107,J107,L107,N107,P107,R107,T107,V107,X107,Z107,AB107))</f>
        <v/>
      </c>
      <c r="AG107" s="6" t="str">
        <f>+$A$12</f>
        <v/>
      </c>
      <c r="AH107" s="6" t="str">
        <f>IF(A107&lt;&gt;"",AE107,"")</f>
        <v/>
      </c>
      <c r="AI107" s="105" t="str">
        <f>IF(AH107="","",IF(AH107&gt;0,ROUND(AH107/LARGE(AH107:AH121,1),3),0))</f>
        <v/>
      </c>
    </row>
    <row r="108" spans="1:35" ht="13.5" x14ac:dyDescent="0.25">
      <c r="A108" s="59" t="str">
        <f>+$A$13</f>
        <v/>
      </c>
      <c r="B108" s="24"/>
      <c r="C108" s="24"/>
      <c r="D108" s="22"/>
      <c r="E108" s="23"/>
      <c r="F108" s="22"/>
      <c r="G108" s="23"/>
      <c r="H108" s="22"/>
      <c r="I108" s="23"/>
      <c r="J108" s="22"/>
      <c r="K108" s="23"/>
      <c r="L108" s="22"/>
      <c r="M108" s="23"/>
      <c r="N108" s="22"/>
      <c r="O108" s="23"/>
      <c r="P108" s="22"/>
      <c r="Q108" s="23"/>
      <c r="R108" s="22"/>
      <c r="S108" s="23"/>
      <c r="T108" s="22"/>
      <c r="U108" s="23"/>
      <c r="V108" s="22"/>
      <c r="W108" s="23"/>
      <c r="X108" s="22"/>
      <c r="Y108" s="23"/>
      <c r="Z108" s="22"/>
      <c r="AA108" s="23"/>
      <c r="AB108" s="22"/>
      <c r="AC108" s="23"/>
      <c r="AE108" s="29" t="str">
        <f t="shared" si="7"/>
        <v/>
      </c>
      <c r="AG108" s="7" t="str">
        <f>+$A$13</f>
        <v/>
      </c>
      <c r="AH108" s="7" t="str">
        <f>IF(A108&lt;&gt;"",IF(AE108&lt;&gt;"",AE108,0)+IF(C122&lt;&gt;"",C122,0),"")</f>
        <v/>
      </c>
      <c r="AI108" s="106" t="str">
        <f>IF(AH108="","",IF(AH108&gt;0,ROUND(AH108/LARGE(AH107:AH121,1),3),0))</f>
        <v/>
      </c>
    </row>
    <row r="109" spans="1:35" ht="13.5" x14ac:dyDescent="0.25">
      <c r="A109" s="59" t="str">
        <f>+$A$14</f>
        <v/>
      </c>
      <c r="B109" s="24"/>
      <c r="C109" s="24"/>
      <c r="D109" s="24"/>
      <c r="E109" s="24"/>
      <c r="F109" s="22"/>
      <c r="G109" s="23"/>
      <c r="H109" s="22"/>
      <c r="I109" s="23"/>
      <c r="J109" s="22"/>
      <c r="K109" s="23"/>
      <c r="L109" s="22"/>
      <c r="M109" s="23"/>
      <c r="N109" s="22"/>
      <c r="O109" s="23"/>
      <c r="P109" s="22"/>
      <c r="Q109" s="23"/>
      <c r="R109" s="22"/>
      <c r="S109" s="23"/>
      <c r="T109" s="22"/>
      <c r="U109" s="23"/>
      <c r="V109" s="22"/>
      <c r="W109" s="23"/>
      <c r="X109" s="22"/>
      <c r="Y109" s="23"/>
      <c r="Z109" s="22"/>
      <c r="AA109" s="23"/>
      <c r="AB109" s="22"/>
      <c r="AC109" s="23"/>
      <c r="AE109" s="29" t="str">
        <f t="shared" si="7"/>
        <v/>
      </c>
      <c r="AG109" s="7" t="str">
        <f>+$A$14</f>
        <v/>
      </c>
      <c r="AH109" s="7" t="str">
        <f>IF(A109&lt;&gt;"",IF(AE109&lt;&gt;"",AE109,0)+IF(E122&lt;&gt;"",E122,0),"")</f>
        <v/>
      </c>
      <c r="AI109" s="106" t="str">
        <f>IF(AH109="","",IF(AH109&gt;0,ROUND(AH109/LARGE(AH107:AH121,1),3),0))</f>
        <v/>
      </c>
    </row>
    <row r="110" spans="1:35" ht="13.5" x14ac:dyDescent="0.25">
      <c r="A110" s="59" t="str">
        <f>+$A$15</f>
        <v/>
      </c>
      <c r="B110" s="24"/>
      <c r="C110" s="24"/>
      <c r="D110" s="24"/>
      <c r="E110" s="24"/>
      <c r="F110" s="24"/>
      <c r="G110" s="24"/>
      <c r="H110" s="22"/>
      <c r="I110" s="23"/>
      <c r="J110" s="22"/>
      <c r="K110" s="23"/>
      <c r="L110" s="22"/>
      <c r="M110" s="23"/>
      <c r="N110" s="22"/>
      <c r="O110" s="23"/>
      <c r="P110" s="22"/>
      <c r="Q110" s="23"/>
      <c r="R110" s="22"/>
      <c r="S110" s="23"/>
      <c r="T110" s="22"/>
      <c r="U110" s="23"/>
      <c r="V110" s="22"/>
      <c r="W110" s="23"/>
      <c r="X110" s="22"/>
      <c r="Y110" s="23"/>
      <c r="Z110" s="22"/>
      <c r="AA110" s="23"/>
      <c r="AB110" s="22"/>
      <c r="AC110" s="23"/>
      <c r="AE110" s="29" t="str">
        <f t="shared" si="7"/>
        <v/>
      </c>
      <c r="AG110" s="7" t="str">
        <f>+$A$15</f>
        <v/>
      </c>
      <c r="AH110" s="7" t="str">
        <f>IF(A110&lt;&gt;"",IF(AE110&lt;&gt;"",AE110,0)+IF(G122&lt;&gt;"",G122,0),"")</f>
        <v/>
      </c>
      <c r="AI110" s="106" t="str">
        <f>IF(AH110="","",IF(AH110&gt;0,ROUND(AH110/LARGE(AH107:AH121,1),3),0))</f>
        <v/>
      </c>
    </row>
    <row r="111" spans="1:35" ht="13.5" x14ac:dyDescent="0.25">
      <c r="A111" s="59" t="str">
        <f>+$A$16</f>
        <v/>
      </c>
      <c r="B111" s="24"/>
      <c r="C111" s="24"/>
      <c r="D111" s="24"/>
      <c r="E111" s="24"/>
      <c r="F111" s="24"/>
      <c r="G111" s="24"/>
      <c r="H111" s="24"/>
      <c r="I111" s="24"/>
      <c r="J111" s="22"/>
      <c r="K111" s="23"/>
      <c r="L111" s="22"/>
      <c r="M111" s="23"/>
      <c r="N111" s="22"/>
      <c r="O111" s="23"/>
      <c r="P111" s="22"/>
      <c r="Q111" s="23"/>
      <c r="R111" s="22"/>
      <c r="S111" s="23"/>
      <c r="T111" s="22"/>
      <c r="U111" s="23"/>
      <c r="V111" s="22"/>
      <c r="W111" s="23"/>
      <c r="X111" s="22"/>
      <c r="Y111" s="23"/>
      <c r="Z111" s="22"/>
      <c r="AA111" s="23"/>
      <c r="AB111" s="22"/>
      <c r="AC111" s="23"/>
      <c r="AE111" s="29" t="str">
        <f t="shared" si="7"/>
        <v/>
      </c>
      <c r="AG111" s="7" t="str">
        <f>+$A$16</f>
        <v/>
      </c>
      <c r="AH111" s="7" t="str">
        <f>IF(A111&lt;&gt;"",IF(AE111&lt;&gt;"",AE111,0)+IF(I122&lt;&gt;"",I122,0),"")</f>
        <v/>
      </c>
      <c r="AI111" s="106" t="str">
        <f>IF(AH111="","",IF(AH111&gt;0,ROUND(AH111/LARGE(AH107:AH121,1),3),0))</f>
        <v/>
      </c>
    </row>
    <row r="112" spans="1:35" ht="13.5" x14ac:dyDescent="0.25">
      <c r="A112" s="59" t="str">
        <f>+$A$17</f>
        <v/>
      </c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2"/>
      <c r="M112" s="23"/>
      <c r="N112" s="22"/>
      <c r="O112" s="23"/>
      <c r="P112" s="22"/>
      <c r="Q112" s="23"/>
      <c r="R112" s="22"/>
      <c r="S112" s="23"/>
      <c r="T112" s="22"/>
      <c r="U112" s="23"/>
      <c r="V112" s="22"/>
      <c r="W112" s="23"/>
      <c r="X112" s="22"/>
      <c r="Y112" s="23"/>
      <c r="Z112" s="22"/>
      <c r="AA112" s="23"/>
      <c r="AB112" s="22"/>
      <c r="AC112" s="23"/>
      <c r="AE112" s="29" t="str">
        <f t="shared" si="7"/>
        <v/>
      </c>
      <c r="AG112" s="7" t="str">
        <f>+$A$17</f>
        <v/>
      </c>
      <c r="AH112" s="7" t="str">
        <f>IF(A112&lt;&gt;"",IF(AE112&lt;&gt;"",AE112,0)+IF(K122&lt;&gt;"",K122,0),"")</f>
        <v/>
      </c>
      <c r="AI112" s="106" t="str">
        <f>IF(AH112="","",IF(AH112&gt;0,ROUND(AH112/LARGE(AH107:AH121,1),3),0))</f>
        <v/>
      </c>
    </row>
    <row r="113" spans="1:35" ht="13.5" x14ac:dyDescent="0.25">
      <c r="A113" s="59" t="str">
        <f>+$A$18</f>
        <v/>
      </c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2"/>
      <c r="O113" s="23"/>
      <c r="P113" s="22"/>
      <c r="Q113" s="23"/>
      <c r="R113" s="22"/>
      <c r="S113" s="23"/>
      <c r="T113" s="22"/>
      <c r="U113" s="23"/>
      <c r="V113" s="22"/>
      <c r="W113" s="23"/>
      <c r="X113" s="22"/>
      <c r="Y113" s="23"/>
      <c r="Z113" s="22"/>
      <c r="AA113" s="23"/>
      <c r="AB113" s="22"/>
      <c r="AC113" s="23"/>
      <c r="AE113" s="29" t="str">
        <f t="shared" si="7"/>
        <v/>
      </c>
      <c r="AG113" s="7" t="str">
        <f>+$A$18</f>
        <v/>
      </c>
      <c r="AH113" s="7" t="str">
        <f>IF(A113&lt;&gt;"",IF(AE113&lt;&gt;"",AE113,0)+IF(M122&lt;&gt;"",M122,0),"")</f>
        <v/>
      </c>
      <c r="AI113" s="106" t="str">
        <f>IF(AH113="","",IF(AH113&gt;0,ROUND(AH113/LARGE(AH107:AH121,1),3),0))</f>
        <v/>
      </c>
    </row>
    <row r="114" spans="1:35" ht="13.5" x14ac:dyDescent="0.25">
      <c r="A114" s="59" t="str">
        <f>+$A$19</f>
        <v/>
      </c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2"/>
      <c r="Q114" s="23"/>
      <c r="R114" s="22"/>
      <c r="S114" s="23"/>
      <c r="T114" s="22"/>
      <c r="U114" s="23"/>
      <c r="V114" s="22"/>
      <c r="W114" s="23"/>
      <c r="X114" s="22"/>
      <c r="Y114" s="23"/>
      <c r="Z114" s="22"/>
      <c r="AA114" s="23"/>
      <c r="AB114" s="22"/>
      <c r="AC114" s="23"/>
      <c r="AE114" s="29" t="str">
        <f t="shared" si="7"/>
        <v/>
      </c>
      <c r="AG114" s="7" t="str">
        <f>+$A$19</f>
        <v/>
      </c>
      <c r="AH114" s="7" t="str">
        <f>IF(A114&lt;&gt;"",IF(AE114&lt;&gt;"",AE114,0)+IF(O122&lt;&gt;"",O122,0),"")</f>
        <v/>
      </c>
      <c r="AI114" s="106" t="str">
        <f>IF(AH114="","",IF(AH114&gt;0,ROUND(AH114/LARGE(AH107:AH121,1),3),0))</f>
        <v/>
      </c>
    </row>
    <row r="115" spans="1:35" ht="13.5" x14ac:dyDescent="0.25">
      <c r="A115" s="59" t="str">
        <f>+$A$20</f>
        <v/>
      </c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79"/>
      <c r="P115" s="24"/>
      <c r="Q115" s="24"/>
      <c r="R115" s="22"/>
      <c r="S115" s="23"/>
      <c r="T115" s="22"/>
      <c r="U115" s="23"/>
      <c r="V115" s="22"/>
      <c r="W115" s="23"/>
      <c r="X115" s="22"/>
      <c r="Y115" s="23"/>
      <c r="Z115" s="22"/>
      <c r="AA115" s="23"/>
      <c r="AB115" s="22"/>
      <c r="AC115" s="23"/>
      <c r="AE115" s="29" t="str">
        <f t="shared" si="7"/>
        <v/>
      </c>
      <c r="AG115" s="7" t="str">
        <f>+$A$20</f>
        <v/>
      </c>
      <c r="AH115" s="7" t="str">
        <f>IF(A115&lt;&gt;"",IF(AE115&lt;&gt;"",AE115,0)+IF(Q122&lt;&gt;"",Q122,0),"")</f>
        <v/>
      </c>
      <c r="AI115" s="106" t="str">
        <f>IF(AH115="","",IF(AH115&gt;0,ROUND(AH115/LARGE(AH107:AH121,1),3),0))</f>
        <v/>
      </c>
    </row>
    <row r="116" spans="1:35" ht="13.5" x14ac:dyDescent="0.25">
      <c r="A116" s="59" t="str">
        <f>+$A$21</f>
        <v/>
      </c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2"/>
      <c r="U116" s="23"/>
      <c r="V116" s="22"/>
      <c r="W116" s="23"/>
      <c r="X116" s="22"/>
      <c r="Y116" s="23"/>
      <c r="Z116" s="22"/>
      <c r="AA116" s="23"/>
      <c r="AB116" s="22"/>
      <c r="AC116" s="23"/>
      <c r="AE116" s="29" t="str">
        <f t="shared" si="7"/>
        <v/>
      </c>
      <c r="AG116" s="7" t="str">
        <f>+$A$21</f>
        <v/>
      </c>
      <c r="AH116" s="7" t="str">
        <f>IF(A116&lt;&gt;"",IF(AE116&lt;&gt;"",AE116,0)+IF(S122&lt;&gt;"",S122,0),"")</f>
        <v/>
      </c>
      <c r="AI116" s="106" t="str">
        <f>IF(AH116="","",IF(AH116&gt;0,ROUND(AH116/LARGE(AH107:AH121,1),3),0))</f>
        <v/>
      </c>
    </row>
    <row r="117" spans="1:35" ht="13.5" x14ac:dyDescent="0.25">
      <c r="A117" s="59" t="str">
        <f>+$A$22</f>
        <v/>
      </c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2"/>
      <c r="W117" s="23"/>
      <c r="X117" s="22"/>
      <c r="Y117" s="23"/>
      <c r="Z117" s="22"/>
      <c r="AA117" s="23"/>
      <c r="AB117" s="22"/>
      <c r="AC117" s="23"/>
      <c r="AE117" s="29" t="str">
        <f t="shared" si="7"/>
        <v/>
      </c>
      <c r="AG117" s="7" t="str">
        <f>+$A$22</f>
        <v/>
      </c>
      <c r="AH117" s="7" t="str">
        <f>IF(A117&lt;&gt;"",IF(AE117&lt;&gt;"",AE117,0)+IF(U122&lt;&gt;"",U122,0),"")</f>
        <v/>
      </c>
      <c r="AI117" s="106" t="str">
        <f>IF(AH117="","",IF(AH117&gt;0,ROUND(AH117/LARGE(AH107:AH121,1),3),0))</f>
        <v/>
      </c>
    </row>
    <row r="118" spans="1:35" ht="13.5" x14ac:dyDescent="0.25">
      <c r="A118" s="59" t="str">
        <f>+$A$23</f>
        <v/>
      </c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2"/>
      <c r="Y118" s="23"/>
      <c r="Z118" s="22"/>
      <c r="AA118" s="23"/>
      <c r="AB118" s="22"/>
      <c r="AC118" s="23"/>
      <c r="AE118" s="29" t="str">
        <f t="shared" si="7"/>
        <v/>
      </c>
      <c r="AG118" s="7" t="str">
        <f>+$A$23</f>
        <v/>
      </c>
      <c r="AH118" s="7" t="str">
        <f>IF(A118&lt;&gt;"",IF(AE118&lt;&gt;"",AE118,0)+IF(W122&lt;&gt;"",W122,0),"")</f>
        <v/>
      </c>
      <c r="AI118" s="106" t="str">
        <f>IF(AH118="","",IF(AH118&gt;0,ROUND(AH118/LARGE(AH107:AH121,1),3),0))</f>
        <v/>
      </c>
    </row>
    <row r="119" spans="1:35" ht="13.5" x14ac:dyDescent="0.25">
      <c r="A119" s="59" t="str">
        <f>+$A$24</f>
        <v/>
      </c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2"/>
      <c r="AA119" s="23"/>
      <c r="AB119" s="22"/>
      <c r="AC119" s="23"/>
      <c r="AE119" s="29" t="str">
        <f t="shared" si="7"/>
        <v/>
      </c>
      <c r="AG119" s="7" t="str">
        <f>+$A$24</f>
        <v/>
      </c>
      <c r="AH119" s="7" t="str">
        <f>IF(A119&lt;&gt;"",IF(AE119&lt;&gt;"",AE119,0)+IF(Y122&lt;&gt;"",Y122,0),"")</f>
        <v/>
      </c>
      <c r="AI119" s="106" t="str">
        <f>IF(AH119="","",IF(AH119&gt;0,ROUND(AH119/LARGE(AH107:AH121,1),3),0))</f>
        <v/>
      </c>
    </row>
    <row r="120" spans="1:35" ht="13.5" x14ac:dyDescent="0.25">
      <c r="A120" s="59" t="str">
        <f>+$A$25</f>
        <v/>
      </c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2"/>
      <c r="AC120" s="23"/>
      <c r="AE120" s="29" t="str">
        <f t="shared" si="7"/>
        <v/>
      </c>
      <c r="AG120" s="7" t="str">
        <f>+$A$25</f>
        <v/>
      </c>
      <c r="AH120" s="7" t="str">
        <f>IF(A120&lt;&gt;"",IF(AE120&lt;&gt;"",AE120,0)+IF(AA122&lt;&gt;"",AA122,0),"")</f>
        <v/>
      </c>
      <c r="AI120" s="106" t="str">
        <f>IF(AH120="","",IF(AH120&gt;0,ROUND(AH120/LARGE(AH107:AH121,1),3),0))</f>
        <v/>
      </c>
    </row>
    <row r="121" spans="1:35" x14ac:dyDescent="0.2">
      <c r="A121" s="59" t="str">
        <f>+$A$26</f>
        <v/>
      </c>
      <c r="C121" s="3"/>
      <c r="AE121" s="26"/>
      <c r="AG121" s="40" t="str">
        <f>+$A$26</f>
        <v/>
      </c>
      <c r="AH121" s="40" t="str">
        <f>IF(A121&lt;&gt;"",IF(AE121&lt;&gt;"",AE121,0)+IF(AC122&lt;&gt;"",AC122,0),"")</f>
        <v/>
      </c>
      <c r="AI121" s="107" t="str">
        <f>IF(AH121="","",IF(AH121&gt;0,ROUND(AH121/LARGE(AH107:AH121,1),3),0))</f>
        <v/>
      </c>
    </row>
    <row r="122" spans="1:35" s="26" customFormat="1" x14ac:dyDescent="0.2">
      <c r="C122" s="27" t="str">
        <f>IF(C106="","",SUM(C107:C120))</f>
        <v/>
      </c>
      <c r="E122" s="27" t="str">
        <f>IF(E106="","",SUM(E107:E120))</f>
        <v/>
      </c>
      <c r="G122" s="27" t="str">
        <f>IF(G106="","",SUM(G107:G120))</f>
        <v/>
      </c>
      <c r="I122" s="27" t="str">
        <f>IF(I106="","",SUM(I107:I120))</f>
        <v/>
      </c>
      <c r="K122" s="27" t="str">
        <f>IF(K106="","",SUM(K107:K120))</f>
        <v/>
      </c>
      <c r="M122" s="27" t="str">
        <f>IF(M106="","",SUM(M107:M120))</f>
        <v/>
      </c>
      <c r="O122" s="27" t="str">
        <f>IF(O106="","",SUM(O107:O120))</f>
        <v/>
      </c>
      <c r="Q122" s="27" t="str">
        <f>IF(Q106="","",SUM(Q107:Q120))</f>
        <v/>
      </c>
      <c r="S122" s="27" t="str">
        <f>IF(S106="","",SUM(S107:S120))</f>
        <v/>
      </c>
      <c r="U122" s="27" t="str">
        <f>IF(U106="","",SUM(U107:U120))</f>
        <v/>
      </c>
      <c r="W122" s="27" t="str">
        <f>IF(W106="","",SUM(W107:W120))</f>
        <v/>
      </c>
      <c r="X122" s="27"/>
      <c r="Y122" s="27" t="str">
        <f>IF(Y106="","",SUM(Y107:Y120))</f>
        <v/>
      </c>
      <c r="AA122" s="27" t="str">
        <f>IF(AA106="","",SUM(AA107:AA120))</f>
        <v/>
      </c>
      <c r="AC122" s="27" t="str">
        <f>IF(AC106="","",SUM(AC107:AC120))</f>
        <v/>
      </c>
      <c r="AG122" s="41"/>
      <c r="AH122" s="93"/>
      <c r="AI122" s="41"/>
    </row>
    <row r="123" spans="1:35" ht="24" customHeight="1" x14ac:dyDescent="0.2">
      <c r="AC123" s="8" t="str">
        <f>"Firma ("&amp;Anagrafica!B93&amp;")"</f>
        <v>Firma ()</v>
      </c>
      <c r="AE123" s="88"/>
      <c r="AF123" s="88"/>
      <c r="AG123" s="89"/>
      <c r="AH123" s="88"/>
      <c r="AI123" s="88"/>
    </row>
  </sheetData>
  <mergeCells count="70">
    <mergeCell ref="AB24:AE24"/>
    <mergeCell ref="AB25:AE25"/>
    <mergeCell ref="AB26:AE26"/>
    <mergeCell ref="AB20:AE20"/>
    <mergeCell ref="AB21:AE21"/>
    <mergeCell ref="AB22:AE22"/>
    <mergeCell ref="AB23:AE23"/>
    <mergeCell ref="AB16:AE16"/>
    <mergeCell ref="AB17:AE17"/>
    <mergeCell ref="AB18:AE18"/>
    <mergeCell ref="AB19:AE19"/>
    <mergeCell ref="AB12:AE12"/>
    <mergeCell ref="AB13:AE13"/>
    <mergeCell ref="AB14:AE14"/>
    <mergeCell ref="AB15:AE15"/>
    <mergeCell ref="A8:AG8"/>
    <mergeCell ref="A9:AG9"/>
    <mergeCell ref="A11:S11"/>
    <mergeCell ref="AB11:AE11"/>
    <mergeCell ref="T11:W11"/>
    <mergeCell ref="X11:AA11"/>
    <mergeCell ref="B17:S17"/>
    <mergeCell ref="A1:AG1"/>
    <mergeCell ref="P27:S27"/>
    <mergeCell ref="T27:W27"/>
    <mergeCell ref="T26:W26"/>
    <mergeCell ref="B19:S19"/>
    <mergeCell ref="T20:W20"/>
    <mergeCell ref="B18:S18"/>
    <mergeCell ref="B20:S20"/>
    <mergeCell ref="B25:S25"/>
    <mergeCell ref="B26:S26"/>
    <mergeCell ref="B21:S21"/>
    <mergeCell ref="B22:S22"/>
    <mergeCell ref="B23:S23"/>
    <mergeCell ref="B24:S24"/>
    <mergeCell ref="A5:AI5"/>
    <mergeCell ref="B12:S12"/>
    <mergeCell ref="B13:S13"/>
    <mergeCell ref="T12:W12"/>
    <mergeCell ref="T13:W13"/>
    <mergeCell ref="T16:W16"/>
    <mergeCell ref="B14:S14"/>
    <mergeCell ref="B15:S15"/>
    <mergeCell ref="B16:S16"/>
    <mergeCell ref="X17:AA17"/>
    <mergeCell ref="T14:W14"/>
    <mergeCell ref="T15:W15"/>
    <mergeCell ref="T25:W25"/>
    <mergeCell ref="T24:W24"/>
    <mergeCell ref="T22:W22"/>
    <mergeCell ref="T21:W21"/>
    <mergeCell ref="T23:W23"/>
    <mergeCell ref="T17:W17"/>
    <mergeCell ref="T18:W18"/>
    <mergeCell ref="T19:W19"/>
    <mergeCell ref="X18:AA18"/>
    <mergeCell ref="X19:AA19"/>
    <mergeCell ref="X20:AA20"/>
    <mergeCell ref="X21:AA21"/>
    <mergeCell ref="X12:AA12"/>
    <mergeCell ref="X13:AA13"/>
    <mergeCell ref="X14:AA14"/>
    <mergeCell ref="X15:AA15"/>
    <mergeCell ref="X16:AA16"/>
    <mergeCell ref="X26:AA26"/>
    <mergeCell ref="X22:AA22"/>
    <mergeCell ref="X23:AA23"/>
    <mergeCell ref="X24:AA24"/>
    <mergeCell ref="X25:AA25"/>
  </mergeCells>
  <phoneticPr fontId="0" type="noConversion"/>
  <conditionalFormatting sqref="C46 W46:Y46 C65 E46 G46 I46 K46 M46 O46 Q46 U46 S46 AC84 W65:Y65 E65 G65 I65 K65 M65 O65 Q65 U65 S65 AC65 AA65 AA46 C84 W84:Y84 E84 G84 I84 K84 M84 O84 Q84 U84 S84 AA84 AC46 C103 AC122 W103:Y103 E103 G103 I103 K103 M103 O103 Q103 U103 S103 AC103 AA103 C122 W122:Y122 E122 G122 I122 K122 M122 O122 Q122 U122 S122 AA122">
    <cfRule type="expression" dxfId="1169" priority="1" stopIfTrue="1">
      <formula>C30=""</formula>
    </cfRule>
  </conditionalFormatting>
  <conditionalFormatting sqref="B52:E63 B51:C51 H54:I63 J55:K63 L56:M63 N57:O63 P58:Q63 R59:S63 T60:U63 V61:W63 X62:Y63 Z63:AA63 F53:G63 Z82:AA82 F72:G82 H73:I82 J74:K82 L75:M82 N76:O82 P77:Q82 R78:S82 T79:U82 V80:W82 X81:Y82 B71:E82 B70:C70 B90:E101 B89:C89 H92:I101 J93:K101 L94:M101 N95:O101 P96:Q101 R97:S101 T98:U101 V99:W101 X100:Y101 Z101:AA101 F91:G101 Z120:AA120 F110:G120 H111:I120 J112:K120 L113:M120 N114:O120 P115:Q120 R116:S120 T117:U120 V118:W120 X119:Y120 B109:E120 B108:C108 B33:E44 B32:C32 H35:I44 J36:K44 L37:M44 N38:O44 P39:Q44 R40:S44 T41:U44 V42:W44 X43:Y44 Z44:AA44 F34:G44">
    <cfRule type="expression" dxfId="1168" priority="2" stopIfTrue="1">
      <formula>AND($A32&lt;&gt;"",$A33="")</formula>
    </cfRule>
    <cfRule type="expression" dxfId="1167" priority="3" stopIfTrue="1">
      <formula>$A32=""</formula>
    </cfRule>
  </conditionalFormatting>
  <conditionalFormatting sqref="B50 D50:D51 F50:F52 H50:H53 J50:J54 L50:L55 N50:N56 P50:P57 R50:R58 T50:T59 V50:V60 X50:X61 Z50:Z62 AB50:AB63">
    <cfRule type="expression" dxfId="1166" priority="4" stopIfTrue="1">
      <formula>AND(OR($A50="",C$49=""),$AE50&lt;&gt;"")</formula>
    </cfRule>
    <cfRule type="expression" dxfId="1165" priority="5" stopIfTrue="1">
      <formula>OR($A50="",C$49="")</formula>
    </cfRule>
  </conditionalFormatting>
  <conditionalFormatting sqref="C50 E50:E51 G50:G52 I50:I53 K50:K54 M50:M55 O50:O56 Q50:Q57 S50:S58 U50:U59 W50:W60 Y50:Y61 AA50:AA62 AC50:AC63 C88 E88:E89 G88:G90 I88:I91 K88:K92 M88:M93 O88:O94 Q88:Q95 S88:S96 U88:U97 W88:W98 Y88:Y99 AA88:AA100 AC88:AC101">
    <cfRule type="expression" dxfId="1164" priority="6" stopIfTrue="1">
      <formula>AND(OR($A50="",C$49=""),$AE50&lt;&gt;"")</formula>
    </cfRule>
    <cfRule type="expression" dxfId="1163" priority="7" stopIfTrue="1">
      <formula>C$49=""</formula>
    </cfRule>
  </conditionalFormatting>
  <conditionalFormatting sqref="B69 F69:F71 D69:D70 H69:H72 J69:J73 L69:L74 N69:N75 P69:P76 R69:R77 T69:T78 V69:V79 X69:X80 Z69:Z81 AB69:AB82 X118">
    <cfRule type="expression" dxfId="1162" priority="8" stopIfTrue="1">
      <formula>AND(OR($A69="",C$68=""),$AE69&lt;&gt;"")</formula>
    </cfRule>
    <cfRule type="expression" dxfId="1161" priority="9" stopIfTrue="1">
      <formula>OR($A69="",C$68="")</formula>
    </cfRule>
  </conditionalFormatting>
  <conditionalFormatting sqref="C69 G69:G71 E69:E70 I69:I72 K69:K73 M69:M74 O69:O75 Q69:Q76 S69:S77 U69:U78 W69:W79 Y69:Y80 AA69:AA81 AC69:AC82 C107 G107:G109 E107:E108 I107:I110 K107:K111 M107:M112 O107:O113 Q107:Q114 S107:S115 U107:U116 W107:W117 Y107:Y118 AA107:AA119 AC107:AC120">
    <cfRule type="expression" dxfId="1160" priority="10" stopIfTrue="1">
      <formula>AND(OR($A69="",C$68=""),$AE69&lt;&gt;"")</formula>
    </cfRule>
    <cfRule type="expression" dxfId="1159" priority="11" stopIfTrue="1">
      <formula>C$68=""</formula>
    </cfRule>
  </conditionalFormatting>
  <conditionalFormatting sqref="B88 D88:D89 F88:F90 H88:H91 J88:J92 L88:L93 N88:N94 P88:P95 R88:R96 T88:T97 V88:V98 X88:X99 Z88:Z100 AB88:AB101">
    <cfRule type="expression" dxfId="1158" priority="12" stopIfTrue="1">
      <formula>AND(OR($A88="",C$87=""),$AE88&lt;&gt;"")</formula>
    </cfRule>
    <cfRule type="expression" dxfId="1157" priority="13" stopIfTrue="1">
      <formula>OR($A88="",C$87="")</formula>
    </cfRule>
  </conditionalFormatting>
  <conditionalFormatting sqref="B107 D107:D108 F107:F109 H107:H110 J107:J111 L107:L112 N107:N113 P107:P114 R107:R115 T107:T116 V107:V117 X107:X117 Z107:Z119 AB107:AB120">
    <cfRule type="expression" dxfId="1156" priority="14" stopIfTrue="1">
      <formula>AND(OR($A107="",C$106=""),$AE107&lt;&gt;"")</formula>
    </cfRule>
    <cfRule type="expression" dxfId="1155" priority="15" stopIfTrue="1">
      <formula>OR($A107="",C$106="")</formula>
    </cfRule>
  </conditionalFormatting>
  <conditionalFormatting sqref="B31 D31:D32 R31:R39 AB31:AB44 Z31:Z43 X31:X42 V31:V41 T31:T40 P31:P38 N31:N37 L31:L36 J31:J35 H31:H34 F31:F33">
    <cfRule type="expression" dxfId="1154" priority="16" stopIfTrue="1">
      <formula>AND(OR($A31="",C$30=""),$AE31&lt;&gt;"")</formula>
    </cfRule>
    <cfRule type="expression" dxfId="1153" priority="17" stopIfTrue="1">
      <formula>OR($A31="",C$30="")</formula>
    </cfRule>
  </conditionalFormatting>
  <conditionalFormatting sqref="C31 E31:E32 S31:S39 AC31:AC44 AA31:AA43 Y31:Y42 W31:W41 U31:U40 Q31:Q38 O31:O37 M31:M36 K31:K35 I31:I34 G31:G33">
    <cfRule type="expression" dxfId="1152" priority="18" stopIfTrue="1">
      <formula>AND(OR($A31="",C$30=""),$AE31&lt;&gt;"")</formula>
    </cfRule>
    <cfRule type="expression" dxfId="1151" priority="19" stopIfTrue="1">
      <formula>C$30=""</formula>
    </cfRule>
  </conditionalFormatting>
  <conditionalFormatting sqref="A31:A45 A107:A121 AE107:AE120 B106:AC106 AE88:AE101 A88:A102 B87:AC87 A69:A83 B68:AC68 AE69:AE82 AE50:AE63 B49:AC49 A50:A64 B30:AC30 AE31:AE44">
    <cfRule type="cellIs" dxfId="1150" priority="20" stopIfTrue="1" operator="equal">
      <formula>""</formula>
    </cfRule>
  </conditionalFormatting>
  <hyperlinks>
    <hyperlink ref="A1" location="Anagrafica!A1" display="Torna alla scheda Anagrafica" xr:uid="{00000000-0004-0000-2200-000000000000}"/>
  </hyperlinks>
  <pageMargins left="0.39370078740157483" right="0.39370078740157483" top="0.39370078740157483" bottom="0.78740157480314965" header="0.51181102362204722" footer="0.39370078740157483"/>
  <pageSetup paperSize="9" scale="42" orientation="portrait" r:id="rId1"/>
  <headerFooter alignWithMargins="0">
    <oddFooter>&amp;L&amp;"Arial Narrow,Normale"&amp;8&amp;D&amp;R&amp;"Arial Narrow,Normale"&amp;A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Foglio58">
    <tabColor indexed="42"/>
    <pageSetUpPr fitToPage="1"/>
  </sheetPr>
  <dimension ref="A1:AI123"/>
  <sheetViews>
    <sheetView showGridLines="0" view="pageBreakPreview" zoomScaleNormal="100" workbookViewId="0">
      <selection activeCell="U38" sqref="U38"/>
    </sheetView>
  </sheetViews>
  <sheetFormatPr defaultColWidth="9.140625" defaultRowHeight="12.75" x14ac:dyDescent="0.2"/>
  <cols>
    <col min="1" max="2" width="3.85546875" style="3" customWidth="1"/>
    <col min="3" max="3" width="3.85546875" style="5" bestFit="1" customWidth="1"/>
    <col min="4" max="4" width="3.140625" style="3" customWidth="1"/>
    <col min="5" max="31" width="3" style="3" customWidth="1"/>
    <col min="32" max="32" width="2.42578125" style="3" customWidth="1"/>
    <col min="33" max="33" width="3.5703125" style="26" customWidth="1"/>
    <col min="34" max="35" width="10.85546875" style="3" customWidth="1"/>
    <col min="36" max="43" width="3" style="3" customWidth="1"/>
    <col min="44" max="44" width="3.140625" style="3" customWidth="1"/>
    <col min="45" max="16384" width="9.140625" style="3"/>
  </cols>
  <sheetData>
    <row r="1" spans="1:35" ht="26.25" customHeight="1" x14ac:dyDescent="0.2">
      <c r="A1" s="353" t="s">
        <v>21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</row>
    <row r="2" spans="1:35" s="30" customFormat="1" ht="13.5" x14ac:dyDescent="0.25">
      <c r="A2" s="45" t="s">
        <v>16</v>
      </c>
      <c r="B2" s="46"/>
      <c r="C2" s="47"/>
      <c r="D2" s="48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9"/>
      <c r="AH2" s="49"/>
      <c r="AI2" s="49"/>
    </row>
    <row r="3" spans="1:35" s="31" customFormat="1" ht="13.5" x14ac:dyDescent="0.25">
      <c r="A3" s="50"/>
      <c r="B3" s="50"/>
      <c r="C3" s="51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</row>
    <row r="4" spans="1:35" s="9" customFormat="1" ht="6" customHeight="1" x14ac:dyDescent="0.3">
      <c r="A4" s="52"/>
      <c r="B4" s="52"/>
      <c r="C4" s="53"/>
      <c r="D4" s="54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</row>
    <row r="5" spans="1:35" s="9" customFormat="1" ht="39.75" customHeight="1" x14ac:dyDescent="0.3">
      <c r="A5" s="411" t="str">
        <f>IF(Anagrafica!A3&lt;&gt;"",Anagrafica!A3,"")</f>
        <v>CDC ___/______/______ ANNO_______ (agg. P se plurien.) 
TITOLO DEL CDC______________________________</v>
      </c>
      <c r="B5" s="411"/>
      <c r="C5" s="411"/>
      <c r="D5" s="411"/>
      <c r="E5" s="411"/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  <c r="Q5" s="411"/>
      <c r="R5" s="411"/>
      <c r="S5" s="411"/>
      <c r="T5" s="411"/>
      <c r="U5" s="411"/>
      <c r="V5" s="411"/>
      <c r="W5" s="411"/>
      <c r="X5" s="411"/>
      <c r="Y5" s="411"/>
      <c r="Z5" s="411"/>
      <c r="AA5" s="411"/>
      <c r="AB5" s="411"/>
      <c r="AC5" s="411"/>
      <c r="AD5" s="411"/>
      <c r="AE5" s="411"/>
      <c r="AF5" s="411"/>
      <c r="AG5" s="411"/>
      <c r="AH5" s="411"/>
      <c r="AI5" s="411"/>
    </row>
    <row r="6" spans="1:35" s="9" customFormat="1" ht="20.25" x14ac:dyDescent="0.3">
      <c r="A6" s="33"/>
      <c r="B6" s="33"/>
      <c r="C6" s="58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</row>
    <row r="7" spans="1:35" s="9" customFormat="1" ht="20.25" x14ac:dyDescent="0.3">
      <c r="C7" s="10"/>
      <c r="D7" s="11"/>
    </row>
    <row r="8" spans="1:35" s="72" customFormat="1" ht="18.75" x14ac:dyDescent="0.3">
      <c r="A8" s="412" t="str">
        <f>"Criterio: "&amp; Anagrafica!A32&amp;" - "&amp;Anagrafica!B32</f>
        <v xml:space="preserve">Criterio:  - </v>
      </c>
      <c r="B8" s="412"/>
      <c r="C8" s="412"/>
      <c r="D8" s="412"/>
      <c r="E8" s="412"/>
      <c r="F8" s="412"/>
      <c r="G8" s="412"/>
      <c r="H8" s="412"/>
      <c r="I8" s="412"/>
      <c r="J8" s="412"/>
      <c r="K8" s="412"/>
      <c r="L8" s="412"/>
      <c r="M8" s="412"/>
      <c r="N8" s="412"/>
      <c r="O8" s="412"/>
      <c r="P8" s="412"/>
      <c r="Q8" s="412"/>
      <c r="R8" s="412"/>
      <c r="S8" s="412"/>
      <c r="T8" s="412"/>
      <c r="U8" s="412"/>
      <c r="V8" s="412"/>
      <c r="W8" s="412"/>
      <c r="X8" s="412"/>
      <c r="Y8" s="412"/>
      <c r="Z8" s="412"/>
      <c r="AA8" s="412"/>
      <c r="AB8" s="412"/>
      <c r="AC8" s="412"/>
      <c r="AD8" s="412"/>
      <c r="AE8" s="412"/>
      <c r="AF8" s="412"/>
      <c r="AG8" s="412"/>
      <c r="AH8" s="82" t="s">
        <v>15</v>
      </c>
      <c r="AI8" s="83" t="str">
        <f>IF(+Anagrafica!C32&lt;&gt;"",Anagrafica!C32,"")</f>
        <v/>
      </c>
    </row>
    <row r="9" spans="1:35" s="1" customFormat="1" ht="24" customHeight="1" x14ac:dyDescent="0.3">
      <c r="A9" s="413" t="str">
        <f>"Sottocriterio: " &amp; Anagrafica!A39&amp;" - "&amp;Anagrafica!B39</f>
        <v xml:space="preserve">Sottocriterio:  - </v>
      </c>
      <c r="B9" s="413"/>
      <c r="C9" s="413"/>
      <c r="D9" s="413"/>
      <c r="E9" s="413"/>
      <c r="F9" s="413"/>
      <c r="G9" s="413"/>
      <c r="H9" s="413"/>
      <c r="I9" s="413"/>
      <c r="J9" s="413"/>
      <c r="K9" s="413"/>
      <c r="L9" s="413"/>
      <c r="M9" s="413"/>
      <c r="N9" s="413"/>
      <c r="O9" s="413"/>
      <c r="P9" s="413"/>
      <c r="Q9" s="413"/>
      <c r="R9" s="413"/>
      <c r="S9" s="413"/>
      <c r="T9" s="413"/>
      <c r="U9" s="413"/>
      <c r="V9" s="413"/>
      <c r="W9" s="413"/>
      <c r="X9" s="413"/>
      <c r="Y9" s="413"/>
      <c r="Z9" s="413"/>
      <c r="AA9" s="413"/>
      <c r="AB9" s="413"/>
      <c r="AC9" s="413"/>
      <c r="AD9" s="413"/>
      <c r="AE9" s="413"/>
      <c r="AF9" s="413"/>
      <c r="AG9" s="413"/>
      <c r="AH9" s="65" t="s">
        <v>18</v>
      </c>
      <c r="AI9" s="84" t="str">
        <f>IF(+Anagrafica!C39&lt;&gt;"",Anagrafica!C39,"")</f>
        <v/>
      </c>
    </row>
    <row r="10" spans="1:35" ht="18" x14ac:dyDescent="0.25">
      <c r="B10" s="1"/>
      <c r="D10" s="1"/>
      <c r="AB10" s="4"/>
      <c r="AC10" s="4"/>
      <c r="AD10" s="4"/>
      <c r="AE10" s="4"/>
    </row>
    <row r="11" spans="1:35" ht="29.25" customHeight="1" x14ac:dyDescent="0.2">
      <c r="A11" s="385" t="s">
        <v>17</v>
      </c>
      <c r="B11" s="385"/>
      <c r="C11" s="385"/>
      <c r="D11" s="385"/>
      <c r="E11" s="385"/>
      <c r="F11" s="385"/>
      <c r="G11" s="385"/>
      <c r="H11" s="385"/>
      <c r="I11" s="385"/>
      <c r="J11" s="385"/>
      <c r="K11" s="385"/>
      <c r="L11" s="385"/>
      <c r="M11" s="385"/>
      <c r="N11" s="385"/>
      <c r="O11" s="385"/>
      <c r="P11" s="385"/>
      <c r="Q11" s="385"/>
      <c r="R11" s="385"/>
      <c r="S11" s="385"/>
      <c r="T11" s="385" t="s">
        <v>23</v>
      </c>
      <c r="U11" s="385"/>
      <c r="V11" s="385"/>
      <c r="W11" s="385"/>
      <c r="X11" s="385" t="s">
        <v>25</v>
      </c>
      <c r="Y11" s="385"/>
      <c r="Z11" s="385"/>
      <c r="AA11" s="385"/>
      <c r="AB11" s="385" t="s">
        <v>24</v>
      </c>
      <c r="AC11" s="385"/>
      <c r="AD11" s="385"/>
      <c r="AE11" s="385"/>
      <c r="AF11" s="26"/>
      <c r="AI11" s="21" t="s">
        <v>19</v>
      </c>
    </row>
    <row r="12" spans="1:35" ht="16.5" x14ac:dyDescent="0.3">
      <c r="A12" s="61" t="str">
        <f>IF($AI$9&lt;&gt;"",IF(Anagrafica!A99&lt;&gt;"",Anagrafica!A99,""),"")</f>
        <v/>
      </c>
      <c r="B12" s="409" t="str">
        <f>IF(A12&lt;&gt;"",IF(Anagrafica!B99&lt;&gt;"",Anagrafica!B99,""),"")</f>
        <v/>
      </c>
      <c r="C12" s="409"/>
      <c r="D12" s="409"/>
      <c r="E12" s="409"/>
      <c r="F12" s="409"/>
      <c r="G12" s="409"/>
      <c r="H12" s="409"/>
      <c r="I12" s="409"/>
      <c r="J12" s="409"/>
      <c r="K12" s="409"/>
      <c r="L12" s="409"/>
      <c r="M12" s="409"/>
      <c r="N12" s="409"/>
      <c r="O12" s="409"/>
      <c r="P12" s="409"/>
      <c r="Q12" s="409"/>
      <c r="R12" s="409"/>
      <c r="S12" s="410"/>
      <c r="T12" s="372" t="str">
        <f>IF(A12&lt;&gt;"",IF(AI31&lt;&gt;"",AI31,0)+IF(AI50&lt;&gt;"",AI50,0)+IF(AI69&lt;&gt;"",AI69,0)+IF(AI88&lt;&gt;"",AI88,0)+IF(AI107&lt;&gt;"",AI107,0),"")</f>
        <v/>
      </c>
      <c r="U12" s="373"/>
      <c r="V12" s="373"/>
      <c r="W12" s="373"/>
      <c r="X12" s="372" t="str">
        <f>IF(T12&lt;&gt;"",ROUND(T12/COUNTA(Anagrafica!$B$89:$C$93),3),"")</f>
        <v/>
      </c>
      <c r="Y12" s="373"/>
      <c r="Z12" s="373"/>
      <c r="AA12" s="390"/>
      <c r="AB12" s="372" t="str">
        <f>IF(T12="","",IF(T12&gt;0,ROUND(X12/LARGE($X$12:$AA$26,1),3),0))</f>
        <v/>
      </c>
      <c r="AC12" s="373"/>
      <c r="AD12" s="373"/>
      <c r="AE12" s="390"/>
      <c r="AF12" s="94"/>
      <c r="AG12" s="94"/>
      <c r="AH12" s="95"/>
      <c r="AI12" s="85" t="str">
        <f t="shared" ref="AI12:AI26" si="0">IF(AB12&lt;&gt;"",IF(AB12&gt;0,ROUND(AB12*IF($AI$9&lt;&gt;"",$AI$9,$AI$8),3),0),"")</f>
        <v/>
      </c>
    </row>
    <row r="13" spans="1:35" ht="16.5" x14ac:dyDescent="0.3">
      <c r="A13" s="62" t="str">
        <f>IF($AI$9&lt;&gt;"",IF(Anagrafica!A100&lt;&gt;"",Anagrafica!A100,""),"")</f>
        <v/>
      </c>
      <c r="B13" s="374" t="str">
        <f>IF(A13&lt;&gt;"",IF(Anagrafica!B100&lt;&gt;"",Anagrafica!B100,""),"")</f>
        <v/>
      </c>
      <c r="C13" s="374"/>
      <c r="D13" s="374"/>
      <c r="E13" s="374"/>
      <c r="F13" s="374"/>
      <c r="G13" s="374"/>
      <c r="H13" s="374"/>
      <c r="I13" s="374"/>
      <c r="J13" s="374"/>
      <c r="K13" s="374"/>
      <c r="L13" s="374"/>
      <c r="M13" s="374"/>
      <c r="N13" s="374"/>
      <c r="O13" s="374"/>
      <c r="P13" s="374"/>
      <c r="Q13" s="374"/>
      <c r="R13" s="374"/>
      <c r="S13" s="376"/>
      <c r="T13" s="401" t="str">
        <f t="shared" ref="T13:T26" si="1">IF(A13&lt;&gt;"",IF(AI32&lt;&gt;"",AI32,0)+IF(AI51&lt;&gt;"",AI51,0)+IF(AI70&lt;&gt;"",AI70,0)+IF(AI89&lt;&gt;"",AI89,0)+IF(AI108&lt;&gt;"",AI108,0),"")</f>
        <v/>
      </c>
      <c r="U13" s="402"/>
      <c r="V13" s="402"/>
      <c r="W13" s="402"/>
      <c r="X13" s="401" t="str">
        <f>IF(T13&lt;&gt;"",ROUND(T13/COUNTA(Anagrafica!$B$89:$C$93),3),"")</f>
        <v/>
      </c>
      <c r="Y13" s="402"/>
      <c r="Z13" s="402"/>
      <c r="AA13" s="403"/>
      <c r="AB13" s="401" t="str">
        <f t="shared" ref="AB13:AB26" si="2">IF(T13="","",IF(T13&gt;0,ROUND(X13/LARGE($X$12:$AA$26,1),3),0))</f>
        <v/>
      </c>
      <c r="AC13" s="402"/>
      <c r="AD13" s="402"/>
      <c r="AE13" s="403"/>
      <c r="AF13" s="96"/>
      <c r="AG13" s="96"/>
      <c r="AH13" s="97"/>
      <c r="AI13" s="86" t="str">
        <f t="shared" si="0"/>
        <v/>
      </c>
    </row>
    <row r="14" spans="1:35" ht="16.5" x14ac:dyDescent="0.3">
      <c r="A14" s="62" t="str">
        <f>IF($AI$9&lt;&gt;"",IF(Anagrafica!A101&lt;&gt;"",Anagrafica!A101,""),"")</f>
        <v/>
      </c>
      <c r="B14" s="374" t="str">
        <f>IF(A14&lt;&gt;"",IF(Anagrafica!B101&lt;&gt;"",Anagrafica!B101,""),"")</f>
        <v/>
      </c>
      <c r="C14" s="374"/>
      <c r="D14" s="374"/>
      <c r="E14" s="374"/>
      <c r="F14" s="374"/>
      <c r="G14" s="374"/>
      <c r="H14" s="374"/>
      <c r="I14" s="374"/>
      <c r="J14" s="374"/>
      <c r="K14" s="374"/>
      <c r="L14" s="374"/>
      <c r="M14" s="374"/>
      <c r="N14" s="374"/>
      <c r="O14" s="374"/>
      <c r="P14" s="374"/>
      <c r="Q14" s="374"/>
      <c r="R14" s="374"/>
      <c r="S14" s="376"/>
      <c r="T14" s="401" t="str">
        <f t="shared" si="1"/>
        <v/>
      </c>
      <c r="U14" s="402"/>
      <c r="V14" s="402"/>
      <c r="W14" s="402"/>
      <c r="X14" s="401" t="str">
        <f>IF(T14&lt;&gt;"",ROUND(T14/COUNTA(Anagrafica!$B$89:$C$93),3),"")</f>
        <v/>
      </c>
      <c r="Y14" s="402"/>
      <c r="Z14" s="402"/>
      <c r="AA14" s="403"/>
      <c r="AB14" s="401" t="str">
        <f t="shared" si="2"/>
        <v/>
      </c>
      <c r="AC14" s="402"/>
      <c r="AD14" s="402"/>
      <c r="AE14" s="403"/>
      <c r="AF14" s="96"/>
      <c r="AG14" s="96"/>
      <c r="AH14" s="97"/>
      <c r="AI14" s="86" t="str">
        <f t="shared" si="0"/>
        <v/>
      </c>
    </row>
    <row r="15" spans="1:35" ht="16.5" x14ac:dyDescent="0.3">
      <c r="A15" s="62" t="str">
        <f>IF($AI$9&lt;&gt;"",IF(Anagrafica!A102&lt;&gt;"",Anagrafica!A102,""),"")</f>
        <v/>
      </c>
      <c r="B15" s="374" t="str">
        <f>IF(A15&lt;&gt;"",IF(Anagrafica!B102&lt;&gt;"",Anagrafica!B102,""),"")</f>
        <v/>
      </c>
      <c r="C15" s="374"/>
      <c r="D15" s="374"/>
      <c r="E15" s="374"/>
      <c r="F15" s="374"/>
      <c r="G15" s="374"/>
      <c r="H15" s="374"/>
      <c r="I15" s="374"/>
      <c r="J15" s="374"/>
      <c r="K15" s="374"/>
      <c r="L15" s="374"/>
      <c r="M15" s="374"/>
      <c r="N15" s="374"/>
      <c r="O15" s="374"/>
      <c r="P15" s="374"/>
      <c r="Q15" s="374"/>
      <c r="R15" s="374"/>
      <c r="S15" s="376"/>
      <c r="T15" s="401" t="str">
        <f t="shared" si="1"/>
        <v/>
      </c>
      <c r="U15" s="402"/>
      <c r="V15" s="402"/>
      <c r="W15" s="402"/>
      <c r="X15" s="401" t="str">
        <f>IF(T15&lt;&gt;"",ROUND(T15/COUNTA(Anagrafica!$B$89:$C$93),3),"")</f>
        <v/>
      </c>
      <c r="Y15" s="402"/>
      <c r="Z15" s="402"/>
      <c r="AA15" s="403"/>
      <c r="AB15" s="401" t="str">
        <f t="shared" si="2"/>
        <v/>
      </c>
      <c r="AC15" s="402"/>
      <c r="AD15" s="402"/>
      <c r="AE15" s="403"/>
      <c r="AF15" s="96"/>
      <c r="AG15" s="96"/>
      <c r="AH15" s="97"/>
      <c r="AI15" s="86" t="str">
        <f t="shared" si="0"/>
        <v/>
      </c>
    </row>
    <row r="16" spans="1:35" ht="16.5" x14ac:dyDescent="0.3">
      <c r="A16" s="62" t="str">
        <f>IF($AI$9&lt;&gt;"",IF(Anagrafica!A103&lt;&gt;"",Anagrafica!A103,""),"")</f>
        <v/>
      </c>
      <c r="B16" s="374" t="str">
        <f>IF(A16&lt;&gt;"",IF(Anagrafica!B103&lt;&gt;"",Anagrafica!B103,""),"")</f>
        <v/>
      </c>
      <c r="C16" s="374"/>
      <c r="D16" s="374"/>
      <c r="E16" s="374"/>
      <c r="F16" s="374"/>
      <c r="G16" s="374"/>
      <c r="H16" s="374"/>
      <c r="I16" s="374"/>
      <c r="J16" s="374"/>
      <c r="K16" s="374"/>
      <c r="L16" s="374"/>
      <c r="M16" s="374"/>
      <c r="N16" s="374"/>
      <c r="O16" s="374"/>
      <c r="P16" s="374"/>
      <c r="Q16" s="374"/>
      <c r="R16" s="374"/>
      <c r="S16" s="376"/>
      <c r="T16" s="401" t="str">
        <f t="shared" si="1"/>
        <v/>
      </c>
      <c r="U16" s="402"/>
      <c r="V16" s="402"/>
      <c r="W16" s="402"/>
      <c r="X16" s="401" t="str">
        <f>IF(T16&lt;&gt;"",ROUND(T16/COUNTA(Anagrafica!$B$89:$C$93),3),"")</f>
        <v/>
      </c>
      <c r="Y16" s="402"/>
      <c r="Z16" s="402"/>
      <c r="AA16" s="403"/>
      <c r="AB16" s="401" t="str">
        <f t="shared" si="2"/>
        <v/>
      </c>
      <c r="AC16" s="402"/>
      <c r="AD16" s="402"/>
      <c r="AE16" s="403"/>
      <c r="AF16" s="96"/>
      <c r="AG16" s="96"/>
      <c r="AH16" s="97"/>
      <c r="AI16" s="86" t="str">
        <f t="shared" si="0"/>
        <v/>
      </c>
    </row>
    <row r="17" spans="1:35" ht="16.5" x14ac:dyDescent="0.3">
      <c r="A17" s="62" t="str">
        <f>IF($AI$9&lt;&gt;"",IF(Anagrafica!A104&lt;&gt;"",Anagrafica!A104,""),"")</f>
        <v/>
      </c>
      <c r="B17" s="374" t="str">
        <f>IF(A17&lt;&gt;"",IF(Anagrafica!B104&lt;&gt;"",Anagrafica!B104,""),"")</f>
        <v/>
      </c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4"/>
      <c r="N17" s="374"/>
      <c r="O17" s="374"/>
      <c r="P17" s="374"/>
      <c r="Q17" s="374"/>
      <c r="R17" s="374"/>
      <c r="S17" s="376"/>
      <c r="T17" s="401" t="str">
        <f t="shared" si="1"/>
        <v/>
      </c>
      <c r="U17" s="402"/>
      <c r="V17" s="402"/>
      <c r="W17" s="402"/>
      <c r="X17" s="401" t="str">
        <f>IF(T17&lt;&gt;"",ROUND(T17/COUNTA(Anagrafica!$B$89:$C$93),3),"")</f>
        <v/>
      </c>
      <c r="Y17" s="402"/>
      <c r="Z17" s="402"/>
      <c r="AA17" s="403"/>
      <c r="AB17" s="401" t="str">
        <f t="shared" si="2"/>
        <v/>
      </c>
      <c r="AC17" s="402"/>
      <c r="AD17" s="402"/>
      <c r="AE17" s="403"/>
      <c r="AF17" s="96"/>
      <c r="AG17" s="96"/>
      <c r="AH17" s="97"/>
      <c r="AI17" s="86" t="str">
        <f t="shared" si="0"/>
        <v/>
      </c>
    </row>
    <row r="18" spans="1:35" ht="16.5" x14ac:dyDescent="0.3">
      <c r="A18" s="62" t="str">
        <f>IF($AI$9&lt;&gt;"",IF(Anagrafica!A105&lt;&gt;"",Anagrafica!A105,""),"")</f>
        <v/>
      </c>
      <c r="B18" s="374" t="str">
        <f>IF(A18&lt;&gt;"",IF(Anagrafica!B105&lt;&gt;"",Anagrafica!B105,""),"")</f>
        <v/>
      </c>
      <c r="C18" s="374"/>
      <c r="D18" s="374"/>
      <c r="E18" s="374"/>
      <c r="F18" s="374"/>
      <c r="G18" s="374"/>
      <c r="H18" s="374"/>
      <c r="I18" s="374"/>
      <c r="J18" s="374"/>
      <c r="K18" s="374"/>
      <c r="L18" s="374"/>
      <c r="M18" s="374"/>
      <c r="N18" s="374"/>
      <c r="O18" s="374"/>
      <c r="P18" s="374"/>
      <c r="Q18" s="374"/>
      <c r="R18" s="374"/>
      <c r="S18" s="376"/>
      <c r="T18" s="401" t="str">
        <f t="shared" si="1"/>
        <v/>
      </c>
      <c r="U18" s="402"/>
      <c r="V18" s="402"/>
      <c r="W18" s="402"/>
      <c r="X18" s="401" t="str">
        <f>IF(T18&lt;&gt;"",ROUND(T18/COUNTA(Anagrafica!$B$89:$C$93),3),"")</f>
        <v/>
      </c>
      <c r="Y18" s="402"/>
      <c r="Z18" s="402"/>
      <c r="AA18" s="403"/>
      <c r="AB18" s="401" t="str">
        <f t="shared" si="2"/>
        <v/>
      </c>
      <c r="AC18" s="402"/>
      <c r="AD18" s="402"/>
      <c r="AE18" s="403"/>
      <c r="AF18" s="96"/>
      <c r="AG18" s="96"/>
      <c r="AH18" s="97"/>
      <c r="AI18" s="86" t="str">
        <f t="shared" si="0"/>
        <v/>
      </c>
    </row>
    <row r="19" spans="1:35" ht="16.5" x14ac:dyDescent="0.3">
      <c r="A19" s="62" t="str">
        <f>IF($AI$9&lt;&gt;"",IF(Anagrafica!A106&lt;&gt;"",Anagrafica!A106,""),"")</f>
        <v/>
      </c>
      <c r="B19" s="374" t="str">
        <f>IF(A19&lt;&gt;"",IF(Anagrafica!B106&lt;&gt;"",Anagrafica!B106,""),"")</f>
        <v/>
      </c>
      <c r="C19" s="374"/>
      <c r="D19" s="374"/>
      <c r="E19" s="374"/>
      <c r="F19" s="374"/>
      <c r="G19" s="374"/>
      <c r="H19" s="374"/>
      <c r="I19" s="374"/>
      <c r="J19" s="374"/>
      <c r="K19" s="374"/>
      <c r="L19" s="374"/>
      <c r="M19" s="374"/>
      <c r="N19" s="374"/>
      <c r="O19" s="374"/>
      <c r="P19" s="374"/>
      <c r="Q19" s="374"/>
      <c r="R19" s="374"/>
      <c r="S19" s="376"/>
      <c r="T19" s="401" t="str">
        <f t="shared" si="1"/>
        <v/>
      </c>
      <c r="U19" s="402"/>
      <c r="V19" s="402"/>
      <c r="W19" s="402"/>
      <c r="X19" s="401" t="str">
        <f>IF(T19&lt;&gt;"",ROUND(T19/COUNTA(Anagrafica!$B$89:$C$93),3),"")</f>
        <v/>
      </c>
      <c r="Y19" s="402"/>
      <c r="Z19" s="402"/>
      <c r="AA19" s="403"/>
      <c r="AB19" s="401" t="str">
        <f t="shared" si="2"/>
        <v/>
      </c>
      <c r="AC19" s="402"/>
      <c r="AD19" s="402"/>
      <c r="AE19" s="403"/>
      <c r="AF19" s="96"/>
      <c r="AG19" s="96"/>
      <c r="AH19" s="97"/>
      <c r="AI19" s="86" t="str">
        <f t="shared" si="0"/>
        <v/>
      </c>
    </row>
    <row r="20" spans="1:35" ht="16.5" x14ac:dyDescent="0.3">
      <c r="A20" s="62" t="str">
        <f>IF($AI$9&lt;&gt;"",IF(Anagrafica!A107&lt;&gt;"",Anagrafica!A107,""),"")</f>
        <v/>
      </c>
      <c r="B20" s="374" t="str">
        <f>IF(A20&lt;&gt;"",IF(Anagrafica!B107&lt;&gt;"",Anagrafica!B107,""),"")</f>
        <v/>
      </c>
      <c r="C20" s="374"/>
      <c r="D20" s="374"/>
      <c r="E20" s="374"/>
      <c r="F20" s="374"/>
      <c r="G20" s="374"/>
      <c r="H20" s="374"/>
      <c r="I20" s="374"/>
      <c r="J20" s="374"/>
      <c r="K20" s="374"/>
      <c r="L20" s="374"/>
      <c r="M20" s="374"/>
      <c r="N20" s="374"/>
      <c r="O20" s="374"/>
      <c r="P20" s="374"/>
      <c r="Q20" s="374"/>
      <c r="R20" s="374"/>
      <c r="S20" s="376"/>
      <c r="T20" s="401" t="str">
        <f t="shared" si="1"/>
        <v/>
      </c>
      <c r="U20" s="402"/>
      <c r="V20" s="402"/>
      <c r="W20" s="402"/>
      <c r="X20" s="401" t="str">
        <f>IF(T20&lt;&gt;"",ROUND(T20/COUNTA(Anagrafica!$B$89:$C$93),3),"")</f>
        <v/>
      </c>
      <c r="Y20" s="402"/>
      <c r="Z20" s="402"/>
      <c r="AA20" s="403"/>
      <c r="AB20" s="401" t="str">
        <f t="shared" si="2"/>
        <v/>
      </c>
      <c r="AC20" s="402"/>
      <c r="AD20" s="402"/>
      <c r="AE20" s="403"/>
      <c r="AF20" s="96"/>
      <c r="AG20" s="96"/>
      <c r="AH20" s="97"/>
      <c r="AI20" s="86" t="str">
        <f t="shared" si="0"/>
        <v/>
      </c>
    </row>
    <row r="21" spans="1:35" ht="16.5" x14ac:dyDescent="0.3">
      <c r="A21" s="62" t="str">
        <f>IF($AI$9&lt;&gt;"",IF(Anagrafica!A108&lt;&gt;"",Anagrafica!A108,""),"")</f>
        <v/>
      </c>
      <c r="B21" s="374" t="str">
        <f>IF(A21&lt;&gt;"",IF(Anagrafica!B108&lt;&gt;"",Anagrafica!B108,""),"")</f>
        <v/>
      </c>
      <c r="C21" s="374"/>
      <c r="D21" s="374"/>
      <c r="E21" s="374"/>
      <c r="F21" s="374"/>
      <c r="G21" s="374"/>
      <c r="H21" s="374"/>
      <c r="I21" s="374"/>
      <c r="J21" s="374"/>
      <c r="K21" s="374"/>
      <c r="L21" s="374"/>
      <c r="M21" s="374"/>
      <c r="N21" s="374"/>
      <c r="O21" s="374"/>
      <c r="P21" s="374"/>
      <c r="Q21" s="374"/>
      <c r="R21" s="374"/>
      <c r="S21" s="376"/>
      <c r="T21" s="401" t="str">
        <f t="shared" si="1"/>
        <v/>
      </c>
      <c r="U21" s="402"/>
      <c r="V21" s="402"/>
      <c r="W21" s="402"/>
      <c r="X21" s="401" t="str">
        <f>IF(T21&lt;&gt;"",ROUND(T21/COUNTA(Anagrafica!$B$89:$C$93),3),"")</f>
        <v/>
      </c>
      <c r="Y21" s="402"/>
      <c r="Z21" s="402"/>
      <c r="AA21" s="403"/>
      <c r="AB21" s="401" t="str">
        <f t="shared" si="2"/>
        <v/>
      </c>
      <c r="AC21" s="402"/>
      <c r="AD21" s="402"/>
      <c r="AE21" s="403"/>
      <c r="AF21" s="96"/>
      <c r="AG21" s="96"/>
      <c r="AH21" s="97"/>
      <c r="AI21" s="86" t="str">
        <f t="shared" si="0"/>
        <v/>
      </c>
    </row>
    <row r="22" spans="1:35" ht="16.5" x14ac:dyDescent="0.3">
      <c r="A22" s="62" t="str">
        <f>IF($AI$9&lt;&gt;"",IF(Anagrafica!A109&lt;&gt;"",Anagrafica!A109,""),"")</f>
        <v/>
      </c>
      <c r="B22" s="374" t="str">
        <f>IF(A22&lt;&gt;"",IF(Anagrafica!B109&lt;&gt;"",Anagrafica!B109,""),"")</f>
        <v/>
      </c>
      <c r="C22" s="374"/>
      <c r="D22" s="374"/>
      <c r="E22" s="374"/>
      <c r="F22" s="374"/>
      <c r="G22" s="374"/>
      <c r="H22" s="374"/>
      <c r="I22" s="374"/>
      <c r="J22" s="374"/>
      <c r="K22" s="374"/>
      <c r="L22" s="374"/>
      <c r="M22" s="374"/>
      <c r="N22" s="374"/>
      <c r="O22" s="374"/>
      <c r="P22" s="374"/>
      <c r="Q22" s="374"/>
      <c r="R22" s="374"/>
      <c r="S22" s="376"/>
      <c r="T22" s="401" t="str">
        <f t="shared" si="1"/>
        <v/>
      </c>
      <c r="U22" s="402"/>
      <c r="V22" s="402"/>
      <c r="W22" s="402"/>
      <c r="X22" s="401" t="str">
        <f>IF(T22&lt;&gt;"",ROUND(T22/COUNTA(Anagrafica!$B$89:$C$93),3),"")</f>
        <v/>
      </c>
      <c r="Y22" s="402"/>
      <c r="Z22" s="402"/>
      <c r="AA22" s="403"/>
      <c r="AB22" s="401" t="str">
        <f t="shared" si="2"/>
        <v/>
      </c>
      <c r="AC22" s="402"/>
      <c r="AD22" s="402"/>
      <c r="AE22" s="403"/>
      <c r="AF22" s="96"/>
      <c r="AG22" s="96"/>
      <c r="AH22" s="97"/>
      <c r="AI22" s="86" t="str">
        <f t="shared" si="0"/>
        <v/>
      </c>
    </row>
    <row r="23" spans="1:35" ht="16.5" x14ac:dyDescent="0.3">
      <c r="A23" s="62" t="str">
        <f>IF($AI$9&lt;&gt;"",IF(Anagrafica!A110&lt;&gt;"",Anagrafica!A110,""),"")</f>
        <v/>
      </c>
      <c r="B23" s="374" t="str">
        <f>IF(A23&lt;&gt;"",IF(Anagrafica!B110&lt;&gt;"",Anagrafica!B110,""),"")</f>
        <v/>
      </c>
      <c r="C23" s="374"/>
      <c r="D23" s="374"/>
      <c r="E23" s="374"/>
      <c r="F23" s="374"/>
      <c r="G23" s="374"/>
      <c r="H23" s="374"/>
      <c r="I23" s="374"/>
      <c r="J23" s="374"/>
      <c r="K23" s="374"/>
      <c r="L23" s="374"/>
      <c r="M23" s="374"/>
      <c r="N23" s="374"/>
      <c r="O23" s="374"/>
      <c r="P23" s="374"/>
      <c r="Q23" s="374"/>
      <c r="R23" s="374"/>
      <c r="S23" s="376"/>
      <c r="T23" s="401" t="str">
        <f t="shared" si="1"/>
        <v/>
      </c>
      <c r="U23" s="402"/>
      <c r="V23" s="402"/>
      <c r="W23" s="402"/>
      <c r="X23" s="401" t="str">
        <f>IF(T23&lt;&gt;"",ROUND(T23/COUNTA(Anagrafica!$B$89:$C$93),3),"")</f>
        <v/>
      </c>
      <c r="Y23" s="402"/>
      <c r="Z23" s="402"/>
      <c r="AA23" s="403"/>
      <c r="AB23" s="401" t="str">
        <f t="shared" si="2"/>
        <v/>
      </c>
      <c r="AC23" s="402"/>
      <c r="AD23" s="402"/>
      <c r="AE23" s="403"/>
      <c r="AF23" s="96"/>
      <c r="AG23" s="96"/>
      <c r="AH23" s="97"/>
      <c r="AI23" s="86" t="str">
        <f t="shared" si="0"/>
        <v/>
      </c>
    </row>
    <row r="24" spans="1:35" ht="16.5" x14ac:dyDescent="0.3">
      <c r="A24" s="62" t="str">
        <f>IF($AI$9&lt;&gt;"",IF(Anagrafica!A111&lt;&gt;"",Anagrafica!A111,""),"")</f>
        <v/>
      </c>
      <c r="B24" s="374" t="str">
        <f>IF(A24&lt;&gt;"",IF(Anagrafica!B111&lt;&gt;"",Anagrafica!B111,""),"")</f>
        <v/>
      </c>
      <c r="C24" s="374"/>
      <c r="D24" s="374"/>
      <c r="E24" s="374"/>
      <c r="F24" s="374"/>
      <c r="G24" s="374"/>
      <c r="H24" s="374"/>
      <c r="I24" s="374"/>
      <c r="J24" s="374"/>
      <c r="K24" s="374"/>
      <c r="L24" s="374"/>
      <c r="M24" s="374"/>
      <c r="N24" s="374"/>
      <c r="O24" s="374"/>
      <c r="P24" s="374"/>
      <c r="Q24" s="374"/>
      <c r="R24" s="374"/>
      <c r="S24" s="376"/>
      <c r="T24" s="401" t="str">
        <f t="shared" si="1"/>
        <v/>
      </c>
      <c r="U24" s="402"/>
      <c r="V24" s="402"/>
      <c r="W24" s="402"/>
      <c r="X24" s="401" t="str">
        <f>IF(T24&lt;&gt;"",ROUND(T24/COUNTA(Anagrafica!$B$89:$C$93),3),"")</f>
        <v/>
      </c>
      <c r="Y24" s="402"/>
      <c r="Z24" s="402"/>
      <c r="AA24" s="403"/>
      <c r="AB24" s="401" t="str">
        <f t="shared" si="2"/>
        <v/>
      </c>
      <c r="AC24" s="402"/>
      <c r="AD24" s="402"/>
      <c r="AE24" s="403"/>
      <c r="AF24" s="96"/>
      <c r="AG24" s="96"/>
      <c r="AH24" s="97"/>
      <c r="AI24" s="86" t="str">
        <f t="shared" si="0"/>
        <v/>
      </c>
    </row>
    <row r="25" spans="1:35" ht="16.5" x14ac:dyDescent="0.3">
      <c r="A25" s="62" t="str">
        <f>IF($AI$9&lt;&gt;"",IF(Anagrafica!A112&lt;&gt;"",Anagrafica!A112,""),"")</f>
        <v/>
      </c>
      <c r="B25" s="374" t="str">
        <f>IF(A25&lt;&gt;"",IF(Anagrafica!B112&lt;&gt;"",Anagrafica!B112,""),"")</f>
        <v/>
      </c>
      <c r="C25" s="374"/>
      <c r="D25" s="374"/>
      <c r="E25" s="374"/>
      <c r="F25" s="374"/>
      <c r="G25" s="374"/>
      <c r="H25" s="374"/>
      <c r="I25" s="374"/>
      <c r="J25" s="374"/>
      <c r="K25" s="374"/>
      <c r="L25" s="374"/>
      <c r="M25" s="374"/>
      <c r="N25" s="374"/>
      <c r="O25" s="374"/>
      <c r="P25" s="374"/>
      <c r="Q25" s="374"/>
      <c r="R25" s="374"/>
      <c r="S25" s="376"/>
      <c r="T25" s="401" t="str">
        <f t="shared" si="1"/>
        <v/>
      </c>
      <c r="U25" s="402"/>
      <c r="V25" s="402"/>
      <c r="W25" s="402"/>
      <c r="X25" s="401" t="str">
        <f>IF(T25&lt;&gt;"",ROUND(T25/COUNTA(Anagrafica!$B$89:$C$93),3),"")</f>
        <v/>
      </c>
      <c r="Y25" s="402"/>
      <c r="Z25" s="402"/>
      <c r="AA25" s="403"/>
      <c r="AB25" s="401" t="str">
        <f t="shared" si="2"/>
        <v/>
      </c>
      <c r="AC25" s="402"/>
      <c r="AD25" s="402"/>
      <c r="AE25" s="403"/>
      <c r="AF25" s="96"/>
      <c r="AG25" s="96"/>
      <c r="AH25" s="97"/>
      <c r="AI25" s="86" t="str">
        <f t="shared" si="0"/>
        <v/>
      </c>
    </row>
    <row r="26" spans="1:35" ht="16.5" x14ac:dyDescent="0.3">
      <c r="A26" s="63" t="str">
        <f>IF($AI$9&lt;&gt;"",IF(Anagrafica!A113&lt;&gt;"",Anagrafica!A113,""),"")</f>
        <v/>
      </c>
      <c r="B26" s="379" t="str">
        <f>IF(A26&lt;&gt;"",IF(Anagrafica!B113&lt;&gt;"",Anagrafica!B113,""),"")</f>
        <v/>
      </c>
      <c r="C26" s="379"/>
      <c r="D26" s="379"/>
      <c r="E26" s="379"/>
      <c r="F26" s="379"/>
      <c r="G26" s="379"/>
      <c r="H26" s="379"/>
      <c r="I26" s="379"/>
      <c r="J26" s="379"/>
      <c r="K26" s="379"/>
      <c r="L26" s="379"/>
      <c r="M26" s="379"/>
      <c r="N26" s="379"/>
      <c r="O26" s="379"/>
      <c r="P26" s="379"/>
      <c r="Q26" s="379"/>
      <c r="R26" s="379"/>
      <c r="S26" s="380"/>
      <c r="T26" s="407" t="str">
        <f t="shared" si="1"/>
        <v/>
      </c>
      <c r="U26" s="408"/>
      <c r="V26" s="408"/>
      <c r="W26" s="408"/>
      <c r="X26" s="404" t="str">
        <f>IF(T26&lt;&gt;"",ROUND(T26/COUNTA(Anagrafica!$B$89:$C$93),3),"")</f>
        <v/>
      </c>
      <c r="Y26" s="405"/>
      <c r="Z26" s="405"/>
      <c r="AA26" s="406"/>
      <c r="AB26" s="404" t="str">
        <f t="shared" si="2"/>
        <v/>
      </c>
      <c r="AC26" s="405"/>
      <c r="AD26" s="405"/>
      <c r="AE26" s="406"/>
      <c r="AF26" s="96"/>
      <c r="AG26" s="96"/>
      <c r="AH26" s="97"/>
      <c r="AI26" s="87" t="str">
        <f t="shared" si="0"/>
        <v/>
      </c>
    </row>
    <row r="27" spans="1:35" x14ac:dyDescent="0.2">
      <c r="A27" s="42"/>
      <c r="B27" s="42"/>
      <c r="C27" s="9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378"/>
      <c r="Q27" s="378"/>
      <c r="R27" s="378"/>
      <c r="S27" s="378"/>
      <c r="T27" s="400"/>
      <c r="U27" s="400"/>
      <c r="V27" s="400"/>
      <c r="W27" s="400"/>
      <c r="X27" s="42"/>
      <c r="Y27" s="42"/>
      <c r="Z27" s="42"/>
      <c r="AA27" s="42"/>
      <c r="AB27" s="26"/>
      <c r="AC27" s="26"/>
      <c r="AD27" s="26"/>
      <c r="AE27" s="26"/>
      <c r="AF27" s="104"/>
      <c r="AG27" s="104"/>
      <c r="AH27" s="103"/>
      <c r="AI27" s="42"/>
    </row>
    <row r="29" spans="1:35" s="20" customFormat="1" ht="16.5" x14ac:dyDescent="0.3">
      <c r="A29" s="19" t="str">
        <f>IF(Anagrafica!A89&lt;&gt;"",Anagrafica!A89&amp;" - "&amp;Anagrafica!B89,"")</f>
        <v>1 - Commissario 1</v>
      </c>
      <c r="C29" s="28"/>
      <c r="AG29" s="28"/>
    </row>
    <row r="30" spans="1:35" s="5" customFormat="1" ht="13.5" customHeight="1" x14ac:dyDescent="0.2">
      <c r="A30" s="4" t="s">
        <v>10</v>
      </c>
      <c r="C30" s="60" t="str">
        <f>$A$13</f>
        <v/>
      </c>
      <c r="E30" s="60" t="str">
        <f>+$A$14</f>
        <v/>
      </c>
      <c r="G30" s="60" t="str">
        <f>+$A$15</f>
        <v/>
      </c>
      <c r="I30" s="60" t="str">
        <f>+$A$16</f>
        <v/>
      </c>
      <c r="K30" s="60" t="str">
        <f>+$A$17</f>
        <v/>
      </c>
      <c r="M30" s="60" t="str">
        <f>+$A$18</f>
        <v/>
      </c>
      <c r="O30" s="60" t="str">
        <f>+$A$19</f>
        <v/>
      </c>
      <c r="Q30" s="60" t="str">
        <f>+$A$20</f>
        <v/>
      </c>
      <c r="S30" s="60" t="str">
        <f>+$A$21</f>
        <v/>
      </c>
      <c r="U30" s="60" t="str">
        <f>+$A$22</f>
        <v/>
      </c>
      <c r="W30" s="60" t="str">
        <f>+$A$23</f>
        <v/>
      </c>
      <c r="Y30" s="60" t="str">
        <f>+$A$24</f>
        <v/>
      </c>
      <c r="AA30" s="60" t="str">
        <f>+$A$25</f>
        <v/>
      </c>
      <c r="AC30" s="60" t="str">
        <f>+$A$26</f>
        <v/>
      </c>
      <c r="AE30" s="26"/>
      <c r="AG30" s="4" t="s">
        <v>10</v>
      </c>
      <c r="AH30" s="5" t="s">
        <v>1</v>
      </c>
      <c r="AI30" s="5" t="s">
        <v>0</v>
      </c>
    </row>
    <row r="31" spans="1:35" ht="13.5" x14ac:dyDescent="0.25">
      <c r="A31" s="59" t="str">
        <f>+$A$12</f>
        <v/>
      </c>
      <c r="B31" s="22"/>
      <c r="C31" s="23"/>
      <c r="D31" s="22"/>
      <c r="E31" s="23"/>
      <c r="F31" s="22"/>
      <c r="G31" s="23"/>
      <c r="H31" s="22"/>
      <c r="I31" s="23"/>
      <c r="J31" s="22"/>
      <c r="K31" s="23"/>
      <c r="L31" s="22"/>
      <c r="M31" s="23"/>
      <c r="N31" s="22"/>
      <c r="O31" s="23"/>
      <c r="P31" s="22"/>
      <c r="Q31" s="23"/>
      <c r="R31" s="22"/>
      <c r="S31" s="23"/>
      <c r="T31" s="22"/>
      <c r="U31" s="23"/>
      <c r="V31" s="22"/>
      <c r="W31" s="23"/>
      <c r="X31" s="22"/>
      <c r="Y31" s="23"/>
      <c r="Z31" s="22"/>
      <c r="AA31" s="23"/>
      <c r="AB31" s="22"/>
      <c r="AC31" s="23"/>
      <c r="AE31" s="29" t="str">
        <f t="shared" ref="AE31:AE44" si="3">IF(OR(A31="",AND(A31&lt;&gt;"",A32="")),"",SUM(B31,D31,F31,H31,J31,L31,N31,P31,R31,T31,V31,X31,Z31,AB31))</f>
        <v/>
      </c>
      <c r="AG31" s="6" t="str">
        <f>+$A$12</f>
        <v/>
      </c>
      <c r="AH31" s="6" t="str">
        <f>IF(A31&lt;&gt;"",AE31,"")</f>
        <v/>
      </c>
      <c r="AI31" s="105" t="str">
        <f>IF(AH31="","",IF(AH31&gt;0,ROUND(AH31/LARGE(AH31:AH45,1),3),0))</f>
        <v/>
      </c>
    </row>
    <row r="32" spans="1:35" ht="13.5" x14ac:dyDescent="0.25">
      <c r="A32" s="59" t="str">
        <f>+$A$13</f>
        <v/>
      </c>
      <c r="B32" s="24"/>
      <c r="C32" s="24"/>
      <c r="D32" s="22"/>
      <c r="E32" s="23"/>
      <c r="F32" s="22"/>
      <c r="G32" s="23"/>
      <c r="H32" s="22"/>
      <c r="I32" s="23"/>
      <c r="J32" s="22"/>
      <c r="K32" s="23"/>
      <c r="L32" s="22"/>
      <c r="M32" s="23"/>
      <c r="N32" s="22"/>
      <c r="O32" s="23"/>
      <c r="P32" s="22"/>
      <c r="Q32" s="23"/>
      <c r="R32" s="22"/>
      <c r="S32" s="23"/>
      <c r="T32" s="22"/>
      <c r="U32" s="23"/>
      <c r="V32" s="22"/>
      <c r="W32" s="23"/>
      <c r="X32" s="22"/>
      <c r="Y32" s="23"/>
      <c r="Z32" s="22"/>
      <c r="AA32" s="23"/>
      <c r="AB32" s="22"/>
      <c r="AC32" s="23"/>
      <c r="AE32" s="29" t="str">
        <f t="shared" si="3"/>
        <v/>
      </c>
      <c r="AG32" s="7" t="str">
        <f>+$A$13</f>
        <v/>
      </c>
      <c r="AH32" s="7" t="str">
        <f>IF(A32&lt;&gt;"",IF(AE32&lt;&gt;"",AE32,0)+IF(C46&lt;&gt;"",C46,0),"")</f>
        <v/>
      </c>
      <c r="AI32" s="106" t="str">
        <f>IF(AH32="","",IF(AH32&gt;0,ROUND(AH32/LARGE(AH31:AH45,1),3),0))</f>
        <v/>
      </c>
    </row>
    <row r="33" spans="1:35" ht="13.5" x14ac:dyDescent="0.25">
      <c r="A33" s="59" t="str">
        <f>+$A$14</f>
        <v/>
      </c>
      <c r="B33" s="24"/>
      <c r="C33" s="24"/>
      <c r="D33" s="24"/>
      <c r="E33" s="24"/>
      <c r="F33" s="22"/>
      <c r="G33" s="23"/>
      <c r="H33" s="22"/>
      <c r="I33" s="23"/>
      <c r="J33" s="22"/>
      <c r="K33" s="23"/>
      <c r="L33" s="22"/>
      <c r="M33" s="23"/>
      <c r="N33" s="22"/>
      <c r="O33" s="23"/>
      <c r="P33" s="22"/>
      <c r="Q33" s="23"/>
      <c r="R33" s="22"/>
      <c r="S33" s="23"/>
      <c r="T33" s="22"/>
      <c r="U33" s="23"/>
      <c r="V33" s="22"/>
      <c r="W33" s="23"/>
      <c r="X33" s="22"/>
      <c r="Y33" s="23"/>
      <c r="Z33" s="22"/>
      <c r="AA33" s="23"/>
      <c r="AB33" s="22"/>
      <c r="AC33" s="23"/>
      <c r="AE33" s="29" t="str">
        <f t="shared" si="3"/>
        <v/>
      </c>
      <c r="AG33" s="7" t="str">
        <f>+$A$14</f>
        <v/>
      </c>
      <c r="AH33" s="7" t="str">
        <f>IF(A33&lt;&gt;"",IF(AE33&lt;&gt;"",AE33,0)+IF(E46&lt;&gt;"",E46,0),"")</f>
        <v/>
      </c>
      <c r="AI33" s="106" t="str">
        <f>IF(AH33="","",IF(AH33&gt;0,ROUND(AH33/LARGE(AH31:AH45,1),3),0))</f>
        <v/>
      </c>
    </row>
    <row r="34" spans="1:35" ht="13.5" x14ac:dyDescent="0.25">
      <c r="A34" s="59" t="str">
        <f>+$A$15</f>
        <v/>
      </c>
      <c r="B34" s="24"/>
      <c r="C34" s="24"/>
      <c r="D34" s="24"/>
      <c r="E34" s="24"/>
      <c r="F34" s="24"/>
      <c r="G34" s="24"/>
      <c r="H34" s="22"/>
      <c r="I34" s="23"/>
      <c r="J34" s="22"/>
      <c r="K34" s="23"/>
      <c r="L34" s="22"/>
      <c r="M34" s="23"/>
      <c r="N34" s="22"/>
      <c r="O34" s="23"/>
      <c r="P34" s="22"/>
      <c r="Q34" s="23"/>
      <c r="R34" s="22"/>
      <c r="S34" s="23"/>
      <c r="T34" s="22"/>
      <c r="U34" s="23"/>
      <c r="V34" s="22"/>
      <c r="W34" s="23"/>
      <c r="X34" s="22"/>
      <c r="Y34" s="23"/>
      <c r="Z34" s="22"/>
      <c r="AA34" s="23"/>
      <c r="AB34" s="22"/>
      <c r="AC34" s="23"/>
      <c r="AE34" s="29" t="str">
        <f t="shared" si="3"/>
        <v/>
      </c>
      <c r="AG34" s="7" t="str">
        <f>+$A$15</f>
        <v/>
      </c>
      <c r="AH34" s="7" t="str">
        <f>IF(A34&lt;&gt;"",IF(AE34&lt;&gt;"",AE34,0)+IF(G46&lt;&gt;"",G46,0),"")</f>
        <v/>
      </c>
      <c r="AI34" s="106" t="str">
        <f>IF(AH34="","",IF(AH34&gt;0,ROUND(AH34/LARGE(AH31:AH45,1),3),0))</f>
        <v/>
      </c>
    </row>
    <row r="35" spans="1:35" ht="13.5" x14ac:dyDescent="0.25">
      <c r="A35" s="59" t="str">
        <f>+$A$16</f>
        <v/>
      </c>
      <c r="B35" s="24"/>
      <c r="C35" s="24"/>
      <c r="D35" s="24"/>
      <c r="E35" s="24"/>
      <c r="F35" s="24"/>
      <c r="G35" s="24"/>
      <c r="H35" s="24"/>
      <c r="I35" s="24"/>
      <c r="J35" s="22"/>
      <c r="K35" s="23"/>
      <c r="L35" s="22"/>
      <c r="M35" s="23"/>
      <c r="N35" s="22"/>
      <c r="O35" s="23"/>
      <c r="P35" s="22"/>
      <c r="Q35" s="23"/>
      <c r="R35" s="22"/>
      <c r="S35" s="23"/>
      <c r="T35" s="22"/>
      <c r="U35" s="23"/>
      <c r="V35" s="22"/>
      <c r="W35" s="23"/>
      <c r="X35" s="22"/>
      <c r="Y35" s="23"/>
      <c r="Z35" s="22"/>
      <c r="AA35" s="23"/>
      <c r="AB35" s="22"/>
      <c r="AC35" s="23"/>
      <c r="AE35" s="29" t="str">
        <f t="shared" si="3"/>
        <v/>
      </c>
      <c r="AG35" s="7" t="str">
        <f>+$A$16</f>
        <v/>
      </c>
      <c r="AH35" s="7" t="str">
        <f>IF(A35&lt;&gt;"",IF(AE35&lt;&gt;"",AE35,0)+IF(I46&lt;&gt;"",I46,0),"")</f>
        <v/>
      </c>
      <c r="AI35" s="106" t="str">
        <f>IF(AH35="","",IF(AH35&gt;0,ROUND(AH35/LARGE(AH31:AH45,1),3),0))</f>
        <v/>
      </c>
    </row>
    <row r="36" spans="1:35" ht="13.5" x14ac:dyDescent="0.25">
      <c r="A36" s="59" t="str">
        <f>+$A$17</f>
        <v/>
      </c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2"/>
      <c r="M36" s="23"/>
      <c r="N36" s="22"/>
      <c r="O36" s="23"/>
      <c r="P36" s="22"/>
      <c r="Q36" s="23"/>
      <c r="R36" s="22"/>
      <c r="S36" s="23"/>
      <c r="T36" s="22"/>
      <c r="U36" s="23"/>
      <c r="V36" s="22"/>
      <c r="W36" s="23"/>
      <c r="X36" s="22"/>
      <c r="Y36" s="23"/>
      <c r="Z36" s="22"/>
      <c r="AA36" s="23"/>
      <c r="AB36" s="22"/>
      <c r="AC36" s="23"/>
      <c r="AE36" s="29" t="str">
        <f t="shared" si="3"/>
        <v/>
      </c>
      <c r="AG36" s="7" t="str">
        <f>+$A$17</f>
        <v/>
      </c>
      <c r="AH36" s="7" t="str">
        <f>IF(A36&lt;&gt;"",IF(AE36&lt;&gt;"",AE36,0)+IF(K46&lt;&gt;"",K46,0),"")</f>
        <v/>
      </c>
      <c r="AI36" s="106" t="str">
        <f>IF(AH36="","",IF(AH36&gt;0,ROUND(AH36/LARGE(AH31:AH45,1),3),0))</f>
        <v/>
      </c>
    </row>
    <row r="37" spans="1:35" ht="13.5" x14ac:dyDescent="0.25">
      <c r="A37" s="59" t="str">
        <f>+$A$18</f>
        <v/>
      </c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2"/>
      <c r="O37" s="23"/>
      <c r="P37" s="22"/>
      <c r="Q37" s="23"/>
      <c r="R37" s="22"/>
      <c r="S37" s="23"/>
      <c r="T37" s="22"/>
      <c r="U37" s="23"/>
      <c r="V37" s="22"/>
      <c r="W37" s="23"/>
      <c r="X37" s="22"/>
      <c r="Y37" s="23"/>
      <c r="Z37" s="22"/>
      <c r="AA37" s="23"/>
      <c r="AB37" s="22"/>
      <c r="AC37" s="23"/>
      <c r="AE37" s="29" t="str">
        <f t="shared" si="3"/>
        <v/>
      </c>
      <c r="AG37" s="7" t="str">
        <f>+$A$18</f>
        <v/>
      </c>
      <c r="AH37" s="7" t="str">
        <f>IF(A37&lt;&gt;"",IF(AE37&lt;&gt;"",AE37,0)+IF(M46&lt;&gt;"",M46,0),"")</f>
        <v/>
      </c>
      <c r="AI37" s="106" t="str">
        <f>IF(AH37="","",IF(AH37&gt;0,ROUND(AH37/LARGE(AH31:AH45,1),3),0))</f>
        <v/>
      </c>
    </row>
    <row r="38" spans="1:35" ht="13.5" x14ac:dyDescent="0.25">
      <c r="A38" s="59" t="str">
        <f>+$A$19</f>
        <v/>
      </c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2"/>
      <c r="Q38" s="23"/>
      <c r="R38" s="22"/>
      <c r="S38" s="23"/>
      <c r="T38" s="22"/>
      <c r="U38" s="23"/>
      <c r="V38" s="22"/>
      <c r="W38" s="23"/>
      <c r="X38" s="22"/>
      <c r="Y38" s="23"/>
      <c r="Z38" s="22"/>
      <c r="AA38" s="23"/>
      <c r="AB38" s="22"/>
      <c r="AC38" s="23"/>
      <c r="AE38" s="29" t="str">
        <f t="shared" si="3"/>
        <v/>
      </c>
      <c r="AG38" s="7" t="str">
        <f>+$A$19</f>
        <v/>
      </c>
      <c r="AH38" s="7" t="str">
        <f>IF(A38&lt;&gt;"",IF(AE38&lt;&gt;"",AE38,0)+IF(O46&lt;&gt;"",O46,0),"")</f>
        <v/>
      </c>
      <c r="AI38" s="106" t="str">
        <f>IF(AH38="","",IF(AH38&gt;0,ROUND(AH38/LARGE(AH31:AH45,1),3),0))</f>
        <v/>
      </c>
    </row>
    <row r="39" spans="1:35" ht="13.5" x14ac:dyDescent="0.25">
      <c r="A39" s="59" t="str">
        <f>+$A$20</f>
        <v/>
      </c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2"/>
      <c r="S39" s="23"/>
      <c r="T39" s="22"/>
      <c r="U39" s="23"/>
      <c r="V39" s="22"/>
      <c r="W39" s="23"/>
      <c r="X39" s="22"/>
      <c r="Y39" s="23"/>
      <c r="Z39" s="22"/>
      <c r="AA39" s="23"/>
      <c r="AB39" s="22"/>
      <c r="AC39" s="23"/>
      <c r="AE39" s="29" t="str">
        <f t="shared" si="3"/>
        <v/>
      </c>
      <c r="AG39" s="7" t="str">
        <f>+$A$20</f>
        <v/>
      </c>
      <c r="AH39" s="7" t="str">
        <f>IF(A39&lt;&gt;"",IF(AE39&lt;&gt;"",AE39,0)+IF(Q46&lt;&gt;"",Q46,0),"")</f>
        <v/>
      </c>
      <c r="AI39" s="106" t="str">
        <f>IF(AH39="","",IF(AH39&gt;0,ROUND(AH39/LARGE(AH31:AH45,1),3),0))</f>
        <v/>
      </c>
    </row>
    <row r="40" spans="1:35" ht="13.5" x14ac:dyDescent="0.25">
      <c r="A40" s="59" t="str">
        <f>+$A$21</f>
        <v/>
      </c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2"/>
      <c r="U40" s="23"/>
      <c r="V40" s="22"/>
      <c r="W40" s="23"/>
      <c r="X40" s="22"/>
      <c r="Y40" s="23"/>
      <c r="Z40" s="22"/>
      <c r="AA40" s="23"/>
      <c r="AB40" s="22"/>
      <c r="AC40" s="23"/>
      <c r="AE40" s="29" t="str">
        <f t="shared" si="3"/>
        <v/>
      </c>
      <c r="AG40" s="7" t="str">
        <f>+$A$21</f>
        <v/>
      </c>
      <c r="AH40" s="7" t="str">
        <f>IF(A40&lt;&gt;"",IF(AE40&lt;&gt;"",AE40,0)+IF(S46&lt;&gt;"",S46,0),"")</f>
        <v/>
      </c>
      <c r="AI40" s="106" t="str">
        <f>IF(AH40="","",IF(AH40&gt;0,ROUND(AH40/LARGE(AH31:AH45,1),3),0))</f>
        <v/>
      </c>
    </row>
    <row r="41" spans="1:35" ht="13.5" x14ac:dyDescent="0.25">
      <c r="A41" s="59" t="str">
        <f>+$A$22</f>
        <v/>
      </c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2"/>
      <c r="W41" s="23"/>
      <c r="X41" s="22"/>
      <c r="Y41" s="23"/>
      <c r="Z41" s="22"/>
      <c r="AA41" s="23"/>
      <c r="AB41" s="22"/>
      <c r="AC41" s="23"/>
      <c r="AE41" s="29" t="str">
        <f t="shared" si="3"/>
        <v/>
      </c>
      <c r="AG41" s="7" t="str">
        <f>+$A$22</f>
        <v/>
      </c>
      <c r="AH41" s="7" t="str">
        <f>IF(A41&lt;&gt;"",IF(AE41&lt;&gt;"",AE41,0)+IF(U46&lt;&gt;"",U46,0),"")</f>
        <v/>
      </c>
      <c r="AI41" s="106" t="str">
        <f>IF(AH41="","",IF(AH41&gt;0,ROUND(AH41/LARGE(AH31:AH45,1),3),0))</f>
        <v/>
      </c>
    </row>
    <row r="42" spans="1:35" ht="13.5" x14ac:dyDescent="0.25">
      <c r="A42" s="59" t="str">
        <f>+$A$23</f>
        <v/>
      </c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2"/>
      <c r="Y42" s="23"/>
      <c r="Z42" s="22"/>
      <c r="AA42" s="23"/>
      <c r="AB42" s="22"/>
      <c r="AC42" s="23"/>
      <c r="AE42" s="29" t="str">
        <f t="shared" si="3"/>
        <v/>
      </c>
      <c r="AG42" s="7" t="str">
        <f>+$A$23</f>
        <v/>
      </c>
      <c r="AH42" s="7" t="str">
        <f>IF(A42&lt;&gt;"",IF(AE42&lt;&gt;"",AE42,0)+IF(W46&lt;&gt;"",W46,0),"")</f>
        <v/>
      </c>
      <c r="AI42" s="106" t="str">
        <f>IF(AH42="","",IF(AH42&gt;0,ROUND(AH42/LARGE(AH31:AH45,1),3),0))</f>
        <v/>
      </c>
    </row>
    <row r="43" spans="1:35" ht="13.5" x14ac:dyDescent="0.25">
      <c r="A43" s="59" t="str">
        <f>+$A$24</f>
        <v/>
      </c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2"/>
      <c r="AA43" s="23"/>
      <c r="AB43" s="22"/>
      <c r="AC43" s="23"/>
      <c r="AE43" s="29" t="str">
        <f t="shared" si="3"/>
        <v/>
      </c>
      <c r="AG43" s="7" t="str">
        <f>+$A$24</f>
        <v/>
      </c>
      <c r="AH43" s="7" t="str">
        <f>IF(A43&lt;&gt;"",IF(AE43&lt;&gt;"",AE43,0)+IF(Y46&lt;&gt;"",Y46,0),"")</f>
        <v/>
      </c>
      <c r="AI43" s="106" t="str">
        <f>IF(AH43="","",IF(AH43&gt;0,ROUND(AH43/LARGE(AH31:AH45,1),3),0))</f>
        <v/>
      </c>
    </row>
    <row r="44" spans="1:35" ht="13.5" x14ac:dyDescent="0.25">
      <c r="A44" s="59" t="str">
        <f>+$A$25</f>
        <v/>
      </c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2"/>
      <c r="AC44" s="23"/>
      <c r="AE44" s="29" t="str">
        <f t="shared" si="3"/>
        <v/>
      </c>
      <c r="AG44" s="7" t="str">
        <f>+$A$25</f>
        <v/>
      </c>
      <c r="AH44" s="7" t="str">
        <f>IF(A44&lt;&gt;"",IF(AE44&lt;&gt;"",AE44,0)+IF(AA46&lt;&gt;"",AA46,0),"")</f>
        <v/>
      </c>
      <c r="AI44" s="106" t="str">
        <f>IF(AH44="","",IF(AH44&gt;0,ROUND(AH44/LARGE(AH31:AH45,1),3),0))</f>
        <v/>
      </c>
    </row>
    <row r="45" spans="1:35" x14ac:dyDescent="0.2">
      <c r="A45" s="59" t="str">
        <f>+$A$26</f>
        <v/>
      </c>
      <c r="C45" s="3"/>
      <c r="AE45" s="26"/>
      <c r="AG45" s="40" t="str">
        <f>+$A$26</f>
        <v/>
      </c>
      <c r="AH45" s="40" t="str">
        <f>IF(A45&lt;&gt;"",IF(AE45&lt;&gt;"",AE45,0)+IF(AC46&lt;&gt;"",AC46,0),"")</f>
        <v/>
      </c>
      <c r="AI45" s="107" t="str">
        <f>IF(AH45="","",IF(AH45&gt;0,ROUND(AH45/LARGE(AH31:AH45,1),3),0))</f>
        <v/>
      </c>
    </row>
    <row r="46" spans="1:35" s="26" customFormat="1" x14ac:dyDescent="0.2">
      <c r="C46" s="27" t="str">
        <f>IF(C30="","",SUM(C31:C44))</f>
        <v/>
      </c>
      <c r="E46" s="27" t="str">
        <f>IF(E30="","",SUM(E31:E44))</f>
        <v/>
      </c>
      <c r="G46" s="27" t="str">
        <f>IF(G30="","",SUM(G31:G44))</f>
        <v/>
      </c>
      <c r="I46" s="27" t="str">
        <f>IF(I30="","",SUM(I31:I44))</f>
        <v/>
      </c>
      <c r="K46" s="27" t="str">
        <f>IF(K30="","",SUM(K31:K44))</f>
        <v/>
      </c>
      <c r="M46" s="27" t="str">
        <f>IF(M30="","",SUM(M31:M44))</f>
        <v/>
      </c>
      <c r="O46" s="27" t="str">
        <f>IF(O30="","",SUM(O31:O44))</f>
        <v/>
      </c>
      <c r="Q46" s="27" t="str">
        <f>IF(Q30="","",SUM(Q31:Q44))</f>
        <v/>
      </c>
      <c r="S46" s="27" t="str">
        <f>IF(S30="","",SUM(S31:S44))</f>
        <v/>
      </c>
      <c r="U46" s="27" t="str">
        <f>IF(U30="","",SUM(U31:U44))</f>
        <v/>
      </c>
      <c r="W46" s="27" t="str">
        <f>IF(W30="","",SUM(W31:W44))</f>
        <v/>
      </c>
      <c r="X46" s="27"/>
      <c r="Y46" s="27" t="str">
        <f>IF(Y30="","",SUM(Y31:Y44))</f>
        <v/>
      </c>
      <c r="AA46" s="27" t="str">
        <f>IF(AA30="","",SUM(AA31:AA44))</f>
        <v/>
      </c>
      <c r="AC46" s="27" t="str">
        <f>IF(AC30="","",SUM(AC31:AC44))</f>
        <v/>
      </c>
      <c r="AG46" s="41"/>
      <c r="AH46" s="93"/>
      <c r="AI46" s="41"/>
    </row>
    <row r="47" spans="1:35" ht="24" customHeight="1" x14ac:dyDescent="0.2">
      <c r="AC47" s="8" t="str">
        <f>"Firma ("&amp;Anagrafica!B89&amp;")"</f>
        <v>Firma (Commissario 1)</v>
      </c>
      <c r="AE47" s="88"/>
      <c r="AF47" s="88"/>
      <c r="AG47" s="89"/>
      <c r="AH47" s="88"/>
      <c r="AI47" s="88"/>
    </row>
    <row r="48" spans="1:35" ht="18.75" x14ac:dyDescent="0.3">
      <c r="A48" s="19" t="str">
        <f>IF(Anagrafica!A90&lt;&gt;"",Anagrafica!A90&amp;" - "&amp;Anagrafica!B90,"")</f>
        <v>2 - Commissario 2</v>
      </c>
      <c r="B48" s="20"/>
      <c r="D48" s="1"/>
      <c r="AE48" s="90"/>
      <c r="AF48" s="90"/>
      <c r="AG48" s="91"/>
      <c r="AH48" s="90"/>
      <c r="AI48" s="90"/>
    </row>
    <row r="49" spans="1:35" s="5" customFormat="1" ht="13.5" customHeight="1" x14ac:dyDescent="0.2">
      <c r="A49" s="4" t="s">
        <v>10</v>
      </c>
      <c r="C49" s="60" t="str">
        <f>$A$13</f>
        <v/>
      </c>
      <c r="E49" s="60" t="str">
        <f>+$A$14</f>
        <v/>
      </c>
      <c r="G49" s="60" t="str">
        <f>+$A$15</f>
        <v/>
      </c>
      <c r="I49" s="60" t="str">
        <f>+$A$16</f>
        <v/>
      </c>
      <c r="K49" s="60" t="str">
        <f>+$A$17</f>
        <v/>
      </c>
      <c r="M49" s="60" t="str">
        <f>+$A$18</f>
        <v/>
      </c>
      <c r="O49" s="60" t="str">
        <f>+$A$19</f>
        <v/>
      </c>
      <c r="Q49" s="60" t="str">
        <f>+$A$20</f>
        <v/>
      </c>
      <c r="S49" s="60" t="str">
        <f>+$A$21</f>
        <v/>
      </c>
      <c r="U49" s="60" t="str">
        <f>+$A$22</f>
        <v/>
      </c>
      <c r="W49" s="60" t="str">
        <f>+$A$23</f>
        <v/>
      </c>
      <c r="Y49" s="60" t="str">
        <f>+$A$24</f>
        <v/>
      </c>
      <c r="AA49" s="60" t="str">
        <f>+$A$25</f>
        <v/>
      </c>
      <c r="AC49" s="60" t="str">
        <f>+$A$26</f>
        <v/>
      </c>
      <c r="AE49" s="26"/>
      <c r="AG49" s="4" t="s">
        <v>10</v>
      </c>
      <c r="AH49" s="5" t="s">
        <v>1</v>
      </c>
      <c r="AI49" s="5" t="s">
        <v>0</v>
      </c>
    </row>
    <row r="50" spans="1:35" ht="13.5" x14ac:dyDescent="0.25">
      <c r="A50" s="59" t="str">
        <f>+$A$12</f>
        <v/>
      </c>
      <c r="B50" s="22"/>
      <c r="C50" s="23"/>
      <c r="D50" s="22"/>
      <c r="E50" s="23"/>
      <c r="F50" s="22"/>
      <c r="G50" s="23"/>
      <c r="H50" s="22"/>
      <c r="I50" s="23"/>
      <c r="J50" s="22"/>
      <c r="K50" s="23"/>
      <c r="L50" s="22"/>
      <c r="M50" s="23"/>
      <c r="N50" s="22"/>
      <c r="O50" s="23"/>
      <c r="P50" s="22"/>
      <c r="Q50" s="23"/>
      <c r="R50" s="22"/>
      <c r="S50" s="23"/>
      <c r="T50" s="22"/>
      <c r="U50" s="23"/>
      <c r="V50" s="22"/>
      <c r="W50" s="23"/>
      <c r="X50" s="22"/>
      <c r="Y50" s="23"/>
      <c r="Z50" s="22"/>
      <c r="AA50" s="23"/>
      <c r="AB50" s="22"/>
      <c r="AC50" s="23"/>
      <c r="AE50" s="29" t="str">
        <f t="shared" ref="AE50:AE63" si="4">IF(OR(A50="",AND(A50&lt;&gt;"",A51="")),"",SUM(B50,D50,F50,H50,J50,L50,N50,P50,R50,T50,V50,X50,Z50,AB50))</f>
        <v/>
      </c>
      <c r="AG50" s="6" t="str">
        <f>+$A$12</f>
        <v/>
      </c>
      <c r="AH50" s="6" t="str">
        <f>IF(A50&lt;&gt;"",AE50,"")</f>
        <v/>
      </c>
      <c r="AI50" s="105" t="str">
        <f>IF(AH50="","",IF(AH50&gt;0,ROUND(AH50/LARGE(AH50:AH64,1),3),0))</f>
        <v/>
      </c>
    </row>
    <row r="51" spans="1:35" ht="13.5" x14ac:dyDescent="0.25">
      <c r="A51" s="59" t="str">
        <f>+$A$13</f>
        <v/>
      </c>
      <c r="B51" s="24"/>
      <c r="C51" s="24"/>
      <c r="D51" s="22"/>
      <c r="E51" s="23"/>
      <c r="F51" s="22"/>
      <c r="G51" s="23"/>
      <c r="H51" s="22"/>
      <c r="I51" s="23"/>
      <c r="J51" s="22"/>
      <c r="K51" s="23"/>
      <c r="L51" s="22"/>
      <c r="M51" s="23"/>
      <c r="N51" s="22"/>
      <c r="O51" s="23"/>
      <c r="P51" s="22"/>
      <c r="Q51" s="23"/>
      <c r="R51" s="22"/>
      <c r="S51" s="23"/>
      <c r="T51" s="22"/>
      <c r="U51" s="23"/>
      <c r="V51" s="22"/>
      <c r="W51" s="23"/>
      <c r="X51" s="22"/>
      <c r="Y51" s="23"/>
      <c r="Z51" s="22"/>
      <c r="AA51" s="23"/>
      <c r="AB51" s="22"/>
      <c r="AC51" s="23"/>
      <c r="AE51" s="29" t="str">
        <f t="shared" si="4"/>
        <v/>
      </c>
      <c r="AG51" s="7" t="str">
        <f>+$A$13</f>
        <v/>
      </c>
      <c r="AH51" s="7" t="str">
        <f>IF(A51&lt;&gt;"",IF(AE51&lt;&gt;"",AE51,0)+IF(C65&lt;&gt;"",C65,0),"")</f>
        <v/>
      </c>
      <c r="AI51" s="106" t="str">
        <f>IF(AH51="","",IF(AH51&gt;0,ROUND(AH51/LARGE(AH50:AH64,1),3),0))</f>
        <v/>
      </c>
    </row>
    <row r="52" spans="1:35" ht="13.5" x14ac:dyDescent="0.25">
      <c r="A52" s="59" t="str">
        <f>+$A$14</f>
        <v/>
      </c>
      <c r="B52" s="24"/>
      <c r="C52" s="24"/>
      <c r="D52" s="24"/>
      <c r="E52" s="24"/>
      <c r="F52" s="22"/>
      <c r="G52" s="23"/>
      <c r="H52" s="22"/>
      <c r="I52" s="23"/>
      <c r="J52" s="22"/>
      <c r="K52" s="23"/>
      <c r="L52" s="22"/>
      <c r="M52" s="23"/>
      <c r="N52" s="22"/>
      <c r="O52" s="23"/>
      <c r="P52" s="22"/>
      <c r="Q52" s="23"/>
      <c r="R52" s="22"/>
      <c r="S52" s="23"/>
      <c r="T52" s="22"/>
      <c r="U52" s="23"/>
      <c r="V52" s="22"/>
      <c r="W52" s="23"/>
      <c r="X52" s="22"/>
      <c r="Y52" s="23"/>
      <c r="Z52" s="22"/>
      <c r="AA52" s="23"/>
      <c r="AB52" s="22"/>
      <c r="AC52" s="23"/>
      <c r="AE52" s="29" t="str">
        <f t="shared" si="4"/>
        <v/>
      </c>
      <c r="AG52" s="7" t="str">
        <f>+$A$14</f>
        <v/>
      </c>
      <c r="AH52" s="7" t="str">
        <f>IF(A52&lt;&gt;"",IF(AE52&lt;&gt;"",AE52,0)+IF(E65&lt;&gt;"",E65,0),"")</f>
        <v/>
      </c>
      <c r="AI52" s="106" t="str">
        <f>IF(AH52="","",IF(AH52&gt;0,ROUND(AH52/LARGE(AH50:AH64,1),3),0))</f>
        <v/>
      </c>
    </row>
    <row r="53" spans="1:35" ht="13.5" x14ac:dyDescent="0.25">
      <c r="A53" s="59" t="str">
        <f>+$A$15</f>
        <v/>
      </c>
      <c r="B53" s="24"/>
      <c r="C53" s="24"/>
      <c r="D53" s="24"/>
      <c r="E53" s="24"/>
      <c r="F53" s="24"/>
      <c r="G53" s="24"/>
      <c r="H53" s="22"/>
      <c r="I53" s="23"/>
      <c r="J53" s="22"/>
      <c r="K53" s="23"/>
      <c r="L53" s="22"/>
      <c r="M53" s="23"/>
      <c r="N53" s="22"/>
      <c r="O53" s="23"/>
      <c r="P53" s="22"/>
      <c r="Q53" s="23"/>
      <c r="R53" s="22"/>
      <c r="S53" s="23"/>
      <c r="T53" s="22"/>
      <c r="U53" s="23"/>
      <c r="V53" s="22"/>
      <c r="W53" s="23"/>
      <c r="X53" s="22"/>
      <c r="Y53" s="23"/>
      <c r="Z53" s="22"/>
      <c r="AA53" s="23"/>
      <c r="AB53" s="22"/>
      <c r="AC53" s="23"/>
      <c r="AE53" s="29" t="str">
        <f t="shared" si="4"/>
        <v/>
      </c>
      <c r="AG53" s="7" t="str">
        <f>+$A$15</f>
        <v/>
      </c>
      <c r="AH53" s="7" t="str">
        <f>IF(A53&lt;&gt;"",IF(AE53&lt;&gt;"",AE53,0)+IF(G65&lt;&gt;"",G65,0),"")</f>
        <v/>
      </c>
      <c r="AI53" s="106" t="str">
        <f>IF(AH53="","",IF(AH53&gt;0,ROUND(AH53/LARGE(AH50:AH64,1),3),0))</f>
        <v/>
      </c>
    </row>
    <row r="54" spans="1:35" ht="13.5" x14ac:dyDescent="0.25">
      <c r="A54" s="59" t="str">
        <f>+$A$16</f>
        <v/>
      </c>
      <c r="B54" s="24"/>
      <c r="C54" s="24"/>
      <c r="D54" s="24"/>
      <c r="E54" s="24"/>
      <c r="F54" s="24"/>
      <c r="G54" s="24"/>
      <c r="H54" s="24"/>
      <c r="I54" s="24"/>
      <c r="J54" s="22"/>
      <c r="K54" s="23"/>
      <c r="L54" s="22"/>
      <c r="M54" s="23"/>
      <c r="N54" s="22"/>
      <c r="O54" s="23"/>
      <c r="P54" s="22"/>
      <c r="Q54" s="23"/>
      <c r="R54" s="22"/>
      <c r="S54" s="23"/>
      <c r="T54" s="22"/>
      <c r="U54" s="23"/>
      <c r="V54" s="22"/>
      <c r="W54" s="23"/>
      <c r="X54" s="22"/>
      <c r="Y54" s="23"/>
      <c r="Z54" s="22"/>
      <c r="AA54" s="23"/>
      <c r="AB54" s="22"/>
      <c r="AC54" s="23"/>
      <c r="AE54" s="29" t="str">
        <f t="shared" si="4"/>
        <v/>
      </c>
      <c r="AG54" s="7" t="str">
        <f>+$A$16</f>
        <v/>
      </c>
      <c r="AH54" s="7" t="str">
        <f>IF(A54&lt;&gt;"",IF(AE54&lt;&gt;"",AE54,0)+IF(I65&lt;&gt;"",I65,0),"")</f>
        <v/>
      </c>
      <c r="AI54" s="106" t="str">
        <f>IF(AH54="","",IF(AH54&gt;0,ROUND(AH54/LARGE(AH50:AH64,1),3),0))</f>
        <v/>
      </c>
    </row>
    <row r="55" spans="1:35" ht="13.5" x14ac:dyDescent="0.25">
      <c r="A55" s="59" t="str">
        <f>+$A$17</f>
        <v/>
      </c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2"/>
      <c r="M55" s="23"/>
      <c r="N55" s="22"/>
      <c r="O55" s="23"/>
      <c r="P55" s="22"/>
      <c r="Q55" s="23"/>
      <c r="R55" s="22"/>
      <c r="S55" s="23"/>
      <c r="T55" s="22"/>
      <c r="U55" s="23"/>
      <c r="V55" s="22"/>
      <c r="W55" s="23"/>
      <c r="X55" s="22"/>
      <c r="Y55" s="23"/>
      <c r="Z55" s="22"/>
      <c r="AA55" s="23"/>
      <c r="AB55" s="22"/>
      <c r="AC55" s="23"/>
      <c r="AE55" s="29" t="str">
        <f t="shared" si="4"/>
        <v/>
      </c>
      <c r="AG55" s="7" t="str">
        <f>+$A$17</f>
        <v/>
      </c>
      <c r="AH55" s="7" t="str">
        <f>IF(A55&lt;&gt;"",IF(AE55&lt;&gt;"",AE55,0)+IF(K65&lt;&gt;"",K65,0),"")</f>
        <v/>
      </c>
      <c r="AI55" s="106" t="str">
        <f>IF(AH55="","",IF(AH55&gt;0,ROUND(AH55/LARGE(AH50:AH64,1),3),0))</f>
        <v/>
      </c>
    </row>
    <row r="56" spans="1:35" ht="13.5" x14ac:dyDescent="0.25">
      <c r="A56" s="59" t="str">
        <f>+$A$18</f>
        <v/>
      </c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2"/>
      <c r="O56" s="23"/>
      <c r="P56" s="22"/>
      <c r="Q56" s="23"/>
      <c r="R56" s="22"/>
      <c r="S56" s="23"/>
      <c r="T56" s="22"/>
      <c r="U56" s="23"/>
      <c r="V56" s="22"/>
      <c r="W56" s="23"/>
      <c r="X56" s="22"/>
      <c r="Y56" s="23"/>
      <c r="Z56" s="22"/>
      <c r="AA56" s="23"/>
      <c r="AB56" s="22"/>
      <c r="AC56" s="23"/>
      <c r="AE56" s="29" t="str">
        <f t="shared" si="4"/>
        <v/>
      </c>
      <c r="AG56" s="7" t="str">
        <f>+$A$18</f>
        <v/>
      </c>
      <c r="AH56" s="7" t="str">
        <f>IF(A56&lt;&gt;"",IF(AE56&lt;&gt;"",AE56,0)+IF(M65&lt;&gt;"",M65,0),"")</f>
        <v/>
      </c>
      <c r="AI56" s="106" t="str">
        <f>IF(AH56="","",IF(AH56&gt;0,ROUND(AH56/LARGE(AH50:AH64,1),3),0))</f>
        <v/>
      </c>
    </row>
    <row r="57" spans="1:35" ht="13.5" x14ac:dyDescent="0.25">
      <c r="A57" s="59" t="str">
        <f>+$A$19</f>
        <v/>
      </c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2"/>
      <c r="Q57" s="23"/>
      <c r="R57" s="22"/>
      <c r="S57" s="23"/>
      <c r="T57" s="22"/>
      <c r="U57" s="23"/>
      <c r="V57" s="22"/>
      <c r="W57" s="23"/>
      <c r="X57" s="22"/>
      <c r="Y57" s="23"/>
      <c r="Z57" s="22"/>
      <c r="AA57" s="23"/>
      <c r="AB57" s="22"/>
      <c r="AC57" s="23"/>
      <c r="AE57" s="29" t="str">
        <f t="shared" si="4"/>
        <v/>
      </c>
      <c r="AG57" s="7" t="str">
        <f>+$A$19</f>
        <v/>
      </c>
      <c r="AH57" s="7" t="str">
        <f>IF(A57&lt;&gt;"",IF(AE57&lt;&gt;"",AE57,0)+IF(O65&lt;&gt;"",O65,0),"")</f>
        <v/>
      </c>
      <c r="AI57" s="106" t="str">
        <f>IF(AH57="","",IF(AH57&gt;0,ROUND(AH57/LARGE(AH50:AH64,1),3),0))</f>
        <v/>
      </c>
    </row>
    <row r="58" spans="1:35" ht="13.5" x14ac:dyDescent="0.25">
      <c r="A58" s="59" t="str">
        <f>+$A$20</f>
        <v/>
      </c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2"/>
      <c r="S58" s="23"/>
      <c r="T58" s="22"/>
      <c r="U58" s="23"/>
      <c r="V58" s="22"/>
      <c r="W58" s="23"/>
      <c r="X58" s="22"/>
      <c r="Y58" s="23"/>
      <c r="Z58" s="22"/>
      <c r="AA58" s="23"/>
      <c r="AB58" s="22"/>
      <c r="AC58" s="23"/>
      <c r="AE58" s="29" t="str">
        <f t="shared" si="4"/>
        <v/>
      </c>
      <c r="AG58" s="7" t="str">
        <f>+$A$20</f>
        <v/>
      </c>
      <c r="AH58" s="7" t="str">
        <f>IF(A58&lt;&gt;"",IF(AE58&lt;&gt;"",AE58,0)+IF(Q65&lt;&gt;"",Q65,0),"")</f>
        <v/>
      </c>
      <c r="AI58" s="106" t="str">
        <f>IF(AH58="","",IF(AH58&gt;0,ROUND(AH58/LARGE(AH50:AH64,1),3),0))</f>
        <v/>
      </c>
    </row>
    <row r="59" spans="1:35" ht="13.5" x14ac:dyDescent="0.25">
      <c r="A59" s="59" t="str">
        <f>+$A$21</f>
        <v/>
      </c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2"/>
      <c r="U59" s="23"/>
      <c r="V59" s="22"/>
      <c r="W59" s="23"/>
      <c r="X59" s="22"/>
      <c r="Y59" s="23"/>
      <c r="Z59" s="22"/>
      <c r="AA59" s="23"/>
      <c r="AB59" s="22"/>
      <c r="AC59" s="23"/>
      <c r="AE59" s="29" t="str">
        <f t="shared" si="4"/>
        <v/>
      </c>
      <c r="AG59" s="7" t="str">
        <f>+$A$21</f>
        <v/>
      </c>
      <c r="AH59" s="7" t="str">
        <f>IF(A59&lt;&gt;"",IF(AE59&lt;&gt;"",AE59,0)+IF(S65&lt;&gt;"",S65,0),"")</f>
        <v/>
      </c>
      <c r="AI59" s="106" t="str">
        <f>IF(AH59="","",IF(AH59&gt;0,ROUND(AH59/LARGE(AH50:AH64,1),3),0))</f>
        <v/>
      </c>
    </row>
    <row r="60" spans="1:35" ht="13.5" x14ac:dyDescent="0.25">
      <c r="A60" s="59" t="str">
        <f>+$A$22</f>
        <v/>
      </c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2"/>
      <c r="W60" s="23"/>
      <c r="X60" s="22"/>
      <c r="Y60" s="23"/>
      <c r="Z60" s="22"/>
      <c r="AA60" s="23"/>
      <c r="AB60" s="22"/>
      <c r="AC60" s="23"/>
      <c r="AE60" s="29" t="str">
        <f t="shared" si="4"/>
        <v/>
      </c>
      <c r="AG60" s="7" t="str">
        <f>+$A$22</f>
        <v/>
      </c>
      <c r="AH60" s="7" t="str">
        <f>IF(A60&lt;&gt;"",IF(AE60&lt;&gt;"",AE60,0)+IF(U65&lt;&gt;"",U65,0),"")</f>
        <v/>
      </c>
      <c r="AI60" s="106" t="str">
        <f>IF(AH60="","",IF(AH60&gt;0,ROUND(AH60/LARGE(AH50:AH64,1),3),0))</f>
        <v/>
      </c>
    </row>
    <row r="61" spans="1:35" ht="13.5" x14ac:dyDescent="0.25">
      <c r="A61" s="59" t="str">
        <f>+$A$23</f>
        <v/>
      </c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2"/>
      <c r="Y61" s="23"/>
      <c r="Z61" s="22"/>
      <c r="AA61" s="23"/>
      <c r="AB61" s="22"/>
      <c r="AC61" s="23"/>
      <c r="AE61" s="29" t="str">
        <f t="shared" si="4"/>
        <v/>
      </c>
      <c r="AG61" s="7" t="str">
        <f>+$A$23</f>
        <v/>
      </c>
      <c r="AH61" s="7" t="str">
        <f>IF(A61&lt;&gt;"",IF(AE61&lt;&gt;"",AE61,0)+IF(W65&lt;&gt;"",W65,0),"")</f>
        <v/>
      </c>
      <c r="AI61" s="106" t="str">
        <f>IF(AH61="","",IF(AH61&gt;0,ROUND(AH61/LARGE(AH50:AH64,1),3),0))</f>
        <v/>
      </c>
    </row>
    <row r="62" spans="1:35" ht="13.5" x14ac:dyDescent="0.25">
      <c r="A62" s="59" t="str">
        <f>+$A$24</f>
        <v/>
      </c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2"/>
      <c r="AA62" s="23"/>
      <c r="AB62" s="22"/>
      <c r="AC62" s="23"/>
      <c r="AE62" s="29" t="str">
        <f t="shared" si="4"/>
        <v/>
      </c>
      <c r="AG62" s="7" t="str">
        <f>+$A$24</f>
        <v/>
      </c>
      <c r="AH62" s="7" t="str">
        <f>IF(A62&lt;&gt;"",IF(AE62&lt;&gt;"",AE62,0)+IF(Y65&lt;&gt;"",Y65,0),"")</f>
        <v/>
      </c>
      <c r="AI62" s="106" t="str">
        <f>IF(AH62="","",IF(AH62&gt;0,ROUND(AH62/LARGE(AH50:AH64,1),3),0))</f>
        <v/>
      </c>
    </row>
    <row r="63" spans="1:35" ht="13.5" x14ac:dyDescent="0.25">
      <c r="A63" s="59" t="str">
        <f>+$A$25</f>
        <v/>
      </c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2"/>
      <c r="AC63" s="23"/>
      <c r="AE63" s="29" t="str">
        <f t="shared" si="4"/>
        <v/>
      </c>
      <c r="AG63" s="7" t="str">
        <f>+$A$25</f>
        <v/>
      </c>
      <c r="AH63" s="7" t="str">
        <f>IF(A63&lt;&gt;"",IF(AE63&lt;&gt;"",AE63,0)+IF(AA65&lt;&gt;"",AA65,0),"")</f>
        <v/>
      </c>
      <c r="AI63" s="106" t="str">
        <f>IF(AH63="","",IF(AH63&gt;0,ROUND(AH63/LARGE(AH50:AH64,1),3),0))</f>
        <v/>
      </c>
    </row>
    <row r="64" spans="1:35" x14ac:dyDescent="0.2">
      <c r="A64" s="59" t="str">
        <f>+$A$26</f>
        <v/>
      </c>
      <c r="C64" s="3"/>
      <c r="AE64" s="26"/>
      <c r="AG64" s="40" t="str">
        <f>+$A$26</f>
        <v/>
      </c>
      <c r="AH64" s="40" t="str">
        <f>IF(A64&lt;&gt;"",IF(AE64&lt;&gt;"",AE64,0)+IF(AC65&lt;&gt;"",AC65,0),"")</f>
        <v/>
      </c>
      <c r="AI64" s="107" t="str">
        <f>IF(AH64="","",IF(AH64&gt;0,ROUND(AH64/LARGE(AH50:AH64,1),3),0))</f>
        <v/>
      </c>
    </row>
    <row r="65" spans="1:35" s="26" customFormat="1" x14ac:dyDescent="0.2">
      <c r="C65" s="27" t="str">
        <f>IF(C49="","",SUM(C50:C63))</f>
        <v/>
      </c>
      <c r="E65" s="27" t="str">
        <f>IF(E49="","",SUM(E50:E63))</f>
        <v/>
      </c>
      <c r="G65" s="27" t="str">
        <f>IF(G49="","",SUM(G50:G63))</f>
        <v/>
      </c>
      <c r="I65" s="27" t="str">
        <f>IF(I49="","",SUM(I50:I63))</f>
        <v/>
      </c>
      <c r="K65" s="27" t="str">
        <f>IF(K49="","",SUM(K50:K63))</f>
        <v/>
      </c>
      <c r="M65" s="27" t="str">
        <f>IF(M49="","",SUM(M50:M63))</f>
        <v/>
      </c>
      <c r="O65" s="27" t="str">
        <f>IF(O49="","",SUM(O50:O63))</f>
        <v/>
      </c>
      <c r="Q65" s="27" t="str">
        <f>IF(Q49="","",SUM(Q50:Q63))</f>
        <v/>
      </c>
      <c r="S65" s="27" t="str">
        <f>IF(S49="","",SUM(S50:S63))</f>
        <v/>
      </c>
      <c r="U65" s="27" t="str">
        <f>IF(U49="","",SUM(U50:U63))</f>
        <v/>
      </c>
      <c r="W65" s="27" t="str">
        <f>IF(W49="","",SUM(W50:W63))</f>
        <v/>
      </c>
      <c r="X65" s="27"/>
      <c r="Y65" s="27" t="str">
        <f>IF(Y49="","",SUM(Y50:Y63))</f>
        <v/>
      </c>
      <c r="AA65" s="27" t="str">
        <f>IF(AA49="","",SUM(AA50:AA63))</f>
        <v/>
      </c>
      <c r="AC65" s="27" t="str">
        <f>IF(AC49="","",SUM(AC50:AC63))</f>
        <v/>
      </c>
      <c r="AG65" s="41"/>
      <c r="AH65" s="93"/>
      <c r="AI65" s="41"/>
    </row>
    <row r="66" spans="1:35" ht="24" customHeight="1" x14ac:dyDescent="0.2">
      <c r="AC66" s="8" t="str">
        <f>"Firma ("&amp;Anagrafica!B90&amp;")"</f>
        <v>Firma (Commissario 2)</v>
      </c>
      <c r="AE66" s="88"/>
      <c r="AF66" s="88"/>
      <c r="AG66" s="89"/>
      <c r="AH66" s="88"/>
      <c r="AI66" s="88"/>
    </row>
    <row r="67" spans="1:35" ht="18.75" x14ac:dyDescent="0.3">
      <c r="A67" s="19" t="str">
        <f>IF(Anagrafica!A91&lt;&gt;"",Anagrafica!A91&amp;" - "&amp;Anagrafica!B91,"")</f>
        <v>3 - Commissario 3</v>
      </c>
      <c r="B67" s="20"/>
      <c r="D67" s="1"/>
    </row>
    <row r="68" spans="1:35" s="5" customFormat="1" ht="13.5" customHeight="1" x14ac:dyDescent="0.2">
      <c r="A68" s="4" t="s">
        <v>10</v>
      </c>
      <c r="C68" s="60" t="str">
        <f>$A$13</f>
        <v/>
      </c>
      <c r="E68" s="60" t="str">
        <f>+$A$14</f>
        <v/>
      </c>
      <c r="G68" s="60" t="str">
        <f>+$A$15</f>
        <v/>
      </c>
      <c r="I68" s="60" t="str">
        <f>+$A$16</f>
        <v/>
      </c>
      <c r="K68" s="60" t="str">
        <f>+$A$17</f>
        <v/>
      </c>
      <c r="M68" s="60" t="str">
        <f>+$A$18</f>
        <v/>
      </c>
      <c r="O68" s="60" t="str">
        <f>+$A$19</f>
        <v/>
      </c>
      <c r="Q68" s="60" t="str">
        <f>+$A$20</f>
        <v/>
      </c>
      <c r="S68" s="60" t="str">
        <f>+$A$21</f>
        <v/>
      </c>
      <c r="U68" s="60" t="str">
        <f>+$A$22</f>
        <v/>
      </c>
      <c r="W68" s="60" t="str">
        <f>+$A$23</f>
        <v/>
      </c>
      <c r="Y68" s="60" t="str">
        <f>+$A$24</f>
        <v/>
      </c>
      <c r="AA68" s="60" t="str">
        <f>+$A$25</f>
        <v/>
      </c>
      <c r="AC68" s="60" t="str">
        <f>+$A$26</f>
        <v/>
      </c>
      <c r="AE68" s="26"/>
      <c r="AG68" s="4" t="s">
        <v>10</v>
      </c>
      <c r="AH68" s="5" t="s">
        <v>1</v>
      </c>
      <c r="AI68" s="5" t="s">
        <v>0</v>
      </c>
    </row>
    <row r="69" spans="1:35" ht="13.5" x14ac:dyDescent="0.25">
      <c r="A69" s="59" t="str">
        <f>+$A$12</f>
        <v/>
      </c>
      <c r="B69" s="22"/>
      <c r="C69" s="23"/>
      <c r="D69" s="22"/>
      <c r="E69" s="23"/>
      <c r="F69" s="22"/>
      <c r="G69" s="23"/>
      <c r="H69" s="22"/>
      <c r="I69" s="23"/>
      <c r="J69" s="22"/>
      <c r="K69" s="23"/>
      <c r="L69" s="22"/>
      <c r="M69" s="23"/>
      <c r="N69" s="22"/>
      <c r="O69" s="23"/>
      <c r="P69" s="22"/>
      <c r="Q69" s="23"/>
      <c r="R69" s="22"/>
      <c r="S69" s="23"/>
      <c r="T69" s="22"/>
      <c r="U69" s="23"/>
      <c r="V69" s="22"/>
      <c r="W69" s="23"/>
      <c r="X69" s="22"/>
      <c r="Y69" s="23"/>
      <c r="Z69" s="22"/>
      <c r="AA69" s="23"/>
      <c r="AB69" s="22"/>
      <c r="AC69" s="23"/>
      <c r="AE69" s="29" t="str">
        <f t="shared" ref="AE69:AE82" si="5">IF(OR(A69="",AND(A69&lt;&gt;"",A70="")),"",SUM(B69,D69,F69,H69,J69,L69,N69,P69,R69,T69,V69,X69,Z69,AB69))</f>
        <v/>
      </c>
      <c r="AG69" s="6" t="str">
        <f>+$A$12</f>
        <v/>
      </c>
      <c r="AH69" s="6" t="str">
        <f>IF(A69&lt;&gt;"",AE69,"")</f>
        <v/>
      </c>
      <c r="AI69" s="105" t="str">
        <f>IF(AH69="","",IF(AH69&gt;0,ROUND(AH69/LARGE(AH69:AH83,1),3),0))</f>
        <v/>
      </c>
    </row>
    <row r="70" spans="1:35" ht="13.5" x14ac:dyDescent="0.25">
      <c r="A70" s="59" t="str">
        <f>+$A$13</f>
        <v/>
      </c>
      <c r="B70" s="24"/>
      <c r="C70" s="24"/>
      <c r="D70" s="22"/>
      <c r="E70" s="23"/>
      <c r="F70" s="22"/>
      <c r="G70" s="23"/>
      <c r="H70" s="22"/>
      <c r="I70" s="23"/>
      <c r="J70" s="22"/>
      <c r="K70" s="23"/>
      <c r="L70" s="22"/>
      <c r="M70" s="23"/>
      <c r="N70" s="22"/>
      <c r="O70" s="23"/>
      <c r="P70" s="22"/>
      <c r="Q70" s="23"/>
      <c r="R70" s="22"/>
      <c r="S70" s="23"/>
      <c r="T70" s="22"/>
      <c r="U70" s="23"/>
      <c r="V70" s="22"/>
      <c r="W70" s="23"/>
      <c r="X70" s="22"/>
      <c r="Y70" s="23"/>
      <c r="Z70" s="22"/>
      <c r="AA70" s="23"/>
      <c r="AB70" s="22"/>
      <c r="AC70" s="23"/>
      <c r="AE70" s="29" t="str">
        <f t="shared" si="5"/>
        <v/>
      </c>
      <c r="AG70" s="7" t="str">
        <f>+$A$13</f>
        <v/>
      </c>
      <c r="AH70" s="7" t="str">
        <f>IF(A70&lt;&gt;"",IF(AE70&lt;&gt;"",AE70,0)+IF(C84&lt;&gt;"",C84,0),"")</f>
        <v/>
      </c>
      <c r="AI70" s="106" t="str">
        <f>IF(AH70="","",IF(AH70&gt;0,ROUND(AH70/LARGE(AH69:AH83,1),3),0))</f>
        <v/>
      </c>
    </row>
    <row r="71" spans="1:35" ht="13.5" x14ac:dyDescent="0.25">
      <c r="A71" s="59" t="str">
        <f>+$A$14</f>
        <v/>
      </c>
      <c r="B71" s="24"/>
      <c r="C71" s="24"/>
      <c r="D71" s="24"/>
      <c r="E71" s="24"/>
      <c r="F71" s="22"/>
      <c r="G71" s="23"/>
      <c r="H71" s="22"/>
      <c r="I71" s="23"/>
      <c r="J71" s="22"/>
      <c r="K71" s="23"/>
      <c r="L71" s="22"/>
      <c r="M71" s="23"/>
      <c r="N71" s="22"/>
      <c r="O71" s="23"/>
      <c r="P71" s="22"/>
      <c r="Q71" s="23"/>
      <c r="R71" s="22"/>
      <c r="S71" s="23"/>
      <c r="T71" s="22"/>
      <c r="U71" s="23"/>
      <c r="V71" s="22"/>
      <c r="W71" s="23"/>
      <c r="X71" s="22"/>
      <c r="Y71" s="23"/>
      <c r="Z71" s="22"/>
      <c r="AA71" s="23"/>
      <c r="AB71" s="22"/>
      <c r="AC71" s="23"/>
      <c r="AE71" s="29" t="str">
        <f t="shared" si="5"/>
        <v/>
      </c>
      <c r="AG71" s="7" t="str">
        <f>+$A$14</f>
        <v/>
      </c>
      <c r="AH71" s="7" t="str">
        <f>IF(A71&lt;&gt;"",IF(AE71&lt;&gt;"",AE71,0)+IF(E84&lt;&gt;"",E84,0),"")</f>
        <v/>
      </c>
      <c r="AI71" s="106" t="str">
        <f>IF(AH71="","",IF(AH71&gt;0,ROUND(AH71/LARGE(AH69:AH83,1),3),0))</f>
        <v/>
      </c>
    </row>
    <row r="72" spans="1:35" ht="13.5" x14ac:dyDescent="0.25">
      <c r="A72" s="59" t="str">
        <f>+$A$15</f>
        <v/>
      </c>
      <c r="B72" s="24"/>
      <c r="C72" s="24"/>
      <c r="D72" s="24"/>
      <c r="E72" s="24"/>
      <c r="F72" s="24"/>
      <c r="G72" s="24"/>
      <c r="H72" s="22"/>
      <c r="I72" s="23"/>
      <c r="J72" s="22"/>
      <c r="K72" s="23"/>
      <c r="L72" s="22"/>
      <c r="M72" s="23"/>
      <c r="N72" s="22"/>
      <c r="O72" s="23"/>
      <c r="P72" s="22"/>
      <c r="Q72" s="23"/>
      <c r="R72" s="22"/>
      <c r="S72" s="23"/>
      <c r="T72" s="22"/>
      <c r="U72" s="23"/>
      <c r="V72" s="22"/>
      <c r="W72" s="23"/>
      <c r="X72" s="22"/>
      <c r="Y72" s="23"/>
      <c r="Z72" s="22"/>
      <c r="AA72" s="23"/>
      <c r="AB72" s="22"/>
      <c r="AC72" s="23"/>
      <c r="AE72" s="29" t="str">
        <f t="shared" si="5"/>
        <v/>
      </c>
      <c r="AG72" s="7" t="str">
        <f>+$A$15</f>
        <v/>
      </c>
      <c r="AH72" s="7" t="str">
        <f>IF(A72&lt;&gt;"",IF(AE72&lt;&gt;"",AE72,0)+IF(G84&lt;&gt;"",G84,0),"")</f>
        <v/>
      </c>
      <c r="AI72" s="106" t="str">
        <f>IF(AH72="","",IF(AH72&gt;0,ROUND(AH72/LARGE(AH69:AH83,1),3),0))</f>
        <v/>
      </c>
    </row>
    <row r="73" spans="1:35" ht="13.5" x14ac:dyDescent="0.25">
      <c r="A73" s="59" t="str">
        <f>+$A$16</f>
        <v/>
      </c>
      <c r="B73" s="24"/>
      <c r="C73" s="24"/>
      <c r="D73" s="24"/>
      <c r="E73" s="24"/>
      <c r="F73" s="24"/>
      <c r="G73" s="24"/>
      <c r="H73" s="24"/>
      <c r="I73" s="24"/>
      <c r="J73" s="22"/>
      <c r="K73" s="23"/>
      <c r="L73" s="22"/>
      <c r="M73" s="23"/>
      <c r="N73" s="22"/>
      <c r="O73" s="23"/>
      <c r="P73" s="22"/>
      <c r="Q73" s="23"/>
      <c r="R73" s="22"/>
      <c r="S73" s="23"/>
      <c r="T73" s="22"/>
      <c r="U73" s="23"/>
      <c r="V73" s="22"/>
      <c r="W73" s="23"/>
      <c r="X73" s="22"/>
      <c r="Y73" s="23"/>
      <c r="Z73" s="22"/>
      <c r="AA73" s="23"/>
      <c r="AB73" s="22"/>
      <c r="AC73" s="23"/>
      <c r="AE73" s="29" t="str">
        <f t="shared" si="5"/>
        <v/>
      </c>
      <c r="AG73" s="7" t="str">
        <f>+$A$16</f>
        <v/>
      </c>
      <c r="AH73" s="7" t="str">
        <f>IF(A73&lt;&gt;"",IF(AE73&lt;&gt;"",AE73,0)+IF(I84&lt;&gt;"",I84,0),"")</f>
        <v/>
      </c>
      <c r="AI73" s="106" t="str">
        <f>IF(AH73="","",IF(AH73&gt;0,ROUND(AH73/LARGE(AH69:AH83,1),3),0))</f>
        <v/>
      </c>
    </row>
    <row r="74" spans="1:35" ht="13.5" x14ac:dyDescent="0.25">
      <c r="A74" s="59" t="str">
        <f>+$A$17</f>
        <v/>
      </c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2"/>
      <c r="M74" s="23"/>
      <c r="N74" s="22"/>
      <c r="O74" s="23"/>
      <c r="P74" s="22"/>
      <c r="Q74" s="23"/>
      <c r="R74" s="22"/>
      <c r="S74" s="23"/>
      <c r="T74" s="22"/>
      <c r="U74" s="23"/>
      <c r="V74" s="22"/>
      <c r="W74" s="23"/>
      <c r="X74" s="22"/>
      <c r="Y74" s="23"/>
      <c r="Z74" s="22"/>
      <c r="AA74" s="23"/>
      <c r="AB74" s="22"/>
      <c r="AC74" s="23"/>
      <c r="AE74" s="29" t="str">
        <f t="shared" si="5"/>
        <v/>
      </c>
      <c r="AG74" s="7" t="str">
        <f>+$A$17</f>
        <v/>
      </c>
      <c r="AH74" s="7" t="str">
        <f>IF(A74&lt;&gt;"",IF(AE74&lt;&gt;"",AE74,0)+IF(K84&lt;&gt;"",K84,0),"")</f>
        <v/>
      </c>
      <c r="AI74" s="106" t="str">
        <f>IF(AH74="","",IF(AH74&gt;0,ROUND(AH74/LARGE(AH69:AH83,1),3),0))</f>
        <v/>
      </c>
    </row>
    <row r="75" spans="1:35" ht="13.5" x14ac:dyDescent="0.25">
      <c r="A75" s="59" t="str">
        <f>+$A$18</f>
        <v/>
      </c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2"/>
      <c r="O75" s="23"/>
      <c r="P75" s="22"/>
      <c r="Q75" s="23"/>
      <c r="R75" s="22"/>
      <c r="S75" s="23"/>
      <c r="T75" s="22"/>
      <c r="U75" s="23"/>
      <c r="V75" s="22"/>
      <c r="W75" s="23"/>
      <c r="X75" s="22"/>
      <c r="Y75" s="23"/>
      <c r="Z75" s="22"/>
      <c r="AA75" s="23"/>
      <c r="AB75" s="22"/>
      <c r="AC75" s="23"/>
      <c r="AE75" s="29" t="str">
        <f t="shared" si="5"/>
        <v/>
      </c>
      <c r="AG75" s="7" t="str">
        <f>+$A$18</f>
        <v/>
      </c>
      <c r="AH75" s="7" t="str">
        <f>IF(A75&lt;&gt;"",IF(AE75&lt;&gt;"",AE75,0)+IF(M84&lt;&gt;"",M84,0),"")</f>
        <v/>
      </c>
      <c r="AI75" s="106" t="str">
        <f>IF(AH75="","",IF(AH75&gt;0,ROUND(AH75/LARGE(AH69:AH83,1),3),0))</f>
        <v/>
      </c>
    </row>
    <row r="76" spans="1:35" ht="13.5" x14ac:dyDescent="0.25">
      <c r="A76" s="59" t="str">
        <f>+$A$19</f>
        <v/>
      </c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2"/>
      <c r="Q76" s="23"/>
      <c r="R76" s="22"/>
      <c r="S76" s="23"/>
      <c r="T76" s="22"/>
      <c r="U76" s="23"/>
      <c r="V76" s="22"/>
      <c r="W76" s="23"/>
      <c r="X76" s="22"/>
      <c r="Y76" s="23"/>
      <c r="Z76" s="22"/>
      <c r="AA76" s="23"/>
      <c r="AB76" s="22"/>
      <c r="AC76" s="23"/>
      <c r="AE76" s="29" t="str">
        <f t="shared" si="5"/>
        <v/>
      </c>
      <c r="AG76" s="7" t="str">
        <f>+$A$19</f>
        <v/>
      </c>
      <c r="AH76" s="7" t="str">
        <f>IF(A76&lt;&gt;"",IF(AE76&lt;&gt;"",AE76,0)+IF(O84&lt;&gt;"",O84,0),"")</f>
        <v/>
      </c>
      <c r="AI76" s="106" t="str">
        <f>IF(AH76="","",IF(AH76&gt;0,ROUND(AH76/LARGE(AH69:AH83,1),3),0))</f>
        <v/>
      </c>
    </row>
    <row r="77" spans="1:35" ht="13.5" x14ac:dyDescent="0.25">
      <c r="A77" s="59" t="str">
        <f>+$A$20</f>
        <v/>
      </c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2"/>
      <c r="S77" s="23"/>
      <c r="T77" s="22"/>
      <c r="U77" s="23"/>
      <c r="V77" s="22"/>
      <c r="W77" s="23"/>
      <c r="X77" s="22"/>
      <c r="Y77" s="23"/>
      <c r="Z77" s="22"/>
      <c r="AA77" s="23"/>
      <c r="AB77" s="22"/>
      <c r="AC77" s="23"/>
      <c r="AE77" s="29" t="str">
        <f t="shared" si="5"/>
        <v/>
      </c>
      <c r="AG77" s="7" t="str">
        <f>+$A$20</f>
        <v/>
      </c>
      <c r="AH77" s="7" t="str">
        <f>IF(A77&lt;&gt;"",IF(AE77&lt;&gt;"",AE77,0)+IF(Q84&lt;&gt;"",Q84,0),"")</f>
        <v/>
      </c>
      <c r="AI77" s="106" t="str">
        <f>IF(AH77="","",IF(AH77&gt;0,ROUND(AH77/LARGE(AH69:AH83,1),3),0))</f>
        <v/>
      </c>
    </row>
    <row r="78" spans="1:35" ht="13.5" x14ac:dyDescent="0.25">
      <c r="A78" s="59" t="str">
        <f>+$A$21</f>
        <v/>
      </c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2"/>
      <c r="U78" s="23"/>
      <c r="V78" s="22"/>
      <c r="W78" s="23"/>
      <c r="X78" s="22"/>
      <c r="Y78" s="23"/>
      <c r="Z78" s="22"/>
      <c r="AA78" s="23"/>
      <c r="AB78" s="22"/>
      <c r="AC78" s="23"/>
      <c r="AE78" s="29" t="str">
        <f t="shared" si="5"/>
        <v/>
      </c>
      <c r="AG78" s="7" t="str">
        <f>+$A$21</f>
        <v/>
      </c>
      <c r="AH78" s="7" t="str">
        <f>IF(A78&lt;&gt;"",IF(AE78&lt;&gt;"",AE78,0)+IF(S84&lt;&gt;"",S84,0),"")</f>
        <v/>
      </c>
      <c r="AI78" s="106" t="str">
        <f>IF(AH78="","",IF(AH78&gt;0,ROUND(AH78/LARGE(AH69:AH83,1),3),0))</f>
        <v/>
      </c>
    </row>
    <row r="79" spans="1:35" ht="13.5" x14ac:dyDescent="0.25">
      <c r="A79" s="59" t="str">
        <f>+$A$22</f>
        <v/>
      </c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2"/>
      <c r="W79" s="23"/>
      <c r="X79" s="22"/>
      <c r="Y79" s="23"/>
      <c r="Z79" s="22"/>
      <c r="AA79" s="23"/>
      <c r="AB79" s="22"/>
      <c r="AC79" s="23"/>
      <c r="AE79" s="29" t="str">
        <f t="shared" si="5"/>
        <v/>
      </c>
      <c r="AG79" s="7" t="str">
        <f>+$A$22</f>
        <v/>
      </c>
      <c r="AH79" s="7" t="str">
        <f>IF(A79&lt;&gt;"",IF(AE79&lt;&gt;"",AE79,0)+IF(U84&lt;&gt;"",U84,0),"")</f>
        <v/>
      </c>
      <c r="AI79" s="106" t="str">
        <f>IF(AH79="","",IF(AH79&gt;0,ROUND(AH79/LARGE(AH69:AH83,1),3),0))</f>
        <v/>
      </c>
    </row>
    <row r="80" spans="1:35" ht="13.5" x14ac:dyDescent="0.25">
      <c r="A80" s="59" t="str">
        <f>+$A$23</f>
        <v/>
      </c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2"/>
      <c r="Y80" s="23"/>
      <c r="Z80" s="22"/>
      <c r="AA80" s="23"/>
      <c r="AB80" s="22"/>
      <c r="AC80" s="23"/>
      <c r="AE80" s="29" t="str">
        <f t="shared" si="5"/>
        <v/>
      </c>
      <c r="AG80" s="7" t="str">
        <f>+$A$23</f>
        <v/>
      </c>
      <c r="AH80" s="7" t="str">
        <f>IF(A80&lt;&gt;"",IF(AE80&lt;&gt;"",AE80,0)+IF(W84&lt;&gt;"",W84,0),"")</f>
        <v/>
      </c>
      <c r="AI80" s="106" t="str">
        <f>IF(AH80="","",IF(AH80&gt;0,ROUND(AH80/LARGE(AH69:AH83,1),3),0))</f>
        <v/>
      </c>
    </row>
    <row r="81" spans="1:35" ht="13.5" x14ac:dyDescent="0.25">
      <c r="A81" s="59" t="str">
        <f>+$A$24</f>
        <v/>
      </c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2"/>
      <c r="AA81" s="23"/>
      <c r="AB81" s="22"/>
      <c r="AC81" s="23"/>
      <c r="AE81" s="29" t="str">
        <f t="shared" si="5"/>
        <v/>
      </c>
      <c r="AG81" s="7" t="str">
        <f>+$A$24</f>
        <v/>
      </c>
      <c r="AH81" s="7" t="str">
        <f>IF(A81&lt;&gt;"",IF(AE81&lt;&gt;"",AE81,0)+IF(Y84&lt;&gt;"",Y84,0),"")</f>
        <v/>
      </c>
      <c r="AI81" s="106" t="str">
        <f>IF(AH81="","",IF(AH81&gt;0,ROUND(AH81/LARGE(AH69:AH83,1),3),0))</f>
        <v/>
      </c>
    </row>
    <row r="82" spans="1:35" ht="13.5" x14ac:dyDescent="0.25">
      <c r="A82" s="59" t="str">
        <f>+$A$25</f>
        <v/>
      </c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2"/>
      <c r="AC82" s="23"/>
      <c r="AE82" s="29" t="str">
        <f t="shared" si="5"/>
        <v/>
      </c>
      <c r="AG82" s="7" t="str">
        <f>+$A$25</f>
        <v/>
      </c>
      <c r="AH82" s="7" t="str">
        <f>IF(A82&lt;&gt;"",IF(AE82&lt;&gt;"",AE82,0)+IF(AA84&lt;&gt;"",AA84,0),"")</f>
        <v/>
      </c>
      <c r="AI82" s="106" t="str">
        <f>IF(AH82="","",IF(AH82&gt;0,ROUND(AH82/LARGE(AH69:AH83,1),3),0))</f>
        <v/>
      </c>
    </row>
    <row r="83" spans="1:35" x14ac:dyDescent="0.2">
      <c r="A83" s="59" t="str">
        <f>+$A$26</f>
        <v/>
      </c>
      <c r="C83" s="3"/>
      <c r="AE83" s="26"/>
      <c r="AG83" s="40" t="str">
        <f>+$A$26</f>
        <v/>
      </c>
      <c r="AH83" s="40" t="str">
        <f>IF(A83&lt;&gt;"",IF(AE83&lt;&gt;"",AE83,0)+IF(AC84&lt;&gt;"",AC84,0),"")</f>
        <v/>
      </c>
      <c r="AI83" s="107" t="str">
        <f>IF(AH83="","",IF(AH83&gt;0,ROUND(AH83/LARGE(AH69:AH83,1),3),0))</f>
        <v/>
      </c>
    </row>
    <row r="84" spans="1:35" s="26" customFormat="1" x14ac:dyDescent="0.2">
      <c r="C84" s="27" t="str">
        <f>IF(C68="","",SUM(C69:C82))</f>
        <v/>
      </c>
      <c r="E84" s="27" t="str">
        <f>IF(E68="","",SUM(E69:E82))</f>
        <v/>
      </c>
      <c r="G84" s="27" t="str">
        <f>IF(G68="","",SUM(G69:G82))</f>
        <v/>
      </c>
      <c r="I84" s="27" t="str">
        <f>IF(I68="","",SUM(I69:I82))</f>
        <v/>
      </c>
      <c r="K84" s="27" t="str">
        <f>IF(K68="","",SUM(K69:K82))</f>
        <v/>
      </c>
      <c r="M84" s="27" t="str">
        <f>IF(M68="","",SUM(M69:M82))</f>
        <v/>
      </c>
      <c r="O84" s="27" t="str">
        <f>IF(O68="","",SUM(O69:O82))</f>
        <v/>
      </c>
      <c r="Q84" s="27" t="str">
        <f>IF(Q68="","",SUM(Q69:Q82))</f>
        <v/>
      </c>
      <c r="S84" s="27" t="str">
        <f>IF(S68="","",SUM(S69:S82))</f>
        <v/>
      </c>
      <c r="U84" s="27" t="str">
        <f>IF(U68="","",SUM(U69:U82))</f>
        <v/>
      </c>
      <c r="W84" s="27" t="str">
        <f>IF(W68="","",SUM(W69:W82))</f>
        <v/>
      </c>
      <c r="X84" s="27"/>
      <c r="Y84" s="27" t="str">
        <f>IF(Y68="","",SUM(Y69:Y82))</f>
        <v/>
      </c>
      <c r="AA84" s="27" t="str">
        <f>IF(AA68="","",SUM(AA69:AA82))</f>
        <v/>
      </c>
      <c r="AC84" s="27" t="str">
        <f>IF(AC68="","",SUM(AC69:AC82))</f>
        <v/>
      </c>
      <c r="AG84" s="41"/>
      <c r="AH84" s="93"/>
      <c r="AI84" s="41"/>
    </row>
    <row r="85" spans="1:35" ht="24" customHeight="1" x14ac:dyDescent="0.2">
      <c r="AC85" s="8" t="str">
        <f>"Firma ("&amp;Anagrafica!B91&amp;")"</f>
        <v>Firma (Commissario 3)</v>
      </c>
      <c r="AE85" s="88"/>
      <c r="AF85" s="88"/>
      <c r="AG85" s="89"/>
      <c r="AH85" s="88"/>
      <c r="AI85" s="88"/>
    </row>
    <row r="86" spans="1:35" ht="18.75" x14ac:dyDescent="0.3">
      <c r="A86" s="19" t="str">
        <f>IF(Anagrafica!A92&lt;&gt;"",Anagrafica!A92&amp;" - "&amp;Anagrafica!B92,"")</f>
        <v/>
      </c>
      <c r="B86" s="20"/>
      <c r="D86" s="1"/>
      <c r="AE86" s="90"/>
      <c r="AF86" s="90"/>
      <c r="AG86" s="91"/>
      <c r="AH86" s="90"/>
      <c r="AI86" s="90"/>
    </row>
    <row r="87" spans="1:35" s="5" customFormat="1" ht="13.5" customHeight="1" x14ac:dyDescent="0.2">
      <c r="A87" s="4" t="s">
        <v>10</v>
      </c>
      <c r="C87" s="60" t="str">
        <f>$A$13</f>
        <v/>
      </c>
      <c r="E87" s="60" t="str">
        <f>+$A$14</f>
        <v/>
      </c>
      <c r="G87" s="60" t="str">
        <f>+$A$15</f>
        <v/>
      </c>
      <c r="I87" s="60" t="str">
        <f>+$A$16</f>
        <v/>
      </c>
      <c r="K87" s="60" t="str">
        <f>+$A$17</f>
        <v/>
      </c>
      <c r="M87" s="60" t="str">
        <f>+$A$18</f>
        <v/>
      </c>
      <c r="O87" s="60" t="str">
        <f>+$A$19</f>
        <v/>
      </c>
      <c r="Q87" s="60" t="str">
        <f>+$A$20</f>
        <v/>
      </c>
      <c r="S87" s="60" t="str">
        <f>+$A$21</f>
        <v/>
      </c>
      <c r="U87" s="60" t="str">
        <f>+$A$22</f>
        <v/>
      </c>
      <c r="W87" s="60" t="str">
        <f>+$A$23</f>
        <v/>
      </c>
      <c r="Y87" s="60" t="str">
        <f>+$A$24</f>
        <v/>
      </c>
      <c r="AA87" s="60" t="str">
        <f>+$A$25</f>
        <v/>
      </c>
      <c r="AC87" s="60" t="str">
        <f>+$A$26</f>
        <v/>
      </c>
      <c r="AE87" s="26"/>
      <c r="AG87" s="4" t="s">
        <v>10</v>
      </c>
      <c r="AH87" s="5" t="s">
        <v>1</v>
      </c>
      <c r="AI87" s="5" t="s">
        <v>0</v>
      </c>
    </row>
    <row r="88" spans="1:35" ht="13.5" x14ac:dyDescent="0.25">
      <c r="A88" s="59" t="str">
        <f>+$A$12</f>
        <v/>
      </c>
      <c r="B88" s="22"/>
      <c r="C88" s="23"/>
      <c r="D88" s="22"/>
      <c r="E88" s="23"/>
      <c r="F88" s="22"/>
      <c r="G88" s="23"/>
      <c r="H88" s="22"/>
      <c r="I88" s="23"/>
      <c r="J88" s="22"/>
      <c r="K88" s="23"/>
      <c r="L88" s="22"/>
      <c r="M88" s="23"/>
      <c r="N88" s="22"/>
      <c r="O88" s="23"/>
      <c r="P88" s="22"/>
      <c r="Q88" s="23"/>
      <c r="R88" s="22"/>
      <c r="S88" s="23"/>
      <c r="T88" s="22"/>
      <c r="U88" s="23"/>
      <c r="V88" s="22"/>
      <c r="W88" s="23"/>
      <c r="X88" s="22"/>
      <c r="Y88" s="23"/>
      <c r="Z88" s="22"/>
      <c r="AA88" s="23"/>
      <c r="AB88" s="22"/>
      <c r="AC88" s="23"/>
      <c r="AE88" s="29" t="str">
        <f t="shared" ref="AE88:AE101" si="6">IF(OR(A88="",AND(A88&lt;&gt;"",A89="")),"",SUM(B88,D88,F88,H88,J88,L88,N88,P88,R88,T88,V88,X88,Z88,AB88))</f>
        <v/>
      </c>
      <c r="AG88" s="6" t="str">
        <f>+$A$12</f>
        <v/>
      </c>
      <c r="AH88" s="6" t="str">
        <f>IF(A88&lt;&gt;"",AE88,"")</f>
        <v/>
      </c>
      <c r="AI88" s="105" t="str">
        <f>IF(AH88="","",IF(AH88&gt;0,ROUND(AH88/LARGE(AH88:AH102,1),3),0))</f>
        <v/>
      </c>
    </row>
    <row r="89" spans="1:35" ht="13.5" x14ac:dyDescent="0.25">
      <c r="A89" s="59" t="str">
        <f>+$A$13</f>
        <v/>
      </c>
      <c r="B89" s="24"/>
      <c r="C89" s="24"/>
      <c r="D89" s="22"/>
      <c r="E89" s="23"/>
      <c r="F89" s="22"/>
      <c r="G89" s="23"/>
      <c r="H89" s="22"/>
      <c r="I89" s="23"/>
      <c r="J89" s="22"/>
      <c r="K89" s="23"/>
      <c r="L89" s="22"/>
      <c r="M89" s="23"/>
      <c r="N89" s="22"/>
      <c r="O89" s="23"/>
      <c r="P89" s="22"/>
      <c r="Q89" s="23"/>
      <c r="R89" s="22"/>
      <c r="S89" s="23"/>
      <c r="T89" s="22"/>
      <c r="U89" s="23"/>
      <c r="V89" s="22"/>
      <c r="W89" s="23"/>
      <c r="X89" s="22"/>
      <c r="Y89" s="23"/>
      <c r="Z89" s="22"/>
      <c r="AA89" s="23"/>
      <c r="AB89" s="22"/>
      <c r="AC89" s="23"/>
      <c r="AE89" s="29" t="str">
        <f t="shared" si="6"/>
        <v/>
      </c>
      <c r="AG89" s="7" t="str">
        <f>+$A$13</f>
        <v/>
      </c>
      <c r="AH89" s="7" t="str">
        <f>IF(A89&lt;&gt;"",IF(AE89&lt;&gt;"",AE89,0)+IF(C103&lt;&gt;"",C103,0),"")</f>
        <v/>
      </c>
      <c r="AI89" s="106" t="str">
        <f>IF(AH89="","",IF(AH89&gt;0,ROUND(AH89/LARGE(AH88:AH102,1),3),0))</f>
        <v/>
      </c>
    </row>
    <row r="90" spans="1:35" ht="13.5" x14ac:dyDescent="0.25">
      <c r="A90" s="59" t="str">
        <f>+$A$14</f>
        <v/>
      </c>
      <c r="B90" s="24"/>
      <c r="C90" s="24"/>
      <c r="D90" s="24"/>
      <c r="E90" s="24"/>
      <c r="F90" s="22"/>
      <c r="G90" s="23"/>
      <c r="H90" s="22"/>
      <c r="I90" s="23"/>
      <c r="J90" s="22"/>
      <c r="K90" s="23"/>
      <c r="L90" s="22"/>
      <c r="M90" s="23"/>
      <c r="N90" s="22"/>
      <c r="O90" s="23"/>
      <c r="P90" s="22"/>
      <c r="Q90" s="23"/>
      <c r="R90" s="22"/>
      <c r="S90" s="23"/>
      <c r="T90" s="22"/>
      <c r="U90" s="23"/>
      <c r="V90" s="22"/>
      <c r="W90" s="23"/>
      <c r="X90" s="22"/>
      <c r="Y90" s="23"/>
      <c r="Z90" s="22"/>
      <c r="AA90" s="23"/>
      <c r="AB90" s="22"/>
      <c r="AC90" s="23"/>
      <c r="AE90" s="29" t="str">
        <f t="shared" si="6"/>
        <v/>
      </c>
      <c r="AG90" s="7" t="str">
        <f>+$A$14</f>
        <v/>
      </c>
      <c r="AH90" s="7" t="str">
        <f>IF(A90&lt;&gt;"",IF(AE90&lt;&gt;"",AE90,0)+IF(E103&lt;&gt;"",E103,0),"")</f>
        <v/>
      </c>
      <c r="AI90" s="106" t="str">
        <f>IF(AH90="","",IF(AH90&gt;0,ROUND(AH90/LARGE(AH88:AH102,1),3),0))</f>
        <v/>
      </c>
    </row>
    <row r="91" spans="1:35" ht="13.5" x14ac:dyDescent="0.25">
      <c r="A91" s="59" t="str">
        <f>+$A$15</f>
        <v/>
      </c>
      <c r="B91" s="24"/>
      <c r="C91" s="24"/>
      <c r="D91" s="24"/>
      <c r="E91" s="24"/>
      <c r="F91" s="24"/>
      <c r="G91" s="24"/>
      <c r="H91" s="22"/>
      <c r="I91" s="23"/>
      <c r="J91" s="22"/>
      <c r="K91" s="23"/>
      <c r="L91" s="22"/>
      <c r="M91" s="23"/>
      <c r="N91" s="22"/>
      <c r="O91" s="23"/>
      <c r="P91" s="22"/>
      <c r="Q91" s="23"/>
      <c r="R91" s="22"/>
      <c r="S91" s="23"/>
      <c r="T91" s="22"/>
      <c r="U91" s="23"/>
      <c r="V91" s="22"/>
      <c r="W91" s="23"/>
      <c r="X91" s="22"/>
      <c r="Y91" s="23"/>
      <c r="Z91" s="22"/>
      <c r="AA91" s="23"/>
      <c r="AB91" s="22"/>
      <c r="AC91" s="23"/>
      <c r="AE91" s="29" t="str">
        <f t="shared" si="6"/>
        <v/>
      </c>
      <c r="AG91" s="7" t="str">
        <f>+$A$15</f>
        <v/>
      </c>
      <c r="AH91" s="7" t="str">
        <f>IF(A91&lt;&gt;"",IF(AE91&lt;&gt;"",AE91,0)+IF(G103&lt;&gt;"",G103,0),"")</f>
        <v/>
      </c>
      <c r="AI91" s="106" t="str">
        <f>IF(AH91="","",IF(AH91&gt;0,ROUND(AH91/LARGE(AH88:AH102,1),3),0))</f>
        <v/>
      </c>
    </row>
    <row r="92" spans="1:35" ht="13.5" x14ac:dyDescent="0.25">
      <c r="A92" s="59" t="str">
        <f>+$A$16</f>
        <v/>
      </c>
      <c r="B92" s="24"/>
      <c r="C92" s="24"/>
      <c r="D92" s="24"/>
      <c r="E92" s="24"/>
      <c r="F92" s="24"/>
      <c r="G92" s="24"/>
      <c r="H92" s="24"/>
      <c r="I92" s="24"/>
      <c r="J92" s="22"/>
      <c r="K92" s="23"/>
      <c r="L92" s="22"/>
      <c r="M92" s="23"/>
      <c r="N92" s="22"/>
      <c r="O92" s="23"/>
      <c r="P92" s="22"/>
      <c r="Q92" s="23"/>
      <c r="R92" s="22"/>
      <c r="S92" s="23"/>
      <c r="T92" s="22"/>
      <c r="U92" s="23"/>
      <c r="V92" s="22"/>
      <c r="W92" s="23"/>
      <c r="X92" s="22"/>
      <c r="Y92" s="23"/>
      <c r="Z92" s="22"/>
      <c r="AA92" s="23"/>
      <c r="AB92" s="22"/>
      <c r="AC92" s="23"/>
      <c r="AE92" s="29" t="str">
        <f t="shared" si="6"/>
        <v/>
      </c>
      <c r="AG92" s="7" t="str">
        <f>+$A$16</f>
        <v/>
      </c>
      <c r="AH92" s="7" t="str">
        <f>IF(A92&lt;&gt;"",IF(AE92&lt;&gt;"",AE92,0)+IF(I103&lt;&gt;"",I103,0),"")</f>
        <v/>
      </c>
      <c r="AI92" s="106" t="str">
        <f>IF(AH92="","",IF(AH92&gt;0,ROUND(AH92/LARGE(AH88:AH102,1),3),0))</f>
        <v/>
      </c>
    </row>
    <row r="93" spans="1:35" ht="13.5" x14ac:dyDescent="0.25">
      <c r="A93" s="59" t="str">
        <f>+$A$17</f>
        <v/>
      </c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2"/>
      <c r="M93" s="23"/>
      <c r="N93" s="22"/>
      <c r="O93" s="23"/>
      <c r="P93" s="22"/>
      <c r="Q93" s="23"/>
      <c r="R93" s="22"/>
      <c r="S93" s="23"/>
      <c r="T93" s="22"/>
      <c r="U93" s="23"/>
      <c r="V93" s="22"/>
      <c r="W93" s="23"/>
      <c r="X93" s="22"/>
      <c r="Y93" s="23"/>
      <c r="Z93" s="22"/>
      <c r="AA93" s="23"/>
      <c r="AB93" s="22"/>
      <c r="AC93" s="23"/>
      <c r="AE93" s="29" t="str">
        <f t="shared" si="6"/>
        <v/>
      </c>
      <c r="AG93" s="7" t="str">
        <f>+$A$17</f>
        <v/>
      </c>
      <c r="AH93" s="7" t="str">
        <f>IF(A93&lt;&gt;"",IF(AE93&lt;&gt;"",AE93,0)+IF(K103&lt;&gt;"",K103,0),"")</f>
        <v/>
      </c>
      <c r="AI93" s="106" t="str">
        <f>IF(AH93="","",IF(AH93&gt;0,ROUND(AH93/LARGE(AH88:AH102,1),3),0))</f>
        <v/>
      </c>
    </row>
    <row r="94" spans="1:35" ht="13.5" x14ac:dyDescent="0.25">
      <c r="A94" s="59" t="str">
        <f>+$A$18</f>
        <v/>
      </c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2"/>
      <c r="O94" s="23"/>
      <c r="P94" s="22"/>
      <c r="Q94" s="23"/>
      <c r="R94" s="22"/>
      <c r="S94" s="23"/>
      <c r="T94" s="22"/>
      <c r="U94" s="23"/>
      <c r="V94" s="22"/>
      <c r="W94" s="23"/>
      <c r="X94" s="22"/>
      <c r="Y94" s="23"/>
      <c r="Z94" s="22"/>
      <c r="AA94" s="23"/>
      <c r="AB94" s="22"/>
      <c r="AC94" s="23"/>
      <c r="AE94" s="29" t="str">
        <f t="shared" si="6"/>
        <v/>
      </c>
      <c r="AG94" s="7" t="str">
        <f>+$A$18</f>
        <v/>
      </c>
      <c r="AH94" s="7" t="str">
        <f>IF(A94&lt;&gt;"",IF(AE94&lt;&gt;"",AE94,0)+IF(M103&lt;&gt;"",M103,0),"")</f>
        <v/>
      </c>
      <c r="AI94" s="106" t="str">
        <f>IF(AH94="","",IF(AH94&gt;0,ROUND(AH94/LARGE(AH88:AH102,1),3),0))</f>
        <v/>
      </c>
    </row>
    <row r="95" spans="1:35" ht="13.5" x14ac:dyDescent="0.25">
      <c r="A95" s="59" t="str">
        <f>+$A$19</f>
        <v/>
      </c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2"/>
      <c r="Q95" s="23"/>
      <c r="R95" s="22"/>
      <c r="S95" s="23"/>
      <c r="T95" s="22"/>
      <c r="U95" s="23"/>
      <c r="V95" s="22"/>
      <c r="W95" s="23"/>
      <c r="X95" s="22"/>
      <c r="Y95" s="23"/>
      <c r="Z95" s="22"/>
      <c r="AA95" s="23"/>
      <c r="AB95" s="22"/>
      <c r="AC95" s="23"/>
      <c r="AE95" s="29" t="str">
        <f t="shared" si="6"/>
        <v/>
      </c>
      <c r="AG95" s="7" t="str">
        <f>+$A$19</f>
        <v/>
      </c>
      <c r="AH95" s="7" t="str">
        <f>IF(A95&lt;&gt;"",IF(AE95&lt;&gt;"",AE95,0)+IF(O103&lt;&gt;"",O103,0),"")</f>
        <v/>
      </c>
      <c r="AI95" s="106" t="str">
        <f>IF(AH95="","",IF(AH95&gt;0,ROUND(AH95/LARGE(AH88:AH102,1),3),0))</f>
        <v/>
      </c>
    </row>
    <row r="96" spans="1:35" ht="13.5" x14ac:dyDescent="0.25">
      <c r="A96" s="59" t="str">
        <f>+$A$20</f>
        <v/>
      </c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2"/>
      <c r="S96" s="23"/>
      <c r="T96" s="22"/>
      <c r="U96" s="23"/>
      <c r="V96" s="22"/>
      <c r="W96" s="23"/>
      <c r="X96" s="22"/>
      <c r="Y96" s="23"/>
      <c r="Z96" s="22"/>
      <c r="AA96" s="23"/>
      <c r="AB96" s="22"/>
      <c r="AC96" s="23"/>
      <c r="AE96" s="29" t="str">
        <f t="shared" si="6"/>
        <v/>
      </c>
      <c r="AG96" s="7" t="str">
        <f>+$A$20</f>
        <v/>
      </c>
      <c r="AH96" s="7" t="str">
        <f>IF(A96&lt;&gt;"",IF(AE96&lt;&gt;"",AE96,0)+IF(Q103&lt;&gt;"",Q103,0),"")</f>
        <v/>
      </c>
      <c r="AI96" s="106" t="str">
        <f>IF(AH96="","",IF(AH96&gt;0,ROUND(AH96/LARGE(AH88:AH102,1),3),0))</f>
        <v/>
      </c>
    </row>
    <row r="97" spans="1:35" ht="13.5" x14ac:dyDescent="0.25">
      <c r="A97" s="59" t="str">
        <f>+$A$21</f>
        <v/>
      </c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2"/>
      <c r="U97" s="23"/>
      <c r="V97" s="22"/>
      <c r="W97" s="23"/>
      <c r="X97" s="22"/>
      <c r="Y97" s="23"/>
      <c r="Z97" s="22"/>
      <c r="AA97" s="23"/>
      <c r="AB97" s="22"/>
      <c r="AC97" s="23"/>
      <c r="AE97" s="29" t="str">
        <f t="shared" si="6"/>
        <v/>
      </c>
      <c r="AG97" s="7" t="str">
        <f>+$A$21</f>
        <v/>
      </c>
      <c r="AH97" s="7" t="str">
        <f>IF(A97&lt;&gt;"",IF(AE97&lt;&gt;"",AE97,0)+IF(S103&lt;&gt;"",S103,0),"")</f>
        <v/>
      </c>
      <c r="AI97" s="106" t="str">
        <f>IF(AH97="","",IF(AH97&gt;0,ROUND(AH97/LARGE(AH88:AH102,1),3),0))</f>
        <v/>
      </c>
    </row>
    <row r="98" spans="1:35" ht="13.5" x14ac:dyDescent="0.25">
      <c r="A98" s="59" t="str">
        <f>+$A$22</f>
        <v/>
      </c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2"/>
      <c r="W98" s="23"/>
      <c r="X98" s="22"/>
      <c r="Y98" s="23"/>
      <c r="Z98" s="22"/>
      <c r="AA98" s="23"/>
      <c r="AB98" s="22"/>
      <c r="AC98" s="23"/>
      <c r="AE98" s="29" t="str">
        <f t="shared" si="6"/>
        <v/>
      </c>
      <c r="AG98" s="7" t="str">
        <f>+$A$22</f>
        <v/>
      </c>
      <c r="AH98" s="7" t="str">
        <f>IF(A98&lt;&gt;"",IF(AE98&lt;&gt;"",AE98,0)+IF(U103&lt;&gt;"",U103,0),"")</f>
        <v/>
      </c>
      <c r="AI98" s="106" t="str">
        <f>IF(AH98="","",IF(AH98&gt;0,ROUND(AH98/LARGE(AH88:AH102,1),3),0))</f>
        <v/>
      </c>
    </row>
    <row r="99" spans="1:35" ht="13.5" x14ac:dyDescent="0.25">
      <c r="A99" s="59" t="str">
        <f>+$A$23</f>
        <v/>
      </c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2"/>
      <c r="Y99" s="23"/>
      <c r="Z99" s="22"/>
      <c r="AA99" s="23"/>
      <c r="AB99" s="22"/>
      <c r="AC99" s="23"/>
      <c r="AE99" s="29" t="str">
        <f t="shared" si="6"/>
        <v/>
      </c>
      <c r="AG99" s="7" t="str">
        <f>+$A$23</f>
        <v/>
      </c>
      <c r="AH99" s="7" t="str">
        <f>IF(A99&lt;&gt;"",IF(AE99&lt;&gt;"",AE99,0)+IF(W103&lt;&gt;"",W103,0),"")</f>
        <v/>
      </c>
      <c r="AI99" s="106" t="str">
        <f>IF(AH99="","",IF(AH99&gt;0,ROUND(AH99/LARGE(AH88:AH102,1),3),0))</f>
        <v/>
      </c>
    </row>
    <row r="100" spans="1:35" ht="13.5" x14ac:dyDescent="0.25">
      <c r="A100" s="59" t="str">
        <f>+$A$24</f>
        <v/>
      </c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2"/>
      <c r="AA100" s="23"/>
      <c r="AB100" s="22"/>
      <c r="AC100" s="23"/>
      <c r="AE100" s="29" t="str">
        <f t="shared" si="6"/>
        <v/>
      </c>
      <c r="AG100" s="7" t="str">
        <f>+$A$24</f>
        <v/>
      </c>
      <c r="AH100" s="7" t="str">
        <f>IF(A100&lt;&gt;"",IF(AE100&lt;&gt;"",AE100,0)+IF(Y103&lt;&gt;"",Y103,0),"")</f>
        <v/>
      </c>
      <c r="AI100" s="106" t="str">
        <f>IF(AH100="","",IF(AH100&gt;0,ROUND(AH100/LARGE(AH88:AH102,1),3),0))</f>
        <v/>
      </c>
    </row>
    <row r="101" spans="1:35" ht="13.5" x14ac:dyDescent="0.25">
      <c r="A101" s="59" t="str">
        <f>+$A$25</f>
        <v/>
      </c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2"/>
      <c r="AC101" s="23"/>
      <c r="AE101" s="29" t="str">
        <f t="shared" si="6"/>
        <v/>
      </c>
      <c r="AG101" s="7" t="str">
        <f>+$A$25</f>
        <v/>
      </c>
      <c r="AH101" s="7" t="str">
        <f>IF(A101&lt;&gt;"",IF(AE101&lt;&gt;"",AE101,0)+IF(AA103&lt;&gt;"",AA103,0),"")</f>
        <v/>
      </c>
      <c r="AI101" s="106" t="str">
        <f>IF(AH101="","",IF(AH101&gt;0,ROUND(AH101/LARGE(AH88:AH102,1),3),0))</f>
        <v/>
      </c>
    </row>
    <row r="102" spans="1:35" x14ac:dyDescent="0.2">
      <c r="A102" s="59" t="str">
        <f>+$A$26</f>
        <v/>
      </c>
      <c r="C102" s="3"/>
      <c r="AE102" s="26"/>
      <c r="AG102" s="40" t="str">
        <f>+$A$26</f>
        <v/>
      </c>
      <c r="AH102" s="40" t="str">
        <f>IF(A102&lt;&gt;"",IF(AE102&lt;&gt;"",AE102,0)+IF(AC103&lt;&gt;"",AC103,0),"")</f>
        <v/>
      </c>
      <c r="AI102" s="107" t="str">
        <f>IF(AH102="","",IF(AH102&gt;0,ROUND(AH102/LARGE(AH88:AH102,1),3),0))</f>
        <v/>
      </c>
    </row>
    <row r="103" spans="1:35" s="26" customFormat="1" x14ac:dyDescent="0.2">
      <c r="C103" s="27" t="str">
        <f>IF(C87="","",SUM(C88:C101))</f>
        <v/>
      </c>
      <c r="E103" s="27" t="str">
        <f>IF(E87="","",SUM(E88:E101))</f>
        <v/>
      </c>
      <c r="G103" s="27" t="str">
        <f>IF(G87="","",SUM(G88:G101))</f>
        <v/>
      </c>
      <c r="I103" s="27" t="str">
        <f>IF(I87="","",SUM(I88:I101))</f>
        <v/>
      </c>
      <c r="K103" s="27" t="str">
        <f>IF(K87="","",SUM(K88:K101))</f>
        <v/>
      </c>
      <c r="M103" s="27" t="str">
        <f>IF(M87="","",SUM(M88:M101))</f>
        <v/>
      </c>
      <c r="O103" s="27" t="str">
        <f>IF(O87="","",SUM(O88:O101))</f>
        <v/>
      </c>
      <c r="Q103" s="27" t="str">
        <f>IF(Q87="","",SUM(Q88:Q101))</f>
        <v/>
      </c>
      <c r="S103" s="27" t="str">
        <f>IF(S87="","",SUM(S88:S101))</f>
        <v/>
      </c>
      <c r="U103" s="27" t="str">
        <f>IF(U87="","",SUM(U88:U101))</f>
        <v/>
      </c>
      <c r="W103" s="27" t="str">
        <f>IF(W87="","",SUM(W88:W101))</f>
        <v/>
      </c>
      <c r="X103" s="27"/>
      <c r="Y103" s="27" t="str">
        <f>IF(Y87="","",SUM(Y88:Y101))</f>
        <v/>
      </c>
      <c r="AA103" s="27" t="str">
        <f>IF(AA87="","",SUM(AA88:AA101))</f>
        <v/>
      </c>
      <c r="AC103" s="27" t="str">
        <f>IF(AC87="","",SUM(AC88:AC101))</f>
        <v/>
      </c>
      <c r="AG103" s="41"/>
      <c r="AH103" s="93"/>
      <c r="AI103" s="41"/>
    </row>
    <row r="104" spans="1:35" ht="24" customHeight="1" x14ac:dyDescent="0.2">
      <c r="AC104" s="8" t="str">
        <f>"Firma ("&amp;Anagrafica!B92&amp;")"</f>
        <v>Firma ()</v>
      </c>
      <c r="AE104" s="88"/>
      <c r="AF104" s="88"/>
      <c r="AG104" s="89"/>
      <c r="AH104" s="88"/>
      <c r="AI104" s="88"/>
    </row>
    <row r="105" spans="1:35" ht="18.75" x14ac:dyDescent="0.3">
      <c r="A105" s="19" t="str">
        <f>IF(Anagrafica!A93&lt;&gt;"",Anagrafica!A93&amp;" - "&amp;Anagrafica!B93,"")</f>
        <v/>
      </c>
      <c r="B105" s="20"/>
      <c r="D105" s="1"/>
    </row>
    <row r="106" spans="1:35" s="5" customFormat="1" ht="13.5" customHeight="1" x14ac:dyDescent="0.2">
      <c r="A106" s="4" t="s">
        <v>10</v>
      </c>
      <c r="C106" s="60" t="str">
        <f>$A$13</f>
        <v/>
      </c>
      <c r="E106" s="60" t="str">
        <f>+$A$14</f>
        <v/>
      </c>
      <c r="G106" s="60" t="str">
        <f>+$A$15</f>
        <v/>
      </c>
      <c r="I106" s="60" t="str">
        <f>+$A$16</f>
        <v/>
      </c>
      <c r="K106" s="60" t="str">
        <f>+$A$17</f>
        <v/>
      </c>
      <c r="M106" s="60" t="str">
        <f>+$A$18</f>
        <v/>
      </c>
      <c r="O106" s="60" t="str">
        <f>+$A$19</f>
        <v/>
      </c>
      <c r="Q106" s="60" t="str">
        <f>+$A$20</f>
        <v/>
      </c>
      <c r="S106" s="60" t="str">
        <f>+$A$21</f>
        <v/>
      </c>
      <c r="U106" s="60" t="str">
        <f>+$A$22</f>
        <v/>
      </c>
      <c r="W106" s="60" t="str">
        <f>+$A$23</f>
        <v/>
      </c>
      <c r="Y106" s="60" t="str">
        <f>+$A$24</f>
        <v/>
      </c>
      <c r="AA106" s="60" t="str">
        <f>+$A$25</f>
        <v/>
      </c>
      <c r="AC106" s="60" t="str">
        <f>+$A$26</f>
        <v/>
      </c>
      <c r="AE106" s="26"/>
      <c r="AG106" s="4" t="s">
        <v>10</v>
      </c>
      <c r="AH106" s="5" t="s">
        <v>1</v>
      </c>
      <c r="AI106" s="5" t="s">
        <v>0</v>
      </c>
    </row>
    <row r="107" spans="1:35" ht="13.5" x14ac:dyDescent="0.25">
      <c r="A107" s="59" t="str">
        <f>+$A$12</f>
        <v/>
      </c>
      <c r="B107" s="22"/>
      <c r="C107" s="23"/>
      <c r="D107" s="22"/>
      <c r="E107" s="23"/>
      <c r="F107" s="22"/>
      <c r="G107" s="23"/>
      <c r="H107" s="22"/>
      <c r="I107" s="23"/>
      <c r="J107" s="22"/>
      <c r="K107" s="23"/>
      <c r="L107" s="22"/>
      <c r="M107" s="23"/>
      <c r="N107" s="22"/>
      <c r="O107" s="23"/>
      <c r="P107" s="22"/>
      <c r="Q107" s="23"/>
      <c r="R107" s="22"/>
      <c r="S107" s="23"/>
      <c r="T107" s="22"/>
      <c r="U107" s="23"/>
      <c r="V107" s="22"/>
      <c r="W107" s="23"/>
      <c r="X107" s="22"/>
      <c r="Y107" s="23"/>
      <c r="Z107" s="22"/>
      <c r="AA107" s="23"/>
      <c r="AB107" s="22"/>
      <c r="AC107" s="23"/>
      <c r="AE107" s="29" t="str">
        <f t="shared" ref="AE107:AE120" si="7">IF(OR(A107="",AND(A107&lt;&gt;"",A108="")),"",SUM(B107,D107,F107,H107,J107,L107,N107,P107,R107,T107,V107,X107,Z107,AB107))</f>
        <v/>
      </c>
      <c r="AG107" s="6" t="str">
        <f>+$A$12</f>
        <v/>
      </c>
      <c r="AH107" s="6" t="str">
        <f>IF(A107&lt;&gt;"",AE107,"")</f>
        <v/>
      </c>
      <c r="AI107" s="105" t="str">
        <f>IF(AH107="","",IF(AH107&gt;0,ROUND(AH107/LARGE(AH107:AH121,1),3),0))</f>
        <v/>
      </c>
    </row>
    <row r="108" spans="1:35" ht="13.5" x14ac:dyDescent="0.25">
      <c r="A108" s="59" t="str">
        <f>+$A$13</f>
        <v/>
      </c>
      <c r="B108" s="24"/>
      <c r="C108" s="24"/>
      <c r="D108" s="22"/>
      <c r="E108" s="23"/>
      <c r="F108" s="22"/>
      <c r="G108" s="23"/>
      <c r="H108" s="22"/>
      <c r="I108" s="23"/>
      <c r="J108" s="22"/>
      <c r="K108" s="23"/>
      <c r="L108" s="22"/>
      <c r="M108" s="23"/>
      <c r="N108" s="22"/>
      <c r="O108" s="23"/>
      <c r="P108" s="22"/>
      <c r="Q108" s="23"/>
      <c r="R108" s="22"/>
      <c r="S108" s="23"/>
      <c r="T108" s="22"/>
      <c r="U108" s="23"/>
      <c r="V108" s="22"/>
      <c r="W108" s="23"/>
      <c r="X108" s="22"/>
      <c r="Y108" s="23"/>
      <c r="Z108" s="22"/>
      <c r="AA108" s="23"/>
      <c r="AB108" s="22"/>
      <c r="AC108" s="23"/>
      <c r="AE108" s="29" t="str">
        <f t="shared" si="7"/>
        <v/>
      </c>
      <c r="AG108" s="7" t="str">
        <f>+$A$13</f>
        <v/>
      </c>
      <c r="AH108" s="7" t="str">
        <f>IF(A108&lt;&gt;"",IF(AE108&lt;&gt;"",AE108,0)+IF(C122&lt;&gt;"",C122,0),"")</f>
        <v/>
      </c>
      <c r="AI108" s="106" t="str">
        <f>IF(AH108="","",IF(AH108&gt;0,ROUND(AH108/LARGE(AH107:AH121,1),3),0))</f>
        <v/>
      </c>
    </row>
    <row r="109" spans="1:35" ht="13.5" x14ac:dyDescent="0.25">
      <c r="A109" s="59" t="str">
        <f>+$A$14</f>
        <v/>
      </c>
      <c r="B109" s="24"/>
      <c r="C109" s="24"/>
      <c r="D109" s="24"/>
      <c r="E109" s="24"/>
      <c r="F109" s="22"/>
      <c r="G109" s="23"/>
      <c r="H109" s="22"/>
      <c r="I109" s="23"/>
      <c r="J109" s="22"/>
      <c r="K109" s="23"/>
      <c r="L109" s="22"/>
      <c r="M109" s="23"/>
      <c r="N109" s="22"/>
      <c r="O109" s="23"/>
      <c r="P109" s="22"/>
      <c r="Q109" s="23"/>
      <c r="R109" s="22"/>
      <c r="S109" s="23"/>
      <c r="T109" s="22"/>
      <c r="U109" s="23"/>
      <c r="V109" s="22"/>
      <c r="W109" s="23"/>
      <c r="X109" s="22"/>
      <c r="Y109" s="23"/>
      <c r="Z109" s="22"/>
      <c r="AA109" s="23"/>
      <c r="AB109" s="22"/>
      <c r="AC109" s="23"/>
      <c r="AE109" s="29" t="str">
        <f t="shared" si="7"/>
        <v/>
      </c>
      <c r="AG109" s="7" t="str">
        <f>+$A$14</f>
        <v/>
      </c>
      <c r="AH109" s="7" t="str">
        <f>IF(A109&lt;&gt;"",IF(AE109&lt;&gt;"",AE109,0)+IF(E122&lt;&gt;"",E122,0),"")</f>
        <v/>
      </c>
      <c r="AI109" s="106" t="str">
        <f>IF(AH109="","",IF(AH109&gt;0,ROUND(AH109/LARGE(AH107:AH121,1),3),0))</f>
        <v/>
      </c>
    </row>
    <row r="110" spans="1:35" ht="13.5" x14ac:dyDescent="0.25">
      <c r="A110" s="59" t="str">
        <f>+$A$15</f>
        <v/>
      </c>
      <c r="B110" s="24"/>
      <c r="C110" s="24"/>
      <c r="D110" s="24"/>
      <c r="E110" s="24"/>
      <c r="F110" s="24"/>
      <c r="G110" s="24"/>
      <c r="H110" s="22"/>
      <c r="I110" s="23"/>
      <c r="J110" s="22"/>
      <c r="K110" s="23"/>
      <c r="L110" s="22"/>
      <c r="M110" s="23"/>
      <c r="N110" s="22"/>
      <c r="O110" s="23"/>
      <c r="P110" s="22"/>
      <c r="Q110" s="23"/>
      <c r="R110" s="22"/>
      <c r="S110" s="23"/>
      <c r="T110" s="22"/>
      <c r="U110" s="23"/>
      <c r="V110" s="22"/>
      <c r="W110" s="23"/>
      <c r="X110" s="22"/>
      <c r="Y110" s="23"/>
      <c r="Z110" s="22"/>
      <c r="AA110" s="23"/>
      <c r="AB110" s="22"/>
      <c r="AC110" s="23"/>
      <c r="AE110" s="29" t="str">
        <f t="shared" si="7"/>
        <v/>
      </c>
      <c r="AG110" s="7" t="str">
        <f>+$A$15</f>
        <v/>
      </c>
      <c r="AH110" s="7" t="str">
        <f>IF(A110&lt;&gt;"",IF(AE110&lt;&gt;"",AE110,0)+IF(G122&lt;&gt;"",G122,0),"")</f>
        <v/>
      </c>
      <c r="AI110" s="106" t="str">
        <f>IF(AH110="","",IF(AH110&gt;0,ROUND(AH110/LARGE(AH107:AH121,1),3),0))</f>
        <v/>
      </c>
    </row>
    <row r="111" spans="1:35" ht="13.5" x14ac:dyDescent="0.25">
      <c r="A111" s="59" t="str">
        <f>+$A$16</f>
        <v/>
      </c>
      <c r="B111" s="24"/>
      <c r="C111" s="24"/>
      <c r="D111" s="24"/>
      <c r="E111" s="24"/>
      <c r="F111" s="24"/>
      <c r="G111" s="24"/>
      <c r="H111" s="24"/>
      <c r="I111" s="24"/>
      <c r="J111" s="22"/>
      <c r="K111" s="23"/>
      <c r="L111" s="22"/>
      <c r="M111" s="23"/>
      <c r="N111" s="22"/>
      <c r="O111" s="23"/>
      <c r="P111" s="22"/>
      <c r="Q111" s="23"/>
      <c r="R111" s="22"/>
      <c r="S111" s="23"/>
      <c r="T111" s="22"/>
      <c r="U111" s="23"/>
      <c r="V111" s="22"/>
      <c r="W111" s="23"/>
      <c r="X111" s="22"/>
      <c r="Y111" s="23"/>
      <c r="Z111" s="22"/>
      <c r="AA111" s="23"/>
      <c r="AB111" s="22"/>
      <c r="AC111" s="23"/>
      <c r="AE111" s="29" t="str">
        <f t="shared" si="7"/>
        <v/>
      </c>
      <c r="AG111" s="7" t="str">
        <f>+$A$16</f>
        <v/>
      </c>
      <c r="AH111" s="7" t="str">
        <f>IF(A111&lt;&gt;"",IF(AE111&lt;&gt;"",AE111,0)+IF(I122&lt;&gt;"",I122,0),"")</f>
        <v/>
      </c>
      <c r="AI111" s="106" t="str">
        <f>IF(AH111="","",IF(AH111&gt;0,ROUND(AH111/LARGE(AH107:AH121,1),3),0))</f>
        <v/>
      </c>
    </row>
    <row r="112" spans="1:35" ht="13.5" x14ac:dyDescent="0.25">
      <c r="A112" s="59" t="str">
        <f>+$A$17</f>
        <v/>
      </c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2"/>
      <c r="M112" s="23"/>
      <c r="N112" s="22"/>
      <c r="O112" s="23"/>
      <c r="P112" s="22"/>
      <c r="Q112" s="23"/>
      <c r="R112" s="22"/>
      <c r="S112" s="23"/>
      <c r="T112" s="22"/>
      <c r="U112" s="23"/>
      <c r="V112" s="22"/>
      <c r="W112" s="23"/>
      <c r="X112" s="22"/>
      <c r="Y112" s="23"/>
      <c r="Z112" s="22"/>
      <c r="AA112" s="23"/>
      <c r="AB112" s="22"/>
      <c r="AC112" s="23"/>
      <c r="AE112" s="29" t="str">
        <f t="shared" si="7"/>
        <v/>
      </c>
      <c r="AG112" s="7" t="str">
        <f>+$A$17</f>
        <v/>
      </c>
      <c r="AH112" s="7" t="str">
        <f>IF(A112&lt;&gt;"",IF(AE112&lt;&gt;"",AE112,0)+IF(K122&lt;&gt;"",K122,0),"")</f>
        <v/>
      </c>
      <c r="AI112" s="106" t="str">
        <f>IF(AH112="","",IF(AH112&gt;0,ROUND(AH112/LARGE(AH107:AH121,1),3),0))</f>
        <v/>
      </c>
    </row>
    <row r="113" spans="1:35" ht="13.5" x14ac:dyDescent="0.25">
      <c r="A113" s="59" t="str">
        <f>+$A$18</f>
        <v/>
      </c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2"/>
      <c r="O113" s="23"/>
      <c r="P113" s="22"/>
      <c r="Q113" s="23"/>
      <c r="R113" s="22"/>
      <c r="S113" s="23"/>
      <c r="T113" s="22"/>
      <c r="U113" s="23"/>
      <c r="V113" s="22"/>
      <c r="W113" s="23"/>
      <c r="X113" s="22"/>
      <c r="Y113" s="23"/>
      <c r="Z113" s="22"/>
      <c r="AA113" s="23"/>
      <c r="AB113" s="22"/>
      <c r="AC113" s="23"/>
      <c r="AE113" s="29" t="str">
        <f t="shared" si="7"/>
        <v/>
      </c>
      <c r="AG113" s="7" t="str">
        <f>+$A$18</f>
        <v/>
      </c>
      <c r="AH113" s="7" t="str">
        <f>IF(A113&lt;&gt;"",IF(AE113&lt;&gt;"",AE113,0)+IF(M122&lt;&gt;"",M122,0),"")</f>
        <v/>
      </c>
      <c r="AI113" s="106" t="str">
        <f>IF(AH113="","",IF(AH113&gt;0,ROUND(AH113/LARGE(AH107:AH121,1),3),0))</f>
        <v/>
      </c>
    </row>
    <row r="114" spans="1:35" ht="13.5" x14ac:dyDescent="0.25">
      <c r="A114" s="59" t="str">
        <f>+$A$19</f>
        <v/>
      </c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2"/>
      <c r="Q114" s="23"/>
      <c r="R114" s="22"/>
      <c r="S114" s="23"/>
      <c r="T114" s="22"/>
      <c r="U114" s="23"/>
      <c r="V114" s="22"/>
      <c r="W114" s="23"/>
      <c r="X114" s="22"/>
      <c r="Y114" s="23"/>
      <c r="Z114" s="22"/>
      <c r="AA114" s="23"/>
      <c r="AB114" s="22"/>
      <c r="AC114" s="23"/>
      <c r="AE114" s="29" t="str">
        <f t="shared" si="7"/>
        <v/>
      </c>
      <c r="AG114" s="7" t="str">
        <f>+$A$19</f>
        <v/>
      </c>
      <c r="AH114" s="7" t="str">
        <f>IF(A114&lt;&gt;"",IF(AE114&lt;&gt;"",AE114,0)+IF(O122&lt;&gt;"",O122,0),"")</f>
        <v/>
      </c>
      <c r="AI114" s="106" t="str">
        <f>IF(AH114="","",IF(AH114&gt;0,ROUND(AH114/LARGE(AH107:AH121,1),3),0))</f>
        <v/>
      </c>
    </row>
    <row r="115" spans="1:35" ht="13.5" x14ac:dyDescent="0.25">
      <c r="A115" s="59" t="str">
        <f>+$A$20</f>
        <v/>
      </c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79"/>
      <c r="P115" s="24"/>
      <c r="Q115" s="24"/>
      <c r="R115" s="22"/>
      <c r="S115" s="23"/>
      <c r="T115" s="22"/>
      <c r="U115" s="23"/>
      <c r="V115" s="22"/>
      <c r="W115" s="23"/>
      <c r="X115" s="22"/>
      <c r="Y115" s="23"/>
      <c r="Z115" s="22"/>
      <c r="AA115" s="23"/>
      <c r="AB115" s="22"/>
      <c r="AC115" s="23"/>
      <c r="AE115" s="29" t="str">
        <f t="shared" si="7"/>
        <v/>
      </c>
      <c r="AG115" s="7" t="str">
        <f>+$A$20</f>
        <v/>
      </c>
      <c r="AH115" s="7" t="str">
        <f>IF(A115&lt;&gt;"",IF(AE115&lt;&gt;"",AE115,0)+IF(Q122&lt;&gt;"",Q122,0),"")</f>
        <v/>
      </c>
      <c r="AI115" s="106" t="str">
        <f>IF(AH115="","",IF(AH115&gt;0,ROUND(AH115/LARGE(AH107:AH121,1),3),0))</f>
        <v/>
      </c>
    </row>
    <row r="116" spans="1:35" ht="13.5" x14ac:dyDescent="0.25">
      <c r="A116" s="59" t="str">
        <f>+$A$21</f>
        <v/>
      </c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2"/>
      <c r="U116" s="23"/>
      <c r="V116" s="22"/>
      <c r="W116" s="23"/>
      <c r="X116" s="22"/>
      <c r="Y116" s="23"/>
      <c r="Z116" s="22"/>
      <c r="AA116" s="23"/>
      <c r="AB116" s="22"/>
      <c r="AC116" s="23"/>
      <c r="AE116" s="29" t="str">
        <f t="shared" si="7"/>
        <v/>
      </c>
      <c r="AG116" s="7" t="str">
        <f>+$A$21</f>
        <v/>
      </c>
      <c r="AH116" s="7" t="str">
        <f>IF(A116&lt;&gt;"",IF(AE116&lt;&gt;"",AE116,0)+IF(S122&lt;&gt;"",S122,0),"")</f>
        <v/>
      </c>
      <c r="AI116" s="106" t="str">
        <f>IF(AH116="","",IF(AH116&gt;0,ROUND(AH116/LARGE(AH107:AH121,1),3),0))</f>
        <v/>
      </c>
    </row>
    <row r="117" spans="1:35" ht="13.5" x14ac:dyDescent="0.25">
      <c r="A117" s="59" t="str">
        <f>+$A$22</f>
        <v/>
      </c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2"/>
      <c r="W117" s="23"/>
      <c r="X117" s="22"/>
      <c r="Y117" s="23"/>
      <c r="Z117" s="22"/>
      <c r="AA117" s="23"/>
      <c r="AB117" s="22"/>
      <c r="AC117" s="23"/>
      <c r="AE117" s="29" t="str">
        <f t="shared" si="7"/>
        <v/>
      </c>
      <c r="AG117" s="7" t="str">
        <f>+$A$22</f>
        <v/>
      </c>
      <c r="AH117" s="7" t="str">
        <f>IF(A117&lt;&gt;"",IF(AE117&lt;&gt;"",AE117,0)+IF(U122&lt;&gt;"",U122,0),"")</f>
        <v/>
      </c>
      <c r="AI117" s="106" t="str">
        <f>IF(AH117="","",IF(AH117&gt;0,ROUND(AH117/LARGE(AH107:AH121,1),3),0))</f>
        <v/>
      </c>
    </row>
    <row r="118" spans="1:35" ht="13.5" x14ac:dyDescent="0.25">
      <c r="A118" s="59" t="str">
        <f>+$A$23</f>
        <v/>
      </c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2"/>
      <c r="Y118" s="23"/>
      <c r="Z118" s="22"/>
      <c r="AA118" s="23"/>
      <c r="AB118" s="22"/>
      <c r="AC118" s="23"/>
      <c r="AE118" s="29" t="str">
        <f t="shared" si="7"/>
        <v/>
      </c>
      <c r="AG118" s="7" t="str">
        <f>+$A$23</f>
        <v/>
      </c>
      <c r="AH118" s="7" t="str">
        <f>IF(A118&lt;&gt;"",IF(AE118&lt;&gt;"",AE118,0)+IF(W122&lt;&gt;"",W122,0),"")</f>
        <v/>
      </c>
      <c r="AI118" s="106" t="str">
        <f>IF(AH118="","",IF(AH118&gt;0,ROUND(AH118/LARGE(AH107:AH121,1),3),0))</f>
        <v/>
      </c>
    </row>
    <row r="119" spans="1:35" ht="13.5" x14ac:dyDescent="0.25">
      <c r="A119" s="59" t="str">
        <f>+$A$24</f>
        <v/>
      </c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2"/>
      <c r="AA119" s="23"/>
      <c r="AB119" s="22"/>
      <c r="AC119" s="23"/>
      <c r="AE119" s="29" t="str">
        <f t="shared" si="7"/>
        <v/>
      </c>
      <c r="AG119" s="7" t="str">
        <f>+$A$24</f>
        <v/>
      </c>
      <c r="AH119" s="7" t="str">
        <f>IF(A119&lt;&gt;"",IF(AE119&lt;&gt;"",AE119,0)+IF(Y122&lt;&gt;"",Y122,0),"")</f>
        <v/>
      </c>
      <c r="AI119" s="106" t="str">
        <f>IF(AH119="","",IF(AH119&gt;0,ROUND(AH119/LARGE(AH107:AH121,1),3),0))</f>
        <v/>
      </c>
    </row>
    <row r="120" spans="1:35" ht="13.5" x14ac:dyDescent="0.25">
      <c r="A120" s="59" t="str">
        <f>+$A$25</f>
        <v/>
      </c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2"/>
      <c r="AC120" s="23"/>
      <c r="AE120" s="29" t="str">
        <f t="shared" si="7"/>
        <v/>
      </c>
      <c r="AG120" s="7" t="str">
        <f>+$A$25</f>
        <v/>
      </c>
      <c r="AH120" s="7" t="str">
        <f>IF(A120&lt;&gt;"",IF(AE120&lt;&gt;"",AE120,0)+IF(AA122&lt;&gt;"",AA122,0),"")</f>
        <v/>
      </c>
      <c r="AI120" s="106" t="str">
        <f>IF(AH120="","",IF(AH120&gt;0,ROUND(AH120/LARGE(AH107:AH121,1),3),0))</f>
        <v/>
      </c>
    </row>
    <row r="121" spans="1:35" x14ac:dyDescent="0.2">
      <c r="A121" s="59" t="str">
        <f>+$A$26</f>
        <v/>
      </c>
      <c r="C121" s="3"/>
      <c r="AE121" s="26"/>
      <c r="AG121" s="40" t="str">
        <f>+$A$26</f>
        <v/>
      </c>
      <c r="AH121" s="40" t="str">
        <f>IF(A121&lt;&gt;"",IF(AE121&lt;&gt;"",AE121,0)+IF(AC122&lt;&gt;"",AC122,0),"")</f>
        <v/>
      </c>
      <c r="AI121" s="107" t="str">
        <f>IF(AH121="","",IF(AH121&gt;0,ROUND(AH121/LARGE(AH107:AH121,1),3),0))</f>
        <v/>
      </c>
    </row>
    <row r="122" spans="1:35" s="26" customFormat="1" x14ac:dyDescent="0.2">
      <c r="C122" s="27" t="str">
        <f>IF(C106="","",SUM(C107:C120))</f>
        <v/>
      </c>
      <c r="E122" s="27" t="str">
        <f>IF(E106="","",SUM(E107:E120))</f>
        <v/>
      </c>
      <c r="G122" s="27" t="str">
        <f>IF(G106="","",SUM(G107:G120))</f>
        <v/>
      </c>
      <c r="I122" s="27" t="str">
        <f>IF(I106="","",SUM(I107:I120))</f>
        <v/>
      </c>
      <c r="K122" s="27" t="str">
        <f>IF(K106="","",SUM(K107:K120))</f>
        <v/>
      </c>
      <c r="M122" s="27" t="str">
        <f>IF(M106="","",SUM(M107:M120))</f>
        <v/>
      </c>
      <c r="O122" s="27" t="str">
        <f>IF(O106="","",SUM(O107:O120))</f>
        <v/>
      </c>
      <c r="Q122" s="27" t="str">
        <f>IF(Q106="","",SUM(Q107:Q120))</f>
        <v/>
      </c>
      <c r="S122" s="27" t="str">
        <f>IF(S106="","",SUM(S107:S120))</f>
        <v/>
      </c>
      <c r="U122" s="27" t="str">
        <f>IF(U106="","",SUM(U107:U120))</f>
        <v/>
      </c>
      <c r="W122" s="27" t="str">
        <f>IF(W106="","",SUM(W107:W120))</f>
        <v/>
      </c>
      <c r="X122" s="27"/>
      <c r="Y122" s="27" t="str">
        <f>IF(Y106="","",SUM(Y107:Y120))</f>
        <v/>
      </c>
      <c r="AA122" s="27" t="str">
        <f>IF(AA106="","",SUM(AA107:AA120))</f>
        <v/>
      </c>
      <c r="AC122" s="27" t="str">
        <f>IF(AC106="","",SUM(AC107:AC120))</f>
        <v/>
      </c>
      <c r="AG122" s="41"/>
      <c r="AH122" s="93"/>
      <c r="AI122" s="41"/>
    </row>
    <row r="123" spans="1:35" ht="24" customHeight="1" x14ac:dyDescent="0.2">
      <c r="AC123" s="8" t="str">
        <f>"Firma ("&amp;Anagrafica!B93&amp;")"</f>
        <v>Firma ()</v>
      </c>
      <c r="AE123" s="88"/>
      <c r="AF123" s="88"/>
      <c r="AG123" s="89"/>
      <c r="AH123" s="88"/>
      <c r="AI123" s="88"/>
    </row>
  </sheetData>
  <mergeCells count="70">
    <mergeCell ref="AB19:AE19"/>
    <mergeCell ref="AB20:AE20"/>
    <mergeCell ref="AB21:AE21"/>
    <mergeCell ref="AB26:AE26"/>
    <mergeCell ref="AB22:AE22"/>
    <mergeCell ref="AB23:AE23"/>
    <mergeCell ref="AB24:AE24"/>
    <mergeCell ref="AB25:AE25"/>
    <mergeCell ref="AB16:AE16"/>
    <mergeCell ref="AB17:AE17"/>
    <mergeCell ref="AB18:AE18"/>
    <mergeCell ref="AB12:AE12"/>
    <mergeCell ref="AB13:AE13"/>
    <mergeCell ref="AB14:AE14"/>
    <mergeCell ref="A11:S11"/>
    <mergeCell ref="T11:W11"/>
    <mergeCell ref="X11:AA11"/>
    <mergeCell ref="AB11:AE11"/>
    <mergeCell ref="AB15:AE15"/>
    <mergeCell ref="T12:W12"/>
    <mergeCell ref="T13:W13"/>
    <mergeCell ref="B13:S13"/>
    <mergeCell ref="T15:W15"/>
    <mergeCell ref="P27:S27"/>
    <mergeCell ref="A1:AG1"/>
    <mergeCell ref="T27:W27"/>
    <mergeCell ref="T26:W26"/>
    <mergeCell ref="B17:S17"/>
    <mergeCell ref="B19:S19"/>
    <mergeCell ref="T17:W17"/>
    <mergeCell ref="B18:S18"/>
    <mergeCell ref="B26:S26"/>
    <mergeCell ref="B12:S12"/>
    <mergeCell ref="X12:AA12"/>
    <mergeCell ref="X13:AA13"/>
    <mergeCell ref="X14:AA14"/>
    <mergeCell ref="A5:AI5"/>
    <mergeCell ref="A8:AG8"/>
    <mergeCell ref="A9:AG9"/>
    <mergeCell ref="T18:W18"/>
    <mergeCell ref="B21:S21"/>
    <mergeCell ref="T23:W23"/>
    <mergeCell ref="B22:S22"/>
    <mergeCell ref="T22:W22"/>
    <mergeCell ref="T19:W19"/>
    <mergeCell ref="T20:W20"/>
    <mergeCell ref="T21:W21"/>
    <mergeCell ref="B20:S20"/>
    <mergeCell ref="T16:W16"/>
    <mergeCell ref="T14:W14"/>
    <mergeCell ref="B15:S15"/>
    <mergeCell ref="B16:S16"/>
    <mergeCell ref="B14:S14"/>
    <mergeCell ref="T25:W25"/>
    <mergeCell ref="B23:S23"/>
    <mergeCell ref="B24:S24"/>
    <mergeCell ref="B25:S25"/>
    <mergeCell ref="T24:W24"/>
    <mergeCell ref="X26:AA26"/>
    <mergeCell ref="X15:AA15"/>
    <mergeCell ref="X16:AA16"/>
    <mergeCell ref="X17:AA17"/>
    <mergeCell ref="X18:AA18"/>
    <mergeCell ref="X19:AA19"/>
    <mergeCell ref="X20:AA20"/>
    <mergeCell ref="X21:AA21"/>
    <mergeCell ref="X22:AA22"/>
    <mergeCell ref="X23:AA23"/>
    <mergeCell ref="X24:AA24"/>
    <mergeCell ref="X25:AA25"/>
  </mergeCells>
  <phoneticPr fontId="0" type="noConversion"/>
  <conditionalFormatting sqref="C46 W46:Y46 C65 E46 G46 I46 K46 M46 O46 Q46 U46 S46 AC84 W65:Y65 E65 G65 I65 K65 M65 O65 Q65 U65 S65 AC65 AA65 AA46 C84 W84:Y84 E84 G84 I84 K84 M84 O84 Q84 U84 S84 AA84 AC46 C103 AC122 W103:Y103 E103 G103 I103 K103 M103 O103 Q103 U103 S103 AC103 AA103 C122 W122:Y122 E122 G122 I122 K122 M122 O122 Q122 U122 S122 AA122">
    <cfRule type="expression" dxfId="1149" priority="1" stopIfTrue="1">
      <formula>C30=""</formula>
    </cfRule>
  </conditionalFormatting>
  <conditionalFormatting sqref="B52:E63 B51:C51 H54:I63 J55:K63 L56:M63 N57:O63 P58:Q63 R59:S63 T60:U63 V61:W63 X62:Y63 Z63:AA63 F53:G63 Z82:AA82 F72:G82 H73:I82 J74:K82 L75:M82 N76:O82 P77:Q82 R78:S82 T79:U82 V80:W82 X81:Y82 B71:E82 B70:C70 B90:E101 B89:C89 H92:I101 J93:K101 L94:M101 N95:O101 P96:Q101 R97:S101 T98:U101 V99:W101 X100:Y101 Z101:AA101 F91:G101 Z120:AA120 F110:G120 H111:I120 J112:K120 L113:M120 N114:O120 P115:Q120 R116:S120 T117:U120 V118:W120 X119:Y120 B109:E120 B108:C108 B33:E44 B32:C32 H35:I44 J36:K44 L37:M44 N38:O44 P39:Q44 R40:S44 T41:U44 V42:W44 X43:Y44 Z44:AA44 F34:G44">
    <cfRule type="expression" dxfId="1148" priority="2" stopIfTrue="1">
      <formula>AND($A32&lt;&gt;"",$A33="")</formula>
    </cfRule>
    <cfRule type="expression" dxfId="1147" priority="3" stopIfTrue="1">
      <formula>$A32=""</formula>
    </cfRule>
  </conditionalFormatting>
  <conditionalFormatting sqref="B50 D50:D51 F50:F52 H50:H53 J50:J54 L50:L55 N50:N56 P50:P57 R50:R58 T50:T59 V50:V60 X50:X61 Z50:Z62 AB50:AB63">
    <cfRule type="expression" dxfId="1146" priority="4" stopIfTrue="1">
      <formula>AND(OR($A50="",C$49=""),$AE50&lt;&gt;"")</formula>
    </cfRule>
    <cfRule type="expression" dxfId="1145" priority="5" stopIfTrue="1">
      <formula>OR($A50="",C$49="")</formula>
    </cfRule>
  </conditionalFormatting>
  <conditionalFormatting sqref="C50 E50:E51 G50:G52 I50:I53 K50:K54 M50:M55 O50:O56 Q50:Q57 S50:S58 U50:U59 W50:W60 Y50:Y61 AA50:AA62 AC50:AC63 C88 E88:E89 G88:G90 I88:I91 K88:K92 M88:M93 O88:O94 Q88:Q95 S88:S96 U88:U97 W88:W98 Y88:Y99 AA88:AA100 AC88:AC101">
    <cfRule type="expression" dxfId="1144" priority="6" stopIfTrue="1">
      <formula>AND(OR($A50="",C$49=""),$AE50&lt;&gt;"")</formula>
    </cfRule>
    <cfRule type="expression" dxfId="1143" priority="7" stopIfTrue="1">
      <formula>C$49=""</formula>
    </cfRule>
  </conditionalFormatting>
  <conditionalFormatting sqref="B69 F69:F71 D69:D70 H69:H72 J69:J73 L69:L74 N69:N75 P69:P76 R69:R77 T69:T78 V69:V79 X69:X80 Z69:Z81 AB69:AB82 X118">
    <cfRule type="expression" dxfId="1142" priority="8" stopIfTrue="1">
      <formula>AND(OR($A69="",C$68=""),$AE69&lt;&gt;"")</formula>
    </cfRule>
    <cfRule type="expression" dxfId="1141" priority="9" stopIfTrue="1">
      <formula>OR($A69="",C$68="")</formula>
    </cfRule>
  </conditionalFormatting>
  <conditionalFormatting sqref="C69 G69:G71 E69:E70 I69:I72 K69:K73 M69:M74 O69:O75 Q69:Q76 S69:S77 U69:U78 W69:W79 Y69:Y80 AA69:AA81 AC69:AC82 C107 G107:G109 E107:E108 I107:I110 K107:K111 M107:M112 O107:O113 Q107:Q114 S107:S115 U107:U116 W107:W117 Y107:Y118 AA107:AA119 AC107:AC120">
    <cfRule type="expression" dxfId="1140" priority="10" stopIfTrue="1">
      <formula>AND(OR($A69="",C$68=""),$AE69&lt;&gt;"")</formula>
    </cfRule>
    <cfRule type="expression" dxfId="1139" priority="11" stopIfTrue="1">
      <formula>C$68=""</formula>
    </cfRule>
  </conditionalFormatting>
  <conditionalFormatting sqref="B88 D88:D89 F88:F90 H88:H91 J88:J92 L88:L93 N88:N94 P88:P95 R88:R96 T88:T97 V88:V98 X88:X99 Z88:Z100 AB88:AB101">
    <cfRule type="expression" dxfId="1138" priority="12" stopIfTrue="1">
      <formula>AND(OR($A88="",C$87=""),$AE88&lt;&gt;"")</formula>
    </cfRule>
    <cfRule type="expression" dxfId="1137" priority="13" stopIfTrue="1">
      <formula>OR($A88="",C$87="")</formula>
    </cfRule>
  </conditionalFormatting>
  <conditionalFormatting sqref="B107 D107:D108 F107:F109 H107:H110 J107:J111 L107:L112 N107:N113 P107:P114 R107:R115 T107:T116 V107:V117 X107:X117 Z107:Z119 AB107:AB120">
    <cfRule type="expression" dxfId="1136" priority="14" stopIfTrue="1">
      <formula>AND(OR($A107="",C$106=""),$AE107&lt;&gt;"")</formula>
    </cfRule>
    <cfRule type="expression" dxfId="1135" priority="15" stopIfTrue="1">
      <formula>OR($A107="",C$106="")</formula>
    </cfRule>
  </conditionalFormatting>
  <conditionalFormatting sqref="B31 D31:D32 R31:R39 AB31:AB44 Z31:Z43 X31:X42 V31:V41 T31:T40 P31:P38 N31:N37 L31:L36 J31:J35 H31:H34 F31:F33">
    <cfRule type="expression" dxfId="1134" priority="16" stopIfTrue="1">
      <formula>AND(OR($A31="",C$30=""),$AE31&lt;&gt;"")</formula>
    </cfRule>
    <cfRule type="expression" dxfId="1133" priority="17" stopIfTrue="1">
      <formula>OR($A31="",C$30="")</formula>
    </cfRule>
  </conditionalFormatting>
  <conditionalFormatting sqref="C31 E31:E32 S31:S39 AC31:AC44 AA31:AA43 Y31:Y42 W31:W41 U31:U40 Q31:Q38 O31:O37 M31:M36 K31:K35 I31:I34 G31:G33">
    <cfRule type="expression" dxfId="1132" priority="18" stopIfTrue="1">
      <formula>AND(OR($A31="",C$30=""),$AE31&lt;&gt;"")</formula>
    </cfRule>
    <cfRule type="expression" dxfId="1131" priority="19" stopIfTrue="1">
      <formula>C$30=""</formula>
    </cfRule>
  </conditionalFormatting>
  <conditionalFormatting sqref="A31:A45 A107:A121 AE107:AE120 B106:AC106 AE88:AE101 A88:A102 B87:AC87 A69:A83 B68:AC68 AE69:AE82 AE50:AE63 B49:AC49 A50:A64 B30:AC30 AE31:AE44">
    <cfRule type="cellIs" dxfId="1130" priority="20" stopIfTrue="1" operator="equal">
      <formula>""</formula>
    </cfRule>
  </conditionalFormatting>
  <hyperlinks>
    <hyperlink ref="A1" location="Anagrafica!A1" display="Torna alla scheda Anagrafica" xr:uid="{00000000-0004-0000-2300-000000000000}"/>
  </hyperlinks>
  <pageMargins left="0.39370078740157483" right="0.39370078740157483" top="0.39370078740157483" bottom="0.78740157480314965" header="0.51181102362204722" footer="0.39370078740157483"/>
  <pageSetup paperSize="9" scale="42" orientation="portrait" r:id="rId1"/>
  <headerFooter alignWithMargins="0">
    <oddFooter>&amp;L&amp;"Arial Narrow,Normale"&amp;8&amp;D&amp;R&amp;"Arial Narrow,Normale"&amp;A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Foglio59">
    <tabColor indexed="42"/>
    <pageSetUpPr fitToPage="1"/>
  </sheetPr>
  <dimension ref="A1:AI123"/>
  <sheetViews>
    <sheetView showGridLines="0" view="pageBreakPreview" topLeftCell="A5" zoomScaleNormal="100" workbookViewId="0">
      <selection activeCell="U38" sqref="U38"/>
    </sheetView>
  </sheetViews>
  <sheetFormatPr defaultColWidth="9.140625" defaultRowHeight="12.75" x14ac:dyDescent="0.2"/>
  <cols>
    <col min="1" max="2" width="3.85546875" style="3" customWidth="1"/>
    <col min="3" max="3" width="3.85546875" style="5" bestFit="1" customWidth="1"/>
    <col min="4" max="4" width="3.140625" style="3" customWidth="1"/>
    <col min="5" max="31" width="3" style="3" customWidth="1"/>
    <col min="32" max="32" width="2.42578125" style="3" customWidth="1"/>
    <col min="33" max="33" width="3.5703125" style="26" customWidth="1"/>
    <col min="34" max="35" width="10.85546875" style="3" customWidth="1"/>
    <col min="36" max="43" width="3" style="3" customWidth="1"/>
    <col min="44" max="44" width="3.140625" style="3" customWidth="1"/>
    <col min="45" max="16384" width="9.140625" style="3"/>
  </cols>
  <sheetData>
    <row r="1" spans="1:35" ht="26.25" customHeight="1" x14ac:dyDescent="0.2">
      <c r="A1" s="353" t="s">
        <v>21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</row>
    <row r="2" spans="1:35" s="30" customFormat="1" ht="13.5" x14ac:dyDescent="0.25">
      <c r="A2" s="45" t="s">
        <v>16</v>
      </c>
      <c r="B2" s="46"/>
      <c r="C2" s="47"/>
      <c r="D2" s="48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9"/>
      <c r="AH2" s="49"/>
      <c r="AI2" s="49"/>
    </row>
    <row r="3" spans="1:35" s="31" customFormat="1" ht="13.5" x14ac:dyDescent="0.25">
      <c r="A3" s="50"/>
      <c r="B3" s="50"/>
      <c r="C3" s="51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</row>
    <row r="4" spans="1:35" s="9" customFormat="1" ht="6" customHeight="1" x14ac:dyDescent="0.3">
      <c r="A4" s="52"/>
      <c r="B4" s="52"/>
      <c r="C4" s="53"/>
      <c r="D4" s="54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</row>
    <row r="5" spans="1:35" s="9" customFormat="1" ht="39.75" customHeight="1" x14ac:dyDescent="0.3">
      <c r="A5" s="411" t="str">
        <f>IF(Anagrafica!A3&lt;&gt;"",Anagrafica!A3,"")</f>
        <v>CDC ___/______/______ ANNO_______ (agg. P se plurien.) 
TITOLO DEL CDC______________________________</v>
      </c>
      <c r="B5" s="411"/>
      <c r="C5" s="411"/>
      <c r="D5" s="411"/>
      <c r="E5" s="411"/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  <c r="Q5" s="411"/>
      <c r="R5" s="411"/>
      <c r="S5" s="411"/>
      <c r="T5" s="411"/>
      <c r="U5" s="411"/>
      <c r="V5" s="411"/>
      <c r="W5" s="411"/>
      <c r="X5" s="411"/>
      <c r="Y5" s="411"/>
      <c r="Z5" s="411"/>
      <c r="AA5" s="411"/>
      <c r="AB5" s="411"/>
      <c r="AC5" s="411"/>
      <c r="AD5" s="411"/>
      <c r="AE5" s="411"/>
      <c r="AF5" s="411"/>
      <c r="AG5" s="411"/>
      <c r="AH5" s="411"/>
      <c r="AI5" s="411"/>
    </row>
    <row r="6" spans="1:35" s="9" customFormat="1" ht="20.25" x14ac:dyDescent="0.3">
      <c r="A6" s="33"/>
      <c r="B6" s="33"/>
      <c r="C6" s="58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</row>
    <row r="7" spans="1:35" s="9" customFormat="1" ht="20.25" x14ac:dyDescent="0.3">
      <c r="C7" s="10"/>
      <c r="D7" s="11"/>
    </row>
    <row r="8" spans="1:35" s="72" customFormat="1" ht="18.75" x14ac:dyDescent="0.3">
      <c r="A8" s="412" t="str">
        <f>"Criterio: "&amp; Anagrafica!A32&amp;" - "&amp;Anagrafica!B32</f>
        <v xml:space="preserve">Criterio:  - </v>
      </c>
      <c r="B8" s="412"/>
      <c r="C8" s="412"/>
      <c r="D8" s="412"/>
      <c r="E8" s="412"/>
      <c r="F8" s="412"/>
      <c r="G8" s="412"/>
      <c r="H8" s="412"/>
      <c r="I8" s="412"/>
      <c r="J8" s="412"/>
      <c r="K8" s="412"/>
      <c r="L8" s="412"/>
      <c r="M8" s="412"/>
      <c r="N8" s="412"/>
      <c r="O8" s="412"/>
      <c r="P8" s="412"/>
      <c r="Q8" s="412"/>
      <c r="R8" s="412"/>
      <c r="S8" s="412"/>
      <c r="T8" s="412"/>
      <c r="U8" s="412"/>
      <c r="V8" s="412"/>
      <c r="W8" s="412"/>
      <c r="X8" s="412"/>
      <c r="Y8" s="412"/>
      <c r="Z8" s="412"/>
      <c r="AA8" s="412"/>
      <c r="AB8" s="412"/>
      <c r="AC8" s="412"/>
      <c r="AD8" s="412"/>
      <c r="AE8" s="412"/>
      <c r="AF8" s="412"/>
      <c r="AG8" s="412"/>
      <c r="AH8" s="82" t="s">
        <v>15</v>
      </c>
      <c r="AI8" s="83" t="str">
        <f>IF(+Anagrafica!C32&lt;&gt;"",Anagrafica!C32,"")</f>
        <v/>
      </c>
    </row>
    <row r="9" spans="1:35" s="1" customFormat="1" ht="24" customHeight="1" x14ac:dyDescent="0.3">
      <c r="A9" s="413" t="str">
        <f>"Sottocriterio: " &amp; Anagrafica!A40&amp;" - "&amp;Anagrafica!B40</f>
        <v xml:space="preserve">Sottocriterio:  - </v>
      </c>
      <c r="B9" s="413"/>
      <c r="C9" s="413"/>
      <c r="D9" s="413"/>
      <c r="E9" s="413"/>
      <c r="F9" s="413"/>
      <c r="G9" s="413"/>
      <c r="H9" s="413"/>
      <c r="I9" s="413"/>
      <c r="J9" s="413"/>
      <c r="K9" s="413"/>
      <c r="L9" s="413"/>
      <c r="M9" s="413"/>
      <c r="N9" s="413"/>
      <c r="O9" s="413"/>
      <c r="P9" s="413"/>
      <c r="Q9" s="413"/>
      <c r="R9" s="413"/>
      <c r="S9" s="413"/>
      <c r="T9" s="413"/>
      <c r="U9" s="413"/>
      <c r="V9" s="413"/>
      <c r="W9" s="413"/>
      <c r="X9" s="413"/>
      <c r="Y9" s="413"/>
      <c r="Z9" s="413"/>
      <c r="AA9" s="413"/>
      <c r="AB9" s="413"/>
      <c r="AC9" s="413"/>
      <c r="AD9" s="413"/>
      <c r="AE9" s="413"/>
      <c r="AF9" s="413"/>
      <c r="AG9" s="413"/>
      <c r="AH9" s="65" t="s">
        <v>18</v>
      </c>
      <c r="AI9" s="84" t="str">
        <f>IF(+Anagrafica!C40&lt;&gt;"",Anagrafica!C40,"")</f>
        <v/>
      </c>
    </row>
    <row r="10" spans="1:35" ht="18" x14ac:dyDescent="0.25">
      <c r="B10" s="1"/>
      <c r="D10" s="1"/>
      <c r="AB10" s="4"/>
      <c r="AC10" s="4"/>
      <c r="AD10" s="4"/>
      <c r="AE10" s="4"/>
    </row>
    <row r="11" spans="1:35" ht="29.25" customHeight="1" x14ac:dyDescent="0.2">
      <c r="A11" s="385" t="s">
        <v>17</v>
      </c>
      <c r="B11" s="385"/>
      <c r="C11" s="385"/>
      <c r="D11" s="385"/>
      <c r="E11" s="385"/>
      <c r="F11" s="385"/>
      <c r="G11" s="385"/>
      <c r="H11" s="385"/>
      <c r="I11" s="385"/>
      <c r="J11" s="385"/>
      <c r="K11" s="385"/>
      <c r="L11" s="385"/>
      <c r="M11" s="385"/>
      <c r="N11" s="385"/>
      <c r="O11" s="385"/>
      <c r="P11" s="385"/>
      <c r="Q11" s="385"/>
      <c r="R11" s="385"/>
      <c r="S11" s="385"/>
      <c r="T11" s="385" t="s">
        <v>23</v>
      </c>
      <c r="U11" s="385"/>
      <c r="V11" s="385"/>
      <c r="W11" s="385"/>
      <c r="X11" s="385" t="s">
        <v>25</v>
      </c>
      <c r="Y11" s="385"/>
      <c r="Z11" s="385"/>
      <c r="AA11" s="385"/>
      <c r="AB11" s="385" t="s">
        <v>24</v>
      </c>
      <c r="AC11" s="385"/>
      <c r="AD11" s="385"/>
      <c r="AE11" s="385"/>
      <c r="AF11" s="26"/>
      <c r="AI11" s="21" t="s">
        <v>19</v>
      </c>
    </row>
    <row r="12" spans="1:35" ht="16.5" x14ac:dyDescent="0.3">
      <c r="A12" s="61" t="str">
        <f>IF($AI$9&lt;&gt;"",IF(Anagrafica!A99&lt;&gt;"",Anagrafica!A99,""),"")</f>
        <v/>
      </c>
      <c r="B12" s="409" t="str">
        <f>IF(A12&lt;&gt;"",IF(Anagrafica!B99&lt;&gt;"",Anagrafica!B99,""),"")</f>
        <v/>
      </c>
      <c r="C12" s="409"/>
      <c r="D12" s="409"/>
      <c r="E12" s="409"/>
      <c r="F12" s="409"/>
      <c r="G12" s="409"/>
      <c r="H12" s="409"/>
      <c r="I12" s="409"/>
      <c r="J12" s="409"/>
      <c r="K12" s="409"/>
      <c r="L12" s="409"/>
      <c r="M12" s="409"/>
      <c r="N12" s="409"/>
      <c r="O12" s="409"/>
      <c r="P12" s="409"/>
      <c r="Q12" s="409"/>
      <c r="R12" s="409"/>
      <c r="S12" s="410"/>
      <c r="T12" s="372" t="str">
        <f>IF(A12&lt;&gt;"",IF(AI31&lt;&gt;"",AI31,0)+IF(AI50&lt;&gt;"",AI50,0)+IF(AI69&lt;&gt;"",AI69,0)+IF(AI88&lt;&gt;"",AI88,0)+IF(AI107&lt;&gt;"",AI107,0),"")</f>
        <v/>
      </c>
      <c r="U12" s="373"/>
      <c r="V12" s="373"/>
      <c r="W12" s="373"/>
      <c r="X12" s="372" t="str">
        <f>IF(T12&lt;&gt;"",ROUND(T12/COUNTA(Anagrafica!$B$89:$C$93),3),"")</f>
        <v/>
      </c>
      <c r="Y12" s="373"/>
      <c r="Z12" s="373"/>
      <c r="AA12" s="390"/>
      <c r="AB12" s="372" t="str">
        <f>IF(T12="","",IF(T12&gt;0,ROUND(X12/LARGE($X$12:$AA$26,1),3),0))</f>
        <v/>
      </c>
      <c r="AC12" s="373"/>
      <c r="AD12" s="373"/>
      <c r="AE12" s="390"/>
      <c r="AF12" s="94"/>
      <c r="AG12" s="94"/>
      <c r="AH12" s="95"/>
      <c r="AI12" s="85" t="str">
        <f t="shared" ref="AI12:AI26" si="0">IF(AB12&lt;&gt;"",IF(AB12&gt;0,ROUND(AB12*IF($AI$9&lt;&gt;"",$AI$9,$AI$8),3),0),"")</f>
        <v/>
      </c>
    </row>
    <row r="13" spans="1:35" ht="16.5" x14ac:dyDescent="0.3">
      <c r="A13" s="62" t="str">
        <f>IF($AI$9&lt;&gt;"",IF(Anagrafica!A100&lt;&gt;"",Anagrafica!A100,""),"")</f>
        <v/>
      </c>
      <c r="B13" s="374" t="str">
        <f>IF(A13&lt;&gt;"",IF(Anagrafica!B100&lt;&gt;"",Anagrafica!B100,""),"")</f>
        <v/>
      </c>
      <c r="C13" s="374"/>
      <c r="D13" s="374"/>
      <c r="E13" s="374"/>
      <c r="F13" s="374"/>
      <c r="G13" s="374"/>
      <c r="H13" s="374"/>
      <c r="I13" s="374"/>
      <c r="J13" s="374"/>
      <c r="K13" s="374"/>
      <c r="L13" s="374"/>
      <c r="M13" s="374"/>
      <c r="N13" s="374"/>
      <c r="O13" s="374"/>
      <c r="P13" s="374"/>
      <c r="Q13" s="374"/>
      <c r="R13" s="374"/>
      <c r="S13" s="376"/>
      <c r="T13" s="401" t="str">
        <f t="shared" ref="T13:T26" si="1">IF(A13&lt;&gt;"",IF(AI32&lt;&gt;"",AI32,0)+IF(AI51&lt;&gt;"",AI51,0)+IF(AI70&lt;&gt;"",AI70,0)+IF(AI89&lt;&gt;"",AI89,0)+IF(AI108&lt;&gt;"",AI108,0),"")</f>
        <v/>
      </c>
      <c r="U13" s="402"/>
      <c r="V13" s="402"/>
      <c r="W13" s="402"/>
      <c r="X13" s="401" t="str">
        <f>IF(T13&lt;&gt;"",ROUND(T13/COUNTA(Anagrafica!$B$89:$C$93),3),"")</f>
        <v/>
      </c>
      <c r="Y13" s="402"/>
      <c r="Z13" s="402"/>
      <c r="AA13" s="403"/>
      <c r="AB13" s="401" t="str">
        <f t="shared" ref="AB13:AB26" si="2">IF(T13="","",IF(T13&gt;0,ROUND(X13/LARGE($X$12:$AA$26,1),3),0))</f>
        <v/>
      </c>
      <c r="AC13" s="402"/>
      <c r="AD13" s="402"/>
      <c r="AE13" s="403"/>
      <c r="AF13" s="96"/>
      <c r="AG13" s="96"/>
      <c r="AH13" s="97"/>
      <c r="AI13" s="86" t="str">
        <f t="shared" si="0"/>
        <v/>
      </c>
    </row>
    <row r="14" spans="1:35" ht="16.5" x14ac:dyDescent="0.3">
      <c r="A14" s="62" t="str">
        <f>IF($AI$9&lt;&gt;"",IF(Anagrafica!A101&lt;&gt;"",Anagrafica!A101,""),"")</f>
        <v/>
      </c>
      <c r="B14" s="374" t="str">
        <f>IF(A14&lt;&gt;"",IF(Anagrafica!B101&lt;&gt;"",Anagrafica!B101,""),"")</f>
        <v/>
      </c>
      <c r="C14" s="374"/>
      <c r="D14" s="374"/>
      <c r="E14" s="374"/>
      <c r="F14" s="374"/>
      <c r="G14" s="374"/>
      <c r="H14" s="374"/>
      <c r="I14" s="374"/>
      <c r="J14" s="374"/>
      <c r="K14" s="374"/>
      <c r="L14" s="374"/>
      <c r="M14" s="374"/>
      <c r="N14" s="374"/>
      <c r="O14" s="374"/>
      <c r="P14" s="374"/>
      <c r="Q14" s="374"/>
      <c r="R14" s="374"/>
      <c r="S14" s="376"/>
      <c r="T14" s="401" t="str">
        <f t="shared" si="1"/>
        <v/>
      </c>
      <c r="U14" s="402"/>
      <c r="V14" s="402"/>
      <c r="W14" s="402"/>
      <c r="X14" s="401" t="str">
        <f>IF(T14&lt;&gt;"",ROUND(T14/COUNTA(Anagrafica!$B$89:$C$93),3),"")</f>
        <v/>
      </c>
      <c r="Y14" s="402"/>
      <c r="Z14" s="402"/>
      <c r="AA14" s="403"/>
      <c r="AB14" s="401" t="str">
        <f t="shared" si="2"/>
        <v/>
      </c>
      <c r="AC14" s="402"/>
      <c r="AD14" s="402"/>
      <c r="AE14" s="403"/>
      <c r="AF14" s="96"/>
      <c r="AG14" s="96"/>
      <c r="AH14" s="97"/>
      <c r="AI14" s="86" t="str">
        <f t="shared" si="0"/>
        <v/>
      </c>
    </row>
    <row r="15" spans="1:35" ht="16.5" x14ac:dyDescent="0.3">
      <c r="A15" s="62" t="str">
        <f>IF($AI$9&lt;&gt;"",IF(Anagrafica!A102&lt;&gt;"",Anagrafica!A102,""),"")</f>
        <v/>
      </c>
      <c r="B15" s="374" t="str">
        <f>IF(A15&lt;&gt;"",IF(Anagrafica!B102&lt;&gt;"",Anagrafica!B102,""),"")</f>
        <v/>
      </c>
      <c r="C15" s="374"/>
      <c r="D15" s="374"/>
      <c r="E15" s="374"/>
      <c r="F15" s="374"/>
      <c r="G15" s="374"/>
      <c r="H15" s="374"/>
      <c r="I15" s="374"/>
      <c r="J15" s="374"/>
      <c r="K15" s="374"/>
      <c r="L15" s="374"/>
      <c r="M15" s="374"/>
      <c r="N15" s="374"/>
      <c r="O15" s="374"/>
      <c r="P15" s="374"/>
      <c r="Q15" s="374"/>
      <c r="R15" s="374"/>
      <c r="S15" s="376"/>
      <c r="T15" s="401" t="str">
        <f t="shared" si="1"/>
        <v/>
      </c>
      <c r="U15" s="402"/>
      <c r="V15" s="402"/>
      <c r="W15" s="402"/>
      <c r="X15" s="401" t="str">
        <f>IF(T15&lt;&gt;"",ROUND(T15/COUNTA(Anagrafica!$B$89:$C$93),3),"")</f>
        <v/>
      </c>
      <c r="Y15" s="402"/>
      <c r="Z15" s="402"/>
      <c r="AA15" s="403"/>
      <c r="AB15" s="401" t="str">
        <f t="shared" si="2"/>
        <v/>
      </c>
      <c r="AC15" s="402"/>
      <c r="AD15" s="402"/>
      <c r="AE15" s="403"/>
      <c r="AF15" s="96"/>
      <c r="AG15" s="96"/>
      <c r="AH15" s="97"/>
      <c r="AI15" s="86" t="str">
        <f t="shared" si="0"/>
        <v/>
      </c>
    </row>
    <row r="16" spans="1:35" ht="16.5" x14ac:dyDescent="0.3">
      <c r="A16" s="62" t="str">
        <f>IF($AI$9&lt;&gt;"",IF(Anagrafica!A103&lt;&gt;"",Anagrafica!A103,""),"")</f>
        <v/>
      </c>
      <c r="B16" s="374" t="str">
        <f>IF(A16&lt;&gt;"",IF(Anagrafica!B103&lt;&gt;"",Anagrafica!B103,""),"")</f>
        <v/>
      </c>
      <c r="C16" s="374"/>
      <c r="D16" s="374"/>
      <c r="E16" s="374"/>
      <c r="F16" s="374"/>
      <c r="G16" s="374"/>
      <c r="H16" s="374"/>
      <c r="I16" s="374"/>
      <c r="J16" s="374"/>
      <c r="K16" s="374"/>
      <c r="L16" s="374"/>
      <c r="M16" s="374"/>
      <c r="N16" s="374"/>
      <c r="O16" s="374"/>
      <c r="P16" s="374"/>
      <c r="Q16" s="374"/>
      <c r="R16" s="374"/>
      <c r="S16" s="376"/>
      <c r="T16" s="401" t="str">
        <f t="shared" si="1"/>
        <v/>
      </c>
      <c r="U16" s="402"/>
      <c r="V16" s="402"/>
      <c r="W16" s="402"/>
      <c r="X16" s="401" t="str">
        <f>IF(T16&lt;&gt;"",ROUND(T16/COUNTA(Anagrafica!$B$89:$C$93),3),"")</f>
        <v/>
      </c>
      <c r="Y16" s="402"/>
      <c r="Z16" s="402"/>
      <c r="AA16" s="403"/>
      <c r="AB16" s="401" t="str">
        <f t="shared" si="2"/>
        <v/>
      </c>
      <c r="AC16" s="402"/>
      <c r="AD16" s="402"/>
      <c r="AE16" s="403"/>
      <c r="AF16" s="96"/>
      <c r="AG16" s="96"/>
      <c r="AH16" s="97"/>
      <c r="AI16" s="86" t="str">
        <f t="shared" si="0"/>
        <v/>
      </c>
    </row>
    <row r="17" spans="1:35" ht="16.5" x14ac:dyDescent="0.3">
      <c r="A17" s="62" t="str">
        <f>IF($AI$9&lt;&gt;"",IF(Anagrafica!A104&lt;&gt;"",Anagrafica!A104,""),"")</f>
        <v/>
      </c>
      <c r="B17" s="374" t="str">
        <f>IF(A17&lt;&gt;"",IF(Anagrafica!B104&lt;&gt;"",Anagrafica!B104,""),"")</f>
        <v/>
      </c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4"/>
      <c r="N17" s="374"/>
      <c r="O17" s="374"/>
      <c r="P17" s="374"/>
      <c r="Q17" s="374"/>
      <c r="R17" s="374"/>
      <c r="S17" s="376"/>
      <c r="T17" s="401" t="str">
        <f t="shared" si="1"/>
        <v/>
      </c>
      <c r="U17" s="402"/>
      <c r="V17" s="402"/>
      <c r="W17" s="402"/>
      <c r="X17" s="401" t="str">
        <f>IF(T17&lt;&gt;"",ROUND(T17/COUNTA(Anagrafica!$B$89:$C$93),3),"")</f>
        <v/>
      </c>
      <c r="Y17" s="402"/>
      <c r="Z17" s="402"/>
      <c r="AA17" s="403"/>
      <c r="AB17" s="401" t="str">
        <f t="shared" si="2"/>
        <v/>
      </c>
      <c r="AC17" s="402"/>
      <c r="AD17" s="402"/>
      <c r="AE17" s="403"/>
      <c r="AF17" s="96"/>
      <c r="AG17" s="96"/>
      <c r="AH17" s="97"/>
      <c r="AI17" s="86" t="str">
        <f t="shared" si="0"/>
        <v/>
      </c>
    </row>
    <row r="18" spans="1:35" ht="16.5" x14ac:dyDescent="0.3">
      <c r="A18" s="62" t="str">
        <f>IF($AI$9&lt;&gt;"",IF(Anagrafica!A105&lt;&gt;"",Anagrafica!A105,""),"")</f>
        <v/>
      </c>
      <c r="B18" s="374" t="str">
        <f>IF(A18&lt;&gt;"",IF(Anagrafica!B105&lt;&gt;"",Anagrafica!B105,""),"")</f>
        <v/>
      </c>
      <c r="C18" s="374"/>
      <c r="D18" s="374"/>
      <c r="E18" s="374"/>
      <c r="F18" s="374"/>
      <c r="G18" s="374"/>
      <c r="H18" s="374"/>
      <c r="I18" s="374"/>
      <c r="J18" s="374"/>
      <c r="K18" s="374"/>
      <c r="L18" s="374"/>
      <c r="M18" s="374"/>
      <c r="N18" s="374"/>
      <c r="O18" s="374"/>
      <c r="P18" s="374"/>
      <c r="Q18" s="374"/>
      <c r="R18" s="374"/>
      <c r="S18" s="376"/>
      <c r="T18" s="401" t="str">
        <f t="shared" si="1"/>
        <v/>
      </c>
      <c r="U18" s="402"/>
      <c r="V18" s="402"/>
      <c r="W18" s="402"/>
      <c r="X18" s="401" t="str">
        <f>IF(T18&lt;&gt;"",ROUND(T18/COUNTA(Anagrafica!$B$89:$C$93),3),"")</f>
        <v/>
      </c>
      <c r="Y18" s="402"/>
      <c r="Z18" s="402"/>
      <c r="AA18" s="403"/>
      <c r="AB18" s="401" t="str">
        <f t="shared" si="2"/>
        <v/>
      </c>
      <c r="AC18" s="402"/>
      <c r="AD18" s="402"/>
      <c r="AE18" s="403"/>
      <c r="AF18" s="96"/>
      <c r="AG18" s="96"/>
      <c r="AH18" s="97"/>
      <c r="AI18" s="86" t="str">
        <f t="shared" si="0"/>
        <v/>
      </c>
    </row>
    <row r="19" spans="1:35" ht="16.5" x14ac:dyDescent="0.3">
      <c r="A19" s="62" t="str">
        <f>IF($AI$9&lt;&gt;"",IF(Anagrafica!A106&lt;&gt;"",Anagrafica!A106,""),"")</f>
        <v/>
      </c>
      <c r="B19" s="374" t="str">
        <f>IF(A19&lt;&gt;"",IF(Anagrafica!B106&lt;&gt;"",Anagrafica!B106,""),"")</f>
        <v/>
      </c>
      <c r="C19" s="374"/>
      <c r="D19" s="374"/>
      <c r="E19" s="374"/>
      <c r="F19" s="374"/>
      <c r="G19" s="374"/>
      <c r="H19" s="374"/>
      <c r="I19" s="374"/>
      <c r="J19" s="374"/>
      <c r="K19" s="374"/>
      <c r="L19" s="374"/>
      <c r="M19" s="374"/>
      <c r="N19" s="374"/>
      <c r="O19" s="374"/>
      <c r="P19" s="374"/>
      <c r="Q19" s="374"/>
      <c r="R19" s="374"/>
      <c r="S19" s="376"/>
      <c r="T19" s="401" t="str">
        <f t="shared" si="1"/>
        <v/>
      </c>
      <c r="U19" s="402"/>
      <c r="V19" s="402"/>
      <c r="W19" s="402"/>
      <c r="X19" s="401" t="str">
        <f>IF(T19&lt;&gt;"",ROUND(T19/COUNTA(Anagrafica!$B$89:$C$93),3),"")</f>
        <v/>
      </c>
      <c r="Y19" s="402"/>
      <c r="Z19" s="402"/>
      <c r="AA19" s="403"/>
      <c r="AB19" s="401" t="str">
        <f t="shared" si="2"/>
        <v/>
      </c>
      <c r="AC19" s="402"/>
      <c r="AD19" s="402"/>
      <c r="AE19" s="403"/>
      <c r="AF19" s="96"/>
      <c r="AG19" s="96"/>
      <c r="AH19" s="97"/>
      <c r="AI19" s="86" t="str">
        <f t="shared" si="0"/>
        <v/>
      </c>
    </row>
    <row r="20" spans="1:35" ht="16.5" x14ac:dyDescent="0.3">
      <c r="A20" s="62" t="str">
        <f>IF($AI$9&lt;&gt;"",IF(Anagrafica!A107&lt;&gt;"",Anagrafica!A107,""),"")</f>
        <v/>
      </c>
      <c r="B20" s="374" t="str">
        <f>IF(A20&lt;&gt;"",IF(Anagrafica!B107&lt;&gt;"",Anagrafica!B107,""),"")</f>
        <v/>
      </c>
      <c r="C20" s="374"/>
      <c r="D20" s="374"/>
      <c r="E20" s="374"/>
      <c r="F20" s="374"/>
      <c r="G20" s="374"/>
      <c r="H20" s="374"/>
      <c r="I20" s="374"/>
      <c r="J20" s="374"/>
      <c r="K20" s="374"/>
      <c r="L20" s="374"/>
      <c r="M20" s="374"/>
      <c r="N20" s="374"/>
      <c r="O20" s="374"/>
      <c r="P20" s="374"/>
      <c r="Q20" s="374"/>
      <c r="R20" s="374"/>
      <c r="S20" s="376"/>
      <c r="T20" s="401" t="str">
        <f t="shared" si="1"/>
        <v/>
      </c>
      <c r="U20" s="402"/>
      <c r="V20" s="402"/>
      <c r="W20" s="402"/>
      <c r="X20" s="401" t="str">
        <f>IF(T20&lt;&gt;"",ROUND(T20/COUNTA(Anagrafica!$B$89:$C$93),3),"")</f>
        <v/>
      </c>
      <c r="Y20" s="402"/>
      <c r="Z20" s="402"/>
      <c r="AA20" s="403"/>
      <c r="AB20" s="401" t="str">
        <f t="shared" si="2"/>
        <v/>
      </c>
      <c r="AC20" s="402"/>
      <c r="AD20" s="402"/>
      <c r="AE20" s="403"/>
      <c r="AF20" s="96"/>
      <c r="AG20" s="96"/>
      <c r="AH20" s="97"/>
      <c r="AI20" s="86" t="str">
        <f t="shared" si="0"/>
        <v/>
      </c>
    </row>
    <row r="21" spans="1:35" ht="16.5" x14ac:dyDescent="0.3">
      <c r="A21" s="62" t="str">
        <f>IF($AI$9&lt;&gt;"",IF(Anagrafica!A108&lt;&gt;"",Anagrafica!A108,""),"")</f>
        <v/>
      </c>
      <c r="B21" s="374" t="str">
        <f>IF(A21&lt;&gt;"",IF(Anagrafica!B108&lt;&gt;"",Anagrafica!B108,""),"")</f>
        <v/>
      </c>
      <c r="C21" s="374"/>
      <c r="D21" s="374"/>
      <c r="E21" s="374"/>
      <c r="F21" s="374"/>
      <c r="G21" s="374"/>
      <c r="H21" s="374"/>
      <c r="I21" s="374"/>
      <c r="J21" s="374"/>
      <c r="K21" s="374"/>
      <c r="L21" s="374"/>
      <c r="M21" s="374"/>
      <c r="N21" s="374"/>
      <c r="O21" s="374"/>
      <c r="P21" s="374"/>
      <c r="Q21" s="374"/>
      <c r="R21" s="374"/>
      <c r="S21" s="376"/>
      <c r="T21" s="401" t="str">
        <f t="shared" si="1"/>
        <v/>
      </c>
      <c r="U21" s="402"/>
      <c r="V21" s="402"/>
      <c r="W21" s="402"/>
      <c r="X21" s="401" t="str">
        <f>IF(T21&lt;&gt;"",ROUND(T21/COUNTA(Anagrafica!$B$89:$C$93),3),"")</f>
        <v/>
      </c>
      <c r="Y21" s="402"/>
      <c r="Z21" s="402"/>
      <c r="AA21" s="403"/>
      <c r="AB21" s="401" t="str">
        <f t="shared" si="2"/>
        <v/>
      </c>
      <c r="AC21" s="402"/>
      <c r="AD21" s="402"/>
      <c r="AE21" s="403"/>
      <c r="AF21" s="96"/>
      <c r="AG21" s="96"/>
      <c r="AH21" s="97"/>
      <c r="AI21" s="86" t="str">
        <f t="shared" si="0"/>
        <v/>
      </c>
    </row>
    <row r="22" spans="1:35" ht="16.5" x14ac:dyDescent="0.3">
      <c r="A22" s="62" t="str">
        <f>IF($AI$9&lt;&gt;"",IF(Anagrafica!A109&lt;&gt;"",Anagrafica!A109,""),"")</f>
        <v/>
      </c>
      <c r="B22" s="374" t="str">
        <f>IF(A22&lt;&gt;"",IF(Anagrafica!B109&lt;&gt;"",Anagrafica!B109,""),"")</f>
        <v/>
      </c>
      <c r="C22" s="374"/>
      <c r="D22" s="374"/>
      <c r="E22" s="374"/>
      <c r="F22" s="374"/>
      <c r="G22" s="374"/>
      <c r="H22" s="374"/>
      <c r="I22" s="374"/>
      <c r="J22" s="374"/>
      <c r="K22" s="374"/>
      <c r="L22" s="374"/>
      <c r="M22" s="374"/>
      <c r="N22" s="374"/>
      <c r="O22" s="374"/>
      <c r="P22" s="374"/>
      <c r="Q22" s="374"/>
      <c r="R22" s="374"/>
      <c r="S22" s="376"/>
      <c r="T22" s="401" t="str">
        <f t="shared" si="1"/>
        <v/>
      </c>
      <c r="U22" s="402"/>
      <c r="V22" s="402"/>
      <c r="W22" s="402"/>
      <c r="X22" s="401" t="str">
        <f>IF(T22&lt;&gt;"",ROUND(T22/COUNTA(Anagrafica!$B$89:$C$93),3),"")</f>
        <v/>
      </c>
      <c r="Y22" s="402"/>
      <c r="Z22" s="402"/>
      <c r="AA22" s="403"/>
      <c r="AB22" s="401" t="str">
        <f t="shared" si="2"/>
        <v/>
      </c>
      <c r="AC22" s="402"/>
      <c r="AD22" s="402"/>
      <c r="AE22" s="403"/>
      <c r="AF22" s="96"/>
      <c r="AG22" s="96"/>
      <c r="AH22" s="97"/>
      <c r="AI22" s="86" t="str">
        <f t="shared" si="0"/>
        <v/>
      </c>
    </row>
    <row r="23" spans="1:35" ht="16.5" x14ac:dyDescent="0.3">
      <c r="A23" s="62" t="str">
        <f>IF($AI$9&lt;&gt;"",IF(Anagrafica!A110&lt;&gt;"",Anagrafica!A110,""),"")</f>
        <v/>
      </c>
      <c r="B23" s="374" t="str">
        <f>IF(A23&lt;&gt;"",IF(Anagrafica!B110&lt;&gt;"",Anagrafica!B110,""),"")</f>
        <v/>
      </c>
      <c r="C23" s="374"/>
      <c r="D23" s="374"/>
      <c r="E23" s="374"/>
      <c r="F23" s="374"/>
      <c r="G23" s="374"/>
      <c r="H23" s="374"/>
      <c r="I23" s="374"/>
      <c r="J23" s="374"/>
      <c r="K23" s="374"/>
      <c r="L23" s="374"/>
      <c r="M23" s="374"/>
      <c r="N23" s="374"/>
      <c r="O23" s="374"/>
      <c r="P23" s="374"/>
      <c r="Q23" s="374"/>
      <c r="R23" s="374"/>
      <c r="S23" s="376"/>
      <c r="T23" s="401" t="str">
        <f t="shared" si="1"/>
        <v/>
      </c>
      <c r="U23" s="402"/>
      <c r="V23" s="402"/>
      <c r="W23" s="402"/>
      <c r="X23" s="401" t="str">
        <f>IF(T23&lt;&gt;"",ROUND(T23/COUNTA(Anagrafica!$B$89:$C$93),3),"")</f>
        <v/>
      </c>
      <c r="Y23" s="402"/>
      <c r="Z23" s="402"/>
      <c r="AA23" s="403"/>
      <c r="AB23" s="401" t="str">
        <f t="shared" si="2"/>
        <v/>
      </c>
      <c r="AC23" s="402"/>
      <c r="AD23" s="402"/>
      <c r="AE23" s="403"/>
      <c r="AF23" s="96"/>
      <c r="AG23" s="96"/>
      <c r="AH23" s="97"/>
      <c r="AI23" s="86" t="str">
        <f t="shared" si="0"/>
        <v/>
      </c>
    </row>
    <row r="24" spans="1:35" ht="16.5" x14ac:dyDescent="0.3">
      <c r="A24" s="62" t="str">
        <f>IF($AI$9&lt;&gt;"",IF(Anagrafica!A111&lt;&gt;"",Anagrafica!A111,""),"")</f>
        <v/>
      </c>
      <c r="B24" s="374" t="str">
        <f>IF(A24&lt;&gt;"",IF(Anagrafica!B111&lt;&gt;"",Anagrafica!B111,""),"")</f>
        <v/>
      </c>
      <c r="C24" s="374"/>
      <c r="D24" s="374"/>
      <c r="E24" s="374"/>
      <c r="F24" s="374"/>
      <c r="G24" s="374"/>
      <c r="H24" s="374"/>
      <c r="I24" s="374"/>
      <c r="J24" s="374"/>
      <c r="K24" s="374"/>
      <c r="L24" s="374"/>
      <c r="M24" s="374"/>
      <c r="N24" s="374"/>
      <c r="O24" s="374"/>
      <c r="P24" s="374"/>
      <c r="Q24" s="374"/>
      <c r="R24" s="374"/>
      <c r="S24" s="376"/>
      <c r="T24" s="401" t="str">
        <f t="shared" si="1"/>
        <v/>
      </c>
      <c r="U24" s="402"/>
      <c r="V24" s="402"/>
      <c r="W24" s="402"/>
      <c r="X24" s="401" t="str">
        <f>IF(T24&lt;&gt;"",ROUND(T24/COUNTA(Anagrafica!$B$89:$C$93),3),"")</f>
        <v/>
      </c>
      <c r="Y24" s="402"/>
      <c r="Z24" s="402"/>
      <c r="AA24" s="403"/>
      <c r="AB24" s="401" t="str">
        <f t="shared" si="2"/>
        <v/>
      </c>
      <c r="AC24" s="402"/>
      <c r="AD24" s="402"/>
      <c r="AE24" s="403"/>
      <c r="AF24" s="96"/>
      <c r="AG24" s="96"/>
      <c r="AH24" s="97"/>
      <c r="AI24" s="86" t="str">
        <f t="shared" si="0"/>
        <v/>
      </c>
    </row>
    <row r="25" spans="1:35" ht="16.5" x14ac:dyDescent="0.3">
      <c r="A25" s="62" t="str">
        <f>IF($AI$9&lt;&gt;"",IF(Anagrafica!A112&lt;&gt;"",Anagrafica!A112,""),"")</f>
        <v/>
      </c>
      <c r="B25" s="374" t="str">
        <f>IF(A25&lt;&gt;"",IF(Anagrafica!B112&lt;&gt;"",Anagrafica!B112,""),"")</f>
        <v/>
      </c>
      <c r="C25" s="374"/>
      <c r="D25" s="374"/>
      <c r="E25" s="374"/>
      <c r="F25" s="374"/>
      <c r="G25" s="374"/>
      <c r="H25" s="374"/>
      <c r="I25" s="374"/>
      <c r="J25" s="374"/>
      <c r="K25" s="374"/>
      <c r="L25" s="374"/>
      <c r="M25" s="374"/>
      <c r="N25" s="374"/>
      <c r="O25" s="374"/>
      <c r="P25" s="374"/>
      <c r="Q25" s="374"/>
      <c r="R25" s="374"/>
      <c r="S25" s="376"/>
      <c r="T25" s="401" t="str">
        <f t="shared" si="1"/>
        <v/>
      </c>
      <c r="U25" s="402"/>
      <c r="V25" s="402"/>
      <c r="W25" s="402"/>
      <c r="X25" s="401" t="str">
        <f>IF(T25&lt;&gt;"",ROUND(T25/COUNTA(Anagrafica!$B$89:$C$93),3),"")</f>
        <v/>
      </c>
      <c r="Y25" s="402"/>
      <c r="Z25" s="402"/>
      <c r="AA25" s="403"/>
      <c r="AB25" s="401" t="str">
        <f t="shared" si="2"/>
        <v/>
      </c>
      <c r="AC25" s="402"/>
      <c r="AD25" s="402"/>
      <c r="AE25" s="403"/>
      <c r="AF25" s="96"/>
      <c r="AG25" s="96"/>
      <c r="AH25" s="97"/>
      <c r="AI25" s="86" t="str">
        <f t="shared" si="0"/>
        <v/>
      </c>
    </row>
    <row r="26" spans="1:35" ht="16.5" x14ac:dyDescent="0.3">
      <c r="A26" s="63" t="str">
        <f>IF($AI$9&lt;&gt;"",IF(Anagrafica!A113&lt;&gt;"",Anagrafica!A113,""),"")</f>
        <v/>
      </c>
      <c r="B26" s="379" t="str">
        <f>IF(A26&lt;&gt;"",IF(Anagrafica!B113&lt;&gt;"",Anagrafica!B113,""),"")</f>
        <v/>
      </c>
      <c r="C26" s="379"/>
      <c r="D26" s="379"/>
      <c r="E26" s="379"/>
      <c r="F26" s="379"/>
      <c r="G26" s="379"/>
      <c r="H26" s="379"/>
      <c r="I26" s="379"/>
      <c r="J26" s="379"/>
      <c r="K26" s="379"/>
      <c r="L26" s="379"/>
      <c r="M26" s="379"/>
      <c r="N26" s="379"/>
      <c r="O26" s="379"/>
      <c r="P26" s="379"/>
      <c r="Q26" s="379"/>
      <c r="R26" s="379"/>
      <c r="S26" s="380"/>
      <c r="T26" s="407" t="str">
        <f t="shared" si="1"/>
        <v/>
      </c>
      <c r="U26" s="408"/>
      <c r="V26" s="408"/>
      <c r="W26" s="408"/>
      <c r="X26" s="404" t="str">
        <f>IF(T26&lt;&gt;"",ROUND(T26/COUNTA(Anagrafica!$B$89:$C$93),3),"")</f>
        <v/>
      </c>
      <c r="Y26" s="405"/>
      <c r="Z26" s="405"/>
      <c r="AA26" s="406"/>
      <c r="AB26" s="404" t="str">
        <f t="shared" si="2"/>
        <v/>
      </c>
      <c r="AC26" s="405"/>
      <c r="AD26" s="405"/>
      <c r="AE26" s="406"/>
      <c r="AF26" s="96"/>
      <c r="AG26" s="96"/>
      <c r="AH26" s="97"/>
      <c r="AI26" s="87" t="str">
        <f t="shared" si="0"/>
        <v/>
      </c>
    </row>
    <row r="27" spans="1:35" x14ac:dyDescent="0.2">
      <c r="A27" s="42"/>
      <c r="B27" s="42"/>
      <c r="C27" s="9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378"/>
      <c r="Q27" s="378"/>
      <c r="R27" s="378"/>
      <c r="S27" s="378"/>
      <c r="T27" s="400"/>
      <c r="U27" s="400"/>
      <c r="V27" s="400"/>
      <c r="W27" s="400"/>
      <c r="X27" s="42"/>
      <c r="Y27" s="42"/>
      <c r="Z27" s="42"/>
      <c r="AA27" s="42"/>
      <c r="AB27" s="26"/>
      <c r="AC27" s="26"/>
      <c r="AD27" s="26"/>
      <c r="AE27" s="26"/>
      <c r="AF27" s="104"/>
      <c r="AG27" s="104"/>
      <c r="AH27" s="103"/>
      <c r="AI27" s="42"/>
    </row>
    <row r="29" spans="1:35" s="20" customFormat="1" ht="16.5" x14ac:dyDescent="0.3">
      <c r="A29" s="19" t="str">
        <f>IF(Anagrafica!A89&lt;&gt;"",Anagrafica!A89&amp;" - "&amp;Anagrafica!B89,"")</f>
        <v>1 - Commissario 1</v>
      </c>
      <c r="C29" s="28"/>
      <c r="AG29" s="28"/>
    </row>
    <row r="30" spans="1:35" s="5" customFormat="1" ht="13.5" customHeight="1" x14ac:dyDescent="0.2">
      <c r="A30" s="4" t="s">
        <v>10</v>
      </c>
      <c r="C30" s="60" t="str">
        <f>$A$13</f>
        <v/>
      </c>
      <c r="E30" s="60" t="str">
        <f>+$A$14</f>
        <v/>
      </c>
      <c r="G30" s="60" t="str">
        <f>+$A$15</f>
        <v/>
      </c>
      <c r="I30" s="60" t="str">
        <f>+$A$16</f>
        <v/>
      </c>
      <c r="K30" s="60" t="str">
        <f>+$A$17</f>
        <v/>
      </c>
      <c r="M30" s="60" t="str">
        <f>+$A$18</f>
        <v/>
      </c>
      <c r="O30" s="60" t="str">
        <f>+$A$19</f>
        <v/>
      </c>
      <c r="Q30" s="60" t="str">
        <f>+$A$20</f>
        <v/>
      </c>
      <c r="S30" s="60" t="str">
        <f>+$A$21</f>
        <v/>
      </c>
      <c r="U30" s="60" t="str">
        <f>+$A$22</f>
        <v/>
      </c>
      <c r="W30" s="60" t="str">
        <f>+$A$23</f>
        <v/>
      </c>
      <c r="Y30" s="60" t="str">
        <f>+$A$24</f>
        <v/>
      </c>
      <c r="AA30" s="60" t="str">
        <f>+$A$25</f>
        <v/>
      </c>
      <c r="AC30" s="60" t="str">
        <f>+$A$26</f>
        <v/>
      </c>
      <c r="AE30" s="26"/>
      <c r="AG30" s="4" t="s">
        <v>10</v>
      </c>
      <c r="AH30" s="5" t="s">
        <v>1</v>
      </c>
      <c r="AI30" s="5" t="s">
        <v>0</v>
      </c>
    </row>
    <row r="31" spans="1:35" ht="13.5" x14ac:dyDescent="0.25">
      <c r="A31" s="59" t="str">
        <f>+$A$12</f>
        <v/>
      </c>
      <c r="B31" s="22"/>
      <c r="C31" s="23"/>
      <c r="D31" s="22"/>
      <c r="E31" s="23"/>
      <c r="F31" s="22"/>
      <c r="G31" s="23"/>
      <c r="H31" s="22"/>
      <c r="I31" s="23"/>
      <c r="J31" s="22"/>
      <c r="K31" s="23"/>
      <c r="L31" s="22"/>
      <c r="M31" s="23"/>
      <c r="N31" s="22"/>
      <c r="O31" s="23"/>
      <c r="P31" s="22"/>
      <c r="Q31" s="23"/>
      <c r="R31" s="22"/>
      <c r="S31" s="23"/>
      <c r="T31" s="22"/>
      <c r="U31" s="23"/>
      <c r="V31" s="22"/>
      <c r="W31" s="23"/>
      <c r="X31" s="22"/>
      <c r="Y31" s="23"/>
      <c r="Z31" s="22"/>
      <c r="AA31" s="23"/>
      <c r="AB31" s="22"/>
      <c r="AC31" s="23"/>
      <c r="AE31" s="29" t="str">
        <f t="shared" ref="AE31:AE44" si="3">IF(OR(A31="",AND(A31&lt;&gt;"",A32="")),"",SUM(B31,D31,F31,H31,J31,L31,N31,P31,R31,T31,V31,X31,Z31,AB31))</f>
        <v/>
      </c>
      <c r="AG31" s="6" t="str">
        <f>+$A$12</f>
        <v/>
      </c>
      <c r="AH31" s="6" t="str">
        <f>IF(A31&lt;&gt;"",AE31,"")</f>
        <v/>
      </c>
      <c r="AI31" s="105" t="str">
        <f>IF(AH31="","",IF(AH31&gt;0,ROUND(AH31/LARGE(AH31:AH45,1),3),0))</f>
        <v/>
      </c>
    </row>
    <row r="32" spans="1:35" ht="13.5" x14ac:dyDescent="0.25">
      <c r="A32" s="59" t="str">
        <f>+$A$13</f>
        <v/>
      </c>
      <c r="B32" s="24"/>
      <c r="C32" s="24"/>
      <c r="D32" s="22"/>
      <c r="E32" s="23"/>
      <c r="F32" s="22"/>
      <c r="G32" s="23"/>
      <c r="H32" s="22"/>
      <c r="I32" s="23"/>
      <c r="J32" s="22"/>
      <c r="K32" s="23"/>
      <c r="L32" s="22"/>
      <c r="M32" s="23"/>
      <c r="N32" s="22"/>
      <c r="O32" s="23"/>
      <c r="P32" s="22"/>
      <c r="Q32" s="23"/>
      <c r="R32" s="22"/>
      <c r="S32" s="23"/>
      <c r="T32" s="22"/>
      <c r="U32" s="23"/>
      <c r="V32" s="22"/>
      <c r="W32" s="23"/>
      <c r="X32" s="22"/>
      <c r="Y32" s="23"/>
      <c r="Z32" s="22"/>
      <c r="AA32" s="23"/>
      <c r="AB32" s="22"/>
      <c r="AC32" s="23"/>
      <c r="AE32" s="29" t="str">
        <f t="shared" si="3"/>
        <v/>
      </c>
      <c r="AG32" s="7" t="str">
        <f>+$A$13</f>
        <v/>
      </c>
      <c r="AH32" s="7" t="str">
        <f>IF(A32&lt;&gt;"",IF(AE32&lt;&gt;"",AE32,0)+IF(C46&lt;&gt;"",C46,0),"")</f>
        <v/>
      </c>
      <c r="AI32" s="106" t="str">
        <f>IF(AH32="","",IF(AH32&gt;0,ROUND(AH32/LARGE(AH31:AH45,1),3),0))</f>
        <v/>
      </c>
    </row>
    <row r="33" spans="1:35" ht="13.5" x14ac:dyDescent="0.25">
      <c r="A33" s="59" t="str">
        <f>+$A$14</f>
        <v/>
      </c>
      <c r="B33" s="24"/>
      <c r="C33" s="24"/>
      <c r="D33" s="24"/>
      <c r="E33" s="24"/>
      <c r="F33" s="22"/>
      <c r="G33" s="23"/>
      <c r="H33" s="22"/>
      <c r="I33" s="23"/>
      <c r="J33" s="22"/>
      <c r="K33" s="23"/>
      <c r="L33" s="22"/>
      <c r="M33" s="23"/>
      <c r="N33" s="22"/>
      <c r="O33" s="23"/>
      <c r="P33" s="22"/>
      <c r="Q33" s="23"/>
      <c r="R33" s="22"/>
      <c r="S33" s="23"/>
      <c r="T33" s="22"/>
      <c r="U33" s="23"/>
      <c r="V33" s="22"/>
      <c r="W33" s="23"/>
      <c r="X33" s="22"/>
      <c r="Y33" s="23"/>
      <c r="Z33" s="22"/>
      <c r="AA33" s="23"/>
      <c r="AB33" s="22"/>
      <c r="AC33" s="23"/>
      <c r="AE33" s="29" t="str">
        <f t="shared" si="3"/>
        <v/>
      </c>
      <c r="AG33" s="7" t="str">
        <f>+$A$14</f>
        <v/>
      </c>
      <c r="AH33" s="7" t="str">
        <f>IF(A33&lt;&gt;"",IF(AE33&lt;&gt;"",AE33,0)+IF(E46&lt;&gt;"",E46,0),"")</f>
        <v/>
      </c>
      <c r="AI33" s="106" t="str">
        <f>IF(AH33="","",IF(AH33&gt;0,ROUND(AH33/LARGE(AH31:AH45,1),3),0))</f>
        <v/>
      </c>
    </row>
    <row r="34" spans="1:35" ht="13.5" x14ac:dyDescent="0.25">
      <c r="A34" s="59" t="str">
        <f>+$A$15</f>
        <v/>
      </c>
      <c r="B34" s="24"/>
      <c r="C34" s="24"/>
      <c r="D34" s="24"/>
      <c r="E34" s="24"/>
      <c r="F34" s="24"/>
      <c r="G34" s="24"/>
      <c r="H34" s="22"/>
      <c r="I34" s="23"/>
      <c r="J34" s="22"/>
      <c r="K34" s="23"/>
      <c r="L34" s="22"/>
      <c r="M34" s="23"/>
      <c r="N34" s="22"/>
      <c r="O34" s="23"/>
      <c r="P34" s="22"/>
      <c r="Q34" s="23"/>
      <c r="R34" s="22"/>
      <c r="S34" s="23"/>
      <c r="T34" s="22"/>
      <c r="U34" s="23"/>
      <c r="V34" s="22"/>
      <c r="W34" s="23"/>
      <c r="X34" s="22"/>
      <c r="Y34" s="23"/>
      <c r="Z34" s="22"/>
      <c r="AA34" s="23"/>
      <c r="AB34" s="22"/>
      <c r="AC34" s="23"/>
      <c r="AE34" s="29" t="str">
        <f t="shared" si="3"/>
        <v/>
      </c>
      <c r="AG34" s="7" t="str">
        <f>+$A$15</f>
        <v/>
      </c>
      <c r="AH34" s="7" t="str">
        <f>IF(A34&lt;&gt;"",IF(AE34&lt;&gt;"",AE34,0)+IF(G46&lt;&gt;"",G46,0),"")</f>
        <v/>
      </c>
      <c r="AI34" s="106" t="str">
        <f>IF(AH34="","",IF(AH34&gt;0,ROUND(AH34/LARGE(AH31:AH45,1),3),0))</f>
        <v/>
      </c>
    </row>
    <row r="35" spans="1:35" ht="13.5" x14ac:dyDescent="0.25">
      <c r="A35" s="59" t="str">
        <f>+$A$16</f>
        <v/>
      </c>
      <c r="B35" s="24"/>
      <c r="C35" s="24"/>
      <c r="D35" s="24"/>
      <c r="E35" s="24"/>
      <c r="F35" s="24"/>
      <c r="G35" s="24"/>
      <c r="H35" s="24"/>
      <c r="I35" s="24"/>
      <c r="J35" s="22"/>
      <c r="K35" s="23"/>
      <c r="L35" s="22"/>
      <c r="M35" s="23"/>
      <c r="N35" s="22"/>
      <c r="O35" s="23"/>
      <c r="P35" s="22"/>
      <c r="Q35" s="23"/>
      <c r="R35" s="22"/>
      <c r="S35" s="23"/>
      <c r="T35" s="22"/>
      <c r="U35" s="23"/>
      <c r="V35" s="22"/>
      <c r="W35" s="23"/>
      <c r="X35" s="22"/>
      <c r="Y35" s="23"/>
      <c r="Z35" s="22"/>
      <c r="AA35" s="23"/>
      <c r="AB35" s="22"/>
      <c r="AC35" s="23"/>
      <c r="AE35" s="29" t="str">
        <f t="shared" si="3"/>
        <v/>
      </c>
      <c r="AG35" s="7" t="str">
        <f>+$A$16</f>
        <v/>
      </c>
      <c r="AH35" s="7" t="str">
        <f>IF(A35&lt;&gt;"",IF(AE35&lt;&gt;"",AE35,0)+IF(I46&lt;&gt;"",I46,0),"")</f>
        <v/>
      </c>
      <c r="AI35" s="106" t="str">
        <f>IF(AH35="","",IF(AH35&gt;0,ROUND(AH35/LARGE(AH31:AH45,1),3),0))</f>
        <v/>
      </c>
    </row>
    <row r="36" spans="1:35" ht="13.5" x14ac:dyDescent="0.25">
      <c r="A36" s="59" t="str">
        <f>+$A$17</f>
        <v/>
      </c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2"/>
      <c r="M36" s="23"/>
      <c r="N36" s="22"/>
      <c r="O36" s="23"/>
      <c r="P36" s="22"/>
      <c r="Q36" s="23"/>
      <c r="R36" s="22"/>
      <c r="S36" s="23"/>
      <c r="T36" s="22"/>
      <c r="U36" s="23"/>
      <c r="V36" s="22"/>
      <c r="W36" s="23"/>
      <c r="X36" s="22"/>
      <c r="Y36" s="23"/>
      <c r="Z36" s="22"/>
      <c r="AA36" s="23"/>
      <c r="AB36" s="22"/>
      <c r="AC36" s="23"/>
      <c r="AE36" s="29" t="str">
        <f t="shared" si="3"/>
        <v/>
      </c>
      <c r="AG36" s="7" t="str">
        <f>+$A$17</f>
        <v/>
      </c>
      <c r="AH36" s="7" t="str">
        <f>IF(A36&lt;&gt;"",IF(AE36&lt;&gt;"",AE36,0)+IF(K46&lt;&gt;"",K46,0),"")</f>
        <v/>
      </c>
      <c r="AI36" s="106" t="str">
        <f>IF(AH36="","",IF(AH36&gt;0,ROUND(AH36/LARGE(AH31:AH45,1),3),0))</f>
        <v/>
      </c>
    </row>
    <row r="37" spans="1:35" ht="13.5" x14ac:dyDescent="0.25">
      <c r="A37" s="59" t="str">
        <f>+$A$18</f>
        <v/>
      </c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2"/>
      <c r="O37" s="23"/>
      <c r="P37" s="22"/>
      <c r="Q37" s="23"/>
      <c r="R37" s="22"/>
      <c r="S37" s="23"/>
      <c r="T37" s="22"/>
      <c r="U37" s="23"/>
      <c r="V37" s="22"/>
      <c r="W37" s="23"/>
      <c r="X37" s="22"/>
      <c r="Y37" s="23"/>
      <c r="Z37" s="22"/>
      <c r="AA37" s="23"/>
      <c r="AB37" s="22"/>
      <c r="AC37" s="23"/>
      <c r="AE37" s="29" t="str">
        <f t="shared" si="3"/>
        <v/>
      </c>
      <c r="AG37" s="7" t="str">
        <f>+$A$18</f>
        <v/>
      </c>
      <c r="AH37" s="7" t="str">
        <f>IF(A37&lt;&gt;"",IF(AE37&lt;&gt;"",AE37,0)+IF(M46&lt;&gt;"",M46,0),"")</f>
        <v/>
      </c>
      <c r="AI37" s="106" t="str">
        <f>IF(AH37="","",IF(AH37&gt;0,ROUND(AH37/LARGE(AH31:AH45,1),3),0))</f>
        <v/>
      </c>
    </row>
    <row r="38" spans="1:35" ht="13.5" x14ac:dyDescent="0.25">
      <c r="A38" s="59" t="str">
        <f>+$A$19</f>
        <v/>
      </c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2"/>
      <c r="Q38" s="23"/>
      <c r="R38" s="22"/>
      <c r="S38" s="23"/>
      <c r="T38" s="22"/>
      <c r="U38" s="23"/>
      <c r="V38" s="22"/>
      <c r="W38" s="23"/>
      <c r="X38" s="22"/>
      <c r="Y38" s="23"/>
      <c r="Z38" s="22"/>
      <c r="AA38" s="23"/>
      <c r="AB38" s="22"/>
      <c r="AC38" s="23"/>
      <c r="AE38" s="29" t="str">
        <f t="shared" si="3"/>
        <v/>
      </c>
      <c r="AG38" s="7" t="str">
        <f>+$A$19</f>
        <v/>
      </c>
      <c r="AH38" s="7" t="str">
        <f>IF(A38&lt;&gt;"",IF(AE38&lt;&gt;"",AE38,0)+IF(O46&lt;&gt;"",O46,0),"")</f>
        <v/>
      </c>
      <c r="AI38" s="106" t="str">
        <f>IF(AH38="","",IF(AH38&gt;0,ROUND(AH38/LARGE(AH31:AH45,1),3),0))</f>
        <v/>
      </c>
    </row>
    <row r="39" spans="1:35" ht="13.5" x14ac:dyDescent="0.25">
      <c r="A39" s="59" t="str">
        <f>+$A$20</f>
        <v/>
      </c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2"/>
      <c r="S39" s="23"/>
      <c r="T39" s="22"/>
      <c r="U39" s="23"/>
      <c r="V39" s="22"/>
      <c r="W39" s="23"/>
      <c r="X39" s="22"/>
      <c r="Y39" s="23"/>
      <c r="Z39" s="22"/>
      <c r="AA39" s="23"/>
      <c r="AB39" s="22"/>
      <c r="AC39" s="23"/>
      <c r="AE39" s="29" t="str">
        <f t="shared" si="3"/>
        <v/>
      </c>
      <c r="AG39" s="7" t="str">
        <f>+$A$20</f>
        <v/>
      </c>
      <c r="AH39" s="7" t="str">
        <f>IF(A39&lt;&gt;"",IF(AE39&lt;&gt;"",AE39,0)+IF(Q46&lt;&gt;"",Q46,0),"")</f>
        <v/>
      </c>
      <c r="AI39" s="106" t="str">
        <f>IF(AH39="","",IF(AH39&gt;0,ROUND(AH39/LARGE(AH31:AH45,1),3),0))</f>
        <v/>
      </c>
    </row>
    <row r="40" spans="1:35" ht="13.5" x14ac:dyDescent="0.25">
      <c r="A40" s="59" t="str">
        <f>+$A$21</f>
        <v/>
      </c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2"/>
      <c r="U40" s="23"/>
      <c r="V40" s="22"/>
      <c r="W40" s="23"/>
      <c r="X40" s="22"/>
      <c r="Y40" s="23"/>
      <c r="Z40" s="22"/>
      <c r="AA40" s="23"/>
      <c r="AB40" s="22"/>
      <c r="AC40" s="23"/>
      <c r="AE40" s="29" t="str">
        <f t="shared" si="3"/>
        <v/>
      </c>
      <c r="AG40" s="7" t="str">
        <f>+$A$21</f>
        <v/>
      </c>
      <c r="AH40" s="7" t="str">
        <f>IF(A40&lt;&gt;"",IF(AE40&lt;&gt;"",AE40,0)+IF(S46&lt;&gt;"",S46,0),"")</f>
        <v/>
      </c>
      <c r="AI40" s="106" t="str">
        <f>IF(AH40="","",IF(AH40&gt;0,ROUND(AH40/LARGE(AH31:AH45,1),3),0))</f>
        <v/>
      </c>
    </row>
    <row r="41" spans="1:35" ht="13.5" x14ac:dyDescent="0.25">
      <c r="A41" s="59" t="str">
        <f>+$A$22</f>
        <v/>
      </c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2"/>
      <c r="W41" s="23"/>
      <c r="X41" s="22"/>
      <c r="Y41" s="23"/>
      <c r="Z41" s="22"/>
      <c r="AA41" s="23"/>
      <c r="AB41" s="22"/>
      <c r="AC41" s="23"/>
      <c r="AE41" s="29" t="str">
        <f t="shared" si="3"/>
        <v/>
      </c>
      <c r="AG41" s="7" t="str">
        <f>+$A$22</f>
        <v/>
      </c>
      <c r="AH41" s="7" t="str">
        <f>IF(A41&lt;&gt;"",IF(AE41&lt;&gt;"",AE41,0)+IF(U46&lt;&gt;"",U46,0),"")</f>
        <v/>
      </c>
      <c r="AI41" s="106" t="str">
        <f>IF(AH41="","",IF(AH41&gt;0,ROUND(AH41/LARGE(AH31:AH45,1),3),0))</f>
        <v/>
      </c>
    </row>
    <row r="42" spans="1:35" ht="13.5" x14ac:dyDescent="0.25">
      <c r="A42" s="59" t="str">
        <f>+$A$23</f>
        <v/>
      </c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2"/>
      <c r="Y42" s="23"/>
      <c r="Z42" s="22"/>
      <c r="AA42" s="23"/>
      <c r="AB42" s="22"/>
      <c r="AC42" s="23"/>
      <c r="AE42" s="29" t="str">
        <f t="shared" si="3"/>
        <v/>
      </c>
      <c r="AG42" s="7" t="str">
        <f>+$A$23</f>
        <v/>
      </c>
      <c r="AH42" s="7" t="str">
        <f>IF(A42&lt;&gt;"",IF(AE42&lt;&gt;"",AE42,0)+IF(W46&lt;&gt;"",W46,0),"")</f>
        <v/>
      </c>
      <c r="AI42" s="106" t="str">
        <f>IF(AH42="","",IF(AH42&gt;0,ROUND(AH42/LARGE(AH31:AH45,1),3),0))</f>
        <v/>
      </c>
    </row>
    <row r="43" spans="1:35" ht="13.5" x14ac:dyDescent="0.25">
      <c r="A43" s="59" t="str">
        <f>+$A$24</f>
        <v/>
      </c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2"/>
      <c r="AA43" s="23"/>
      <c r="AB43" s="22"/>
      <c r="AC43" s="23"/>
      <c r="AE43" s="29" t="str">
        <f t="shared" si="3"/>
        <v/>
      </c>
      <c r="AG43" s="7" t="str">
        <f>+$A$24</f>
        <v/>
      </c>
      <c r="AH43" s="7" t="str">
        <f>IF(A43&lt;&gt;"",IF(AE43&lt;&gt;"",AE43,0)+IF(Y46&lt;&gt;"",Y46,0),"")</f>
        <v/>
      </c>
      <c r="AI43" s="106" t="str">
        <f>IF(AH43="","",IF(AH43&gt;0,ROUND(AH43/LARGE(AH31:AH45,1),3),0))</f>
        <v/>
      </c>
    </row>
    <row r="44" spans="1:35" ht="13.5" x14ac:dyDescent="0.25">
      <c r="A44" s="59" t="str">
        <f>+$A$25</f>
        <v/>
      </c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2"/>
      <c r="AC44" s="23"/>
      <c r="AE44" s="29" t="str">
        <f t="shared" si="3"/>
        <v/>
      </c>
      <c r="AG44" s="7" t="str">
        <f>+$A$25</f>
        <v/>
      </c>
      <c r="AH44" s="7" t="str">
        <f>IF(A44&lt;&gt;"",IF(AE44&lt;&gt;"",AE44,0)+IF(AA46&lt;&gt;"",AA46,0),"")</f>
        <v/>
      </c>
      <c r="AI44" s="106" t="str">
        <f>IF(AH44="","",IF(AH44&gt;0,ROUND(AH44/LARGE(AH31:AH45,1),3),0))</f>
        <v/>
      </c>
    </row>
    <row r="45" spans="1:35" x14ac:dyDescent="0.2">
      <c r="A45" s="59" t="str">
        <f>+$A$26</f>
        <v/>
      </c>
      <c r="C45" s="3"/>
      <c r="AE45" s="26"/>
      <c r="AG45" s="40" t="str">
        <f>+$A$26</f>
        <v/>
      </c>
      <c r="AH45" s="40" t="str">
        <f>IF(A45&lt;&gt;"",IF(AE45&lt;&gt;"",AE45,0)+IF(AC46&lt;&gt;"",AC46,0),"")</f>
        <v/>
      </c>
      <c r="AI45" s="107" t="str">
        <f>IF(AH45="","",IF(AH45&gt;0,ROUND(AH45/LARGE(AH31:AH45,1),3),0))</f>
        <v/>
      </c>
    </row>
    <row r="46" spans="1:35" s="26" customFormat="1" x14ac:dyDescent="0.2">
      <c r="C46" s="27" t="str">
        <f>IF(C30="","",SUM(C31:C44))</f>
        <v/>
      </c>
      <c r="E46" s="27" t="str">
        <f>IF(E30="","",SUM(E31:E44))</f>
        <v/>
      </c>
      <c r="G46" s="27" t="str">
        <f>IF(G30="","",SUM(G31:G44))</f>
        <v/>
      </c>
      <c r="I46" s="27" t="str">
        <f>IF(I30="","",SUM(I31:I44))</f>
        <v/>
      </c>
      <c r="K46" s="27" t="str">
        <f>IF(K30="","",SUM(K31:K44))</f>
        <v/>
      </c>
      <c r="M46" s="27" t="str">
        <f>IF(M30="","",SUM(M31:M44))</f>
        <v/>
      </c>
      <c r="O46" s="27" t="str">
        <f>IF(O30="","",SUM(O31:O44))</f>
        <v/>
      </c>
      <c r="Q46" s="27" t="str">
        <f>IF(Q30="","",SUM(Q31:Q44))</f>
        <v/>
      </c>
      <c r="S46" s="27" t="str">
        <f>IF(S30="","",SUM(S31:S44))</f>
        <v/>
      </c>
      <c r="U46" s="27" t="str">
        <f>IF(U30="","",SUM(U31:U44))</f>
        <v/>
      </c>
      <c r="W46" s="27" t="str">
        <f>IF(W30="","",SUM(W31:W44))</f>
        <v/>
      </c>
      <c r="X46" s="27"/>
      <c r="Y46" s="27" t="str">
        <f>IF(Y30="","",SUM(Y31:Y44))</f>
        <v/>
      </c>
      <c r="AA46" s="27" t="str">
        <f>IF(AA30="","",SUM(AA31:AA44))</f>
        <v/>
      </c>
      <c r="AC46" s="27" t="str">
        <f>IF(AC30="","",SUM(AC31:AC44))</f>
        <v/>
      </c>
      <c r="AG46" s="41"/>
      <c r="AH46" s="93"/>
      <c r="AI46" s="41"/>
    </row>
    <row r="47" spans="1:35" ht="24" customHeight="1" x14ac:dyDescent="0.2">
      <c r="AC47" s="8" t="str">
        <f>"Firma ("&amp;Anagrafica!B89&amp;")"</f>
        <v>Firma (Commissario 1)</v>
      </c>
      <c r="AE47" s="88"/>
      <c r="AF47" s="88"/>
      <c r="AG47" s="89"/>
      <c r="AH47" s="88"/>
      <c r="AI47" s="88"/>
    </row>
    <row r="48" spans="1:35" ht="18.75" x14ac:dyDescent="0.3">
      <c r="A48" s="19" t="str">
        <f>IF(Anagrafica!A90&lt;&gt;"",Anagrafica!A90&amp;" - "&amp;Anagrafica!B90,"")</f>
        <v>2 - Commissario 2</v>
      </c>
      <c r="B48" s="20"/>
      <c r="D48" s="1"/>
      <c r="AE48" s="90"/>
      <c r="AF48" s="90"/>
      <c r="AG48" s="91"/>
      <c r="AH48" s="90"/>
      <c r="AI48" s="90"/>
    </row>
    <row r="49" spans="1:35" s="5" customFormat="1" ht="13.5" customHeight="1" x14ac:dyDescent="0.2">
      <c r="A49" s="4" t="s">
        <v>10</v>
      </c>
      <c r="C49" s="60" t="str">
        <f>$A$13</f>
        <v/>
      </c>
      <c r="E49" s="60" t="str">
        <f>+$A$14</f>
        <v/>
      </c>
      <c r="G49" s="60" t="str">
        <f>+$A$15</f>
        <v/>
      </c>
      <c r="I49" s="60" t="str">
        <f>+$A$16</f>
        <v/>
      </c>
      <c r="K49" s="60" t="str">
        <f>+$A$17</f>
        <v/>
      </c>
      <c r="M49" s="60" t="str">
        <f>+$A$18</f>
        <v/>
      </c>
      <c r="O49" s="60" t="str">
        <f>+$A$19</f>
        <v/>
      </c>
      <c r="Q49" s="60" t="str">
        <f>+$A$20</f>
        <v/>
      </c>
      <c r="S49" s="60" t="str">
        <f>+$A$21</f>
        <v/>
      </c>
      <c r="U49" s="60" t="str">
        <f>+$A$22</f>
        <v/>
      </c>
      <c r="W49" s="60" t="str">
        <f>+$A$23</f>
        <v/>
      </c>
      <c r="Y49" s="60" t="str">
        <f>+$A$24</f>
        <v/>
      </c>
      <c r="AA49" s="60" t="str">
        <f>+$A$25</f>
        <v/>
      </c>
      <c r="AC49" s="60" t="str">
        <f>+$A$26</f>
        <v/>
      </c>
      <c r="AE49" s="26"/>
      <c r="AG49" s="4" t="s">
        <v>10</v>
      </c>
      <c r="AH49" s="5" t="s">
        <v>1</v>
      </c>
      <c r="AI49" s="5" t="s">
        <v>0</v>
      </c>
    </row>
    <row r="50" spans="1:35" ht="13.5" x14ac:dyDescent="0.25">
      <c r="A50" s="59" t="str">
        <f>+$A$12</f>
        <v/>
      </c>
      <c r="B50" s="22"/>
      <c r="C50" s="23"/>
      <c r="D50" s="22"/>
      <c r="E50" s="23"/>
      <c r="F50" s="22"/>
      <c r="G50" s="23"/>
      <c r="H50" s="22"/>
      <c r="I50" s="23"/>
      <c r="J50" s="22"/>
      <c r="K50" s="23"/>
      <c r="L50" s="22"/>
      <c r="M50" s="23"/>
      <c r="N50" s="22"/>
      <c r="O50" s="23"/>
      <c r="P50" s="22"/>
      <c r="Q50" s="23"/>
      <c r="R50" s="22"/>
      <c r="S50" s="23"/>
      <c r="T50" s="22"/>
      <c r="U50" s="23"/>
      <c r="V50" s="22"/>
      <c r="W50" s="23"/>
      <c r="X50" s="22"/>
      <c r="Y50" s="23"/>
      <c r="Z50" s="22"/>
      <c r="AA50" s="23"/>
      <c r="AB50" s="22"/>
      <c r="AC50" s="23"/>
      <c r="AE50" s="29" t="str">
        <f t="shared" ref="AE50:AE63" si="4">IF(OR(A50="",AND(A50&lt;&gt;"",A51="")),"",SUM(B50,D50,F50,H50,J50,L50,N50,P50,R50,T50,V50,X50,Z50,AB50))</f>
        <v/>
      </c>
      <c r="AG50" s="6" t="str">
        <f>+$A$12</f>
        <v/>
      </c>
      <c r="AH50" s="6" t="str">
        <f>IF(A50&lt;&gt;"",AE50,"")</f>
        <v/>
      </c>
      <c r="AI50" s="105" t="str">
        <f>IF(AH50="","",IF(AH50&gt;0,ROUND(AH50/LARGE(AH50:AH64,1),3),0))</f>
        <v/>
      </c>
    </row>
    <row r="51" spans="1:35" ht="13.5" x14ac:dyDescent="0.25">
      <c r="A51" s="59" t="str">
        <f>+$A$13</f>
        <v/>
      </c>
      <c r="B51" s="24"/>
      <c r="C51" s="24"/>
      <c r="D51" s="22"/>
      <c r="E51" s="23"/>
      <c r="F51" s="22"/>
      <c r="G51" s="23"/>
      <c r="H51" s="22"/>
      <c r="I51" s="23"/>
      <c r="J51" s="22"/>
      <c r="K51" s="23"/>
      <c r="L51" s="22"/>
      <c r="M51" s="23"/>
      <c r="N51" s="22"/>
      <c r="O51" s="23"/>
      <c r="P51" s="22"/>
      <c r="Q51" s="23"/>
      <c r="R51" s="22"/>
      <c r="S51" s="23"/>
      <c r="T51" s="22"/>
      <c r="U51" s="23"/>
      <c r="V51" s="22"/>
      <c r="W51" s="23"/>
      <c r="X51" s="22"/>
      <c r="Y51" s="23"/>
      <c r="Z51" s="22"/>
      <c r="AA51" s="23"/>
      <c r="AB51" s="22"/>
      <c r="AC51" s="23"/>
      <c r="AE51" s="29" t="str">
        <f t="shared" si="4"/>
        <v/>
      </c>
      <c r="AG51" s="7" t="str">
        <f>+$A$13</f>
        <v/>
      </c>
      <c r="AH51" s="7" t="str">
        <f>IF(A51&lt;&gt;"",IF(AE51&lt;&gt;"",AE51,0)+IF(C65&lt;&gt;"",C65,0),"")</f>
        <v/>
      </c>
      <c r="AI51" s="106" t="str">
        <f>IF(AH51="","",IF(AH51&gt;0,ROUND(AH51/LARGE(AH50:AH64,1),3),0))</f>
        <v/>
      </c>
    </row>
    <row r="52" spans="1:35" ht="13.5" x14ac:dyDescent="0.25">
      <c r="A52" s="59" t="str">
        <f>+$A$14</f>
        <v/>
      </c>
      <c r="B52" s="24"/>
      <c r="C52" s="24"/>
      <c r="D52" s="24"/>
      <c r="E52" s="24"/>
      <c r="F52" s="22"/>
      <c r="G52" s="23"/>
      <c r="H52" s="22"/>
      <c r="I52" s="23"/>
      <c r="J52" s="22"/>
      <c r="K52" s="23"/>
      <c r="L52" s="22"/>
      <c r="M52" s="23"/>
      <c r="N52" s="22"/>
      <c r="O52" s="23"/>
      <c r="P52" s="22"/>
      <c r="Q52" s="23"/>
      <c r="R52" s="22"/>
      <c r="S52" s="23"/>
      <c r="T52" s="22"/>
      <c r="U52" s="23"/>
      <c r="V52" s="22"/>
      <c r="W52" s="23"/>
      <c r="X52" s="22"/>
      <c r="Y52" s="23"/>
      <c r="Z52" s="22"/>
      <c r="AA52" s="23"/>
      <c r="AB52" s="22"/>
      <c r="AC52" s="23"/>
      <c r="AE52" s="29" t="str">
        <f t="shared" si="4"/>
        <v/>
      </c>
      <c r="AG52" s="7" t="str">
        <f>+$A$14</f>
        <v/>
      </c>
      <c r="AH52" s="7" t="str">
        <f>IF(A52&lt;&gt;"",IF(AE52&lt;&gt;"",AE52,0)+IF(E65&lt;&gt;"",E65,0),"")</f>
        <v/>
      </c>
      <c r="AI52" s="106" t="str">
        <f>IF(AH52="","",IF(AH52&gt;0,ROUND(AH52/LARGE(AH50:AH64,1),3),0))</f>
        <v/>
      </c>
    </row>
    <row r="53" spans="1:35" ht="13.5" x14ac:dyDescent="0.25">
      <c r="A53" s="59" t="str">
        <f>+$A$15</f>
        <v/>
      </c>
      <c r="B53" s="24"/>
      <c r="C53" s="24"/>
      <c r="D53" s="24"/>
      <c r="E53" s="24"/>
      <c r="F53" s="24"/>
      <c r="G53" s="24"/>
      <c r="H53" s="22"/>
      <c r="I53" s="23"/>
      <c r="J53" s="22"/>
      <c r="K53" s="23"/>
      <c r="L53" s="22"/>
      <c r="M53" s="23"/>
      <c r="N53" s="22"/>
      <c r="O53" s="23"/>
      <c r="P53" s="22"/>
      <c r="Q53" s="23"/>
      <c r="R53" s="22"/>
      <c r="S53" s="23"/>
      <c r="T53" s="22"/>
      <c r="U53" s="23"/>
      <c r="V53" s="22"/>
      <c r="W53" s="23"/>
      <c r="X53" s="22"/>
      <c r="Y53" s="23"/>
      <c r="Z53" s="22"/>
      <c r="AA53" s="23"/>
      <c r="AB53" s="22"/>
      <c r="AC53" s="23"/>
      <c r="AE53" s="29" t="str">
        <f t="shared" si="4"/>
        <v/>
      </c>
      <c r="AG53" s="7" t="str">
        <f>+$A$15</f>
        <v/>
      </c>
      <c r="AH53" s="7" t="str">
        <f>IF(A53&lt;&gt;"",IF(AE53&lt;&gt;"",AE53,0)+IF(G65&lt;&gt;"",G65,0),"")</f>
        <v/>
      </c>
      <c r="AI53" s="106" t="str">
        <f>IF(AH53="","",IF(AH53&gt;0,ROUND(AH53/LARGE(AH50:AH64,1),3),0))</f>
        <v/>
      </c>
    </row>
    <row r="54" spans="1:35" ht="13.5" x14ac:dyDescent="0.25">
      <c r="A54" s="59" t="str">
        <f>+$A$16</f>
        <v/>
      </c>
      <c r="B54" s="24"/>
      <c r="C54" s="24"/>
      <c r="D54" s="24"/>
      <c r="E54" s="24"/>
      <c r="F54" s="24"/>
      <c r="G54" s="24"/>
      <c r="H54" s="24"/>
      <c r="I54" s="24"/>
      <c r="J54" s="22"/>
      <c r="K54" s="23"/>
      <c r="L54" s="22"/>
      <c r="M54" s="23"/>
      <c r="N54" s="22"/>
      <c r="O54" s="23"/>
      <c r="P54" s="22"/>
      <c r="Q54" s="23"/>
      <c r="R54" s="22"/>
      <c r="S54" s="23"/>
      <c r="T54" s="22"/>
      <c r="U54" s="23"/>
      <c r="V54" s="22"/>
      <c r="W54" s="23"/>
      <c r="X54" s="22"/>
      <c r="Y54" s="23"/>
      <c r="Z54" s="22"/>
      <c r="AA54" s="23"/>
      <c r="AB54" s="22"/>
      <c r="AC54" s="23"/>
      <c r="AE54" s="29" t="str">
        <f t="shared" si="4"/>
        <v/>
      </c>
      <c r="AG54" s="7" t="str">
        <f>+$A$16</f>
        <v/>
      </c>
      <c r="AH54" s="7" t="str">
        <f>IF(A54&lt;&gt;"",IF(AE54&lt;&gt;"",AE54,0)+IF(I65&lt;&gt;"",I65,0),"")</f>
        <v/>
      </c>
      <c r="AI54" s="106" t="str">
        <f>IF(AH54="","",IF(AH54&gt;0,ROUND(AH54/LARGE(AH50:AH64,1),3),0))</f>
        <v/>
      </c>
    </row>
    <row r="55" spans="1:35" ht="13.5" x14ac:dyDescent="0.25">
      <c r="A55" s="59" t="str">
        <f>+$A$17</f>
        <v/>
      </c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2"/>
      <c r="M55" s="23"/>
      <c r="N55" s="22"/>
      <c r="O55" s="23"/>
      <c r="P55" s="22"/>
      <c r="Q55" s="23"/>
      <c r="R55" s="22"/>
      <c r="S55" s="23"/>
      <c r="T55" s="22"/>
      <c r="U55" s="23"/>
      <c r="V55" s="22"/>
      <c r="W55" s="23"/>
      <c r="X55" s="22"/>
      <c r="Y55" s="23"/>
      <c r="Z55" s="22"/>
      <c r="AA55" s="23"/>
      <c r="AB55" s="22"/>
      <c r="AC55" s="23"/>
      <c r="AE55" s="29" t="str">
        <f t="shared" si="4"/>
        <v/>
      </c>
      <c r="AG55" s="7" t="str">
        <f>+$A$17</f>
        <v/>
      </c>
      <c r="AH55" s="7" t="str">
        <f>IF(A55&lt;&gt;"",IF(AE55&lt;&gt;"",AE55,0)+IF(K65&lt;&gt;"",K65,0),"")</f>
        <v/>
      </c>
      <c r="AI55" s="106" t="str">
        <f>IF(AH55="","",IF(AH55&gt;0,ROUND(AH55/LARGE(AH50:AH64,1),3),0))</f>
        <v/>
      </c>
    </row>
    <row r="56" spans="1:35" ht="13.5" x14ac:dyDescent="0.25">
      <c r="A56" s="59" t="str">
        <f>+$A$18</f>
        <v/>
      </c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2"/>
      <c r="O56" s="23"/>
      <c r="P56" s="22"/>
      <c r="Q56" s="23"/>
      <c r="R56" s="22"/>
      <c r="S56" s="23"/>
      <c r="T56" s="22"/>
      <c r="U56" s="23"/>
      <c r="V56" s="22"/>
      <c r="W56" s="23"/>
      <c r="X56" s="22"/>
      <c r="Y56" s="23"/>
      <c r="Z56" s="22"/>
      <c r="AA56" s="23"/>
      <c r="AB56" s="22"/>
      <c r="AC56" s="23"/>
      <c r="AE56" s="29" t="str">
        <f t="shared" si="4"/>
        <v/>
      </c>
      <c r="AG56" s="7" t="str">
        <f>+$A$18</f>
        <v/>
      </c>
      <c r="AH56" s="7" t="str">
        <f>IF(A56&lt;&gt;"",IF(AE56&lt;&gt;"",AE56,0)+IF(M65&lt;&gt;"",M65,0),"")</f>
        <v/>
      </c>
      <c r="AI56" s="106" t="str">
        <f>IF(AH56="","",IF(AH56&gt;0,ROUND(AH56/LARGE(AH50:AH64,1),3),0))</f>
        <v/>
      </c>
    </row>
    <row r="57" spans="1:35" ht="13.5" x14ac:dyDescent="0.25">
      <c r="A57" s="59" t="str">
        <f>+$A$19</f>
        <v/>
      </c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2"/>
      <c r="Q57" s="23"/>
      <c r="R57" s="22"/>
      <c r="S57" s="23"/>
      <c r="T57" s="22"/>
      <c r="U57" s="23"/>
      <c r="V57" s="22"/>
      <c r="W57" s="23"/>
      <c r="X57" s="22"/>
      <c r="Y57" s="23"/>
      <c r="Z57" s="22"/>
      <c r="AA57" s="23"/>
      <c r="AB57" s="22"/>
      <c r="AC57" s="23"/>
      <c r="AE57" s="29" t="str">
        <f t="shared" si="4"/>
        <v/>
      </c>
      <c r="AG57" s="7" t="str">
        <f>+$A$19</f>
        <v/>
      </c>
      <c r="AH57" s="7" t="str">
        <f>IF(A57&lt;&gt;"",IF(AE57&lt;&gt;"",AE57,0)+IF(O65&lt;&gt;"",O65,0),"")</f>
        <v/>
      </c>
      <c r="AI57" s="106" t="str">
        <f>IF(AH57="","",IF(AH57&gt;0,ROUND(AH57/LARGE(AH50:AH64,1),3),0))</f>
        <v/>
      </c>
    </row>
    <row r="58" spans="1:35" ht="13.5" x14ac:dyDescent="0.25">
      <c r="A58" s="59" t="str">
        <f>+$A$20</f>
        <v/>
      </c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2"/>
      <c r="S58" s="23"/>
      <c r="T58" s="22"/>
      <c r="U58" s="23"/>
      <c r="V58" s="22"/>
      <c r="W58" s="23"/>
      <c r="X58" s="22"/>
      <c r="Y58" s="23"/>
      <c r="Z58" s="22"/>
      <c r="AA58" s="23"/>
      <c r="AB58" s="22"/>
      <c r="AC58" s="23"/>
      <c r="AE58" s="29" t="str">
        <f t="shared" si="4"/>
        <v/>
      </c>
      <c r="AG58" s="7" t="str">
        <f>+$A$20</f>
        <v/>
      </c>
      <c r="AH58" s="7" t="str">
        <f>IF(A58&lt;&gt;"",IF(AE58&lt;&gt;"",AE58,0)+IF(Q65&lt;&gt;"",Q65,0),"")</f>
        <v/>
      </c>
      <c r="AI58" s="106" t="str">
        <f>IF(AH58="","",IF(AH58&gt;0,ROUND(AH58/LARGE(AH50:AH64,1),3),0))</f>
        <v/>
      </c>
    </row>
    <row r="59" spans="1:35" ht="13.5" x14ac:dyDescent="0.25">
      <c r="A59" s="59" t="str">
        <f>+$A$21</f>
        <v/>
      </c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2"/>
      <c r="U59" s="23"/>
      <c r="V59" s="22"/>
      <c r="W59" s="23"/>
      <c r="X59" s="22"/>
      <c r="Y59" s="23"/>
      <c r="Z59" s="22"/>
      <c r="AA59" s="23"/>
      <c r="AB59" s="22"/>
      <c r="AC59" s="23"/>
      <c r="AE59" s="29" t="str">
        <f t="shared" si="4"/>
        <v/>
      </c>
      <c r="AG59" s="7" t="str">
        <f>+$A$21</f>
        <v/>
      </c>
      <c r="AH59" s="7" t="str">
        <f>IF(A59&lt;&gt;"",IF(AE59&lt;&gt;"",AE59,0)+IF(S65&lt;&gt;"",S65,0),"")</f>
        <v/>
      </c>
      <c r="AI59" s="106" t="str">
        <f>IF(AH59="","",IF(AH59&gt;0,ROUND(AH59/LARGE(AH50:AH64,1),3),0))</f>
        <v/>
      </c>
    </row>
    <row r="60" spans="1:35" ht="13.5" x14ac:dyDescent="0.25">
      <c r="A60" s="59" t="str">
        <f>+$A$22</f>
        <v/>
      </c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2"/>
      <c r="W60" s="23"/>
      <c r="X60" s="22"/>
      <c r="Y60" s="23"/>
      <c r="Z60" s="22"/>
      <c r="AA60" s="23"/>
      <c r="AB60" s="22"/>
      <c r="AC60" s="23"/>
      <c r="AE60" s="29" t="str">
        <f t="shared" si="4"/>
        <v/>
      </c>
      <c r="AG60" s="7" t="str">
        <f>+$A$22</f>
        <v/>
      </c>
      <c r="AH60" s="7" t="str">
        <f>IF(A60&lt;&gt;"",IF(AE60&lt;&gt;"",AE60,0)+IF(U65&lt;&gt;"",U65,0),"")</f>
        <v/>
      </c>
      <c r="AI60" s="106" t="str">
        <f>IF(AH60="","",IF(AH60&gt;0,ROUND(AH60/LARGE(AH50:AH64,1),3),0))</f>
        <v/>
      </c>
    </row>
    <row r="61" spans="1:35" ht="13.5" x14ac:dyDescent="0.25">
      <c r="A61" s="59" t="str">
        <f>+$A$23</f>
        <v/>
      </c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2"/>
      <c r="Y61" s="23"/>
      <c r="Z61" s="22"/>
      <c r="AA61" s="23"/>
      <c r="AB61" s="22"/>
      <c r="AC61" s="23"/>
      <c r="AE61" s="29" t="str">
        <f t="shared" si="4"/>
        <v/>
      </c>
      <c r="AG61" s="7" t="str">
        <f>+$A$23</f>
        <v/>
      </c>
      <c r="AH61" s="7" t="str">
        <f>IF(A61&lt;&gt;"",IF(AE61&lt;&gt;"",AE61,0)+IF(W65&lt;&gt;"",W65,0),"")</f>
        <v/>
      </c>
      <c r="AI61" s="106" t="str">
        <f>IF(AH61="","",IF(AH61&gt;0,ROUND(AH61/LARGE(AH50:AH64,1),3),0))</f>
        <v/>
      </c>
    </row>
    <row r="62" spans="1:35" ht="13.5" x14ac:dyDescent="0.25">
      <c r="A62" s="59" t="str">
        <f>+$A$24</f>
        <v/>
      </c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2"/>
      <c r="AA62" s="23"/>
      <c r="AB62" s="22"/>
      <c r="AC62" s="23"/>
      <c r="AE62" s="29" t="str">
        <f t="shared" si="4"/>
        <v/>
      </c>
      <c r="AG62" s="7" t="str">
        <f>+$A$24</f>
        <v/>
      </c>
      <c r="AH62" s="7" t="str">
        <f>IF(A62&lt;&gt;"",IF(AE62&lt;&gt;"",AE62,0)+IF(Y65&lt;&gt;"",Y65,0),"")</f>
        <v/>
      </c>
      <c r="AI62" s="106" t="str">
        <f>IF(AH62="","",IF(AH62&gt;0,ROUND(AH62/LARGE(AH50:AH64,1),3),0))</f>
        <v/>
      </c>
    </row>
    <row r="63" spans="1:35" ht="13.5" x14ac:dyDescent="0.25">
      <c r="A63" s="59" t="str">
        <f>+$A$25</f>
        <v/>
      </c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2"/>
      <c r="AC63" s="23"/>
      <c r="AE63" s="29" t="str">
        <f t="shared" si="4"/>
        <v/>
      </c>
      <c r="AG63" s="7" t="str">
        <f>+$A$25</f>
        <v/>
      </c>
      <c r="AH63" s="7" t="str">
        <f>IF(A63&lt;&gt;"",IF(AE63&lt;&gt;"",AE63,0)+IF(AA65&lt;&gt;"",AA65,0),"")</f>
        <v/>
      </c>
      <c r="AI63" s="106" t="str">
        <f>IF(AH63="","",IF(AH63&gt;0,ROUND(AH63/LARGE(AH50:AH64,1),3),0))</f>
        <v/>
      </c>
    </row>
    <row r="64" spans="1:35" x14ac:dyDescent="0.2">
      <c r="A64" s="59" t="str">
        <f>+$A$26</f>
        <v/>
      </c>
      <c r="C64" s="3"/>
      <c r="AE64" s="26"/>
      <c r="AG64" s="40" t="str">
        <f>+$A$26</f>
        <v/>
      </c>
      <c r="AH64" s="40" t="str">
        <f>IF(A64&lt;&gt;"",IF(AE64&lt;&gt;"",AE64,0)+IF(AC65&lt;&gt;"",AC65,0),"")</f>
        <v/>
      </c>
      <c r="AI64" s="107" t="str">
        <f>IF(AH64="","",IF(AH64&gt;0,ROUND(AH64/LARGE(AH50:AH64,1),3),0))</f>
        <v/>
      </c>
    </row>
    <row r="65" spans="1:35" s="26" customFormat="1" x14ac:dyDescent="0.2">
      <c r="C65" s="27" t="str">
        <f>IF(C49="","",SUM(C50:C63))</f>
        <v/>
      </c>
      <c r="E65" s="27" t="str">
        <f>IF(E49="","",SUM(E50:E63))</f>
        <v/>
      </c>
      <c r="G65" s="27" t="str">
        <f>IF(G49="","",SUM(G50:G63))</f>
        <v/>
      </c>
      <c r="I65" s="27" t="str">
        <f>IF(I49="","",SUM(I50:I63))</f>
        <v/>
      </c>
      <c r="K65" s="27" t="str">
        <f>IF(K49="","",SUM(K50:K63))</f>
        <v/>
      </c>
      <c r="M65" s="27" t="str">
        <f>IF(M49="","",SUM(M50:M63))</f>
        <v/>
      </c>
      <c r="O65" s="27" t="str">
        <f>IF(O49="","",SUM(O50:O63))</f>
        <v/>
      </c>
      <c r="Q65" s="27" t="str">
        <f>IF(Q49="","",SUM(Q50:Q63))</f>
        <v/>
      </c>
      <c r="S65" s="27" t="str">
        <f>IF(S49="","",SUM(S50:S63))</f>
        <v/>
      </c>
      <c r="U65" s="27" t="str">
        <f>IF(U49="","",SUM(U50:U63))</f>
        <v/>
      </c>
      <c r="W65" s="27" t="str">
        <f>IF(W49="","",SUM(W50:W63))</f>
        <v/>
      </c>
      <c r="X65" s="27"/>
      <c r="Y65" s="27" t="str">
        <f>IF(Y49="","",SUM(Y50:Y63))</f>
        <v/>
      </c>
      <c r="AA65" s="27" t="str">
        <f>IF(AA49="","",SUM(AA50:AA63))</f>
        <v/>
      </c>
      <c r="AC65" s="27" t="str">
        <f>IF(AC49="","",SUM(AC50:AC63))</f>
        <v/>
      </c>
      <c r="AG65" s="41"/>
      <c r="AH65" s="93"/>
      <c r="AI65" s="41"/>
    </row>
    <row r="66" spans="1:35" ht="24" customHeight="1" x14ac:dyDescent="0.2">
      <c r="AC66" s="8" t="str">
        <f>"Firma ("&amp;Anagrafica!B90&amp;")"</f>
        <v>Firma (Commissario 2)</v>
      </c>
      <c r="AE66" s="88"/>
      <c r="AF66" s="88"/>
      <c r="AG66" s="89"/>
      <c r="AH66" s="88"/>
      <c r="AI66" s="88"/>
    </row>
    <row r="67" spans="1:35" ht="18.75" x14ac:dyDescent="0.3">
      <c r="A67" s="19" t="str">
        <f>IF(Anagrafica!A91&lt;&gt;"",Anagrafica!A91&amp;" - "&amp;Anagrafica!B91,"")</f>
        <v>3 - Commissario 3</v>
      </c>
      <c r="B67" s="20"/>
      <c r="D67" s="1"/>
    </row>
    <row r="68" spans="1:35" s="5" customFormat="1" ht="13.5" customHeight="1" x14ac:dyDescent="0.2">
      <c r="A68" s="4" t="s">
        <v>10</v>
      </c>
      <c r="C68" s="60" t="str">
        <f>$A$13</f>
        <v/>
      </c>
      <c r="E68" s="60" t="str">
        <f>+$A$14</f>
        <v/>
      </c>
      <c r="G68" s="60" t="str">
        <f>+$A$15</f>
        <v/>
      </c>
      <c r="I68" s="60" t="str">
        <f>+$A$16</f>
        <v/>
      </c>
      <c r="K68" s="60" t="str">
        <f>+$A$17</f>
        <v/>
      </c>
      <c r="M68" s="60" t="str">
        <f>+$A$18</f>
        <v/>
      </c>
      <c r="O68" s="60" t="str">
        <f>+$A$19</f>
        <v/>
      </c>
      <c r="Q68" s="60" t="str">
        <f>+$A$20</f>
        <v/>
      </c>
      <c r="S68" s="60" t="str">
        <f>+$A$21</f>
        <v/>
      </c>
      <c r="U68" s="60" t="str">
        <f>+$A$22</f>
        <v/>
      </c>
      <c r="W68" s="60" t="str">
        <f>+$A$23</f>
        <v/>
      </c>
      <c r="Y68" s="60" t="str">
        <f>+$A$24</f>
        <v/>
      </c>
      <c r="AA68" s="60" t="str">
        <f>+$A$25</f>
        <v/>
      </c>
      <c r="AC68" s="60" t="str">
        <f>+$A$26</f>
        <v/>
      </c>
      <c r="AE68" s="26"/>
      <c r="AG68" s="4" t="s">
        <v>10</v>
      </c>
      <c r="AH68" s="5" t="s">
        <v>1</v>
      </c>
      <c r="AI68" s="5" t="s">
        <v>0</v>
      </c>
    </row>
    <row r="69" spans="1:35" ht="13.5" x14ac:dyDescent="0.25">
      <c r="A69" s="59" t="str">
        <f>+$A$12</f>
        <v/>
      </c>
      <c r="B69" s="22"/>
      <c r="C69" s="23"/>
      <c r="D69" s="22"/>
      <c r="E69" s="23"/>
      <c r="F69" s="22"/>
      <c r="G69" s="23"/>
      <c r="H69" s="22"/>
      <c r="I69" s="23"/>
      <c r="J69" s="22"/>
      <c r="K69" s="23"/>
      <c r="L69" s="22"/>
      <c r="M69" s="23"/>
      <c r="N69" s="22"/>
      <c r="O69" s="23"/>
      <c r="P69" s="22"/>
      <c r="Q69" s="23"/>
      <c r="R69" s="22"/>
      <c r="S69" s="23"/>
      <c r="T69" s="22"/>
      <c r="U69" s="23"/>
      <c r="V69" s="22"/>
      <c r="W69" s="23"/>
      <c r="X69" s="22"/>
      <c r="Y69" s="23"/>
      <c r="Z69" s="22"/>
      <c r="AA69" s="23"/>
      <c r="AB69" s="22"/>
      <c r="AC69" s="23"/>
      <c r="AE69" s="29" t="str">
        <f t="shared" ref="AE69:AE82" si="5">IF(OR(A69="",AND(A69&lt;&gt;"",A70="")),"",SUM(B69,D69,F69,H69,J69,L69,N69,P69,R69,T69,V69,X69,Z69,AB69))</f>
        <v/>
      </c>
      <c r="AG69" s="6" t="str">
        <f>+$A$12</f>
        <v/>
      </c>
      <c r="AH69" s="6" t="str">
        <f>IF(A69&lt;&gt;"",AE69,"")</f>
        <v/>
      </c>
      <c r="AI69" s="105" t="str">
        <f>IF(AH69="","",IF(AH69&gt;0,ROUND(AH69/LARGE(AH69:AH83,1),3),0))</f>
        <v/>
      </c>
    </row>
    <row r="70" spans="1:35" ht="13.5" x14ac:dyDescent="0.25">
      <c r="A70" s="59" t="str">
        <f>+$A$13</f>
        <v/>
      </c>
      <c r="B70" s="24"/>
      <c r="C70" s="24"/>
      <c r="D70" s="22"/>
      <c r="E70" s="23"/>
      <c r="F70" s="22"/>
      <c r="G70" s="23"/>
      <c r="H70" s="22"/>
      <c r="I70" s="23"/>
      <c r="J70" s="22"/>
      <c r="K70" s="23"/>
      <c r="L70" s="22"/>
      <c r="M70" s="23"/>
      <c r="N70" s="22"/>
      <c r="O70" s="23"/>
      <c r="P70" s="22"/>
      <c r="Q70" s="23"/>
      <c r="R70" s="22"/>
      <c r="S70" s="23"/>
      <c r="T70" s="22"/>
      <c r="U70" s="23"/>
      <c r="V70" s="22"/>
      <c r="W70" s="23"/>
      <c r="X70" s="22"/>
      <c r="Y70" s="23"/>
      <c r="Z70" s="22"/>
      <c r="AA70" s="23"/>
      <c r="AB70" s="22"/>
      <c r="AC70" s="23"/>
      <c r="AE70" s="29" t="str">
        <f t="shared" si="5"/>
        <v/>
      </c>
      <c r="AG70" s="7" t="str">
        <f>+$A$13</f>
        <v/>
      </c>
      <c r="AH70" s="7" t="str">
        <f>IF(A70&lt;&gt;"",IF(AE70&lt;&gt;"",AE70,0)+IF(C84&lt;&gt;"",C84,0),"")</f>
        <v/>
      </c>
      <c r="AI70" s="106" t="str">
        <f>IF(AH70="","",IF(AH70&gt;0,ROUND(AH70/LARGE(AH69:AH83,1),3),0))</f>
        <v/>
      </c>
    </row>
    <row r="71" spans="1:35" ht="13.5" x14ac:dyDescent="0.25">
      <c r="A71" s="59" t="str">
        <f>+$A$14</f>
        <v/>
      </c>
      <c r="B71" s="24"/>
      <c r="C71" s="24"/>
      <c r="D71" s="24"/>
      <c r="E71" s="24"/>
      <c r="F71" s="22"/>
      <c r="G71" s="23"/>
      <c r="H71" s="22"/>
      <c r="I71" s="23"/>
      <c r="J71" s="22"/>
      <c r="K71" s="23"/>
      <c r="L71" s="22"/>
      <c r="M71" s="23"/>
      <c r="N71" s="22"/>
      <c r="O71" s="23"/>
      <c r="P71" s="22"/>
      <c r="Q71" s="23"/>
      <c r="R71" s="22"/>
      <c r="S71" s="23"/>
      <c r="T71" s="22"/>
      <c r="U71" s="23"/>
      <c r="V71" s="22"/>
      <c r="W71" s="23"/>
      <c r="X71" s="22"/>
      <c r="Y71" s="23"/>
      <c r="Z71" s="22"/>
      <c r="AA71" s="23"/>
      <c r="AB71" s="22"/>
      <c r="AC71" s="23"/>
      <c r="AE71" s="29" t="str">
        <f t="shared" si="5"/>
        <v/>
      </c>
      <c r="AG71" s="7" t="str">
        <f>+$A$14</f>
        <v/>
      </c>
      <c r="AH71" s="7" t="str">
        <f>IF(A71&lt;&gt;"",IF(AE71&lt;&gt;"",AE71,0)+IF(E84&lt;&gt;"",E84,0),"")</f>
        <v/>
      </c>
      <c r="AI71" s="106" t="str">
        <f>IF(AH71="","",IF(AH71&gt;0,ROUND(AH71/LARGE(AH69:AH83,1),3),0))</f>
        <v/>
      </c>
    </row>
    <row r="72" spans="1:35" ht="13.5" x14ac:dyDescent="0.25">
      <c r="A72" s="59" t="str">
        <f>+$A$15</f>
        <v/>
      </c>
      <c r="B72" s="24"/>
      <c r="C72" s="24"/>
      <c r="D72" s="24"/>
      <c r="E72" s="24"/>
      <c r="F72" s="24"/>
      <c r="G72" s="24"/>
      <c r="H72" s="22"/>
      <c r="I72" s="23"/>
      <c r="J72" s="22"/>
      <c r="K72" s="23"/>
      <c r="L72" s="22"/>
      <c r="M72" s="23"/>
      <c r="N72" s="22"/>
      <c r="O72" s="23"/>
      <c r="P72" s="22"/>
      <c r="Q72" s="23"/>
      <c r="R72" s="22"/>
      <c r="S72" s="23"/>
      <c r="T72" s="22"/>
      <c r="U72" s="23"/>
      <c r="V72" s="22"/>
      <c r="W72" s="23"/>
      <c r="X72" s="22"/>
      <c r="Y72" s="23"/>
      <c r="Z72" s="22"/>
      <c r="AA72" s="23"/>
      <c r="AB72" s="22"/>
      <c r="AC72" s="23"/>
      <c r="AE72" s="29" t="str">
        <f t="shared" si="5"/>
        <v/>
      </c>
      <c r="AG72" s="7" t="str">
        <f>+$A$15</f>
        <v/>
      </c>
      <c r="AH72" s="7" t="str">
        <f>IF(A72&lt;&gt;"",IF(AE72&lt;&gt;"",AE72,0)+IF(G84&lt;&gt;"",G84,0),"")</f>
        <v/>
      </c>
      <c r="AI72" s="106" t="str">
        <f>IF(AH72="","",IF(AH72&gt;0,ROUND(AH72/LARGE(AH69:AH83,1),3),0))</f>
        <v/>
      </c>
    </row>
    <row r="73" spans="1:35" ht="13.5" x14ac:dyDescent="0.25">
      <c r="A73" s="59" t="str">
        <f>+$A$16</f>
        <v/>
      </c>
      <c r="B73" s="24"/>
      <c r="C73" s="24"/>
      <c r="D73" s="24"/>
      <c r="E73" s="24"/>
      <c r="F73" s="24"/>
      <c r="G73" s="24"/>
      <c r="H73" s="24"/>
      <c r="I73" s="24"/>
      <c r="J73" s="22"/>
      <c r="K73" s="23"/>
      <c r="L73" s="22"/>
      <c r="M73" s="23"/>
      <c r="N73" s="22"/>
      <c r="O73" s="23"/>
      <c r="P73" s="22"/>
      <c r="Q73" s="23"/>
      <c r="R73" s="22"/>
      <c r="S73" s="23"/>
      <c r="T73" s="22"/>
      <c r="U73" s="23"/>
      <c r="V73" s="22"/>
      <c r="W73" s="23"/>
      <c r="X73" s="22"/>
      <c r="Y73" s="23"/>
      <c r="Z73" s="22"/>
      <c r="AA73" s="23"/>
      <c r="AB73" s="22"/>
      <c r="AC73" s="23"/>
      <c r="AE73" s="29" t="str">
        <f t="shared" si="5"/>
        <v/>
      </c>
      <c r="AG73" s="7" t="str">
        <f>+$A$16</f>
        <v/>
      </c>
      <c r="AH73" s="7" t="str">
        <f>IF(A73&lt;&gt;"",IF(AE73&lt;&gt;"",AE73,0)+IF(I84&lt;&gt;"",I84,0),"")</f>
        <v/>
      </c>
      <c r="AI73" s="106" t="str">
        <f>IF(AH73="","",IF(AH73&gt;0,ROUND(AH73/LARGE(AH69:AH83,1),3),0))</f>
        <v/>
      </c>
    </row>
    <row r="74" spans="1:35" ht="13.5" x14ac:dyDescent="0.25">
      <c r="A74" s="59" t="str">
        <f>+$A$17</f>
        <v/>
      </c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2"/>
      <c r="M74" s="23"/>
      <c r="N74" s="22"/>
      <c r="O74" s="23"/>
      <c r="P74" s="22"/>
      <c r="Q74" s="23"/>
      <c r="R74" s="22"/>
      <c r="S74" s="23"/>
      <c r="T74" s="22"/>
      <c r="U74" s="23"/>
      <c r="V74" s="22"/>
      <c r="W74" s="23"/>
      <c r="X74" s="22"/>
      <c r="Y74" s="23"/>
      <c r="Z74" s="22"/>
      <c r="AA74" s="23"/>
      <c r="AB74" s="22"/>
      <c r="AC74" s="23"/>
      <c r="AE74" s="29" t="str">
        <f t="shared" si="5"/>
        <v/>
      </c>
      <c r="AG74" s="7" t="str">
        <f>+$A$17</f>
        <v/>
      </c>
      <c r="AH74" s="7" t="str">
        <f>IF(A74&lt;&gt;"",IF(AE74&lt;&gt;"",AE74,0)+IF(K84&lt;&gt;"",K84,0),"")</f>
        <v/>
      </c>
      <c r="AI74" s="106" t="str">
        <f>IF(AH74="","",IF(AH74&gt;0,ROUND(AH74/LARGE(AH69:AH83,1),3),0))</f>
        <v/>
      </c>
    </row>
    <row r="75" spans="1:35" ht="13.5" x14ac:dyDescent="0.25">
      <c r="A75" s="59" t="str">
        <f>+$A$18</f>
        <v/>
      </c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2"/>
      <c r="O75" s="23"/>
      <c r="P75" s="22"/>
      <c r="Q75" s="23"/>
      <c r="R75" s="22"/>
      <c r="S75" s="23"/>
      <c r="T75" s="22"/>
      <c r="U75" s="23"/>
      <c r="V75" s="22"/>
      <c r="W75" s="23"/>
      <c r="X75" s="22"/>
      <c r="Y75" s="23"/>
      <c r="Z75" s="22"/>
      <c r="AA75" s="23"/>
      <c r="AB75" s="22"/>
      <c r="AC75" s="23"/>
      <c r="AE75" s="29" t="str">
        <f t="shared" si="5"/>
        <v/>
      </c>
      <c r="AG75" s="7" t="str">
        <f>+$A$18</f>
        <v/>
      </c>
      <c r="AH75" s="7" t="str">
        <f>IF(A75&lt;&gt;"",IF(AE75&lt;&gt;"",AE75,0)+IF(M84&lt;&gt;"",M84,0),"")</f>
        <v/>
      </c>
      <c r="AI75" s="106" t="str">
        <f>IF(AH75="","",IF(AH75&gt;0,ROUND(AH75/LARGE(AH69:AH83,1),3),0))</f>
        <v/>
      </c>
    </row>
    <row r="76" spans="1:35" ht="13.5" x14ac:dyDescent="0.25">
      <c r="A76" s="59" t="str">
        <f>+$A$19</f>
        <v/>
      </c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2"/>
      <c r="Q76" s="23"/>
      <c r="R76" s="22"/>
      <c r="S76" s="23"/>
      <c r="T76" s="22"/>
      <c r="U76" s="23"/>
      <c r="V76" s="22"/>
      <c r="W76" s="23"/>
      <c r="X76" s="22"/>
      <c r="Y76" s="23"/>
      <c r="Z76" s="22"/>
      <c r="AA76" s="23"/>
      <c r="AB76" s="22"/>
      <c r="AC76" s="23"/>
      <c r="AE76" s="29" t="str">
        <f t="shared" si="5"/>
        <v/>
      </c>
      <c r="AG76" s="7" t="str">
        <f>+$A$19</f>
        <v/>
      </c>
      <c r="AH76" s="7" t="str">
        <f>IF(A76&lt;&gt;"",IF(AE76&lt;&gt;"",AE76,0)+IF(O84&lt;&gt;"",O84,0),"")</f>
        <v/>
      </c>
      <c r="AI76" s="106" t="str">
        <f>IF(AH76="","",IF(AH76&gt;0,ROUND(AH76/LARGE(AH69:AH83,1),3),0))</f>
        <v/>
      </c>
    </row>
    <row r="77" spans="1:35" ht="13.5" x14ac:dyDescent="0.25">
      <c r="A77" s="59" t="str">
        <f>+$A$20</f>
        <v/>
      </c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2"/>
      <c r="S77" s="23"/>
      <c r="T77" s="22"/>
      <c r="U77" s="23"/>
      <c r="V77" s="22"/>
      <c r="W77" s="23"/>
      <c r="X77" s="22"/>
      <c r="Y77" s="23"/>
      <c r="Z77" s="22"/>
      <c r="AA77" s="23"/>
      <c r="AB77" s="22"/>
      <c r="AC77" s="23"/>
      <c r="AE77" s="29" t="str">
        <f t="shared" si="5"/>
        <v/>
      </c>
      <c r="AG77" s="7" t="str">
        <f>+$A$20</f>
        <v/>
      </c>
      <c r="AH77" s="7" t="str">
        <f>IF(A77&lt;&gt;"",IF(AE77&lt;&gt;"",AE77,0)+IF(Q84&lt;&gt;"",Q84,0),"")</f>
        <v/>
      </c>
      <c r="AI77" s="106" t="str">
        <f>IF(AH77="","",IF(AH77&gt;0,ROUND(AH77/LARGE(AH69:AH83,1),3),0))</f>
        <v/>
      </c>
    </row>
    <row r="78" spans="1:35" ht="13.5" x14ac:dyDescent="0.25">
      <c r="A78" s="59" t="str">
        <f>+$A$21</f>
        <v/>
      </c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2"/>
      <c r="U78" s="23"/>
      <c r="V78" s="22"/>
      <c r="W78" s="23"/>
      <c r="X78" s="22"/>
      <c r="Y78" s="23"/>
      <c r="Z78" s="22"/>
      <c r="AA78" s="23"/>
      <c r="AB78" s="22"/>
      <c r="AC78" s="23"/>
      <c r="AE78" s="29" t="str">
        <f t="shared" si="5"/>
        <v/>
      </c>
      <c r="AG78" s="7" t="str">
        <f>+$A$21</f>
        <v/>
      </c>
      <c r="AH78" s="7" t="str">
        <f>IF(A78&lt;&gt;"",IF(AE78&lt;&gt;"",AE78,0)+IF(S84&lt;&gt;"",S84,0),"")</f>
        <v/>
      </c>
      <c r="AI78" s="106" t="str">
        <f>IF(AH78="","",IF(AH78&gt;0,ROUND(AH78/LARGE(AH69:AH83,1),3),0))</f>
        <v/>
      </c>
    </row>
    <row r="79" spans="1:35" ht="13.5" x14ac:dyDescent="0.25">
      <c r="A79" s="59" t="str">
        <f>+$A$22</f>
        <v/>
      </c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2"/>
      <c r="W79" s="23"/>
      <c r="X79" s="22"/>
      <c r="Y79" s="23"/>
      <c r="Z79" s="22"/>
      <c r="AA79" s="23"/>
      <c r="AB79" s="22"/>
      <c r="AC79" s="23"/>
      <c r="AE79" s="29" t="str">
        <f t="shared" si="5"/>
        <v/>
      </c>
      <c r="AG79" s="7" t="str">
        <f>+$A$22</f>
        <v/>
      </c>
      <c r="AH79" s="7" t="str">
        <f>IF(A79&lt;&gt;"",IF(AE79&lt;&gt;"",AE79,0)+IF(U84&lt;&gt;"",U84,0),"")</f>
        <v/>
      </c>
      <c r="AI79" s="106" t="str">
        <f>IF(AH79="","",IF(AH79&gt;0,ROUND(AH79/LARGE(AH69:AH83,1),3),0))</f>
        <v/>
      </c>
    </row>
    <row r="80" spans="1:35" ht="13.5" x14ac:dyDescent="0.25">
      <c r="A80" s="59" t="str">
        <f>+$A$23</f>
        <v/>
      </c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2"/>
      <c r="Y80" s="23"/>
      <c r="Z80" s="22"/>
      <c r="AA80" s="23"/>
      <c r="AB80" s="22"/>
      <c r="AC80" s="23"/>
      <c r="AE80" s="29" t="str">
        <f t="shared" si="5"/>
        <v/>
      </c>
      <c r="AG80" s="7" t="str">
        <f>+$A$23</f>
        <v/>
      </c>
      <c r="AH80" s="7" t="str">
        <f>IF(A80&lt;&gt;"",IF(AE80&lt;&gt;"",AE80,0)+IF(W84&lt;&gt;"",W84,0),"")</f>
        <v/>
      </c>
      <c r="AI80" s="106" t="str">
        <f>IF(AH80="","",IF(AH80&gt;0,ROUND(AH80/LARGE(AH69:AH83,1),3),0))</f>
        <v/>
      </c>
    </row>
    <row r="81" spans="1:35" ht="13.5" x14ac:dyDescent="0.25">
      <c r="A81" s="59" t="str">
        <f>+$A$24</f>
        <v/>
      </c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2"/>
      <c r="AA81" s="23"/>
      <c r="AB81" s="22"/>
      <c r="AC81" s="23"/>
      <c r="AE81" s="29" t="str">
        <f t="shared" si="5"/>
        <v/>
      </c>
      <c r="AG81" s="7" t="str">
        <f>+$A$24</f>
        <v/>
      </c>
      <c r="AH81" s="7" t="str">
        <f>IF(A81&lt;&gt;"",IF(AE81&lt;&gt;"",AE81,0)+IF(Y84&lt;&gt;"",Y84,0),"")</f>
        <v/>
      </c>
      <c r="AI81" s="106" t="str">
        <f>IF(AH81="","",IF(AH81&gt;0,ROUND(AH81/LARGE(AH69:AH83,1),3),0))</f>
        <v/>
      </c>
    </row>
    <row r="82" spans="1:35" ht="13.5" x14ac:dyDescent="0.25">
      <c r="A82" s="59" t="str">
        <f>+$A$25</f>
        <v/>
      </c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2"/>
      <c r="AC82" s="23"/>
      <c r="AE82" s="29" t="str">
        <f t="shared" si="5"/>
        <v/>
      </c>
      <c r="AG82" s="7" t="str">
        <f>+$A$25</f>
        <v/>
      </c>
      <c r="AH82" s="7" t="str">
        <f>IF(A82&lt;&gt;"",IF(AE82&lt;&gt;"",AE82,0)+IF(AA84&lt;&gt;"",AA84,0),"")</f>
        <v/>
      </c>
      <c r="AI82" s="106" t="str">
        <f>IF(AH82="","",IF(AH82&gt;0,ROUND(AH82/LARGE(AH69:AH83,1),3),0))</f>
        <v/>
      </c>
    </row>
    <row r="83" spans="1:35" x14ac:dyDescent="0.2">
      <c r="A83" s="59" t="str">
        <f>+$A$26</f>
        <v/>
      </c>
      <c r="C83" s="3"/>
      <c r="AE83" s="26"/>
      <c r="AG83" s="40" t="str">
        <f>+$A$26</f>
        <v/>
      </c>
      <c r="AH83" s="40" t="str">
        <f>IF(A83&lt;&gt;"",IF(AE83&lt;&gt;"",AE83,0)+IF(AC84&lt;&gt;"",AC84,0),"")</f>
        <v/>
      </c>
      <c r="AI83" s="107" t="str">
        <f>IF(AH83="","",IF(AH83&gt;0,ROUND(AH83/LARGE(AH69:AH83,1),3),0))</f>
        <v/>
      </c>
    </row>
    <row r="84" spans="1:35" s="26" customFormat="1" x14ac:dyDescent="0.2">
      <c r="C84" s="27" t="str">
        <f>IF(C68="","",SUM(C69:C82))</f>
        <v/>
      </c>
      <c r="E84" s="27" t="str">
        <f>IF(E68="","",SUM(E69:E82))</f>
        <v/>
      </c>
      <c r="G84" s="27" t="str">
        <f>IF(G68="","",SUM(G69:G82))</f>
        <v/>
      </c>
      <c r="I84" s="27" t="str">
        <f>IF(I68="","",SUM(I69:I82))</f>
        <v/>
      </c>
      <c r="K84" s="27" t="str">
        <f>IF(K68="","",SUM(K69:K82))</f>
        <v/>
      </c>
      <c r="M84" s="27" t="str">
        <f>IF(M68="","",SUM(M69:M82))</f>
        <v/>
      </c>
      <c r="O84" s="27" t="str">
        <f>IF(O68="","",SUM(O69:O82))</f>
        <v/>
      </c>
      <c r="Q84" s="27" t="str">
        <f>IF(Q68="","",SUM(Q69:Q82))</f>
        <v/>
      </c>
      <c r="S84" s="27" t="str">
        <f>IF(S68="","",SUM(S69:S82))</f>
        <v/>
      </c>
      <c r="U84" s="27" t="str">
        <f>IF(U68="","",SUM(U69:U82))</f>
        <v/>
      </c>
      <c r="W84" s="27" t="str">
        <f>IF(W68="","",SUM(W69:W82))</f>
        <v/>
      </c>
      <c r="X84" s="27"/>
      <c r="Y84" s="27" t="str">
        <f>IF(Y68="","",SUM(Y69:Y82))</f>
        <v/>
      </c>
      <c r="AA84" s="27" t="str">
        <f>IF(AA68="","",SUM(AA69:AA82))</f>
        <v/>
      </c>
      <c r="AC84" s="27" t="str">
        <f>IF(AC68="","",SUM(AC69:AC82))</f>
        <v/>
      </c>
      <c r="AG84" s="41"/>
      <c r="AH84" s="93"/>
      <c r="AI84" s="41"/>
    </row>
    <row r="85" spans="1:35" ht="24" customHeight="1" x14ac:dyDescent="0.2">
      <c r="AC85" s="8" t="str">
        <f>"Firma ("&amp;Anagrafica!B91&amp;")"</f>
        <v>Firma (Commissario 3)</v>
      </c>
      <c r="AE85" s="88"/>
      <c r="AF85" s="88"/>
      <c r="AG85" s="89"/>
      <c r="AH85" s="88"/>
      <c r="AI85" s="88"/>
    </row>
    <row r="86" spans="1:35" ht="18.75" x14ac:dyDescent="0.3">
      <c r="A86" s="19" t="str">
        <f>IF(Anagrafica!A92&lt;&gt;"",Anagrafica!A92&amp;" - "&amp;Anagrafica!B92,"")</f>
        <v/>
      </c>
      <c r="B86" s="20"/>
      <c r="D86" s="1"/>
      <c r="AE86" s="90"/>
      <c r="AF86" s="90"/>
      <c r="AG86" s="91"/>
      <c r="AH86" s="90"/>
      <c r="AI86" s="90"/>
    </row>
    <row r="87" spans="1:35" s="5" customFormat="1" ht="13.5" customHeight="1" x14ac:dyDescent="0.2">
      <c r="A87" s="4" t="s">
        <v>10</v>
      </c>
      <c r="C87" s="60" t="str">
        <f>$A$13</f>
        <v/>
      </c>
      <c r="E87" s="60" t="str">
        <f>+$A$14</f>
        <v/>
      </c>
      <c r="G87" s="60" t="str">
        <f>+$A$15</f>
        <v/>
      </c>
      <c r="I87" s="60" t="str">
        <f>+$A$16</f>
        <v/>
      </c>
      <c r="K87" s="60" t="str">
        <f>+$A$17</f>
        <v/>
      </c>
      <c r="M87" s="60" t="str">
        <f>+$A$18</f>
        <v/>
      </c>
      <c r="O87" s="60" t="str">
        <f>+$A$19</f>
        <v/>
      </c>
      <c r="Q87" s="60" t="str">
        <f>+$A$20</f>
        <v/>
      </c>
      <c r="S87" s="60" t="str">
        <f>+$A$21</f>
        <v/>
      </c>
      <c r="U87" s="60" t="str">
        <f>+$A$22</f>
        <v/>
      </c>
      <c r="W87" s="60" t="str">
        <f>+$A$23</f>
        <v/>
      </c>
      <c r="Y87" s="60" t="str">
        <f>+$A$24</f>
        <v/>
      </c>
      <c r="AA87" s="60" t="str">
        <f>+$A$25</f>
        <v/>
      </c>
      <c r="AC87" s="60" t="str">
        <f>+$A$26</f>
        <v/>
      </c>
      <c r="AE87" s="26"/>
      <c r="AG87" s="4" t="s">
        <v>10</v>
      </c>
      <c r="AH87" s="5" t="s">
        <v>1</v>
      </c>
      <c r="AI87" s="5" t="s">
        <v>0</v>
      </c>
    </row>
    <row r="88" spans="1:35" ht="13.5" x14ac:dyDescent="0.25">
      <c r="A88" s="59" t="str">
        <f>+$A$12</f>
        <v/>
      </c>
      <c r="B88" s="22"/>
      <c r="C88" s="23"/>
      <c r="D88" s="22"/>
      <c r="E88" s="23"/>
      <c r="F88" s="22"/>
      <c r="G88" s="23"/>
      <c r="H88" s="22"/>
      <c r="I88" s="23"/>
      <c r="J88" s="22"/>
      <c r="K88" s="23"/>
      <c r="L88" s="22"/>
      <c r="M88" s="23"/>
      <c r="N88" s="22"/>
      <c r="O88" s="23"/>
      <c r="P88" s="22"/>
      <c r="Q88" s="23"/>
      <c r="R88" s="22"/>
      <c r="S88" s="23"/>
      <c r="T88" s="22"/>
      <c r="U88" s="23"/>
      <c r="V88" s="22"/>
      <c r="W88" s="23"/>
      <c r="X88" s="22"/>
      <c r="Y88" s="23"/>
      <c r="Z88" s="22"/>
      <c r="AA88" s="23"/>
      <c r="AB88" s="22"/>
      <c r="AC88" s="23"/>
      <c r="AE88" s="29" t="str">
        <f t="shared" ref="AE88:AE101" si="6">IF(OR(A88="",AND(A88&lt;&gt;"",A89="")),"",SUM(B88,D88,F88,H88,J88,L88,N88,P88,R88,T88,V88,X88,Z88,AB88))</f>
        <v/>
      </c>
      <c r="AG88" s="6" t="str">
        <f>+$A$12</f>
        <v/>
      </c>
      <c r="AH88" s="6" t="str">
        <f>IF(A88&lt;&gt;"",AE88,"")</f>
        <v/>
      </c>
      <c r="AI88" s="105" t="str">
        <f>IF(AH88="","",IF(AH88&gt;0,ROUND(AH88/LARGE(AH88:AH102,1),3),0))</f>
        <v/>
      </c>
    </row>
    <row r="89" spans="1:35" ht="13.5" x14ac:dyDescent="0.25">
      <c r="A89" s="59" t="str">
        <f>+$A$13</f>
        <v/>
      </c>
      <c r="B89" s="24"/>
      <c r="C89" s="24"/>
      <c r="D89" s="22"/>
      <c r="E89" s="23"/>
      <c r="F89" s="22"/>
      <c r="G89" s="23"/>
      <c r="H89" s="22"/>
      <c r="I89" s="23"/>
      <c r="J89" s="22"/>
      <c r="K89" s="23"/>
      <c r="L89" s="22"/>
      <c r="M89" s="23"/>
      <c r="N89" s="22"/>
      <c r="O89" s="23"/>
      <c r="P89" s="22"/>
      <c r="Q89" s="23"/>
      <c r="R89" s="22"/>
      <c r="S89" s="23"/>
      <c r="T89" s="22"/>
      <c r="U89" s="23"/>
      <c r="V89" s="22"/>
      <c r="W89" s="23"/>
      <c r="X89" s="22"/>
      <c r="Y89" s="23"/>
      <c r="Z89" s="22"/>
      <c r="AA89" s="23"/>
      <c r="AB89" s="22"/>
      <c r="AC89" s="23"/>
      <c r="AE89" s="29" t="str">
        <f t="shared" si="6"/>
        <v/>
      </c>
      <c r="AG89" s="7" t="str">
        <f>+$A$13</f>
        <v/>
      </c>
      <c r="AH89" s="7" t="str">
        <f>IF(A89&lt;&gt;"",IF(AE89&lt;&gt;"",AE89,0)+IF(C103&lt;&gt;"",C103,0),"")</f>
        <v/>
      </c>
      <c r="AI89" s="106" t="str">
        <f>IF(AH89="","",IF(AH89&gt;0,ROUND(AH89/LARGE(AH88:AH102,1),3),0))</f>
        <v/>
      </c>
    </row>
    <row r="90" spans="1:35" ht="13.5" x14ac:dyDescent="0.25">
      <c r="A90" s="59" t="str">
        <f>+$A$14</f>
        <v/>
      </c>
      <c r="B90" s="24"/>
      <c r="C90" s="24"/>
      <c r="D90" s="24"/>
      <c r="E90" s="24"/>
      <c r="F90" s="22"/>
      <c r="G90" s="23"/>
      <c r="H90" s="22"/>
      <c r="I90" s="23"/>
      <c r="J90" s="22"/>
      <c r="K90" s="23"/>
      <c r="L90" s="22"/>
      <c r="M90" s="23"/>
      <c r="N90" s="22"/>
      <c r="O90" s="23"/>
      <c r="P90" s="22"/>
      <c r="Q90" s="23"/>
      <c r="R90" s="22"/>
      <c r="S90" s="23"/>
      <c r="T90" s="22"/>
      <c r="U90" s="23"/>
      <c r="V90" s="22"/>
      <c r="W90" s="23"/>
      <c r="X90" s="22"/>
      <c r="Y90" s="23"/>
      <c r="Z90" s="22"/>
      <c r="AA90" s="23"/>
      <c r="AB90" s="22"/>
      <c r="AC90" s="23"/>
      <c r="AE90" s="29" t="str">
        <f t="shared" si="6"/>
        <v/>
      </c>
      <c r="AG90" s="7" t="str">
        <f>+$A$14</f>
        <v/>
      </c>
      <c r="AH90" s="7" t="str">
        <f>IF(A90&lt;&gt;"",IF(AE90&lt;&gt;"",AE90,0)+IF(E103&lt;&gt;"",E103,0),"")</f>
        <v/>
      </c>
      <c r="AI90" s="106" t="str">
        <f>IF(AH90="","",IF(AH90&gt;0,ROUND(AH90/LARGE(AH88:AH102,1),3),0))</f>
        <v/>
      </c>
    </row>
    <row r="91" spans="1:35" ht="13.5" x14ac:dyDescent="0.25">
      <c r="A91" s="59" t="str">
        <f>+$A$15</f>
        <v/>
      </c>
      <c r="B91" s="24"/>
      <c r="C91" s="24"/>
      <c r="D91" s="24"/>
      <c r="E91" s="24"/>
      <c r="F91" s="24"/>
      <c r="G91" s="24"/>
      <c r="H91" s="22"/>
      <c r="I91" s="23"/>
      <c r="J91" s="22"/>
      <c r="K91" s="23"/>
      <c r="L91" s="22"/>
      <c r="M91" s="23"/>
      <c r="N91" s="22"/>
      <c r="O91" s="23"/>
      <c r="P91" s="22"/>
      <c r="Q91" s="23"/>
      <c r="R91" s="22"/>
      <c r="S91" s="23"/>
      <c r="T91" s="22"/>
      <c r="U91" s="23"/>
      <c r="V91" s="22"/>
      <c r="W91" s="23"/>
      <c r="X91" s="22"/>
      <c r="Y91" s="23"/>
      <c r="Z91" s="22"/>
      <c r="AA91" s="23"/>
      <c r="AB91" s="22"/>
      <c r="AC91" s="23"/>
      <c r="AE91" s="29" t="str">
        <f t="shared" si="6"/>
        <v/>
      </c>
      <c r="AG91" s="7" t="str">
        <f>+$A$15</f>
        <v/>
      </c>
      <c r="AH91" s="7" t="str">
        <f>IF(A91&lt;&gt;"",IF(AE91&lt;&gt;"",AE91,0)+IF(G103&lt;&gt;"",G103,0),"")</f>
        <v/>
      </c>
      <c r="AI91" s="106" t="str">
        <f>IF(AH91="","",IF(AH91&gt;0,ROUND(AH91/LARGE(AH88:AH102,1),3),0))</f>
        <v/>
      </c>
    </row>
    <row r="92" spans="1:35" ht="13.5" x14ac:dyDescent="0.25">
      <c r="A92" s="59" t="str">
        <f>+$A$16</f>
        <v/>
      </c>
      <c r="B92" s="24"/>
      <c r="C92" s="24"/>
      <c r="D92" s="24"/>
      <c r="E92" s="24"/>
      <c r="F92" s="24"/>
      <c r="G92" s="24"/>
      <c r="H92" s="24"/>
      <c r="I92" s="24"/>
      <c r="J92" s="22"/>
      <c r="K92" s="23"/>
      <c r="L92" s="22"/>
      <c r="M92" s="23"/>
      <c r="N92" s="22"/>
      <c r="O92" s="23"/>
      <c r="P92" s="22"/>
      <c r="Q92" s="23"/>
      <c r="R92" s="22"/>
      <c r="S92" s="23"/>
      <c r="T92" s="22"/>
      <c r="U92" s="23"/>
      <c r="V92" s="22"/>
      <c r="W92" s="23"/>
      <c r="X92" s="22"/>
      <c r="Y92" s="23"/>
      <c r="Z92" s="22"/>
      <c r="AA92" s="23"/>
      <c r="AB92" s="22"/>
      <c r="AC92" s="23"/>
      <c r="AE92" s="29" t="str">
        <f t="shared" si="6"/>
        <v/>
      </c>
      <c r="AG92" s="7" t="str">
        <f>+$A$16</f>
        <v/>
      </c>
      <c r="AH92" s="7" t="str">
        <f>IF(A92&lt;&gt;"",IF(AE92&lt;&gt;"",AE92,0)+IF(I103&lt;&gt;"",I103,0),"")</f>
        <v/>
      </c>
      <c r="AI92" s="106" t="str">
        <f>IF(AH92="","",IF(AH92&gt;0,ROUND(AH92/LARGE(AH88:AH102,1),3),0))</f>
        <v/>
      </c>
    </row>
    <row r="93" spans="1:35" ht="13.5" x14ac:dyDescent="0.25">
      <c r="A93" s="59" t="str">
        <f>+$A$17</f>
        <v/>
      </c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2"/>
      <c r="M93" s="23"/>
      <c r="N93" s="22"/>
      <c r="O93" s="23"/>
      <c r="P93" s="22"/>
      <c r="Q93" s="23"/>
      <c r="R93" s="22"/>
      <c r="S93" s="23"/>
      <c r="T93" s="22"/>
      <c r="U93" s="23"/>
      <c r="V93" s="22"/>
      <c r="W93" s="23"/>
      <c r="X93" s="22"/>
      <c r="Y93" s="23"/>
      <c r="Z93" s="22"/>
      <c r="AA93" s="23"/>
      <c r="AB93" s="22"/>
      <c r="AC93" s="23"/>
      <c r="AE93" s="29" t="str">
        <f t="shared" si="6"/>
        <v/>
      </c>
      <c r="AG93" s="7" t="str">
        <f>+$A$17</f>
        <v/>
      </c>
      <c r="AH93" s="7" t="str">
        <f>IF(A93&lt;&gt;"",IF(AE93&lt;&gt;"",AE93,0)+IF(K103&lt;&gt;"",K103,0),"")</f>
        <v/>
      </c>
      <c r="AI93" s="106" t="str">
        <f>IF(AH93="","",IF(AH93&gt;0,ROUND(AH93/LARGE(AH88:AH102,1),3),0))</f>
        <v/>
      </c>
    </row>
    <row r="94" spans="1:35" ht="13.5" x14ac:dyDescent="0.25">
      <c r="A94" s="59" t="str">
        <f>+$A$18</f>
        <v/>
      </c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2"/>
      <c r="O94" s="23"/>
      <c r="P94" s="22"/>
      <c r="Q94" s="23"/>
      <c r="R94" s="22"/>
      <c r="S94" s="23"/>
      <c r="T94" s="22"/>
      <c r="U94" s="23"/>
      <c r="V94" s="22"/>
      <c r="W94" s="23"/>
      <c r="X94" s="22"/>
      <c r="Y94" s="23"/>
      <c r="Z94" s="22"/>
      <c r="AA94" s="23"/>
      <c r="AB94" s="22"/>
      <c r="AC94" s="23"/>
      <c r="AE94" s="29" t="str">
        <f t="shared" si="6"/>
        <v/>
      </c>
      <c r="AG94" s="7" t="str">
        <f>+$A$18</f>
        <v/>
      </c>
      <c r="AH94" s="7" t="str">
        <f>IF(A94&lt;&gt;"",IF(AE94&lt;&gt;"",AE94,0)+IF(M103&lt;&gt;"",M103,0),"")</f>
        <v/>
      </c>
      <c r="AI94" s="106" t="str">
        <f>IF(AH94="","",IF(AH94&gt;0,ROUND(AH94/LARGE(AH88:AH102,1),3),0))</f>
        <v/>
      </c>
    </row>
    <row r="95" spans="1:35" ht="13.5" x14ac:dyDescent="0.25">
      <c r="A95" s="59" t="str">
        <f>+$A$19</f>
        <v/>
      </c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2"/>
      <c r="Q95" s="23"/>
      <c r="R95" s="22"/>
      <c r="S95" s="23"/>
      <c r="T95" s="22"/>
      <c r="U95" s="23"/>
      <c r="V95" s="22"/>
      <c r="W95" s="23"/>
      <c r="X95" s="22"/>
      <c r="Y95" s="23"/>
      <c r="Z95" s="22"/>
      <c r="AA95" s="23"/>
      <c r="AB95" s="22"/>
      <c r="AC95" s="23"/>
      <c r="AE95" s="29" t="str">
        <f t="shared" si="6"/>
        <v/>
      </c>
      <c r="AG95" s="7" t="str">
        <f>+$A$19</f>
        <v/>
      </c>
      <c r="AH95" s="7" t="str">
        <f>IF(A95&lt;&gt;"",IF(AE95&lt;&gt;"",AE95,0)+IF(O103&lt;&gt;"",O103,0),"")</f>
        <v/>
      </c>
      <c r="AI95" s="106" t="str">
        <f>IF(AH95="","",IF(AH95&gt;0,ROUND(AH95/LARGE(AH88:AH102,1),3),0))</f>
        <v/>
      </c>
    </row>
    <row r="96" spans="1:35" ht="13.5" x14ac:dyDescent="0.25">
      <c r="A96" s="59" t="str">
        <f>+$A$20</f>
        <v/>
      </c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2"/>
      <c r="S96" s="23"/>
      <c r="T96" s="22"/>
      <c r="U96" s="23"/>
      <c r="V96" s="22"/>
      <c r="W96" s="23"/>
      <c r="X96" s="22"/>
      <c r="Y96" s="23"/>
      <c r="Z96" s="22"/>
      <c r="AA96" s="23"/>
      <c r="AB96" s="22"/>
      <c r="AC96" s="23"/>
      <c r="AE96" s="29" t="str">
        <f t="shared" si="6"/>
        <v/>
      </c>
      <c r="AG96" s="7" t="str">
        <f>+$A$20</f>
        <v/>
      </c>
      <c r="AH96" s="7" t="str">
        <f>IF(A96&lt;&gt;"",IF(AE96&lt;&gt;"",AE96,0)+IF(Q103&lt;&gt;"",Q103,0),"")</f>
        <v/>
      </c>
      <c r="AI96" s="106" t="str">
        <f>IF(AH96="","",IF(AH96&gt;0,ROUND(AH96/LARGE(AH88:AH102,1),3),0))</f>
        <v/>
      </c>
    </row>
    <row r="97" spans="1:35" ht="13.5" x14ac:dyDescent="0.25">
      <c r="A97" s="59" t="str">
        <f>+$A$21</f>
        <v/>
      </c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2"/>
      <c r="U97" s="23"/>
      <c r="V97" s="22"/>
      <c r="W97" s="23"/>
      <c r="X97" s="22"/>
      <c r="Y97" s="23"/>
      <c r="Z97" s="22"/>
      <c r="AA97" s="23"/>
      <c r="AB97" s="22"/>
      <c r="AC97" s="23"/>
      <c r="AE97" s="29" t="str">
        <f t="shared" si="6"/>
        <v/>
      </c>
      <c r="AG97" s="7" t="str">
        <f>+$A$21</f>
        <v/>
      </c>
      <c r="AH97" s="7" t="str">
        <f>IF(A97&lt;&gt;"",IF(AE97&lt;&gt;"",AE97,0)+IF(S103&lt;&gt;"",S103,0),"")</f>
        <v/>
      </c>
      <c r="AI97" s="106" t="str">
        <f>IF(AH97="","",IF(AH97&gt;0,ROUND(AH97/LARGE(AH88:AH102,1),3),0))</f>
        <v/>
      </c>
    </row>
    <row r="98" spans="1:35" ht="13.5" x14ac:dyDescent="0.25">
      <c r="A98" s="59" t="str">
        <f>+$A$22</f>
        <v/>
      </c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2"/>
      <c r="W98" s="23"/>
      <c r="X98" s="22"/>
      <c r="Y98" s="23"/>
      <c r="Z98" s="22"/>
      <c r="AA98" s="23"/>
      <c r="AB98" s="22"/>
      <c r="AC98" s="23"/>
      <c r="AE98" s="29" t="str">
        <f t="shared" si="6"/>
        <v/>
      </c>
      <c r="AG98" s="7" t="str">
        <f>+$A$22</f>
        <v/>
      </c>
      <c r="AH98" s="7" t="str">
        <f>IF(A98&lt;&gt;"",IF(AE98&lt;&gt;"",AE98,0)+IF(U103&lt;&gt;"",U103,0),"")</f>
        <v/>
      </c>
      <c r="AI98" s="106" t="str">
        <f>IF(AH98="","",IF(AH98&gt;0,ROUND(AH98/LARGE(AH88:AH102,1),3),0))</f>
        <v/>
      </c>
    </row>
    <row r="99" spans="1:35" ht="13.5" x14ac:dyDescent="0.25">
      <c r="A99" s="59" t="str">
        <f>+$A$23</f>
        <v/>
      </c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2"/>
      <c r="Y99" s="23"/>
      <c r="Z99" s="22"/>
      <c r="AA99" s="23"/>
      <c r="AB99" s="22"/>
      <c r="AC99" s="23"/>
      <c r="AE99" s="29" t="str">
        <f t="shared" si="6"/>
        <v/>
      </c>
      <c r="AG99" s="7" t="str">
        <f>+$A$23</f>
        <v/>
      </c>
      <c r="AH99" s="7" t="str">
        <f>IF(A99&lt;&gt;"",IF(AE99&lt;&gt;"",AE99,0)+IF(W103&lt;&gt;"",W103,0),"")</f>
        <v/>
      </c>
      <c r="AI99" s="106" t="str">
        <f>IF(AH99="","",IF(AH99&gt;0,ROUND(AH99/LARGE(AH88:AH102,1),3),0))</f>
        <v/>
      </c>
    </row>
    <row r="100" spans="1:35" ht="13.5" x14ac:dyDescent="0.25">
      <c r="A100" s="59" t="str">
        <f>+$A$24</f>
        <v/>
      </c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2"/>
      <c r="AA100" s="23"/>
      <c r="AB100" s="22"/>
      <c r="AC100" s="23"/>
      <c r="AE100" s="29" t="str">
        <f t="shared" si="6"/>
        <v/>
      </c>
      <c r="AG100" s="7" t="str">
        <f>+$A$24</f>
        <v/>
      </c>
      <c r="AH100" s="7" t="str">
        <f>IF(A100&lt;&gt;"",IF(AE100&lt;&gt;"",AE100,0)+IF(Y103&lt;&gt;"",Y103,0),"")</f>
        <v/>
      </c>
      <c r="AI100" s="106" t="str">
        <f>IF(AH100="","",IF(AH100&gt;0,ROUND(AH100/LARGE(AH88:AH102,1),3),0))</f>
        <v/>
      </c>
    </row>
    <row r="101" spans="1:35" ht="13.5" x14ac:dyDescent="0.25">
      <c r="A101" s="59" t="str">
        <f>+$A$25</f>
        <v/>
      </c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2"/>
      <c r="AC101" s="23"/>
      <c r="AE101" s="29" t="str">
        <f t="shared" si="6"/>
        <v/>
      </c>
      <c r="AG101" s="7" t="str">
        <f>+$A$25</f>
        <v/>
      </c>
      <c r="AH101" s="7" t="str">
        <f>IF(A101&lt;&gt;"",IF(AE101&lt;&gt;"",AE101,0)+IF(AA103&lt;&gt;"",AA103,0),"")</f>
        <v/>
      </c>
      <c r="AI101" s="106" t="str">
        <f>IF(AH101="","",IF(AH101&gt;0,ROUND(AH101/LARGE(AH88:AH102,1),3),0))</f>
        <v/>
      </c>
    </row>
    <row r="102" spans="1:35" x14ac:dyDescent="0.2">
      <c r="A102" s="59" t="str">
        <f>+$A$26</f>
        <v/>
      </c>
      <c r="C102" s="3"/>
      <c r="AE102" s="26"/>
      <c r="AG102" s="40" t="str">
        <f>+$A$26</f>
        <v/>
      </c>
      <c r="AH102" s="40" t="str">
        <f>IF(A102&lt;&gt;"",IF(AE102&lt;&gt;"",AE102,0)+IF(AC103&lt;&gt;"",AC103,0),"")</f>
        <v/>
      </c>
      <c r="AI102" s="107" t="str">
        <f>IF(AH102="","",IF(AH102&gt;0,ROUND(AH102/LARGE(AH88:AH102,1),3),0))</f>
        <v/>
      </c>
    </row>
    <row r="103" spans="1:35" s="26" customFormat="1" x14ac:dyDescent="0.2">
      <c r="C103" s="27" t="str">
        <f>IF(C87="","",SUM(C88:C101))</f>
        <v/>
      </c>
      <c r="E103" s="27" t="str">
        <f>IF(E87="","",SUM(E88:E101))</f>
        <v/>
      </c>
      <c r="G103" s="27" t="str">
        <f>IF(G87="","",SUM(G88:G101))</f>
        <v/>
      </c>
      <c r="I103" s="27" t="str">
        <f>IF(I87="","",SUM(I88:I101))</f>
        <v/>
      </c>
      <c r="K103" s="27" t="str">
        <f>IF(K87="","",SUM(K88:K101))</f>
        <v/>
      </c>
      <c r="M103" s="27" t="str">
        <f>IF(M87="","",SUM(M88:M101))</f>
        <v/>
      </c>
      <c r="O103" s="27" t="str">
        <f>IF(O87="","",SUM(O88:O101))</f>
        <v/>
      </c>
      <c r="Q103" s="27" t="str">
        <f>IF(Q87="","",SUM(Q88:Q101))</f>
        <v/>
      </c>
      <c r="S103" s="27" t="str">
        <f>IF(S87="","",SUM(S88:S101))</f>
        <v/>
      </c>
      <c r="U103" s="27" t="str">
        <f>IF(U87="","",SUM(U88:U101))</f>
        <v/>
      </c>
      <c r="W103" s="27" t="str">
        <f>IF(W87="","",SUM(W88:W101))</f>
        <v/>
      </c>
      <c r="X103" s="27"/>
      <c r="Y103" s="27" t="str">
        <f>IF(Y87="","",SUM(Y88:Y101))</f>
        <v/>
      </c>
      <c r="AA103" s="27" t="str">
        <f>IF(AA87="","",SUM(AA88:AA101))</f>
        <v/>
      </c>
      <c r="AC103" s="27" t="str">
        <f>IF(AC87="","",SUM(AC88:AC101))</f>
        <v/>
      </c>
      <c r="AG103" s="41"/>
      <c r="AH103" s="93"/>
      <c r="AI103" s="41"/>
    </row>
    <row r="104" spans="1:35" ht="24" customHeight="1" x14ac:dyDescent="0.2">
      <c r="AC104" s="8" t="str">
        <f>"Firma ("&amp;Anagrafica!B92&amp;")"</f>
        <v>Firma ()</v>
      </c>
      <c r="AE104" s="88"/>
      <c r="AF104" s="88"/>
      <c r="AG104" s="89"/>
      <c r="AH104" s="88"/>
      <c r="AI104" s="88"/>
    </row>
    <row r="105" spans="1:35" ht="18.75" x14ac:dyDescent="0.3">
      <c r="A105" s="19" t="str">
        <f>IF(Anagrafica!A93&lt;&gt;"",Anagrafica!A93&amp;" - "&amp;Anagrafica!B93,"")</f>
        <v/>
      </c>
      <c r="B105" s="20"/>
      <c r="D105" s="1"/>
    </row>
    <row r="106" spans="1:35" s="5" customFormat="1" ht="13.5" customHeight="1" x14ac:dyDescent="0.2">
      <c r="A106" s="4" t="s">
        <v>10</v>
      </c>
      <c r="C106" s="60" t="str">
        <f>$A$13</f>
        <v/>
      </c>
      <c r="E106" s="60" t="str">
        <f>+$A$14</f>
        <v/>
      </c>
      <c r="G106" s="60" t="str">
        <f>+$A$15</f>
        <v/>
      </c>
      <c r="I106" s="60" t="str">
        <f>+$A$16</f>
        <v/>
      </c>
      <c r="K106" s="60" t="str">
        <f>+$A$17</f>
        <v/>
      </c>
      <c r="M106" s="60" t="str">
        <f>+$A$18</f>
        <v/>
      </c>
      <c r="O106" s="60" t="str">
        <f>+$A$19</f>
        <v/>
      </c>
      <c r="Q106" s="60" t="str">
        <f>+$A$20</f>
        <v/>
      </c>
      <c r="S106" s="60" t="str">
        <f>+$A$21</f>
        <v/>
      </c>
      <c r="U106" s="60" t="str">
        <f>+$A$22</f>
        <v/>
      </c>
      <c r="W106" s="60" t="str">
        <f>+$A$23</f>
        <v/>
      </c>
      <c r="Y106" s="60" t="str">
        <f>+$A$24</f>
        <v/>
      </c>
      <c r="AA106" s="60" t="str">
        <f>+$A$25</f>
        <v/>
      </c>
      <c r="AC106" s="60" t="str">
        <f>+$A$26</f>
        <v/>
      </c>
      <c r="AE106" s="26"/>
      <c r="AG106" s="4" t="s">
        <v>10</v>
      </c>
      <c r="AH106" s="5" t="s">
        <v>1</v>
      </c>
      <c r="AI106" s="5" t="s">
        <v>0</v>
      </c>
    </row>
    <row r="107" spans="1:35" ht="13.5" x14ac:dyDescent="0.25">
      <c r="A107" s="59" t="str">
        <f>+$A$12</f>
        <v/>
      </c>
      <c r="B107" s="22"/>
      <c r="C107" s="23"/>
      <c r="D107" s="22"/>
      <c r="E107" s="23"/>
      <c r="F107" s="22"/>
      <c r="G107" s="23"/>
      <c r="H107" s="22"/>
      <c r="I107" s="23"/>
      <c r="J107" s="22"/>
      <c r="K107" s="23"/>
      <c r="L107" s="22"/>
      <c r="M107" s="23"/>
      <c r="N107" s="22"/>
      <c r="O107" s="23"/>
      <c r="P107" s="22"/>
      <c r="Q107" s="23"/>
      <c r="R107" s="22"/>
      <c r="S107" s="23"/>
      <c r="T107" s="22"/>
      <c r="U107" s="23"/>
      <c r="V107" s="22"/>
      <c r="W107" s="23"/>
      <c r="X107" s="22"/>
      <c r="Y107" s="23"/>
      <c r="Z107" s="22"/>
      <c r="AA107" s="23"/>
      <c r="AB107" s="22"/>
      <c r="AC107" s="23"/>
      <c r="AE107" s="29" t="str">
        <f t="shared" ref="AE107:AE120" si="7">IF(OR(A107="",AND(A107&lt;&gt;"",A108="")),"",SUM(B107,D107,F107,H107,J107,L107,N107,P107,R107,T107,V107,X107,Z107,AB107))</f>
        <v/>
      </c>
      <c r="AG107" s="6" t="str">
        <f>+$A$12</f>
        <v/>
      </c>
      <c r="AH107" s="6" t="str">
        <f>IF(A107&lt;&gt;"",AE107,"")</f>
        <v/>
      </c>
      <c r="AI107" s="105" t="str">
        <f>IF(AH107="","",IF(AH107&gt;0,ROUND(AH107/LARGE(AH107:AH121,1),3),0))</f>
        <v/>
      </c>
    </row>
    <row r="108" spans="1:35" ht="13.5" x14ac:dyDescent="0.25">
      <c r="A108" s="59" t="str">
        <f>+$A$13</f>
        <v/>
      </c>
      <c r="B108" s="24"/>
      <c r="C108" s="24"/>
      <c r="D108" s="22"/>
      <c r="E108" s="23"/>
      <c r="F108" s="22"/>
      <c r="G108" s="23"/>
      <c r="H108" s="22"/>
      <c r="I108" s="23"/>
      <c r="J108" s="22"/>
      <c r="K108" s="23"/>
      <c r="L108" s="22"/>
      <c r="M108" s="23"/>
      <c r="N108" s="22"/>
      <c r="O108" s="23"/>
      <c r="P108" s="22"/>
      <c r="Q108" s="23"/>
      <c r="R108" s="22"/>
      <c r="S108" s="23"/>
      <c r="T108" s="22"/>
      <c r="U108" s="23"/>
      <c r="V108" s="22"/>
      <c r="W108" s="23"/>
      <c r="X108" s="22"/>
      <c r="Y108" s="23"/>
      <c r="Z108" s="22"/>
      <c r="AA108" s="23"/>
      <c r="AB108" s="22"/>
      <c r="AC108" s="23"/>
      <c r="AE108" s="29" t="str">
        <f t="shared" si="7"/>
        <v/>
      </c>
      <c r="AG108" s="7" t="str">
        <f>+$A$13</f>
        <v/>
      </c>
      <c r="AH108" s="7" t="str">
        <f>IF(A108&lt;&gt;"",IF(AE108&lt;&gt;"",AE108,0)+IF(C122&lt;&gt;"",C122,0),"")</f>
        <v/>
      </c>
      <c r="AI108" s="106" t="str">
        <f>IF(AH108="","",IF(AH108&gt;0,ROUND(AH108/LARGE(AH107:AH121,1),3),0))</f>
        <v/>
      </c>
    </row>
    <row r="109" spans="1:35" ht="13.5" x14ac:dyDescent="0.25">
      <c r="A109" s="59" t="str">
        <f>+$A$14</f>
        <v/>
      </c>
      <c r="B109" s="24"/>
      <c r="C109" s="24"/>
      <c r="D109" s="24"/>
      <c r="E109" s="24"/>
      <c r="F109" s="22"/>
      <c r="G109" s="23"/>
      <c r="H109" s="22"/>
      <c r="I109" s="23"/>
      <c r="J109" s="22"/>
      <c r="K109" s="23"/>
      <c r="L109" s="22"/>
      <c r="M109" s="23"/>
      <c r="N109" s="22"/>
      <c r="O109" s="23"/>
      <c r="P109" s="22"/>
      <c r="Q109" s="23"/>
      <c r="R109" s="22"/>
      <c r="S109" s="23"/>
      <c r="T109" s="22"/>
      <c r="U109" s="23"/>
      <c r="V109" s="22"/>
      <c r="W109" s="23"/>
      <c r="X109" s="22"/>
      <c r="Y109" s="23"/>
      <c r="Z109" s="22"/>
      <c r="AA109" s="23"/>
      <c r="AB109" s="22"/>
      <c r="AC109" s="23"/>
      <c r="AE109" s="29" t="str">
        <f t="shared" si="7"/>
        <v/>
      </c>
      <c r="AG109" s="7" t="str">
        <f>+$A$14</f>
        <v/>
      </c>
      <c r="AH109" s="7" t="str">
        <f>IF(A109&lt;&gt;"",IF(AE109&lt;&gt;"",AE109,0)+IF(E122&lt;&gt;"",E122,0),"")</f>
        <v/>
      </c>
      <c r="AI109" s="106" t="str">
        <f>IF(AH109="","",IF(AH109&gt;0,ROUND(AH109/LARGE(AH107:AH121,1),3),0))</f>
        <v/>
      </c>
    </row>
    <row r="110" spans="1:35" ht="13.5" x14ac:dyDescent="0.25">
      <c r="A110" s="59" t="str">
        <f>+$A$15</f>
        <v/>
      </c>
      <c r="B110" s="24"/>
      <c r="C110" s="24"/>
      <c r="D110" s="24"/>
      <c r="E110" s="24"/>
      <c r="F110" s="24"/>
      <c r="G110" s="24"/>
      <c r="H110" s="22"/>
      <c r="I110" s="23"/>
      <c r="J110" s="22"/>
      <c r="K110" s="23"/>
      <c r="L110" s="22"/>
      <c r="M110" s="23"/>
      <c r="N110" s="22"/>
      <c r="O110" s="23"/>
      <c r="P110" s="22"/>
      <c r="Q110" s="23"/>
      <c r="R110" s="22"/>
      <c r="S110" s="23"/>
      <c r="T110" s="22"/>
      <c r="U110" s="23"/>
      <c r="V110" s="22"/>
      <c r="W110" s="23"/>
      <c r="X110" s="22"/>
      <c r="Y110" s="23"/>
      <c r="Z110" s="22"/>
      <c r="AA110" s="23"/>
      <c r="AB110" s="22"/>
      <c r="AC110" s="23"/>
      <c r="AE110" s="29" t="str">
        <f t="shared" si="7"/>
        <v/>
      </c>
      <c r="AG110" s="7" t="str">
        <f>+$A$15</f>
        <v/>
      </c>
      <c r="AH110" s="7" t="str">
        <f>IF(A110&lt;&gt;"",IF(AE110&lt;&gt;"",AE110,0)+IF(G122&lt;&gt;"",G122,0),"")</f>
        <v/>
      </c>
      <c r="AI110" s="106" t="str">
        <f>IF(AH110="","",IF(AH110&gt;0,ROUND(AH110/LARGE(AH107:AH121,1),3),0))</f>
        <v/>
      </c>
    </row>
    <row r="111" spans="1:35" ht="13.5" x14ac:dyDescent="0.25">
      <c r="A111" s="59" t="str">
        <f>+$A$16</f>
        <v/>
      </c>
      <c r="B111" s="24"/>
      <c r="C111" s="24"/>
      <c r="D111" s="24"/>
      <c r="E111" s="24"/>
      <c r="F111" s="24"/>
      <c r="G111" s="24"/>
      <c r="H111" s="24"/>
      <c r="I111" s="24"/>
      <c r="J111" s="22"/>
      <c r="K111" s="23"/>
      <c r="L111" s="22"/>
      <c r="M111" s="23"/>
      <c r="N111" s="22"/>
      <c r="O111" s="23"/>
      <c r="P111" s="22"/>
      <c r="Q111" s="23"/>
      <c r="R111" s="22"/>
      <c r="S111" s="23"/>
      <c r="T111" s="22"/>
      <c r="U111" s="23"/>
      <c r="V111" s="22"/>
      <c r="W111" s="23"/>
      <c r="X111" s="22"/>
      <c r="Y111" s="23"/>
      <c r="Z111" s="22"/>
      <c r="AA111" s="23"/>
      <c r="AB111" s="22"/>
      <c r="AC111" s="23"/>
      <c r="AE111" s="29" t="str">
        <f t="shared" si="7"/>
        <v/>
      </c>
      <c r="AG111" s="7" t="str">
        <f>+$A$16</f>
        <v/>
      </c>
      <c r="AH111" s="7" t="str">
        <f>IF(A111&lt;&gt;"",IF(AE111&lt;&gt;"",AE111,0)+IF(I122&lt;&gt;"",I122,0),"")</f>
        <v/>
      </c>
      <c r="AI111" s="106" t="str">
        <f>IF(AH111="","",IF(AH111&gt;0,ROUND(AH111/LARGE(AH107:AH121,1),3),0))</f>
        <v/>
      </c>
    </row>
    <row r="112" spans="1:35" ht="13.5" x14ac:dyDescent="0.25">
      <c r="A112" s="59" t="str">
        <f>+$A$17</f>
        <v/>
      </c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2"/>
      <c r="M112" s="23"/>
      <c r="N112" s="22"/>
      <c r="O112" s="23"/>
      <c r="P112" s="22"/>
      <c r="Q112" s="23"/>
      <c r="R112" s="22"/>
      <c r="S112" s="23"/>
      <c r="T112" s="22"/>
      <c r="U112" s="23"/>
      <c r="V112" s="22"/>
      <c r="W112" s="23"/>
      <c r="X112" s="22"/>
      <c r="Y112" s="23"/>
      <c r="Z112" s="22"/>
      <c r="AA112" s="23"/>
      <c r="AB112" s="22"/>
      <c r="AC112" s="23"/>
      <c r="AE112" s="29" t="str">
        <f t="shared" si="7"/>
        <v/>
      </c>
      <c r="AG112" s="7" t="str">
        <f>+$A$17</f>
        <v/>
      </c>
      <c r="AH112" s="7" t="str">
        <f>IF(A112&lt;&gt;"",IF(AE112&lt;&gt;"",AE112,0)+IF(K122&lt;&gt;"",K122,0),"")</f>
        <v/>
      </c>
      <c r="AI112" s="106" t="str">
        <f>IF(AH112="","",IF(AH112&gt;0,ROUND(AH112/LARGE(AH107:AH121,1),3),0))</f>
        <v/>
      </c>
    </row>
    <row r="113" spans="1:35" ht="13.5" x14ac:dyDescent="0.25">
      <c r="A113" s="59" t="str">
        <f>+$A$18</f>
        <v/>
      </c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2"/>
      <c r="O113" s="23"/>
      <c r="P113" s="22"/>
      <c r="Q113" s="23"/>
      <c r="R113" s="22"/>
      <c r="S113" s="23"/>
      <c r="T113" s="22"/>
      <c r="U113" s="23"/>
      <c r="V113" s="22"/>
      <c r="W113" s="23"/>
      <c r="X113" s="22"/>
      <c r="Y113" s="23"/>
      <c r="Z113" s="22"/>
      <c r="AA113" s="23"/>
      <c r="AB113" s="22"/>
      <c r="AC113" s="23"/>
      <c r="AE113" s="29" t="str">
        <f t="shared" si="7"/>
        <v/>
      </c>
      <c r="AG113" s="7" t="str">
        <f>+$A$18</f>
        <v/>
      </c>
      <c r="AH113" s="7" t="str">
        <f>IF(A113&lt;&gt;"",IF(AE113&lt;&gt;"",AE113,0)+IF(M122&lt;&gt;"",M122,0),"")</f>
        <v/>
      </c>
      <c r="AI113" s="106" t="str">
        <f>IF(AH113="","",IF(AH113&gt;0,ROUND(AH113/LARGE(AH107:AH121,1),3),0))</f>
        <v/>
      </c>
    </row>
    <row r="114" spans="1:35" ht="13.5" x14ac:dyDescent="0.25">
      <c r="A114" s="59" t="str">
        <f>+$A$19</f>
        <v/>
      </c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2"/>
      <c r="Q114" s="23"/>
      <c r="R114" s="22"/>
      <c r="S114" s="23"/>
      <c r="T114" s="22"/>
      <c r="U114" s="23"/>
      <c r="V114" s="22"/>
      <c r="W114" s="23"/>
      <c r="X114" s="22"/>
      <c r="Y114" s="23"/>
      <c r="Z114" s="22"/>
      <c r="AA114" s="23"/>
      <c r="AB114" s="22"/>
      <c r="AC114" s="23"/>
      <c r="AE114" s="29" t="str">
        <f t="shared" si="7"/>
        <v/>
      </c>
      <c r="AG114" s="7" t="str">
        <f>+$A$19</f>
        <v/>
      </c>
      <c r="AH114" s="7" t="str">
        <f>IF(A114&lt;&gt;"",IF(AE114&lt;&gt;"",AE114,0)+IF(O122&lt;&gt;"",O122,0),"")</f>
        <v/>
      </c>
      <c r="AI114" s="106" t="str">
        <f>IF(AH114="","",IF(AH114&gt;0,ROUND(AH114/LARGE(AH107:AH121,1),3),0))</f>
        <v/>
      </c>
    </row>
    <row r="115" spans="1:35" ht="13.5" x14ac:dyDescent="0.25">
      <c r="A115" s="59" t="str">
        <f>+$A$20</f>
        <v/>
      </c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79"/>
      <c r="P115" s="24"/>
      <c r="Q115" s="24"/>
      <c r="R115" s="22"/>
      <c r="S115" s="23"/>
      <c r="T115" s="22"/>
      <c r="U115" s="23"/>
      <c r="V115" s="22"/>
      <c r="W115" s="23"/>
      <c r="X115" s="22"/>
      <c r="Y115" s="23"/>
      <c r="Z115" s="22"/>
      <c r="AA115" s="23"/>
      <c r="AB115" s="22"/>
      <c r="AC115" s="23"/>
      <c r="AE115" s="29" t="str">
        <f t="shared" si="7"/>
        <v/>
      </c>
      <c r="AG115" s="7" t="str">
        <f>+$A$20</f>
        <v/>
      </c>
      <c r="AH115" s="7" t="str">
        <f>IF(A115&lt;&gt;"",IF(AE115&lt;&gt;"",AE115,0)+IF(Q122&lt;&gt;"",Q122,0),"")</f>
        <v/>
      </c>
      <c r="AI115" s="106" t="str">
        <f>IF(AH115="","",IF(AH115&gt;0,ROUND(AH115/LARGE(AH107:AH121,1),3),0))</f>
        <v/>
      </c>
    </row>
    <row r="116" spans="1:35" ht="13.5" x14ac:dyDescent="0.25">
      <c r="A116" s="59" t="str">
        <f>+$A$21</f>
        <v/>
      </c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2"/>
      <c r="U116" s="23"/>
      <c r="V116" s="22"/>
      <c r="W116" s="23"/>
      <c r="X116" s="22"/>
      <c r="Y116" s="23"/>
      <c r="Z116" s="22"/>
      <c r="AA116" s="23"/>
      <c r="AB116" s="22"/>
      <c r="AC116" s="23"/>
      <c r="AE116" s="29" t="str">
        <f t="shared" si="7"/>
        <v/>
      </c>
      <c r="AG116" s="7" t="str">
        <f>+$A$21</f>
        <v/>
      </c>
      <c r="AH116" s="7" t="str">
        <f>IF(A116&lt;&gt;"",IF(AE116&lt;&gt;"",AE116,0)+IF(S122&lt;&gt;"",S122,0),"")</f>
        <v/>
      </c>
      <c r="AI116" s="106" t="str">
        <f>IF(AH116="","",IF(AH116&gt;0,ROUND(AH116/LARGE(AH107:AH121,1),3),0))</f>
        <v/>
      </c>
    </row>
    <row r="117" spans="1:35" ht="13.5" x14ac:dyDescent="0.25">
      <c r="A117" s="59" t="str">
        <f>+$A$22</f>
        <v/>
      </c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2"/>
      <c r="W117" s="23"/>
      <c r="X117" s="22"/>
      <c r="Y117" s="23"/>
      <c r="Z117" s="22"/>
      <c r="AA117" s="23"/>
      <c r="AB117" s="22"/>
      <c r="AC117" s="23"/>
      <c r="AE117" s="29" t="str">
        <f t="shared" si="7"/>
        <v/>
      </c>
      <c r="AG117" s="7" t="str">
        <f>+$A$22</f>
        <v/>
      </c>
      <c r="AH117" s="7" t="str">
        <f>IF(A117&lt;&gt;"",IF(AE117&lt;&gt;"",AE117,0)+IF(U122&lt;&gt;"",U122,0),"")</f>
        <v/>
      </c>
      <c r="AI117" s="106" t="str">
        <f>IF(AH117="","",IF(AH117&gt;0,ROUND(AH117/LARGE(AH107:AH121,1),3),0))</f>
        <v/>
      </c>
    </row>
    <row r="118" spans="1:35" ht="13.5" x14ac:dyDescent="0.25">
      <c r="A118" s="59" t="str">
        <f>+$A$23</f>
        <v/>
      </c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2"/>
      <c r="Y118" s="23"/>
      <c r="Z118" s="22"/>
      <c r="AA118" s="23"/>
      <c r="AB118" s="22"/>
      <c r="AC118" s="23"/>
      <c r="AE118" s="29" t="str">
        <f t="shared" si="7"/>
        <v/>
      </c>
      <c r="AG118" s="7" t="str">
        <f>+$A$23</f>
        <v/>
      </c>
      <c r="AH118" s="7" t="str">
        <f>IF(A118&lt;&gt;"",IF(AE118&lt;&gt;"",AE118,0)+IF(W122&lt;&gt;"",W122,0),"")</f>
        <v/>
      </c>
      <c r="AI118" s="106" t="str">
        <f>IF(AH118="","",IF(AH118&gt;0,ROUND(AH118/LARGE(AH107:AH121,1),3),0))</f>
        <v/>
      </c>
    </row>
    <row r="119" spans="1:35" ht="13.5" x14ac:dyDescent="0.25">
      <c r="A119" s="59" t="str">
        <f>+$A$24</f>
        <v/>
      </c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2"/>
      <c r="AA119" s="23"/>
      <c r="AB119" s="22"/>
      <c r="AC119" s="23"/>
      <c r="AE119" s="29" t="str">
        <f t="shared" si="7"/>
        <v/>
      </c>
      <c r="AG119" s="7" t="str">
        <f>+$A$24</f>
        <v/>
      </c>
      <c r="AH119" s="7" t="str">
        <f>IF(A119&lt;&gt;"",IF(AE119&lt;&gt;"",AE119,0)+IF(Y122&lt;&gt;"",Y122,0),"")</f>
        <v/>
      </c>
      <c r="AI119" s="106" t="str">
        <f>IF(AH119="","",IF(AH119&gt;0,ROUND(AH119/LARGE(AH107:AH121,1),3),0))</f>
        <v/>
      </c>
    </row>
    <row r="120" spans="1:35" ht="13.5" x14ac:dyDescent="0.25">
      <c r="A120" s="59" t="str">
        <f>+$A$25</f>
        <v/>
      </c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2"/>
      <c r="AC120" s="23"/>
      <c r="AE120" s="29" t="str">
        <f t="shared" si="7"/>
        <v/>
      </c>
      <c r="AG120" s="7" t="str">
        <f>+$A$25</f>
        <v/>
      </c>
      <c r="AH120" s="7" t="str">
        <f>IF(A120&lt;&gt;"",IF(AE120&lt;&gt;"",AE120,0)+IF(AA122&lt;&gt;"",AA122,0),"")</f>
        <v/>
      </c>
      <c r="AI120" s="106" t="str">
        <f>IF(AH120="","",IF(AH120&gt;0,ROUND(AH120/LARGE(AH107:AH121,1),3),0))</f>
        <v/>
      </c>
    </row>
    <row r="121" spans="1:35" x14ac:dyDescent="0.2">
      <c r="A121" s="59" t="str">
        <f>+$A$26</f>
        <v/>
      </c>
      <c r="C121" s="3"/>
      <c r="AE121" s="26"/>
      <c r="AG121" s="40" t="str">
        <f>+$A$26</f>
        <v/>
      </c>
      <c r="AH121" s="40" t="str">
        <f>IF(A121&lt;&gt;"",IF(AE121&lt;&gt;"",AE121,0)+IF(AC122&lt;&gt;"",AC122,0),"")</f>
        <v/>
      </c>
      <c r="AI121" s="107" t="str">
        <f>IF(AH121="","",IF(AH121&gt;0,ROUND(AH121/LARGE(AH107:AH121,1),3),0))</f>
        <v/>
      </c>
    </row>
    <row r="122" spans="1:35" s="26" customFormat="1" x14ac:dyDescent="0.2">
      <c r="C122" s="27" t="str">
        <f>IF(C106="","",SUM(C107:C120))</f>
        <v/>
      </c>
      <c r="E122" s="27" t="str">
        <f>IF(E106="","",SUM(E107:E120))</f>
        <v/>
      </c>
      <c r="G122" s="27" t="str">
        <f>IF(G106="","",SUM(G107:G120))</f>
        <v/>
      </c>
      <c r="I122" s="27" t="str">
        <f>IF(I106="","",SUM(I107:I120))</f>
        <v/>
      </c>
      <c r="K122" s="27" t="str">
        <f>IF(K106="","",SUM(K107:K120))</f>
        <v/>
      </c>
      <c r="M122" s="27" t="str">
        <f>IF(M106="","",SUM(M107:M120))</f>
        <v/>
      </c>
      <c r="O122" s="27" t="str">
        <f>IF(O106="","",SUM(O107:O120))</f>
        <v/>
      </c>
      <c r="Q122" s="27" t="str">
        <f>IF(Q106="","",SUM(Q107:Q120))</f>
        <v/>
      </c>
      <c r="S122" s="27" t="str">
        <f>IF(S106="","",SUM(S107:S120))</f>
        <v/>
      </c>
      <c r="U122" s="27" t="str">
        <f>IF(U106="","",SUM(U107:U120))</f>
        <v/>
      </c>
      <c r="W122" s="27" t="str">
        <f>IF(W106="","",SUM(W107:W120))</f>
        <v/>
      </c>
      <c r="X122" s="27"/>
      <c r="Y122" s="27" t="str">
        <f>IF(Y106="","",SUM(Y107:Y120))</f>
        <v/>
      </c>
      <c r="AA122" s="27" t="str">
        <f>IF(AA106="","",SUM(AA107:AA120))</f>
        <v/>
      </c>
      <c r="AC122" s="27" t="str">
        <f>IF(AC106="","",SUM(AC107:AC120))</f>
        <v/>
      </c>
      <c r="AG122" s="41"/>
      <c r="AH122" s="93"/>
      <c r="AI122" s="41"/>
    </row>
    <row r="123" spans="1:35" ht="24" customHeight="1" x14ac:dyDescent="0.2">
      <c r="AC123" s="8" t="str">
        <f>"Firma ("&amp;Anagrafica!B93&amp;")"</f>
        <v>Firma ()</v>
      </c>
      <c r="AE123" s="88"/>
      <c r="AF123" s="88"/>
      <c r="AG123" s="89"/>
      <c r="AH123" s="88"/>
      <c r="AI123" s="88"/>
    </row>
  </sheetData>
  <mergeCells count="70">
    <mergeCell ref="AB24:AE24"/>
    <mergeCell ref="AB25:AE25"/>
    <mergeCell ref="AB26:AE26"/>
    <mergeCell ref="B25:S25"/>
    <mergeCell ref="AB15:AE15"/>
    <mergeCell ref="AB16:AE16"/>
    <mergeCell ref="AB17:AE17"/>
    <mergeCell ref="AB18:AE18"/>
    <mergeCell ref="AB19:AE19"/>
    <mergeCell ref="AB20:AE20"/>
    <mergeCell ref="AB21:AE21"/>
    <mergeCell ref="AB22:AE22"/>
    <mergeCell ref="AB23:AE23"/>
    <mergeCell ref="X16:AA16"/>
    <mergeCell ref="X23:AA23"/>
    <mergeCell ref="X24:AA24"/>
    <mergeCell ref="A11:S11"/>
    <mergeCell ref="B20:S20"/>
    <mergeCell ref="B21:S21"/>
    <mergeCell ref="B22:S22"/>
    <mergeCell ref="B19:S19"/>
    <mergeCell ref="B16:S16"/>
    <mergeCell ref="B17:S17"/>
    <mergeCell ref="A1:AG1"/>
    <mergeCell ref="B24:S24"/>
    <mergeCell ref="A5:AI5"/>
    <mergeCell ref="A8:AG8"/>
    <mergeCell ref="A9:AG9"/>
    <mergeCell ref="AB11:AE11"/>
    <mergeCell ref="AB12:AE12"/>
    <mergeCell ref="AB13:AE13"/>
    <mergeCell ref="AB14:AE14"/>
    <mergeCell ref="T23:W23"/>
    <mergeCell ref="B18:S18"/>
    <mergeCell ref="T13:W13"/>
    <mergeCell ref="B12:S12"/>
    <mergeCell ref="B13:S13"/>
    <mergeCell ref="B14:S14"/>
    <mergeCell ref="B15:S15"/>
    <mergeCell ref="T11:W11"/>
    <mergeCell ref="T12:W12"/>
    <mergeCell ref="T20:W20"/>
    <mergeCell ref="T18:W18"/>
    <mergeCell ref="T15:W15"/>
    <mergeCell ref="T16:W16"/>
    <mergeCell ref="T17:W17"/>
    <mergeCell ref="T14:W14"/>
    <mergeCell ref="P27:S27"/>
    <mergeCell ref="T27:W27"/>
    <mergeCell ref="T26:W26"/>
    <mergeCell ref="T19:W19"/>
    <mergeCell ref="T21:W21"/>
    <mergeCell ref="T24:W24"/>
    <mergeCell ref="T25:W25"/>
    <mergeCell ref="T22:W22"/>
    <mergeCell ref="B26:S26"/>
    <mergeCell ref="B23:S23"/>
    <mergeCell ref="X11:AA11"/>
    <mergeCell ref="X12:AA12"/>
    <mergeCell ref="X13:AA13"/>
    <mergeCell ref="X14:AA14"/>
    <mergeCell ref="X15:AA15"/>
    <mergeCell ref="X25:AA25"/>
    <mergeCell ref="X26:AA26"/>
    <mergeCell ref="X17:AA17"/>
    <mergeCell ref="X18:AA18"/>
    <mergeCell ref="X19:AA19"/>
    <mergeCell ref="X20:AA20"/>
    <mergeCell ref="X21:AA21"/>
    <mergeCell ref="X22:AA22"/>
  </mergeCells>
  <phoneticPr fontId="0" type="noConversion"/>
  <conditionalFormatting sqref="C46 W46:Y46 C65 E46 G46 I46 K46 M46 O46 Q46 U46 S46 AC84 W65:Y65 E65 G65 I65 K65 M65 O65 Q65 U65 S65 AC65 AA65 AA46 C84 W84:Y84 E84 G84 I84 K84 M84 O84 Q84 U84 S84 AA84 AC46 C103 AC122 W103:Y103 E103 G103 I103 K103 M103 O103 Q103 U103 S103 AC103 AA103 C122 W122:Y122 E122 G122 I122 K122 M122 O122 Q122 U122 S122 AA122">
    <cfRule type="expression" dxfId="1129" priority="1" stopIfTrue="1">
      <formula>C30=""</formula>
    </cfRule>
  </conditionalFormatting>
  <conditionalFormatting sqref="B52:E63 B51:C51 H54:I63 J55:K63 L56:M63 N57:O63 P58:Q63 R59:S63 T60:U63 V61:W63 X62:Y63 Z63:AA63 F53:G63 Z82:AA82 F72:G82 H73:I82 J74:K82 L75:M82 N76:O82 P77:Q82 R78:S82 T79:U82 V80:W82 X81:Y82 B71:E82 B70:C70 B90:E101 B89:C89 H92:I101 J93:K101 L94:M101 N95:O101 P96:Q101 R97:S101 T98:U101 V99:W101 X100:Y101 Z101:AA101 F91:G101 Z120:AA120 F110:G120 H111:I120 J112:K120 L113:M120 N114:O120 P115:Q120 R116:S120 T117:U120 V118:W120 X119:Y120 B109:E120 B108:C108 B33:E44 B32:C32 H35:I44 J36:K44 L37:M44 N38:O44 P39:Q44 R40:S44 T41:U44 V42:W44 X43:Y44 Z44:AA44 F34:G44">
    <cfRule type="expression" dxfId="1128" priority="2" stopIfTrue="1">
      <formula>AND($A32&lt;&gt;"",$A33="")</formula>
    </cfRule>
    <cfRule type="expression" dxfId="1127" priority="3" stopIfTrue="1">
      <formula>$A32=""</formula>
    </cfRule>
  </conditionalFormatting>
  <conditionalFormatting sqref="B50 D50:D51 F50:F52 H50:H53 J50:J54 L50:L55 N50:N56 P50:P57 R50:R58 T50:T59 V50:V60 X50:X61 Z50:Z62 AB50:AB63">
    <cfRule type="expression" dxfId="1126" priority="4" stopIfTrue="1">
      <formula>AND(OR($A50="",C$49=""),$AE50&lt;&gt;"")</formula>
    </cfRule>
    <cfRule type="expression" dxfId="1125" priority="5" stopIfTrue="1">
      <formula>OR($A50="",C$49="")</formula>
    </cfRule>
  </conditionalFormatting>
  <conditionalFormatting sqref="C50 E50:E51 G50:G52 I50:I53 K50:K54 M50:M55 O50:O56 Q50:Q57 S50:S58 U50:U59 W50:W60 Y50:Y61 AA50:AA62 AC50:AC63 C88 E88:E89 G88:G90 I88:I91 K88:K92 M88:M93 O88:O94 Q88:Q95 S88:S96 U88:U97 W88:W98 Y88:Y99 AA88:AA100 AC88:AC101">
    <cfRule type="expression" dxfId="1124" priority="6" stopIfTrue="1">
      <formula>AND(OR($A50="",C$49=""),$AE50&lt;&gt;"")</formula>
    </cfRule>
    <cfRule type="expression" dxfId="1123" priority="7" stopIfTrue="1">
      <formula>C$49=""</formula>
    </cfRule>
  </conditionalFormatting>
  <conditionalFormatting sqref="B69 F69:F71 D69:D70 H69:H72 J69:J73 L69:L74 N69:N75 P69:P76 R69:R77 T69:T78 V69:V79 X69:X80 Z69:Z81 AB69:AB82 X118">
    <cfRule type="expression" dxfId="1122" priority="8" stopIfTrue="1">
      <formula>AND(OR($A69="",C$68=""),$AE69&lt;&gt;"")</formula>
    </cfRule>
    <cfRule type="expression" dxfId="1121" priority="9" stopIfTrue="1">
      <formula>OR($A69="",C$68="")</formula>
    </cfRule>
  </conditionalFormatting>
  <conditionalFormatting sqref="C69 G69:G71 E69:E70 I69:I72 K69:K73 M69:M74 O69:O75 Q69:Q76 S69:S77 U69:U78 W69:W79 Y69:Y80 AA69:AA81 AC69:AC82 C107 G107:G109 E107:E108 I107:I110 K107:K111 M107:M112 O107:O113 Q107:Q114 S107:S115 U107:U116 W107:W117 Y107:Y118 AA107:AA119 AC107:AC120">
    <cfRule type="expression" dxfId="1120" priority="10" stopIfTrue="1">
      <formula>AND(OR($A69="",C$68=""),$AE69&lt;&gt;"")</formula>
    </cfRule>
    <cfRule type="expression" dxfId="1119" priority="11" stopIfTrue="1">
      <formula>C$68=""</formula>
    </cfRule>
  </conditionalFormatting>
  <conditionalFormatting sqref="B88 D88:D89 F88:F90 H88:H91 J88:J92 L88:L93 N88:N94 P88:P95 R88:R96 T88:T97 V88:V98 X88:X99 Z88:Z100 AB88:AB101">
    <cfRule type="expression" dxfId="1118" priority="12" stopIfTrue="1">
      <formula>AND(OR($A88="",C$87=""),$AE88&lt;&gt;"")</formula>
    </cfRule>
    <cfRule type="expression" dxfId="1117" priority="13" stopIfTrue="1">
      <formula>OR($A88="",C$87="")</formula>
    </cfRule>
  </conditionalFormatting>
  <conditionalFormatting sqref="B107 D107:D108 F107:F109 H107:H110 J107:J111 L107:L112 N107:N113 P107:P114 R107:R115 T107:T116 V107:V117 X107:X117 Z107:Z119 AB107:AB120">
    <cfRule type="expression" dxfId="1116" priority="14" stopIfTrue="1">
      <formula>AND(OR($A107="",C$106=""),$AE107&lt;&gt;"")</formula>
    </cfRule>
    <cfRule type="expression" dxfId="1115" priority="15" stopIfTrue="1">
      <formula>OR($A107="",C$106="")</formula>
    </cfRule>
  </conditionalFormatting>
  <conditionalFormatting sqref="B31 D31:D32 R31:R39 AB31:AB44 Z31:Z43 X31:X42 V31:V41 T31:T40 P31:P38 N31:N37 L31:L36 J31:J35 H31:H34 F31:F33">
    <cfRule type="expression" dxfId="1114" priority="16" stopIfTrue="1">
      <formula>AND(OR($A31="",C$30=""),$AE31&lt;&gt;"")</formula>
    </cfRule>
    <cfRule type="expression" dxfId="1113" priority="17" stopIfTrue="1">
      <formula>OR($A31="",C$30="")</formula>
    </cfRule>
  </conditionalFormatting>
  <conditionalFormatting sqref="C31 E31:E32 S31:S39 AC31:AC44 AA31:AA43 Y31:Y42 W31:W41 U31:U40 Q31:Q38 O31:O37 M31:M36 K31:K35 I31:I34 G31:G33">
    <cfRule type="expression" dxfId="1112" priority="18" stopIfTrue="1">
      <formula>AND(OR($A31="",C$30=""),$AE31&lt;&gt;"")</formula>
    </cfRule>
    <cfRule type="expression" dxfId="1111" priority="19" stopIfTrue="1">
      <formula>C$30=""</formula>
    </cfRule>
  </conditionalFormatting>
  <conditionalFormatting sqref="A31:A45 A107:A121 AE107:AE120 B106:AC106 AE88:AE101 A88:A102 B87:AC87 A69:A83 B68:AC68 AE69:AE82 AE50:AE63 B49:AC49 A50:A64 B30:AC30 AE31:AE44">
    <cfRule type="cellIs" dxfId="1110" priority="20" stopIfTrue="1" operator="equal">
      <formula>""</formula>
    </cfRule>
  </conditionalFormatting>
  <hyperlinks>
    <hyperlink ref="A1" location="Anagrafica!A1" display="Torna alla scheda Anagrafica" xr:uid="{00000000-0004-0000-2400-000000000000}"/>
  </hyperlinks>
  <pageMargins left="0.39370078740157483" right="0.39370078740157483" top="0.39370078740157483" bottom="0.78740157480314965" header="0.51181102362204722" footer="0.39370078740157483"/>
  <pageSetup paperSize="9" scale="42" orientation="portrait" r:id="rId1"/>
  <headerFooter alignWithMargins="0">
    <oddFooter>&amp;L&amp;"Arial Narrow,Normale"&amp;8&amp;D&amp;R&amp;"Arial Narrow,Normale"&amp;A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Foglio60">
    <tabColor indexed="42"/>
    <pageSetUpPr fitToPage="1"/>
  </sheetPr>
  <dimension ref="A1:AI123"/>
  <sheetViews>
    <sheetView showGridLines="0" view="pageBreakPreview" topLeftCell="A5" zoomScaleNormal="100" workbookViewId="0">
      <selection activeCell="U38" sqref="U38"/>
    </sheetView>
  </sheetViews>
  <sheetFormatPr defaultColWidth="9.140625" defaultRowHeight="12.75" x14ac:dyDescent="0.2"/>
  <cols>
    <col min="1" max="2" width="3.85546875" style="3" customWidth="1"/>
    <col min="3" max="3" width="3.85546875" style="5" bestFit="1" customWidth="1"/>
    <col min="4" max="4" width="3.140625" style="3" customWidth="1"/>
    <col min="5" max="31" width="3" style="3" customWidth="1"/>
    <col min="32" max="32" width="2.42578125" style="3" customWidth="1"/>
    <col min="33" max="33" width="3.5703125" style="26" customWidth="1"/>
    <col min="34" max="35" width="10.85546875" style="3" customWidth="1"/>
    <col min="36" max="43" width="3" style="3" customWidth="1"/>
    <col min="44" max="44" width="3.140625" style="3" customWidth="1"/>
    <col min="45" max="16384" width="9.140625" style="3"/>
  </cols>
  <sheetData>
    <row r="1" spans="1:35" ht="26.25" customHeight="1" x14ac:dyDescent="0.2">
      <c r="A1" s="353" t="s">
        <v>21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</row>
    <row r="2" spans="1:35" s="30" customFormat="1" ht="13.5" x14ac:dyDescent="0.25">
      <c r="A2" s="45" t="s">
        <v>16</v>
      </c>
      <c r="B2" s="46"/>
      <c r="C2" s="47"/>
      <c r="D2" s="48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9"/>
      <c r="AH2" s="49"/>
      <c r="AI2" s="49"/>
    </row>
    <row r="3" spans="1:35" s="31" customFormat="1" ht="13.5" x14ac:dyDescent="0.25">
      <c r="A3" s="50"/>
      <c r="B3" s="50"/>
      <c r="C3" s="51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</row>
    <row r="4" spans="1:35" s="9" customFormat="1" ht="6" customHeight="1" x14ac:dyDescent="0.3">
      <c r="A4" s="52"/>
      <c r="B4" s="52"/>
      <c r="C4" s="53"/>
      <c r="D4" s="54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</row>
    <row r="5" spans="1:35" s="9" customFormat="1" ht="39.75" customHeight="1" x14ac:dyDescent="0.3">
      <c r="A5" s="411" t="str">
        <f>IF(Anagrafica!A3&lt;&gt;"",Anagrafica!A3,"")</f>
        <v>CDC ___/______/______ ANNO_______ (agg. P se plurien.) 
TITOLO DEL CDC______________________________</v>
      </c>
      <c r="B5" s="411"/>
      <c r="C5" s="411"/>
      <c r="D5" s="411"/>
      <c r="E5" s="411"/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  <c r="Q5" s="411"/>
      <c r="R5" s="411"/>
      <c r="S5" s="411"/>
      <c r="T5" s="411"/>
      <c r="U5" s="411"/>
      <c r="V5" s="411"/>
      <c r="W5" s="411"/>
      <c r="X5" s="411"/>
      <c r="Y5" s="411"/>
      <c r="Z5" s="411"/>
      <c r="AA5" s="411"/>
      <c r="AB5" s="411"/>
      <c r="AC5" s="411"/>
      <c r="AD5" s="411"/>
      <c r="AE5" s="411"/>
      <c r="AF5" s="411"/>
      <c r="AG5" s="411"/>
      <c r="AH5" s="411"/>
      <c r="AI5" s="411"/>
    </row>
    <row r="6" spans="1:35" s="9" customFormat="1" ht="20.25" x14ac:dyDescent="0.3">
      <c r="A6" s="33"/>
      <c r="B6" s="33"/>
      <c r="C6" s="58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</row>
    <row r="7" spans="1:35" s="9" customFormat="1" ht="20.25" x14ac:dyDescent="0.3">
      <c r="C7" s="10"/>
      <c r="D7" s="11"/>
    </row>
    <row r="8" spans="1:35" s="72" customFormat="1" ht="18.75" x14ac:dyDescent="0.3">
      <c r="A8" s="412" t="str">
        <f>"Criterio: "&amp; Anagrafica!A32&amp;" - "&amp;Anagrafica!B32</f>
        <v xml:space="preserve">Criterio:  - </v>
      </c>
      <c r="B8" s="412"/>
      <c r="C8" s="412"/>
      <c r="D8" s="412"/>
      <c r="E8" s="412"/>
      <c r="F8" s="412"/>
      <c r="G8" s="412"/>
      <c r="H8" s="412"/>
      <c r="I8" s="412"/>
      <c r="J8" s="412"/>
      <c r="K8" s="412"/>
      <c r="L8" s="412"/>
      <c r="M8" s="412"/>
      <c r="N8" s="412"/>
      <c r="O8" s="412"/>
      <c r="P8" s="412"/>
      <c r="Q8" s="412"/>
      <c r="R8" s="412"/>
      <c r="S8" s="412"/>
      <c r="T8" s="412"/>
      <c r="U8" s="412"/>
      <c r="V8" s="412"/>
      <c r="W8" s="412"/>
      <c r="X8" s="412"/>
      <c r="Y8" s="412"/>
      <c r="Z8" s="412"/>
      <c r="AA8" s="412"/>
      <c r="AB8" s="412"/>
      <c r="AC8" s="412"/>
      <c r="AD8" s="412"/>
      <c r="AE8" s="412"/>
      <c r="AF8" s="412"/>
      <c r="AG8" s="412"/>
      <c r="AH8" s="82" t="s">
        <v>15</v>
      </c>
      <c r="AI8" s="83" t="str">
        <f>IF(+Anagrafica!C32&lt;&gt;"",Anagrafica!C32,"")</f>
        <v/>
      </c>
    </row>
    <row r="9" spans="1:35" s="1" customFormat="1" ht="24" customHeight="1" x14ac:dyDescent="0.3">
      <c r="A9" s="413" t="str">
        <f>"Sottocriterio: " &amp; Anagrafica!A41&amp;" - "&amp;Anagrafica!B41</f>
        <v xml:space="preserve">Sottocriterio:  - </v>
      </c>
      <c r="B9" s="413"/>
      <c r="C9" s="413"/>
      <c r="D9" s="413"/>
      <c r="E9" s="413"/>
      <c r="F9" s="413"/>
      <c r="G9" s="413"/>
      <c r="H9" s="413"/>
      <c r="I9" s="413"/>
      <c r="J9" s="413"/>
      <c r="K9" s="413"/>
      <c r="L9" s="413"/>
      <c r="M9" s="413"/>
      <c r="N9" s="413"/>
      <c r="O9" s="413"/>
      <c r="P9" s="413"/>
      <c r="Q9" s="413"/>
      <c r="R9" s="413"/>
      <c r="S9" s="413"/>
      <c r="T9" s="413"/>
      <c r="U9" s="413"/>
      <c r="V9" s="413"/>
      <c r="W9" s="413"/>
      <c r="X9" s="413"/>
      <c r="Y9" s="413"/>
      <c r="Z9" s="413"/>
      <c r="AA9" s="413"/>
      <c r="AB9" s="413"/>
      <c r="AC9" s="413"/>
      <c r="AD9" s="413"/>
      <c r="AE9" s="413"/>
      <c r="AF9" s="413"/>
      <c r="AG9" s="413"/>
      <c r="AH9" s="65" t="s">
        <v>18</v>
      </c>
      <c r="AI9" s="84" t="str">
        <f>IF(+Anagrafica!C41&lt;&gt;"",Anagrafica!C41,"")</f>
        <v/>
      </c>
    </row>
    <row r="10" spans="1:35" ht="18" x14ac:dyDescent="0.25">
      <c r="B10" s="1"/>
      <c r="D10" s="1"/>
      <c r="AB10" s="4"/>
      <c r="AC10" s="4"/>
      <c r="AD10" s="4"/>
      <c r="AE10" s="4"/>
    </row>
    <row r="11" spans="1:35" ht="29.25" customHeight="1" x14ac:dyDescent="0.2">
      <c r="A11" s="385" t="s">
        <v>17</v>
      </c>
      <c r="B11" s="385"/>
      <c r="C11" s="385"/>
      <c r="D11" s="385"/>
      <c r="E11" s="385"/>
      <c r="F11" s="385"/>
      <c r="G11" s="385"/>
      <c r="H11" s="385"/>
      <c r="I11" s="385"/>
      <c r="J11" s="385"/>
      <c r="K11" s="385"/>
      <c r="L11" s="385"/>
      <c r="M11" s="385"/>
      <c r="N11" s="385"/>
      <c r="O11" s="385"/>
      <c r="P11" s="385"/>
      <c r="Q11" s="385"/>
      <c r="R11" s="385"/>
      <c r="S11" s="385"/>
      <c r="T11" s="385" t="s">
        <v>23</v>
      </c>
      <c r="U11" s="385"/>
      <c r="V11" s="385"/>
      <c r="W11" s="385"/>
      <c r="X11" s="385" t="s">
        <v>25</v>
      </c>
      <c r="Y11" s="385"/>
      <c r="Z11" s="385"/>
      <c r="AA11" s="385"/>
      <c r="AB11" s="385" t="s">
        <v>24</v>
      </c>
      <c r="AC11" s="385"/>
      <c r="AD11" s="385"/>
      <c r="AE11" s="385"/>
      <c r="AF11" s="26"/>
      <c r="AI11" s="21" t="s">
        <v>19</v>
      </c>
    </row>
    <row r="12" spans="1:35" ht="16.5" x14ac:dyDescent="0.3">
      <c r="A12" s="61" t="str">
        <f>IF($AI$9&lt;&gt;"",IF(Anagrafica!A99&lt;&gt;"",Anagrafica!A99,""),"")</f>
        <v/>
      </c>
      <c r="B12" s="409" t="str">
        <f>IF(A12&lt;&gt;"",IF(Anagrafica!B99&lt;&gt;"",Anagrafica!B99,""),"")</f>
        <v/>
      </c>
      <c r="C12" s="409"/>
      <c r="D12" s="409"/>
      <c r="E12" s="409"/>
      <c r="F12" s="409"/>
      <c r="G12" s="409"/>
      <c r="H12" s="409"/>
      <c r="I12" s="409"/>
      <c r="J12" s="409"/>
      <c r="K12" s="409"/>
      <c r="L12" s="409"/>
      <c r="M12" s="409"/>
      <c r="N12" s="409"/>
      <c r="O12" s="409"/>
      <c r="P12" s="409"/>
      <c r="Q12" s="409"/>
      <c r="R12" s="409"/>
      <c r="S12" s="410"/>
      <c r="T12" s="372" t="str">
        <f>IF(A12&lt;&gt;"",IF(AI31&lt;&gt;"",AI31,0)+IF(AI50&lt;&gt;"",AI50,0)+IF(AI69&lt;&gt;"",AI69,0)+IF(AI88&lt;&gt;"",AI88,0)+IF(AI107&lt;&gt;"",AI107,0),"")</f>
        <v/>
      </c>
      <c r="U12" s="373"/>
      <c r="V12" s="373"/>
      <c r="W12" s="373"/>
      <c r="X12" s="372" t="str">
        <f>IF(T12&lt;&gt;"",ROUND(T12/COUNTA(Anagrafica!$B$89:$C$93),3),"")</f>
        <v/>
      </c>
      <c r="Y12" s="373"/>
      <c r="Z12" s="373"/>
      <c r="AA12" s="390"/>
      <c r="AB12" s="372" t="str">
        <f>IF(T12="","",IF(T12&gt;0,ROUND(X12/LARGE($X$12:$AA$26,1),3),0))</f>
        <v/>
      </c>
      <c r="AC12" s="373"/>
      <c r="AD12" s="373"/>
      <c r="AE12" s="390"/>
      <c r="AF12" s="94"/>
      <c r="AG12" s="94"/>
      <c r="AH12" s="95"/>
      <c r="AI12" s="85" t="str">
        <f t="shared" ref="AI12:AI26" si="0">IF(AB12&lt;&gt;"",IF(AB12&gt;0,ROUND(AB12*IF($AI$9&lt;&gt;"",$AI$9,$AI$8),3),0),"")</f>
        <v/>
      </c>
    </row>
    <row r="13" spans="1:35" ht="16.5" x14ac:dyDescent="0.3">
      <c r="A13" s="62" t="str">
        <f>IF($AI$9&lt;&gt;"",IF(Anagrafica!A100&lt;&gt;"",Anagrafica!A100,""),"")</f>
        <v/>
      </c>
      <c r="B13" s="374" t="str">
        <f>IF(A13&lt;&gt;"",IF(Anagrafica!B100&lt;&gt;"",Anagrafica!B100,""),"")</f>
        <v/>
      </c>
      <c r="C13" s="374"/>
      <c r="D13" s="374"/>
      <c r="E13" s="374"/>
      <c r="F13" s="374"/>
      <c r="G13" s="374"/>
      <c r="H13" s="374"/>
      <c r="I13" s="374"/>
      <c r="J13" s="374"/>
      <c r="K13" s="374"/>
      <c r="L13" s="374"/>
      <c r="M13" s="374"/>
      <c r="N13" s="374"/>
      <c r="O13" s="374"/>
      <c r="P13" s="374"/>
      <c r="Q13" s="374"/>
      <c r="R13" s="374"/>
      <c r="S13" s="376"/>
      <c r="T13" s="401" t="str">
        <f t="shared" ref="T13:T26" si="1">IF(A13&lt;&gt;"",IF(AI32&lt;&gt;"",AI32,0)+IF(AI51&lt;&gt;"",AI51,0)+IF(AI70&lt;&gt;"",AI70,0)+IF(AI89&lt;&gt;"",AI89,0)+IF(AI108&lt;&gt;"",AI108,0),"")</f>
        <v/>
      </c>
      <c r="U13" s="402"/>
      <c r="V13" s="402"/>
      <c r="W13" s="402"/>
      <c r="X13" s="401" t="str">
        <f>IF(T13&lt;&gt;"",ROUND(T13/COUNTA(Anagrafica!$B$89:$C$93),3),"")</f>
        <v/>
      </c>
      <c r="Y13" s="402"/>
      <c r="Z13" s="402"/>
      <c r="AA13" s="403"/>
      <c r="AB13" s="401" t="str">
        <f t="shared" ref="AB13:AB26" si="2">IF(T13="","",IF(T13&gt;0,ROUND(X13/LARGE($X$12:$AA$26,1),3),0))</f>
        <v/>
      </c>
      <c r="AC13" s="402"/>
      <c r="AD13" s="402"/>
      <c r="AE13" s="403"/>
      <c r="AF13" s="96"/>
      <c r="AG13" s="96"/>
      <c r="AH13" s="97"/>
      <c r="AI13" s="86" t="str">
        <f t="shared" si="0"/>
        <v/>
      </c>
    </row>
    <row r="14" spans="1:35" ht="16.5" x14ac:dyDescent="0.3">
      <c r="A14" s="62" t="str">
        <f>IF($AI$9&lt;&gt;"",IF(Anagrafica!A101&lt;&gt;"",Anagrafica!A101,""),"")</f>
        <v/>
      </c>
      <c r="B14" s="374" t="str">
        <f>IF(A14&lt;&gt;"",IF(Anagrafica!B101&lt;&gt;"",Anagrafica!B101,""),"")</f>
        <v/>
      </c>
      <c r="C14" s="374"/>
      <c r="D14" s="374"/>
      <c r="E14" s="374"/>
      <c r="F14" s="374"/>
      <c r="G14" s="374"/>
      <c r="H14" s="374"/>
      <c r="I14" s="374"/>
      <c r="J14" s="374"/>
      <c r="K14" s="374"/>
      <c r="L14" s="374"/>
      <c r="M14" s="374"/>
      <c r="N14" s="374"/>
      <c r="O14" s="374"/>
      <c r="P14" s="374"/>
      <c r="Q14" s="374"/>
      <c r="R14" s="374"/>
      <c r="S14" s="376"/>
      <c r="T14" s="401" t="str">
        <f t="shared" si="1"/>
        <v/>
      </c>
      <c r="U14" s="402"/>
      <c r="V14" s="402"/>
      <c r="W14" s="402"/>
      <c r="X14" s="401" t="str">
        <f>IF(T14&lt;&gt;"",ROUND(T14/COUNTA(Anagrafica!$B$89:$C$93),3),"")</f>
        <v/>
      </c>
      <c r="Y14" s="402"/>
      <c r="Z14" s="402"/>
      <c r="AA14" s="403"/>
      <c r="AB14" s="401" t="str">
        <f t="shared" si="2"/>
        <v/>
      </c>
      <c r="AC14" s="402"/>
      <c r="AD14" s="402"/>
      <c r="AE14" s="403"/>
      <c r="AF14" s="96"/>
      <c r="AG14" s="96"/>
      <c r="AH14" s="97"/>
      <c r="AI14" s="86" t="str">
        <f t="shared" si="0"/>
        <v/>
      </c>
    </row>
    <row r="15" spans="1:35" ht="16.5" x14ac:dyDescent="0.3">
      <c r="A15" s="62" t="str">
        <f>IF($AI$9&lt;&gt;"",IF(Anagrafica!A102&lt;&gt;"",Anagrafica!A102,""),"")</f>
        <v/>
      </c>
      <c r="B15" s="374" t="str">
        <f>IF(A15&lt;&gt;"",IF(Anagrafica!B102&lt;&gt;"",Anagrafica!B102,""),"")</f>
        <v/>
      </c>
      <c r="C15" s="374"/>
      <c r="D15" s="374"/>
      <c r="E15" s="374"/>
      <c r="F15" s="374"/>
      <c r="G15" s="374"/>
      <c r="H15" s="374"/>
      <c r="I15" s="374"/>
      <c r="J15" s="374"/>
      <c r="K15" s="374"/>
      <c r="L15" s="374"/>
      <c r="M15" s="374"/>
      <c r="N15" s="374"/>
      <c r="O15" s="374"/>
      <c r="P15" s="374"/>
      <c r="Q15" s="374"/>
      <c r="R15" s="374"/>
      <c r="S15" s="376"/>
      <c r="T15" s="401" t="str">
        <f t="shared" si="1"/>
        <v/>
      </c>
      <c r="U15" s="402"/>
      <c r="V15" s="402"/>
      <c r="W15" s="402"/>
      <c r="X15" s="401" t="str">
        <f>IF(T15&lt;&gt;"",ROUND(T15/COUNTA(Anagrafica!$B$89:$C$93),3),"")</f>
        <v/>
      </c>
      <c r="Y15" s="402"/>
      <c r="Z15" s="402"/>
      <c r="AA15" s="403"/>
      <c r="AB15" s="401" t="str">
        <f t="shared" si="2"/>
        <v/>
      </c>
      <c r="AC15" s="402"/>
      <c r="AD15" s="402"/>
      <c r="AE15" s="403"/>
      <c r="AF15" s="96"/>
      <c r="AG15" s="96"/>
      <c r="AH15" s="97"/>
      <c r="AI15" s="86" t="str">
        <f t="shared" si="0"/>
        <v/>
      </c>
    </row>
    <row r="16" spans="1:35" ht="16.5" x14ac:dyDescent="0.3">
      <c r="A16" s="62" t="str">
        <f>IF($AI$9&lt;&gt;"",IF(Anagrafica!A103&lt;&gt;"",Anagrafica!A103,""),"")</f>
        <v/>
      </c>
      <c r="B16" s="374" t="str">
        <f>IF(A16&lt;&gt;"",IF(Anagrafica!B103&lt;&gt;"",Anagrafica!B103,""),"")</f>
        <v/>
      </c>
      <c r="C16" s="374"/>
      <c r="D16" s="374"/>
      <c r="E16" s="374"/>
      <c r="F16" s="374"/>
      <c r="G16" s="374"/>
      <c r="H16" s="374"/>
      <c r="I16" s="374"/>
      <c r="J16" s="374"/>
      <c r="K16" s="374"/>
      <c r="L16" s="374"/>
      <c r="M16" s="374"/>
      <c r="N16" s="374"/>
      <c r="O16" s="374"/>
      <c r="P16" s="374"/>
      <c r="Q16" s="374"/>
      <c r="R16" s="374"/>
      <c r="S16" s="376"/>
      <c r="T16" s="401" t="str">
        <f t="shared" si="1"/>
        <v/>
      </c>
      <c r="U16" s="402"/>
      <c r="V16" s="402"/>
      <c r="W16" s="402"/>
      <c r="X16" s="401" t="str">
        <f>IF(T16&lt;&gt;"",ROUND(T16/COUNTA(Anagrafica!$B$89:$C$93),3),"")</f>
        <v/>
      </c>
      <c r="Y16" s="402"/>
      <c r="Z16" s="402"/>
      <c r="AA16" s="403"/>
      <c r="AB16" s="401" t="str">
        <f t="shared" si="2"/>
        <v/>
      </c>
      <c r="AC16" s="402"/>
      <c r="AD16" s="402"/>
      <c r="AE16" s="403"/>
      <c r="AF16" s="96"/>
      <c r="AG16" s="96"/>
      <c r="AH16" s="97"/>
      <c r="AI16" s="86" t="str">
        <f t="shared" si="0"/>
        <v/>
      </c>
    </row>
    <row r="17" spans="1:35" ht="16.5" x14ac:dyDescent="0.3">
      <c r="A17" s="62" t="str">
        <f>IF($AI$9&lt;&gt;"",IF(Anagrafica!A104&lt;&gt;"",Anagrafica!A104,""),"")</f>
        <v/>
      </c>
      <c r="B17" s="374" t="str">
        <f>IF(A17&lt;&gt;"",IF(Anagrafica!B104&lt;&gt;"",Anagrafica!B104,""),"")</f>
        <v/>
      </c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4"/>
      <c r="N17" s="374"/>
      <c r="O17" s="374"/>
      <c r="P17" s="374"/>
      <c r="Q17" s="374"/>
      <c r="R17" s="374"/>
      <c r="S17" s="376"/>
      <c r="T17" s="401" t="str">
        <f t="shared" si="1"/>
        <v/>
      </c>
      <c r="U17" s="402"/>
      <c r="V17" s="402"/>
      <c r="W17" s="402"/>
      <c r="X17" s="401" t="str">
        <f>IF(T17&lt;&gt;"",ROUND(T17/COUNTA(Anagrafica!$B$89:$C$93),3),"")</f>
        <v/>
      </c>
      <c r="Y17" s="402"/>
      <c r="Z17" s="402"/>
      <c r="AA17" s="403"/>
      <c r="AB17" s="401" t="str">
        <f t="shared" si="2"/>
        <v/>
      </c>
      <c r="AC17" s="402"/>
      <c r="AD17" s="402"/>
      <c r="AE17" s="403"/>
      <c r="AF17" s="96"/>
      <c r="AG17" s="96"/>
      <c r="AH17" s="97"/>
      <c r="AI17" s="86" t="str">
        <f t="shared" si="0"/>
        <v/>
      </c>
    </row>
    <row r="18" spans="1:35" ht="16.5" x14ac:dyDescent="0.3">
      <c r="A18" s="62" t="str">
        <f>IF($AI$9&lt;&gt;"",IF(Anagrafica!A105&lt;&gt;"",Anagrafica!A105,""),"")</f>
        <v/>
      </c>
      <c r="B18" s="374" t="str">
        <f>IF(A18&lt;&gt;"",IF(Anagrafica!B105&lt;&gt;"",Anagrafica!B105,""),"")</f>
        <v/>
      </c>
      <c r="C18" s="374"/>
      <c r="D18" s="374"/>
      <c r="E18" s="374"/>
      <c r="F18" s="374"/>
      <c r="G18" s="374"/>
      <c r="H18" s="374"/>
      <c r="I18" s="374"/>
      <c r="J18" s="374"/>
      <c r="K18" s="374"/>
      <c r="L18" s="374"/>
      <c r="M18" s="374"/>
      <c r="N18" s="374"/>
      <c r="O18" s="374"/>
      <c r="P18" s="374"/>
      <c r="Q18" s="374"/>
      <c r="R18" s="374"/>
      <c r="S18" s="376"/>
      <c r="T18" s="401" t="str">
        <f t="shared" si="1"/>
        <v/>
      </c>
      <c r="U18" s="402"/>
      <c r="V18" s="402"/>
      <c r="W18" s="402"/>
      <c r="X18" s="401" t="str">
        <f>IF(T18&lt;&gt;"",ROUND(T18/COUNTA(Anagrafica!$B$89:$C$93),3),"")</f>
        <v/>
      </c>
      <c r="Y18" s="402"/>
      <c r="Z18" s="402"/>
      <c r="AA18" s="403"/>
      <c r="AB18" s="401" t="str">
        <f t="shared" si="2"/>
        <v/>
      </c>
      <c r="AC18" s="402"/>
      <c r="AD18" s="402"/>
      <c r="AE18" s="403"/>
      <c r="AF18" s="96"/>
      <c r="AG18" s="96"/>
      <c r="AH18" s="97"/>
      <c r="AI18" s="86" t="str">
        <f t="shared" si="0"/>
        <v/>
      </c>
    </row>
    <row r="19" spans="1:35" ht="16.5" x14ac:dyDescent="0.3">
      <c r="A19" s="62" t="str">
        <f>IF($AI$9&lt;&gt;"",IF(Anagrafica!A106&lt;&gt;"",Anagrafica!A106,""),"")</f>
        <v/>
      </c>
      <c r="B19" s="374" t="str">
        <f>IF(A19&lt;&gt;"",IF(Anagrafica!B106&lt;&gt;"",Anagrafica!B106,""),"")</f>
        <v/>
      </c>
      <c r="C19" s="374"/>
      <c r="D19" s="374"/>
      <c r="E19" s="374"/>
      <c r="F19" s="374"/>
      <c r="G19" s="374"/>
      <c r="H19" s="374"/>
      <c r="I19" s="374"/>
      <c r="J19" s="374"/>
      <c r="K19" s="374"/>
      <c r="L19" s="374"/>
      <c r="M19" s="374"/>
      <c r="N19" s="374"/>
      <c r="O19" s="374"/>
      <c r="P19" s="374"/>
      <c r="Q19" s="374"/>
      <c r="R19" s="374"/>
      <c r="S19" s="376"/>
      <c r="T19" s="401" t="str">
        <f t="shared" si="1"/>
        <v/>
      </c>
      <c r="U19" s="402"/>
      <c r="V19" s="402"/>
      <c r="W19" s="402"/>
      <c r="X19" s="401" t="str">
        <f>IF(T19&lt;&gt;"",ROUND(T19/COUNTA(Anagrafica!$B$89:$C$93),3),"")</f>
        <v/>
      </c>
      <c r="Y19" s="402"/>
      <c r="Z19" s="402"/>
      <c r="AA19" s="403"/>
      <c r="AB19" s="401" t="str">
        <f t="shared" si="2"/>
        <v/>
      </c>
      <c r="AC19" s="402"/>
      <c r="AD19" s="402"/>
      <c r="AE19" s="403"/>
      <c r="AF19" s="96"/>
      <c r="AG19" s="96"/>
      <c r="AH19" s="97"/>
      <c r="AI19" s="86" t="str">
        <f t="shared" si="0"/>
        <v/>
      </c>
    </row>
    <row r="20" spans="1:35" ht="16.5" x14ac:dyDescent="0.3">
      <c r="A20" s="62" t="str">
        <f>IF($AI$9&lt;&gt;"",IF(Anagrafica!A107&lt;&gt;"",Anagrafica!A107,""),"")</f>
        <v/>
      </c>
      <c r="B20" s="374" t="str">
        <f>IF(A20&lt;&gt;"",IF(Anagrafica!B107&lt;&gt;"",Anagrafica!B107,""),"")</f>
        <v/>
      </c>
      <c r="C20" s="374"/>
      <c r="D20" s="374"/>
      <c r="E20" s="374"/>
      <c r="F20" s="374"/>
      <c r="G20" s="374"/>
      <c r="H20" s="374"/>
      <c r="I20" s="374"/>
      <c r="J20" s="374"/>
      <c r="K20" s="374"/>
      <c r="L20" s="374"/>
      <c r="M20" s="374"/>
      <c r="N20" s="374"/>
      <c r="O20" s="374"/>
      <c r="P20" s="374"/>
      <c r="Q20" s="374"/>
      <c r="R20" s="374"/>
      <c r="S20" s="376"/>
      <c r="T20" s="401" t="str">
        <f t="shared" si="1"/>
        <v/>
      </c>
      <c r="U20" s="402"/>
      <c r="V20" s="402"/>
      <c r="W20" s="402"/>
      <c r="X20" s="401" t="str">
        <f>IF(T20&lt;&gt;"",ROUND(T20/COUNTA(Anagrafica!$B$89:$C$93),3),"")</f>
        <v/>
      </c>
      <c r="Y20" s="402"/>
      <c r="Z20" s="402"/>
      <c r="AA20" s="403"/>
      <c r="AB20" s="401" t="str">
        <f t="shared" si="2"/>
        <v/>
      </c>
      <c r="AC20" s="402"/>
      <c r="AD20" s="402"/>
      <c r="AE20" s="403"/>
      <c r="AF20" s="96"/>
      <c r="AG20" s="96"/>
      <c r="AH20" s="97"/>
      <c r="AI20" s="86" t="str">
        <f t="shared" si="0"/>
        <v/>
      </c>
    </row>
    <row r="21" spans="1:35" ht="16.5" x14ac:dyDescent="0.3">
      <c r="A21" s="62" t="str">
        <f>IF($AI$9&lt;&gt;"",IF(Anagrafica!A108&lt;&gt;"",Anagrafica!A108,""),"")</f>
        <v/>
      </c>
      <c r="B21" s="374" t="str">
        <f>IF(A21&lt;&gt;"",IF(Anagrafica!B108&lt;&gt;"",Anagrafica!B108,""),"")</f>
        <v/>
      </c>
      <c r="C21" s="374"/>
      <c r="D21" s="374"/>
      <c r="E21" s="374"/>
      <c r="F21" s="374"/>
      <c r="G21" s="374"/>
      <c r="H21" s="374"/>
      <c r="I21" s="374"/>
      <c r="J21" s="374"/>
      <c r="K21" s="374"/>
      <c r="L21" s="374"/>
      <c r="M21" s="374"/>
      <c r="N21" s="374"/>
      <c r="O21" s="374"/>
      <c r="P21" s="374"/>
      <c r="Q21" s="374"/>
      <c r="R21" s="374"/>
      <c r="S21" s="376"/>
      <c r="T21" s="401" t="str">
        <f t="shared" si="1"/>
        <v/>
      </c>
      <c r="U21" s="402"/>
      <c r="V21" s="402"/>
      <c r="W21" s="402"/>
      <c r="X21" s="401" t="str">
        <f>IF(T21&lt;&gt;"",ROUND(T21/COUNTA(Anagrafica!$B$89:$C$93),3),"")</f>
        <v/>
      </c>
      <c r="Y21" s="402"/>
      <c r="Z21" s="402"/>
      <c r="AA21" s="403"/>
      <c r="AB21" s="401" t="str">
        <f t="shared" si="2"/>
        <v/>
      </c>
      <c r="AC21" s="402"/>
      <c r="AD21" s="402"/>
      <c r="AE21" s="403"/>
      <c r="AF21" s="96"/>
      <c r="AG21" s="96"/>
      <c r="AH21" s="97"/>
      <c r="AI21" s="86" t="str">
        <f t="shared" si="0"/>
        <v/>
      </c>
    </row>
    <row r="22" spans="1:35" ht="16.5" x14ac:dyDescent="0.3">
      <c r="A22" s="62" t="str">
        <f>IF($AI$9&lt;&gt;"",IF(Anagrafica!A109&lt;&gt;"",Anagrafica!A109,""),"")</f>
        <v/>
      </c>
      <c r="B22" s="374" t="str">
        <f>IF(A22&lt;&gt;"",IF(Anagrafica!B109&lt;&gt;"",Anagrafica!B109,""),"")</f>
        <v/>
      </c>
      <c r="C22" s="374"/>
      <c r="D22" s="374"/>
      <c r="E22" s="374"/>
      <c r="F22" s="374"/>
      <c r="G22" s="374"/>
      <c r="H22" s="374"/>
      <c r="I22" s="374"/>
      <c r="J22" s="374"/>
      <c r="K22" s="374"/>
      <c r="L22" s="374"/>
      <c r="M22" s="374"/>
      <c r="N22" s="374"/>
      <c r="O22" s="374"/>
      <c r="P22" s="374"/>
      <c r="Q22" s="374"/>
      <c r="R22" s="374"/>
      <c r="S22" s="376"/>
      <c r="T22" s="401" t="str">
        <f t="shared" si="1"/>
        <v/>
      </c>
      <c r="U22" s="402"/>
      <c r="V22" s="402"/>
      <c r="W22" s="402"/>
      <c r="X22" s="401" t="str">
        <f>IF(T22&lt;&gt;"",ROUND(T22/COUNTA(Anagrafica!$B$89:$C$93),3),"")</f>
        <v/>
      </c>
      <c r="Y22" s="402"/>
      <c r="Z22" s="402"/>
      <c r="AA22" s="403"/>
      <c r="AB22" s="401" t="str">
        <f t="shared" si="2"/>
        <v/>
      </c>
      <c r="AC22" s="402"/>
      <c r="AD22" s="402"/>
      <c r="AE22" s="403"/>
      <c r="AF22" s="96"/>
      <c r="AG22" s="96"/>
      <c r="AH22" s="97"/>
      <c r="AI22" s="86" t="str">
        <f t="shared" si="0"/>
        <v/>
      </c>
    </row>
    <row r="23" spans="1:35" ht="16.5" x14ac:dyDescent="0.3">
      <c r="A23" s="62" t="str">
        <f>IF($AI$9&lt;&gt;"",IF(Anagrafica!A110&lt;&gt;"",Anagrafica!A110,""),"")</f>
        <v/>
      </c>
      <c r="B23" s="374" t="str">
        <f>IF(A23&lt;&gt;"",IF(Anagrafica!B110&lt;&gt;"",Anagrafica!B110,""),"")</f>
        <v/>
      </c>
      <c r="C23" s="374"/>
      <c r="D23" s="374"/>
      <c r="E23" s="374"/>
      <c r="F23" s="374"/>
      <c r="G23" s="374"/>
      <c r="H23" s="374"/>
      <c r="I23" s="374"/>
      <c r="J23" s="374"/>
      <c r="K23" s="374"/>
      <c r="L23" s="374"/>
      <c r="M23" s="374"/>
      <c r="N23" s="374"/>
      <c r="O23" s="374"/>
      <c r="P23" s="374"/>
      <c r="Q23" s="374"/>
      <c r="R23" s="374"/>
      <c r="S23" s="376"/>
      <c r="T23" s="401" t="str">
        <f t="shared" si="1"/>
        <v/>
      </c>
      <c r="U23" s="402"/>
      <c r="V23" s="402"/>
      <c r="W23" s="402"/>
      <c r="X23" s="401" t="str">
        <f>IF(T23&lt;&gt;"",ROUND(T23/COUNTA(Anagrafica!$B$89:$C$93),3),"")</f>
        <v/>
      </c>
      <c r="Y23" s="402"/>
      <c r="Z23" s="402"/>
      <c r="AA23" s="403"/>
      <c r="AB23" s="401" t="str">
        <f t="shared" si="2"/>
        <v/>
      </c>
      <c r="AC23" s="402"/>
      <c r="AD23" s="402"/>
      <c r="AE23" s="403"/>
      <c r="AF23" s="96"/>
      <c r="AG23" s="96"/>
      <c r="AH23" s="97"/>
      <c r="AI23" s="86" t="str">
        <f t="shared" si="0"/>
        <v/>
      </c>
    </row>
    <row r="24" spans="1:35" ht="16.5" x14ac:dyDescent="0.3">
      <c r="A24" s="62" t="str">
        <f>IF($AI$9&lt;&gt;"",IF(Anagrafica!A111&lt;&gt;"",Anagrafica!A111,""),"")</f>
        <v/>
      </c>
      <c r="B24" s="374" t="str">
        <f>IF(A24&lt;&gt;"",IF(Anagrafica!B111&lt;&gt;"",Anagrafica!B111,""),"")</f>
        <v/>
      </c>
      <c r="C24" s="374"/>
      <c r="D24" s="374"/>
      <c r="E24" s="374"/>
      <c r="F24" s="374"/>
      <c r="G24" s="374"/>
      <c r="H24" s="374"/>
      <c r="I24" s="374"/>
      <c r="J24" s="374"/>
      <c r="K24" s="374"/>
      <c r="L24" s="374"/>
      <c r="M24" s="374"/>
      <c r="N24" s="374"/>
      <c r="O24" s="374"/>
      <c r="P24" s="374"/>
      <c r="Q24" s="374"/>
      <c r="R24" s="374"/>
      <c r="S24" s="376"/>
      <c r="T24" s="401" t="str">
        <f t="shared" si="1"/>
        <v/>
      </c>
      <c r="U24" s="402"/>
      <c r="V24" s="402"/>
      <c r="W24" s="402"/>
      <c r="X24" s="401" t="str">
        <f>IF(T24&lt;&gt;"",ROUND(T24/COUNTA(Anagrafica!$B$89:$C$93),3),"")</f>
        <v/>
      </c>
      <c r="Y24" s="402"/>
      <c r="Z24" s="402"/>
      <c r="AA24" s="403"/>
      <c r="AB24" s="401" t="str">
        <f t="shared" si="2"/>
        <v/>
      </c>
      <c r="AC24" s="402"/>
      <c r="AD24" s="402"/>
      <c r="AE24" s="403"/>
      <c r="AF24" s="96"/>
      <c r="AG24" s="96"/>
      <c r="AH24" s="97"/>
      <c r="AI24" s="86" t="str">
        <f t="shared" si="0"/>
        <v/>
      </c>
    </row>
    <row r="25" spans="1:35" ht="16.5" x14ac:dyDescent="0.3">
      <c r="A25" s="62" t="str">
        <f>IF($AI$9&lt;&gt;"",IF(Anagrafica!A112&lt;&gt;"",Anagrafica!A112,""),"")</f>
        <v/>
      </c>
      <c r="B25" s="374" t="str">
        <f>IF(A25&lt;&gt;"",IF(Anagrafica!B112&lt;&gt;"",Anagrafica!B112,""),"")</f>
        <v/>
      </c>
      <c r="C25" s="374"/>
      <c r="D25" s="374"/>
      <c r="E25" s="374"/>
      <c r="F25" s="374"/>
      <c r="G25" s="374"/>
      <c r="H25" s="374"/>
      <c r="I25" s="374"/>
      <c r="J25" s="374"/>
      <c r="K25" s="374"/>
      <c r="L25" s="374"/>
      <c r="M25" s="374"/>
      <c r="N25" s="374"/>
      <c r="O25" s="374"/>
      <c r="P25" s="374"/>
      <c r="Q25" s="374"/>
      <c r="R25" s="374"/>
      <c r="S25" s="376"/>
      <c r="T25" s="401" t="str">
        <f t="shared" si="1"/>
        <v/>
      </c>
      <c r="U25" s="402"/>
      <c r="V25" s="402"/>
      <c r="W25" s="402"/>
      <c r="X25" s="401" t="str">
        <f>IF(T25&lt;&gt;"",ROUND(T25/COUNTA(Anagrafica!$B$89:$C$93),3),"")</f>
        <v/>
      </c>
      <c r="Y25" s="402"/>
      <c r="Z25" s="402"/>
      <c r="AA25" s="403"/>
      <c r="AB25" s="401" t="str">
        <f t="shared" si="2"/>
        <v/>
      </c>
      <c r="AC25" s="402"/>
      <c r="AD25" s="402"/>
      <c r="AE25" s="403"/>
      <c r="AF25" s="96"/>
      <c r="AG25" s="96"/>
      <c r="AH25" s="97"/>
      <c r="AI25" s="86" t="str">
        <f t="shared" si="0"/>
        <v/>
      </c>
    </row>
    <row r="26" spans="1:35" ht="16.5" x14ac:dyDescent="0.3">
      <c r="A26" s="63" t="str">
        <f>IF($AI$9&lt;&gt;"",IF(Anagrafica!A113&lt;&gt;"",Anagrafica!A113,""),"")</f>
        <v/>
      </c>
      <c r="B26" s="379" t="str">
        <f>IF(A26&lt;&gt;"",IF(Anagrafica!B113&lt;&gt;"",Anagrafica!B113,""),"")</f>
        <v/>
      </c>
      <c r="C26" s="379"/>
      <c r="D26" s="379"/>
      <c r="E26" s="379"/>
      <c r="F26" s="379"/>
      <c r="G26" s="379"/>
      <c r="H26" s="379"/>
      <c r="I26" s="379"/>
      <c r="J26" s="379"/>
      <c r="K26" s="379"/>
      <c r="L26" s="379"/>
      <c r="M26" s="379"/>
      <c r="N26" s="379"/>
      <c r="O26" s="379"/>
      <c r="P26" s="379"/>
      <c r="Q26" s="379"/>
      <c r="R26" s="379"/>
      <c r="S26" s="380"/>
      <c r="T26" s="407" t="str">
        <f t="shared" si="1"/>
        <v/>
      </c>
      <c r="U26" s="408"/>
      <c r="V26" s="408"/>
      <c r="W26" s="408"/>
      <c r="X26" s="404" t="str">
        <f>IF(T26&lt;&gt;"",ROUND(T26/COUNTA(Anagrafica!$B$89:$C$93),3),"")</f>
        <v/>
      </c>
      <c r="Y26" s="405"/>
      <c r="Z26" s="405"/>
      <c r="AA26" s="406"/>
      <c r="AB26" s="404" t="str">
        <f t="shared" si="2"/>
        <v/>
      </c>
      <c r="AC26" s="405"/>
      <c r="AD26" s="405"/>
      <c r="AE26" s="406"/>
      <c r="AF26" s="96"/>
      <c r="AG26" s="96"/>
      <c r="AH26" s="97"/>
      <c r="AI26" s="87" t="str">
        <f t="shared" si="0"/>
        <v/>
      </c>
    </row>
    <row r="27" spans="1:35" x14ac:dyDescent="0.2">
      <c r="A27" s="42"/>
      <c r="B27" s="42"/>
      <c r="C27" s="9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378"/>
      <c r="Q27" s="378"/>
      <c r="R27" s="378"/>
      <c r="S27" s="378"/>
      <c r="T27" s="400"/>
      <c r="U27" s="400"/>
      <c r="V27" s="400"/>
      <c r="W27" s="400"/>
      <c r="X27" s="42"/>
      <c r="Y27" s="42"/>
      <c r="Z27" s="42"/>
      <c r="AA27" s="42"/>
      <c r="AB27" s="26"/>
      <c r="AC27" s="26"/>
      <c r="AD27" s="26"/>
      <c r="AE27" s="26"/>
      <c r="AF27" s="104"/>
      <c r="AG27" s="104"/>
      <c r="AH27" s="103"/>
      <c r="AI27" s="42"/>
    </row>
    <row r="29" spans="1:35" s="20" customFormat="1" ht="16.5" x14ac:dyDescent="0.3">
      <c r="A29" s="19" t="str">
        <f>IF(Anagrafica!A89&lt;&gt;"",Anagrafica!A89&amp;" - "&amp;Anagrafica!B89,"")</f>
        <v>1 - Commissario 1</v>
      </c>
      <c r="C29" s="28"/>
      <c r="AG29" s="28"/>
    </row>
    <row r="30" spans="1:35" s="5" customFormat="1" ht="13.5" customHeight="1" x14ac:dyDescent="0.2">
      <c r="A30" s="4" t="s">
        <v>10</v>
      </c>
      <c r="C30" s="60" t="str">
        <f>$A$13</f>
        <v/>
      </c>
      <c r="E30" s="60" t="str">
        <f>+$A$14</f>
        <v/>
      </c>
      <c r="G30" s="60" t="str">
        <f>+$A$15</f>
        <v/>
      </c>
      <c r="I30" s="60" t="str">
        <f>+$A$16</f>
        <v/>
      </c>
      <c r="K30" s="60" t="str">
        <f>+$A$17</f>
        <v/>
      </c>
      <c r="M30" s="60" t="str">
        <f>+$A$18</f>
        <v/>
      </c>
      <c r="O30" s="60" t="str">
        <f>+$A$19</f>
        <v/>
      </c>
      <c r="Q30" s="60" t="str">
        <f>+$A$20</f>
        <v/>
      </c>
      <c r="S30" s="60" t="str">
        <f>+$A$21</f>
        <v/>
      </c>
      <c r="U30" s="60" t="str">
        <f>+$A$22</f>
        <v/>
      </c>
      <c r="W30" s="60" t="str">
        <f>+$A$23</f>
        <v/>
      </c>
      <c r="Y30" s="60" t="str">
        <f>+$A$24</f>
        <v/>
      </c>
      <c r="AA30" s="60" t="str">
        <f>+$A$25</f>
        <v/>
      </c>
      <c r="AC30" s="60" t="str">
        <f>+$A$26</f>
        <v/>
      </c>
      <c r="AE30" s="26"/>
      <c r="AG30" s="4" t="s">
        <v>10</v>
      </c>
      <c r="AH30" s="5" t="s">
        <v>1</v>
      </c>
      <c r="AI30" s="5" t="s">
        <v>0</v>
      </c>
    </row>
    <row r="31" spans="1:35" ht="13.5" x14ac:dyDescent="0.25">
      <c r="A31" s="59" t="str">
        <f>+$A$12</f>
        <v/>
      </c>
      <c r="B31" s="22"/>
      <c r="C31" s="23"/>
      <c r="D31" s="22"/>
      <c r="E31" s="23"/>
      <c r="F31" s="22"/>
      <c r="G31" s="23"/>
      <c r="H31" s="22"/>
      <c r="I31" s="23"/>
      <c r="J31" s="22"/>
      <c r="K31" s="23"/>
      <c r="L31" s="22"/>
      <c r="M31" s="23"/>
      <c r="N31" s="22"/>
      <c r="O31" s="23"/>
      <c r="P31" s="22"/>
      <c r="Q31" s="23"/>
      <c r="R31" s="22"/>
      <c r="S31" s="23"/>
      <c r="T31" s="22"/>
      <c r="U31" s="23"/>
      <c r="V31" s="22"/>
      <c r="W31" s="23"/>
      <c r="X31" s="22"/>
      <c r="Y31" s="23"/>
      <c r="Z31" s="22"/>
      <c r="AA31" s="23"/>
      <c r="AB31" s="22"/>
      <c r="AC31" s="23"/>
      <c r="AE31" s="29" t="str">
        <f t="shared" ref="AE31:AE44" si="3">IF(OR(A31="",AND(A31&lt;&gt;"",A32="")),"",SUM(B31,D31,F31,H31,J31,L31,N31,P31,R31,T31,V31,X31,Z31,AB31))</f>
        <v/>
      </c>
      <c r="AG31" s="6" t="str">
        <f>+$A$12</f>
        <v/>
      </c>
      <c r="AH31" s="6" t="str">
        <f>IF(A31&lt;&gt;"",AE31,"")</f>
        <v/>
      </c>
      <c r="AI31" s="105" t="str">
        <f>IF(AH31="","",IF(AH31&gt;0,ROUND(AH31/LARGE(AH31:AH45,1),3),0))</f>
        <v/>
      </c>
    </row>
    <row r="32" spans="1:35" ht="13.5" x14ac:dyDescent="0.25">
      <c r="A32" s="59" t="str">
        <f>+$A$13</f>
        <v/>
      </c>
      <c r="B32" s="24"/>
      <c r="C32" s="24"/>
      <c r="D32" s="22"/>
      <c r="E32" s="23"/>
      <c r="F32" s="22"/>
      <c r="G32" s="23"/>
      <c r="H32" s="22"/>
      <c r="I32" s="23"/>
      <c r="J32" s="22"/>
      <c r="K32" s="23"/>
      <c r="L32" s="22"/>
      <c r="M32" s="23"/>
      <c r="N32" s="22"/>
      <c r="O32" s="23"/>
      <c r="P32" s="22"/>
      <c r="Q32" s="23"/>
      <c r="R32" s="22"/>
      <c r="S32" s="23"/>
      <c r="T32" s="22"/>
      <c r="U32" s="23"/>
      <c r="V32" s="22"/>
      <c r="W32" s="23"/>
      <c r="X32" s="22"/>
      <c r="Y32" s="23"/>
      <c r="Z32" s="22"/>
      <c r="AA32" s="23"/>
      <c r="AB32" s="22"/>
      <c r="AC32" s="23"/>
      <c r="AE32" s="29" t="str">
        <f t="shared" si="3"/>
        <v/>
      </c>
      <c r="AG32" s="7" t="str">
        <f>+$A$13</f>
        <v/>
      </c>
      <c r="AH32" s="7" t="str">
        <f>IF(A32&lt;&gt;"",IF(AE32&lt;&gt;"",AE32,0)+IF(C46&lt;&gt;"",C46,0),"")</f>
        <v/>
      </c>
      <c r="AI32" s="106" t="str">
        <f>IF(AH32="","",IF(AH32&gt;0,ROUND(AH32/LARGE(AH31:AH45,1),3),0))</f>
        <v/>
      </c>
    </row>
    <row r="33" spans="1:35" ht="13.5" x14ac:dyDescent="0.25">
      <c r="A33" s="59" t="str">
        <f>+$A$14</f>
        <v/>
      </c>
      <c r="B33" s="24"/>
      <c r="C33" s="24"/>
      <c r="D33" s="24"/>
      <c r="E33" s="24"/>
      <c r="F33" s="22"/>
      <c r="G33" s="23"/>
      <c r="H33" s="22"/>
      <c r="I33" s="23"/>
      <c r="J33" s="22"/>
      <c r="K33" s="23"/>
      <c r="L33" s="22"/>
      <c r="M33" s="23"/>
      <c r="N33" s="22"/>
      <c r="O33" s="23"/>
      <c r="P33" s="22"/>
      <c r="Q33" s="23"/>
      <c r="R33" s="22"/>
      <c r="S33" s="23"/>
      <c r="T33" s="22"/>
      <c r="U33" s="23"/>
      <c r="V33" s="22"/>
      <c r="W33" s="23"/>
      <c r="X33" s="22"/>
      <c r="Y33" s="23"/>
      <c r="Z33" s="22"/>
      <c r="AA33" s="23"/>
      <c r="AB33" s="22"/>
      <c r="AC33" s="23"/>
      <c r="AE33" s="29" t="str">
        <f t="shared" si="3"/>
        <v/>
      </c>
      <c r="AG33" s="7" t="str">
        <f>+$A$14</f>
        <v/>
      </c>
      <c r="AH33" s="7" t="str">
        <f>IF(A33&lt;&gt;"",IF(AE33&lt;&gt;"",AE33,0)+IF(E46&lt;&gt;"",E46,0),"")</f>
        <v/>
      </c>
      <c r="AI33" s="106" t="str">
        <f>IF(AH33="","",IF(AH33&gt;0,ROUND(AH33/LARGE(AH31:AH45,1),3),0))</f>
        <v/>
      </c>
    </row>
    <row r="34" spans="1:35" ht="13.5" x14ac:dyDescent="0.25">
      <c r="A34" s="59" t="str">
        <f>+$A$15</f>
        <v/>
      </c>
      <c r="B34" s="24"/>
      <c r="C34" s="24"/>
      <c r="D34" s="24"/>
      <c r="E34" s="24"/>
      <c r="F34" s="24"/>
      <c r="G34" s="24"/>
      <c r="H34" s="22"/>
      <c r="I34" s="23"/>
      <c r="J34" s="22"/>
      <c r="K34" s="23"/>
      <c r="L34" s="22"/>
      <c r="M34" s="23"/>
      <c r="N34" s="22"/>
      <c r="O34" s="23"/>
      <c r="P34" s="22"/>
      <c r="Q34" s="23"/>
      <c r="R34" s="22"/>
      <c r="S34" s="23"/>
      <c r="T34" s="22"/>
      <c r="U34" s="23"/>
      <c r="V34" s="22"/>
      <c r="W34" s="23"/>
      <c r="X34" s="22"/>
      <c r="Y34" s="23"/>
      <c r="Z34" s="22"/>
      <c r="AA34" s="23"/>
      <c r="AB34" s="22"/>
      <c r="AC34" s="23"/>
      <c r="AE34" s="29" t="str">
        <f t="shared" si="3"/>
        <v/>
      </c>
      <c r="AG34" s="7" t="str">
        <f>+$A$15</f>
        <v/>
      </c>
      <c r="AH34" s="7" t="str">
        <f>IF(A34&lt;&gt;"",IF(AE34&lt;&gt;"",AE34,0)+IF(G46&lt;&gt;"",G46,0),"")</f>
        <v/>
      </c>
      <c r="AI34" s="106" t="str">
        <f>IF(AH34="","",IF(AH34&gt;0,ROUND(AH34/LARGE(AH31:AH45,1),3),0))</f>
        <v/>
      </c>
    </row>
    <row r="35" spans="1:35" ht="13.5" x14ac:dyDescent="0.25">
      <c r="A35" s="59" t="str">
        <f>+$A$16</f>
        <v/>
      </c>
      <c r="B35" s="24"/>
      <c r="C35" s="24"/>
      <c r="D35" s="24"/>
      <c r="E35" s="24"/>
      <c r="F35" s="24"/>
      <c r="G35" s="24"/>
      <c r="H35" s="24"/>
      <c r="I35" s="24"/>
      <c r="J35" s="22"/>
      <c r="K35" s="23"/>
      <c r="L35" s="22"/>
      <c r="M35" s="23"/>
      <c r="N35" s="22"/>
      <c r="O35" s="23"/>
      <c r="P35" s="22"/>
      <c r="Q35" s="23"/>
      <c r="R35" s="22"/>
      <c r="S35" s="23"/>
      <c r="T35" s="22"/>
      <c r="U35" s="23"/>
      <c r="V35" s="22"/>
      <c r="W35" s="23"/>
      <c r="X35" s="22"/>
      <c r="Y35" s="23"/>
      <c r="Z35" s="22"/>
      <c r="AA35" s="23"/>
      <c r="AB35" s="22"/>
      <c r="AC35" s="23"/>
      <c r="AE35" s="29" t="str">
        <f t="shared" si="3"/>
        <v/>
      </c>
      <c r="AG35" s="7" t="str">
        <f>+$A$16</f>
        <v/>
      </c>
      <c r="AH35" s="7" t="str">
        <f>IF(A35&lt;&gt;"",IF(AE35&lt;&gt;"",AE35,0)+IF(I46&lt;&gt;"",I46,0),"")</f>
        <v/>
      </c>
      <c r="AI35" s="106" t="str">
        <f>IF(AH35="","",IF(AH35&gt;0,ROUND(AH35/LARGE(AH31:AH45,1),3),0))</f>
        <v/>
      </c>
    </row>
    <row r="36" spans="1:35" ht="13.5" x14ac:dyDescent="0.25">
      <c r="A36" s="59" t="str">
        <f>+$A$17</f>
        <v/>
      </c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2"/>
      <c r="M36" s="23"/>
      <c r="N36" s="22"/>
      <c r="O36" s="23"/>
      <c r="P36" s="22"/>
      <c r="Q36" s="23"/>
      <c r="R36" s="22"/>
      <c r="S36" s="23"/>
      <c r="T36" s="22"/>
      <c r="U36" s="23"/>
      <c r="V36" s="22"/>
      <c r="W36" s="23"/>
      <c r="X36" s="22"/>
      <c r="Y36" s="23"/>
      <c r="Z36" s="22"/>
      <c r="AA36" s="23"/>
      <c r="AB36" s="22"/>
      <c r="AC36" s="23"/>
      <c r="AE36" s="29" t="str">
        <f t="shared" si="3"/>
        <v/>
      </c>
      <c r="AG36" s="7" t="str">
        <f>+$A$17</f>
        <v/>
      </c>
      <c r="AH36" s="7" t="str">
        <f>IF(A36&lt;&gt;"",IF(AE36&lt;&gt;"",AE36,0)+IF(K46&lt;&gt;"",K46,0),"")</f>
        <v/>
      </c>
      <c r="AI36" s="106" t="str">
        <f>IF(AH36="","",IF(AH36&gt;0,ROUND(AH36/LARGE(AH31:AH45,1),3),0))</f>
        <v/>
      </c>
    </row>
    <row r="37" spans="1:35" ht="13.5" x14ac:dyDescent="0.25">
      <c r="A37" s="59" t="str">
        <f>+$A$18</f>
        <v/>
      </c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2"/>
      <c r="O37" s="23"/>
      <c r="P37" s="22"/>
      <c r="Q37" s="23"/>
      <c r="R37" s="22"/>
      <c r="S37" s="23"/>
      <c r="T37" s="22"/>
      <c r="U37" s="23"/>
      <c r="V37" s="22"/>
      <c r="W37" s="23"/>
      <c r="X37" s="22"/>
      <c r="Y37" s="23"/>
      <c r="Z37" s="22"/>
      <c r="AA37" s="23"/>
      <c r="AB37" s="22"/>
      <c r="AC37" s="23"/>
      <c r="AE37" s="29" t="str">
        <f t="shared" si="3"/>
        <v/>
      </c>
      <c r="AG37" s="7" t="str">
        <f>+$A$18</f>
        <v/>
      </c>
      <c r="AH37" s="7" t="str">
        <f>IF(A37&lt;&gt;"",IF(AE37&lt;&gt;"",AE37,0)+IF(M46&lt;&gt;"",M46,0),"")</f>
        <v/>
      </c>
      <c r="AI37" s="106" t="str">
        <f>IF(AH37="","",IF(AH37&gt;0,ROUND(AH37/LARGE(AH31:AH45,1),3),0))</f>
        <v/>
      </c>
    </row>
    <row r="38" spans="1:35" ht="13.5" x14ac:dyDescent="0.25">
      <c r="A38" s="59" t="str">
        <f>+$A$19</f>
        <v/>
      </c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2"/>
      <c r="Q38" s="23"/>
      <c r="R38" s="22"/>
      <c r="S38" s="23"/>
      <c r="T38" s="22"/>
      <c r="U38" s="23"/>
      <c r="V38" s="22"/>
      <c r="W38" s="23"/>
      <c r="X38" s="22"/>
      <c r="Y38" s="23"/>
      <c r="Z38" s="22"/>
      <c r="AA38" s="23"/>
      <c r="AB38" s="22"/>
      <c r="AC38" s="23"/>
      <c r="AE38" s="29" t="str">
        <f t="shared" si="3"/>
        <v/>
      </c>
      <c r="AG38" s="7" t="str">
        <f>+$A$19</f>
        <v/>
      </c>
      <c r="AH38" s="7" t="str">
        <f>IF(A38&lt;&gt;"",IF(AE38&lt;&gt;"",AE38,0)+IF(O46&lt;&gt;"",O46,0),"")</f>
        <v/>
      </c>
      <c r="AI38" s="106" t="str">
        <f>IF(AH38="","",IF(AH38&gt;0,ROUND(AH38/LARGE(AH31:AH45,1),3),0))</f>
        <v/>
      </c>
    </row>
    <row r="39" spans="1:35" ht="13.5" x14ac:dyDescent="0.25">
      <c r="A39" s="59" t="str">
        <f>+$A$20</f>
        <v/>
      </c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2"/>
      <c r="S39" s="23"/>
      <c r="T39" s="22"/>
      <c r="U39" s="23"/>
      <c r="V39" s="22"/>
      <c r="W39" s="23"/>
      <c r="X39" s="22"/>
      <c r="Y39" s="23"/>
      <c r="Z39" s="22"/>
      <c r="AA39" s="23"/>
      <c r="AB39" s="22"/>
      <c r="AC39" s="23"/>
      <c r="AE39" s="29" t="str">
        <f t="shared" si="3"/>
        <v/>
      </c>
      <c r="AG39" s="7" t="str">
        <f>+$A$20</f>
        <v/>
      </c>
      <c r="AH39" s="7" t="str">
        <f>IF(A39&lt;&gt;"",IF(AE39&lt;&gt;"",AE39,0)+IF(Q46&lt;&gt;"",Q46,0),"")</f>
        <v/>
      </c>
      <c r="AI39" s="106" t="str">
        <f>IF(AH39="","",IF(AH39&gt;0,ROUND(AH39/LARGE(AH31:AH45,1),3),0))</f>
        <v/>
      </c>
    </row>
    <row r="40" spans="1:35" ht="13.5" x14ac:dyDescent="0.25">
      <c r="A40" s="59" t="str">
        <f>+$A$21</f>
        <v/>
      </c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2"/>
      <c r="U40" s="23"/>
      <c r="V40" s="22"/>
      <c r="W40" s="23"/>
      <c r="X40" s="22"/>
      <c r="Y40" s="23"/>
      <c r="Z40" s="22"/>
      <c r="AA40" s="23"/>
      <c r="AB40" s="22"/>
      <c r="AC40" s="23"/>
      <c r="AE40" s="29" t="str">
        <f t="shared" si="3"/>
        <v/>
      </c>
      <c r="AG40" s="7" t="str">
        <f>+$A$21</f>
        <v/>
      </c>
      <c r="AH40" s="7" t="str">
        <f>IF(A40&lt;&gt;"",IF(AE40&lt;&gt;"",AE40,0)+IF(S46&lt;&gt;"",S46,0),"")</f>
        <v/>
      </c>
      <c r="AI40" s="106" t="str">
        <f>IF(AH40="","",IF(AH40&gt;0,ROUND(AH40/LARGE(AH31:AH45,1),3),0))</f>
        <v/>
      </c>
    </row>
    <row r="41" spans="1:35" ht="13.5" x14ac:dyDescent="0.25">
      <c r="A41" s="59" t="str">
        <f>+$A$22</f>
        <v/>
      </c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2"/>
      <c r="W41" s="23"/>
      <c r="X41" s="22"/>
      <c r="Y41" s="23"/>
      <c r="Z41" s="22"/>
      <c r="AA41" s="23"/>
      <c r="AB41" s="22"/>
      <c r="AC41" s="23"/>
      <c r="AE41" s="29" t="str">
        <f t="shared" si="3"/>
        <v/>
      </c>
      <c r="AG41" s="7" t="str">
        <f>+$A$22</f>
        <v/>
      </c>
      <c r="AH41" s="7" t="str">
        <f>IF(A41&lt;&gt;"",IF(AE41&lt;&gt;"",AE41,0)+IF(U46&lt;&gt;"",U46,0),"")</f>
        <v/>
      </c>
      <c r="AI41" s="106" t="str">
        <f>IF(AH41="","",IF(AH41&gt;0,ROUND(AH41/LARGE(AH31:AH45,1),3),0))</f>
        <v/>
      </c>
    </row>
    <row r="42" spans="1:35" ht="13.5" x14ac:dyDescent="0.25">
      <c r="A42" s="59" t="str">
        <f>+$A$23</f>
        <v/>
      </c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2"/>
      <c r="Y42" s="23"/>
      <c r="Z42" s="22"/>
      <c r="AA42" s="23"/>
      <c r="AB42" s="22"/>
      <c r="AC42" s="23"/>
      <c r="AE42" s="29" t="str">
        <f t="shared" si="3"/>
        <v/>
      </c>
      <c r="AG42" s="7" t="str">
        <f>+$A$23</f>
        <v/>
      </c>
      <c r="AH42" s="7" t="str">
        <f>IF(A42&lt;&gt;"",IF(AE42&lt;&gt;"",AE42,0)+IF(W46&lt;&gt;"",W46,0),"")</f>
        <v/>
      </c>
      <c r="AI42" s="106" t="str">
        <f>IF(AH42="","",IF(AH42&gt;0,ROUND(AH42/LARGE(AH31:AH45,1),3),0))</f>
        <v/>
      </c>
    </row>
    <row r="43" spans="1:35" ht="13.5" x14ac:dyDescent="0.25">
      <c r="A43" s="59" t="str">
        <f>+$A$24</f>
        <v/>
      </c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2"/>
      <c r="AA43" s="23"/>
      <c r="AB43" s="22"/>
      <c r="AC43" s="23"/>
      <c r="AE43" s="29" t="str">
        <f t="shared" si="3"/>
        <v/>
      </c>
      <c r="AG43" s="7" t="str">
        <f>+$A$24</f>
        <v/>
      </c>
      <c r="AH43" s="7" t="str">
        <f>IF(A43&lt;&gt;"",IF(AE43&lt;&gt;"",AE43,0)+IF(Y46&lt;&gt;"",Y46,0),"")</f>
        <v/>
      </c>
      <c r="AI43" s="106" t="str">
        <f>IF(AH43="","",IF(AH43&gt;0,ROUND(AH43/LARGE(AH31:AH45,1),3),0))</f>
        <v/>
      </c>
    </row>
    <row r="44" spans="1:35" ht="13.5" x14ac:dyDescent="0.25">
      <c r="A44" s="59" t="str">
        <f>+$A$25</f>
        <v/>
      </c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2"/>
      <c r="AC44" s="23"/>
      <c r="AE44" s="29" t="str">
        <f t="shared" si="3"/>
        <v/>
      </c>
      <c r="AG44" s="7" t="str">
        <f>+$A$25</f>
        <v/>
      </c>
      <c r="AH44" s="7" t="str">
        <f>IF(A44&lt;&gt;"",IF(AE44&lt;&gt;"",AE44,0)+IF(AA46&lt;&gt;"",AA46,0),"")</f>
        <v/>
      </c>
      <c r="AI44" s="106" t="str">
        <f>IF(AH44="","",IF(AH44&gt;0,ROUND(AH44/LARGE(AH31:AH45,1),3),0))</f>
        <v/>
      </c>
    </row>
    <row r="45" spans="1:35" x14ac:dyDescent="0.2">
      <c r="A45" s="59" t="str">
        <f>+$A$26</f>
        <v/>
      </c>
      <c r="C45" s="3"/>
      <c r="AE45" s="26"/>
      <c r="AG45" s="40" t="str">
        <f>+$A$26</f>
        <v/>
      </c>
      <c r="AH45" s="40" t="str">
        <f>IF(A45&lt;&gt;"",IF(AE45&lt;&gt;"",AE45,0)+IF(AC46&lt;&gt;"",AC46,0),"")</f>
        <v/>
      </c>
      <c r="AI45" s="107" t="str">
        <f>IF(AH45="","",IF(AH45&gt;0,ROUND(AH45/LARGE(AH31:AH45,1),3),0))</f>
        <v/>
      </c>
    </row>
    <row r="46" spans="1:35" s="26" customFormat="1" x14ac:dyDescent="0.2">
      <c r="C46" s="27" t="str">
        <f>IF(C30="","",SUM(C31:C44))</f>
        <v/>
      </c>
      <c r="E46" s="27" t="str">
        <f>IF(E30="","",SUM(E31:E44))</f>
        <v/>
      </c>
      <c r="G46" s="27" t="str">
        <f>IF(G30="","",SUM(G31:G44))</f>
        <v/>
      </c>
      <c r="I46" s="27" t="str">
        <f>IF(I30="","",SUM(I31:I44))</f>
        <v/>
      </c>
      <c r="K46" s="27" t="str">
        <f>IF(K30="","",SUM(K31:K44))</f>
        <v/>
      </c>
      <c r="M46" s="27" t="str">
        <f>IF(M30="","",SUM(M31:M44))</f>
        <v/>
      </c>
      <c r="O46" s="27" t="str">
        <f>IF(O30="","",SUM(O31:O44))</f>
        <v/>
      </c>
      <c r="Q46" s="27" t="str">
        <f>IF(Q30="","",SUM(Q31:Q44))</f>
        <v/>
      </c>
      <c r="S46" s="27" t="str">
        <f>IF(S30="","",SUM(S31:S44))</f>
        <v/>
      </c>
      <c r="U46" s="27" t="str">
        <f>IF(U30="","",SUM(U31:U44))</f>
        <v/>
      </c>
      <c r="W46" s="27" t="str">
        <f>IF(W30="","",SUM(W31:W44))</f>
        <v/>
      </c>
      <c r="X46" s="27"/>
      <c r="Y46" s="27" t="str">
        <f>IF(Y30="","",SUM(Y31:Y44))</f>
        <v/>
      </c>
      <c r="AA46" s="27" t="str">
        <f>IF(AA30="","",SUM(AA31:AA44))</f>
        <v/>
      </c>
      <c r="AC46" s="27" t="str">
        <f>IF(AC30="","",SUM(AC31:AC44))</f>
        <v/>
      </c>
      <c r="AG46" s="41"/>
      <c r="AH46" s="93"/>
      <c r="AI46" s="41"/>
    </row>
    <row r="47" spans="1:35" ht="24" customHeight="1" x14ac:dyDescent="0.2">
      <c r="AC47" s="8" t="str">
        <f>"Firma ("&amp;Anagrafica!B89&amp;")"</f>
        <v>Firma (Commissario 1)</v>
      </c>
      <c r="AE47" s="88"/>
      <c r="AF47" s="88"/>
      <c r="AG47" s="89"/>
      <c r="AH47" s="88"/>
      <c r="AI47" s="88"/>
    </row>
    <row r="48" spans="1:35" ht="18.75" x14ac:dyDescent="0.3">
      <c r="A48" s="19" t="str">
        <f>IF(Anagrafica!A90&lt;&gt;"",Anagrafica!A90&amp;" - "&amp;Anagrafica!B90,"")</f>
        <v>2 - Commissario 2</v>
      </c>
      <c r="B48" s="20"/>
      <c r="D48" s="1"/>
      <c r="AE48" s="90"/>
      <c r="AF48" s="90"/>
      <c r="AG48" s="91"/>
      <c r="AH48" s="90"/>
      <c r="AI48" s="90"/>
    </row>
    <row r="49" spans="1:35" s="5" customFormat="1" ht="13.5" customHeight="1" x14ac:dyDescent="0.2">
      <c r="A49" s="4" t="s">
        <v>10</v>
      </c>
      <c r="C49" s="60" t="str">
        <f>$A$13</f>
        <v/>
      </c>
      <c r="E49" s="60" t="str">
        <f>+$A$14</f>
        <v/>
      </c>
      <c r="G49" s="60" t="str">
        <f>+$A$15</f>
        <v/>
      </c>
      <c r="I49" s="60" t="str">
        <f>+$A$16</f>
        <v/>
      </c>
      <c r="K49" s="60" t="str">
        <f>+$A$17</f>
        <v/>
      </c>
      <c r="M49" s="60" t="str">
        <f>+$A$18</f>
        <v/>
      </c>
      <c r="O49" s="60" t="str">
        <f>+$A$19</f>
        <v/>
      </c>
      <c r="Q49" s="60" t="str">
        <f>+$A$20</f>
        <v/>
      </c>
      <c r="S49" s="60" t="str">
        <f>+$A$21</f>
        <v/>
      </c>
      <c r="U49" s="60" t="str">
        <f>+$A$22</f>
        <v/>
      </c>
      <c r="W49" s="60" t="str">
        <f>+$A$23</f>
        <v/>
      </c>
      <c r="Y49" s="60" t="str">
        <f>+$A$24</f>
        <v/>
      </c>
      <c r="AA49" s="60" t="str">
        <f>+$A$25</f>
        <v/>
      </c>
      <c r="AC49" s="60" t="str">
        <f>+$A$26</f>
        <v/>
      </c>
      <c r="AE49" s="26"/>
      <c r="AG49" s="4" t="s">
        <v>10</v>
      </c>
      <c r="AH49" s="5" t="s">
        <v>1</v>
      </c>
      <c r="AI49" s="5" t="s">
        <v>0</v>
      </c>
    </row>
    <row r="50" spans="1:35" ht="13.5" x14ac:dyDescent="0.25">
      <c r="A50" s="59" t="str">
        <f>+$A$12</f>
        <v/>
      </c>
      <c r="B50" s="22"/>
      <c r="C50" s="23"/>
      <c r="D50" s="22"/>
      <c r="E50" s="23"/>
      <c r="F50" s="22"/>
      <c r="G50" s="23"/>
      <c r="H50" s="22"/>
      <c r="I50" s="23"/>
      <c r="J50" s="22"/>
      <c r="K50" s="23"/>
      <c r="L50" s="22"/>
      <c r="M50" s="23"/>
      <c r="N50" s="22"/>
      <c r="O50" s="23"/>
      <c r="P50" s="22"/>
      <c r="Q50" s="23"/>
      <c r="R50" s="22"/>
      <c r="S50" s="23"/>
      <c r="T50" s="22"/>
      <c r="U50" s="23"/>
      <c r="V50" s="22"/>
      <c r="W50" s="23"/>
      <c r="X50" s="22"/>
      <c r="Y50" s="23"/>
      <c r="Z50" s="22"/>
      <c r="AA50" s="23"/>
      <c r="AB50" s="22"/>
      <c r="AC50" s="23"/>
      <c r="AE50" s="29" t="str">
        <f t="shared" ref="AE50:AE63" si="4">IF(OR(A50="",AND(A50&lt;&gt;"",A51="")),"",SUM(B50,D50,F50,H50,J50,L50,N50,P50,R50,T50,V50,X50,Z50,AB50))</f>
        <v/>
      </c>
      <c r="AG50" s="6" t="str">
        <f>+$A$12</f>
        <v/>
      </c>
      <c r="AH50" s="6" t="str">
        <f>IF(A50&lt;&gt;"",AE50,"")</f>
        <v/>
      </c>
      <c r="AI50" s="105" t="str">
        <f>IF(AH50="","",IF(AH50&gt;0,ROUND(AH50/LARGE(AH50:AH64,1),3),0))</f>
        <v/>
      </c>
    </row>
    <row r="51" spans="1:35" ht="13.5" x14ac:dyDescent="0.25">
      <c r="A51" s="59" t="str">
        <f>+$A$13</f>
        <v/>
      </c>
      <c r="B51" s="24"/>
      <c r="C51" s="24"/>
      <c r="D51" s="22"/>
      <c r="E51" s="23"/>
      <c r="F51" s="22"/>
      <c r="G51" s="23"/>
      <c r="H51" s="22"/>
      <c r="I51" s="23"/>
      <c r="J51" s="22"/>
      <c r="K51" s="23"/>
      <c r="L51" s="22"/>
      <c r="M51" s="23"/>
      <c r="N51" s="22"/>
      <c r="O51" s="23"/>
      <c r="P51" s="22"/>
      <c r="Q51" s="23"/>
      <c r="R51" s="22"/>
      <c r="S51" s="23"/>
      <c r="T51" s="22"/>
      <c r="U51" s="23"/>
      <c r="V51" s="22"/>
      <c r="W51" s="23"/>
      <c r="X51" s="22"/>
      <c r="Y51" s="23"/>
      <c r="Z51" s="22"/>
      <c r="AA51" s="23"/>
      <c r="AB51" s="22"/>
      <c r="AC51" s="23"/>
      <c r="AE51" s="29" t="str">
        <f t="shared" si="4"/>
        <v/>
      </c>
      <c r="AG51" s="7" t="str">
        <f>+$A$13</f>
        <v/>
      </c>
      <c r="AH51" s="7" t="str">
        <f>IF(A51&lt;&gt;"",IF(AE51&lt;&gt;"",AE51,0)+IF(C65&lt;&gt;"",C65,0),"")</f>
        <v/>
      </c>
      <c r="AI51" s="106" t="str">
        <f>IF(AH51="","",IF(AH51&gt;0,ROUND(AH51/LARGE(AH50:AH64,1),3),0))</f>
        <v/>
      </c>
    </row>
    <row r="52" spans="1:35" ht="13.5" x14ac:dyDescent="0.25">
      <c r="A52" s="59" t="str">
        <f>+$A$14</f>
        <v/>
      </c>
      <c r="B52" s="24"/>
      <c r="C52" s="24"/>
      <c r="D52" s="24"/>
      <c r="E52" s="24"/>
      <c r="F52" s="22"/>
      <c r="G52" s="23"/>
      <c r="H52" s="22"/>
      <c r="I52" s="23"/>
      <c r="J52" s="22"/>
      <c r="K52" s="23"/>
      <c r="L52" s="22"/>
      <c r="M52" s="23"/>
      <c r="N52" s="22"/>
      <c r="O52" s="23"/>
      <c r="P52" s="22"/>
      <c r="Q52" s="23"/>
      <c r="R52" s="22"/>
      <c r="S52" s="23"/>
      <c r="T52" s="22"/>
      <c r="U52" s="23"/>
      <c r="V52" s="22"/>
      <c r="W52" s="23"/>
      <c r="X52" s="22"/>
      <c r="Y52" s="23"/>
      <c r="Z52" s="22"/>
      <c r="AA52" s="23"/>
      <c r="AB52" s="22"/>
      <c r="AC52" s="23"/>
      <c r="AE52" s="29" t="str">
        <f t="shared" si="4"/>
        <v/>
      </c>
      <c r="AG52" s="7" t="str">
        <f>+$A$14</f>
        <v/>
      </c>
      <c r="AH52" s="7" t="str">
        <f>IF(A52&lt;&gt;"",IF(AE52&lt;&gt;"",AE52,0)+IF(E65&lt;&gt;"",E65,0),"")</f>
        <v/>
      </c>
      <c r="AI52" s="106" t="str">
        <f>IF(AH52="","",IF(AH52&gt;0,ROUND(AH52/LARGE(AH50:AH64,1),3),0))</f>
        <v/>
      </c>
    </row>
    <row r="53" spans="1:35" ht="13.5" x14ac:dyDescent="0.25">
      <c r="A53" s="59" t="str">
        <f>+$A$15</f>
        <v/>
      </c>
      <c r="B53" s="24"/>
      <c r="C53" s="24"/>
      <c r="D53" s="24"/>
      <c r="E53" s="24"/>
      <c r="F53" s="24"/>
      <c r="G53" s="24"/>
      <c r="H53" s="22"/>
      <c r="I53" s="23"/>
      <c r="J53" s="22"/>
      <c r="K53" s="23"/>
      <c r="L53" s="22"/>
      <c r="M53" s="23"/>
      <c r="N53" s="22"/>
      <c r="O53" s="23"/>
      <c r="P53" s="22"/>
      <c r="Q53" s="23"/>
      <c r="R53" s="22"/>
      <c r="S53" s="23"/>
      <c r="T53" s="22"/>
      <c r="U53" s="23"/>
      <c r="V53" s="22"/>
      <c r="W53" s="23"/>
      <c r="X53" s="22"/>
      <c r="Y53" s="23"/>
      <c r="Z53" s="22"/>
      <c r="AA53" s="23"/>
      <c r="AB53" s="22"/>
      <c r="AC53" s="23"/>
      <c r="AE53" s="29" t="str">
        <f t="shared" si="4"/>
        <v/>
      </c>
      <c r="AG53" s="7" t="str">
        <f>+$A$15</f>
        <v/>
      </c>
      <c r="AH53" s="7" t="str">
        <f>IF(A53&lt;&gt;"",IF(AE53&lt;&gt;"",AE53,0)+IF(G65&lt;&gt;"",G65,0),"")</f>
        <v/>
      </c>
      <c r="AI53" s="106" t="str">
        <f>IF(AH53="","",IF(AH53&gt;0,ROUND(AH53/LARGE(AH50:AH64,1),3),0))</f>
        <v/>
      </c>
    </row>
    <row r="54" spans="1:35" ht="13.5" x14ac:dyDescent="0.25">
      <c r="A54" s="59" t="str">
        <f>+$A$16</f>
        <v/>
      </c>
      <c r="B54" s="24"/>
      <c r="C54" s="24"/>
      <c r="D54" s="24"/>
      <c r="E54" s="24"/>
      <c r="F54" s="24"/>
      <c r="G54" s="24"/>
      <c r="H54" s="24"/>
      <c r="I54" s="24"/>
      <c r="J54" s="22"/>
      <c r="K54" s="23"/>
      <c r="L54" s="22"/>
      <c r="M54" s="23"/>
      <c r="N54" s="22"/>
      <c r="O54" s="23"/>
      <c r="P54" s="22"/>
      <c r="Q54" s="23"/>
      <c r="R54" s="22"/>
      <c r="S54" s="23"/>
      <c r="T54" s="22"/>
      <c r="U54" s="23"/>
      <c r="V54" s="22"/>
      <c r="W54" s="23"/>
      <c r="X54" s="22"/>
      <c r="Y54" s="23"/>
      <c r="Z54" s="22"/>
      <c r="AA54" s="23"/>
      <c r="AB54" s="22"/>
      <c r="AC54" s="23"/>
      <c r="AE54" s="29" t="str">
        <f t="shared" si="4"/>
        <v/>
      </c>
      <c r="AG54" s="7" t="str">
        <f>+$A$16</f>
        <v/>
      </c>
      <c r="AH54" s="7" t="str">
        <f>IF(A54&lt;&gt;"",IF(AE54&lt;&gt;"",AE54,0)+IF(I65&lt;&gt;"",I65,0),"")</f>
        <v/>
      </c>
      <c r="AI54" s="106" t="str">
        <f>IF(AH54="","",IF(AH54&gt;0,ROUND(AH54/LARGE(AH50:AH64,1),3),0))</f>
        <v/>
      </c>
    </row>
    <row r="55" spans="1:35" ht="13.5" x14ac:dyDescent="0.25">
      <c r="A55" s="59" t="str">
        <f>+$A$17</f>
        <v/>
      </c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2"/>
      <c r="M55" s="23"/>
      <c r="N55" s="22"/>
      <c r="O55" s="23"/>
      <c r="P55" s="22"/>
      <c r="Q55" s="23"/>
      <c r="R55" s="22"/>
      <c r="S55" s="23"/>
      <c r="T55" s="22"/>
      <c r="U55" s="23"/>
      <c r="V55" s="22"/>
      <c r="W55" s="23"/>
      <c r="X55" s="22"/>
      <c r="Y55" s="23"/>
      <c r="Z55" s="22"/>
      <c r="AA55" s="23"/>
      <c r="AB55" s="22"/>
      <c r="AC55" s="23"/>
      <c r="AE55" s="29" t="str">
        <f t="shared" si="4"/>
        <v/>
      </c>
      <c r="AG55" s="7" t="str">
        <f>+$A$17</f>
        <v/>
      </c>
      <c r="AH55" s="7" t="str">
        <f>IF(A55&lt;&gt;"",IF(AE55&lt;&gt;"",AE55,0)+IF(K65&lt;&gt;"",K65,0),"")</f>
        <v/>
      </c>
      <c r="AI55" s="106" t="str">
        <f>IF(AH55="","",IF(AH55&gt;0,ROUND(AH55/LARGE(AH50:AH64,1),3),0))</f>
        <v/>
      </c>
    </row>
    <row r="56" spans="1:35" ht="13.5" x14ac:dyDescent="0.25">
      <c r="A56" s="59" t="str">
        <f>+$A$18</f>
        <v/>
      </c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2"/>
      <c r="O56" s="23"/>
      <c r="P56" s="22"/>
      <c r="Q56" s="23"/>
      <c r="R56" s="22"/>
      <c r="S56" s="23"/>
      <c r="T56" s="22"/>
      <c r="U56" s="23"/>
      <c r="V56" s="22"/>
      <c r="W56" s="23"/>
      <c r="X56" s="22"/>
      <c r="Y56" s="23"/>
      <c r="Z56" s="22"/>
      <c r="AA56" s="23"/>
      <c r="AB56" s="22"/>
      <c r="AC56" s="23"/>
      <c r="AE56" s="29" t="str">
        <f t="shared" si="4"/>
        <v/>
      </c>
      <c r="AG56" s="7" t="str">
        <f>+$A$18</f>
        <v/>
      </c>
      <c r="AH56" s="7" t="str">
        <f>IF(A56&lt;&gt;"",IF(AE56&lt;&gt;"",AE56,0)+IF(M65&lt;&gt;"",M65,0),"")</f>
        <v/>
      </c>
      <c r="AI56" s="106" t="str">
        <f>IF(AH56="","",IF(AH56&gt;0,ROUND(AH56/LARGE(AH50:AH64,1),3),0))</f>
        <v/>
      </c>
    </row>
    <row r="57" spans="1:35" ht="13.5" x14ac:dyDescent="0.25">
      <c r="A57" s="59" t="str">
        <f>+$A$19</f>
        <v/>
      </c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2"/>
      <c r="Q57" s="23"/>
      <c r="R57" s="22"/>
      <c r="S57" s="23"/>
      <c r="T57" s="22"/>
      <c r="U57" s="23"/>
      <c r="V57" s="22"/>
      <c r="W57" s="23"/>
      <c r="X57" s="22"/>
      <c r="Y57" s="23"/>
      <c r="Z57" s="22"/>
      <c r="AA57" s="23"/>
      <c r="AB57" s="22"/>
      <c r="AC57" s="23"/>
      <c r="AE57" s="29" t="str">
        <f t="shared" si="4"/>
        <v/>
      </c>
      <c r="AG57" s="7" t="str">
        <f>+$A$19</f>
        <v/>
      </c>
      <c r="AH57" s="7" t="str">
        <f>IF(A57&lt;&gt;"",IF(AE57&lt;&gt;"",AE57,0)+IF(O65&lt;&gt;"",O65,0),"")</f>
        <v/>
      </c>
      <c r="AI57" s="106" t="str">
        <f>IF(AH57="","",IF(AH57&gt;0,ROUND(AH57/LARGE(AH50:AH64,1),3),0))</f>
        <v/>
      </c>
    </row>
    <row r="58" spans="1:35" ht="13.5" x14ac:dyDescent="0.25">
      <c r="A58" s="59" t="str">
        <f>+$A$20</f>
        <v/>
      </c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2"/>
      <c r="S58" s="23"/>
      <c r="T58" s="22"/>
      <c r="U58" s="23"/>
      <c r="V58" s="22"/>
      <c r="W58" s="23"/>
      <c r="X58" s="22"/>
      <c r="Y58" s="23"/>
      <c r="Z58" s="22"/>
      <c r="AA58" s="23"/>
      <c r="AB58" s="22"/>
      <c r="AC58" s="23"/>
      <c r="AE58" s="29" t="str">
        <f t="shared" si="4"/>
        <v/>
      </c>
      <c r="AG58" s="7" t="str">
        <f>+$A$20</f>
        <v/>
      </c>
      <c r="AH58" s="7" t="str">
        <f>IF(A58&lt;&gt;"",IF(AE58&lt;&gt;"",AE58,0)+IF(Q65&lt;&gt;"",Q65,0),"")</f>
        <v/>
      </c>
      <c r="AI58" s="106" t="str">
        <f>IF(AH58="","",IF(AH58&gt;0,ROUND(AH58/LARGE(AH50:AH64,1),3),0))</f>
        <v/>
      </c>
    </row>
    <row r="59" spans="1:35" ht="13.5" x14ac:dyDescent="0.25">
      <c r="A59" s="59" t="str">
        <f>+$A$21</f>
        <v/>
      </c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2"/>
      <c r="U59" s="23"/>
      <c r="V59" s="22"/>
      <c r="W59" s="23"/>
      <c r="X59" s="22"/>
      <c r="Y59" s="23"/>
      <c r="Z59" s="22"/>
      <c r="AA59" s="23"/>
      <c r="AB59" s="22"/>
      <c r="AC59" s="23"/>
      <c r="AE59" s="29" t="str">
        <f t="shared" si="4"/>
        <v/>
      </c>
      <c r="AG59" s="7" t="str">
        <f>+$A$21</f>
        <v/>
      </c>
      <c r="AH59" s="7" t="str">
        <f>IF(A59&lt;&gt;"",IF(AE59&lt;&gt;"",AE59,0)+IF(S65&lt;&gt;"",S65,0),"")</f>
        <v/>
      </c>
      <c r="AI59" s="106" t="str">
        <f>IF(AH59="","",IF(AH59&gt;0,ROUND(AH59/LARGE(AH50:AH64,1),3),0))</f>
        <v/>
      </c>
    </row>
    <row r="60" spans="1:35" ht="13.5" x14ac:dyDescent="0.25">
      <c r="A60" s="59" t="str">
        <f>+$A$22</f>
        <v/>
      </c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2"/>
      <c r="W60" s="23"/>
      <c r="X60" s="22"/>
      <c r="Y60" s="23"/>
      <c r="Z60" s="22"/>
      <c r="AA60" s="23"/>
      <c r="AB60" s="22"/>
      <c r="AC60" s="23"/>
      <c r="AE60" s="29" t="str">
        <f t="shared" si="4"/>
        <v/>
      </c>
      <c r="AG60" s="7" t="str">
        <f>+$A$22</f>
        <v/>
      </c>
      <c r="AH60" s="7" t="str">
        <f>IF(A60&lt;&gt;"",IF(AE60&lt;&gt;"",AE60,0)+IF(U65&lt;&gt;"",U65,0),"")</f>
        <v/>
      </c>
      <c r="AI60" s="106" t="str">
        <f>IF(AH60="","",IF(AH60&gt;0,ROUND(AH60/LARGE(AH50:AH64,1),3),0))</f>
        <v/>
      </c>
    </row>
    <row r="61" spans="1:35" ht="13.5" x14ac:dyDescent="0.25">
      <c r="A61" s="59" t="str">
        <f>+$A$23</f>
        <v/>
      </c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2"/>
      <c r="Y61" s="23"/>
      <c r="Z61" s="22"/>
      <c r="AA61" s="23"/>
      <c r="AB61" s="22"/>
      <c r="AC61" s="23"/>
      <c r="AE61" s="29" t="str">
        <f t="shared" si="4"/>
        <v/>
      </c>
      <c r="AG61" s="7" t="str">
        <f>+$A$23</f>
        <v/>
      </c>
      <c r="AH61" s="7" t="str">
        <f>IF(A61&lt;&gt;"",IF(AE61&lt;&gt;"",AE61,0)+IF(W65&lt;&gt;"",W65,0),"")</f>
        <v/>
      </c>
      <c r="AI61" s="106" t="str">
        <f>IF(AH61="","",IF(AH61&gt;0,ROUND(AH61/LARGE(AH50:AH64,1),3),0))</f>
        <v/>
      </c>
    </row>
    <row r="62" spans="1:35" ht="13.5" x14ac:dyDescent="0.25">
      <c r="A62" s="59" t="str">
        <f>+$A$24</f>
        <v/>
      </c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2"/>
      <c r="AA62" s="23"/>
      <c r="AB62" s="22"/>
      <c r="AC62" s="23"/>
      <c r="AE62" s="29" t="str">
        <f t="shared" si="4"/>
        <v/>
      </c>
      <c r="AG62" s="7" t="str">
        <f>+$A$24</f>
        <v/>
      </c>
      <c r="AH62" s="7" t="str">
        <f>IF(A62&lt;&gt;"",IF(AE62&lt;&gt;"",AE62,0)+IF(Y65&lt;&gt;"",Y65,0),"")</f>
        <v/>
      </c>
      <c r="AI62" s="106" t="str">
        <f>IF(AH62="","",IF(AH62&gt;0,ROUND(AH62/LARGE(AH50:AH64,1),3),0))</f>
        <v/>
      </c>
    </row>
    <row r="63" spans="1:35" ht="13.5" x14ac:dyDescent="0.25">
      <c r="A63" s="59" t="str">
        <f>+$A$25</f>
        <v/>
      </c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2"/>
      <c r="AC63" s="23"/>
      <c r="AE63" s="29" t="str">
        <f t="shared" si="4"/>
        <v/>
      </c>
      <c r="AG63" s="7" t="str">
        <f>+$A$25</f>
        <v/>
      </c>
      <c r="AH63" s="7" t="str">
        <f>IF(A63&lt;&gt;"",IF(AE63&lt;&gt;"",AE63,0)+IF(AA65&lt;&gt;"",AA65,0),"")</f>
        <v/>
      </c>
      <c r="AI63" s="106" t="str">
        <f>IF(AH63="","",IF(AH63&gt;0,ROUND(AH63/LARGE(AH50:AH64,1),3),0))</f>
        <v/>
      </c>
    </row>
    <row r="64" spans="1:35" x14ac:dyDescent="0.2">
      <c r="A64" s="59" t="str">
        <f>+$A$26</f>
        <v/>
      </c>
      <c r="C64" s="3"/>
      <c r="AE64" s="26"/>
      <c r="AG64" s="40" t="str">
        <f>+$A$26</f>
        <v/>
      </c>
      <c r="AH64" s="40" t="str">
        <f>IF(A64&lt;&gt;"",IF(AE64&lt;&gt;"",AE64,0)+IF(AC65&lt;&gt;"",AC65,0),"")</f>
        <v/>
      </c>
      <c r="AI64" s="107" t="str">
        <f>IF(AH64="","",IF(AH64&gt;0,ROUND(AH64/LARGE(AH50:AH64,1),3),0))</f>
        <v/>
      </c>
    </row>
    <row r="65" spans="1:35" s="26" customFormat="1" x14ac:dyDescent="0.2">
      <c r="C65" s="27" t="str">
        <f>IF(C49="","",SUM(C50:C63))</f>
        <v/>
      </c>
      <c r="E65" s="27" t="str">
        <f>IF(E49="","",SUM(E50:E63))</f>
        <v/>
      </c>
      <c r="G65" s="27" t="str">
        <f>IF(G49="","",SUM(G50:G63))</f>
        <v/>
      </c>
      <c r="I65" s="27" t="str">
        <f>IF(I49="","",SUM(I50:I63))</f>
        <v/>
      </c>
      <c r="K65" s="27" t="str">
        <f>IF(K49="","",SUM(K50:K63))</f>
        <v/>
      </c>
      <c r="M65" s="27" t="str">
        <f>IF(M49="","",SUM(M50:M63))</f>
        <v/>
      </c>
      <c r="O65" s="27" t="str">
        <f>IF(O49="","",SUM(O50:O63))</f>
        <v/>
      </c>
      <c r="Q65" s="27" t="str">
        <f>IF(Q49="","",SUM(Q50:Q63))</f>
        <v/>
      </c>
      <c r="S65" s="27" t="str">
        <f>IF(S49="","",SUM(S50:S63))</f>
        <v/>
      </c>
      <c r="U65" s="27" t="str">
        <f>IF(U49="","",SUM(U50:U63))</f>
        <v/>
      </c>
      <c r="W65" s="27" t="str">
        <f>IF(W49="","",SUM(W50:W63))</f>
        <v/>
      </c>
      <c r="X65" s="27"/>
      <c r="Y65" s="27" t="str">
        <f>IF(Y49="","",SUM(Y50:Y63))</f>
        <v/>
      </c>
      <c r="AA65" s="27" t="str">
        <f>IF(AA49="","",SUM(AA50:AA63))</f>
        <v/>
      </c>
      <c r="AC65" s="27" t="str">
        <f>IF(AC49="","",SUM(AC50:AC63))</f>
        <v/>
      </c>
      <c r="AG65" s="41"/>
      <c r="AH65" s="93"/>
      <c r="AI65" s="41"/>
    </row>
    <row r="66" spans="1:35" ht="24" customHeight="1" x14ac:dyDescent="0.2">
      <c r="AC66" s="8" t="str">
        <f>"Firma ("&amp;Anagrafica!B90&amp;")"</f>
        <v>Firma (Commissario 2)</v>
      </c>
      <c r="AE66" s="88"/>
      <c r="AF66" s="88"/>
      <c r="AG66" s="89"/>
      <c r="AH66" s="88"/>
      <c r="AI66" s="88"/>
    </row>
    <row r="67" spans="1:35" ht="18.75" x14ac:dyDescent="0.3">
      <c r="A67" s="19" t="str">
        <f>IF(Anagrafica!A91&lt;&gt;"",Anagrafica!A91&amp;" - "&amp;Anagrafica!B91,"")</f>
        <v>3 - Commissario 3</v>
      </c>
      <c r="B67" s="20"/>
      <c r="D67" s="1"/>
    </row>
    <row r="68" spans="1:35" s="5" customFormat="1" ht="13.5" customHeight="1" x14ac:dyDescent="0.2">
      <c r="A68" s="4" t="s">
        <v>10</v>
      </c>
      <c r="C68" s="60" t="str">
        <f>$A$13</f>
        <v/>
      </c>
      <c r="E68" s="60" t="str">
        <f>+$A$14</f>
        <v/>
      </c>
      <c r="G68" s="60" t="str">
        <f>+$A$15</f>
        <v/>
      </c>
      <c r="I68" s="60" t="str">
        <f>+$A$16</f>
        <v/>
      </c>
      <c r="K68" s="60" t="str">
        <f>+$A$17</f>
        <v/>
      </c>
      <c r="M68" s="60" t="str">
        <f>+$A$18</f>
        <v/>
      </c>
      <c r="O68" s="60" t="str">
        <f>+$A$19</f>
        <v/>
      </c>
      <c r="Q68" s="60" t="str">
        <f>+$A$20</f>
        <v/>
      </c>
      <c r="S68" s="60" t="str">
        <f>+$A$21</f>
        <v/>
      </c>
      <c r="U68" s="60" t="str">
        <f>+$A$22</f>
        <v/>
      </c>
      <c r="W68" s="60" t="str">
        <f>+$A$23</f>
        <v/>
      </c>
      <c r="Y68" s="60" t="str">
        <f>+$A$24</f>
        <v/>
      </c>
      <c r="AA68" s="60" t="str">
        <f>+$A$25</f>
        <v/>
      </c>
      <c r="AC68" s="60" t="str">
        <f>+$A$26</f>
        <v/>
      </c>
      <c r="AE68" s="26"/>
      <c r="AG68" s="4" t="s">
        <v>10</v>
      </c>
      <c r="AH68" s="5" t="s">
        <v>1</v>
      </c>
      <c r="AI68" s="5" t="s">
        <v>0</v>
      </c>
    </row>
    <row r="69" spans="1:35" ht="13.5" x14ac:dyDescent="0.25">
      <c r="A69" s="59" t="str">
        <f>+$A$12</f>
        <v/>
      </c>
      <c r="B69" s="22"/>
      <c r="C69" s="23"/>
      <c r="D69" s="22"/>
      <c r="E69" s="23"/>
      <c r="F69" s="22"/>
      <c r="G69" s="23"/>
      <c r="H69" s="22"/>
      <c r="I69" s="23"/>
      <c r="J69" s="22"/>
      <c r="K69" s="23"/>
      <c r="L69" s="22"/>
      <c r="M69" s="23"/>
      <c r="N69" s="22"/>
      <c r="O69" s="23"/>
      <c r="P69" s="22"/>
      <c r="Q69" s="23"/>
      <c r="R69" s="22"/>
      <c r="S69" s="23"/>
      <c r="T69" s="22"/>
      <c r="U69" s="23"/>
      <c r="V69" s="22"/>
      <c r="W69" s="23"/>
      <c r="X69" s="22"/>
      <c r="Y69" s="23"/>
      <c r="Z69" s="22"/>
      <c r="AA69" s="23"/>
      <c r="AB69" s="22"/>
      <c r="AC69" s="23"/>
      <c r="AE69" s="29" t="str">
        <f t="shared" ref="AE69:AE82" si="5">IF(OR(A69="",AND(A69&lt;&gt;"",A70="")),"",SUM(B69,D69,F69,H69,J69,L69,N69,P69,R69,T69,V69,X69,Z69,AB69))</f>
        <v/>
      </c>
      <c r="AG69" s="6" t="str">
        <f>+$A$12</f>
        <v/>
      </c>
      <c r="AH69" s="6" t="str">
        <f>IF(A69&lt;&gt;"",AE69,"")</f>
        <v/>
      </c>
      <c r="AI69" s="105" t="str">
        <f>IF(AH69="","",IF(AH69&gt;0,ROUND(AH69/LARGE(AH69:AH83,1),3),0))</f>
        <v/>
      </c>
    </row>
    <row r="70" spans="1:35" ht="13.5" x14ac:dyDescent="0.25">
      <c r="A70" s="59" t="str">
        <f>+$A$13</f>
        <v/>
      </c>
      <c r="B70" s="24"/>
      <c r="C70" s="24"/>
      <c r="D70" s="22"/>
      <c r="E70" s="23"/>
      <c r="F70" s="22"/>
      <c r="G70" s="23"/>
      <c r="H70" s="22"/>
      <c r="I70" s="23"/>
      <c r="J70" s="22"/>
      <c r="K70" s="23"/>
      <c r="L70" s="22"/>
      <c r="M70" s="23"/>
      <c r="N70" s="22"/>
      <c r="O70" s="23"/>
      <c r="P70" s="22"/>
      <c r="Q70" s="23"/>
      <c r="R70" s="22"/>
      <c r="S70" s="23"/>
      <c r="T70" s="22"/>
      <c r="U70" s="23"/>
      <c r="V70" s="22"/>
      <c r="W70" s="23"/>
      <c r="X70" s="22"/>
      <c r="Y70" s="23"/>
      <c r="Z70" s="22"/>
      <c r="AA70" s="23"/>
      <c r="AB70" s="22"/>
      <c r="AC70" s="23"/>
      <c r="AE70" s="29" t="str">
        <f t="shared" si="5"/>
        <v/>
      </c>
      <c r="AG70" s="7" t="str">
        <f>+$A$13</f>
        <v/>
      </c>
      <c r="AH70" s="7" t="str">
        <f>IF(A70&lt;&gt;"",IF(AE70&lt;&gt;"",AE70,0)+IF(C84&lt;&gt;"",C84,0),"")</f>
        <v/>
      </c>
      <c r="AI70" s="106" t="str">
        <f>IF(AH70="","",IF(AH70&gt;0,ROUND(AH70/LARGE(AH69:AH83,1),3),0))</f>
        <v/>
      </c>
    </row>
    <row r="71" spans="1:35" ht="13.5" x14ac:dyDescent="0.25">
      <c r="A71" s="59" t="str">
        <f>+$A$14</f>
        <v/>
      </c>
      <c r="B71" s="24"/>
      <c r="C71" s="24"/>
      <c r="D71" s="24"/>
      <c r="E71" s="24"/>
      <c r="F71" s="22"/>
      <c r="G71" s="23"/>
      <c r="H71" s="22"/>
      <c r="I71" s="23"/>
      <c r="J71" s="22"/>
      <c r="K71" s="23"/>
      <c r="L71" s="22"/>
      <c r="M71" s="23"/>
      <c r="N71" s="22"/>
      <c r="O71" s="23"/>
      <c r="P71" s="22"/>
      <c r="Q71" s="23"/>
      <c r="R71" s="22"/>
      <c r="S71" s="23"/>
      <c r="T71" s="22"/>
      <c r="U71" s="23"/>
      <c r="V71" s="22"/>
      <c r="W71" s="23"/>
      <c r="X71" s="22"/>
      <c r="Y71" s="23"/>
      <c r="Z71" s="22"/>
      <c r="AA71" s="23"/>
      <c r="AB71" s="22"/>
      <c r="AC71" s="23"/>
      <c r="AE71" s="29" t="str">
        <f t="shared" si="5"/>
        <v/>
      </c>
      <c r="AG71" s="7" t="str">
        <f>+$A$14</f>
        <v/>
      </c>
      <c r="AH71" s="7" t="str">
        <f>IF(A71&lt;&gt;"",IF(AE71&lt;&gt;"",AE71,0)+IF(E84&lt;&gt;"",E84,0),"")</f>
        <v/>
      </c>
      <c r="AI71" s="106" t="str">
        <f>IF(AH71="","",IF(AH71&gt;0,ROUND(AH71/LARGE(AH69:AH83,1),3),0))</f>
        <v/>
      </c>
    </row>
    <row r="72" spans="1:35" ht="13.5" x14ac:dyDescent="0.25">
      <c r="A72" s="59" t="str">
        <f>+$A$15</f>
        <v/>
      </c>
      <c r="B72" s="24"/>
      <c r="C72" s="24"/>
      <c r="D72" s="24"/>
      <c r="E72" s="24"/>
      <c r="F72" s="24"/>
      <c r="G72" s="24"/>
      <c r="H72" s="22"/>
      <c r="I72" s="23"/>
      <c r="J72" s="22"/>
      <c r="K72" s="23"/>
      <c r="L72" s="22"/>
      <c r="M72" s="23"/>
      <c r="N72" s="22"/>
      <c r="O72" s="23"/>
      <c r="P72" s="22"/>
      <c r="Q72" s="23"/>
      <c r="R72" s="22"/>
      <c r="S72" s="23"/>
      <c r="T72" s="22"/>
      <c r="U72" s="23"/>
      <c r="V72" s="22"/>
      <c r="W72" s="23"/>
      <c r="X72" s="22"/>
      <c r="Y72" s="23"/>
      <c r="Z72" s="22"/>
      <c r="AA72" s="23"/>
      <c r="AB72" s="22"/>
      <c r="AC72" s="23"/>
      <c r="AE72" s="29" t="str">
        <f t="shared" si="5"/>
        <v/>
      </c>
      <c r="AG72" s="7" t="str">
        <f>+$A$15</f>
        <v/>
      </c>
      <c r="AH72" s="7" t="str">
        <f>IF(A72&lt;&gt;"",IF(AE72&lt;&gt;"",AE72,0)+IF(G84&lt;&gt;"",G84,0),"")</f>
        <v/>
      </c>
      <c r="AI72" s="106" t="str">
        <f>IF(AH72="","",IF(AH72&gt;0,ROUND(AH72/LARGE(AH69:AH83,1),3),0))</f>
        <v/>
      </c>
    </row>
    <row r="73" spans="1:35" ht="13.5" x14ac:dyDescent="0.25">
      <c r="A73" s="59" t="str">
        <f>+$A$16</f>
        <v/>
      </c>
      <c r="B73" s="24"/>
      <c r="C73" s="24"/>
      <c r="D73" s="24"/>
      <c r="E73" s="24"/>
      <c r="F73" s="24"/>
      <c r="G73" s="24"/>
      <c r="H73" s="24"/>
      <c r="I73" s="24"/>
      <c r="J73" s="22"/>
      <c r="K73" s="23"/>
      <c r="L73" s="22"/>
      <c r="M73" s="23"/>
      <c r="N73" s="22"/>
      <c r="O73" s="23"/>
      <c r="P73" s="22"/>
      <c r="Q73" s="23"/>
      <c r="R73" s="22"/>
      <c r="S73" s="23"/>
      <c r="T73" s="22"/>
      <c r="U73" s="23"/>
      <c r="V73" s="22"/>
      <c r="W73" s="23"/>
      <c r="X73" s="22"/>
      <c r="Y73" s="23"/>
      <c r="Z73" s="22"/>
      <c r="AA73" s="23"/>
      <c r="AB73" s="22"/>
      <c r="AC73" s="23"/>
      <c r="AE73" s="29" t="str">
        <f t="shared" si="5"/>
        <v/>
      </c>
      <c r="AG73" s="7" t="str">
        <f>+$A$16</f>
        <v/>
      </c>
      <c r="AH73" s="7" t="str">
        <f>IF(A73&lt;&gt;"",IF(AE73&lt;&gt;"",AE73,0)+IF(I84&lt;&gt;"",I84,0),"")</f>
        <v/>
      </c>
      <c r="AI73" s="106" t="str">
        <f>IF(AH73="","",IF(AH73&gt;0,ROUND(AH73/LARGE(AH69:AH83,1),3),0))</f>
        <v/>
      </c>
    </row>
    <row r="74" spans="1:35" ht="13.5" x14ac:dyDescent="0.25">
      <c r="A74" s="59" t="str">
        <f>+$A$17</f>
        <v/>
      </c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2"/>
      <c r="M74" s="23"/>
      <c r="N74" s="22"/>
      <c r="O74" s="23"/>
      <c r="P74" s="22"/>
      <c r="Q74" s="23"/>
      <c r="R74" s="22"/>
      <c r="S74" s="23"/>
      <c r="T74" s="22"/>
      <c r="U74" s="23"/>
      <c r="V74" s="22"/>
      <c r="W74" s="23"/>
      <c r="X74" s="22"/>
      <c r="Y74" s="23"/>
      <c r="Z74" s="22"/>
      <c r="AA74" s="23"/>
      <c r="AB74" s="22"/>
      <c r="AC74" s="23"/>
      <c r="AE74" s="29" t="str">
        <f t="shared" si="5"/>
        <v/>
      </c>
      <c r="AG74" s="7" t="str">
        <f>+$A$17</f>
        <v/>
      </c>
      <c r="AH74" s="7" t="str">
        <f>IF(A74&lt;&gt;"",IF(AE74&lt;&gt;"",AE74,0)+IF(K84&lt;&gt;"",K84,0),"")</f>
        <v/>
      </c>
      <c r="AI74" s="106" t="str">
        <f>IF(AH74="","",IF(AH74&gt;0,ROUND(AH74/LARGE(AH69:AH83,1),3),0))</f>
        <v/>
      </c>
    </row>
    <row r="75" spans="1:35" ht="13.5" x14ac:dyDescent="0.25">
      <c r="A75" s="59" t="str">
        <f>+$A$18</f>
        <v/>
      </c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2"/>
      <c r="O75" s="23"/>
      <c r="P75" s="22"/>
      <c r="Q75" s="23"/>
      <c r="R75" s="22"/>
      <c r="S75" s="23"/>
      <c r="T75" s="22"/>
      <c r="U75" s="23"/>
      <c r="V75" s="22"/>
      <c r="W75" s="23"/>
      <c r="X75" s="22"/>
      <c r="Y75" s="23"/>
      <c r="Z75" s="22"/>
      <c r="AA75" s="23"/>
      <c r="AB75" s="22"/>
      <c r="AC75" s="23"/>
      <c r="AE75" s="29" t="str">
        <f t="shared" si="5"/>
        <v/>
      </c>
      <c r="AG75" s="7" t="str">
        <f>+$A$18</f>
        <v/>
      </c>
      <c r="AH75" s="7" t="str">
        <f>IF(A75&lt;&gt;"",IF(AE75&lt;&gt;"",AE75,0)+IF(M84&lt;&gt;"",M84,0),"")</f>
        <v/>
      </c>
      <c r="AI75" s="106" t="str">
        <f>IF(AH75="","",IF(AH75&gt;0,ROUND(AH75/LARGE(AH69:AH83,1),3),0))</f>
        <v/>
      </c>
    </row>
    <row r="76" spans="1:35" ht="13.5" x14ac:dyDescent="0.25">
      <c r="A76" s="59" t="str">
        <f>+$A$19</f>
        <v/>
      </c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2"/>
      <c r="Q76" s="23"/>
      <c r="R76" s="22"/>
      <c r="S76" s="23"/>
      <c r="T76" s="22"/>
      <c r="U76" s="23"/>
      <c r="V76" s="22"/>
      <c r="W76" s="23"/>
      <c r="X76" s="22"/>
      <c r="Y76" s="23"/>
      <c r="Z76" s="22"/>
      <c r="AA76" s="23"/>
      <c r="AB76" s="22"/>
      <c r="AC76" s="23"/>
      <c r="AE76" s="29" t="str">
        <f t="shared" si="5"/>
        <v/>
      </c>
      <c r="AG76" s="7" t="str">
        <f>+$A$19</f>
        <v/>
      </c>
      <c r="AH76" s="7" t="str">
        <f>IF(A76&lt;&gt;"",IF(AE76&lt;&gt;"",AE76,0)+IF(O84&lt;&gt;"",O84,0),"")</f>
        <v/>
      </c>
      <c r="AI76" s="106" t="str">
        <f>IF(AH76="","",IF(AH76&gt;0,ROUND(AH76/LARGE(AH69:AH83,1),3),0))</f>
        <v/>
      </c>
    </row>
    <row r="77" spans="1:35" ht="13.5" x14ac:dyDescent="0.25">
      <c r="A77" s="59" t="str">
        <f>+$A$20</f>
        <v/>
      </c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2"/>
      <c r="S77" s="23"/>
      <c r="T77" s="22"/>
      <c r="U77" s="23"/>
      <c r="V77" s="22"/>
      <c r="W77" s="23"/>
      <c r="X77" s="22"/>
      <c r="Y77" s="23"/>
      <c r="Z77" s="22"/>
      <c r="AA77" s="23"/>
      <c r="AB77" s="22"/>
      <c r="AC77" s="23"/>
      <c r="AE77" s="29" t="str">
        <f t="shared" si="5"/>
        <v/>
      </c>
      <c r="AG77" s="7" t="str">
        <f>+$A$20</f>
        <v/>
      </c>
      <c r="AH77" s="7" t="str">
        <f>IF(A77&lt;&gt;"",IF(AE77&lt;&gt;"",AE77,0)+IF(Q84&lt;&gt;"",Q84,0),"")</f>
        <v/>
      </c>
      <c r="AI77" s="106" t="str">
        <f>IF(AH77="","",IF(AH77&gt;0,ROUND(AH77/LARGE(AH69:AH83,1),3),0))</f>
        <v/>
      </c>
    </row>
    <row r="78" spans="1:35" ht="13.5" x14ac:dyDescent="0.25">
      <c r="A78" s="59" t="str">
        <f>+$A$21</f>
        <v/>
      </c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2"/>
      <c r="U78" s="23"/>
      <c r="V78" s="22"/>
      <c r="W78" s="23"/>
      <c r="X78" s="22"/>
      <c r="Y78" s="23"/>
      <c r="Z78" s="22"/>
      <c r="AA78" s="23"/>
      <c r="AB78" s="22"/>
      <c r="AC78" s="23"/>
      <c r="AE78" s="29" t="str">
        <f t="shared" si="5"/>
        <v/>
      </c>
      <c r="AG78" s="7" t="str">
        <f>+$A$21</f>
        <v/>
      </c>
      <c r="AH78" s="7" t="str">
        <f>IF(A78&lt;&gt;"",IF(AE78&lt;&gt;"",AE78,0)+IF(S84&lt;&gt;"",S84,0),"")</f>
        <v/>
      </c>
      <c r="AI78" s="106" t="str">
        <f>IF(AH78="","",IF(AH78&gt;0,ROUND(AH78/LARGE(AH69:AH83,1),3),0))</f>
        <v/>
      </c>
    </row>
    <row r="79" spans="1:35" ht="13.5" x14ac:dyDescent="0.25">
      <c r="A79" s="59" t="str">
        <f>+$A$22</f>
        <v/>
      </c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2"/>
      <c r="W79" s="23"/>
      <c r="X79" s="22"/>
      <c r="Y79" s="23"/>
      <c r="Z79" s="22"/>
      <c r="AA79" s="23"/>
      <c r="AB79" s="22"/>
      <c r="AC79" s="23"/>
      <c r="AE79" s="29" t="str">
        <f t="shared" si="5"/>
        <v/>
      </c>
      <c r="AG79" s="7" t="str">
        <f>+$A$22</f>
        <v/>
      </c>
      <c r="AH79" s="7" t="str">
        <f>IF(A79&lt;&gt;"",IF(AE79&lt;&gt;"",AE79,0)+IF(U84&lt;&gt;"",U84,0),"")</f>
        <v/>
      </c>
      <c r="AI79" s="106" t="str">
        <f>IF(AH79="","",IF(AH79&gt;0,ROUND(AH79/LARGE(AH69:AH83,1),3),0))</f>
        <v/>
      </c>
    </row>
    <row r="80" spans="1:35" ht="13.5" x14ac:dyDescent="0.25">
      <c r="A80" s="59" t="str">
        <f>+$A$23</f>
        <v/>
      </c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2"/>
      <c r="Y80" s="23"/>
      <c r="Z80" s="22"/>
      <c r="AA80" s="23"/>
      <c r="AB80" s="22"/>
      <c r="AC80" s="23"/>
      <c r="AE80" s="29" t="str">
        <f t="shared" si="5"/>
        <v/>
      </c>
      <c r="AG80" s="7" t="str">
        <f>+$A$23</f>
        <v/>
      </c>
      <c r="AH80" s="7" t="str">
        <f>IF(A80&lt;&gt;"",IF(AE80&lt;&gt;"",AE80,0)+IF(W84&lt;&gt;"",W84,0),"")</f>
        <v/>
      </c>
      <c r="AI80" s="106" t="str">
        <f>IF(AH80="","",IF(AH80&gt;0,ROUND(AH80/LARGE(AH69:AH83,1),3),0))</f>
        <v/>
      </c>
    </row>
    <row r="81" spans="1:35" ht="13.5" x14ac:dyDescent="0.25">
      <c r="A81" s="59" t="str">
        <f>+$A$24</f>
        <v/>
      </c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2"/>
      <c r="AA81" s="23"/>
      <c r="AB81" s="22"/>
      <c r="AC81" s="23"/>
      <c r="AE81" s="29" t="str">
        <f t="shared" si="5"/>
        <v/>
      </c>
      <c r="AG81" s="7" t="str">
        <f>+$A$24</f>
        <v/>
      </c>
      <c r="AH81" s="7" t="str">
        <f>IF(A81&lt;&gt;"",IF(AE81&lt;&gt;"",AE81,0)+IF(Y84&lt;&gt;"",Y84,0),"")</f>
        <v/>
      </c>
      <c r="AI81" s="106" t="str">
        <f>IF(AH81="","",IF(AH81&gt;0,ROUND(AH81/LARGE(AH69:AH83,1),3),0))</f>
        <v/>
      </c>
    </row>
    <row r="82" spans="1:35" ht="13.5" x14ac:dyDescent="0.25">
      <c r="A82" s="59" t="str">
        <f>+$A$25</f>
        <v/>
      </c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2"/>
      <c r="AC82" s="23"/>
      <c r="AE82" s="29" t="str">
        <f t="shared" si="5"/>
        <v/>
      </c>
      <c r="AG82" s="7" t="str">
        <f>+$A$25</f>
        <v/>
      </c>
      <c r="AH82" s="7" t="str">
        <f>IF(A82&lt;&gt;"",IF(AE82&lt;&gt;"",AE82,0)+IF(AA84&lt;&gt;"",AA84,0),"")</f>
        <v/>
      </c>
      <c r="AI82" s="106" t="str">
        <f>IF(AH82="","",IF(AH82&gt;0,ROUND(AH82/LARGE(AH69:AH83,1),3),0))</f>
        <v/>
      </c>
    </row>
    <row r="83" spans="1:35" x14ac:dyDescent="0.2">
      <c r="A83" s="59" t="str">
        <f>+$A$26</f>
        <v/>
      </c>
      <c r="C83" s="3"/>
      <c r="AE83" s="26"/>
      <c r="AG83" s="40" t="str">
        <f>+$A$26</f>
        <v/>
      </c>
      <c r="AH83" s="40" t="str">
        <f>IF(A83&lt;&gt;"",IF(AE83&lt;&gt;"",AE83,0)+IF(AC84&lt;&gt;"",AC84,0),"")</f>
        <v/>
      </c>
      <c r="AI83" s="107" t="str">
        <f>IF(AH83="","",IF(AH83&gt;0,ROUND(AH83/LARGE(AH69:AH83,1),3),0))</f>
        <v/>
      </c>
    </row>
    <row r="84" spans="1:35" s="26" customFormat="1" x14ac:dyDescent="0.2">
      <c r="C84" s="27" t="str">
        <f>IF(C68="","",SUM(C69:C82))</f>
        <v/>
      </c>
      <c r="E84" s="27" t="str">
        <f>IF(E68="","",SUM(E69:E82))</f>
        <v/>
      </c>
      <c r="G84" s="27" t="str">
        <f>IF(G68="","",SUM(G69:G82))</f>
        <v/>
      </c>
      <c r="I84" s="27" t="str">
        <f>IF(I68="","",SUM(I69:I82))</f>
        <v/>
      </c>
      <c r="K84" s="27" t="str">
        <f>IF(K68="","",SUM(K69:K82))</f>
        <v/>
      </c>
      <c r="M84" s="27" t="str">
        <f>IF(M68="","",SUM(M69:M82))</f>
        <v/>
      </c>
      <c r="O84" s="27" t="str">
        <f>IF(O68="","",SUM(O69:O82))</f>
        <v/>
      </c>
      <c r="Q84" s="27" t="str">
        <f>IF(Q68="","",SUM(Q69:Q82))</f>
        <v/>
      </c>
      <c r="S84" s="27" t="str">
        <f>IF(S68="","",SUM(S69:S82))</f>
        <v/>
      </c>
      <c r="U84" s="27" t="str">
        <f>IF(U68="","",SUM(U69:U82))</f>
        <v/>
      </c>
      <c r="W84" s="27" t="str">
        <f>IF(W68="","",SUM(W69:W82))</f>
        <v/>
      </c>
      <c r="X84" s="27"/>
      <c r="Y84" s="27" t="str">
        <f>IF(Y68="","",SUM(Y69:Y82))</f>
        <v/>
      </c>
      <c r="AA84" s="27" t="str">
        <f>IF(AA68="","",SUM(AA69:AA82))</f>
        <v/>
      </c>
      <c r="AC84" s="27" t="str">
        <f>IF(AC68="","",SUM(AC69:AC82))</f>
        <v/>
      </c>
      <c r="AG84" s="41"/>
      <c r="AH84" s="93"/>
      <c r="AI84" s="41"/>
    </row>
    <row r="85" spans="1:35" ht="24" customHeight="1" x14ac:dyDescent="0.2">
      <c r="AC85" s="8" t="str">
        <f>"Firma ("&amp;Anagrafica!B91&amp;")"</f>
        <v>Firma (Commissario 3)</v>
      </c>
      <c r="AE85" s="88"/>
      <c r="AF85" s="88"/>
      <c r="AG85" s="89"/>
      <c r="AH85" s="88"/>
      <c r="AI85" s="88"/>
    </row>
    <row r="86" spans="1:35" ht="18.75" x14ac:dyDescent="0.3">
      <c r="A86" s="19" t="str">
        <f>IF(Anagrafica!A92&lt;&gt;"",Anagrafica!A92&amp;" - "&amp;Anagrafica!B92,"")</f>
        <v/>
      </c>
      <c r="B86" s="20"/>
      <c r="D86" s="1"/>
      <c r="AE86" s="90"/>
      <c r="AF86" s="90"/>
      <c r="AG86" s="91"/>
      <c r="AH86" s="90"/>
      <c r="AI86" s="90"/>
    </row>
    <row r="87" spans="1:35" s="5" customFormat="1" ht="13.5" customHeight="1" x14ac:dyDescent="0.2">
      <c r="A87" s="4" t="s">
        <v>10</v>
      </c>
      <c r="C87" s="60" t="str">
        <f>$A$13</f>
        <v/>
      </c>
      <c r="E87" s="60" t="str">
        <f>+$A$14</f>
        <v/>
      </c>
      <c r="G87" s="60" t="str">
        <f>+$A$15</f>
        <v/>
      </c>
      <c r="I87" s="60" t="str">
        <f>+$A$16</f>
        <v/>
      </c>
      <c r="K87" s="60" t="str">
        <f>+$A$17</f>
        <v/>
      </c>
      <c r="M87" s="60" t="str">
        <f>+$A$18</f>
        <v/>
      </c>
      <c r="O87" s="60" t="str">
        <f>+$A$19</f>
        <v/>
      </c>
      <c r="Q87" s="60" t="str">
        <f>+$A$20</f>
        <v/>
      </c>
      <c r="S87" s="60" t="str">
        <f>+$A$21</f>
        <v/>
      </c>
      <c r="U87" s="60" t="str">
        <f>+$A$22</f>
        <v/>
      </c>
      <c r="W87" s="60" t="str">
        <f>+$A$23</f>
        <v/>
      </c>
      <c r="Y87" s="60" t="str">
        <f>+$A$24</f>
        <v/>
      </c>
      <c r="AA87" s="60" t="str">
        <f>+$A$25</f>
        <v/>
      </c>
      <c r="AC87" s="60" t="str">
        <f>+$A$26</f>
        <v/>
      </c>
      <c r="AE87" s="26"/>
      <c r="AG87" s="4" t="s">
        <v>10</v>
      </c>
      <c r="AH87" s="5" t="s">
        <v>1</v>
      </c>
      <c r="AI87" s="5" t="s">
        <v>0</v>
      </c>
    </row>
    <row r="88" spans="1:35" ht="13.5" x14ac:dyDescent="0.25">
      <c r="A88" s="59" t="str">
        <f>+$A$12</f>
        <v/>
      </c>
      <c r="B88" s="22"/>
      <c r="C88" s="23"/>
      <c r="D88" s="22"/>
      <c r="E88" s="23"/>
      <c r="F88" s="22"/>
      <c r="G88" s="23"/>
      <c r="H88" s="22"/>
      <c r="I88" s="23"/>
      <c r="J88" s="22"/>
      <c r="K88" s="23"/>
      <c r="L88" s="22"/>
      <c r="M88" s="23"/>
      <c r="N88" s="22"/>
      <c r="O88" s="23"/>
      <c r="P88" s="22"/>
      <c r="Q88" s="23"/>
      <c r="R88" s="22"/>
      <c r="S88" s="23"/>
      <c r="T88" s="22"/>
      <c r="U88" s="23"/>
      <c r="V88" s="22"/>
      <c r="W88" s="23"/>
      <c r="X88" s="22"/>
      <c r="Y88" s="23"/>
      <c r="Z88" s="22"/>
      <c r="AA88" s="23"/>
      <c r="AB88" s="22"/>
      <c r="AC88" s="23"/>
      <c r="AE88" s="29" t="str">
        <f t="shared" ref="AE88:AE101" si="6">IF(OR(A88="",AND(A88&lt;&gt;"",A89="")),"",SUM(B88,D88,F88,H88,J88,L88,N88,P88,R88,T88,V88,X88,Z88,AB88))</f>
        <v/>
      </c>
      <c r="AG88" s="6" t="str">
        <f>+$A$12</f>
        <v/>
      </c>
      <c r="AH88" s="6" t="str">
        <f>IF(A88&lt;&gt;"",AE88,"")</f>
        <v/>
      </c>
      <c r="AI88" s="105" t="str">
        <f>IF(AH88="","",IF(AH88&gt;0,ROUND(AH88/LARGE(AH88:AH102,1),3),0))</f>
        <v/>
      </c>
    </row>
    <row r="89" spans="1:35" ht="13.5" x14ac:dyDescent="0.25">
      <c r="A89" s="59" t="str">
        <f>+$A$13</f>
        <v/>
      </c>
      <c r="B89" s="24"/>
      <c r="C89" s="24"/>
      <c r="D89" s="22"/>
      <c r="E89" s="23"/>
      <c r="F89" s="22"/>
      <c r="G89" s="23"/>
      <c r="H89" s="22"/>
      <c r="I89" s="23"/>
      <c r="J89" s="22"/>
      <c r="K89" s="23"/>
      <c r="L89" s="22"/>
      <c r="M89" s="23"/>
      <c r="N89" s="22"/>
      <c r="O89" s="23"/>
      <c r="P89" s="22"/>
      <c r="Q89" s="23"/>
      <c r="R89" s="22"/>
      <c r="S89" s="23"/>
      <c r="T89" s="22"/>
      <c r="U89" s="23"/>
      <c r="V89" s="22"/>
      <c r="W89" s="23"/>
      <c r="X89" s="22"/>
      <c r="Y89" s="23"/>
      <c r="Z89" s="22"/>
      <c r="AA89" s="23"/>
      <c r="AB89" s="22"/>
      <c r="AC89" s="23"/>
      <c r="AE89" s="29" t="str">
        <f t="shared" si="6"/>
        <v/>
      </c>
      <c r="AG89" s="7" t="str">
        <f>+$A$13</f>
        <v/>
      </c>
      <c r="AH89" s="7" t="str">
        <f>IF(A89&lt;&gt;"",IF(AE89&lt;&gt;"",AE89,0)+IF(C103&lt;&gt;"",C103,0),"")</f>
        <v/>
      </c>
      <c r="AI89" s="106" t="str">
        <f>IF(AH89="","",IF(AH89&gt;0,ROUND(AH89/LARGE(AH88:AH102,1),3),0))</f>
        <v/>
      </c>
    </row>
    <row r="90" spans="1:35" ht="13.5" x14ac:dyDescent="0.25">
      <c r="A90" s="59" t="str">
        <f>+$A$14</f>
        <v/>
      </c>
      <c r="B90" s="24"/>
      <c r="C90" s="24"/>
      <c r="D90" s="24"/>
      <c r="E90" s="24"/>
      <c r="F90" s="22"/>
      <c r="G90" s="23"/>
      <c r="H90" s="22"/>
      <c r="I90" s="23"/>
      <c r="J90" s="22"/>
      <c r="K90" s="23"/>
      <c r="L90" s="22"/>
      <c r="M90" s="23"/>
      <c r="N90" s="22"/>
      <c r="O90" s="23"/>
      <c r="P90" s="22"/>
      <c r="Q90" s="23"/>
      <c r="R90" s="22"/>
      <c r="S90" s="23"/>
      <c r="T90" s="22"/>
      <c r="U90" s="23"/>
      <c r="V90" s="22"/>
      <c r="W90" s="23"/>
      <c r="X90" s="22"/>
      <c r="Y90" s="23"/>
      <c r="Z90" s="22"/>
      <c r="AA90" s="23"/>
      <c r="AB90" s="22"/>
      <c r="AC90" s="23"/>
      <c r="AE90" s="29" t="str">
        <f t="shared" si="6"/>
        <v/>
      </c>
      <c r="AG90" s="7" t="str">
        <f>+$A$14</f>
        <v/>
      </c>
      <c r="AH90" s="7" t="str">
        <f>IF(A90&lt;&gt;"",IF(AE90&lt;&gt;"",AE90,0)+IF(E103&lt;&gt;"",E103,0),"")</f>
        <v/>
      </c>
      <c r="AI90" s="106" t="str">
        <f>IF(AH90="","",IF(AH90&gt;0,ROUND(AH90/LARGE(AH88:AH102,1),3),0))</f>
        <v/>
      </c>
    </row>
    <row r="91" spans="1:35" ht="13.5" x14ac:dyDescent="0.25">
      <c r="A91" s="59" t="str">
        <f>+$A$15</f>
        <v/>
      </c>
      <c r="B91" s="24"/>
      <c r="C91" s="24"/>
      <c r="D91" s="24"/>
      <c r="E91" s="24"/>
      <c r="F91" s="24"/>
      <c r="G91" s="24"/>
      <c r="H91" s="22"/>
      <c r="I91" s="23"/>
      <c r="J91" s="22"/>
      <c r="K91" s="23"/>
      <c r="L91" s="22"/>
      <c r="M91" s="23"/>
      <c r="N91" s="22"/>
      <c r="O91" s="23"/>
      <c r="P91" s="22"/>
      <c r="Q91" s="23"/>
      <c r="R91" s="22"/>
      <c r="S91" s="23"/>
      <c r="T91" s="22"/>
      <c r="U91" s="23"/>
      <c r="V91" s="22"/>
      <c r="W91" s="23"/>
      <c r="X91" s="22"/>
      <c r="Y91" s="23"/>
      <c r="Z91" s="22"/>
      <c r="AA91" s="23"/>
      <c r="AB91" s="22"/>
      <c r="AC91" s="23"/>
      <c r="AE91" s="29" t="str">
        <f t="shared" si="6"/>
        <v/>
      </c>
      <c r="AG91" s="7" t="str">
        <f>+$A$15</f>
        <v/>
      </c>
      <c r="AH91" s="7" t="str">
        <f>IF(A91&lt;&gt;"",IF(AE91&lt;&gt;"",AE91,0)+IF(G103&lt;&gt;"",G103,0),"")</f>
        <v/>
      </c>
      <c r="AI91" s="106" t="str">
        <f>IF(AH91="","",IF(AH91&gt;0,ROUND(AH91/LARGE(AH88:AH102,1),3),0))</f>
        <v/>
      </c>
    </row>
    <row r="92" spans="1:35" ht="13.5" x14ac:dyDescent="0.25">
      <c r="A92" s="59" t="str">
        <f>+$A$16</f>
        <v/>
      </c>
      <c r="B92" s="24"/>
      <c r="C92" s="24"/>
      <c r="D92" s="24"/>
      <c r="E92" s="24"/>
      <c r="F92" s="24"/>
      <c r="G92" s="24"/>
      <c r="H92" s="24"/>
      <c r="I92" s="24"/>
      <c r="J92" s="22"/>
      <c r="K92" s="23"/>
      <c r="L92" s="22"/>
      <c r="M92" s="23"/>
      <c r="N92" s="22"/>
      <c r="O92" s="23"/>
      <c r="P92" s="22"/>
      <c r="Q92" s="23"/>
      <c r="R92" s="22"/>
      <c r="S92" s="23"/>
      <c r="T92" s="22"/>
      <c r="U92" s="23"/>
      <c r="V92" s="22"/>
      <c r="W92" s="23"/>
      <c r="X92" s="22"/>
      <c r="Y92" s="23"/>
      <c r="Z92" s="22"/>
      <c r="AA92" s="23"/>
      <c r="AB92" s="22"/>
      <c r="AC92" s="23"/>
      <c r="AE92" s="29" t="str">
        <f t="shared" si="6"/>
        <v/>
      </c>
      <c r="AG92" s="7" t="str">
        <f>+$A$16</f>
        <v/>
      </c>
      <c r="AH92" s="7" t="str">
        <f>IF(A92&lt;&gt;"",IF(AE92&lt;&gt;"",AE92,0)+IF(I103&lt;&gt;"",I103,0),"")</f>
        <v/>
      </c>
      <c r="AI92" s="106" t="str">
        <f>IF(AH92="","",IF(AH92&gt;0,ROUND(AH92/LARGE(AH88:AH102,1),3),0))</f>
        <v/>
      </c>
    </row>
    <row r="93" spans="1:35" ht="13.5" x14ac:dyDescent="0.25">
      <c r="A93" s="59" t="str">
        <f>+$A$17</f>
        <v/>
      </c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2"/>
      <c r="M93" s="23"/>
      <c r="N93" s="22"/>
      <c r="O93" s="23"/>
      <c r="P93" s="22"/>
      <c r="Q93" s="23"/>
      <c r="R93" s="22"/>
      <c r="S93" s="23"/>
      <c r="T93" s="22"/>
      <c r="U93" s="23"/>
      <c r="V93" s="22"/>
      <c r="W93" s="23"/>
      <c r="X93" s="22"/>
      <c r="Y93" s="23"/>
      <c r="Z93" s="22"/>
      <c r="AA93" s="23"/>
      <c r="AB93" s="22"/>
      <c r="AC93" s="23"/>
      <c r="AE93" s="29" t="str">
        <f t="shared" si="6"/>
        <v/>
      </c>
      <c r="AG93" s="7" t="str">
        <f>+$A$17</f>
        <v/>
      </c>
      <c r="AH93" s="7" t="str">
        <f>IF(A93&lt;&gt;"",IF(AE93&lt;&gt;"",AE93,0)+IF(K103&lt;&gt;"",K103,0),"")</f>
        <v/>
      </c>
      <c r="AI93" s="106" t="str">
        <f>IF(AH93="","",IF(AH93&gt;0,ROUND(AH93/LARGE(AH88:AH102,1),3),0))</f>
        <v/>
      </c>
    </row>
    <row r="94" spans="1:35" ht="13.5" x14ac:dyDescent="0.25">
      <c r="A94" s="59" t="str">
        <f>+$A$18</f>
        <v/>
      </c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2"/>
      <c r="O94" s="23"/>
      <c r="P94" s="22"/>
      <c r="Q94" s="23"/>
      <c r="R94" s="22"/>
      <c r="S94" s="23"/>
      <c r="T94" s="22"/>
      <c r="U94" s="23"/>
      <c r="V94" s="22"/>
      <c r="W94" s="23"/>
      <c r="X94" s="22"/>
      <c r="Y94" s="23"/>
      <c r="Z94" s="22"/>
      <c r="AA94" s="23"/>
      <c r="AB94" s="22"/>
      <c r="AC94" s="23"/>
      <c r="AE94" s="29" t="str">
        <f t="shared" si="6"/>
        <v/>
      </c>
      <c r="AG94" s="7" t="str">
        <f>+$A$18</f>
        <v/>
      </c>
      <c r="AH94" s="7" t="str">
        <f>IF(A94&lt;&gt;"",IF(AE94&lt;&gt;"",AE94,0)+IF(M103&lt;&gt;"",M103,0),"")</f>
        <v/>
      </c>
      <c r="AI94" s="106" t="str">
        <f>IF(AH94="","",IF(AH94&gt;0,ROUND(AH94/LARGE(AH88:AH102,1),3),0))</f>
        <v/>
      </c>
    </row>
    <row r="95" spans="1:35" ht="13.5" x14ac:dyDescent="0.25">
      <c r="A95" s="59" t="str">
        <f>+$A$19</f>
        <v/>
      </c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2"/>
      <c r="Q95" s="23"/>
      <c r="R95" s="22"/>
      <c r="S95" s="23"/>
      <c r="T95" s="22"/>
      <c r="U95" s="23"/>
      <c r="V95" s="22"/>
      <c r="W95" s="23"/>
      <c r="X95" s="22"/>
      <c r="Y95" s="23"/>
      <c r="Z95" s="22"/>
      <c r="AA95" s="23"/>
      <c r="AB95" s="22"/>
      <c r="AC95" s="23"/>
      <c r="AE95" s="29" t="str">
        <f t="shared" si="6"/>
        <v/>
      </c>
      <c r="AG95" s="7" t="str">
        <f>+$A$19</f>
        <v/>
      </c>
      <c r="AH95" s="7" t="str">
        <f>IF(A95&lt;&gt;"",IF(AE95&lt;&gt;"",AE95,0)+IF(O103&lt;&gt;"",O103,0),"")</f>
        <v/>
      </c>
      <c r="AI95" s="106" t="str">
        <f>IF(AH95="","",IF(AH95&gt;0,ROUND(AH95/LARGE(AH88:AH102,1),3),0))</f>
        <v/>
      </c>
    </row>
    <row r="96" spans="1:35" ht="13.5" x14ac:dyDescent="0.25">
      <c r="A96" s="59" t="str">
        <f>+$A$20</f>
        <v/>
      </c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2"/>
      <c r="S96" s="23"/>
      <c r="T96" s="22"/>
      <c r="U96" s="23"/>
      <c r="V96" s="22"/>
      <c r="W96" s="23"/>
      <c r="X96" s="22"/>
      <c r="Y96" s="23"/>
      <c r="Z96" s="22"/>
      <c r="AA96" s="23"/>
      <c r="AB96" s="22"/>
      <c r="AC96" s="23"/>
      <c r="AE96" s="29" t="str">
        <f t="shared" si="6"/>
        <v/>
      </c>
      <c r="AG96" s="7" t="str">
        <f>+$A$20</f>
        <v/>
      </c>
      <c r="AH96" s="7" t="str">
        <f>IF(A96&lt;&gt;"",IF(AE96&lt;&gt;"",AE96,0)+IF(Q103&lt;&gt;"",Q103,0),"")</f>
        <v/>
      </c>
      <c r="AI96" s="106" t="str">
        <f>IF(AH96="","",IF(AH96&gt;0,ROUND(AH96/LARGE(AH88:AH102,1),3),0))</f>
        <v/>
      </c>
    </row>
    <row r="97" spans="1:35" ht="13.5" x14ac:dyDescent="0.25">
      <c r="A97" s="59" t="str">
        <f>+$A$21</f>
        <v/>
      </c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2"/>
      <c r="U97" s="23"/>
      <c r="V97" s="22"/>
      <c r="W97" s="23"/>
      <c r="X97" s="22"/>
      <c r="Y97" s="23"/>
      <c r="Z97" s="22"/>
      <c r="AA97" s="23"/>
      <c r="AB97" s="22"/>
      <c r="AC97" s="23"/>
      <c r="AE97" s="29" t="str">
        <f t="shared" si="6"/>
        <v/>
      </c>
      <c r="AG97" s="7" t="str">
        <f>+$A$21</f>
        <v/>
      </c>
      <c r="AH97" s="7" t="str">
        <f>IF(A97&lt;&gt;"",IF(AE97&lt;&gt;"",AE97,0)+IF(S103&lt;&gt;"",S103,0),"")</f>
        <v/>
      </c>
      <c r="AI97" s="106" t="str">
        <f>IF(AH97="","",IF(AH97&gt;0,ROUND(AH97/LARGE(AH88:AH102,1),3),0))</f>
        <v/>
      </c>
    </row>
    <row r="98" spans="1:35" ht="13.5" x14ac:dyDescent="0.25">
      <c r="A98" s="59" t="str">
        <f>+$A$22</f>
        <v/>
      </c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2"/>
      <c r="W98" s="23"/>
      <c r="X98" s="22"/>
      <c r="Y98" s="23"/>
      <c r="Z98" s="22"/>
      <c r="AA98" s="23"/>
      <c r="AB98" s="22"/>
      <c r="AC98" s="23"/>
      <c r="AE98" s="29" t="str">
        <f t="shared" si="6"/>
        <v/>
      </c>
      <c r="AG98" s="7" t="str">
        <f>+$A$22</f>
        <v/>
      </c>
      <c r="AH98" s="7" t="str">
        <f>IF(A98&lt;&gt;"",IF(AE98&lt;&gt;"",AE98,0)+IF(U103&lt;&gt;"",U103,0),"")</f>
        <v/>
      </c>
      <c r="AI98" s="106" t="str">
        <f>IF(AH98="","",IF(AH98&gt;0,ROUND(AH98/LARGE(AH88:AH102,1),3),0))</f>
        <v/>
      </c>
    </row>
    <row r="99" spans="1:35" ht="13.5" x14ac:dyDescent="0.25">
      <c r="A99" s="59" t="str">
        <f>+$A$23</f>
        <v/>
      </c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2"/>
      <c r="Y99" s="23"/>
      <c r="Z99" s="22"/>
      <c r="AA99" s="23"/>
      <c r="AB99" s="22"/>
      <c r="AC99" s="23"/>
      <c r="AE99" s="29" t="str">
        <f t="shared" si="6"/>
        <v/>
      </c>
      <c r="AG99" s="7" t="str">
        <f>+$A$23</f>
        <v/>
      </c>
      <c r="AH99" s="7" t="str">
        <f>IF(A99&lt;&gt;"",IF(AE99&lt;&gt;"",AE99,0)+IF(W103&lt;&gt;"",W103,0),"")</f>
        <v/>
      </c>
      <c r="AI99" s="106" t="str">
        <f>IF(AH99="","",IF(AH99&gt;0,ROUND(AH99/LARGE(AH88:AH102,1),3),0))</f>
        <v/>
      </c>
    </row>
    <row r="100" spans="1:35" ht="13.5" x14ac:dyDescent="0.25">
      <c r="A100" s="59" t="str">
        <f>+$A$24</f>
        <v/>
      </c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2"/>
      <c r="AA100" s="23"/>
      <c r="AB100" s="22"/>
      <c r="AC100" s="23"/>
      <c r="AE100" s="29" t="str">
        <f t="shared" si="6"/>
        <v/>
      </c>
      <c r="AG100" s="7" t="str">
        <f>+$A$24</f>
        <v/>
      </c>
      <c r="AH100" s="7" t="str">
        <f>IF(A100&lt;&gt;"",IF(AE100&lt;&gt;"",AE100,0)+IF(Y103&lt;&gt;"",Y103,0),"")</f>
        <v/>
      </c>
      <c r="AI100" s="106" t="str">
        <f>IF(AH100="","",IF(AH100&gt;0,ROUND(AH100/LARGE(AH88:AH102,1),3),0))</f>
        <v/>
      </c>
    </row>
    <row r="101" spans="1:35" ht="13.5" x14ac:dyDescent="0.25">
      <c r="A101" s="59" t="str">
        <f>+$A$25</f>
        <v/>
      </c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2"/>
      <c r="AC101" s="23"/>
      <c r="AE101" s="29" t="str">
        <f t="shared" si="6"/>
        <v/>
      </c>
      <c r="AG101" s="7" t="str">
        <f>+$A$25</f>
        <v/>
      </c>
      <c r="AH101" s="7" t="str">
        <f>IF(A101&lt;&gt;"",IF(AE101&lt;&gt;"",AE101,0)+IF(AA103&lt;&gt;"",AA103,0),"")</f>
        <v/>
      </c>
      <c r="AI101" s="106" t="str">
        <f>IF(AH101="","",IF(AH101&gt;0,ROUND(AH101/LARGE(AH88:AH102,1),3),0))</f>
        <v/>
      </c>
    </row>
    <row r="102" spans="1:35" x14ac:dyDescent="0.2">
      <c r="A102" s="59" t="str">
        <f>+$A$26</f>
        <v/>
      </c>
      <c r="C102" s="3"/>
      <c r="AE102" s="26"/>
      <c r="AG102" s="40" t="str">
        <f>+$A$26</f>
        <v/>
      </c>
      <c r="AH102" s="40" t="str">
        <f>IF(A102&lt;&gt;"",IF(AE102&lt;&gt;"",AE102,0)+IF(AC103&lt;&gt;"",AC103,0),"")</f>
        <v/>
      </c>
      <c r="AI102" s="107" t="str">
        <f>IF(AH102="","",IF(AH102&gt;0,ROUND(AH102/LARGE(AH88:AH102,1),3),0))</f>
        <v/>
      </c>
    </row>
    <row r="103" spans="1:35" s="26" customFormat="1" x14ac:dyDescent="0.2">
      <c r="C103" s="27" t="str">
        <f>IF(C87="","",SUM(C88:C101))</f>
        <v/>
      </c>
      <c r="E103" s="27" t="str">
        <f>IF(E87="","",SUM(E88:E101))</f>
        <v/>
      </c>
      <c r="G103" s="27" t="str">
        <f>IF(G87="","",SUM(G88:G101))</f>
        <v/>
      </c>
      <c r="I103" s="27" t="str">
        <f>IF(I87="","",SUM(I88:I101))</f>
        <v/>
      </c>
      <c r="K103" s="27" t="str">
        <f>IF(K87="","",SUM(K88:K101))</f>
        <v/>
      </c>
      <c r="M103" s="27" t="str">
        <f>IF(M87="","",SUM(M88:M101))</f>
        <v/>
      </c>
      <c r="O103" s="27" t="str">
        <f>IF(O87="","",SUM(O88:O101))</f>
        <v/>
      </c>
      <c r="Q103" s="27" t="str">
        <f>IF(Q87="","",SUM(Q88:Q101))</f>
        <v/>
      </c>
      <c r="S103" s="27" t="str">
        <f>IF(S87="","",SUM(S88:S101))</f>
        <v/>
      </c>
      <c r="U103" s="27" t="str">
        <f>IF(U87="","",SUM(U88:U101))</f>
        <v/>
      </c>
      <c r="W103" s="27" t="str">
        <f>IF(W87="","",SUM(W88:W101))</f>
        <v/>
      </c>
      <c r="X103" s="27"/>
      <c r="Y103" s="27" t="str">
        <f>IF(Y87="","",SUM(Y88:Y101))</f>
        <v/>
      </c>
      <c r="AA103" s="27" t="str">
        <f>IF(AA87="","",SUM(AA88:AA101))</f>
        <v/>
      </c>
      <c r="AC103" s="27" t="str">
        <f>IF(AC87="","",SUM(AC88:AC101))</f>
        <v/>
      </c>
      <c r="AG103" s="41"/>
      <c r="AH103" s="93"/>
      <c r="AI103" s="41"/>
    </row>
    <row r="104" spans="1:35" ht="24" customHeight="1" x14ac:dyDescent="0.2">
      <c r="AC104" s="8" t="str">
        <f>"Firma ("&amp;Anagrafica!B92&amp;")"</f>
        <v>Firma ()</v>
      </c>
      <c r="AE104" s="88"/>
      <c r="AF104" s="88"/>
      <c r="AG104" s="89"/>
      <c r="AH104" s="88"/>
      <c r="AI104" s="88"/>
    </row>
    <row r="105" spans="1:35" ht="18.75" x14ac:dyDescent="0.3">
      <c r="A105" s="19" t="str">
        <f>IF(Anagrafica!A93&lt;&gt;"",Anagrafica!A93&amp;" - "&amp;Anagrafica!B93,"")</f>
        <v/>
      </c>
      <c r="B105" s="20"/>
      <c r="D105" s="1"/>
    </row>
    <row r="106" spans="1:35" s="5" customFormat="1" ht="13.5" customHeight="1" x14ac:dyDescent="0.2">
      <c r="A106" s="4" t="s">
        <v>10</v>
      </c>
      <c r="C106" s="60" t="str">
        <f>$A$13</f>
        <v/>
      </c>
      <c r="E106" s="60" t="str">
        <f>+$A$14</f>
        <v/>
      </c>
      <c r="G106" s="60" t="str">
        <f>+$A$15</f>
        <v/>
      </c>
      <c r="I106" s="60" t="str">
        <f>+$A$16</f>
        <v/>
      </c>
      <c r="K106" s="60" t="str">
        <f>+$A$17</f>
        <v/>
      </c>
      <c r="M106" s="60" t="str">
        <f>+$A$18</f>
        <v/>
      </c>
      <c r="O106" s="60" t="str">
        <f>+$A$19</f>
        <v/>
      </c>
      <c r="Q106" s="60" t="str">
        <f>+$A$20</f>
        <v/>
      </c>
      <c r="S106" s="60" t="str">
        <f>+$A$21</f>
        <v/>
      </c>
      <c r="U106" s="60" t="str">
        <f>+$A$22</f>
        <v/>
      </c>
      <c r="W106" s="60" t="str">
        <f>+$A$23</f>
        <v/>
      </c>
      <c r="Y106" s="60" t="str">
        <f>+$A$24</f>
        <v/>
      </c>
      <c r="AA106" s="60" t="str">
        <f>+$A$25</f>
        <v/>
      </c>
      <c r="AC106" s="60" t="str">
        <f>+$A$26</f>
        <v/>
      </c>
      <c r="AE106" s="26"/>
      <c r="AG106" s="4" t="s">
        <v>10</v>
      </c>
      <c r="AH106" s="5" t="s">
        <v>1</v>
      </c>
      <c r="AI106" s="5" t="s">
        <v>0</v>
      </c>
    </row>
    <row r="107" spans="1:35" ht="13.5" x14ac:dyDescent="0.25">
      <c r="A107" s="59" t="str">
        <f>+$A$12</f>
        <v/>
      </c>
      <c r="B107" s="22"/>
      <c r="C107" s="23"/>
      <c r="D107" s="22"/>
      <c r="E107" s="23"/>
      <c r="F107" s="22"/>
      <c r="G107" s="23"/>
      <c r="H107" s="22"/>
      <c r="I107" s="23"/>
      <c r="J107" s="22"/>
      <c r="K107" s="23"/>
      <c r="L107" s="22"/>
      <c r="M107" s="23"/>
      <c r="N107" s="22"/>
      <c r="O107" s="23"/>
      <c r="P107" s="22"/>
      <c r="Q107" s="23"/>
      <c r="R107" s="22"/>
      <c r="S107" s="23"/>
      <c r="T107" s="22"/>
      <c r="U107" s="23"/>
      <c r="V107" s="22"/>
      <c r="W107" s="23"/>
      <c r="X107" s="22"/>
      <c r="Y107" s="23"/>
      <c r="Z107" s="22"/>
      <c r="AA107" s="23"/>
      <c r="AB107" s="22"/>
      <c r="AC107" s="23"/>
      <c r="AE107" s="29" t="str">
        <f t="shared" ref="AE107:AE120" si="7">IF(OR(A107="",AND(A107&lt;&gt;"",A108="")),"",SUM(B107,D107,F107,H107,J107,L107,N107,P107,R107,T107,V107,X107,Z107,AB107))</f>
        <v/>
      </c>
      <c r="AG107" s="6" t="str">
        <f>+$A$12</f>
        <v/>
      </c>
      <c r="AH107" s="6" t="str">
        <f>IF(A107&lt;&gt;"",AE107,"")</f>
        <v/>
      </c>
      <c r="AI107" s="105" t="str">
        <f>IF(AH107="","",IF(AH107&gt;0,ROUND(AH107/LARGE(AH107:AH121,1),3),0))</f>
        <v/>
      </c>
    </row>
    <row r="108" spans="1:35" ht="13.5" x14ac:dyDescent="0.25">
      <c r="A108" s="59" t="str">
        <f>+$A$13</f>
        <v/>
      </c>
      <c r="B108" s="24"/>
      <c r="C108" s="24"/>
      <c r="D108" s="22"/>
      <c r="E108" s="23"/>
      <c r="F108" s="22"/>
      <c r="G108" s="23"/>
      <c r="H108" s="22"/>
      <c r="I108" s="23"/>
      <c r="J108" s="22"/>
      <c r="K108" s="23"/>
      <c r="L108" s="22"/>
      <c r="M108" s="23"/>
      <c r="N108" s="22"/>
      <c r="O108" s="23"/>
      <c r="P108" s="22"/>
      <c r="Q108" s="23"/>
      <c r="R108" s="22"/>
      <c r="S108" s="23"/>
      <c r="T108" s="22"/>
      <c r="U108" s="23"/>
      <c r="V108" s="22"/>
      <c r="W108" s="23"/>
      <c r="X108" s="22"/>
      <c r="Y108" s="23"/>
      <c r="Z108" s="22"/>
      <c r="AA108" s="23"/>
      <c r="AB108" s="22"/>
      <c r="AC108" s="23"/>
      <c r="AE108" s="29" t="str">
        <f t="shared" si="7"/>
        <v/>
      </c>
      <c r="AG108" s="7" t="str">
        <f>+$A$13</f>
        <v/>
      </c>
      <c r="AH108" s="7" t="str">
        <f>IF(A108&lt;&gt;"",IF(AE108&lt;&gt;"",AE108,0)+IF(C122&lt;&gt;"",C122,0),"")</f>
        <v/>
      </c>
      <c r="AI108" s="106" t="str">
        <f>IF(AH108="","",IF(AH108&gt;0,ROUND(AH108/LARGE(AH107:AH121,1),3),0))</f>
        <v/>
      </c>
    </row>
    <row r="109" spans="1:35" ht="13.5" x14ac:dyDescent="0.25">
      <c r="A109" s="59" t="str">
        <f>+$A$14</f>
        <v/>
      </c>
      <c r="B109" s="24"/>
      <c r="C109" s="24"/>
      <c r="D109" s="24"/>
      <c r="E109" s="24"/>
      <c r="F109" s="22"/>
      <c r="G109" s="23"/>
      <c r="H109" s="22"/>
      <c r="I109" s="23"/>
      <c r="J109" s="22"/>
      <c r="K109" s="23"/>
      <c r="L109" s="22"/>
      <c r="M109" s="23"/>
      <c r="N109" s="22"/>
      <c r="O109" s="23"/>
      <c r="P109" s="22"/>
      <c r="Q109" s="23"/>
      <c r="R109" s="22"/>
      <c r="S109" s="23"/>
      <c r="T109" s="22"/>
      <c r="U109" s="23"/>
      <c r="V109" s="22"/>
      <c r="W109" s="23"/>
      <c r="X109" s="22"/>
      <c r="Y109" s="23"/>
      <c r="Z109" s="22"/>
      <c r="AA109" s="23"/>
      <c r="AB109" s="22"/>
      <c r="AC109" s="23"/>
      <c r="AE109" s="29" t="str">
        <f t="shared" si="7"/>
        <v/>
      </c>
      <c r="AG109" s="7" t="str">
        <f>+$A$14</f>
        <v/>
      </c>
      <c r="AH109" s="7" t="str">
        <f>IF(A109&lt;&gt;"",IF(AE109&lt;&gt;"",AE109,0)+IF(E122&lt;&gt;"",E122,0),"")</f>
        <v/>
      </c>
      <c r="AI109" s="106" t="str">
        <f>IF(AH109="","",IF(AH109&gt;0,ROUND(AH109/LARGE(AH107:AH121,1),3),0))</f>
        <v/>
      </c>
    </row>
    <row r="110" spans="1:35" ht="13.5" x14ac:dyDescent="0.25">
      <c r="A110" s="59" t="str">
        <f>+$A$15</f>
        <v/>
      </c>
      <c r="B110" s="24"/>
      <c r="C110" s="24"/>
      <c r="D110" s="24"/>
      <c r="E110" s="24"/>
      <c r="F110" s="24"/>
      <c r="G110" s="24"/>
      <c r="H110" s="22"/>
      <c r="I110" s="23"/>
      <c r="J110" s="22"/>
      <c r="K110" s="23"/>
      <c r="L110" s="22"/>
      <c r="M110" s="23"/>
      <c r="N110" s="22"/>
      <c r="O110" s="23"/>
      <c r="P110" s="22"/>
      <c r="Q110" s="23"/>
      <c r="R110" s="22"/>
      <c r="S110" s="23"/>
      <c r="T110" s="22"/>
      <c r="U110" s="23"/>
      <c r="V110" s="22"/>
      <c r="W110" s="23"/>
      <c r="X110" s="22"/>
      <c r="Y110" s="23"/>
      <c r="Z110" s="22"/>
      <c r="AA110" s="23"/>
      <c r="AB110" s="22"/>
      <c r="AC110" s="23"/>
      <c r="AE110" s="29" t="str">
        <f t="shared" si="7"/>
        <v/>
      </c>
      <c r="AG110" s="7" t="str">
        <f>+$A$15</f>
        <v/>
      </c>
      <c r="AH110" s="7" t="str">
        <f>IF(A110&lt;&gt;"",IF(AE110&lt;&gt;"",AE110,0)+IF(G122&lt;&gt;"",G122,0),"")</f>
        <v/>
      </c>
      <c r="AI110" s="106" t="str">
        <f>IF(AH110="","",IF(AH110&gt;0,ROUND(AH110/LARGE(AH107:AH121,1),3),0))</f>
        <v/>
      </c>
    </row>
    <row r="111" spans="1:35" ht="13.5" x14ac:dyDescent="0.25">
      <c r="A111" s="59" t="str">
        <f>+$A$16</f>
        <v/>
      </c>
      <c r="B111" s="24"/>
      <c r="C111" s="24"/>
      <c r="D111" s="24"/>
      <c r="E111" s="24"/>
      <c r="F111" s="24"/>
      <c r="G111" s="24"/>
      <c r="H111" s="24"/>
      <c r="I111" s="24"/>
      <c r="J111" s="22"/>
      <c r="K111" s="23"/>
      <c r="L111" s="22"/>
      <c r="M111" s="23"/>
      <c r="N111" s="22"/>
      <c r="O111" s="23"/>
      <c r="P111" s="22"/>
      <c r="Q111" s="23"/>
      <c r="R111" s="22"/>
      <c r="S111" s="23"/>
      <c r="T111" s="22"/>
      <c r="U111" s="23"/>
      <c r="V111" s="22"/>
      <c r="W111" s="23"/>
      <c r="X111" s="22"/>
      <c r="Y111" s="23"/>
      <c r="Z111" s="22"/>
      <c r="AA111" s="23"/>
      <c r="AB111" s="22"/>
      <c r="AC111" s="23"/>
      <c r="AE111" s="29" t="str">
        <f t="shared" si="7"/>
        <v/>
      </c>
      <c r="AG111" s="7" t="str">
        <f>+$A$16</f>
        <v/>
      </c>
      <c r="AH111" s="7" t="str">
        <f>IF(A111&lt;&gt;"",IF(AE111&lt;&gt;"",AE111,0)+IF(I122&lt;&gt;"",I122,0),"")</f>
        <v/>
      </c>
      <c r="AI111" s="106" t="str">
        <f>IF(AH111="","",IF(AH111&gt;0,ROUND(AH111/LARGE(AH107:AH121,1),3),0))</f>
        <v/>
      </c>
    </row>
    <row r="112" spans="1:35" ht="13.5" x14ac:dyDescent="0.25">
      <c r="A112" s="59" t="str">
        <f>+$A$17</f>
        <v/>
      </c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2"/>
      <c r="M112" s="23"/>
      <c r="N112" s="22"/>
      <c r="O112" s="23"/>
      <c r="P112" s="22"/>
      <c r="Q112" s="23"/>
      <c r="R112" s="22"/>
      <c r="S112" s="23"/>
      <c r="T112" s="22"/>
      <c r="U112" s="23"/>
      <c r="V112" s="22"/>
      <c r="W112" s="23"/>
      <c r="X112" s="22"/>
      <c r="Y112" s="23"/>
      <c r="Z112" s="22"/>
      <c r="AA112" s="23"/>
      <c r="AB112" s="22"/>
      <c r="AC112" s="23"/>
      <c r="AE112" s="29" t="str">
        <f t="shared" si="7"/>
        <v/>
      </c>
      <c r="AG112" s="7" t="str">
        <f>+$A$17</f>
        <v/>
      </c>
      <c r="AH112" s="7" t="str">
        <f>IF(A112&lt;&gt;"",IF(AE112&lt;&gt;"",AE112,0)+IF(K122&lt;&gt;"",K122,0),"")</f>
        <v/>
      </c>
      <c r="AI112" s="106" t="str">
        <f>IF(AH112="","",IF(AH112&gt;0,ROUND(AH112/LARGE(AH107:AH121,1),3),0))</f>
        <v/>
      </c>
    </row>
    <row r="113" spans="1:35" ht="13.5" x14ac:dyDescent="0.25">
      <c r="A113" s="59" t="str">
        <f>+$A$18</f>
        <v/>
      </c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2"/>
      <c r="O113" s="23"/>
      <c r="P113" s="22"/>
      <c r="Q113" s="23"/>
      <c r="R113" s="22"/>
      <c r="S113" s="23"/>
      <c r="T113" s="22"/>
      <c r="U113" s="23"/>
      <c r="V113" s="22"/>
      <c r="W113" s="23"/>
      <c r="X113" s="22"/>
      <c r="Y113" s="23"/>
      <c r="Z113" s="22"/>
      <c r="AA113" s="23"/>
      <c r="AB113" s="22"/>
      <c r="AC113" s="23"/>
      <c r="AE113" s="29" t="str">
        <f t="shared" si="7"/>
        <v/>
      </c>
      <c r="AG113" s="7" t="str">
        <f>+$A$18</f>
        <v/>
      </c>
      <c r="AH113" s="7" t="str">
        <f>IF(A113&lt;&gt;"",IF(AE113&lt;&gt;"",AE113,0)+IF(M122&lt;&gt;"",M122,0),"")</f>
        <v/>
      </c>
      <c r="AI113" s="106" t="str">
        <f>IF(AH113="","",IF(AH113&gt;0,ROUND(AH113/LARGE(AH107:AH121,1),3),0))</f>
        <v/>
      </c>
    </row>
    <row r="114" spans="1:35" ht="13.5" x14ac:dyDescent="0.25">
      <c r="A114" s="59" t="str">
        <f>+$A$19</f>
        <v/>
      </c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2"/>
      <c r="Q114" s="23"/>
      <c r="R114" s="22"/>
      <c r="S114" s="23"/>
      <c r="T114" s="22"/>
      <c r="U114" s="23"/>
      <c r="V114" s="22"/>
      <c r="W114" s="23"/>
      <c r="X114" s="22"/>
      <c r="Y114" s="23"/>
      <c r="Z114" s="22"/>
      <c r="AA114" s="23"/>
      <c r="AB114" s="22"/>
      <c r="AC114" s="23"/>
      <c r="AE114" s="29" t="str">
        <f t="shared" si="7"/>
        <v/>
      </c>
      <c r="AG114" s="7" t="str">
        <f>+$A$19</f>
        <v/>
      </c>
      <c r="AH114" s="7" t="str">
        <f>IF(A114&lt;&gt;"",IF(AE114&lt;&gt;"",AE114,0)+IF(O122&lt;&gt;"",O122,0),"")</f>
        <v/>
      </c>
      <c r="AI114" s="106" t="str">
        <f>IF(AH114="","",IF(AH114&gt;0,ROUND(AH114/LARGE(AH107:AH121,1),3),0))</f>
        <v/>
      </c>
    </row>
    <row r="115" spans="1:35" ht="13.5" x14ac:dyDescent="0.25">
      <c r="A115" s="59" t="str">
        <f>+$A$20</f>
        <v/>
      </c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79"/>
      <c r="P115" s="24"/>
      <c r="Q115" s="24"/>
      <c r="R115" s="22"/>
      <c r="S115" s="23"/>
      <c r="T115" s="22"/>
      <c r="U115" s="23"/>
      <c r="V115" s="22"/>
      <c r="W115" s="23"/>
      <c r="X115" s="22"/>
      <c r="Y115" s="23"/>
      <c r="Z115" s="22"/>
      <c r="AA115" s="23"/>
      <c r="AB115" s="22"/>
      <c r="AC115" s="23"/>
      <c r="AE115" s="29" t="str">
        <f t="shared" si="7"/>
        <v/>
      </c>
      <c r="AG115" s="7" t="str">
        <f>+$A$20</f>
        <v/>
      </c>
      <c r="AH115" s="7" t="str">
        <f>IF(A115&lt;&gt;"",IF(AE115&lt;&gt;"",AE115,0)+IF(Q122&lt;&gt;"",Q122,0),"")</f>
        <v/>
      </c>
      <c r="AI115" s="106" t="str">
        <f>IF(AH115="","",IF(AH115&gt;0,ROUND(AH115/LARGE(AH107:AH121,1),3),0))</f>
        <v/>
      </c>
    </row>
    <row r="116" spans="1:35" ht="13.5" x14ac:dyDescent="0.25">
      <c r="A116" s="59" t="str">
        <f>+$A$21</f>
        <v/>
      </c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2"/>
      <c r="U116" s="23"/>
      <c r="V116" s="22"/>
      <c r="W116" s="23"/>
      <c r="X116" s="22"/>
      <c r="Y116" s="23"/>
      <c r="Z116" s="22"/>
      <c r="AA116" s="23"/>
      <c r="AB116" s="22"/>
      <c r="AC116" s="23"/>
      <c r="AE116" s="29" t="str">
        <f t="shared" si="7"/>
        <v/>
      </c>
      <c r="AG116" s="7" t="str">
        <f>+$A$21</f>
        <v/>
      </c>
      <c r="AH116" s="7" t="str">
        <f>IF(A116&lt;&gt;"",IF(AE116&lt;&gt;"",AE116,0)+IF(S122&lt;&gt;"",S122,0),"")</f>
        <v/>
      </c>
      <c r="AI116" s="106" t="str">
        <f>IF(AH116="","",IF(AH116&gt;0,ROUND(AH116/LARGE(AH107:AH121,1),3),0))</f>
        <v/>
      </c>
    </row>
    <row r="117" spans="1:35" ht="13.5" x14ac:dyDescent="0.25">
      <c r="A117" s="59" t="str">
        <f>+$A$22</f>
        <v/>
      </c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2"/>
      <c r="W117" s="23"/>
      <c r="X117" s="22"/>
      <c r="Y117" s="23"/>
      <c r="Z117" s="22"/>
      <c r="AA117" s="23"/>
      <c r="AB117" s="22"/>
      <c r="AC117" s="23"/>
      <c r="AE117" s="29" t="str">
        <f t="shared" si="7"/>
        <v/>
      </c>
      <c r="AG117" s="7" t="str">
        <f>+$A$22</f>
        <v/>
      </c>
      <c r="AH117" s="7" t="str">
        <f>IF(A117&lt;&gt;"",IF(AE117&lt;&gt;"",AE117,0)+IF(U122&lt;&gt;"",U122,0),"")</f>
        <v/>
      </c>
      <c r="AI117" s="106" t="str">
        <f>IF(AH117="","",IF(AH117&gt;0,ROUND(AH117/LARGE(AH107:AH121,1),3),0))</f>
        <v/>
      </c>
    </row>
    <row r="118" spans="1:35" ht="13.5" x14ac:dyDescent="0.25">
      <c r="A118" s="59" t="str">
        <f>+$A$23</f>
        <v/>
      </c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2"/>
      <c r="Y118" s="23"/>
      <c r="Z118" s="22"/>
      <c r="AA118" s="23"/>
      <c r="AB118" s="22"/>
      <c r="AC118" s="23"/>
      <c r="AE118" s="29" t="str">
        <f t="shared" si="7"/>
        <v/>
      </c>
      <c r="AG118" s="7" t="str">
        <f>+$A$23</f>
        <v/>
      </c>
      <c r="AH118" s="7" t="str">
        <f>IF(A118&lt;&gt;"",IF(AE118&lt;&gt;"",AE118,0)+IF(W122&lt;&gt;"",W122,0),"")</f>
        <v/>
      </c>
      <c r="AI118" s="106" t="str">
        <f>IF(AH118="","",IF(AH118&gt;0,ROUND(AH118/LARGE(AH107:AH121,1),3),0))</f>
        <v/>
      </c>
    </row>
    <row r="119" spans="1:35" ht="13.5" x14ac:dyDescent="0.25">
      <c r="A119" s="59" t="str">
        <f>+$A$24</f>
        <v/>
      </c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2"/>
      <c r="AA119" s="23"/>
      <c r="AB119" s="22"/>
      <c r="AC119" s="23"/>
      <c r="AE119" s="29" t="str">
        <f t="shared" si="7"/>
        <v/>
      </c>
      <c r="AG119" s="7" t="str">
        <f>+$A$24</f>
        <v/>
      </c>
      <c r="AH119" s="7" t="str">
        <f>IF(A119&lt;&gt;"",IF(AE119&lt;&gt;"",AE119,0)+IF(Y122&lt;&gt;"",Y122,0),"")</f>
        <v/>
      </c>
      <c r="AI119" s="106" t="str">
        <f>IF(AH119="","",IF(AH119&gt;0,ROUND(AH119/LARGE(AH107:AH121,1),3),0))</f>
        <v/>
      </c>
    </row>
    <row r="120" spans="1:35" ht="13.5" x14ac:dyDescent="0.25">
      <c r="A120" s="59" t="str">
        <f>+$A$25</f>
        <v/>
      </c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2"/>
      <c r="AC120" s="23"/>
      <c r="AE120" s="29" t="str">
        <f t="shared" si="7"/>
        <v/>
      </c>
      <c r="AG120" s="7" t="str">
        <f>+$A$25</f>
        <v/>
      </c>
      <c r="AH120" s="7" t="str">
        <f>IF(A120&lt;&gt;"",IF(AE120&lt;&gt;"",AE120,0)+IF(AA122&lt;&gt;"",AA122,0),"")</f>
        <v/>
      </c>
      <c r="AI120" s="106" t="str">
        <f>IF(AH120="","",IF(AH120&gt;0,ROUND(AH120/LARGE(AH107:AH121,1),3),0))</f>
        <v/>
      </c>
    </row>
    <row r="121" spans="1:35" x14ac:dyDescent="0.2">
      <c r="A121" s="59" t="str">
        <f>+$A$26</f>
        <v/>
      </c>
      <c r="C121" s="3"/>
      <c r="AE121" s="26"/>
      <c r="AG121" s="40" t="str">
        <f>+$A$26</f>
        <v/>
      </c>
      <c r="AH121" s="40" t="str">
        <f>IF(A121&lt;&gt;"",IF(AE121&lt;&gt;"",AE121,0)+IF(AC122&lt;&gt;"",AC122,0),"")</f>
        <v/>
      </c>
      <c r="AI121" s="107" t="str">
        <f>IF(AH121="","",IF(AH121&gt;0,ROUND(AH121/LARGE(AH107:AH121,1),3),0))</f>
        <v/>
      </c>
    </row>
    <row r="122" spans="1:35" s="26" customFormat="1" x14ac:dyDescent="0.2">
      <c r="C122" s="27" t="str">
        <f>IF(C106="","",SUM(C107:C120))</f>
        <v/>
      </c>
      <c r="E122" s="27" t="str">
        <f>IF(E106="","",SUM(E107:E120))</f>
        <v/>
      </c>
      <c r="G122" s="27" t="str">
        <f>IF(G106="","",SUM(G107:G120))</f>
        <v/>
      </c>
      <c r="I122" s="27" t="str">
        <f>IF(I106="","",SUM(I107:I120))</f>
        <v/>
      </c>
      <c r="K122" s="27" t="str">
        <f>IF(K106="","",SUM(K107:K120))</f>
        <v/>
      </c>
      <c r="M122" s="27" t="str">
        <f>IF(M106="","",SUM(M107:M120))</f>
        <v/>
      </c>
      <c r="O122" s="27" t="str">
        <f>IF(O106="","",SUM(O107:O120))</f>
        <v/>
      </c>
      <c r="Q122" s="27" t="str">
        <f>IF(Q106="","",SUM(Q107:Q120))</f>
        <v/>
      </c>
      <c r="S122" s="27" t="str">
        <f>IF(S106="","",SUM(S107:S120))</f>
        <v/>
      </c>
      <c r="U122" s="27" t="str">
        <f>IF(U106="","",SUM(U107:U120))</f>
        <v/>
      </c>
      <c r="W122" s="27" t="str">
        <f>IF(W106="","",SUM(W107:W120))</f>
        <v/>
      </c>
      <c r="X122" s="27"/>
      <c r="Y122" s="27" t="str">
        <f>IF(Y106="","",SUM(Y107:Y120))</f>
        <v/>
      </c>
      <c r="AA122" s="27" t="str">
        <f>IF(AA106="","",SUM(AA107:AA120))</f>
        <v/>
      </c>
      <c r="AC122" s="27" t="str">
        <f>IF(AC106="","",SUM(AC107:AC120))</f>
        <v/>
      </c>
      <c r="AG122" s="41"/>
      <c r="AH122" s="93"/>
      <c r="AI122" s="41"/>
    </row>
    <row r="123" spans="1:35" ht="24" customHeight="1" x14ac:dyDescent="0.2">
      <c r="AC123" s="8" t="str">
        <f>"Firma ("&amp;Anagrafica!B93&amp;")"</f>
        <v>Firma ()</v>
      </c>
      <c r="AE123" s="88"/>
      <c r="AF123" s="88"/>
      <c r="AG123" s="89"/>
      <c r="AH123" s="88"/>
      <c r="AI123" s="88"/>
    </row>
  </sheetData>
  <mergeCells count="70">
    <mergeCell ref="AB24:AE24"/>
    <mergeCell ref="AB25:AE25"/>
    <mergeCell ref="AB26:AE26"/>
    <mergeCell ref="AB20:AE20"/>
    <mergeCell ref="AB21:AE21"/>
    <mergeCell ref="AB22:AE22"/>
    <mergeCell ref="AB23:AE23"/>
    <mergeCell ref="AB16:AE16"/>
    <mergeCell ref="AB17:AE17"/>
    <mergeCell ref="AB18:AE18"/>
    <mergeCell ref="AB19:AE19"/>
    <mergeCell ref="AB12:AE12"/>
    <mergeCell ref="AB13:AE13"/>
    <mergeCell ref="AB14:AE14"/>
    <mergeCell ref="AB15:AE15"/>
    <mergeCell ref="A8:AG8"/>
    <mergeCell ref="A9:AG9"/>
    <mergeCell ref="A11:S11"/>
    <mergeCell ref="AB11:AE11"/>
    <mergeCell ref="T11:W11"/>
    <mergeCell ref="X11:AA11"/>
    <mergeCell ref="B17:S17"/>
    <mergeCell ref="A1:AG1"/>
    <mergeCell ref="P27:S27"/>
    <mergeCell ref="T27:W27"/>
    <mergeCell ref="T26:W26"/>
    <mergeCell ref="B19:S19"/>
    <mergeCell ref="T20:W20"/>
    <mergeCell ref="B18:S18"/>
    <mergeCell ref="B20:S20"/>
    <mergeCell ref="B25:S25"/>
    <mergeCell ref="B26:S26"/>
    <mergeCell ref="B21:S21"/>
    <mergeCell ref="B22:S22"/>
    <mergeCell ref="B23:S23"/>
    <mergeCell ref="B24:S24"/>
    <mergeCell ref="A5:AI5"/>
    <mergeCell ref="B12:S12"/>
    <mergeCell ref="B13:S13"/>
    <mergeCell ref="T12:W12"/>
    <mergeCell ref="T13:W13"/>
    <mergeCell ref="T16:W16"/>
    <mergeCell ref="B14:S14"/>
    <mergeCell ref="B15:S15"/>
    <mergeCell ref="B16:S16"/>
    <mergeCell ref="X17:AA17"/>
    <mergeCell ref="T14:W14"/>
    <mergeCell ref="T15:W15"/>
    <mergeCell ref="T25:W25"/>
    <mergeCell ref="T24:W24"/>
    <mergeCell ref="T22:W22"/>
    <mergeCell ref="T21:W21"/>
    <mergeCell ref="T23:W23"/>
    <mergeCell ref="T17:W17"/>
    <mergeCell ref="T18:W18"/>
    <mergeCell ref="T19:W19"/>
    <mergeCell ref="X18:AA18"/>
    <mergeCell ref="X19:AA19"/>
    <mergeCell ref="X20:AA20"/>
    <mergeCell ref="X21:AA21"/>
    <mergeCell ref="X12:AA12"/>
    <mergeCell ref="X13:AA13"/>
    <mergeCell ref="X14:AA14"/>
    <mergeCell ref="X15:AA15"/>
    <mergeCell ref="X16:AA16"/>
    <mergeCell ref="X26:AA26"/>
    <mergeCell ref="X22:AA22"/>
    <mergeCell ref="X23:AA23"/>
    <mergeCell ref="X24:AA24"/>
    <mergeCell ref="X25:AA25"/>
  </mergeCells>
  <phoneticPr fontId="0" type="noConversion"/>
  <conditionalFormatting sqref="C46 W46:Y46 C65 E46 G46 I46 K46 M46 O46 Q46 U46 S46 AC84 W65:Y65 E65 G65 I65 K65 M65 O65 Q65 U65 S65 AC65 AA65 AA46 C84 W84:Y84 E84 G84 I84 K84 M84 O84 Q84 U84 S84 AA84 AC46 C103 AC122 W103:Y103 E103 G103 I103 K103 M103 O103 Q103 U103 S103 AC103 AA103 C122 W122:Y122 E122 G122 I122 K122 M122 O122 Q122 U122 S122 AA122">
    <cfRule type="expression" dxfId="1109" priority="1" stopIfTrue="1">
      <formula>C30=""</formula>
    </cfRule>
  </conditionalFormatting>
  <conditionalFormatting sqref="B52:E63 B51:C51 H54:I63 J55:K63 L56:M63 N57:O63 P58:Q63 R59:S63 T60:U63 V61:W63 X62:Y63 Z63:AA63 F53:G63 Z82:AA82 F72:G82 H73:I82 J74:K82 L75:M82 N76:O82 P77:Q82 R78:S82 T79:U82 V80:W82 X81:Y82 B71:E82 B70:C70 B90:E101 B89:C89 H92:I101 J93:K101 L94:M101 N95:O101 P96:Q101 R97:S101 T98:U101 V99:W101 X100:Y101 Z101:AA101 F91:G101 Z120:AA120 F110:G120 H111:I120 J112:K120 L113:M120 N114:O120 P115:Q120 R116:S120 T117:U120 V118:W120 X119:Y120 B109:E120 B108:C108 B33:E44 B32:C32 H35:I44 J36:K44 L37:M44 N38:O44 P39:Q44 R40:S44 T41:U44 V42:W44 X43:Y44 Z44:AA44 F34:G44">
    <cfRule type="expression" dxfId="1108" priority="2" stopIfTrue="1">
      <formula>AND($A32&lt;&gt;"",$A33="")</formula>
    </cfRule>
    <cfRule type="expression" dxfId="1107" priority="3" stopIfTrue="1">
      <formula>$A32=""</formula>
    </cfRule>
  </conditionalFormatting>
  <conditionalFormatting sqref="B50 D50:D51 F50:F52 H50:H53 J50:J54 L50:L55 N50:N56 P50:P57 R50:R58 T50:T59 V50:V60 X50:X61 Z50:Z62 AB50:AB63">
    <cfRule type="expression" dxfId="1106" priority="4" stopIfTrue="1">
      <formula>AND(OR($A50="",C$49=""),$AE50&lt;&gt;"")</formula>
    </cfRule>
    <cfRule type="expression" dxfId="1105" priority="5" stopIfTrue="1">
      <formula>OR($A50="",C$49="")</formula>
    </cfRule>
  </conditionalFormatting>
  <conditionalFormatting sqref="C50 E50:E51 G50:G52 I50:I53 K50:K54 M50:M55 O50:O56 Q50:Q57 S50:S58 U50:U59 W50:W60 Y50:Y61 AA50:AA62 AC50:AC63 C88 E88:E89 G88:G90 I88:I91 K88:K92 M88:M93 O88:O94 Q88:Q95 S88:S96 U88:U97 W88:W98 Y88:Y99 AA88:AA100 AC88:AC101">
    <cfRule type="expression" dxfId="1104" priority="6" stopIfTrue="1">
      <formula>AND(OR($A50="",C$49=""),$AE50&lt;&gt;"")</formula>
    </cfRule>
    <cfRule type="expression" dxfId="1103" priority="7" stopIfTrue="1">
      <formula>C$49=""</formula>
    </cfRule>
  </conditionalFormatting>
  <conditionalFormatting sqref="B69 F69:F71 D69:D70 H69:H72 J69:J73 L69:L74 N69:N75 P69:P76 R69:R77 T69:T78 V69:V79 X69:X80 Z69:Z81 AB69:AB82 X118">
    <cfRule type="expression" dxfId="1102" priority="8" stopIfTrue="1">
      <formula>AND(OR($A69="",C$68=""),$AE69&lt;&gt;"")</formula>
    </cfRule>
    <cfRule type="expression" dxfId="1101" priority="9" stopIfTrue="1">
      <formula>OR($A69="",C$68="")</formula>
    </cfRule>
  </conditionalFormatting>
  <conditionalFormatting sqref="C69 G69:G71 E69:E70 I69:I72 K69:K73 M69:M74 O69:O75 Q69:Q76 S69:S77 U69:U78 W69:W79 Y69:Y80 AA69:AA81 AC69:AC82 C107 G107:G109 E107:E108 I107:I110 K107:K111 M107:M112 O107:O113 Q107:Q114 S107:S115 U107:U116 W107:W117 Y107:Y118 AA107:AA119 AC107:AC120">
    <cfRule type="expression" dxfId="1100" priority="10" stopIfTrue="1">
      <formula>AND(OR($A69="",C$68=""),$AE69&lt;&gt;"")</formula>
    </cfRule>
    <cfRule type="expression" dxfId="1099" priority="11" stopIfTrue="1">
      <formula>C$68=""</formula>
    </cfRule>
  </conditionalFormatting>
  <conditionalFormatting sqref="B88 D88:D89 F88:F90 H88:H91 J88:J92 L88:L93 N88:N94 P88:P95 R88:R96 T88:T97 V88:V98 X88:X99 Z88:Z100 AB88:AB101">
    <cfRule type="expression" dxfId="1098" priority="12" stopIfTrue="1">
      <formula>AND(OR($A88="",C$87=""),$AE88&lt;&gt;"")</formula>
    </cfRule>
    <cfRule type="expression" dxfId="1097" priority="13" stopIfTrue="1">
      <formula>OR($A88="",C$87="")</formula>
    </cfRule>
  </conditionalFormatting>
  <conditionalFormatting sqref="B107 D107:D108 F107:F109 H107:H110 J107:J111 L107:L112 N107:N113 P107:P114 R107:R115 T107:T116 V107:V117 X107:X117 Z107:Z119 AB107:AB120">
    <cfRule type="expression" dxfId="1096" priority="14" stopIfTrue="1">
      <formula>AND(OR($A107="",C$106=""),$AE107&lt;&gt;"")</formula>
    </cfRule>
    <cfRule type="expression" dxfId="1095" priority="15" stopIfTrue="1">
      <formula>OR($A107="",C$106="")</formula>
    </cfRule>
  </conditionalFormatting>
  <conditionalFormatting sqref="B31 D31:D32 R31:R39 AB31:AB44 Z31:Z43 X31:X42 V31:V41 T31:T40 P31:P38 N31:N37 L31:L36 J31:J35 H31:H34 F31:F33">
    <cfRule type="expression" dxfId="1094" priority="16" stopIfTrue="1">
      <formula>AND(OR($A31="",C$30=""),$AE31&lt;&gt;"")</formula>
    </cfRule>
    <cfRule type="expression" dxfId="1093" priority="17" stopIfTrue="1">
      <formula>OR($A31="",C$30="")</formula>
    </cfRule>
  </conditionalFormatting>
  <conditionalFormatting sqref="C31 E31:E32 S31:S39 AC31:AC44 AA31:AA43 Y31:Y42 W31:W41 U31:U40 Q31:Q38 O31:O37 M31:M36 K31:K35 I31:I34 G31:G33">
    <cfRule type="expression" dxfId="1092" priority="18" stopIfTrue="1">
      <formula>AND(OR($A31="",C$30=""),$AE31&lt;&gt;"")</formula>
    </cfRule>
    <cfRule type="expression" dxfId="1091" priority="19" stopIfTrue="1">
      <formula>C$30=""</formula>
    </cfRule>
  </conditionalFormatting>
  <conditionalFormatting sqref="A31:A45 A107:A121 AE107:AE120 B106:AC106 AE88:AE101 A88:A102 B87:AC87 A69:A83 B68:AC68 AE69:AE82 AE50:AE63 B49:AC49 A50:A64 B30:AC30 AE31:AE44">
    <cfRule type="cellIs" dxfId="1090" priority="20" stopIfTrue="1" operator="equal">
      <formula>""</formula>
    </cfRule>
  </conditionalFormatting>
  <hyperlinks>
    <hyperlink ref="A1" location="Anagrafica!A1" display="Torna alla scheda Anagrafica" xr:uid="{00000000-0004-0000-2500-000000000000}"/>
  </hyperlinks>
  <pageMargins left="0.39370078740157483" right="0.39370078740157483" top="0.39370078740157483" bottom="0.78740157480314965" header="0.51181102362204722" footer="0.39370078740157483"/>
  <pageSetup paperSize="9" scale="42" orientation="portrait" r:id="rId1"/>
  <headerFooter alignWithMargins="0">
    <oddFooter>&amp;L&amp;"Arial Narrow,Normale"&amp;8&amp;D&amp;R&amp;"Arial Narrow,Normale"&amp;A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oglio82">
    <tabColor indexed="47"/>
    <pageSetUpPr fitToPage="1"/>
  </sheetPr>
  <dimension ref="A1:AG26"/>
  <sheetViews>
    <sheetView showGridLines="0" view="pageBreakPreview" topLeftCell="B1" zoomScale="99" zoomScaleNormal="78" workbookViewId="0">
      <selection activeCell="A5" sqref="A5:N5"/>
    </sheetView>
  </sheetViews>
  <sheetFormatPr defaultColWidth="9.140625" defaultRowHeight="12.75" outlineLevelCol="1" x14ac:dyDescent="0.2"/>
  <cols>
    <col min="1" max="1" width="42.7109375" style="3" customWidth="1"/>
    <col min="2" max="11" width="9.7109375" style="3" customWidth="1" outlineLevel="1"/>
    <col min="12" max="15" width="12.7109375" style="3" customWidth="1"/>
    <col min="16" max="21" width="3" style="3" customWidth="1"/>
    <col min="22" max="22" width="2.42578125" style="3" customWidth="1"/>
    <col min="23" max="23" width="3.5703125" style="3" customWidth="1"/>
    <col min="24" max="41" width="3" style="3" customWidth="1"/>
    <col min="42" max="42" width="3.140625" style="3" customWidth="1"/>
    <col min="43" max="16384" width="9.140625" style="3"/>
  </cols>
  <sheetData>
    <row r="1" spans="1:33" ht="26.25" customHeight="1" x14ac:dyDescent="0.2">
      <c r="A1" s="353" t="s">
        <v>21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</row>
    <row r="2" spans="1:33" s="30" customFormat="1" ht="13.5" x14ac:dyDescent="0.25">
      <c r="A2" s="45" t="s">
        <v>16</v>
      </c>
      <c r="B2" s="46"/>
      <c r="C2" s="47"/>
      <c r="D2" s="48"/>
      <c r="E2" s="46"/>
      <c r="F2" s="46"/>
      <c r="G2" s="46"/>
      <c r="H2" s="46"/>
      <c r="I2" s="46"/>
      <c r="J2" s="46"/>
      <c r="K2" s="46"/>
      <c r="L2" s="46"/>
      <c r="M2" s="46"/>
      <c r="N2" s="49"/>
      <c r="AE2" s="32"/>
    </row>
    <row r="3" spans="1:33" s="31" customFormat="1" ht="13.5" x14ac:dyDescent="0.25">
      <c r="A3" s="50"/>
      <c r="B3" s="50"/>
      <c r="C3" s="51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</row>
    <row r="4" spans="1:33" s="9" customFormat="1" ht="6" customHeight="1" x14ac:dyDescent="0.3">
      <c r="A4" s="52"/>
      <c r="B4" s="52"/>
      <c r="C4" s="53"/>
      <c r="D4" s="54"/>
      <c r="E4" s="52"/>
      <c r="F4" s="52"/>
      <c r="G4" s="52"/>
      <c r="H4" s="52"/>
      <c r="I4" s="52"/>
      <c r="J4" s="52"/>
      <c r="K4" s="52"/>
      <c r="L4" s="52"/>
      <c r="M4" s="52"/>
      <c r="N4" s="52"/>
    </row>
    <row r="5" spans="1:33" s="9" customFormat="1" ht="39.75" customHeight="1" x14ac:dyDescent="0.3">
      <c r="A5" s="352" t="str">
        <f>IF(Anagrafica!A3&lt;&gt;"",Anagrafica!A3,"")</f>
        <v>CDC ___/______/______ ANNO_______ (agg. P se plurien.) 
TITOLO DEL CDC______________________________</v>
      </c>
      <c r="B5" s="352"/>
      <c r="C5" s="352"/>
      <c r="D5" s="352"/>
      <c r="E5" s="352"/>
      <c r="F5" s="352"/>
      <c r="G5" s="352"/>
      <c r="H5" s="352"/>
      <c r="I5" s="352"/>
      <c r="J5" s="352"/>
      <c r="K5" s="352"/>
      <c r="L5" s="352"/>
      <c r="M5" s="352"/>
      <c r="N5" s="352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</row>
    <row r="6" spans="1:33" s="9" customFormat="1" ht="20.25" x14ac:dyDescent="0.3">
      <c r="C6" s="10"/>
      <c r="D6" s="11"/>
    </row>
    <row r="7" spans="1:33" s="1" customFormat="1" ht="18.75" x14ac:dyDescent="0.3">
      <c r="A7" s="354" t="str">
        <f>IF(Anagrafica!$D$33&gt;0,"Criterio: "&amp; Anagrafica!A32&amp;" - "&amp;Anagrafica!B32,"")</f>
        <v/>
      </c>
      <c r="B7" s="354"/>
      <c r="C7" s="354"/>
      <c r="D7" s="354"/>
      <c r="E7" s="354"/>
      <c r="F7" s="354"/>
      <c r="G7" s="354"/>
      <c r="H7" s="354"/>
      <c r="I7" s="354"/>
      <c r="J7" s="354"/>
      <c r="K7" s="354"/>
      <c r="L7" s="64"/>
      <c r="M7" s="65" t="s">
        <v>15</v>
      </c>
      <c r="N7" s="66" t="str">
        <f>IF(Anagrafica!$D$33&gt;0,IF(+Anagrafica!C32&lt;&gt;"",Anagrafica!C32,""),"")</f>
        <v/>
      </c>
      <c r="O7" s="67"/>
      <c r="P7" s="67"/>
      <c r="Q7" s="67"/>
      <c r="T7" s="64"/>
      <c r="U7" s="64"/>
      <c r="V7" s="64"/>
      <c r="W7" s="64"/>
      <c r="X7" s="64"/>
      <c r="AG7" s="25"/>
    </row>
    <row r="8" spans="1:33" s="15" customFormat="1" ht="18" x14ac:dyDescent="0.25">
      <c r="A8" s="14"/>
    </row>
    <row r="9" spans="1:33" s="2" customFormat="1" x14ac:dyDescent="0.2"/>
    <row r="10" spans="1:33" ht="26.25" thickBot="1" x14ac:dyDescent="0.25">
      <c r="A10" s="21" t="s">
        <v>13</v>
      </c>
      <c r="B10" s="17" t="str">
        <f>Anagrafica!A33</f>
        <v/>
      </c>
      <c r="C10" s="17" t="str">
        <f>Anagrafica!A34</f>
        <v/>
      </c>
      <c r="D10" s="17" t="str">
        <f>Anagrafica!A35</f>
        <v/>
      </c>
      <c r="E10" s="17" t="str">
        <f>Anagrafica!A36</f>
        <v/>
      </c>
      <c r="F10" s="17" t="str">
        <f>Anagrafica!A37</f>
        <v/>
      </c>
      <c r="G10" s="17" t="str">
        <f>Anagrafica!A38</f>
        <v/>
      </c>
      <c r="H10" s="17" t="str">
        <f>Anagrafica!A39</f>
        <v/>
      </c>
      <c r="I10" s="17" t="str">
        <f>Anagrafica!A40</f>
        <v/>
      </c>
      <c r="J10" s="17" t="str">
        <f>Anagrafica!A41</f>
        <v/>
      </c>
      <c r="K10" s="17" t="str">
        <f>Anagrafica!A42</f>
        <v/>
      </c>
      <c r="L10" s="4" t="s">
        <v>20</v>
      </c>
      <c r="M10" s="4" t="s">
        <v>0</v>
      </c>
      <c r="N10" s="18" t="s">
        <v>5</v>
      </c>
    </row>
    <row r="11" spans="1:33" ht="16.5" x14ac:dyDescent="0.3">
      <c r="A11" s="34" t="str">
        <f>IF(AND(Anagrafica!$D$33&gt;0,Anagrafica!A99&lt;&gt;""),Anagrafica!A99&amp;" - "&amp;Anagrafica!B99,"")</f>
        <v/>
      </c>
      <c r="B11" s="77" t="str">
        <f>IF(Anagrafica!$A$33&lt;&gt;"",'EVT3.1'!$AI12,"")</f>
        <v/>
      </c>
      <c r="C11" s="77" t="str">
        <f>IF(Anagrafica!$A$34&lt;&gt;"",'EVT3.1'!$AI12,"")</f>
        <v/>
      </c>
      <c r="D11" s="77" t="str">
        <f>IF(Anagrafica!$A$35&lt;&gt;"",'EVT3.1'!$AI12,"")</f>
        <v/>
      </c>
      <c r="E11" s="77" t="str">
        <f>IF(Anagrafica!$A$36&lt;&gt;"",'EVT3.1'!$AI12,"")</f>
        <v/>
      </c>
      <c r="F11" s="77" t="str">
        <f>IF(Anagrafica!$A$37&lt;&gt;"",'EVT3.1'!$AI12,"")</f>
        <v/>
      </c>
      <c r="G11" s="77" t="str">
        <f>IF(Anagrafica!$A$38&lt;&gt;"",'EVT3.1'!$AI12,"")</f>
        <v/>
      </c>
      <c r="H11" s="77" t="str">
        <f>IF(Anagrafica!$A$39&lt;&gt;"",'EVT3.1'!$AI12,"")</f>
        <v/>
      </c>
      <c r="I11" s="77" t="str">
        <f>IF(Anagrafica!$A$40&lt;&gt;"",'EVT3.1'!$AI12,"")</f>
        <v/>
      </c>
      <c r="J11" s="77" t="str">
        <f>IF(Anagrafica!$A$41&lt;&gt;"",'EVT3.1'!$AI12,"")</f>
        <v/>
      </c>
      <c r="K11" s="77" t="str">
        <f>IF(Anagrafica!$A$42&lt;&gt;"",'EVT3.1'!$AI12,"")</f>
        <v/>
      </c>
      <c r="L11" s="68" t="str">
        <f>IF(A11&lt;&gt;"",SUM(B11:K11),"")</f>
        <v/>
      </c>
      <c r="M11" s="74" t="str">
        <f>IF(AND(L11&lt;&gt;"",L11&gt;0),ROUND(L11/LARGE($L$11:$L$25,1),3),IF(L11=0,0,""))</f>
        <v/>
      </c>
      <c r="N11" s="36" t="str">
        <f t="shared" ref="N11:N25" si="0">IF(M11&lt;&gt;"",ROUND(M11*$N$7,3),"")</f>
        <v/>
      </c>
      <c r="O11" s="16"/>
      <c r="P11" s="16"/>
      <c r="Q11" s="16"/>
      <c r="R11" s="16"/>
      <c r="S11" s="16"/>
      <c r="T11" s="16"/>
      <c r="U11" s="16"/>
    </row>
    <row r="12" spans="1:33" ht="16.5" x14ac:dyDescent="0.3">
      <c r="A12" s="35" t="str">
        <f>IF(AND(Anagrafica!$D$33&gt;0,Anagrafica!A100&lt;&gt;""),Anagrafica!A100&amp;" - "&amp;Anagrafica!B100,"")</f>
        <v/>
      </c>
      <c r="B12" s="78" t="str">
        <f>IF(Anagrafica!$A$33&lt;&gt;"",'EVT3.1'!$AI13,"")</f>
        <v/>
      </c>
      <c r="C12" s="78" t="str">
        <f>IF(Anagrafica!$A$34&lt;&gt;"",'EVT3.1'!$AI13,"")</f>
        <v/>
      </c>
      <c r="D12" s="78" t="str">
        <f>IF(Anagrafica!$A$35&lt;&gt;"",'EVT3.1'!$AI13,"")</f>
        <v/>
      </c>
      <c r="E12" s="78" t="str">
        <f>IF(Anagrafica!$A$36&lt;&gt;"",'EVT3.1'!$AI13,"")</f>
        <v/>
      </c>
      <c r="F12" s="78" t="str">
        <f>IF(Anagrafica!$A$37&lt;&gt;"",'EVT3.1'!$AI13,"")</f>
        <v/>
      </c>
      <c r="G12" s="78" t="str">
        <f>IF(Anagrafica!$A$38&lt;&gt;"",'EVT3.1'!$AI13,"")</f>
        <v/>
      </c>
      <c r="H12" s="78" t="str">
        <f>IF(Anagrafica!$A$39&lt;&gt;"",'EVT3.1'!$AI13,"")</f>
        <v/>
      </c>
      <c r="I12" s="78" t="str">
        <f>IF(Anagrafica!$A$40&lt;&gt;"",'EVT3.1'!$AI13,"")</f>
        <v/>
      </c>
      <c r="J12" s="78" t="str">
        <f>IF(Anagrafica!$A$41&lt;&gt;"",'EVT3.1'!$AI13,"")</f>
        <v/>
      </c>
      <c r="K12" s="78" t="str">
        <f>IF(Anagrafica!$A$42&lt;&gt;"",'EVT3.1'!$AI13,"")</f>
        <v/>
      </c>
      <c r="L12" s="69" t="str">
        <f t="shared" ref="L12:L25" si="1">IF(A12&lt;&gt;"",SUM(B12:K12),"")</f>
        <v/>
      </c>
      <c r="M12" s="75" t="str">
        <f t="shared" ref="M12:M25" si="2">IF(AND(L12&lt;&gt;"",L12&gt;0),ROUND(L12/LARGE($L$11:$L$25,1),3),IF(L12=0,0,""))</f>
        <v/>
      </c>
      <c r="N12" s="37" t="str">
        <f t="shared" si="0"/>
        <v/>
      </c>
      <c r="O12" s="16"/>
      <c r="P12" s="16"/>
      <c r="Q12" s="16"/>
      <c r="R12" s="16"/>
      <c r="S12" s="16"/>
      <c r="T12" s="16"/>
      <c r="U12" s="16"/>
    </row>
    <row r="13" spans="1:33" ht="16.5" x14ac:dyDescent="0.3">
      <c r="A13" s="35" t="str">
        <f>IF(AND(Anagrafica!$D$33&gt;0,Anagrafica!A101&lt;&gt;""),Anagrafica!A101&amp;" - "&amp;Anagrafica!B101,"")</f>
        <v/>
      </c>
      <c r="B13" s="78" t="str">
        <f>IF(Anagrafica!$A$33&lt;&gt;"",'EVT3.1'!$AI14,"")</f>
        <v/>
      </c>
      <c r="C13" s="78" t="str">
        <f>IF(Anagrafica!$A$34&lt;&gt;"",'EVT3.1'!$AI14,"")</f>
        <v/>
      </c>
      <c r="D13" s="78" t="str">
        <f>IF(Anagrafica!$A$35&lt;&gt;"",'EVT3.1'!$AI14,"")</f>
        <v/>
      </c>
      <c r="E13" s="78" t="str">
        <f>IF(Anagrafica!$A$36&lt;&gt;"",'EVT3.1'!$AI14,"")</f>
        <v/>
      </c>
      <c r="F13" s="78" t="str">
        <f>IF(Anagrafica!$A$37&lt;&gt;"",'EVT3.1'!$AI14,"")</f>
        <v/>
      </c>
      <c r="G13" s="78" t="str">
        <f>IF(Anagrafica!$A$38&lt;&gt;"",'EVT3.1'!$AI14,"")</f>
        <v/>
      </c>
      <c r="H13" s="78" t="str">
        <f>IF(Anagrafica!$A$39&lt;&gt;"",'EVT3.1'!$AI14,"")</f>
        <v/>
      </c>
      <c r="I13" s="78" t="str">
        <f>IF(Anagrafica!$A$40&lt;&gt;"",'EVT3.1'!$AI14,"")</f>
        <v/>
      </c>
      <c r="J13" s="78" t="str">
        <f>IF(Anagrafica!$A$41&lt;&gt;"",'EVT3.1'!$AI14,"")</f>
        <v/>
      </c>
      <c r="K13" s="78" t="str">
        <f>IF(Anagrafica!$A$42&lt;&gt;"",'EVT3.1'!$AI14,"")</f>
        <v/>
      </c>
      <c r="L13" s="69" t="str">
        <f t="shared" si="1"/>
        <v/>
      </c>
      <c r="M13" s="75" t="str">
        <f t="shared" si="2"/>
        <v/>
      </c>
      <c r="N13" s="37" t="str">
        <f t="shared" si="0"/>
        <v/>
      </c>
      <c r="O13" s="16"/>
      <c r="P13" s="16"/>
      <c r="Q13" s="16"/>
      <c r="R13" s="16"/>
      <c r="S13" s="16"/>
      <c r="T13" s="16"/>
      <c r="U13" s="16"/>
    </row>
    <row r="14" spans="1:33" ht="16.5" x14ac:dyDescent="0.3">
      <c r="A14" s="35" t="str">
        <f>IF(AND(Anagrafica!$D$33&gt;0,Anagrafica!A102&lt;&gt;""),Anagrafica!A102&amp;" - "&amp;Anagrafica!B102,"")</f>
        <v/>
      </c>
      <c r="B14" s="78" t="str">
        <f>IF(Anagrafica!$A$33&lt;&gt;"",'EVT3.1'!$AI15,"")</f>
        <v/>
      </c>
      <c r="C14" s="78" t="str">
        <f>IF(Anagrafica!$A$34&lt;&gt;"",'EVT3.1'!$AI15,"")</f>
        <v/>
      </c>
      <c r="D14" s="78" t="str">
        <f>IF(Anagrafica!$A$35&lt;&gt;"",'EVT3.1'!$AI15,"")</f>
        <v/>
      </c>
      <c r="E14" s="78" t="str">
        <f>IF(Anagrafica!$A$36&lt;&gt;"",'EVT3.1'!$AI15,"")</f>
        <v/>
      </c>
      <c r="F14" s="78" t="str">
        <f>IF(Anagrafica!$A$37&lt;&gt;"",'EVT3.1'!$AI15,"")</f>
        <v/>
      </c>
      <c r="G14" s="78" t="str">
        <f>IF(Anagrafica!$A$38&lt;&gt;"",'EVT3.1'!$AI15,"")</f>
        <v/>
      </c>
      <c r="H14" s="78" t="str">
        <f>IF(Anagrafica!$A$39&lt;&gt;"",'EVT3.1'!$AI15,"")</f>
        <v/>
      </c>
      <c r="I14" s="78" t="str">
        <f>IF(Anagrafica!$A$40&lt;&gt;"",'EVT3.1'!$AI15,"")</f>
        <v/>
      </c>
      <c r="J14" s="78" t="str">
        <f>IF(Anagrafica!$A$41&lt;&gt;"",'EVT3.1'!$AI15,"")</f>
        <v/>
      </c>
      <c r="K14" s="78" t="str">
        <f>IF(Anagrafica!$A$42&lt;&gt;"",'EVT3.1'!$AI15,"")</f>
        <v/>
      </c>
      <c r="L14" s="69" t="str">
        <f t="shared" si="1"/>
        <v/>
      </c>
      <c r="M14" s="75" t="str">
        <f t="shared" si="2"/>
        <v/>
      </c>
      <c r="N14" s="37" t="str">
        <f t="shared" si="0"/>
        <v/>
      </c>
      <c r="O14" s="16"/>
      <c r="P14" s="16"/>
      <c r="Q14" s="16"/>
      <c r="R14" s="16"/>
      <c r="S14" s="16"/>
      <c r="T14" s="16"/>
      <c r="U14" s="16"/>
    </row>
    <row r="15" spans="1:33" ht="16.5" x14ac:dyDescent="0.3">
      <c r="A15" s="35" t="str">
        <f>IF(AND(Anagrafica!$D$33&gt;0,Anagrafica!A103&lt;&gt;""),Anagrafica!A103&amp;" - "&amp;Anagrafica!B103,"")</f>
        <v/>
      </c>
      <c r="B15" s="78" t="str">
        <f>IF(Anagrafica!$A$33&lt;&gt;"",'EVT3.1'!$AI16,"")</f>
        <v/>
      </c>
      <c r="C15" s="78" t="str">
        <f>IF(Anagrafica!$A$34&lt;&gt;"",'EVT3.1'!$AI16,"")</f>
        <v/>
      </c>
      <c r="D15" s="78" t="str">
        <f>IF(Anagrafica!$A$35&lt;&gt;"",'EVT3.1'!$AI16,"")</f>
        <v/>
      </c>
      <c r="E15" s="78" t="str">
        <f>IF(Anagrafica!$A$36&lt;&gt;"",'EVT3.1'!$AI16,"")</f>
        <v/>
      </c>
      <c r="F15" s="78" t="str">
        <f>IF(Anagrafica!$A$37&lt;&gt;"",'EVT3.1'!$AI16,"")</f>
        <v/>
      </c>
      <c r="G15" s="78" t="str">
        <f>IF(Anagrafica!$A$38&lt;&gt;"",'EVT3.1'!$AI16,"")</f>
        <v/>
      </c>
      <c r="H15" s="78" t="str">
        <f>IF(Anagrafica!$A$39&lt;&gt;"",'EVT3.1'!$AI16,"")</f>
        <v/>
      </c>
      <c r="I15" s="78" t="str">
        <f>IF(Anagrafica!$A$40&lt;&gt;"",'EVT3.1'!$AI16,"")</f>
        <v/>
      </c>
      <c r="J15" s="78" t="str">
        <f>IF(Anagrafica!$A$41&lt;&gt;"",'EVT3.1'!$AI16,"")</f>
        <v/>
      </c>
      <c r="K15" s="78" t="str">
        <f>IF(Anagrafica!$A$42&lt;&gt;"",'EVT3.1'!$AI16,"")</f>
        <v/>
      </c>
      <c r="L15" s="69" t="str">
        <f t="shared" si="1"/>
        <v/>
      </c>
      <c r="M15" s="75" t="str">
        <f t="shared" si="2"/>
        <v/>
      </c>
      <c r="N15" s="37" t="str">
        <f t="shared" si="0"/>
        <v/>
      </c>
      <c r="O15" s="16"/>
      <c r="P15" s="16"/>
      <c r="Q15" s="16"/>
      <c r="R15" s="16"/>
      <c r="S15" s="16"/>
      <c r="T15" s="16"/>
      <c r="U15" s="16"/>
    </row>
    <row r="16" spans="1:33" ht="16.5" x14ac:dyDescent="0.3">
      <c r="A16" s="35" t="str">
        <f>IF(AND(Anagrafica!$D$33&gt;0,Anagrafica!A104&lt;&gt;""),Anagrafica!A104&amp;" - "&amp;Anagrafica!B104,"")</f>
        <v/>
      </c>
      <c r="B16" s="78" t="str">
        <f>IF(Anagrafica!$A$33&lt;&gt;"",'EVT3.1'!$AI17,"")</f>
        <v/>
      </c>
      <c r="C16" s="78" t="str">
        <f>IF(Anagrafica!$A$34&lt;&gt;"",'EVT3.1'!$AI17,"")</f>
        <v/>
      </c>
      <c r="D16" s="78" t="str">
        <f>IF(Anagrafica!$A$35&lt;&gt;"",'EVT3.1'!$AI17,"")</f>
        <v/>
      </c>
      <c r="E16" s="78" t="str">
        <f>IF(Anagrafica!$A$36&lt;&gt;"",'EVT3.1'!$AI17,"")</f>
        <v/>
      </c>
      <c r="F16" s="78" t="str">
        <f>IF(Anagrafica!$A$37&lt;&gt;"",'EVT3.1'!$AI17,"")</f>
        <v/>
      </c>
      <c r="G16" s="78" t="str">
        <f>IF(Anagrafica!$A$38&lt;&gt;"",'EVT3.1'!$AI17,"")</f>
        <v/>
      </c>
      <c r="H16" s="78" t="str">
        <f>IF(Anagrafica!$A$39&lt;&gt;"",'EVT3.1'!$AI17,"")</f>
        <v/>
      </c>
      <c r="I16" s="78" t="str">
        <f>IF(Anagrafica!$A$40&lt;&gt;"",'EVT3.1'!$AI17,"")</f>
        <v/>
      </c>
      <c r="J16" s="78" t="str">
        <f>IF(Anagrafica!$A$41&lt;&gt;"",'EVT3.1'!$AI17,"")</f>
        <v/>
      </c>
      <c r="K16" s="78" t="str">
        <f>IF(Anagrafica!$A$42&lt;&gt;"",'EVT3.1'!$AI17,"")</f>
        <v/>
      </c>
      <c r="L16" s="69" t="str">
        <f t="shared" si="1"/>
        <v/>
      </c>
      <c r="M16" s="75" t="str">
        <f t="shared" si="2"/>
        <v/>
      </c>
      <c r="N16" s="37" t="str">
        <f t="shared" si="0"/>
        <v/>
      </c>
      <c r="O16" s="16"/>
      <c r="P16" s="16"/>
      <c r="Q16" s="16"/>
      <c r="R16" s="16"/>
      <c r="S16" s="16"/>
      <c r="T16" s="16"/>
      <c r="U16" s="16"/>
    </row>
    <row r="17" spans="1:21" ht="16.5" x14ac:dyDescent="0.3">
      <c r="A17" s="35" t="str">
        <f>IF(AND(Anagrafica!$D$33&gt;0,Anagrafica!A105&lt;&gt;""),Anagrafica!A105&amp;" - "&amp;Anagrafica!B105,"")</f>
        <v/>
      </c>
      <c r="B17" s="78" t="str">
        <f>IF(Anagrafica!$A$33&lt;&gt;"",'EVT3.1'!$AI18,"")</f>
        <v/>
      </c>
      <c r="C17" s="78" t="str">
        <f>IF(Anagrafica!$A$34&lt;&gt;"",'EVT3.1'!$AI18,"")</f>
        <v/>
      </c>
      <c r="D17" s="78" t="str">
        <f>IF(Anagrafica!$A$35&lt;&gt;"",'EVT3.1'!$AI18,"")</f>
        <v/>
      </c>
      <c r="E17" s="78" t="str">
        <f>IF(Anagrafica!$A$36&lt;&gt;"",'EVT3.1'!$AI18,"")</f>
        <v/>
      </c>
      <c r="F17" s="78" t="str">
        <f>IF(Anagrafica!$A$37&lt;&gt;"",'EVT3.1'!$AI18,"")</f>
        <v/>
      </c>
      <c r="G17" s="78" t="str">
        <f>IF(Anagrafica!$A$38&lt;&gt;"",'EVT3.1'!$AI18,"")</f>
        <v/>
      </c>
      <c r="H17" s="78" t="str">
        <f>IF(Anagrafica!$A$39&lt;&gt;"",'EVT3.1'!$AI18,"")</f>
        <v/>
      </c>
      <c r="I17" s="78" t="str">
        <f>IF(Anagrafica!$A$40&lt;&gt;"",'EVT3.1'!$AI18,"")</f>
        <v/>
      </c>
      <c r="J17" s="78" t="str">
        <f>IF(Anagrafica!$A$41&lt;&gt;"",'EVT3.1'!$AI18,"")</f>
        <v/>
      </c>
      <c r="K17" s="78" t="str">
        <f>IF(Anagrafica!$A$42&lt;&gt;"",'EVT3.1'!$AI18,"")</f>
        <v/>
      </c>
      <c r="L17" s="69" t="str">
        <f t="shared" si="1"/>
        <v/>
      </c>
      <c r="M17" s="75" t="str">
        <f t="shared" si="2"/>
        <v/>
      </c>
      <c r="N17" s="37" t="str">
        <f t="shared" si="0"/>
        <v/>
      </c>
      <c r="O17" s="16"/>
      <c r="P17" s="16"/>
      <c r="Q17" s="16"/>
      <c r="R17" s="16"/>
      <c r="S17" s="16"/>
      <c r="T17" s="16"/>
      <c r="U17" s="16"/>
    </row>
    <row r="18" spans="1:21" ht="16.5" x14ac:dyDescent="0.3">
      <c r="A18" s="35" t="str">
        <f>IF(AND(Anagrafica!$D$33&gt;0,Anagrafica!A106&lt;&gt;""),Anagrafica!A106&amp;" - "&amp;Anagrafica!B106,"")</f>
        <v/>
      </c>
      <c r="B18" s="78" t="str">
        <f>IF(Anagrafica!$A$33&lt;&gt;"",'EVT3.1'!$AI19,"")</f>
        <v/>
      </c>
      <c r="C18" s="78" t="str">
        <f>IF(Anagrafica!$A$34&lt;&gt;"",'EVT3.1'!$AI19,"")</f>
        <v/>
      </c>
      <c r="D18" s="78" t="str">
        <f>IF(Anagrafica!$A$35&lt;&gt;"",'EVT3.1'!$AI19,"")</f>
        <v/>
      </c>
      <c r="E18" s="78" t="str">
        <f>IF(Anagrafica!$A$36&lt;&gt;"",'EVT3.1'!$AI19,"")</f>
        <v/>
      </c>
      <c r="F18" s="78" t="str">
        <f>IF(Anagrafica!$A$37&lt;&gt;"",'EVT3.1'!$AI19,"")</f>
        <v/>
      </c>
      <c r="G18" s="78" t="str">
        <f>IF(Anagrafica!$A$38&lt;&gt;"",'EVT3.1'!$AI19,"")</f>
        <v/>
      </c>
      <c r="H18" s="78" t="str">
        <f>IF(Anagrafica!$A$39&lt;&gt;"",'EVT3.1'!$AI19,"")</f>
        <v/>
      </c>
      <c r="I18" s="78" t="str">
        <f>IF(Anagrafica!$A$40&lt;&gt;"",'EVT3.1'!$AI19,"")</f>
        <v/>
      </c>
      <c r="J18" s="78" t="str">
        <f>IF(Anagrafica!$A$41&lt;&gt;"",'EVT3.1'!$AI19,"")</f>
        <v/>
      </c>
      <c r="K18" s="78" t="str">
        <f>IF(Anagrafica!$A$42&lt;&gt;"",'EVT3.1'!$AI19,"")</f>
        <v/>
      </c>
      <c r="L18" s="69" t="str">
        <f t="shared" si="1"/>
        <v/>
      </c>
      <c r="M18" s="75" t="str">
        <f t="shared" si="2"/>
        <v/>
      </c>
      <c r="N18" s="37" t="str">
        <f t="shared" si="0"/>
        <v/>
      </c>
      <c r="O18" s="16"/>
      <c r="P18" s="16"/>
      <c r="Q18" s="16"/>
      <c r="R18" s="16"/>
      <c r="S18" s="16"/>
      <c r="T18" s="16"/>
      <c r="U18" s="16"/>
    </row>
    <row r="19" spans="1:21" ht="16.5" x14ac:dyDescent="0.3">
      <c r="A19" s="35" t="str">
        <f>IF(AND(Anagrafica!$D$33&gt;0,Anagrafica!A107&lt;&gt;""),Anagrafica!A107&amp;" - "&amp;Anagrafica!B107,"")</f>
        <v/>
      </c>
      <c r="B19" s="78" t="str">
        <f>IF(Anagrafica!$A$33&lt;&gt;"",'EVT3.1'!$AI20,"")</f>
        <v/>
      </c>
      <c r="C19" s="78" t="str">
        <f>IF(Anagrafica!$A$34&lt;&gt;"",'EVT3.1'!$AI20,"")</f>
        <v/>
      </c>
      <c r="D19" s="78" t="str">
        <f>IF(Anagrafica!$A$35&lt;&gt;"",'EVT3.1'!$AI20,"")</f>
        <v/>
      </c>
      <c r="E19" s="78" t="str">
        <f>IF(Anagrafica!$A$36&lt;&gt;"",'EVT3.1'!$AI20,"")</f>
        <v/>
      </c>
      <c r="F19" s="78" t="str">
        <f>IF(Anagrafica!$A$37&lt;&gt;"",'EVT3.1'!$AI20,"")</f>
        <v/>
      </c>
      <c r="G19" s="78" t="str">
        <f>IF(Anagrafica!$A$38&lt;&gt;"",'EVT3.1'!$AI20,"")</f>
        <v/>
      </c>
      <c r="H19" s="78" t="str">
        <f>IF(Anagrafica!$A$39&lt;&gt;"",'EVT3.1'!$AI20,"")</f>
        <v/>
      </c>
      <c r="I19" s="78" t="str">
        <f>IF(Anagrafica!$A$40&lt;&gt;"",'EVT3.1'!$AI20,"")</f>
        <v/>
      </c>
      <c r="J19" s="78" t="str">
        <f>IF(Anagrafica!$A$41&lt;&gt;"",'EVT3.1'!$AI20,"")</f>
        <v/>
      </c>
      <c r="K19" s="78" t="str">
        <f>IF(Anagrafica!$A$42&lt;&gt;"",'EVT3.1'!$AI20,"")</f>
        <v/>
      </c>
      <c r="L19" s="69" t="str">
        <f t="shared" si="1"/>
        <v/>
      </c>
      <c r="M19" s="75" t="str">
        <f t="shared" si="2"/>
        <v/>
      </c>
      <c r="N19" s="37" t="str">
        <f t="shared" si="0"/>
        <v/>
      </c>
      <c r="O19" s="16"/>
      <c r="P19" s="16"/>
      <c r="Q19" s="16"/>
      <c r="R19" s="16"/>
      <c r="S19" s="16"/>
      <c r="T19" s="16"/>
      <c r="U19" s="16"/>
    </row>
    <row r="20" spans="1:21" ht="16.5" x14ac:dyDescent="0.3">
      <c r="A20" s="35" t="str">
        <f>IF(AND(Anagrafica!$D$33&gt;0,Anagrafica!A108&lt;&gt;""),Anagrafica!A108&amp;" - "&amp;Anagrafica!B108,"")</f>
        <v/>
      </c>
      <c r="B20" s="78" t="str">
        <f>IF(Anagrafica!$A$33&lt;&gt;"",'EVT3.1'!$AI21,"")</f>
        <v/>
      </c>
      <c r="C20" s="78" t="str">
        <f>IF(Anagrafica!$A$34&lt;&gt;"",'EVT3.1'!$AI21,"")</f>
        <v/>
      </c>
      <c r="D20" s="78" t="str">
        <f>IF(Anagrafica!$A$35&lt;&gt;"",'EVT3.1'!$AI21,"")</f>
        <v/>
      </c>
      <c r="E20" s="78" t="str">
        <f>IF(Anagrafica!$A$36&lt;&gt;"",'EVT3.1'!$AI21,"")</f>
        <v/>
      </c>
      <c r="F20" s="78" t="str">
        <f>IF(Anagrafica!$A$37&lt;&gt;"",'EVT3.1'!$AI21,"")</f>
        <v/>
      </c>
      <c r="G20" s="78" t="str">
        <f>IF(Anagrafica!$A$38&lt;&gt;"",'EVT3.1'!$AI21,"")</f>
        <v/>
      </c>
      <c r="H20" s="78" t="str">
        <f>IF(Anagrafica!$A$39&lt;&gt;"",'EVT3.1'!$AI21,"")</f>
        <v/>
      </c>
      <c r="I20" s="78" t="str">
        <f>IF(Anagrafica!$A$40&lt;&gt;"",'EVT3.1'!$AI21,"")</f>
        <v/>
      </c>
      <c r="J20" s="78" t="str">
        <f>IF(Anagrafica!$A$41&lt;&gt;"",'EVT3.1'!$AI21,"")</f>
        <v/>
      </c>
      <c r="K20" s="78" t="str">
        <f>IF(Anagrafica!$A$42&lt;&gt;"",'EVT3.1'!$AI21,"")</f>
        <v/>
      </c>
      <c r="L20" s="70" t="str">
        <f t="shared" si="1"/>
        <v/>
      </c>
      <c r="M20" s="76" t="str">
        <f t="shared" si="2"/>
        <v/>
      </c>
      <c r="N20" s="37" t="str">
        <f t="shared" si="0"/>
        <v/>
      </c>
      <c r="O20" s="16"/>
      <c r="P20" s="16"/>
      <c r="Q20" s="16"/>
      <c r="R20" s="16"/>
      <c r="S20" s="16"/>
      <c r="T20" s="16"/>
      <c r="U20" s="16"/>
    </row>
    <row r="21" spans="1:21" ht="16.5" x14ac:dyDescent="0.3">
      <c r="A21" s="35" t="str">
        <f>IF(AND(Anagrafica!$D$33&gt;0,Anagrafica!A109&lt;&gt;""),Anagrafica!A109&amp;" - "&amp;Anagrafica!B109,"")</f>
        <v/>
      </c>
      <c r="B21" s="78" t="str">
        <f>IF(Anagrafica!$A$33&lt;&gt;"",'EVT3.1'!$AI22,"")</f>
        <v/>
      </c>
      <c r="C21" s="78" t="str">
        <f>IF(Anagrafica!$A$34&lt;&gt;"",'EVT3.1'!$AI22,"")</f>
        <v/>
      </c>
      <c r="D21" s="78" t="str">
        <f>IF(Anagrafica!$A$35&lt;&gt;"",'EVT3.1'!$AI22,"")</f>
        <v/>
      </c>
      <c r="E21" s="78" t="str">
        <f>IF(Anagrafica!$A$36&lt;&gt;"",'EVT3.1'!$AI22,"")</f>
        <v/>
      </c>
      <c r="F21" s="78" t="str">
        <f>IF(Anagrafica!$A$37&lt;&gt;"",'EVT3.1'!$AI22,"")</f>
        <v/>
      </c>
      <c r="G21" s="78" t="str">
        <f>IF(Anagrafica!$A$38&lt;&gt;"",'EVT3.1'!$AI22,"")</f>
        <v/>
      </c>
      <c r="H21" s="78" t="str">
        <f>IF(Anagrafica!$A$39&lt;&gt;"",'EVT3.1'!$AI22,"")</f>
        <v/>
      </c>
      <c r="I21" s="78" t="str">
        <f>IF(Anagrafica!$A$40&lt;&gt;"",'EVT3.1'!$AI22,"")</f>
        <v/>
      </c>
      <c r="J21" s="78" t="str">
        <f>IF(Anagrafica!$A$41&lt;&gt;"",'EVT3.1'!$AI22,"")</f>
        <v/>
      </c>
      <c r="K21" s="78" t="str">
        <f>IF(Anagrafica!$A$42&lt;&gt;"",'EVT3.1'!$AI22,"")</f>
        <v/>
      </c>
      <c r="L21" s="70" t="str">
        <f t="shared" si="1"/>
        <v/>
      </c>
      <c r="M21" s="76" t="str">
        <f t="shared" si="2"/>
        <v/>
      </c>
      <c r="N21" s="37" t="str">
        <f t="shared" si="0"/>
        <v/>
      </c>
      <c r="O21" s="16"/>
      <c r="P21" s="16"/>
      <c r="Q21" s="16"/>
      <c r="R21" s="16"/>
      <c r="S21" s="16"/>
      <c r="T21" s="16"/>
      <c r="U21" s="16"/>
    </row>
    <row r="22" spans="1:21" ht="16.5" x14ac:dyDescent="0.3">
      <c r="A22" s="35" t="str">
        <f>IF(AND(Anagrafica!$D$33&gt;0,Anagrafica!A110&lt;&gt;""),Anagrafica!A110&amp;" - "&amp;Anagrafica!B110,"")</f>
        <v/>
      </c>
      <c r="B22" s="78" t="str">
        <f>IF(Anagrafica!$A$33&lt;&gt;"",'EVT3.1'!$AI23,"")</f>
        <v/>
      </c>
      <c r="C22" s="78" t="str">
        <f>IF(Anagrafica!$A$34&lt;&gt;"",'EVT3.1'!$AI23,"")</f>
        <v/>
      </c>
      <c r="D22" s="78" t="str">
        <f>IF(Anagrafica!$A$35&lt;&gt;"",'EVT3.1'!$AI23,"")</f>
        <v/>
      </c>
      <c r="E22" s="78" t="str">
        <f>IF(Anagrafica!$A$36&lt;&gt;"",'EVT3.1'!$AI23,"")</f>
        <v/>
      </c>
      <c r="F22" s="78" t="str">
        <f>IF(Anagrafica!$A$37&lt;&gt;"",'EVT3.1'!$AI23,"")</f>
        <v/>
      </c>
      <c r="G22" s="78" t="str">
        <f>IF(Anagrafica!$A$38&lt;&gt;"",'EVT3.1'!$AI23,"")</f>
        <v/>
      </c>
      <c r="H22" s="78" t="str">
        <f>IF(Anagrafica!$A$39&lt;&gt;"",'EVT3.1'!$AI23,"")</f>
        <v/>
      </c>
      <c r="I22" s="78" t="str">
        <f>IF(Anagrafica!$A$40&lt;&gt;"",'EVT3.1'!$AI23,"")</f>
        <v/>
      </c>
      <c r="J22" s="78" t="str">
        <f>IF(Anagrafica!$A$41&lt;&gt;"",'EVT3.1'!$AI23,"")</f>
        <v/>
      </c>
      <c r="K22" s="78" t="str">
        <f>IF(Anagrafica!$A$42&lt;&gt;"",'EVT3.1'!$AI23,"")</f>
        <v/>
      </c>
      <c r="L22" s="70" t="str">
        <f t="shared" si="1"/>
        <v/>
      </c>
      <c r="M22" s="76" t="str">
        <f t="shared" si="2"/>
        <v/>
      </c>
      <c r="N22" s="37" t="str">
        <f t="shared" si="0"/>
        <v/>
      </c>
      <c r="P22" s="16"/>
      <c r="Q22" s="16"/>
      <c r="R22" s="16"/>
      <c r="S22" s="16"/>
      <c r="T22" s="16"/>
      <c r="U22" s="16"/>
    </row>
    <row r="23" spans="1:21" ht="16.5" x14ac:dyDescent="0.3">
      <c r="A23" s="35" t="str">
        <f>IF(AND(Anagrafica!$D$33&gt;0,Anagrafica!A111&lt;&gt;""),Anagrafica!A111&amp;" - "&amp;Anagrafica!B111,"")</f>
        <v/>
      </c>
      <c r="B23" s="78" t="str">
        <f>IF(Anagrafica!$A$33&lt;&gt;"",'EVT3.1'!$AI24,"")</f>
        <v/>
      </c>
      <c r="C23" s="78" t="str">
        <f>IF(Anagrafica!$A$34&lt;&gt;"",'EVT3.1'!$AI24,"")</f>
        <v/>
      </c>
      <c r="D23" s="78" t="str">
        <f>IF(Anagrafica!$A$35&lt;&gt;"",'EVT3.1'!$AI24,"")</f>
        <v/>
      </c>
      <c r="E23" s="78" t="str">
        <f>IF(Anagrafica!$A$36&lt;&gt;"",'EVT3.1'!$AI24,"")</f>
        <v/>
      </c>
      <c r="F23" s="78" t="str">
        <f>IF(Anagrafica!$A$37&lt;&gt;"",'EVT3.1'!$AI24,"")</f>
        <v/>
      </c>
      <c r="G23" s="78" t="str">
        <f>IF(Anagrafica!$A$38&lt;&gt;"",'EVT3.1'!$AI24,"")</f>
        <v/>
      </c>
      <c r="H23" s="78" t="str">
        <f>IF(Anagrafica!$A$39&lt;&gt;"",'EVT3.1'!$AI24,"")</f>
        <v/>
      </c>
      <c r="I23" s="78" t="str">
        <f>IF(Anagrafica!$A$40&lt;&gt;"",'EVT3.1'!$AI24,"")</f>
        <v/>
      </c>
      <c r="J23" s="78" t="str">
        <f>IF(Anagrafica!$A$41&lt;&gt;"",'EVT3.1'!$AI24,"")</f>
        <v/>
      </c>
      <c r="K23" s="78" t="str">
        <f>IF(Anagrafica!$A$42&lt;&gt;"",'EVT3.1'!$AI24,"")</f>
        <v/>
      </c>
      <c r="L23" s="70" t="str">
        <f t="shared" si="1"/>
        <v/>
      </c>
      <c r="M23" s="76" t="str">
        <f t="shared" si="2"/>
        <v/>
      </c>
      <c r="N23" s="37" t="str">
        <f t="shared" si="0"/>
        <v/>
      </c>
      <c r="R23" s="16"/>
      <c r="S23" s="16"/>
      <c r="T23" s="16"/>
      <c r="U23" s="16"/>
    </row>
    <row r="24" spans="1:21" ht="16.5" x14ac:dyDescent="0.3">
      <c r="A24" s="35" t="str">
        <f>IF(AND(Anagrafica!$D$33&gt;0,Anagrafica!A112&lt;&gt;""),Anagrafica!A112&amp;" - "&amp;Anagrafica!B112,"")</f>
        <v/>
      </c>
      <c r="B24" s="78" t="str">
        <f>IF(Anagrafica!$A$33&lt;&gt;"",'EVT3.1'!$AI25,"")</f>
        <v/>
      </c>
      <c r="C24" s="78" t="str">
        <f>IF(Anagrafica!$A$34&lt;&gt;"",'EVT3.1'!$AI25,"")</f>
        <v/>
      </c>
      <c r="D24" s="78" t="str">
        <f>IF(Anagrafica!$A$35&lt;&gt;"",'EVT3.1'!$AI25,"")</f>
        <v/>
      </c>
      <c r="E24" s="78" t="str">
        <f>IF(Anagrafica!$A$36&lt;&gt;"",'EVT3.1'!$AI25,"")</f>
        <v/>
      </c>
      <c r="F24" s="78" t="str">
        <f>IF(Anagrafica!$A$37&lt;&gt;"",'EVT3.1'!$AI25,"")</f>
        <v/>
      </c>
      <c r="G24" s="78" t="str">
        <f>IF(Anagrafica!$A$38&lt;&gt;"",'EVT3.1'!$AI25,"")</f>
        <v/>
      </c>
      <c r="H24" s="78" t="str">
        <f>IF(Anagrafica!$A$39&lt;&gt;"",'EVT3.1'!$AI25,"")</f>
        <v/>
      </c>
      <c r="I24" s="78" t="str">
        <f>IF(Anagrafica!$A$40&lt;&gt;"",'EVT3.1'!$AI25,"")</f>
        <v/>
      </c>
      <c r="J24" s="78" t="str">
        <f>IF(Anagrafica!$A$41&lt;&gt;"",'EVT3.1'!$AI25,"")</f>
        <v/>
      </c>
      <c r="K24" s="78" t="str">
        <f>IF(Anagrafica!$A$42&lt;&gt;"",'EVT3.1'!$AI25,"")</f>
        <v/>
      </c>
      <c r="L24" s="70" t="str">
        <f t="shared" si="1"/>
        <v/>
      </c>
      <c r="M24" s="76" t="str">
        <f t="shared" si="2"/>
        <v/>
      </c>
      <c r="N24" s="37" t="str">
        <f t="shared" si="0"/>
        <v/>
      </c>
      <c r="T24" s="16"/>
      <c r="U24" s="16"/>
    </row>
    <row r="25" spans="1:21" ht="17.25" thickBot="1" x14ac:dyDescent="0.35">
      <c r="A25" s="44" t="str">
        <f>IF(AND(Anagrafica!$D$33&gt;0,Anagrafica!A113&lt;&gt;""),Anagrafica!A113&amp;" - "&amp;Anagrafica!B113,"")</f>
        <v/>
      </c>
      <c r="B25" s="98" t="str">
        <f>IF(Anagrafica!$A$33&lt;&gt;"",'EVT3.1'!$AI26,"")</f>
        <v/>
      </c>
      <c r="C25" s="98" t="str">
        <f>IF(Anagrafica!$A$34&lt;&gt;"",'EVT3.1'!$AI26,"")</f>
        <v/>
      </c>
      <c r="D25" s="98" t="str">
        <f>IF(Anagrafica!$A$35&lt;&gt;"",'EVT3.1'!$AI26,"")</f>
        <v/>
      </c>
      <c r="E25" s="98" t="str">
        <f>IF(Anagrafica!$A$36&lt;&gt;"",'EVT3.1'!$AI26,"")</f>
        <v/>
      </c>
      <c r="F25" s="98" t="str">
        <f>IF(Anagrafica!$A$37&lt;&gt;"",'EVT3.1'!$AI26,"")</f>
        <v/>
      </c>
      <c r="G25" s="98" t="str">
        <f>IF(Anagrafica!$A$38&lt;&gt;"",'EVT3.1'!$AI26,"")</f>
        <v/>
      </c>
      <c r="H25" s="98" t="str">
        <f>IF(Anagrafica!$A$39&lt;&gt;"",'EVT3.1'!$AI26,"")</f>
        <v/>
      </c>
      <c r="I25" s="98" t="str">
        <f>IF(Anagrafica!$A$40&lt;&gt;"",'EVT3.1'!$AI26,"")</f>
        <v/>
      </c>
      <c r="J25" s="98" t="str">
        <f>IF(Anagrafica!$A$41&lt;&gt;"",'EVT3.1'!$AI26,"")</f>
        <v/>
      </c>
      <c r="K25" s="98" t="str">
        <f>IF(Anagrafica!$A$42&lt;&gt;"",'EVT3.1'!$AI26,"")</f>
        <v/>
      </c>
      <c r="L25" s="99" t="str">
        <f t="shared" si="1"/>
        <v/>
      </c>
      <c r="M25" s="100" t="str">
        <f t="shared" si="2"/>
        <v/>
      </c>
      <c r="N25" s="101" t="str">
        <f t="shared" si="0"/>
        <v/>
      </c>
    </row>
    <row r="26" spans="1:21" x14ac:dyDescent="0.2">
      <c r="A26" s="42"/>
      <c r="B26" s="71"/>
      <c r="C26" s="42"/>
      <c r="D26" s="42"/>
      <c r="E26" s="42"/>
      <c r="F26" s="42"/>
      <c r="G26" s="42"/>
      <c r="H26" s="42"/>
      <c r="I26" s="42"/>
      <c r="J26" s="42"/>
      <c r="K26" s="42"/>
      <c r="L26" s="73"/>
      <c r="M26" s="42"/>
      <c r="N26" s="102"/>
    </row>
  </sheetData>
  <mergeCells count="3">
    <mergeCell ref="A5:N5"/>
    <mergeCell ref="A1:AG1"/>
    <mergeCell ref="A7:K7"/>
  </mergeCells>
  <phoneticPr fontId="0" type="noConversion"/>
  <conditionalFormatting sqref="N11:N25">
    <cfRule type="cellIs" dxfId="335" priority="1" stopIfTrue="1" operator="equal">
      <formula>0</formula>
    </cfRule>
    <cfRule type="cellIs" dxfId="334" priority="2" stopIfTrue="1" operator="equal">
      <formula>LARGE($N$11:$N$25,1)</formula>
    </cfRule>
  </conditionalFormatting>
  <hyperlinks>
    <hyperlink ref="A1" location="Anagrafica!A1" display="Torna alla scheda Anagrafica" xr:uid="{00000000-0004-0000-0300-000000000000}"/>
  </hyperlinks>
  <pageMargins left="0.75" right="0.75" top="1" bottom="1" header="0.5" footer="0.5"/>
  <pageSetup paperSize="9" scale="74" orientation="landscape" r:id="rId1"/>
  <headerFooter alignWithMargins="0">
    <oddFooter>&amp;L&amp;"Arial Narrow,Normale"&amp;8&amp;D&amp;R&amp;"Arial Narrow,Normale"&amp;A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Foglio61">
    <tabColor indexed="42"/>
    <pageSetUpPr fitToPage="1"/>
  </sheetPr>
  <dimension ref="A1:AI123"/>
  <sheetViews>
    <sheetView showGridLines="0" view="pageBreakPreview" topLeftCell="A5" zoomScaleNormal="100" workbookViewId="0">
      <selection activeCell="U38" sqref="U38"/>
    </sheetView>
  </sheetViews>
  <sheetFormatPr defaultColWidth="9.140625" defaultRowHeight="12.75" x14ac:dyDescent="0.2"/>
  <cols>
    <col min="1" max="2" width="3.85546875" style="3" customWidth="1"/>
    <col min="3" max="3" width="3.85546875" style="5" bestFit="1" customWidth="1"/>
    <col min="4" max="4" width="3.140625" style="3" customWidth="1"/>
    <col min="5" max="31" width="3" style="3" customWidth="1"/>
    <col min="32" max="32" width="2.42578125" style="3" customWidth="1"/>
    <col min="33" max="33" width="3.5703125" style="26" customWidth="1"/>
    <col min="34" max="35" width="10.85546875" style="3" customWidth="1"/>
    <col min="36" max="43" width="3" style="3" customWidth="1"/>
    <col min="44" max="44" width="3.140625" style="3" customWidth="1"/>
    <col min="45" max="16384" width="9.140625" style="3"/>
  </cols>
  <sheetData>
    <row r="1" spans="1:35" ht="26.25" customHeight="1" x14ac:dyDescent="0.2">
      <c r="A1" s="353" t="s">
        <v>21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</row>
    <row r="2" spans="1:35" s="30" customFormat="1" ht="13.5" x14ac:dyDescent="0.25">
      <c r="A2" s="45" t="s">
        <v>16</v>
      </c>
      <c r="B2" s="46"/>
      <c r="C2" s="47"/>
      <c r="D2" s="48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9"/>
      <c r="AH2" s="49"/>
      <c r="AI2" s="49"/>
    </row>
    <row r="3" spans="1:35" s="31" customFormat="1" ht="13.5" x14ac:dyDescent="0.25">
      <c r="A3" s="50"/>
      <c r="B3" s="50"/>
      <c r="C3" s="51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</row>
    <row r="4" spans="1:35" s="9" customFormat="1" ht="6" customHeight="1" x14ac:dyDescent="0.3">
      <c r="A4" s="52"/>
      <c r="B4" s="52"/>
      <c r="C4" s="53"/>
      <c r="D4" s="54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</row>
    <row r="5" spans="1:35" s="9" customFormat="1" ht="39.75" customHeight="1" x14ac:dyDescent="0.3">
      <c r="A5" s="411" t="str">
        <f>IF(Anagrafica!A3&lt;&gt;"",Anagrafica!A3,"")</f>
        <v>CDC ___/______/______ ANNO_______ (agg. P se plurien.) 
TITOLO DEL CDC______________________________</v>
      </c>
      <c r="B5" s="411"/>
      <c r="C5" s="411"/>
      <c r="D5" s="411"/>
      <c r="E5" s="411"/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  <c r="Q5" s="411"/>
      <c r="R5" s="411"/>
      <c r="S5" s="411"/>
      <c r="T5" s="411"/>
      <c r="U5" s="411"/>
      <c r="V5" s="411"/>
      <c r="W5" s="411"/>
      <c r="X5" s="411"/>
      <c r="Y5" s="411"/>
      <c r="Z5" s="411"/>
      <c r="AA5" s="411"/>
      <c r="AB5" s="411"/>
      <c r="AC5" s="411"/>
      <c r="AD5" s="411"/>
      <c r="AE5" s="411"/>
      <c r="AF5" s="411"/>
      <c r="AG5" s="411"/>
      <c r="AH5" s="411"/>
      <c r="AI5" s="411"/>
    </row>
    <row r="6" spans="1:35" s="9" customFormat="1" ht="20.25" x14ac:dyDescent="0.3">
      <c r="A6" s="33"/>
      <c r="B6" s="33"/>
      <c r="C6" s="58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</row>
    <row r="7" spans="1:35" s="9" customFormat="1" ht="20.25" x14ac:dyDescent="0.3">
      <c r="C7" s="10"/>
      <c r="D7" s="11"/>
    </row>
    <row r="8" spans="1:35" s="72" customFormat="1" ht="18.75" x14ac:dyDescent="0.3">
      <c r="A8" s="412" t="str">
        <f>"Criterio: "&amp; Anagrafica!A32&amp;" - "&amp;Anagrafica!B32</f>
        <v xml:space="preserve">Criterio:  - </v>
      </c>
      <c r="B8" s="412"/>
      <c r="C8" s="412"/>
      <c r="D8" s="412"/>
      <c r="E8" s="412"/>
      <c r="F8" s="412"/>
      <c r="G8" s="412"/>
      <c r="H8" s="412"/>
      <c r="I8" s="412"/>
      <c r="J8" s="412"/>
      <c r="K8" s="412"/>
      <c r="L8" s="412"/>
      <c r="M8" s="412"/>
      <c r="N8" s="412"/>
      <c r="O8" s="412"/>
      <c r="P8" s="412"/>
      <c r="Q8" s="412"/>
      <c r="R8" s="412"/>
      <c r="S8" s="412"/>
      <c r="T8" s="412"/>
      <c r="U8" s="412"/>
      <c r="V8" s="412"/>
      <c r="W8" s="412"/>
      <c r="X8" s="412"/>
      <c r="Y8" s="412"/>
      <c r="Z8" s="412"/>
      <c r="AA8" s="412"/>
      <c r="AB8" s="412"/>
      <c r="AC8" s="412"/>
      <c r="AD8" s="412"/>
      <c r="AE8" s="412"/>
      <c r="AF8" s="412"/>
      <c r="AG8" s="412"/>
      <c r="AH8" s="82" t="s">
        <v>15</v>
      </c>
      <c r="AI8" s="83" t="str">
        <f>IF(+Anagrafica!C32&lt;&gt;"",Anagrafica!C32,"")</f>
        <v/>
      </c>
    </row>
    <row r="9" spans="1:35" s="1" customFormat="1" ht="24" customHeight="1" x14ac:dyDescent="0.3">
      <c r="A9" s="413" t="str">
        <f>"Sottocriterio: " &amp; Anagrafica!A42&amp;" - "&amp;Anagrafica!B42</f>
        <v xml:space="preserve">Sottocriterio:  - </v>
      </c>
      <c r="B9" s="413"/>
      <c r="C9" s="413"/>
      <c r="D9" s="413"/>
      <c r="E9" s="413"/>
      <c r="F9" s="413"/>
      <c r="G9" s="413"/>
      <c r="H9" s="413"/>
      <c r="I9" s="413"/>
      <c r="J9" s="413"/>
      <c r="K9" s="413"/>
      <c r="L9" s="413"/>
      <c r="M9" s="413"/>
      <c r="N9" s="413"/>
      <c r="O9" s="413"/>
      <c r="P9" s="413"/>
      <c r="Q9" s="413"/>
      <c r="R9" s="413"/>
      <c r="S9" s="413"/>
      <c r="T9" s="413"/>
      <c r="U9" s="413"/>
      <c r="V9" s="413"/>
      <c r="W9" s="413"/>
      <c r="X9" s="413"/>
      <c r="Y9" s="413"/>
      <c r="Z9" s="413"/>
      <c r="AA9" s="413"/>
      <c r="AB9" s="413"/>
      <c r="AC9" s="413"/>
      <c r="AD9" s="413"/>
      <c r="AE9" s="413"/>
      <c r="AF9" s="413"/>
      <c r="AG9" s="413"/>
      <c r="AH9" s="65" t="s">
        <v>18</v>
      </c>
      <c r="AI9" s="84" t="str">
        <f>IF(+Anagrafica!C42&lt;&gt;"",Anagrafica!C42,"")</f>
        <v/>
      </c>
    </row>
    <row r="10" spans="1:35" ht="18" x14ac:dyDescent="0.25">
      <c r="B10" s="1"/>
      <c r="D10" s="1"/>
      <c r="AB10" s="4"/>
      <c r="AC10" s="4"/>
      <c r="AD10" s="4"/>
      <c r="AE10" s="4"/>
    </row>
    <row r="11" spans="1:35" ht="29.25" customHeight="1" x14ac:dyDescent="0.2">
      <c r="A11" s="385" t="s">
        <v>17</v>
      </c>
      <c r="B11" s="385"/>
      <c r="C11" s="385"/>
      <c r="D11" s="385"/>
      <c r="E11" s="385"/>
      <c r="F11" s="385"/>
      <c r="G11" s="385"/>
      <c r="H11" s="385"/>
      <c r="I11" s="385"/>
      <c r="J11" s="385"/>
      <c r="K11" s="385"/>
      <c r="L11" s="385"/>
      <c r="M11" s="385"/>
      <c r="N11" s="385"/>
      <c r="O11" s="385"/>
      <c r="P11" s="385"/>
      <c r="Q11" s="385"/>
      <c r="R11" s="385"/>
      <c r="S11" s="385"/>
      <c r="T11" s="385" t="s">
        <v>23</v>
      </c>
      <c r="U11" s="385"/>
      <c r="V11" s="385"/>
      <c r="W11" s="385"/>
      <c r="X11" s="385" t="s">
        <v>25</v>
      </c>
      <c r="Y11" s="385"/>
      <c r="Z11" s="385"/>
      <c r="AA11" s="385"/>
      <c r="AB11" s="385" t="s">
        <v>24</v>
      </c>
      <c r="AC11" s="385"/>
      <c r="AD11" s="385"/>
      <c r="AE11" s="385"/>
      <c r="AF11" s="26"/>
      <c r="AI11" s="21" t="s">
        <v>19</v>
      </c>
    </row>
    <row r="12" spans="1:35" ht="16.5" x14ac:dyDescent="0.3">
      <c r="A12" s="61" t="str">
        <f>IF($AI$9&lt;&gt;"",IF(Anagrafica!A99&lt;&gt;"",Anagrafica!A99,""),"")</f>
        <v/>
      </c>
      <c r="B12" s="409" t="str">
        <f>IF(A12&lt;&gt;"",IF(Anagrafica!B99&lt;&gt;"",Anagrafica!B99,""),"")</f>
        <v/>
      </c>
      <c r="C12" s="409"/>
      <c r="D12" s="409"/>
      <c r="E12" s="409"/>
      <c r="F12" s="409"/>
      <c r="G12" s="409"/>
      <c r="H12" s="409"/>
      <c r="I12" s="409"/>
      <c r="J12" s="409"/>
      <c r="K12" s="409"/>
      <c r="L12" s="409"/>
      <c r="M12" s="409"/>
      <c r="N12" s="409"/>
      <c r="O12" s="409"/>
      <c r="P12" s="409"/>
      <c r="Q12" s="409"/>
      <c r="R12" s="409"/>
      <c r="S12" s="410"/>
      <c r="T12" s="372" t="str">
        <f>IF(A12&lt;&gt;"",IF(AI31&lt;&gt;"",AI31,0)+IF(AI50&lt;&gt;"",AI50,0)+IF(AI69&lt;&gt;"",AI69,0)+IF(AI88&lt;&gt;"",AI88,0)+IF(AI107&lt;&gt;"",AI107,0),"")</f>
        <v/>
      </c>
      <c r="U12" s="373"/>
      <c r="V12" s="373"/>
      <c r="W12" s="373"/>
      <c r="X12" s="372" t="str">
        <f>IF(T12&lt;&gt;"",ROUND(T12/COUNTA(Anagrafica!$B$89:$C$93),3),"")</f>
        <v/>
      </c>
      <c r="Y12" s="373"/>
      <c r="Z12" s="373"/>
      <c r="AA12" s="390"/>
      <c r="AB12" s="372" t="str">
        <f>IF(T12="","",IF(T12&gt;0,ROUND(X12/LARGE($X$12:$AA$26,1),3),0))</f>
        <v/>
      </c>
      <c r="AC12" s="373"/>
      <c r="AD12" s="373"/>
      <c r="AE12" s="390"/>
      <c r="AF12" s="94"/>
      <c r="AG12" s="94"/>
      <c r="AH12" s="95"/>
      <c r="AI12" s="85" t="str">
        <f t="shared" ref="AI12:AI26" si="0">IF(AB12&lt;&gt;"",IF(AB12&gt;0,ROUND(AB12*IF($AI$9&lt;&gt;"",$AI$9,$AI$8),3),0),"")</f>
        <v/>
      </c>
    </row>
    <row r="13" spans="1:35" ht="16.5" x14ac:dyDescent="0.3">
      <c r="A13" s="62" t="str">
        <f>IF($AI$9&lt;&gt;"",IF(Anagrafica!A100&lt;&gt;"",Anagrafica!A100,""),"")</f>
        <v/>
      </c>
      <c r="B13" s="374" t="str">
        <f>IF(A13&lt;&gt;"",IF(Anagrafica!B100&lt;&gt;"",Anagrafica!B100,""),"")</f>
        <v/>
      </c>
      <c r="C13" s="374"/>
      <c r="D13" s="374"/>
      <c r="E13" s="374"/>
      <c r="F13" s="374"/>
      <c r="G13" s="374"/>
      <c r="H13" s="374"/>
      <c r="I13" s="374"/>
      <c r="J13" s="374"/>
      <c r="K13" s="374"/>
      <c r="L13" s="374"/>
      <c r="M13" s="374"/>
      <c r="N13" s="374"/>
      <c r="O13" s="374"/>
      <c r="P13" s="374"/>
      <c r="Q13" s="374"/>
      <c r="R13" s="374"/>
      <c r="S13" s="376"/>
      <c r="T13" s="401" t="str">
        <f t="shared" ref="T13:T26" si="1">IF(A13&lt;&gt;"",IF(AI32&lt;&gt;"",AI32,0)+IF(AI51&lt;&gt;"",AI51,0)+IF(AI70&lt;&gt;"",AI70,0)+IF(AI89&lt;&gt;"",AI89,0)+IF(AI108&lt;&gt;"",AI108,0),"")</f>
        <v/>
      </c>
      <c r="U13" s="402"/>
      <c r="V13" s="402"/>
      <c r="W13" s="402"/>
      <c r="X13" s="401" t="str">
        <f>IF(T13&lt;&gt;"",ROUND(T13/COUNTA(Anagrafica!$B$89:$C$93),3),"")</f>
        <v/>
      </c>
      <c r="Y13" s="402"/>
      <c r="Z13" s="402"/>
      <c r="AA13" s="403"/>
      <c r="AB13" s="401" t="str">
        <f t="shared" ref="AB13:AB26" si="2">IF(T13="","",IF(T13&gt;0,ROUND(X13/LARGE($X$12:$AA$26,1),3),0))</f>
        <v/>
      </c>
      <c r="AC13" s="402"/>
      <c r="AD13" s="402"/>
      <c r="AE13" s="403"/>
      <c r="AF13" s="96"/>
      <c r="AG13" s="96"/>
      <c r="AH13" s="97"/>
      <c r="AI13" s="86" t="str">
        <f t="shared" si="0"/>
        <v/>
      </c>
    </row>
    <row r="14" spans="1:35" ht="16.5" x14ac:dyDescent="0.3">
      <c r="A14" s="62" t="str">
        <f>IF($AI$9&lt;&gt;"",IF(Anagrafica!A101&lt;&gt;"",Anagrafica!A101,""),"")</f>
        <v/>
      </c>
      <c r="B14" s="374" t="str">
        <f>IF(A14&lt;&gt;"",IF(Anagrafica!B101&lt;&gt;"",Anagrafica!B101,""),"")</f>
        <v/>
      </c>
      <c r="C14" s="374"/>
      <c r="D14" s="374"/>
      <c r="E14" s="374"/>
      <c r="F14" s="374"/>
      <c r="G14" s="374"/>
      <c r="H14" s="374"/>
      <c r="I14" s="374"/>
      <c r="J14" s="374"/>
      <c r="K14" s="374"/>
      <c r="L14" s="374"/>
      <c r="M14" s="374"/>
      <c r="N14" s="374"/>
      <c r="O14" s="374"/>
      <c r="P14" s="374"/>
      <c r="Q14" s="374"/>
      <c r="R14" s="374"/>
      <c r="S14" s="376"/>
      <c r="T14" s="401" t="str">
        <f t="shared" si="1"/>
        <v/>
      </c>
      <c r="U14" s="402"/>
      <c r="V14" s="402"/>
      <c r="W14" s="402"/>
      <c r="X14" s="401" t="str">
        <f>IF(T14&lt;&gt;"",ROUND(T14/COUNTA(Anagrafica!$B$89:$C$93),3),"")</f>
        <v/>
      </c>
      <c r="Y14" s="402"/>
      <c r="Z14" s="402"/>
      <c r="AA14" s="403"/>
      <c r="AB14" s="401" t="str">
        <f t="shared" si="2"/>
        <v/>
      </c>
      <c r="AC14" s="402"/>
      <c r="AD14" s="402"/>
      <c r="AE14" s="403"/>
      <c r="AF14" s="96"/>
      <c r="AG14" s="96"/>
      <c r="AH14" s="97"/>
      <c r="AI14" s="86" t="str">
        <f t="shared" si="0"/>
        <v/>
      </c>
    </row>
    <row r="15" spans="1:35" ht="16.5" x14ac:dyDescent="0.3">
      <c r="A15" s="62" t="str">
        <f>IF($AI$9&lt;&gt;"",IF(Anagrafica!A102&lt;&gt;"",Anagrafica!A102,""),"")</f>
        <v/>
      </c>
      <c r="B15" s="374" t="str">
        <f>IF(A15&lt;&gt;"",IF(Anagrafica!B102&lt;&gt;"",Anagrafica!B102,""),"")</f>
        <v/>
      </c>
      <c r="C15" s="374"/>
      <c r="D15" s="374"/>
      <c r="E15" s="374"/>
      <c r="F15" s="374"/>
      <c r="G15" s="374"/>
      <c r="H15" s="374"/>
      <c r="I15" s="374"/>
      <c r="J15" s="374"/>
      <c r="K15" s="374"/>
      <c r="L15" s="374"/>
      <c r="M15" s="374"/>
      <c r="N15" s="374"/>
      <c r="O15" s="374"/>
      <c r="P15" s="374"/>
      <c r="Q15" s="374"/>
      <c r="R15" s="374"/>
      <c r="S15" s="376"/>
      <c r="T15" s="401" t="str">
        <f t="shared" si="1"/>
        <v/>
      </c>
      <c r="U15" s="402"/>
      <c r="V15" s="402"/>
      <c r="W15" s="402"/>
      <c r="X15" s="401" t="str">
        <f>IF(T15&lt;&gt;"",ROUND(T15/COUNTA(Anagrafica!$B$89:$C$93),3),"")</f>
        <v/>
      </c>
      <c r="Y15" s="402"/>
      <c r="Z15" s="402"/>
      <c r="AA15" s="403"/>
      <c r="AB15" s="401" t="str">
        <f t="shared" si="2"/>
        <v/>
      </c>
      <c r="AC15" s="402"/>
      <c r="AD15" s="402"/>
      <c r="AE15" s="403"/>
      <c r="AF15" s="96"/>
      <c r="AG15" s="96"/>
      <c r="AH15" s="97"/>
      <c r="AI15" s="86" t="str">
        <f t="shared" si="0"/>
        <v/>
      </c>
    </row>
    <row r="16" spans="1:35" ht="16.5" x14ac:dyDescent="0.3">
      <c r="A16" s="62" t="str">
        <f>IF($AI$9&lt;&gt;"",IF(Anagrafica!A103&lt;&gt;"",Anagrafica!A103,""),"")</f>
        <v/>
      </c>
      <c r="B16" s="374" t="str">
        <f>IF(A16&lt;&gt;"",IF(Anagrafica!B103&lt;&gt;"",Anagrafica!B103,""),"")</f>
        <v/>
      </c>
      <c r="C16" s="374"/>
      <c r="D16" s="374"/>
      <c r="E16" s="374"/>
      <c r="F16" s="374"/>
      <c r="G16" s="374"/>
      <c r="H16" s="374"/>
      <c r="I16" s="374"/>
      <c r="J16" s="374"/>
      <c r="K16" s="374"/>
      <c r="L16" s="374"/>
      <c r="M16" s="374"/>
      <c r="N16" s="374"/>
      <c r="O16" s="374"/>
      <c r="P16" s="374"/>
      <c r="Q16" s="374"/>
      <c r="R16" s="374"/>
      <c r="S16" s="376"/>
      <c r="T16" s="401" t="str">
        <f t="shared" si="1"/>
        <v/>
      </c>
      <c r="U16" s="402"/>
      <c r="V16" s="402"/>
      <c r="W16" s="402"/>
      <c r="X16" s="401" t="str">
        <f>IF(T16&lt;&gt;"",ROUND(T16/COUNTA(Anagrafica!$B$89:$C$93),3),"")</f>
        <v/>
      </c>
      <c r="Y16" s="402"/>
      <c r="Z16" s="402"/>
      <c r="AA16" s="403"/>
      <c r="AB16" s="401" t="str">
        <f t="shared" si="2"/>
        <v/>
      </c>
      <c r="AC16" s="402"/>
      <c r="AD16" s="402"/>
      <c r="AE16" s="403"/>
      <c r="AF16" s="96"/>
      <c r="AG16" s="96"/>
      <c r="AH16" s="97"/>
      <c r="AI16" s="86" t="str">
        <f t="shared" si="0"/>
        <v/>
      </c>
    </row>
    <row r="17" spans="1:35" ht="16.5" x14ac:dyDescent="0.3">
      <c r="A17" s="62" t="str">
        <f>IF($AI$9&lt;&gt;"",IF(Anagrafica!A104&lt;&gt;"",Anagrafica!A104,""),"")</f>
        <v/>
      </c>
      <c r="B17" s="374" t="str">
        <f>IF(A17&lt;&gt;"",IF(Anagrafica!B104&lt;&gt;"",Anagrafica!B104,""),"")</f>
        <v/>
      </c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4"/>
      <c r="N17" s="374"/>
      <c r="O17" s="374"/>
      <c r="P17" s="374"/>
      <c r="Q17" s="374"/>
      <c r="R17" s="374"/>
      <c r="S17" s="376"/>
      <c r="T17" s="401" t="str">
        <f t="shared" si="1"/>
        <v/>
      </c>
      <c r="U17" s="402"/>
      <c r="V17" s="402"/>
      <c r="W17" s="402"/>
      <c r="X17" s="401" t="str">
        <f>IF(T17&lt;&gt;"",ROUND(T17/COUNTA(Anagrafica!$B$89:$C$93),3),"")</f>
        <v/>
      </c>
      <c r="Y17" s="402"/>
      <c r="Z17" s="402"/>
      <c r="AA17" s="403"/>
      <c r="AB17" s="401" t="str">
        <f t="shared" si="2"/>
        <v/>
      </c>
      <c r="AC17" s="402"/>
      <c r="AD17" s="402"/>
      <c r="AE17" s="403"/>
      <c r="AF17" s="96"/>
      <c r="AG17" s="96"/>
      <c r="AH17" s="97"/>
      <c r="AI17" s="86" t="str">
        <f t="shared" si="0"/>
        <v/>
      </c>
    </row>
    <row r="18" spans="1:35" ht="16.5" x14ac:dyDescent="0.3">
      <c r="A18" s="62" t="str">
        <f>IF($AI$9&lt;&gt;"",IF(Anagrafica!A105&lt;&gt;"",Anagrafica!A105,""),"")</f>
        <v/>
      </c>
      <c r="B18" s="374" t="str">
        <f>IF(A18&lt;&gt;"",IF(Anagrafica!B105&lt;&gt;"",Anagrafica!B105,""),"")</f>
        <v/>
      </c>
      <c r="C18" s="374"/>
      <c r="D18" s="374"/>
      <c r="E18" s="374"/>
      <c r="F18" s="374"/>
      <c r="G18" s="374"/>
      <c r="H18" s="374"/>
      <c r="I18" s="374"/>
      <c r="J18" s="374"/>
      <c r="K18" s="374"/>
      <c r="L18" s="374"/>
      <c r="M18" s="374"/>
      <c r="N18" s="374"/>
      <c r="O18" s="374"/>
      <c r="P18" s="374"/>
      <c r="Q18" s="374"/>
      <c r="R18" s="374"/>
      <c r="S18" s="376"/>
      <c r="T18" s="401" t="str">
        <f t="shared" si="1"/>
        <v/>
      </c>
      <c r="U18" s="402"/>
      <c r="V18" s="402"/>
      <c r="W18" s="402"/>
      <c r="X18" s="401" t="str">
        <f>IF(T18&lt;&gt;"",ROUND(T18/COUNTA(Anagrafica!$B$89:$C$93),3),"")</f>
        <v/>
      </c>
      <c r="Y18" s="402"/>
      <c r="Z18" s="402"/>
      <c r="AA18" s="403"/>
      <c r="AB18" s="401" t="str">
        <f t="shared" si="2"/>
        <v/>
      </c>
      <c r="AC18" s="402"/>
      <c r="AD18" s="402"/>
      <c r="AE18" s="403"/>
      <c r="AF18" s="96"/>
      <c r="AG18" s="96"/>
      <c r="AH18" s="97"/>
      <c r="AI18" s="86" t="str">
        <f t="shared" si="0"/>
        <v/>
      </c>
    </row>
    <row r="19" spans="1:35" ht="16.5" x14ac:dyDescent="0.3">
      <c r="A19" s="62" t="str">
        <f>IF($AI$9&lt;&gt;"",IF(Anagrafica!A106&lt;&gt;"",Anagrafica!A106,""),"")</f>
        <v/>
      </c>
      <c r="B19" s="374" t="str">
        <f>IF(A19&lt;&gt;"",IF(Anagrafica!B106&lt;&gt;"",Anagrafica!B106,""),"")</f>
        <v/>
      </c>
      <c r="C19" s="374"/>
      <c r="D19" s="374"/>
      <c r="E19" s="374"/>
      <c r="F19" s="374"/>
      <c r="G19" s="374"/>
      <c r="H19" s="374"/>
      <c r="I19" s="374"/>
      <c r="J19" s="374"/>
      <c r="K19" s="374"/>
      <c r="L19" s="374"/>
      <c r="M19" s="374"/>
      <c r="N19" s="374"/>
      <c r="O19" s="374"/>
      <c r="P19" s="374"/>
      <c r="Q19" s="374"/>
      <c r="R19" s="374"/>
      <c r="S19" s="376"/>
      <c r="T19" s="401" t="str">
        <f t="shared" si="1"/>
        <v/>
      </c>
      <c r="U19" s="402"/>
      <c r="V19" s="402"/>
      <c r="W19" s="402"/>
      <c r="X19" s="401" t="str">
        <f>IF(T19&lt;&gt;"",ROUND(T19/COUNTA(Anagrafica!$B$89:$C$93),3),"")</f>
        <v/>
      </c>
      <c r="Y19" s="402"/>
      <c r="Z19" s="402"/>
      <c r="AA19" s="403"/>
      <c r="AB19" s="401" t="str">
        <f t="shared" si="2"/>
        <v/>
      </c>
      <c r="AC19" s="402"/>
      <c r="AD19" s="402"/>
      <c r="AE19" s="403"/>
      <c r="AF19" s="96"/>
      <c r="AG19" s="96"/>
      <c r="AH19" s="97"/>
      <c r="AI19" s="86" t="str">
        <f t="shared" si="0"/>
        <v/>
      </c>
    </row>
    <row r="20" spans="1:35" ht="16.5" x14ac:dyDescent="0.3">
      <c r="A20" s="62" t="str">
        <f>IF($AI$9&lt;&gt;"",IF(Anagrafica!A107&lt;&gt;"",Anagrafica!A107,""),"")</f>
        <v/>
      </c>
      <c r="B20" s="374" t="str">
        <f>IF(A20&lt;&gt;"",IF(Anagrafica!B107&lt;&gt;"",Anagrafica!B107,""),"")</f>
        <v/>
      </c>
      <c r="C20" s="374"/>
      <c r="D20" s="374"/>
      <c r="E20" s="374"/>
      <c r="F20" s="374"/>
      <c r="G20" s="374"/>
      <c r="H20" s="374"/>
      <c r="I20" s="374"/>
      <c r="J20" s="374"/>
      <c r="K20" s="374"/>
      <c r="L20" s="374"/>
      <c r="M20" s="374"/>
      <c r="N20" s="374"/>
      <c r="O20" s="374"/>
      <c r="P20" s="374"/>
      <c r="Q20" s="374"/>
      <c r="R20" s="374"/>
      <c r="S20" s="376"/>
      <c r="T20" s="401" t="str">
        <f t="shared" si="1"/>
        <v/>
      </c>
      <c r="U20" s="402"/>
      <c r="V20" s="402"/>
      <c r="W20" s="402"/>
      <c r="X20" s="401" t="str">
        <f>IF(T20&lt;&gt;"",ROUND(T20/COUNTA(Anagrafica!$B$89:$C$93),3),"")</f>
        <v/>
      </c>
      <c r="Y20" s="402"/>
      <c r="Z20" s="402"/>
      <c r="AA20" s="403"/>
      <c r="AB20" s="401" t="str">
        <f t="shared" si="2"/>
        <v/>
      </c>
      <c r="AC20" s="402"/>
      <c r="AD20" s="402"/>
      <c r="AE20" s="403"/>
      <c r="AF20" s="96"/>
      <c r="AG20" s="96"/>
      <c r="AH20" s="97"/>
      <c r="AI20" s="86" t="str">
        <f t="shared" si="0"/>
        <v/>
      </c>
    </row>
    <row r="21" spans="1:35" ht="16.5" x14ac:dyDescent="0.3">
      <c r="A21" s="62" t="str">
        <f>IF($AI$9&lt;&gt;"",IF(Anagrafica!A108&lt;&gt;"",Anagrafica!A108,""),"")</f>
        <v/>
      </c>
      <c r="B21" s="374" t="str">
        <f>IF(A21&lt;&gt;"",IF(Anagrafica!B108&lt;&gt;"",Anagrafica!B108,""),"")</f>
        <v/>
      </c>
      <c r="C21" s="374"/>
      <c r="D21" s="374"/>
      <c r="E21" s="374"/>
      <c r="F21" s="374"/>
      <c r="G21" s="374"/>
      <c r="H21" s="374"/>
      <c r="I21" s="374"/>
      <c r="J21" s="374"/>
      <c r="K21" s="374"/>
      <c r="L21" s="374"/>
      <c r="M21" s="374"/>
      <c r="N21" s="374"/>
      <c r="O21" s="374"/>
      <c r="P21" s="374"/>
      <c r="Q21" s="374"/>
      <c r="R21" s="374"/>
      <c r="S21" s="376"/>
      <c r="T21" s="401" t="str">
        <f t="shared" si="1"/>
        <v/>
      </c>
      <c r="U21" s="402"/>
      <c r="V21" s="402"/>
      <c r="W21" s="402"/>
      <c r="X21" s="401" t="str">
        <f>IF(T21&lt;&gt;"",ROUND(T21/COUNTA(Anagrafica!$B$89:$C$93),3),"")</f>
        <v/>
      </c>
      <c r="Y21" s="402"/>
      <c r="Z21" s="402"/>
      <c r="AA21" s="403"/>
      <c r="AB21" s="401" t="str">
        <f t="shared" si="2"/>
        <v/>
      </c>
      <c r="AC21" s="402"/>
      <c r="AD21" s="402"/>
      <c r="AE21" s="403"/>
      <c r="AF21" s="96"/>
      <c r="AG21" s="96"/>
      <c r="AH21" s="97"/>
      <c r="AI21" s="86" t="str">
        <f t="shared" si="0"/>
        <v/>
      </c>
    </row>
    <row r="22" spans="1:35" ht="16.5" x14ac:dyDescent="0.3">
      <c r="A22" s="62" t="str">
        <f>IF($AI$9&lt;&gt;"",IF(Anagrafica!A109&lt;&gt;"",Anagrafica!A109,""),"")</f>
        <v/>
      </c>
      <c r="B22" s="374" t="str">
        <f>IF(A22&lt;&gt;"",IF(Anagrafica!B109&lt;&gt;"",Anagrafica!B109,""),"")</f>
        <v/>
      </c>
      <c r="C22" s="374"/>
      <c r="D22" s="374"/>
      <c r="E22" s="374"/>
      <c r="F22" s="374"/>
      <c r="G22" s="374"/>
      <c r="H22" s="374"/>
      <c r="I22" s="374"/>
      <c r="J22" s="374"/>
      <c r="K22" s="374"/>
      <c r="L22" s="374"/>
      <c r="M22" s="374"/>
      <c r="N22" s="374"/>
      <c r="O22" s="374"/>
      <c r="P22" s="374"/>
      <c r="Q22" s="374"/>
      <c r="R22" s="374"/>
      <c r="S22" s="376"/>
      <c r="T22" s="401" t="str">
        <f t="shared" si="1"/>
        <v/>
      </c>
      <c r="U22" s="402"/>
      <c r="V22" s="402"/>
      <c r="W22" s="402"/>
      <c r="X22" s="401" t="str">
        <f>IF(T22&lt;&gt;"",ROUND(T22/COUNTA(Anagrafica!$B$89:$C$93),3),"")</f>
        <v/>
      </c>
      <c r="Y22" s="402"/>
      <c r="Z22" s="402"/>
      <c r="AA22" s="403"/>
      <c r="AB22" s="401" t="str">
        <f t="shared" si="2"/>
        <v/>
      </c>
      <c r="AC22" s="402"/>
      <c r="AD22" s="402"/>
      <c r="AE22" s="403"/>
      <c r="AF22" s="96"/>
      <c r="AG22" s="96"/>
      <c r="AH22" s="97"/>
      <c r="AI22" s="86" t="str">
        <f t="shared" si="0"/>
        <v/>
      </c>
    </row>
    <row r="23" spans="1:35" ht="16.5" x14ac:dyDescent="0.3">
      <c r="A23" s="62" t="str">
        <f>IF($AI$9&lt;&gt;"",IF(Anagrafica!A110&lt;&gt;"",Anagrafica!A110,""),"")</f>
        <v/>
      </c>
      <c r="B23" s="374" t="str">
        <f>IF(A23&lt;&gt;"",IF(Anagrafica!B110&lt;&gt;"",Anagrafica!B110,""),"")</f>
        <v/>
      </c>
      <c r="C23" s="374"/>
      <c r="D23" s="374"/>
      <c r="E23" s="374"/>
      <c r="F23" s="374"/>
      <c r="G23" s="374"/>
      <c r="H23" s="374"/>
      <c r="I23" s="374"/>
      <c r="J23" s="374"/>
      <c r="K23" s="374"/>
      <c r="L23" s="374"/>
      <c r="M23" s="374"/>
      <c r="N23" s="374"/>
      <c r="O23" s="374"/>
      <c r="P23" s="374"/>
      <c r="Q23" s="374"/>
      <c r="R23" s="374"/>
      <c r="S23" s="376"/>
      <c r="T23" s="401" t="str">
        <f t="shared" si="1"/>
        <v/>
      </c>
      <c r="U23" s="402"/>
      <c r="V23" s="402"/>
      <c r="W23" s="402"/>
      <c r="X23" s="401" t="str">
        <f>IF(T23&lt;&gt;"",ROUND(T23/COUNTA(Anagrafica!$B$89:$C$93),3),"")</f>
        <v/>
      </c>
      <c r="Y23" s="402"/>
      <c r="Z23" s="402"/>
      <c r="AA23" s="403"/>
      <c r="AB23" s="401" t="str">
        <f t="shared" si="2"/>
        <v/>
      </c>
      <c r="AC23" s="402"/>
      <c r="AD23" s="402"/>
      <c r="AE23" s="403"/>
      <c r="AF23" s="96"/>
      <c r="AG23" s="96"/>
      <c r="AH23" s="97"/>
      <c r="AI23" s="86" t="str">
        <f t="shared" si="0"/>
        <v/>
      </c>
    </row>
    <row r="24" spans="1:35" ht="16.5" x14ac:dyDescent="0.3">
      <c r="A24" s="62" t="str">
        <f>IF($AI$9&lt;&gt;"",IF(Anagrafica!A111&lt;&gt;"",Anagrafica!A111,""),"")</f>
        <v/>
      </c>
      <c r="B24" s="374" t="str">
        <f>IF(A24&lt;&gt;"",IF(Anagrafica!B111&lt;&gt;"",Anagrafica!B111,""),"")</f>
        <v/>
      </c>
      <c r="C24" s="374"/>
      <c r="D24" s="374"/>
      <c r="E24" s="374"/>
      <c r="F24" s="374"/>
      <c r="G24" s="374"/>
      <c r="H24" s="374"/>
      <c r="I24" s="374"/>
      <c r="J24" s="374"/>
      <c r="K24" s="374"/>
      <c r="L24" s="374"/>
      <c r="M24" s="374"/>
      <c r="N24" s="374"/>
      <c r="O24" s="374"/>
      <c r="P24" s="374"/>
      <c r="Q24" s="374"/>
      <c r="R24" s="374"/>
      <c r="S24" s="376"/>
      <c r="T24" s="401" t="str">
        <f t="shared" si="1"/>
        <v/>
      </c>
      <c r="U24" s="402"/>
      <c r="V24" s="402"/>
      <c r="W24" s="402"/>
      <c r="X24" s="401" t="str">
        <f>IF(T24&lt;&gt;"",ROUND(T24/COUNTA(Anagrafica!$B$89:$C$93),3),"")</f>
        <v/>
      </c>
      <c r="Y24" s="402"/>
      <c r="Z24" s="402"/>
      <c r="AA24" s="403"/>
      <c r="AB24" s="401" t="str">
        <f t="shared" si="2"/>
        <v/>
      </c>
      <c r="AC24" s="402"/>
      <c r="AD24" s="402"/>
      <c r="AE24" s="403"/>
      <c r="AF24" s="96"/>
      <c r="AG24" s="96"/>
      <c r="AH24" s="97"/>
      <c r="AI24" s="86" t="str">
        <f t="shared" si="0"/>
        <v/>
      </c>
    </row>
    <row r="25" spans="1:35" ht="16.5" x14ac:dyDescent="0.3">
      <c r="A25" s="62" t="str">
        <f>IF($AI$9&lt;&gt;"",IF(Anagrafica!A112&lt;&gt;"",Anagrafica!A112,""),"")</f>
        <v/>
      </c>
      <c r="B25" s="374" t="str">
        <f>IF(A25&lt;&gt;"",IF(Anagrafica!B112&lt;&gt;"",Anagrafica!B112,""),"")</f>
        <v/>
      </c>
      <c r="C25" s="374"/>
      <c r="D25" s="374"/>
      <c r="E25" s="374"/>
      <c r="F25" s="374"/>
      <c r="G25" s="374"/>
      <c r="H25" s="374"/>
      <c r="I25" s="374"/>
      <c r="J25" s="374"/>
      <c r="K25" s="374"/>
      <c r="L25" s="374"/>
      <c r="M25" s="374"/>
      <c r="N25" s="374"/>
      <c r="O25" s="374"/>
      <c r="P25" s="374"/>
      <c r="Q25" s="374"/>
      <c r="R25" s="374"/>
      <c r="S25" s="376"/>
      <c r="T25" s="401" t="str">
        <f t="shared" si="1"/>
        <v/>
      </c>
      <c r="U25" s="402"/>
      <c r="V25" s="402"/>
      <c r="W25" s="402"/>
      <c r="X25" s="401" t="str">
        <f>IF(T25&lt;&gt;"",ROUND(T25/COUNTA(Anagrafica!$B$89:$C$93),3),"")</f>
        <v/>
      </c>
      <c r="Y25" s="402"/>
      <c r="Z25" s="402"/>
      <c r="AA25" s="403"/>
      <c r="AB25" s="401" t="str">
        <f t="shared" si="2"/>
        <v/>
      </c>
      <c r="AC25" s="402"/>
      <c r="AD25" s="402"/>
      <c r="AE25" s="403"/>
      <c r="AF25" s="96"/>
      <c r="AG25" s="96"/>
      <c r="AH25" s="97"/>
      <c r="AI25" s="86" t="str">
        <f t="shared" si="0"/>
        <v/>
      </c>
    </row>
    <row r="26" spans="1:35" ht="16.5" x14ac:dyDescent="0.3">
      <c r="A26" s="63" t="str">
        <f>IF($AI$9&lt;&gt;"",IF(Anagrafica!A113&lt;&gt;"",Anagrafica!A113,""),"")</f>
        <v/>
      </c>
      <c r="B26" s="379" t="str">
        <f>IF(A26&lt;&gt;"",IF(Anagrafica!B113&lt;&gt;"",Anagrafica!B113,""),"")</f>
        <v/>
      </c>
      <c r="C26" s="379"/>
      <c r="D26" s="379"/>
      <c r="E26" s="379"/>
      <c r="F26" s="379"/>
      <c r="G26" s="379"/>
      <c r="H26" s="379"/>
      <c r="I26" s="379"/>
      <c r="J26" s="379"/>
      <c r="K26" s="379"/>
      <c r="L26" s="379"/>
      <c r="M26" s="379"/>
      <c r="N26" s="379"/>
      <c r="O26" s="379"/>
      <c r="P26" s="379"/>
      <c r="Q26" s="379"/>
      <c r="R26" s="379"/>
      <c r="S26" s="380"/>
      <c r="T26" s="407" t="str">
        <f t="shared" si="1"/>
        <v/>
      </c>
      <c r="U26" s="408"/>
      <c r="V26" s="408"/>
      <c r="W26" s="408"/>
      <c r="X26" s="404" t="str">
        <f>IF(T26&lt;&gt;"",ROUND(T26/COUNTA(Anagrafica!$B$89:$C$93),3),"")</f>
        <v/>
      </c>
      <c r="Y26" s="405"/>
      <c r="Z26" s="405"/>
      <c r="AA26" s="406"/>
      <c r="AB26" s="404" t="str">
        <f t="shared" si="2"/>
        <v/>
      </c>
      <c r="AC26" s="405"/>
      <c r="AD26" s="405"/>
      <c r="AE26" s="406"/>
      <c r="AF26" s="96"/>
      <c r="AG26" s="96"/>
      <c r="AH26" s="97"/>
      <c r="AI26" s="87" t="str">
        <f t="shared" si="0"/>
        <v/>
      </c>
    </row>
    <row r="27" spans="1:35" x14ac:dyDescent="0.2">
      <c r="A27" s="42"/>
      <c r="B27" s="42"/>
      <c r="C27" s="9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378"/>
      <c r="Q27" s="378"/>
      <c r="R27" s="378"/>
      <c r="S27" s="378"/>
      <c r="T27" s="400"/>
      <c r="U27" s="400"/>
      <c r="V27" s="400"/>
      <c r="W27" s="400"/>
      <c r="X27" s="42"/>
      <c r="Y27" s="42"/>
      <c r="Z27" s="42"/>
      <c r="AA27" s="42"/>
      <c r="AB27" s="26"/>
      <c r="AC27" s="26"/>
      <c r="AD27" s="26"/>
      <c r="AE27" s="26"/>
      <c r="AF27" s="104"/>
      <c r="AG27" s="104"/>
      <c r="AH27" s="103"/>
      <c r="AI27" s="42"/>
    </row>
    <row r="29" spans="1:35" s="20" customFormat="1" ht="16.5" x14ac:dyDescent="0.3">
      <c r="A29" s="19" t="str">
        <f>IF(Anagrafica!A89&lt;&gt;"",Anagrafica!A89&amp;" - "&amp;Anagrafica!B89,"")</f>
        <v>1 - Commissario 1</v>
      </c>
      <c r="C29" s="28"/>
      <c r="AG29" s="28"/>
    </row>
    <row r="30" spans="1:35" s="5" customFormat="1" ht="13.5" customHeight="1" x14ac:dyDescent="0.2">
      <c r="A30" s="4" t="s">
        <v>10</v>
      </c>
      <c r="C30" s="60" t="str">
        <f>$A$13</f>
        <v/>
      </c>
      <c r="E30" s="60" t="str">
        <f>+$A$14</f>
        <v/>
      </c>
      <c r="G30" s="60" t="str">
        <f>+$A$15</f>
        <v/>
      </c>
      <c r="I30" s="60" t="str">
        <f>+$A$16</f>
        <v/>
      </c>
      <c r="K30" s="60" t="str">
        <f>+$A$17</f>
        <v/>
      </c>
      <c r="M30" s="60" t="str">
        <f>+$A$18</f>
        <v/>
      </c>
      <c r="O30" s="60" t="str">
        <f>+$A$19</f>
        <v/>
      </c>
      <c r="Q30" s="60" t="str">
        <f>+$A$20</f>
        <v/>
      </c>
      <c r="S30" s="60" t="str">
        <f>+$A$21</f>
        <v/>
      </c>
      <c r="U30" s="60" t="str">
        <f>+$A$22</f>
        <v/>
      </c>
      <c r="W30" s="60" t="str">
        <f>+$A$23</f>
        <v/>
      </c>
      <c r="Y30" s="60" t="str">
        <f>+$A$24</f>
        <v/>
      </c>
      <c r="AA30" s="60" t="str">
        <f>+$A$25</f>
        <v/>
      </c>
      <c r="AC30" s="60" t="str">
        <f>+$A$26</f>
        <v/>
      </c>
      <c r="AE30" s="26"/>
      <c r="AG30" s="4" t="s">
        <v>10</v>
      </c>
      <c r="AH30" s="5" t="s">
        <v>1</v>
      </c>
      <c r="AI30" s="5" t="s">
        <v>0</v>
      </c>
    </row>
    <row r="31" spans="1:35" ht="13.5" x14ac:dyDescent="0.25">
      <c r="A31" s="59" t="str">
        <f>+$A$12</f>
        <v/>
      </c>
      <c r="B31" s="22"/>
      <c r="C31" s="23"/>
      <c r="D31" s="22"/>
      <c r="E31" s="23"/>
      <c r="F31" s="22"/>
      <c r="G31" s="23"/>
      <c r="H31" s="22"/>
      <c r="I31" s="23"/>
      <c r="J31" s="22"/>
      <c r="K31" s="23"/>
      <c r="L31" s="22"/>
      <c r="M31" s="23"/>
      <c r="N31" s="22"/>
      <c r="O31" s="23"/>
      <c r="P31" s="22"/>
      <c r="Q31" s="23"/>
      <c r="R31" s="22"/>
      <c r="S31" s="23"/>
      <c r="T31" s="22"/>
      <c r="U31" s="23"/>
      <c r="V31" s="22"/>
      <c r="W31" s="23"/>
      <c r="X31" s="22"/>
      <c r="Y31" s="23"/>
      <c r="Z31" s="22"/>
      <c r="AA31" s="23"/>
      <c r="AB31" s="22"/>
      <c r="AC31" s="23"/>
      <c r="AE31" s="29" t="str">
        <f t="shared" ref="AE31:AE44" si="3">IF(OR(A31="",AND(A31&lt;&gt;"",A32="")),"",SUM(B31,D31,F31,H31,J31,L31,N31,P31,R31,T31,V31,X31,Z31,AB31))</f>
        <v/>
      </c>
      <c r="AG31" s="6" t="str">
        <f>+$A$12</f>
        <v/>
      </c>
      <c r="AH31" s="6" t="str">
        <f>IF(A31&lt;&gt;"",AE31,"")</f>
        <v/>
      </c>
      <c r="AI31" s="105" t="str">
        <f>IF(AH31="","",IF(AH31&gt;0,ROUND(AH31/LARGE(AH31:AH45,1),3),0))</f>
        <v/>
      </c>
    </row>
    <row r="32" spans="1:35" ht="13.5" x14ac:dyDescent="0.25">
      <c r="A32" s="59" t="str">
        <f>+$A$13</f>
        <v/>
      </c>
      <c r="B32" s="24"/>
      <c r="C32" s="24"/>
      <c r="D32" s="22"/>
      <c r="E32" s="23"/>
      <c r="F32" s="22"/>
      <c r="G32" s="23"/>
      <c r="H32" s="22"/>
      <c r="I32" s="23"/>
      <c r="J32" s="22"/>
      <c r="K32" s="23"/>
      <c r="L32" s="22"/>
      <c r="M32" s="23"/>
      <c r="N32" s="22"/>
      <c r="O32" s="23"/>
      <c r="P32" s="22"/>
      <c r="Q32" s="23"/>
      <c r="R32" s="22"/>
      <c r="S32" s="23"/>
      <c r="T32" s="22"/>
      <c r="U32" s="23"/>
      <c r="V32" s="22"/>
      <c r="W32" s="23"/>
      <c r="X32" s="22"/>
      <c r="Y32" s="23"/>
      <c r="Z32" s="22"/>
      <c r="AA32" s="23"/>
      <c r="AB32" s="22"/>
      <c r="AC32" s="23"/>
      <c r="AE32" s="29" t="str">
        <f t="shared" si="3"/>
        <v/>
      </c>
      <c r="AG32" s="7" t="str">
        <f>+$A$13</f>
        <v/>
      </c>
      <c r="AH32" s="7" t="str">
        <f>IF(A32&lt;&gt;"",IF(AE32&lt;&gt;"",AE32,0)+IF(C46&lt;&gt;"",C46,0),"")</f>
        <v/>
      </c>
      <c r="AI32" s="106" t="str">
        <f>IF(AH32="","",IF(AH32&gt;0,ROUND(AH32/LARGE(AH31:AH45,1),3),0))</f>
        <v/>
      </c>
    </row>
    <row r="33" spans="1:35" ht="13.5" x14ac:dyDescent="0.25">
      <c r="A33" s="59" t="str">
        <f>+$A$14</f>
        <v/>
      </c>
      <c r="B33" s="24"/>
      <c r="C33" s="24"/>
      <c r="D33" s="24"/>
      <c r="E33" s="24"/>
      <c r="F33" s="22"/>
      <c r="G33" s="23"/>
      <c r="H33" s="22"/>
      <c r="I33" s="23"/>
      <c r="J33" s="22"/>
      <c r="K33" s="23"/>
      <c r="L33" s="22"/>
      <c r="M33" s="23"/>
      <c r="N33" s="22"/>
      <c r="O33" s="23"/>
      <c r="P33" s="22"/>
      <c r="Q33" s="23"/>
      <c r="R33" s="22"/>
      <c r="S33" s="23"/>
      <c r="T33" s="22"/>
      <c r="U33" s="23"/>
      <c r="V33" s="22"/>
      <c r="W33" s="23"/>
      <c r="X33" s="22"/>
      <c r="Y33" s="23"/>
      <c r="Z33" s="22"/>
      <c r="AA33" s="23"/>
      <c r="AB33" s="22"/>
      <c r="AC33" s="23"/>
      <c r="AE33" s="29" t="str">
        <f t="shared" si="3"/>
        <v/>
      </c>
      <c r="AG33" s="7" t="str">
        <f>+$A$14</f>
        <v/>
      </c>
      <c r="AH33" s="7" t="str">
        <f>IF(A33&lt;&gt;"",IF(AE33&lt;&gt;"",AE33,0)+IF(E46&lt;&gt;"",E46,0),"")</f>
        <v/>
      </c>
      <c r="AI33" s="106" t="str">
        <f>IF(AH33="","",IF(AH33&gt;0,ROUND(AH33/LARGE(AH31:AH45,1),3),0))</f>
        <v/>
      </c>
    </row>
    <row r="34" spans="1:35" ht="13.5" x14ac:dyDescent="0.25">
      <c r="A34" s="59" t="str">
        <f>+$A$15</f>
        <v/>
      </c>
      <c r="B34" s="24"/>
      <c r="C34" s="24"/>
      <c r="D34" s="24"/>
      <c r="E34" s="24"/>
      <c r="F34" s="24"/>
      <c r="G34" s="24"/>
      <c r="H34" s="22"/>
      <c r="I34" s="23"/>
      <c r="J34" s="22"/>
      <c r="K34" s="23"/>
      <c r="L34" s="22"/>
      <c r="M34" s="23"/>
      <c r="N34" s="22"/>
      <c r="O34" s="23"/>
      <c r="P34" s="22"/>
      <c r="Q34" s="23"/>
      <c r="R34" s="22"/>
      <c r="S34" s="23"/>
      <c r="T34" s="22"/>
      <c r="U34" s="23"/>
      <c r="V34" s="22"/>
      <c r="W34" s="23"/>
      <c r="X34" s="22"/>
      <c r="Y34" s="23"/>
      <c r="Z34" s="22"/>
      <c r="AA34" s="23"/>
      <c r="AB34" s="22"/>
      <c r="AC34" s="23"/>
      <c r="AE34" s="29" t="str">
        <f t="shared" si="3"/>
        <v/>
      </c>
      <c r="AG34" s="7" t="str">
        <f>+$A$15</f>
        <v/>
      </c>
      <c r="AH34" s="7" t="str">
        <f>IF(A34&lt;&gt;"",IF(AE34&lt;&gt;"",AE34,0)+IF(G46&lt;&gt;"",G46,0),"")</f>
        <v/>
      </c>
      <c r="AI34" s="106" t="str">
        <f>IF(AH34="","",IF(AH34&gt;0,ROUND(AH34/LARGE(AH31:AH45,1),3),0))</f>
        <v/>
      </c>
    </row>
    <row r="35" spans="1:35" ht="13.5" x14ac:dyDescent="0.25">
      <c r="A35" s="59" t="str">
        <f>+$A$16</f>
        <v/>
      </c>
      <c r="B35" s="24"/>
      <c r="C35" s="24"/>
      <c r="D35" s="24"/>
      <c r="E35" s="24"/>
      <c r="F35" s="24"/>
      <c r="G35" s="24"/>
      <c r="H35" s="24"/>
      <c r="I35" s="24"/>
      <c r="J35" s="22"/>
      <c r="K35" s="23"/>
      <c r="L35" s="22"/>
      <c r="M35" s="23"/>
      <c r="N35" s="22"/>
      <c r="O35" s="23"/>
      <c r="P35" s="22"/>
      <c r="Q35" s="23"/>
      <c r="R35" s="22"/>
      <c r="S35" s="23"/>
      <c r="T35" s="22"/>
      <c r="U35" s="23"/>
      <c r="V35" s="22"/>
      <c r="W35" s="23"/>
      <c r="X35" s="22"/>
      <c r="Y35" s="23"/>
      <c r="Z35" s="22"/>
      <c r="AA35" s="23"/>
      <c r="AB35" s="22"/>
      <c r="AC35" s="23"/>
      <c r="AE35" s="29" t="str">
        <f t="shared" si="3"/>
        <v/>
      </c>
      <c r="AG35" s="7" t="str">
        <f>+$A$16</f>
        <v/>
      </c>
      <c r="AH35" s="7" t="str">
        <f>IF(A35&lt;&gt;"",IF(AE35&lt;&gt;"",AE35,0)+IF(I46&lt;&gt;"",I46,0),"")</f>
        <v/>
      </c>
      <c r="AI35" s="106" t="str">
        <f>IF(AH35="","",IF(AH35&gt;0,ROUND(AH35/LARGE(AH31:AH45,1),3),0))</f>
        <v/>
      </c>
    </row>
    <row r="36" spans="1:35" ht="13.5" x14ac:dyDescent="0.25">
      <c r="A36" s="59" t="str">
        <f>+$A$17</f>
        <v/>
      </c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2"/>
      <c r="M36" s="23"/>
      <c r="N36" s="22"/>
      <c r="O36" s="23"/>
      <c r="P36" s="22"/>
      <c r="Q36" s="23"/>
      <c r="R36" s="22"/>
      <c r="S36" s="23"/>
      <c r="T36" s="22"/>
      <c r="U36" s="23"/>
      <c r="V36" s="22"/>
      <c r="W36" s="23"/>
      <c r="X36" s="22"/>
      <c r="Y36" s="23"/>
      <c r="Z36" s="22"/>
      <c r="AA36" s="23"/>
      <c r="AB36" s="22"/>
      <c r="AC36" s="23"/>
      <c r="AE36" s="29" t="str">
        <f t="shared" si="3"/>
        <v/>
      </c>
      <c r="AG36" s="7" t="str">
        <f>+$A$17</f>
        <v/>
      </c>
      <c r="AH36" s="7" t="str">
        <f>IF(A36&lt;&gt;"",IF(AE36&lt;&gt;"",AE36,0)+IF(K46&lt;&gt;"",K46,0),"")</f>
        <v/>
      </c>
      <c r="AI36" s="106" t="str">
        <f>IF(AH36="","",IF(AH36&gt;0,ROUND(AH36/LARGE(AH31:AH45,1),3),0))</f>
        <v/>
      </c>
    </row>
    <row r="37" spans="1:35" ht="13.5" x14ac:dyDescent="0.25">
      <c r="A37" s="59" t="str">
        <f>+$A$18</f>
        <v/>
      </c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2"/>
      <c r="O37" s="23"/>
      <c r="P37" s="22"/>
      <c r="Q37" s="23"/>
      <c r="R37" s="22"/>
      <c r="S37" s="23"/>
      <c r="T37" s="22"/>
      <c r="U37" s="23"/>
      <c r="V37" s="22"/>
      <c r="W37" s="23"/>
      <c r="X37" s="22"/>
      <c r="Y37" s="23"/>
      <c r="Z37" s="22"/>
      <c r="AA37" s="23"/>
      <c r="AB37" s="22"/>
      <c r="AC37" s="23"/>
      <c r="AE37" s="29" t="str">
        <f t="shared" si="3"/>
        <v/>
      </c>
      <c r="AG37" s="7" t="str">
        <f>+$A$18</f>
        <v/>
      </c>
      <c r="AH37" s="7" t="str">
        <f>IF(A37&lt;&gt;"",IF(AE37&lt;&gt;"",AE37,0)+IF(M46&lt;&gt;"",M46,0),"")</f>
        <v/>
      </c>
      <c r="AI37" s="106" t="str">
        <f>IF(AH37="","",IF(AH37&gt;0,ROUND(AH37/LARGE(AH31:AH45,1),3),0))</f>
        <v/>
      </c>
    </row>
    <row r="38" spans="1:35" ht="13.5" x14ac:dyDescent="0.25">
      <c r="A38" s="59" t="str">
        <f>+$A$19</f>
        <v/>
      </c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2"/>
      <c r="Q38" s="23"/>
      <c r="R38" s="22"/>
      <c r="S38" s="23"/>
      <c r="T38" s="22"/>
      <c r="U38" s="23"/>
      <c r="V38" s="22"/>
      <c r="W38" s="23"/>
      <c r="X38" s="22"/>
      <c r="Y38" s="23"/>
      <c r="Z38" s="22"/>
      <c r="AA38" s="23"/>
      <c r="AB38" s="22"/>
      <c r="AC38" s="23"/>
      <c r="AE38" s="29" t="str">
        <f t="shared" si="3"/>
        <v/>
      </c>
      <c r="AG38" s="7" t="str">
        <f>+$A$19</f>
        <v/>
      </c>
      <c r="AH38" s="7" t="str">
        <f>IF(A38&lt;&gt;"",IF(AE38&lt;&gt;"",AE38,0)+IF(O46&lt;&gt;"",O46,0),"")</f>
        <v/>
      </c>
      <c r="AI38" s="106" t="str">
        <f>IF(AH38="","",IF(AH38&gt;0,ROUND(AH38/LARGE(AH31:AH45,1),3),0))</f>
        <v/>
      </c>
    </row>
    <row r="39" spans="1:35" ht="13.5" x14ac:dyDescent="0.25">
      <c r="A39" s="59" t="str">
        <f>+$A$20</f>
        <v/>
      </c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2"/>
      <c r="S39" s="23"/>
      <c r="T39" s="22"/>
      <c r="U39" s="23"/>
      <c r="V39" s="22"/>
      <c r="W39" s="23"/>
      <c r="X39" s="22"/>
      <c r="Y39" s="23"/>
      <c r="Z39" s="22"/>
      <c r="AA39" s="23"/>
      <c r="AB39" s="22"/>
      <c r="AC39" s="23"/>
      <c r="AE39" s="29" t="str">
        <f t="shared" si="3"/>
        <v/>
      </c>
      <c r="AG39" s="7" t="str">
        <f>+$A$20</f>
        <v/>
      </c>
      <c r="AH39" s="7" t="str">
        <f>IF(A39&lt;&gt;"",IF(AE39&lt;&gt;"",AE39,0)+IF(Q46&lt;&gt;"",Q46,0),"")</f>
        <v/>
      </c>
      <c r="AI39" s="106" t="str">
        <f>IF(AH39="","",IF(AH39&gt;0,ROUND(AH39/LARGE(AH31:AH45,1),3),0))</f>
        <v/>
      </c>
    </row>
    <row r="40" spans="1:35" ht="13.5" x14ac:dyDescent="0.25">
      <c r="A40" s="59" t="str">
        <f>+$A$21</f>
        <v/>
      </c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2"/>
      <c r="U40" s="23"/>
      <c r="V40" s="22"/>
      <c r="W40" s="23"/>
      <c r="X40" s="22"/>
      <c r="Y40" s="23"/>
      <c r="Z40" s="22"/>
      <c r="AA40" s="23"/>
      <c r="AB40" s="22"/>
      <c r="AC40" s="23"/>
      <c r="AE40" s="29" t="str">
        <f t="shared" si="3"/>
        <v/>
      </c>
      <c r="AG40" s="7" t="str">
        <f>+$A$21</f>
        <v/>
      </c>
      <c r="AH40" s="7" t="str">
        <f>IF(A40&lt;&gt;"",IF(AE40&lt;&gt;"",AE40,0)+IF(S46&lt;&gt;"",S46,0),"")</f>
        <v/>
      </c>
      <c r="AI40" s="106" t="str">
        <f>IF(AH40="","",IF(AH40&gt;0,ROUND(AH40/LARGE(AH31:AH45,1),3),0))</f>
        <v/>
      </c>
    </row>
    <row r="41" spans="1:35" ht="13.5" x14ac:dyDescent="0.25">
      <c r="A41" s="59" t="str">
        <f>+$A$22</f>
        <v/>
      </c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2"/>
      <c r="W41" s="23"/>
      <c r="X41" s="22"/>
      <c r="Y41" s="23"/>
      <c r="Z41" s="22"/>
      <c r="AA41" s="23"/>
      <c r="AB41" s="22"/>
      <c r="AC41" s="23"/>
      <c r="AE41" s="29" t="str">
        <f t="shared" si="3"/>
        <v/>
      </c>
      <c r="AG41" s="7" t="str">
        <f>+$A$22</f>
        <v/>
      </c>
      <c r="AH41" s="7" t="str">
        <f>IF(A41&lt;&gt;"",IF(AE41&lt;&gt;"",AE41,0)+IF(U46&lt;&gt;"",U46,0),"")</f>
        <v/>
      </c>
      <c r="AI41" s="106" t="str">
        <f>IF(AH41="","",IF(AH41&gt;0,ROUND(AH41/LARGE(AH31:AH45,1),3),0))</f>
        <v/>
      </c>
    </row>
    <row r="42" spans="1:35" ht="13.5" x14ac:dyDescent="0.25">
      <c r="A42" s="59" t="str">
        <f>+$A$23</f>
        <v/>
      </c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2"/>
      <c r="Y42" s="23"/>
      <c r="Z42" s="22"/>
      <c r="AA42" s="23"/>
      <c r="AB42" s="22"/>
      <c r="AC42" s="23"/>
      <c r="AE42" s="29" t="str">
        <f t="shared" si="3"/>
        <v/>
      </c>
      <c r="AG42" s="7" t="str">
        <f>+$A$23</f>
        <v/>
      </c>
      <c r="AH42" s="7" t="str">
        <f>IF(A42&lt;&gt;"",IF(AE42&lt;&gt;"",AE42,0)+IF(W46&lt;&gt;"",W46,0),"")</f>
        <v/>
      </c>
      <c r="AI42" s="106" t="str">
        <f>IF(AH42="","",IF(AH42&gt;0,ROUND(AH42/LARGE(AH31:AH45,1),3),0))</f>
        <v/>
      </c>
    </row>
    <row r="43" spans="1:35" ht="13.5" x14ac:dyDescent="0.25">
      <c r="A43" s="59" t="str">
        <f>+$A$24</f>
        <v/>
      </c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2"/>
      <c r="AA43" s="23"/>
      <c r="AB43" s="22"/>
      <c r="AC43" s="23"/>
      <c r="AE43" s="29" t="str">
        <f t="shared" si="3"/>
        <v/>
      </c>
      <c r="AG43" s="7" t="str">
        <f>+$A$24</f>
        <v/>
      </c>
      <c r="AH43" s="7" t="str">
        <f>IF(A43&lt;&gt;"",IF(AE43&lt;&gt;"",AE43,0)+IF(Y46&lt;&gt;"",Y46,0),"")</f>
        <v/>
      </c>
      <c r="AI43" s="106" t="str">
        <f>IF(AH43="","",IF(AH43&gt;0,ROUND(AH43/LARGE(AH31:AH45,1),3),0))</f>
        <v/>
      </c>
    </row>
    <row r="44" spans="1:35" ht="13.5" x14ac:dyDescent="0.25">
      <c r="A44" s="59" t="str">
        <f>+$A$25</f>
        <v/>
      </c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2"/>
      <c r="AC44" s="23"/>
      <c r="AE44" s="29" t="str">
        <f t="shared" si="3"/>
        <v/>
      </c>
      <c r="AG44" s="7" t="str">
        <f>+$A$25</f>
        <v/>
      </c>
      <c r="AH44" s="7" t="str">
        <f>IF(A44&lt;&gt;"",IF(AE44&lt;&gt;"",AE44,0)+IF(AA46&lt;&gt;"",AA46,0),"")</f>
        <v/>
      </c>
      <c r="AI44" s="106" t="str">
        <f>IF(AH44="","",IF(AH44&gt;0,ROUND(AH44/LARGE(AH31:AH45,1),3),0))</f>
        <v/>
      </c>
    </row>
    <row r="45" spans="1:35" x14ac:dyDescent="0.2">
      <c r="A45" s="59" t="str">
        <f>+$A$26</f>
        <v/>
      </c>
      <c r="C45" s="3"/>
      <c r="AE45" s="26"/>
      <c r="AG45" s="40" t="str">
        <f>+$A$26</f>
        <v/>
      </c>
      <c r="AH45" s="40" t="str">
        <f>IF(A45&lt;&gt;"",IF(AE45&lt;&gt;"",AE45,0)+IF(AC46&lt;&gt;"",AC46,0),"")</f>
        <v/>
      </c>
      <c r="AI45" s="107" t="str">
        <f>IF(AH45="","",IF(AH45&gt;0,ROUND(AH45/LARGE(AH31:AH45,1),3),0))</f>
        <v/>
      </c>
    </row>
    <row r="46" spans="1:35" s="26" customFormat="1" x14ac:dyDescent="0.2">
      <c r="C46" s="27" t="str">
        <f>IF(C30="","",SUM(C31:C44))</f>
        <v/>
      </c>
      <c r="E46" s="27" t="str">
        <f>IF(E30="","",SUM(E31:E44))</f>
        <v/>
      </c>
      <c r="G46" s="27" t="str">
        <f>IF(G30="","",SUM(G31:G44))</f>
        <v/>
      </c>
      <c r="I46" s="27" t="str">
        <f>IF(I30="","",SUM(I31:I44))</f>
        <v/>
      </c>
      <c r="K46" s="27" t="str">
        <f>IF(K30="","",SUM(K31:K44))</f>
        <v/>
      </c>
      <c r="M46" s="27" t="str">
        <f>IF(M30="","",SUM(M31:M44))</f>
        <v/>
      </c>
      <c r="O46" s="27" t="str">
        <f>IF(O30="","",SUM(O31:O44))</f>
        <v/>
      </c>
      <c r="Q46" s="27" t="str">
        <f>IF(Q30="","",SUM(Q31:Q44))</f>
        <v/>
      </c>
      <c r="S46" s="27" t="str">
        <f>IF(S30="","",SUM(S31:S44))</f>
        <v/>
      </c>
      <c r="U46" s="27" t="str">
        <f>IF(U30="","",SUM(U31:U44))</f>
        <v/>
      </c>
      <c r="W46" s="27" t="str">
        <f>IF(W30="","",SUM(W31:W44))</f>
        <v/>
      </c>
      <c r="X46" s="27"/>
      <c r="Y46" s="27" t="str">
        <f>IF(Y30="","",SUM(Y31:Y44))</f>
        <v/>
      </c>
      <c r="AA46" s="27" t="str">
        <f>IF(AA30="","",SUM(AA31:AA44))</f>
        <v/>
      </c>
      <c r="AC46" s="27" t="str">
        <f>IF(AC30="","",SUM(AC31:AC44))</f>
        <v/>
      </c>
      <c r="AG46" s="41"/>
      <c r="AH46" s="93"/>
      <c r="AI46" s="41"/>
    </row>
    <row r="47" spans="1:35" ht="24" customHeight="1" x14ac:dyDescent="0.2">
      <c r="AC47" s="8" t="str">
        <f>"Firma ("&amp;Anagrafica!B89&amp;")"</f>
        <v>Firma (Commissario 1)</v>
      </c>
      <c r="AE47" s="88"/>
      <c r="AF47" s="88"/>
      <c r="AG47" s="89"/>
      <c r="AH47" s="88"/>
      <c r="AI47" s="88"/>
    </row>
    <row r="48" spans="1:35" ht="18.75" x14ac:dyDescent="0.3">
      <c r="A48" s="19" t="str">
        <f>IF(Anagrafica!A90&lt;&gt;"",Anagrafica!A90&amp;" - "&amp;Anagrafica!B90,"")</f>
        <v>2 - Commissario 2</v>
      </c>
      <c r="B48" s="20"/>
      <c r="D48" s="1"/>
      <c r="AE48" s="90"/>
      <c r="AF48" s="90"/>
      <c r="AG48" s="91"/>
      <c r="AH48" s="90"/>
      <c r="AI48" s="90"/>
    </row>
    <row r="49" spans="1:35" s="5" customFormat="1" ht="13.5" customHeight="1" x14ac:dyDescent="0.2">
      <c r="A49" s="4" t="s">
        <v>10</v>
      </c>
      <c r="C49" s="60" t="str">
        <f>$A$13</f>
        <v/>
      </c>
      <c r="E49" s="60" t="str">
        <f>+$A$14</f>
        <v/>
      </c>
      <c r="G49" s="60" t="str">
        <f>+$A$15</f>
        <v/>
      </c>
      <c r="I49" s="60" t="str">
        <f>+$A$16</f>
        <v/>
      </c>
      <c r="K49" s="60" t="str">
        <f>+$A$17</f>
        <v/>
      </c>
      <c r="M49" s="60" t="str">
        <f>+$A$18</f>
        <v/>
      </c>
      <c r="O49" s="60" t="str">
        <f>+$A$19</f>
        <v/>
      </c>
      <c r="Q49" s="60" t="str">
        <f>+$A$20</f>
        <v/>
      </c>
      <c r="S49" s="60" t="str">
        <f>+$A$21</f>
        <v/>
      </c>
      <c r="U49" s="60" t="str">
        <f>+$A$22</f>
        <v/>
      </c>
      <c r="W49" s="60" t="str">
        <f>+$A$23</f>
        <v/>
      </c>
      <c r="Y49" s="60" t="str">
        <f>+$A$24</f>
        <v/>
      </c>
      <c r="AA49" s="60" t="str">
        <f>+$A$25</f>
        <v/>
      </c>
      <c r="AC49" s="60" t="str">
        <f>+$A$26</f>
        <v/>
      </c>
      <c r="AE49" s="26"/>
      <c r="AG49" s="4" t="s">
        <v>10</v>
      </c>
      <c r="AH49" s="5" t="s">
        <v>1</v>
      </c>
      <c r="AI49" s="5" t="s">
        <v>0</v>
      </c>
    </row>
    <row r="50" spans="1:35" ht="13.5" x14ac:dyDescent="0.25">
      <c r="A50" s="59" t="str">
        <f>+$A$12</f>
        <v/>
      </c>
      <c r="B50" s="22"/>
      <c r="C50" s="23"/>
      <c r="D50" s="22"/>
      <c r="E50" s="23"/>
      <c r="F50" s="22"/>
      <c r="G50" s="23"/>
      <c r="H50" s="22"/>
      <c r="I50" s="23"/>
      <c r="J50" s="22"/>
      <c r="K50" s="23"/>
      <c r="L50" s="22"/>
      <c r="M50" s="23"/>
      <c r="N50" s="22"/>
      <c r="O50" s="23"/>
      <c r="P50" s="22"/>
      <c r="Q50" s="23"/>
      <c r="R50" s="22"/>
      <c r="S50" s="23"/>
      <c r="T50" s="22"/>
      <c r="U50" s="23"/>
      <c r="V50" s="22"/>
      <c r="W50" s="23"/>
      <c r="X50" s="22"/>
      <c r="Y50" s="23"/>
      <c r="Z50" s="22"/>
      <c r="AA50" s="23"/>
      <c r="AB50" s="22"/>
      <c r="AC50" s="23"/>
      <c r="AE50" s="29" t="str">
        <f t="shared" ref="AE50:AE63" si="4">IF(OR(A50="",AND(A50&lt;&gt;"",A51="")),"",SUM(B50,D50,F50,H50,J50,L50,N50,P50,R50,T50,V50,X50,Z50,AB50))</f>
        <v/>
      </c>
      <c r="AG50" s="6" t="str">
        <f>+$A$12</f>
        <v/>
      </c>
      <c r="AH50" s="6" t="str">
        <f>IF(A50&lt;&gt;"",AE50,"")</f>
        <v/>
      </c>
      <c r="AI50" s="105" t="str">
        <f>IF(AH50="","",IF(AH50&gt;0,ROUND(AH50/LARGE(AH50:AH64,1),3),0))</f>
        <v/>
      </c>
    </row>
    <row r="51" spans="1:35" ht="13.5" x14ac:dyDescent="0.25">
      <c r="A51" s="59" t="str">
        <f>+$A$13</f>
        <v/>
      </c>
      <c r="B51" s="24"/>
      <c r="C51" s="24"/>
      <c r="D51" s="22"/>
      <c r="E51" s="23"/>
      <c r="F51" s="22"/>
      <c r="G51" s="23"/>
      <c r="H51" s="22"/>
      <c r="I51" s="23"/>
      <c r="J51" s="22"/>
      <c r="K51" s="23"/>
      <c r="L51" s="22"/>
      <c r="M51" s="23"/>
      <c r="N51" s="22"/>
      <c r="O51" s="23"/>
      <c r="P51" s="22"/>
      <c r="Q51" s="23"/>
      <c r="R51" s="22"/>
      <c r="S51" s="23"/>
      <c r="T51" s="22"/>
      <c r="U51" s="23"/>
      <c r="V51" s="22"/>
      <c r="W51" s="23"/>
      <c r="X51" s="22"/>
      <c r="Y51" s="23"/>
      <c r="Z51" s="22"/>
      <c r="AA51" s="23"/>
      <c r="AB51" s="22"/>
      <c r="AC51" s="23"/>
      <c r="AE51" s="29" t="str">
        <f t="shared" si="4"/>
        <v/>
      </c>
      <c r="AG51" s="7" t="str">
        <f>+$A$13</f>
        <v/>
      </c>
      <c r="AH51" s="7" t="str">
        <f>IF(A51&lt;&gt;"",IF(AE51&lt;&gt;"",AE51,0)+IF(C65&lt;&gt;"",C65,0),"")</f>
        <v/>
      </c>
      <c r="AI51" s="106" t="str">
        <f>IF(AH51="","",IF(AH51&gt;0,ROUND(AH51/LARGE(AH50:AH64,1),3),0))</f>
        <v/>
      </c>
    </row>
    <row r="52" spans="1:35" ht="13.5" x14ac:dyDescent="0.25">
      <c r="A52" s="59" t="str">
        <f>+$A$14</f>
        <v/>
      </c>
      <c r="B52" s="24"/>
      <c r="C52" s="24"/>
      <c r="D52" s="24"/>
      <c r="E52" s="24"/>
      <c r="F52" s="22"/>
      <c r="G52" s="23"/>
      <c r="H52" s="22"/>
      <c r="I52" s="23"/>
      <c r="J52" s="22"/>
      <c r="K52" s="23"/>
      <c r="L52" s="22"/>
      <c r="M52" s="23"/>
      <c r="N52" s="22"/>
      <c r="O52" s="23"/>
      <c r="P52" s="22"/>
      <c r="Q52" s="23"/>
      <c r="R52" s="22"/>
      <c r="S52" s="23"/>
      <c r="T52" s="22"/>
      <c r="U52" s="23"/>
      <c r="V52" s="22"/>
      <c r="W52" s="23"/>
      <c r="X52" s="22"/>
      <c r="Y52" s="23"/>
      <c r="Z52" s="22"/>
      <c r="AA52" s="23"/>
      <c r="AB52" s="22"/>
      <c r="AC52" s="23"/>
      <c r="AE52" s="29" t="str">
        <f t="shared" si="4"/>
        <v/>
      </c>
      <c r="AG52" s="7" t="str">
        <f>+$A$14</f>
        <v/>
      </c>
      <c r="AH52" s="7" t="str">
        <f>IF(A52&lt;&gt;"",IF(AE52&lt;&gt;"",AE52,0)+IF(E65&lt;&gt;"",E65,0),"")</f>
        <v/>
      </c>
      <c r="AI52" s="106" t="str">
        <f>IF(AH52="","",IF(AH52&gt;0,ROUND(AH52/LARGE(AH50:AH64,1),3),0))</f>
        <v/>
      </c>
    </row>
    <row r="53" spans="1:35" ht="13.5" x14ac:dyDescent="0.25">
      <c r="A53" s="59" t="str">
        <f>+$A$15</f>
        <v/>
      </c>
      <c r="B53" s="24"/>
      <c r="C53" s="24"/>
      <c r="D53" s="24"/>
      <c r="E53" s="24"/>
      <c r="F53" s="24"/>
      <c r="G53" s="24"/>
      <c r="H53" s="22"/>
      <c r="I53" s="23"/>
      <c r="J53" s="22"/>
      <c r="K53" s="23"/>
      <c r="L53" s="22"/>
      <c r="M53" s="23"/>
      <c r="N53" s="22"/>
      <c r="O53" s="23"/>
      <c r="P53" s="22"/>
      <c r="Q53" s="23"/>
      <c r="R53" s="22"/>
      <c r="S53" s="23"/>
      <c r="T53" s="22"/>
      <c r="U53" s="23"/>
      <c r="V53" s="22"/>
      <c r="W53" s="23"/>
      <c r="X53" s="22"/>
      <c r="Y53" s="23"/>
      <c r="Z53" s="22"/>
      <c r="AA53" s="23"/>
      <c r="AB53" s="22"/>
      <c r="AC53" s="23"/>
      <c r="AE53" s="29" t="str">
        <f t="shared" si="4"/>
        <v/>
      </c>
      <c r="AG53" s="7" t="str">
        <f>+$A$15</f>
        <v/>
      </c>
      <c r="AH53" s="7" t="str">
        <f>IF(A53&lt;&gt;"",IF(AE53&lt;&gt;"",AE53,0)+IF(G65&lt;&gt;"",G65,0),"")</f>
        <v/>
      </c>
      <c r="AI53" s="106" t="str">
        <f>IF(AH53="","",IF(AH53&gt;0,ROUND(AH53/LARGE(AH50:AH64,1),3),0))</f>
        <v/>
      </c>
    </row>
    <row r="54" spans="1:35" ht="13.5" x14ac:dyDescent="0.25">
      <c r="A54" s="59" t="str">
        <f>+$A$16</f>
        <v/>
      </c>
      <c r="B54" s="24"/>
      <c r="C54" s="24"/>
      <c r="D54" s="24"/>
      <c r="E54" s="24"/>
      <c r="F54" s="24"/>
      <c r="G54" s="24"/>
      <c r="H54" s="24"/>
      <c r="I54" s="24"/>
      <c r="J54" s="22"/>
      <c r="K54" s="23"/>
      <c r="L54" s="22"/>
      <c r="M54" s="23"/>
      <c r="N54" s="22"/>
      <c r="O54" s="23"/>
      <c r="P54" s="22"/>
      <c r="Q54" s="23"/>
      <c r="R54" s="22"/>
      <c r="S54" s="23"/>
      <c r="T54" s="22"/>
      <c r="U54" s="23"/>
      <c r="V54" s="22"/>
      <c r="W54" s="23"/>
      <c r="X54" s="22"/>
      <c r="Y54" s="23"/>
      <c r="Z54" s="22"/>
      <c r="AA54" s="23"/>
      <c r="AB54" s="22"/>
      <c r="AC54" s="23"/>
      <c r="AE54" s="29" t="str">
        <f t="shared" si="4"/>
        <v/>
      </c>
      <c r="AG54" s="7" t="str">
        <f>+$A$16</f>
        <v/>
      </c>
      <c r="AH54" s="7" t="str">
        <f>IF(A54&lt;&gt;"",IF(AE54&lt;&gt;"",AE54,0)+IF(I65&lt;&gt;"",I65,0),"")</f>
        <v/>
      </c>
      <c r="AI54" s="106" t="str">
        <f>IF(AH54="","",IF(AH54&gt;0,ROUND(AH54/LARGE(AH50:AH64,1),3),0))</f>
        <v/>
      </c>
    </row>
    <row r="55" spans="1:35" ht="13.5" x14ac:dyDescent="0.25">
      <c r="A55" s="59" t="str">
        <f>+$A$17</f>
        <v/>
      </c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2"/>
      <c r="M55" s="23"/>
      <c r="N55" s="22"/>
      <c r="O55" s="23"/>
      <c r="P55" s="22"/>
      <c r="Q55" s="23"/>
      <c r="R55" s="22"/>
      <c r="S55" s="23"/>
      <c r="T55" s="22"/>
      <c r="U55" s="23"/>
      <c r="V55" s="22"/>
      <c r="W55" s="23"/>
      <c r="X55" s="22"/>
      <c r="Y55" s="23"/>
      <c r="Z55" s="22"/>
      <c r="AA55" s="23"/>
      <c r="AB55" s="22"/>
      <c r="AC55" s="23"/>
      <c r="AE55" s="29" t="str">
        <f t="shared" si="4"/>
        <v/>
      </c>
      <c r="AG55" s="7" t="str">
        <f>+$A$17</f>
        <v/>
      </c>
      <c r="AH55" s="7" t="str">
        <f>IF(A55&lt;&gt;"",IF(AE55&lt;&gt;"",AE55,0)+IF(K65&lt;&gt;"",K65,0),"")</f>
        <v/>
      </c>
      <c r="AI55" s="106" t="str">
        <f>IF(AH55="","",IF(AH55&gt;0,ROUND(AH55/LARGE(AH50:AH64,1),3),0))</f>
        <v/>
      </c>
    </row>
    <row r="56" spans="1:35" ht="13.5" x14ac:dyDescent="0.25">
      <c r="A56" s="59" t="str">
        <f>+$A$18</f>
        <v/>
      </c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2"/>
      <c r="O56" s="23"/>
      <c r="P56" s="22"/>
      <c r="Q56" s="23"/>
      <c r="R56" s="22"/>
      <c r="S56" s="23"/>
      <c r="T56" s="22"/>
      <c r="U56" s="23"/>
      <c r="V56" s="22"/>
      <c r="W56" s="23"/>
      <c r="X56" s="22"/>
      <c r="Y56" s="23"/>
      <c r="Z56" s="22"/>
      <c r="AA56" s="23"/>
      <c r="AB56" s="22"/>
      <c r="AC56" s="23"/>
      <c r="AE56" s="29" t="str">
        <f t="shared" si="4"/>
        <v/>
      </c>
      <c r="AG56" s="7" t="str">
        <f>+$A$18</f>
        <v/>
      </c>
      <c r="AH56" s="7" t="str">
        <f>IF(A56&lt;&gt;"",IF(AE56&lt;&gt;"",AE56,0)+IF(M65&lt;&gt;"",M65,0),"")</f>
        <v/>
      </c>
      <c r="AI56" s="106" t="str">
        <f>IF(AH56="","",IF(AH56&gt;0,ROUND(AH56/LARGE(AH50:AH64,1),3),0))</f>
        <v/>
      </c>
    </row>
    <row r="57" spans="1:35" ht="13.5" x14ac:dyDescent="0.25">
      <c r="A57" s="59" t="str">
        <f>+$A$19</f>
        <v/>
      </c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2"/>
      <c r="Q57" s="23"/>
      <c r="R57" s="22"/>
      <c r="S57" s="23"/>
      <c r="T57" s="22"/>
      <c r="U57" s="23"/>
      <c r="V57" s="22"/>
      <c r="W57" s="23"/>
      <c r="X57" s="22"/>
      <c r="Y57" s="23"/>
      <c r="Z57" s="22"/>
      <c r="AA57" s="23"/>
      <c r="AB57" s="22"/>
      <c r="AC57" s="23"/>
      <c r="AE57" s="29" t="str">
        <f t="shared" si="4"/>
        <v/>
      </c>
      <c r="AG57" s="7" t="str">
        <f>+$A$19</f>
        <v/>
      </c>
      <c r="AH57" s="7" t="str">
        <f>IF(A57&lt;&gt;"",IF(AE57&lt;&gt;"",AE57,0)+IF(O65&lt;&gt;"",O65,0),"")</f>
        <v/>
      </c>
      <c r="AI57" s="106" t="str">
        <f>IF(AH57="","",IF(AH57&gt;0,ROUND(AH57/LARGE(AH50:AH64,1),3),0))</f>
        <v/>
      </c>
    </row>
    <row r="58" spans="1:35" ht="13.5" x14ac:dyDescent="0.25">
      <c r="A58" s="59" t="str">
        <f>+$A$20</f>
        <v/>
      </c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2"/>
      <c r="S58" s="23"/>
      <c r="T58" s="22"/>
      <c r="U58" s="23"/>
      <c r="V58" s="22"/>
      <c r="W58" s="23"/>
      <c r="X58" s="22"/>
      <c r="Y58" s="23"/>
      <c r="Z58" s="22"/>
      <c r="AA58" s="23"/>
      <c r="AB58" s="22"/>
      <c r="AC58" s="23"/>
      <c r="AE58" s="29" t="str">
        <f t="shared" si="4"/>
        <v/>
      </c>
      <c r="AG58" s="7" t="str">
        <f>+$A$20</f>
        <v/>
      </c>
      <c r="AH58" s="7" t="str">
        <f>IF(A58&lt;&gt;"",IF(AE58&lt;&gt;"",AE58,0)+IF(Q65&lt;&gt;"",Q65,0),"")</f>
        <v/>
      </c>
      <c r="AI58" s="106" t="str">
        <f>IF(AH58="","",IF(AH58&gt;0,ROUND(AH58/LARGE(AH50:AH64,1),3),0))</f>
        <v/>
      </c>
    </row>
    <row r="59" spans="1:35" ht="13.5" x14ac:dyDescent="0.25">
      <c r="A59" s="59" t="str">
        <f>+$A$21</f>
        <v/>
      </c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2"/>
      <c r="U59" s="23"/>
      <c r="V59" s="22"/>
      <c r="W59" s="23"/>
      <c r="X59" s="22"/>
      <c r="Y59" s="23"/>
      <c r="Z59" s="22"/>
      <c r="AA59" s="23"/>
      <c r="AB59" s="22"/>
      <c r="AC59" s="23"/>
      <c r="AE59" s="29" t="str">
        <f t="shared" si="4"/>
        <v/>
      </c>
      <c r="AG59" s="7" t="str">
        <f>+$A$21</f>
        <v/>
      </c>
      <c r="AH59" s="7" t="str">
        <f>IF(A59&lt;&gt;"",IF(AE59&lt;&gt;"",AE59,0)+IF(S65&lt;&gt;"",S65,0),"")</f>
        <v/>
      </c>
      <c r="AI59" s="106" t="str">
        <f>IF(AH59="","",IF(AH59&gt;0,ROUND(AH59/LARGE(AH50:AH64,1),3),0))</f>
        <v/>
      </c>
    </row>
    <row r="60" spans="1:35" ht="13.5" x14ac:dyDescent="0.25">
      <c r="A60" s="59" t="str">
        <f>+$A$22</f>
        <v/>
      </c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2"/>
      <c r="W60" s="23"/>
      <c r="X60" s="22"/>
      <c r="Y60" s="23"/>
      <c r="Z60" s="22"/>
      <c r="AA60" s="23"/>
      <c r="AB60" s="22"/>
      <c r="AC60" s="23"/>
      <c r="AE60" s="29" t="str">
        <f t="shared" si="4"/>
        <v/>
      </c>
      <c r="AG60" s="7" t="str">
        <f>+$A$22</f>
        <v/>
      </c>
      <c r="AH60" s="7" t="str">
        <f>IF(A60&lt;&gt;"",IF(AE60&lt;&gt;"",AE60,0)+IF(U65&lt;&gt;"",U65,0),"")</f>
        <v/>
      </c>
      <c r="AI60" s="106" t="str">
        <f>IF(AH60="","",IF(AH60&gt;0,ROUND(AH60/LARGE(AH50:AH64,1),3),0))</f>
        <v/>
      </c>
    </row>
    <row r="61" spans="1:35" ht="13.5" x14ac:dyDescent="0.25">
      <c r="A61" s="59" t="str">
        <f>+$A$23</f>
        <v/>
      </c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2"/>
      <c r="Y61" s="23"/>
      <c r="Z61" s="22"/>
      <c r="AA61" s="23"/>
      <c r="AB61" s="22"/>
      <c r="AC61" s="23"/>
      <c r="AE61" s="29" t="str">
        <f t="shared" si="4"/>
        <v/>
      </c>
      <c r="AG61" s="7" t="str">
        <f>+$A$23</f>
        <v/>
      </c>
      <c r="AH61" s="7" t="str">
        <f>IF(A61&lt;&gt;"",IF(AE61&lt;&gt;"",AE61,0)+IF(W65&lt;&gt;"",W65,0),"")</f>
        <v/>
      </c>
      <c r="AI61" s="106" t="str">
        <f>IF(AH61="","",IF(AH61&gt;0,ROUND(AH61/LARGE(AH50:AH64,1),3),0))</f>
        <v/>
      </c>
    </row>
    <row r="62" spans="1:35" ht="13.5" x14ac:dyDescent="0.25">
      <c r="A62" s="59" t="str">
        <f>+$A$24</f>
        <v/>
      </c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2"/>
      <c r="AA62" s="23"/>
      <c r="AB62" s="22"/>
      <c r="AC62" s="23"/>
      <c r="AE62" s="29" t="str">
        <f t="shared" si="4"/>
        <v/>
      </c>
      <c r="AG62" s="7" t="str">
        <f>+$A$24</f>
        <v/>
      </c>
      <c r="AH62" s="7" t="str">
        <f>IF(A62&lt;&gt;"",IF(AE62&lt;&gt;"",AE62,0)+IF(Y65&lt;&gt;"",Y65,0),"")</f>
        <v/>
      </c>
      <c r="AI62" s="106" t="str">
        <f>IF(AH62="","",IF(AH62&gt;0,ROUND(AH62/LARGE(AH50:AH64,1),3),0))</f>
        <v/>
      </c>
    </row>
    <row r="63" spans="1:35" ht="13.5" x14ac:dyDescent="0.25">
      <c r="A63" s="59" t="str">
        <f>+$A$25</f>
        <v/>
      </c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2"/>
      <c r="AC63" s="23"/>
      <c r="AE63" s="29" t="str">
        <f t="shared" si="4"/>
        <v/>
      </c>
      <c r="AG63" s="7" t="str">
        <f>+$A$25</f>
        <v/>
      </c>
      <c r="AH63" s="7" t="str">
        <f>IF(A63&lt;&gt;"",IF(AE63&lt;&gt;"",AE63,0)+IF(AA65&lt;&gt;"",AA65,0),"")</f>
        <v/>
      </c>
      <c r="AI63" s="106" t="str">
        <f>IF(AH63="","",IF(AH63&gt;0,ROUND(AH63/LARGE(AH50:AH64,1),3),0))</f>
        <v/>
      </c>
    </row>
    <row r="64" spans="1:35" x14ac:dyDescent="0.2">
      <c r="A64" s="59" t="str">
        <f>+$A$26</f>
        <v/>
      </c>
      <c r="C64" s="3"/>
      <c r="AE64" s="26"/>
      <c r="AG64" s="40" t="str">
        <f>+$A$26</f>
        <v/>
      </c>
      <c r="AH64" s="40" t="str">
        <f>IF(A64&lt;&gt;"",IF(AE64&lt;&gt;"",AE64,0)+IF(AC65&lt;&gt;"",AC65,0),"")</f>
        <v/>
      </c>
      <c r="AI64" s="107" t="str">
        <f>IF(AH64="","",IF(AH64&gt;0,ROUND(AH64/LARGE(AH50:AH64,1),3),0))</f>
        <v/>
      </c>
    </row>
    <row r="65" spans="1:35" s="26" customFormat="1" x14ac:dyDescent="0.2">
      <c r="C65" s="27" t="str">
        <f>IF(C49="","",SUM(C50:C63))</f>
        <v/>
      </c>
      <c r="E65" s="27" t="str">
        <f>IF(E49="","",SUM(E50:E63))</f>
        <v/>
      </c>
      <c r="G65" s="27" t="str">
        <f>IF(G49="","",SUM(G50:G63))</f>
        <v/>
      </c>
      <c r="I65" s="27" t="str">
        <f>IF(I49="","",SUM(I50:I63))</f>
        <v/>
      </c>
      <c r="K65" s="27" t="str">
        <f>IF(K49="","",SUM(K50:K63))</f>
        <v/>
      </c>
      <c r="M65" s="27" t="str">
        <f>IF(M49="","",SUM(M50:M63))</f>
        <v/>
      </c>
      <c r="O65" s="27" t="str">
        <f>IF(O49="","",SUM(O50:O63))</f>
        <v/>
      </c>
      <c r="Q65" s="27" t="str">
        <f>IF(Q49="","",SUM(Q50:Q63))</f>
        <v/>
      </c>
      <c r="S65" s="27" t="str">
        <f>IF(S49="","",SUM(S50:S63))</f>
        <v/>
      </c>
      <c r="U65" s="27" t="str">
        <f>IF(U49="","",SUM(U50:U63))</f>
        <v/>
      </c>
      <c r="W65" s="27" t="str">
        <f>IF(W49="","",SUM(W50:W63))</f>
        <v/>
      </c>
      <c r="X65" s="27"/>
      <c r="Y65" s="27" t="str">
        <f>IF(Y49="","",SUM(Y50:Y63))</f>
        <v/>
      </c>
      <c r="AA65" s="27" t="str">
        <f>IF(AA49="","",SUM(AA50:AA63))</f>
        <v/>
      </c>
      <c r="AC65" s="27" t="str">
        <f>IF(AC49="","",SUM(AC50:AC63))</f>
        <v/>
      </c>
      <c r="AG65" s="41"/>
      <c r="AH65" s="93"/>
      <c r="AI65" s="41"/>
    </row>
    <row r="66" spans="1:35" ht="24" customHeight="1" x14ac:dyDescent="0.2">
      <c r="AC66" s="8" t="str">
        <f>"Firma ("&amp;Anagrafica!B90&amp;")"</f>
        <v>Firma (Commissario 2)</v>
      </c>
      <c r="AE66" s="88"/>
      <c r="AF66" s="88"/>
      <c r="AG66" s="89"/>
      <c r="AH66" s="88"/>
      <c r="AI66" s="88"/>
    </row>
    <row r="67" spans="1:35" ht="18.75" x14ac:dyDescent="0.3">
      <c r="A67" s="19" t="str">
        <f>IF(Anagrafica!A91&lt;&gt;"",Anagrafica!A91&amp;" - "&amp;Anagrafica!B91,"")</f>
        <v>3 - Commissario 3</v>
      </c>
      <c r="B67" s="20"/>
      <c r="D67" s="1"/>
    </row>
    <row r="68" spans="1:35" s="5" customFormat="1" ht="13.5" customHeight="1" x14ac:dyDescent="0.2">
      <c r="A68" s="4" t="s">
        <v>10</v>
      </c>
      <c r="C68" s="60" t="str">
        <f>$A$13</f>
        <v/>
      </c>
      <c r="E68" s="60" t="str">
        <f>+$A$14</f>
        <v/>
      </c>
      <c r="G68" s="60" t="str">
        <f>+$A$15</f>
        <v/>
      </c>
      <c r="I68" s="60" t="str">
        <f>+$A$16</f>
        <v/>
      </c>
      <c r="K68" s="60" t="str">
        <f>+$A$17</f>
        <v/>
      </c>
      <c r="M68" s="60" t="str">
        <f>+$A$18</f>
        <v/>
      </c>
      <c r="O68" s="60" t="str">
        <f>+$A$19</f>
        <v/>
      </c>
      <c r="Q68" s="60" t="str">
        <f>+$A$20</f>
        <v/>
      </c>
      <c r="S68" s="60" t="str">
        <f>+$A$21</f>
        <v/>
      </c>
      <c r="U68" s="60" t="str">
        <f>+$A$22</f>
        <v/>
      </c>
      <c r="W68" s="60" t="str">
        <f>+$A$23</f>
        <v/>
      </c>
      <c r="Y68" s="60" t="str">
        <f>+$A$24</f>
        <v/>
      </c>
      <c r="AA68" s="60" t="str">
        <f>+$A$25</f>
        <v/>
      </c>
      <c r="AC68" s="60" t="str">
        <f>+$A$26</f>
        <v/>
      </c>
      <c r="AE68" s="26"/>
      <c r="AG68" s="4" t="s">
        <v>10</v>
      </c>
      <c r="AH68" s="5" t="s">
        <v>1</v>
      </c>
      <c r="AI68" s="5" t="s">
        <v>0</v>
      </c>
    </row>
    <row r="69" spans="1:35" ht="13.5" x14ac:dyDescent="0.25">
      <c r="A69" s="59" t="str">
        <f>+$A$12</f>
        <v/>
      </c>
      <c r="B69" s="22"/>
      <c r="C69" s="23"/>
      <c r="D69" s="22"/>
      <c r="E69" s="23"/>
      <c r="F69" s="22"/>
      <c r="G69" s="23"/>
      <c r="H69" s="22"/>
      <c r="I69" s="23"/>
      <c r="J69" s="22"/>
      <c r="K69" s="23"/>
      <c r="L69" s="22"/>
      <c r="M69" s="23"/>
      <c r="N69" s="22"/>
      <c r="O69" s="23"/>
      <c r="P69" s="22"/>
      <c r="Q69" s="23"/>
      <c r="R69" s="22"/>
      <c r="S69" s="23"/>
      <c r="T69" s="22"/>
      <c r="U69" s="23"/>
      <c r="V69" s="22"/>
      <c r="W69" s="23"/>
      <c r="X69" s="22"/>
      <c r="Y69" s="23"/>
      <c r="Z69" s="22"/>
      <c r="AA69" s="23"/>
      <c r="AB69" s="22"/>
      <c r="AC69" s="23"/>
      <c r="AE69" s="29" t="str">
        <f t="shared" ref="AE69:AE82" si="5">IF(OR(A69="",AND(A69&lt;&gt;"",A70="")),"",SUM(B69,D69,F69,H69,J69,L69,N69,P69,R69,T69,V69,X69,Z69,AB69))</f>
        <v/>
      </c>
      <c r="AG69" s="6" t="str">
        <f>+$A$12</f>
        <v/>
      </c>
      <c r="AH69" s="6" t="str">
        <f>IF(A69&lt;&gt;"",AE69,"")</f>
        <v/>
      </c>
      <c r="AI69" s="105" t="str">
        <f>IF(AH69="","",IF(AH69&gt;0,ROUND(AH69/LARGE(AH69:AH83,1),3),0))</f>
        <v/>
      </c>
    </row>
    <row r="70" spans="1:35" ht="13.5" x14ac:dyDescent="0.25">
      <c r="A70" s="59" t="str">
        <f>+$A$13</f>
        <v/>
      </c>
      <c r="B70" s="24"/>
      <c r="C70" s="24"/>
      <c r="D70" s="22"/>
      <c r="E70" s="23"/>
      <c r="F70" s="22"/>
      <c r="G70" s="23"/>
      <c r="H70" s="22"/>
      <c r="I70" s="23"/>
      <c r="J70" s="22"/>
      <c r="K70" s="23"/>
      <c r="L70" s="22"/>
      <c r="M70" s="23"/>
      <c r="N70" s="22"/>
      <c r="O70" s="23"/>
      <c r="P70" s="22"/>
      <c r="Q70" s="23"/>
      <c r="R70" s="22"/>
      <c r="S70" s="23"/>
      <c r="T70" s="22"/>
      <c r="U70" s="23"/>
      <c r="V70" s="22"/>
      <c r="W70" s="23"/>
      <c r="X70" s="22"/>
      <c r="Y70" s="23"/>
      <c r="Z70" s="22"/>
      <c r="AA70" s="23"/>
      <c r="AB70" s="22"/>
      <c r="AC70" s="23"/>
      <c r="AE70" s="29" t="str">
        <f t="shared" si="5"/>
        <v/>
      </c>
      <c r="AG70" s="7" t="str">
        <f>+$A$13</f>
        <v/>
      </c>
      <c r="AH70" s="7" t="str">
        <f>IF(A70&lt;&gt;"",IF(AE70&lt;&gt;"",AE70,0)+IF(C84&lt;&gt;"",C84,0),"")</f>
        <v/>
      </c>
      <c r="AI70" s="106" t="str">
        <f>IF(AH70="","",IF(AH70&gt;0,ROUND(AH70/LARGE(AH69:AH83,1),3),0))</f>
        <v/>
      </c>
    </row>
    <row r="71" spans="1:35" ht="13.5" x14ac:dyDescent="0.25">
      <c r="A71" s="59" t="str">
        <f>+$A$14</f>
        <v/>
      </c>
      <c r="B71" s="24"/>
      <c r="C71" s="24"/>
      <c r="D71" s="24"/>
      <c r="E71" s="24"/>
      <c r="F71" s="22"/>
      <c r="G71" s="23"/>
      <c r="H71" s="22"/>
      <c r="I71" s="23"/>
      <c r="J71" s="22"/>
      <c r="K71" s="23"/>
      <c r="L71" s="22"/>
      <c r="M71" s="23"/>
      <c r="N71" s="22"/>
      <c r="O71" s="23"/>
      <c r="P71" s="22"/>
      <c r="Q71" s="23"/>
      <c r="R71" s="22"/>
      <c r="S71" s="23"/>
      <c r="T71" s="22"/>
      <c r="U71" s="23"/>
      <c r="V71" s="22"/>
      <c r="W71" s="23"/>
      <c r="X71" s="22"/>
      <c r="Y71" s="23"/>
      <c r="Z71" s="22"/>
      <c r="AA71" s="23"/>
      <c r="AB71" s="22"/>
      <c r="AC71" s="23"/>
      <c r="AE71" s="29" t="str">
        <f t="shared" si="5"/>
        <v/>
      </c>
      <c r="AG71" s="7" t="str">
        <f>+$A$14</f>
        <v/>
      </c>
      <c r="AH71" s="7" t="str">
        <f>IF(A71&lt;&gt;"",IF(AE71&lt;&gt;"",AE71,0)+IF(E84&lt;&gt;"",E84,0),"")</f>
        <v/>
      </c>
      <c r="AI71" s="106" t="str">
        <f>IF(AH71="","",IF(AH71&gt;0,ROUND(AH71/LARGE(AH69:AH83,1),3),0))</f>
        <v/>
      </c>
    </row>
    <row r="72" spans="1:35" ht="13.5" x14ac:dyDescent="0.25">
      <c r="A72" s="59" t="str">
        <f>+$A$15</f>
        <v/>
      </c>
      <c r="B72" s="24"/>
      <c r="C72" s="24"/>
      <c r="D72" s="24"/>
      <c r="E72" s="24"/>
      <c r="F72" s="24"/>
      <c r="G72" s="24"/>
      <c r="H72" s="22"/>
      <c r="I72" s="23"/>
      <c r="J72" s="22"/>
      <c r="K72" s="23"/>
      <c r="L72" s="22"/>
      <c r="M72" s="23"/>
      <c r="N72" s="22"/>
      <c r="O72" s="23"/>
      <c r="P72" s="22"/>
      <c r="Q72" s="23"/>
      <c r="R72" s="22"/>
      <c r="S72" s="23"/>
      <c r="T72" s="22"/>
      <c r="U72" s="23"/>
      <c r="V72" s="22"/>
      <c r="W72" s="23"/>
      <c r="X72" s="22"/>
      <c r="Y72" s="23"/>
      <c r="Z72" s="22"/>
      <c r="AA72" s="23"/>
      <c r="AB72" s="22"/>
      <c r="AC72" s="23"/>
      <c r="AE72" s="29" t="str">
        <f t="shared" si="5"/>
        <v/>
      </c>
      <c r="AG72" s="7" t="str">
        <f>+$A$15</f>
        <v/>
      </c>
      <c r="AH72" s="7" t="str">
        <f>IF(A72&lt;&gt;"",IF(AE72&lt;&gt;"",AE72,0)+IF(G84&lt;&gt;"",G84,0),"")</f>
        <v/>
      </c>
      <c r="AI72" s="106" t="str">
        <f>IF(AH72="","",IF(AH72&gt;0,ROUND(AH72/LARGE(AH69:AH83,1),3),0))</f>
        <v/>
      </c>
    </row>
    <row r="73" spans="1:35" ht="13.5" x14ac:dyDescent="0.25">
      <c r="A73" s="59" t="str">
        <f>+$A$16</f>
        <v/>
      </c>
      <c r="B73" s="24"/>
      <c r="C73" s="24"/>
      <c r="D73" s="24"/>
      <c r="E73" s="24"/>
      <c r="F73" s="24"/>
      <c r="G73" s="24"/>
      <c r="H73" s="24"/>
      <c r="I73" s="24"/>
      <c r="J73" s="22"/>
      <c r="K73" s="23"/>
      <c r="L73" s="22"/>
      <c r="M73" s="23"/>
      <c r="N73" s="22"/>
      <c r="O73" s="23"/>
      <c r="P73" s="22"/>
      <c r="Q73" s="23"/>
      <c r="R73" s="22"/>
      <c r="S73" s="23"/>
      <c r="T73" s="22"/>
      <c r="U73" s="23"/>
      <c r="V73" s="22"/>
      <c r="W73" s="23"/>
      <c r="X73" s="22"/>
      <c r="Y73" s="23"/>
      <c r="Z73" s="22"/>
      <c r="AA73" s="23"/>
      <c r="AB73" s="22"/>
      <c r="AC73" s="23"/>
      <c r="AE73" s="29" t="str">
        <f t="shared" si="5"/>
        <v/>
      </c>
      <c r="AG73" s="7" t="str">
        <f>+$A$16</f>
        <v/>
      </c>
      <c r="AH73" s="7" t="str">
        <f>IF(A73&lt;&gt;"",IF(AE73&lt;&gt;"",AE73,0)+IF(I84&lt;&gt;"",I84,0),"")</f>
        <v/>
      </c>
      <c r="AI73" s="106" t="str">
        <f>IF(AH73="","",IF(AH73&gt;0,ROUND(AH73/LARGE(AH69:AH83,1),3),0))</f>
        <v/>
      </c>
    </row>
    <row r="74" spans="1:35" ht="13.5" x14ac:dyDescent="0.25">
      <c r="A74" s="59" t="str">
        <f>+$A$17</f>
        <v/>
      </c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2"/>
      <c r="M74" s="23"/>
      <c r="N74" s="22"/>
      <c r="O74" s="23"/>
      <c r="P74" s="22"/>
      <c r="Q74" s="23"/>
      <c r="R74" s="22"/>
      <c r="S74" s="23"/>
      <c r="T74" s="22"/>
      <c r="U74" s="23"/>
      <c r="V74" s="22"/>
      <c r="W74" s="23"/>
      <c r="X74" s="22"/>
      <c r="Y74" s="23"/>
      <c r="Z74" s="22"/>
      <c r="AA74" s="23"/>
      <c r="AB74" s="22"/>
      <c r="AC74" s="23"/>
      <c r="AE74" s="29" t="str">
        <f t="shared" si="5"/>
        <v/>
      </c>
      <c r="AG74" s="7" t="str">
        <f>+$A$17</f>
        <v/>
      </c>
      <c r="AH74" s="7" t="str">
        <f>IF(A74&lt;&gt;"",IF(AE74&lt;&gt;"",AE74,0)+IF(K84&lt;&gt;"",K84,0),"")</f>
        <v/>
      </c>
      <c r="AI74" s="106" t="str">
        <f>IF(AH74="","",IF(AH74&gt;0,ROUND(AH74/LARGE(AH69:AH83,1),3),0))</f>
        <v/>
      </c>
    </row>
    <row r="75" spans="1:35" ht="13.5" x14ac:dyDescent="0.25">
      <c r="A75" s="59" t="str">
        <f>+$A$18</f>
        <v/>
      </c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2"/>
      <c r="O75" s="23"/>
      <c r="P75" s="22"/>
      <c r="Q75" s="23"/>
      <c r="R75" s="22"/>
      <c r="S75" s="23"/>
      <c r="T75" s="22"/>
      <c r="U75" s="23"/>
      <c r="V75" s="22"/>
      <c r="W75" s="23"/>
      <c r="X75" s="22"/>
      <c r="Y75" s="23"/>
      <c r="Z75" s="22"/>
      <c r="AA75" s="23"/>
      <c r="AB75" s="22"/>
      <c r="AC75" s="23"/>
      <c r="AE75" s="29" t="str">
        <f t="shared" si="5"/>
        <v/>
      </c>
      <c r="AG75" s="7" t="str">
        <f>+$A$18</f>
        <v/>
      </c>
      <c r="AH75" s="7" t="str">
        <f>IF(A75&lt;&gt;"",IF(AE75&lt;&gt;"",AE75,0)+IF(M84&lt;&gt;"",M84,0),"")</f>
        <v/>
      </c>
      <c r="AI75" s="106" t="str">
        <f>IF(AH75="","",IF(AH75&gt;0,ROUND(AH75/LARGE(AH69:AH83,1),3),0))</f>
        <v/>
      </c>
    </row>
    <row r="76" spans="1:35" ht="13.5" x14ac:dyDescent="0.25">
      <c r="A76" s="59" t="str">
        <f>+$A$19</f>
        <v/>
      </c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2"/>
      <c r="Q76" s="23"/>
      <c r="R76" s="22"/>
      <c r="S76" s="23"/>
      <c r="T76" s="22"/>
      <c r="U76" s="23"/>
      <c r="V76" s="22"/>
      <c r="W76" s="23"/>
      <c r="X76" s="22"/>
      <c r="Y76" s="23"/>
      <c r="Z76" s="22"/>
      <c r="AA76" s="23"/>
      <c r="AB76" s="22"/>
      <c r="AC76" s="23"/>
      <c r="AE76" s="29" t="str">
        <f t="shared" si="5"/>
        <v/>
      </c>
      <c r="AG76" s="7" t="str">
        <f>+$A$19</f>
        <v/>
      </c>
      <c r="AH76" s="7" t="str">
        <f>IF(A76&lt;&gt;"",IF(AE76&lt;&gt;"",AE76,0)+IF(O84&lt;&gt;"",O84,0),"")</f>
        <v/>
      </c>
      <c r="AI76" s="106" t="str">
        <f>IF(AH76="","",IF(AH76&gt;0,ROUND(AH76/LARGE(AH69:AH83,1),3),0))</f>
        <v/>
      </c>
    </row>
    <row r="77" spans="1:35" ht="13.5" x14ac:dyDescent="0.25">
      <c r="A77" s="59" t="str">
        <f>+$A$20</f>
        <v/>
      </c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2"/>
      <c r="S77" s="23"/>
      <c r="T77" s="22"/>
      <c r="U77" s="23"/>
      <c r="V77" s="22"/>
      <c r="W77" s="23"/>
      <c r="X77" s="22"/>
      <c r="Y77" s="23"/>
      <c r="Z77" s="22"/>
      <c r="AA77" s="23"/>
      <c r="AB77" s="22"/>
      <c r="AC77" s="23"/>
      <c r="AE77" s="29" t="str">
        <f t="shared" si="5"/>
        <v/>
      </c>
      <c r="AG77" s="7" t="str">
        <f>+$A$20</f>
        <v/>
      </c>
      <c r="AH77" s="7" t="str">
        <f>IF(A77&lt;&gt;"",IF(AE77&lt;&gt;"",AE77,0)+IF(Q84&lt;&gt;"",Q84,0),"")</f>
        <v/>
      </c>
      <c r="AI77" s="106" t="str">
        <f>IF(AH77="","",IF(AH77&gt;0,ROUND(AH77/LARGE(AH69:AH83,1),3),0))</f>
        <v/>
      </c>
    </row>
    <row r="78" spans="1:35" ht="13.5" x14ac:dyDescent="0.25">
      <c r="A78" s="59" t="str">
        <f>+$A$21</f>
        <v/>
      </c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2"/>
      <c r="U78" s="23"/>
      <c r="V78" s="22"/>
      <c r="W78" s="23"/>
      <c r="X78" s="22"/>
      <c r="Y78" s="23"/>
      <c r="Z78" s="22"/>
      <c r="AA78" s="23"/>
      <c r="AB78" s="22"/>
      <c r="AC78" s="23"/>
      <c r="AE78" s="29" t="str">
        <f t="shared" si="5"/>
        <v/>
      </c>
      <c r="AG78" s="7" t="str">
        <f>+$A$21</f>
        <v/>
      </c>
      <c r="AH78" s="7" t="str">
        <f>IF(A78&lt;&gt;"",IF(AE78&lt;&gt;"",AE78,0)+IF(S84&lt;&gt;"",S84,0),"")</f>
        <v/>
      </c>
      <c r="AI78" s="106" t="str">
        <f>IF(AH78="","",IF(AH78&gt;0,ROUND(AH78/LARGE(AH69:AH83,1),3),0))</f>
        <v/>
      </c>
    </row>
    <row r="79" spans="1:35" ht="13.5" x14ac:dyDescent="0.25">
      <c r="A79" s="59" t="str">
        <f>+$A$22</f>
        <v/>
      </c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2"/>
      <c r="W79" s="23"/>
      <c r="X79" s="22"/>
      <c r="Y79" s="23"/>
      <c r="Z79" s="22"/>
      <c r="AA79" s="23"/>
      <c r="AB79" s="22"/>
      <c r="AC79" s="23"/>
      <c r="AE79" s="29" t="str">
        <f t="shared" si="5"/>
        <v/>
      </c>
      <c r="AG79" s="7" t="str">
        <f>+$A$22</f>
        <v/>
      </c>
      <c r="AH79" s="7" t="str">
        <f>IF(A79&lt;&gt;"",IF(AE79&lt;&gt;"",AE79,0)+IF(U84&lt;&gt;"",U84,0),"")</f>
        <v/>
      </c>
      <c r="AI79" s="106" t="str">
        <f>IF(AH79="","",IF(AH79&gt;0,ROUND(AH79/LARGE(AH69:AH83,1),3),0))</f>
        <v/>
      </c>
    </row>
    <row r="80" spans="1:35" ht="13.5" x14ac:dyDescent="0.25">
      <c r="A80" s="59" t="str">
        <f>+$A$23</f>
        <v/>
      </c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2"/>
      <c r="Y80" s="23"/>
      <c r="Z80" s="22"/>
      <c r="AA80" s="23"/>
      <c r="AB80" s="22"/>
      <c r="AC80" s="23"/>
      <c r="AE80" s="29" t="str">
        <f t="shared" si="5"/>
        <v/>
      </c>
      <c r="AG80" s="7" t="str">
        <f>+$A$23</f>
        <v/>
      </c>
      <c r="AH80" s="7" t="str">
        <f>IF(A80&lt;&gt;"",IF(AE80&lt;&gt;"",AE80,0)+IF(W84&lt;&gt;"",W84,0),"")</f>
        <v/>
      </c>
      <c r="AI80" s="106" t="str">
        <f>IF(AH80="","",IF(AH80&gt;0,ROUND(AH80/LARGE(AH69:AH83,1),3),0))</f>
        <v/>
      </c>
    </row>
    <row r="81" spans="1:35" ht="13.5" x14ac:dyDescent="0.25">
      <c r="A81" s="59" t="str">
        <f>+$A$24</f>
        <v/>
      </c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2"/>
      <c r="AA81" s="23"/>
      <c r="AB81" s="22"/>
      <c r="AC81" s="23"/>
      <c r="AE81" s="29" t="str">
        <f t="shared" si="5"/>
        <v/>
      </c>
      <c r="AG81" s="7" t="str">
        <f>+$A$24</f>
        <v/>
      </c>
      <c r="AH81" s="7" t="str">
        <f>IF(A81&lt;&gt;"",IF(AE81&lt;&gt;"",AE81,0)+IF(Y84&lt;&gt;"",Y84,0),"")</f>
        <v/>
      </c>
      <c r="AI81" s="106" t="str">
        <f>IF(AH81="","",IF(AH81&gt;0,ROUND(AH81/LARGE(AH69:AH83,1),3),0))</f>
        <v/>
      </c>
    </row>
    <row r="82" spans="1:35" ht="13.5" x14ac:dyDescent="0.25">
      <c r="A82" s="59" t="str">
        <f>+$A$25</f>
        <v/>
      </c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2"/>
      <c r="AC82" s="23"/>
      <c r="AE82" s="29" t="str">
        <f t="shared" si="5"/>
        <v/>
      </c>
      <c r="AG82" s="7" t="str">
        <f>+$A$25</f>
        <v/>
      </c>
      <c r="AH82" s="7" t="str">
        <f>IF(A82&lt;&gt;"",IF(AE82&lt;&gt;"",AE82,0)+IF(AA84&lt;&gt;"",AA84,0),"")</f>
        <v/>
      </c>
      <c r="AI82" s="106" t="str">
        <f>IF(AH82="","",IF(AH82&gt;0,ROUND(AH82/LARGE(AH69:AH83,1),3),0))</f>
        <v/>
      </c>
    </row>
    <row r="83" spans="1:35" x14ac:dyDescent="0.2">
      <c r="A83" s="59" t="str">
        <f>+$A$26</f>
        <v/>
      </c>
      <c r="C83" s="3"/>
      <c r="AE83" s="26"/>
      <c r="AG83" s="40" t="str">
        <f>+$A$26</f>
        <v/>
      </c>
      <c r="AH83" s="40" t="str">
        <f>IF(A83&lt;&gt;"",IF(AE83&lt;&gt;"",AE83,0)+IF(AC84&lt;&gt;"",AC84,0),"")</f>
        <v/>
      </c>
      <c r="AI83" s="107" t="str">
        <f>IF(AH83="","",IF(AH83&gt;0,ROUND(AH83/LARGE(AH69:AH83,1),3),0))</f>
        <v/>
      </c>
    </row>
    <row r="84" spans="1:35" s="26" customFormat="1" x14ac:dyDescent="0.2">
      <c r="C84" s="27" t="str">
        <f>IF(C68="","",SUM(C69:C82))</f>
        <v/>
      </c>
      <c r="E84" s="27" t="str">
        <f>IF(E68="","",SUM(E69:E82))</f>
        <v/>
      </c>
      <c r="G84" s="27" t="str">
        <f>IF(G68="","",SUM(G69:G82))</f>
        <v/>
      </c>
      <c r="I84" s="27" t="str">
        <f>IF(I68="","",SUM(I69:I82))</f>
        <v/>
      </c>
      <c r="K84" s="27" t="str">
        <f>IF(K68="","",SUM(K69:K82))</f>
        <v/>
      </c>
      <c r="M84" s="27" t="str">
        <f>IF(M68="","",SUM(M69:M82))</f>
        <v/>
      </c>
      <c r="O84" s="27" t="str">
        <f>IF(O68="","",SUM(O69:O82))</f>
        <v/>
      </c>
      <c r="Q84" s="27" t="str">
        <f>IF(Q68="","",SUM(Q69:Q82))</f>
        <v/>
      </c>
      <c r="S84" s="27" t="str">
        <f>IF(S68="","",SUM(S69:S82))</f>
        <v/>
      </c>
      <c r="U84" s="27" t="str">
        <f>IF(U68="","",SUM(U69:U82))</f>
        <v/>
      </c>
      <c r="W84" s="27" t="str">
        <f>IF(W68="","",SUM(W69:W82))</f>
        <v/>
      </c>
      <c r="X84" s="27"/>
      <c r="Y84" s="27" t="str">
        <f>IF(Y68="","",SUM(Y69:Y82))</f>
        <v/>
      </c>
      <c r="AA84" s="27" t="str">
        <f>IF(AA68="","",SUM(AA69:AA82))</f>
        <v/>
      </c>
      <c r="AC84" s="27" t="str">
        <f>IF(AC68="","",SUM(AC69:AC82))</f>
        <v/>
      </c>
      <c r="AG84" s="41"/>
      <c r="AH84" s="93"/>
      <c r="AI84" s="41"/>
    </row>
    <row r="85" spans="1:35" ht="24" customHeight="1" x14ac:dyDescent="0.2">
      <c r="AC85" s="8" t="str">
        <f>"Firma ("&amp;Anagrafica!B91&amp;")"</f>
        <v>Firma (Commissario 3)</v>
      </c>
      <c r="AE85" s="88"/>
      <c r="AF85" s="88"/>
      <c r="AG85" s="89"/>
      <c r="AH85" s="88"/>
      <c r="AI85" s="88"/>
    </row>
    <row r="86" spans="1:35" ht="18.75" x14ac:dyDescent="0.3">
      <c r="A86" s="19" t="str">
        <f>IF(Anagrafica!A92&lt;&gt;"",Anagrafica!A92&amp;" - "&amp;Anagrafica!B92,"")</f>
        <v/>
      </c>
      <c r="B86" s="20"/>
      <c r="D86" s="1"/>
      <c r="AE86" s="90"/>
      <c r="AF86" s="90"/>
      <c r="AG86" s="91"/>
      <c r="AH86" s="90"/>
      <c r="AI86" s="90"/>
    </row>
    <row r="87" spans="1:35" s="5" customFormat="1" ht="13.5" customHeight="1" x14ac:dyDescent="0.2">
      <c r="A87" s="4" t="s">
        <v>10</v>
      </c>
      <c r="C87" s="60" t="str">
        <f>$A$13</f>
        <v/>
      </c>
      <c r="E87" s="60" t="str">
        <f>+$A$14</f>
        <v/>
      </c>
      <c r="G87" s="60" t="str">
        <f>+$A$15</f>
        <v/>
      </c>
      <c r="I87" s="60" t="str">
        <f>+$A$16</f>
        <v/>
      </c>
      <c r="K87" s="60" t="str">
        <f>+$A$17</f>
        <v/>
      </c>
      <c r="M87" s="60" t="str">
        <f>+$A$18</f>
        <v/>
      </c>
      <c r="O87" s="60" t="str">
        <f>+$A$19</f>
        <v/>
      </c>
      <c r="Q87" s="60" t="str">
        <f>+$A$20</f>
        <v/>
      </c>
      <c r="S87" s="60" t="str">
        <f>+$A$21</f>
        <v/>
      </c>
      <c r="U87" s="60" t="str">
        <f>+$A$22</f>
        <v/>
      </c>
      <c r="W87" s="60" t="str">
        <f>+$A$23</f>
        <v/>
      </c>
      <c r="Y87" s="60" t="str">
        <f>+$A$24</f>
        <v/>
      </c>
      <c r="AA87" s="60" t="str">
        <f>+$A$25</f>
        <v/>
      </c>
      <c r="AC87" s="60" t="str">
        <f>+$A$26</f>
        <v/>
      </c>
      <c r="AE87" s="26"/>
      <c r="AG87" s="4" t="s">
        <v>10</v>
      </c>
      <c r="AH87" s="5" t="s">
        <v>1</v>
      </c>
      <c r="AI87" s="5" t="s">
        <v>0</v>
      </c>
    </row>
    <row r="88" spans="1:35" ht="13.5" x14ac:dyDescent="0.25">
      <c r="A88" s="59" t="str">
        <f>+$A$12</f>
        <v/>
      </c>
      <c r="B88" s="22"/>
      <c r="C88" s="23"/>
      <c r="D88" s="22"/>
      <c r="E88" s="23"/>
      <c r="F88" s="22"/>
      <c r="G88" s="23"/>
      <c r="H88" s="22"/>
      <c r="I88" s="23"/>
      <c r="J88" s="22"/>
      <c r="K88" s="23"/>
      <c r="L88" s="22"/>
      <c r="M88" s="23"/>
      <c r="N88" s="22"/>
      <c r="O88" s="23"/>
      <c r="P88" s="22"/>
      <c r="Q88" s="23"/>
      <c r="R88" s="22"/>
      <c r="S88" s="23"/>
      <c r="T88" s="22"/>
      <c r="U88" s="23"/>
      <c r="V88" s="22"/>
      <c r="W88" s="23"/>
      <c r="X88" s="22"/>
      <c r="Y88" s="23"/>
      <c r="Z88" s="22"/>
      <c r="AA88" s="23"/>
      <c r="AB88" s="22"/>
      <c r="AC88" s="23"/>
      <c r="AE88" s="29" t="str">
        <f t="shared" ref="AE88:AE101" si="6">IF(OR(A88="",AND(A88&lt;&gt;"",A89="")),"",SUM(B88,D88,F88,H88,J88,L88,N88,P88,R88,T88,V88,X88,Z88,AB88))</f>
        <v/>
      </c>
      <c r="AG88" s="6" t="str">
        <f>+$A$12</f>
        <v/>
      </c>
      <c r="AH88" s="6" t="str">
        <f>IF(A88&lt;&gt;"",AE88,"")</f>
        <v/>
      </c>
      <c r="AI88" s="105" t="str">
        <f>IF(AH88="","",IF(AH88&gt;0,ROUND(AH88/LARGE(AH88:AH102,1),3),0))</f>
        <v/>
      </c>
    </row>
    <row r="89" spans="1:35" ht="13.5" x14ac:dyDescent="0.25">
      <c r="A89" s="59" t="str">
        <f>+$A$13</f>
        <v/>
      </c>
      <c r="B89" s="24"/>
      <c r="C89" s="24"/>
      <c r="D89" s="22"/>
      <c r="E89" s="23"/>
      <c r="F89" s="22"/>
      <c r="G89" s="23"/>
      <c r="H89" s="22"/>
      <c r="I89" s="23"/>
      <c r="J89" s="22"/>
      <c r="K89" s="23"/>
      <c r="L89" s="22"/>
      <c r="M89" s="23"/>
      <c r="N89" s="22"/>
      <c r="O89" s="23"/>
      <c r="P89" s="22"/>
      <c r="Q89" s="23"/>
      <c r="R89" s="22"/>
      <c r="S89" s="23"/>
      <c r="T89" s="22"/>
      <c r="U89" s="23"/>
      <c r="V89" s="22"/>
      <c r="W89" s="23"/>
      <c r="X89" s="22"/>
      <c r="Y89" s="23"/>
      <c r="Z89" s="22"/>
      <c r="AA89" s="23"/>
      <c r="AB89" s="22"/>
      <c r="AC89" s="23"/>
      <c r="AE89" s="29" t="str">
        <f t="shared" si="6"/>
        <v/>
      </c>
      <c r="AG89" s="7" t="str">
        <f>+$A$13</f>
        <v/>
      </c>
      <c r="AH89" s="7" t="str">
        <f>IF(A89&lt;&gt;"",IF(AE89&lt;&gt;"",AE89,0)+IF(C103&lt;&gt;"",C103,0),"")</f>
        <v/>
      </c>
      <c r="AI89" s="106" t="str">
        <f>IF(AH89="","",IF(AH89&gt;0,ROUND(AH89/LARGE(AH88:AH102,1),3),0))</f>
        <v/>
      </c>
    </row>
    <row r="90" spans="1:35" ht="13.5" x14ac:dyDescent="0.25">
      <c r="A90" s="59" t="str">
        <f>+$A$14</f>
        <v/>
      </c>
      <c r="B90" s="24"/>
      <c r="C90" s="24"/>
      <c r="D90" s="24"/>
      <c r="E90" s="24"/>
      <c r="F90" s="22"/>
      <c r="G90" s="23"/>
      <c r="H90" s="22"/>
      <c r="I90" s="23"/>
      <c r="J90" s="22"/>
      <c r="K90" s="23"/>
      <c r="L90" s="22"/>
      <c r="M90" s="23"/>
      <c r="N90" s="22"/>
      <c r="O90" s="23"/>
      <c r="P90" s="22"/>
      <c r="Q90" s="23"/>
      <c r="R90" s="22"/>
      <c r="S90" s="23"/>
      <c r="T90" s="22"/>
      <c r="U90" s="23"/>
      <c r="V90" s="22"/>
      <c r="W90" s="23"/>
      <c r="X90" s="22"/>
      <c r="Y90" s="23"/>
      <c r="Z90" s="22"/>
      <c r="AA90" s="23"/>
      <c r="AB90" s="22"/>
      <c r="AC90" s="23"/>
      <c r="AE90" s="29" t="str">
        <f t="shared" si="6"/>
        <v/>
      </c>
      <c r="AG90" s="7" t="str">
        <f>+$A$14</f>
        <v/>
      </c>
      <c r="AH90" s="7" t="str">
        <f>IF(A90&lt;&gt;"",IF(AE90&lt;&gt;"",AE90,0)+IF(E103&lt;&gt;"",E103,0),"")</f>
        <v/>
      </c>
      <c r="AI90" s="106" t="str">
        <f>IF(AH90="","",IF(AH90&gt;0,ROUND(AH90/LARGE(AH88:AH102,1),3),0))</f>
        <v/>
      </c>
    </row>
    <row r="91" spans="1:35" ht="13.5" x14ac:dyDescent="0.25">
      <c r="A91" s="59" t="str">
        <f>+$A$15</f>
        <v/>
      </c>
      <c r="B91" s="24"/>
      <c r="C91" s="24"/>
      <c r="D91" s="24"/>
      <c r="E91" s="24"/>
      <c r="F91" s="24"/>
      <c r="G91" s="24"/>
      <c r="H91" s="22"/>
      <c r="I91" s="23"/>
      <c r="J91" s="22"/>
      <c r="K91" s="23"/>
      <c r="L91" s="22"/>
      <c r="M91" s="23"/>
      <c r="N91" s="22"/>
      <c r="O91" s="23"/>
      <c r="P91" s="22"/>
      <c r="Q91" s="23"/>
      <c r="R91" s="22"/>
      <c r="S91" s="23"/>
      <c r="T91" s="22"/>
      <c r="U91" s="23"/>
      <c r="V91" s="22"/>
      <c r="W91" s="23"/>
      <c r="X91" s="22"/>
      <c r="Y91" s="23"/>
      <c r="Z91" s="22"/>
      <c r="AA91" s="23"/>
      <c r="AB91" s="22"/>
      <c r="AC91" s="23"/>
      <c r="AE91" s="29" t="str">
        <f t="shared" si="6"/>
        <v/>
      </c>
      <c r="AG91" s="7" t="str">
        <f>+$A$15</f>
        <v/>
      </c>
      <c r="AH91" s="7" t="str">
        <f>IF(A91&lt;&gt;"",IF(AE91&lt;&gt;"",AE91,0)+IF(G103&lt;&gt;"",G103,0),"")</f>
        <v/>
      </c>
      <c r="AI91" s="106" t="str">
        <f>IF(AH91="","",IF(AH91&gt;0,ROUND(AH91/LARGE(AH88:AH102,1),3),0))</f>
        <v/>
      </c>
    </row>
    <row r="92" spans="1:35" ht="13.5" x14ac:dyDescent="0.25">
      <c r="A92" s="59" t="str">
        <f>+$A$16</f>
        <v/>
      </c>
      <c r="B92" s="24"/>
      <c r="C92" s="24"/>
      <c r="D92" s="24"/>
      <c r="E92" s="24"/>
      <c r="F92" s="24"/>
      <c r="G92" s="24"/>
      <c r="H92" s="24"/>
      <c r="I92" s="24"/>
      <c r="J92" s="22"/>
      <c r="K92" s="23"/>
      <c r="L92" s="22"/>
      <c r="M92" s="23"/>
      <c r="N92" s="22"/>
      <c r="O92" s="23"/>
      <c r="P92" s="22"/>
      <c r="Q92" s="23"/>
      <c r="R92" s="22"/>
      <c r="S92" s="23"/>
      <c r="T92" s="22"/>
      <c r="U92" s="23"/>
      <c r="V92" s="22"/>
      <c r="W92" s="23"/>
      <c r="X92" s="22"/>
      <c r="Y92" s="23"/>
      <c r="Z92" s="22"/>
      <c r="AA92" s="23"/>
      <c r="AB92" s="22"/>
      <c r="AC92" s="23"/>
      <c r="AE92" s="29" t="str">
        <f t="shared" si="6"/>
        <v/>
      </c>
      <c r="AG92" s="7" t="str">
        <f>+$A$16</f>
        <v/>
      </c>
      <c r="AH92" s="7" t="str">
        <f>IF(A92&lt;&gt;"",IF(AE92&lt;&gt;"",AE92,0)+IF(I103&lt;&gt;"",I103,0),"")</f>
        <v/>
      </c>
      <c r="AI92" s="106" t="str">
        <f>IF(AH92="","",IF(AH92&gt;0,ROUND(AH92/LARGE(AH88:AH102,1),3),0))</f>
        <v/>
      </c>
    </row>
    <row r="93" spans="1:35" ht="13.5" x14ac:dyDescent="0.25">
      <c r="A93" s="59" t="str">
        <f>+$A$17</f>
        <v/>
      </c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2"/>
      <c r="M93" s="23"/>
      <c r="N93" s="22"/>
      <c r="O93" s="23"/>
      <c r="P93" s="22"/>
      <c r="Q93" s="23"/>
      <c r="R93" s="22"/>
      <c r="S93" s="23"/>
      <c r="T93" s="22"/>
      <c r="U93" s="23"/>
      <c r="V93" s="22"/>
      <c r="W93" s="23"/>
      <c r="X93" s="22"/>
      <c r="Y93" s="23"/>
      <c r="Z93" s="22"/>
      <c r="AA93" s="23"/>
      <c r="AB93" s="22"/>
      <c r="AC93" s="23"/>
      <c r="AE93" s="29" t="str">
        <f t="shared" si="6"/>
        <v/>
      </c>
      <c r="AG93" s="7" t="str">
        <f>+$A$17</f>
        <v/>
      </c>
      <c r="AH93" s="7" t="str">
        <f>IF(A93&lt;&gt;"",IF(AE93&lt;&gt;"",AE93,0)+IF(K103&lt;&gt;"",K103,0),"")</f>
        <v/>
      </c>
      <c r="AI93" s="106" t="str">
        <f>IF(AH93="","",IF(AH93&gt;0,ROUND(AH93/LARGE(AH88:AH102,1),3),0))</f>
        <v/>
      </c>
    </row>
    <row r="94" spans="1:35" ht="13.5" x14ac:dyDescent="0.25">
      <c r="A94" s="59" t="str">
        <f>+$A$18</f>
        <v/>
      </c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2"/>
      <c r="O94" s="23"/>
      <c r="P94" s="22"/>
      <c r="Q94" s="23"/>
      <c r="R94" s="22"/>
      <c r="S94" s="23"/>
      <c r="T94" s="22"/>
      <c r="U94" s="23"/>
      <c r="V94" s="22"/>
      <c r="W94" s="23"/>
      <c r="X94" s="22"/>
      <c r="Y94" s="23"/>
      <c r="Z94" s="22"/>
      <c r="AA94" s="23"/>
      <c r="AB94" s="22"/>
      <c r="AC94" s="23"/>
      <c r="AE94" s="29" t="str">
        <f t="shared" si="6"/>
        <v/>
      </c>
      <c r="AG94" s="7" t="str">
        <f>+$A$18</f>
        <v/>
      </c>
      <c r="AH94" s="7" t="str">
        <f>IF(A94&lt;&gt;"",IF(AE94&lt;&gt;"",AE94,0)+IF(M103&lt;&gt;"",M103,0),"")</f>
        <v/>
      </c>
      <c r="AI94" s="106" t="str">
        <f>IF(AH94="","",IF(AH94&gt;0,ROUND(AH94/LARGE(AH88:AH102,1),3),0))</f>
        <v/>
      </c>
    </row>
    <row r="95" spans="1:35" ht="13.5" x14ac:dyDescent="0.25">
      <c r="A95" s="59" t="str">
        <f>+$A$19</f>
        <v/>
      </c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2"/>
      <c r="Q95" s="23"/>
      <c r="R95" s="22"/>
      <c r="S95" s="23"/>
      <c r="T95" s="22"/>
      <c r="U95" s="23"/>
      <c r="V95" s="22"/>
      <c r="W95" s="23"/>
      <c r="X95" s="22"/>
      <c r="Y95" s="23"/>
      <c r="Z95" s="22"/>
      <c r="AA95" s="23"/>
      <c r="AB95" s="22"/>
      <c r="AC95" s="23"/>
      <c r="AE95" s="29" t="str">
        <f t="shared" si="6"/>
        <v/>
      </c>
      <c r="AG95" s="7" t="str">
        <f>+$A$19</f>
        <v/>
      </c>
      <c r="AH95" s="7" t="str">
        <f>IF(A95&lt;&gt;"",IF(AE95&lt;&gt;"",AE95,0)+IF(O103&lt;&gt;"",O103,0),"")</f>
        <v/>
      </c>
      <c r="AI95" s="106" t="str">
        <f>IF(AH95="","",IF(AH95&gt;0,ROUND(AH95/LARGE(AH88:AH102,1),3),0))</f>
        <v/>
      </c>
    </row>
    <row r="96" spans="1:35" ht="13.5" x14ac:dyDescent="0.25">
      <c r="A96" s="59" t="str">
        <f>+$A$20</f>
        <v/>
      </c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2"/>
      <c r="S96" s="23"/>
      <c r="T96" s="22"/>
      <c r="U96" s="23"/>
      <c r="V96" s="22"/>
      <c r="W96" s="23"/>
      <c r="X96" s="22"/>
      <c r="Y96" s="23"/>
      <c r="Z96" s="22"/>
      <c r="AA96" s="23"/>
      <c r="AB96" s="22"/>
      <c r="AC96" s="23"/>
      <c r="AE96" s="29" t="str">
        <f t="shared" si="6"/>
        <v/>
      </c>
      <c r="AG96" s="7" t="str">
        <f>+$A$20</f>
        <v/>
      </c>
      <c r="AH96" s="7" t="str">
        <f>IF(A96&lt;&gt;"",IF(AE96&lt;&gt;"",AE96,0)+IF(Q103&lt;&gt;"",Q103,0),"")</f>
        <v/>
      </c>
      <c r="AI96" s="106" t="str">
        <f>IF(AH96="","",IF(AH96&gt;0,ROUND(AH96/LARGE(AH88:AH102,1),3),0))</f>
        <v/>
      </c>
    </row>
    <row r="97" spans="1:35" ht="13.5" x14ac:dyDescent="0.25">
      <c r="A97" s="59" t="str">
        <f>+$A$21</f>
        <v/>
      </c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2"/>
      <c r="U97" s="23"/>
      <c r="V97" s="22"/>
      <c r="W97" s="23"/>
      <c r="X97" s="22"/>
      <c r="Y97" s="23"/>
      <c r="Z97" s="22"/>
      <c r="AA97" s="23"/>
      <c r="AB97" s="22"/>
      <c r="AC97" s="23"/>
      <c r="AE97" s="29" t="str">
        <f t="shared" si="6"/>
        <v/>
      </c>
      <c r="AG97" s="7" t="str">
        <f>+$A$21</f>
        <v/>
      </c>
      <c r="AH97" s="7" t="str">
        <f>IF(A97&lt;&gt;"",IF(AE97&lt;&gt;"",AE97,0)+IF(S103&lt;&gt;"",S103,0),"")</f>
        <v/>
      </c>
      <c r="AI97" s="106" t="str">
        <f>IF(AH97="","",IF(AH97&gt;0,ROUND(AH97/LARGE(AH88:AH102,1),3),0))</f>
        <v/>
      </c>
    </row>
    <row r="98" spans="1:35" ht="13.5" x14ac:dyDescent="0.25">
      <c r="A98" s="59" t="str">
        <f>+$A$22</f>
        <v/>
      </c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2"/>
      <c r="W98" s="23"/>
      <c r="X98" s="22"/>
      <c r="Y98" s="23"/>
      <c r="Z98" s="22"/>
      <c r="AA98" s="23"/>
      <c r="AB98" s="22"/>
      <c r="AC98" s="23"/>
      <c r="AE98" s="29" t="str">
        <f t="shared" si="6"/>
        <v/>
      </c>
      <c r="AG98" s="7" t="str">
        <f>+$A$22</f>
        <v/>
      </c>
      <c r="AH98" s="7" t="str">
        <f>IF(A98&lt;&gt;"",IF(AE98&lt;&gt;"",AE98,0)+IF(U103&lt;&gt;"",U103,0),"")</f>
        <v/>
      </c>
      <c r="AI98" s="106" t="str">
        <f>IF(AH98="","",IF(AH98&gt;0,ROUND(AH98/LARGE(AH88:AH102,1),3),0))</f>
        <v/>
      </c>
    </row>
    <row r="99" spans="1:35" ht="13.5" x14ac:dyDescent="0.25">
      <c r="A99" s="59" t="str">
        <f>+$A$23</f>
        <v/>
      </c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2"/>
      <c r="Y99" s="23"/>
      <c r="Z99" s="22"/>
      <c r="AA99" s="23"/>
      <c r="AB99" s="22"/>
      <c r="AC99" s="23"/>
      <c r="AE99" s="29" t="str">
        <f t="shared" si="6"/>
        <v/>
      </c>
      <c r="AG99" s="7" t="str">
        <f>+$A$23</f>
        <v/>
      </c>
      <c r="AH99" s="7" t="str">
        <f>IF(A99&lt;&gt;"",IF(AE99&lt;&gt;"",AE99,0)+IF(W103&lt;&gt;"",W103,0),"")</f>
        <v/>
      </c>
      <c r="AI99" s="106" t="str">
        <f>IF(AH99="","",IF(AH99&gt;0,ROUND(AH99/LARGE(AH88:AH102,1),3),0))</f>
        <v/>
      </c>
    </row>
    <row r="100" spans="1:35" ht="13.5" x14ac:dyDescent="0.25">
      <c r="A100" s="59" t="str">
        <f>+$A$24</f>
        <v/>
      </c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2"/>
      <c r="AA100" s="23"/>
      <c r="AB100" s="22"/>
      <c r="AC100" s="23"/>
      <c r="AE100" s="29" t="str">
        <f t="shared" si="6"/>
        <v/>
      </c>
      <c r="AG100" s="7" t="str">
        <f>+$A$24</f>
        <v/>
      </c>
      <c r="AH100" s="7" t="str">
        <f>IF(A100&lt;&gt;"",IF(AE100&lt;&gt;"",AE100,0)+IF(Y103&lt;&gt;"",Y103,0),"")</f>
        <v/>
      </c>
      <c r="AI100" s="106" t="str">
        <f>IF(AH100="","",IF(AH100&gt;0,ROUND(AH100/LARGE(AH88:AH102,1),3),0))</f>
        <v/>
      </c>
    </row>
    <row r="101" spans="1:35" ht="13.5" x14ac:dyDescent="0.25">
      <c r="A101" s="59" t="str">
        <f>+$A$25</f>
        <v/>
      </c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2"/>
      <c r="AC101" s="23"/>
      <c r="AE101" s="29" t="str">
        <f t="shared" si="6"/>
        <v/>
      </c>
      <c r="AG101" s="7" t="str">
        <f>+$A$25</f>
        <v/>
      </c>
      <c r="AH101" s="7" t="str">
        <f>IF(A101&lt;&gt;"",IF(AE101&lt;&gt;"",AE101,0)+IF(AA103&lt;&gt;"",AA103,0),"")</f>
        <v/>
      </c>
      <c r="AI101" s="106" t="str">
        <f>IF(AH101="","",IF(AH101&gt;0,ROUND(AH101/LARGE(AH88:AH102,1),3),0))</f>
        <v/>
      </c>
    </row>
    <row r="102" spans="1:35" x14ac:dyDescent="0.2">
      <c r="A102" s="59" t="str">
        <f>+$A$26</f>
        <v/>
      </c>
      <c r="C102" s="3"/>
      <c r="AE102" s="26"/>
      <c r="AG102" s="40" t="str">
        <f>+$A$26</f>
        <v/>
      </c>
      <c r="AH102" s="40" t="str">
        <f>IF(A102&lt;&gt;"",IF(AE102&lt;&gt;"",AE102,0)+IF(AC103&lt;&gt;"",AC103,0),"")</f>
        <v/>
      </c>
      <c r="AI102" s="107" t="str">
        <f>IF(AH102="","",IF(AH102&gt;0,ROUND(AH102/LARGE(AH88:AH102,1),3),0))</f>
        <v/>
      </c>
    </row>
    <row r="103" spans="1:35" s="26" customFormat="1" x14ac:dyDescent="0.2">
      <c r="C103" s="27" t="str">
        <f>IF(C87="","",SUM(C88:C101))</f>
        <v/>
      </c>
      <c r="E103" s="27" t="str">
        <f>IF(E87="","",SUM(E88:E101))</f>
        <v/>
      </c>
      <c r="G103" s="27" t="str">
        <f>IF(G87="","",SUM(G88:G101))</f>
        <v/>
      </c>
      <c r="I103" s="27" t="str">
        <f>IF(I87="","",SUM(I88:I101))</f>
        <v/>
      </c>
      <c r="K103" s="27" t="str">
        <f>IF(K87="","",SUM(K88:K101))</f>
        <v/>
      </c>
      <c r="M103" s="27" t="str">
        <f>IF(M87="","",SUM(M88:M101))</f>
        <v/>
      </c>
      <c r="O103" s="27" t="str">
        <f>IF(O87="","",SUM(O88:O101))</f>
        <v/>
      </c>
      <c r="Q103" s="27" t="str">
        <f>IF(Q87="","",SUM(Q88:Q101))</f>
        <v/>
      </c>
      <c r="S103" s="27" t="str">
        <f>IF(S87="","",SUM(S88:S101))</f>
        <v/>
      </c>
      <c r="U103" s="27" t="str">
        <f>IF(U87="","",SUM(U88:U101))</f>
        <v/>
      </c>
      <c r="W103" s="27" t="str">
        <f>IF(W87="","",SUM(W88:W101))</f>
        <v/>
      </c>
      <c r="X103" s="27"/>
      <c r="Y103" s="27" t="str">
        <f>IF(Y87="","",SUM(Y88:Y101))</f>
        <v/>
      </c>
      <c r="AA103" s="27" t="str">
        <f>IF(AA87="","",SUM(AA88:AA101))</f>
        <v/>
      </c>
      <c r="AC103" s="27" t="str">
        <f>IF(AC87="","",SUM(AC88:AC101))</f>
        <v/>
      </c>
      <c r="AG103" s="41"/>
      <c r="AH103" s="93"/>
      <c r="AI103" s="41"/>
    </row>
    <row r="104" spans="1:35" ht="24" customHeight="1" x14ac:dyDescent="0.2">
      <c r="AC104" s="8" t="str">
        <f>"Firma ("&amp;Anagrafica!B92&amp;")"</f>
        <v>Firma ()</v>
      </c>
      <c r="AE104" s="88"/>
      <c r="AF104" s="88"/>
      <c r="AG104" s="89"/>
      <c r="AH104" s="88"/>
      <c r="AI104" s="88"/>
    </row>
    <row r="105" spans="1:35" ht="18.75" x14ac:dyDescent="0.3">
      <c r="A105" s="19" t="str">
        <f>IF(Anagrafica!A93&lt;&gt;"",Anagrafica!A93&amp;" - "&amp;Anagrafica!B93,"")</f>
        <v/>
      </c>
      <c r="B105" s="20"/>
      <c r="D105" s="1"/>
    </row>
    <row r="106" spans="1:35" s="5" customFormat="1" ht="13.5" customHeight="1" x14ac:dyDescent="0.2">
      <c r="A106" s="4" t="s">
        <v>10</v>
      </c>
      <c r="C106" s="60" t="str">
        <f>$A$13</f>
        <v/>
      </c>
      <c r="E106" s="60" t="str">
        <f>+$A$14</f>
        <v/>
      </c>
      <c r="G106" s="60" t="str">
        <f>+$A$15</f>
        <v/>
      </c>
      <c r="I106" s="60" t="str">
        <f>+$A$16</f>
        <v/>
      </c>
      <c r="K106" s="60" t="str">
        <f>+$A$17</f>
        <v/>
      </c>
      <c r="M106" s="60" t="str">
        <f>+$A$18</f>
        <v/>
      </c>
      <c r="O106" s="60" t="str">
        <f>+$A$19</f>
        <v/>
      </c>
      <c r="Q106" s="60" t="str">
        <f>+$A$20</f>
        <v/>
      </c>
      <c r="S106" s="60" t="str">
        <f>+$A$21</f>
        <v/>
      </c>
      <c r="U106" s="60" t="str">
        <f>+$A$22</f>
        <v/>
      </c>
      <c r="W106" s="60" t="str">
        <f>+$A$23</f>
        <v/>
      </c>
      <c r="Y106" s="60" t="str">
        <f>+$A$24</f>
        <v/>
      </c>
      <c r="AA106" s="60" t="str">
        <f>+$A$25</f>
        <v/>
      </c>
      <c r="AC106" s="60" t="str">
        <f>+$A$26</f>
        <v/>
      </c>
      <c r="AE106" s="26"/>
      <c r="AG106" s="4" t="s">
        <v>10</v>
      </c>
      <c r="AH106" s="5" t="s">
        <v>1</v>
      </c>
      <c r="AI106" s="5" t="s">
        <v>0</v>
      </c>
    </row>
    <row r="107" spans="1:35" ht="13.5" x14ac:dyDescent="0.25">
      <c r="A107" s="59" t="str">
        <f>+$A$12</f>
        <v/>
      </c>
      <c r="B107" s="22"/>
      <c r="C107" s="23"/>
      <c r="D107" s="22"/>
      <c r="E107" s="23"/>
      <c r="F107" s="22"/>
      <c r="G107" s="23"/>
      <c r="H107" s="22"/>
      <c r="I107" s="23"/>
      <c r="J107" s="22"/>
      <c r="K107" s="23"/>
      <c r="L107" s="22"/>
      <c r="M107" s="23"/>
      <c r="N107" s="22"/>
      <c r="O107" s="23"/>
      <c r="P107" s="22"/>
      <c r="Q107" s="23"/>
      <c r="R107" s="22"/>
      <c r="S107" s="23"/>
      <c r="T107" s="22"/>
      <c r="U107" s="23"/>
      <c r="V107" s="22"/>
      <c r="W107" s="23"/>
      <c r="X107" s="22"/>
      <c r="Y107" s="23"/>
      <c r="Z107" s="22"/>
      <c r="AA107" s="23"/>
      <c r="AB107" s="22"/>
      <c r="AC107" s="23"/>
      <c r="AE107" s="29" t="str">
        <f t="shared" ref="AE107:AE120" si="7">IF(OR(A107="",AND(A107&lt;&gt;"",A108="")),"",SUM(B107,D107,F107,H107,J107,L107,N107,P107,R107,T107,V107,X107,Z107,AB107))</f>
        <v/>
      </c>
      <c r="AG107" s="6" t="str">
        <f>+$A$12</f>
        <v/>
      </c>
      <c r="AH107" s="6" t="str">
        <f>IF(A107&lt;&gt;"",AE107,"")</f>
        <v/>
      </c>
      <c r="AI107" s="105" t="str">
        <f>IF(AH107="","",IF(AH107&gt;0,ROUND(AH107/LARGE(AH107:AH121,1),3),0))</f>
        <v/>
      </c>
    </row>
    <row r="108" spans="1:35" ht="13.5" x14ac:dyDescent="0.25">
      <c r="A108" s="59" t="str">
        <f>+$A$13</f>
        <v/>
      </c>
      <c r="B108" s="24"/>
      <c r="C108" s="24"/>
      <c r="D108" s="22"/>
      <c r="E108" s="23"/>
      <c r="F108" s="22"/>
      <c r="G108" s="23"/>
      <c r="H108" s="22"/>
      <c r="I108" s="23"/>
      <c r="J108" s="22"/>
      <c r="K108" s="23"/>
      <c r="L108" s="22"/>
      <c r="M108" s="23"/>
      <c r="N108" s="22"/>
      <c r="O108" s="23"/>
      <c r="P108" s="22"/>
      <c r="Q108" s="23"/>
      <c r="R108" s="22"/>
      <c r="S108" s="23"/>
      <c r="T108" s="22"/>
      <c r="U108" s="23"/>
      <c r="V108" s="22"/>
      <c r="W108" s="23"/>
      <c r="X108" s="22"/>
      <c r="Y108" s="23"/>
      <c r="Z108" s="22"/>
      <c r="AA108" s="23"/>
      <c r="AB108" s="22"/>
      <c r="AC108" s="23"/>
      <c r="AE108" s="29" t="str">
        <f t="shared" si="7"/>
        <v/>
      </c>
      <c r="AG108" s="7" t="str">
        <f>+$A$13</f>
        <v/>
      </c>
      <c r="AH108" s="7" t="str">
        <f>IF(A108&lt;&gt;"",IF(AE108&lt;&gt;"",AE108,0)+IF(C122&lt;&gt;"",C122,0),"")</f>
        <v/>
      </c>
      <c r="AI108" s="106" t="str">
        <f>IF(AH108="","",IF(AH108&gt;0,ROUND(AH108/LARGE(AH107:AH121,1),3),0))</f>
        <v/>
      </c>
    </row>
    <row r="109" spans="1:35" ht="13.5" x14ac:dyDescent="0.25">
      <c r="A109" s="59" t="str">
        <f>+$A$14</f>
        <v/>
      </c>
      <c r="B109" s="24"/>
      <c r="C109" s="24"/>
      <c r="D109" s="24"/>
      <c r="E109" s="24"/>
      <c r="F109" s="22"/>
      <c r="G109" s="23"/>
      <c r="H109" s="22"/>
      <c r="I109" s="23"/>
      <c r="J109" s="22"/>
      <c r="K109" s="23"/>
      <c r="L109" s="22"/>
      <c r="M109" s="23"/>
      <c r="N109" s="22"/>
      <c r="O109" s="23"/>
      <c r="P109" s="22"/>
      <c r="Q109" s="23"/>
      <c r="R109" s="22"/>
      <c r="S109" s="23"/>
      <c r="T109" s="22"/>
      <c r="U109" s="23"/>
      <c r="V109" s="22"/>
      <c r="W109" s="23"/>
      <c r="X109" s="22"/>
      <c r="Y109" s="23"/>
      <c r="Z109" s="22"/>
      <c r="AA109" s="23"/>
      <c r="AB109" s="22"/>
      <c r="AC109" s="23"/>
      <c r="AE109" s="29" t="str">
        <f t="shared" si="7"/>
        <v/>
      </c>
      <c r="AG109" s="7" t="str">
        <f>+$A$14</f>
        <v/>
      </c>
      <c r="AH109" s="7" t="str">
        <f>IF(A109&lt;&gt;"",IF(AE109&lt;&gt;"",AE109,0)+IF(E122&lt;&gt;"",E122,0),"")</f>
        <v/>
      </c>
      <c r="AI109" s="106" t="str">
        <f>IF(AH109="","",IF(AH109&gt;0,ROUND(AH109/LARGE(AH107:AH121,1),3),0))</f>
        <v/>
      </c>
    </row>
    <row r="110" spans="1:35" ht="13.5" x14ac:dyDescent="0.25">
      <c r="A110" s="59" t="str">
        <f>+$A$15</f>
        <v/>
      </c>
      <c r="B110" s="24"/>
      <c r="C110" s="24"/>
      <c r="D110" s="24"/>
      <c r="E110" s="24"/>
      <c r="F110" s="24"/>
      <c r="G110" s="24"/>
      <c r="H110" s="22"/>
      <c r="I110" s="23"/>
      <c r="J110" s="22"/>
      <c r="K110" s="23"/>
      <c r="L110" s="22"/>
      <c r="M110" s="23"/>
      <c r="N110" s="22"/>
      <c r="O110" s="23"/>
      <c r="P110" s="22"/>
      <c r="Q110" s="23"/>
      <c r="R110" s="22"/>
      <c r="S110" s="23"/>
      <c r="T110" s="22"/>
      <c r="U110" s="23"/>
      <c r="V110" s="22"/>
      <c r="W110" s="23"/>
      <c r="X110" s="22"/>
      <c r="Y110" s="23"/>
      <c r="Z110" s="22"/>
      <c r="AA110" s="23"/>
      <c r="AB110" s="22"/>
      <c r="AC110" s="23"/>
      <c r="AE110" s="29" t="str">
        <f t="shared" si="7"/>
        <v/>
      </c>
      <c r="AG110" s="7" t="str">
        <f>+$A$15</f>
        <v/>
      </c>
      <c r="AH110" s="7" t="str">
        <f>IF(A110&lt;&gt;"",IF(AE110&lt;&gt;"",AE110,0)+IF(G122&lt;&gt;"",G122,0),"")</f>
        <v/>
      </c>
      <c r="AI110" s="106" t="str">
        <f>IF(AH110="","",IF(AH110&gt;0,ROUND(AH110/LARGE(AH107:AH121,1),3),0))</f>
        <v/>
      </c>
    </row>
    <row r="111" spans="1:35" ht="13.5" x14ac:dyDescent="0.25">
      <c r="A111" s="59" t="str">
        <f>+$A$16</f>
        <v/>
      </c>
      <c r="B111" s="24"/>
      <c r="C111" s="24"/>
      <c r="D111" s="24"/>
      <c r="E111" s="24"/>
      <c r="F111" s="24"/>
      <c r="G111" s="24"/>
      <c r="H111" s="24"/>
      <c r="I111" s="24"/>
      <c r="J111" s="22"/>
      <c r="K111" s="23"/>
      <c r="L111" s="22"/>
      <c r="M111" s="23"/>
      <c r="N111" s="22"/>
      <c r="O111" s="23"/>
      <c r="P111" s="22"/>
      <c r="Q111" s="23"/>
      <c r="R111" s="22"/>
      <c r="S111" s="23"/>
      <c r="T111" s="22"/>
      <c r="U111" s="23"/>
      <c r="V111" s="22"/>
      <c r="W111" s="23"/>
      <c r="X111" s="22"/>
      <c r="Y111" s="23"/>
      <c r="Z111" s="22"/>
      <c r="AA111" s="23"/>
      <c r="AB111" s="22"/>
      <c r="AC111" s="23"/>
      <c r="AE111" s="29" t="str">
        <f t="shared" si="7"/>
        <v/>
      </c>
      <c r="AG111" s="7" t="str">
        <f>+$A$16</f>
        <v/>
      </c>
      <c r="AH111" s="7" t="str">
        <f>IF(A111&lt;&gt;"",IF(AE111&lt;&gt;"",AE111,0)+IF(I122&lt;&gt;"",I122,0),"")</f>
        <v/>
      </c>
      <c r="AI111" s="106" t="str">
        <f>IF(AH111="","",IF(AH111&gt;0,ROUND(AH111/LARGE(AH107:AH121,1),3),0))</f>
        <v/>
      </c>
    </row>
    <row r="112" spans="1:35" ht="13.5" x14ac:dyDescent="0.25">
      <c r="A112" s="59" t="str">
        <f>+$A$17</f>
        <v/>
      </c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2"/>
      <c r="M112" s="23"/>
      <c r="N112" s="22"/>
      <c r="O112" s="23"/>
      <c r="P112" s="22"/>
      <c r="Q112" s="23"/>
      <c r="R112" s="22"/>
      <c r="S112" s="23"/>
      <c r="T112" s="22"/>
      <c r="U112" s="23"/>
      <c r="V112" s="22"/>
      <c r="W112" s="23"/>
      <c r="X112" s="22"/>
      <c r="Y112" s="23"/>
      <c r="Z112" s="22"/>
      <c r="AA112" s="23"/>
      <c r="AB112" s="22"/>
      <c r="AC112" s="23"/>
      <c r="AE112" s="29" t="str">
        <f t="shared" si="7"/>
        <v/>
      </c>
      <c r="AG112" s="7" t="str">
        <f>+$A$17</f>
        <v/>
      </c>
      <c r="AH112" s="7" t="str">
        <f>IF(A112&lt;&gt;"",IF(AE112&lt;&gt;"",AE112,0)+IF(K122&lt;&gt;"",K122,0),"")</f>
        <v/>
      </c>
      <c r="AI112" s="106" t="str">
        <f>IF(AH112="","",IF(AH112&gt;0,ROUND(AH112/LARGE(AH107:AH121,1),3),0))</f>
        <v/>
      </c>
    </row>
    <row r="113" spans="1:35" ht="13.5" x14ac:dyDescent="0.25">
      <c r="A113" s="59" t="str">
        <f>+$A$18</f>
        <v/>
      </c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2"/>
      <c r="O113" s="23"/>
      <c r="P113" s="22"/>
      <c r="Q113" s="23"/>
      <c r="R113" s="22"/>
      <c r="S113" s="23"/>
      <c r="T113" s="22"/>
      <c r="U113" s="23"/>
      <c r="V113" s="22"/>
      <c r="W113" s="23"/>
      <c r="X113" s="22"/>
      <c r="Y113" s="23"/>
      <c r="Z113" s="22"/>
      <c r="AA113" s="23"/>
      <c r="AB113" s="22"/>
      <c r="AC113" s="23"/>
      <c r="AE113" s="29" t="str">
        <f t="shared" si="7"/>
        <v/>
      </c>
      <c r="AG113" s="7" t="str">
        <f>+$A$18</f>
        <v/>
      </c>
      <c r="AH113" s="7" t="str">
        <f>IF(A113&lt;&gt;"",IF(AE113&lt;&gt;"",AE113,0)+IF(M122&lt;&gt;"",M122,0),"")</f>
        <v/>
      </c>
      <c r="AI113" s="106" t="str">
        <f>IF(AH113="","",IF(AH113&gt;0,ROUND(AH113/LARGE(AH107:AH121,1),3),0))</f>
        <v/>
      </c>
    </row>
    <row r="114" spans="1:35" ht="13.5" x14ac:dyDescent="0.25">
      <c r="A114" s="59" t="str">
        <f>+$A$19</f>
        <v/>
      </c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2"/>
      <c r="Q114" s="23"/>
      <c r="R114" s="22"/>
      <c r="S114" s="23"/>
      <c r="T114" s="22"/>
      <c r="U114" s="23"/>
      <c r="V114" s="22"/>
      <c r="W114" s="23"/>
      <c r="X114" s="22"/>
      <c r="Y114" s="23"/>
      <c r="Z114" s="22"/>
      <c r="AA114" s="23"/>
      <c r="AB114" s="22"/>
      <c r="AC114" s="23"/>
      <c r="AE114" s="29" t="str">
        <f t="shared" si="7"/>
        <v/>
      </c>
      <c r="AG114" s="7" t="str">
        <f>+$A$19</f>
        <v/>
      </c>
      <c r="AH114" s="7" t="str">
        <f>IF(A114&lt;&gt;"",IF(AE114&lt;&gt;"",AE114,0)+IF(O122&lt;&gt;"",O122,0),"")</f>
        <v/>
      </c>
      <c r="AI114" s="106" t="str">
        <f>IF(AH114="","",IF(AH114&gt;0,ROUND(AH114/LARGE(AH107:AH121,1),3),0))</f>
        <v/>
      </c>
    </row>
    <row r="115" spans="1:35" ht="13.5" x14ac:dyDescent="0.25">
      <c r="A115" s="59" t="str">
        <f>+$A$20</f>
        <v/>
      </c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79"/>
      <c r="P115" s="24"/>
      <c r="Q115" s="24"/>
      <c r="R115" s="22"/>
      <c r="S115" s="23"/>
      <c r="T115" s="22"/>
      <c r="U115" s="23"/>
      <c r="V115" s="22"/>
      <c r="W115" s="23"/>
      <c r="X115" s="22"/>
      <c r="Y115" s="23"/>
      <c r="Z115" s="22"/>
      <c r="AA115" s="23"/>
      <c r="AB115" s="22"/>
      <c r="AC115" s="23"/>
      <c r="AE115" s="29" t="str">
        <f t="shared" si="7"/>
        <v/>
      </c>
      <c r="AG115" s="7" t="str">
        <f>+$A$20</f>
        <v/>
      </c>
      <c r="AH115" s="7" t="str">
        <f>IF(A115&lt;&gt;"",IF(AE115&lt;&gt;"",AE115,0)+IF(Q122&lt;&gt;"",Q122,0),"")</f>
        <v/>
      </c>
      <c r="AI115" s="106" t="str">
        <f>IF(AH115="","",IF(AH115&gt;0,ROUND(AH115/LARGE(AH107:AH121,1),3),0))</f>
        <v/>
      </c>
    </row>
    <row r="116" spans="1:35" ht="13.5" x14ac:dyDescent="0.25">
      <c r="A116" s="59" t="str">
        <f>+$A$21</f>
        <v/>
      </c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2"/>
      <c r="U116" s="23"/>
      <c r="V116" s="22"/>
      <c r="W116" s="23"/>
      <c r="X116" s="22"/>
      <c r="Y116" s="23"/>
      <c r="Z116" s="22"/>
      <c r="AA116" s="23"/>
      <c r="AB116" s="22"/>
      <c r="AC116" s="23"/>
      <c r="AE116" s="29" t="str">
        <f t="shared" si="7"/>
        <v/>
      </c>
      <c r="AG116" s="7" t="str">
        <f>+$A$21</f>
        <v/>
      </c>
      <c r="AH116" s="7" t="str">
        <f>IF(A116&lt;&gt;"",IF(AE116&lt;&gt;"",AE116,0)+IF(S122&lt;&gt;"",S122,0),"")</f>
        <v/>
      </c>
      <c r="AI116" s="106" t="str">
        <f>IF(AH116="","",IF(AH116&gt;0,ROUND(AH116/LARGE(AH107:AH121,1),3),0))</f>
        <v/>
      </c>
    </row>
    <row r="117" spans="1:35" ht="13.5" x14ac:dyDescent="0.25">
      <c r="A117" s="59" t="str">
        <f>+$A$22</f>
        <v/>
      </c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2"/>
      <c r="W117" s="23"/>
      <c r="X117" s="22"/>
      <c r="Y117" s="23"/>
      <c r="Z117" s="22"/>
      <c r="AA117" s="23"/>
      <c r="AB117" s="22"/>
      <c r="AC117" s="23"/>
      <c r="AE117" s="29" t="str">
        <f t="shared" si="7"/>
        <v/>
      </c>
      <c r="AG117" s="7" t="str">
        <f>+$A$22</f>
        <v/>
      </c>
      <c r="AH117" s="7" t="str">
        <f>IF(A117&lt;&gt;"",IF(AE117&lt;&gt;"",AE117,0)+IF(U122&lt;&gt;"",U122,0),"")</f>
        <v/>
      </c>
      <c r="AI117" s="106" t="str">
        <f>IF(AH117="","",IF(AH117&gt;0,ROUND(AH117/LARGE(AH107:AH121,1),3),0))</f>
        <v/>
      </c>
    </row>
    <row r="118" spans="1:35" ht="13.5" x14ac:dyDescent="0.25">
      <c r="A118" s="59" t="str">
        <f>+$A$23</f>
        <v/>
      </c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2"/>
      <c r="Y118" s="23"/>
      <c r="Z118" s="22"/>
      <c r="AA118" s="23"/>
      <c r="AB118" s="22"/>
      <c r="AC118" s="23"/>
      <c r="AE118" s="29" t="str">
        <f t="shared" si="7"/>
        <v/>
      </c>
      <c r="AG118" s="7" t="str">
        <f>+$A$23</f>
        <v/>
      </c>
      <c r="AH118" s="7" t="str">
        <f>IF(A118&lt;&gt;"",IF(AE118&lt;&gt;"",AE118,0)+IF(W122&lt;&gt;"",W122,0),"")</f>
        <v/>
      </c>
      <c r="AI118" s="106" t="str">
        <f>IF(AH118="","",IF(AH118&gt;0,ROUND(AH118/LARGE(AH107:AH121,1),3),0))</f>
        <v/>
      </c>
    </row>
    <row r="119" spans="1:35" ht="13.5" x14ac:dyDescent="0.25">
      <c r="A119" s="59" t="str">
        <f>+$A$24</f>
        <v/>
      </c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2"/>
      <c r="AA119" s="23"/>
      <c r="AB119" s="22"/>
      <c r="AC119" s="23"/>
      <c r="AE119" s="29" t="str">
        <f t="shared" si="7"/>
        <v/>
      </c>
      <c r="AG119" s="7" t="str">
        <f>+$A$24</f>
        <v/>
      </c>
      <c r="AH119" s="7" t="str">
        <f>IF(A119&lt;&gt;"",IF(AE119&lt;&gt;"",AE119,0)+IF(Y122&lt;&gt;"",Y122,0),"")</f>
        <v/>
      </c>
      <c r="AI119" s="106" t="str">
        <f>IF(AH119="","",IF(AH119&gt;0,ROUND(AH119/LARGE(AH107:AH121,1),3),0))</f>
        <v/>
      </c>
    </row>
    <row r="120" spans="1:35" ht="13.5" x14ac:dyDescent="0.25">
      <c r="A120" s="59" t="str">
        <f>+$A$25</f>
        <v/>
      </c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2"/>
      <c r="AC120" s="23"/>
      <c r="AE120" s="29" t="str">
        <f t="shared" si="7"/>
        <v/>
      </c>
      <c r="AG120" s="7" t="str">
        <f>+$A$25</f>
        <v/>
      </c>
      <c r="AH120" s="7" t="str">
        <f>IF(A120&lt;&gt;"",IF(AE120&lt;&gt;"",AE120,0)+IF(AA122&lt;&gt;"",AA122,0),"")</f>
        <v/>
      </c>
      <c r="AI120" s="106" t="str">
        <f>IF(AH120="","",IF(AH120&gt;0,ROUND(AH120/LARGE(AH107:AH121,1),3),0))</f>
        <v/>
      </c>
    </row>
    <row r="121" spans="1:35" x14ac:dyDescent="0.2">
      <c r="A121" s="59" t="str">
        <f>+$A$26</f>
        <v/>
      </c>
      <c r="C121" s="3"/>
      <c r="AE121" s="26"/>
      <c r="AG121" s="40" t="str">
        <f>+$A$26</f>
        <v/>
      </c>
      <c r="AH121" s="40" t="str">
        <f>IF(A121&lt;&gt;"",IF(AE121&lt;&gt;"",AE121,0)+IF(AC122&lt;&gt;"",AC122,0),"")</f>
        <v/>
      </c>
      <c r="AI121" s="107" t="str">
        <f>IF(AH121="","",IF(AH121&gt;0,ROUND(AH121/LARGE(AH107:AH121,1),3),0))</f>
        <v/>
      </c>
    </row>
    <row r="122" spans="1:35" s="26" customFormat="1" x14ac:dyDescent="0.2">
      <c r="C122" s="27" t="str">
        <f>IF(C106="","",SUM(C107:C120))</f>
        <v/>
      </c>
      <c r="E122" s="27" t="str">
        <f>IF(E106="","",SUM(E107:E120))</f>
        <v/>
      </c>
      <c r="G122" s="27" t="str">
        <f>IF(G106="","",SUM(G107:G120))</f>
        <v/>
      </c>
      <c r="I122" s="27" t="str">
        <f>IF(I106="","",SUM(I107:I120))</f>
        <v/>
      </c>
      <c r="K122" s="27" t="str">
        <f>IF(K106="","",SUM(K107:K120))</f>
        <v/>
      </c>
      <c r="M122" s="27" t="str">
        <f>IF(M106="","",SUM(M107:M120))</f>
        <v/>
      </c>
      <c r="O122" s="27" t="str">
        <f>IF(O106="","",SUM(O107:O120))</f>
        <v/>
      </c>
      <c r="Q122" s="27" t="str">
        <f>IF(Q106="","",SUM(Q107:Q120))</f>
        <v/>
      </c>
      <c r="S122" s="27" t="str">
        <f>IF(S106="","",SUM(S107:S120))</f>
        <v/>
      </c>
      <c r="U122" s="27" t="str">
        <f>IF(U106="","",SUM(U107:U120))</f>
        <v/>
      </c>
      <c r="W122" s="27" t="str">
        <f>IF(W106="","",SUM(W107:W120))</f>
        <v/>
      </c>
      <c r="X122" s="27"/>
      <c r="Y122" s="27" t="str">
        <f>IF(Y106="","",SUM(Y107:Y120))</f>
        <v/>
      </c>
      <c r="AA122" s="27" t="str">
        <f>IF(AA106="","",SUM(AA107:AA120))</f>
        <v/>
      </c>
      <c r="AC122" s="27" t="str">
        <f>IF(AC106="","",SUM(AC107:AC120))</f>
        <v/>
      </c>
      <c r="AG122" s="41"/>
      <c r="AH122" s="93"/>
      <c r="AI122" s="41"/>
    </row>
    <row r="123" spans="1:35" ht="24" customHeight="1" x14ac:dyDescent="0.2">
      <c r="AC123" s="8" t="str">
        <f>"Firma ("&amp;Anagrafica!B93&amp;")"</f>
        <v>Firma ()</v>
      </c>
      <c r="AE123" s="88"/>
      <c r="AF123" s="88"/>
      <c r="AG123" s="89"/>
      <c r="AH123" s="88"/>
      <c r="AI123" s="88"/>
    </row>
  </sheetData>
  <mergeCells count="70">
    <mergeCell ref="AB24:AE24"/>
    <mergeCell ref="AB25:AE25"/>
    <mergeCell ref="AB26:AE26"/>
    <mergeCell ref="B25:S25"/>
    <mergeCell ref="AB15:AE15"/>
    <mergeCell ref="AB16:AE16"/>
    <mergeCell ref="AB17:AE17"/>
    <mergeCell ref="AB18:AE18"/>
    <mergeCell ref="AB19:AE19"/>
    <mergeCell ref="AB20:AE20"/>
    <mergeCell ref="AB21:AE21"/>
    <mergeCell ref="AB22:AE22"/>
    <mergeCell ref="AB23:AE23"/>
    <mergeCell ref="X16:AA16"/>
    <mergeCell ref="X23:AA23"/>
    <mergeCell ref="X24:AA24"/>
    <mergeCell ref="A11:S11"/>
    <mergeCell ref="B20:S20"/>
    <mergeCell ref="B21:S21"/>
    <mergeCell ref="B22:S22"/>
    <mergeCell ref="B19:S19"/>
    <mergeCell ref="B16:S16"/>
    <mergeCell ref="B17:S17"/>
    <mergeCell ref="A1:AG1"/>
    <mergeCell ref="B24:S24"/>
    <mergeCell ref="A5:AI5"/>
    <mergeCell ref="A8:AG8"/>
    <mergeCell ref="A9:AG9"/>
    <mergeCell ref="AB11:AE11"/>
    <mergeCell ref="AB12:AE12"/>
    <mergeCell ref="AB13:AE13"/>
    <mergeCell ref="AB14:AE14"/>
    <mergeCell ref="T23:W23"/>
    <mergeCell ref="B18:S18"/>
    <mergeCell ref="T13:W13"/>
    <mergeCell ref="B12:S12"/>
    <mergeCell ref="B13:S13"/>
    <mergeCell ref="B14:S14"/>
    <mergeCell ref="B15:S15"/>
    <mergeCell ref="T11:W11"/>
    <mergeCell ref="T12:W12"/>
    <mergeCell ref="T20:W20"/>
    <mergeCell ref="T18:W18"/>
    <mergeCell ref="T15:W15"/>
    <mergeCell ref="T16:W16"/>
    <mergeCell ref="T17:W17"/>
    <mergeCell ref="T14:W14"/>
    <mergeCell ref="P27:S27"/>
    <mergeCell ref="T27:W27"/>
    <mergeCell ref="T26:W26"/>
    <mergeCell ref="T19:W19"/>
    <mergeCell ref="T21:W21"/>
    <mergeCell ref="T24:W24"/>
    <mergeCell ref="T25:W25"/>
    <mergeCell ref="T22:W22"/>
    <mergeCell ref="B26:S26"/>
    <mergeCell ref="B23:S23"/>
    <mergeCell ref="X11:AA11"/>
    <mergeCell ref="X12:AA12"/>
    <mergeCell ref="X13:AA13"/>
    <mergeCell ref="X14:AA14"/>
    <mergeCell ref="X15:AA15"/>
    <mergeCell ref="X25:AA25"/>
    <mergeCell ref="X26:AA26"/>
    <mergeCell ref="X17:AA17"/>
    <mergeCell ref="X18:AA18"/>
    <mergeCell ref="X19:AA19"/>
    <mergeCell ref="X20:AA20"/>
    <mergeCell ref="X21:AA21"/>
    <mergeCell ref="X22:AA22"/>
  </mergeCells>
  <phoneticPr fontId="0" type="noConversion"/>
  <conditionalFormatting sqref="C46 W46:Y46 C65 E46 G46 I46 K46 M46 O46 Q46 U46 S46 AC84 W65:Y65 E65 G65 I65 K65 M65 O65 Q65 U65 S65 AC65 AA65 AA46 C84 W84:Y84 E84 G84 I84 K84 M84 O84 Q84 U84 S84 AA84 AC46 C103 AC122 W103:Y103 E103 G103 I103 K103 M103 O103 Q103 U103 S103 AC103 AA103 C122 W122:Y122 E122 G122 I122 K122 M122 O122 Q122 U122 S122 AA122">
    <cfRule type="expression" dxfId="1089" priority="1" stopIfTrue="1">
      <formula>C30=""</formula>
    </cfRule>
  </conditionalFormatting>
  <conditionalFormatting sqref="B52:E63 B51:C51 H54:I63 J55:K63 L56:M63 N57:O63 P58:Q63 R59:S63 T60:U63 V61:W63 X62:Y63 Z63:AA63 F53:G63 Z82:AA82 F72:G82 H73:I82 J74:K82 L75:M82 N76:O82 P77:Q82 R78:S82 T79:U82 V80:W82 X81:Y82 B71:E82 B70:C70 B90:E101 B89:C89 H92:I101 J93:K101 L94:M101 N95:O101 P96:Q101 R97:S101 T98:U101 V99:W101 X100:Y101 Z101:AA101 F91:G101 Z120:AA120 F110:G120 H111:I120 J112:K120 L113:M120 N114:O120 P115:Q120 R116:S120 T117:U120 V118:W120 X119:Y120 B109:E120 B108:C108 B33:E44 B32:C32 H35:I44 J36:K44 L37:M44 N38:O44 P39:Q44 R40:S44 T41:U44 V42:W44 X43:Y44 Z44:AA44 F34:G44">
    <cfRule type="expression" dxfId="1088" priority="2" stopIfTrue="1">
      <formula>AND($A32&lt;&gt;"",$A33="")</formula>
    </cfRule>
    <cfRule type="expression" dxfId="1087" priority="3" stopIfTrue="1">
      <formula>$A32=""</formula>
    </cfRule>
  </conditionalFormatting>
  <conditionalFormatting sqref="B50 D50:D51 F50:F52 H50:H53 J50:J54 L50:L55 N50:N56 P50:P57 R50:R58 T50:T59 V50:V60 X50:X61 Z50:Z62 AB50:AB63">
    <cfRule type="expression" dxfId="1086" priority="4" stopIfTrue="1">
      <formula>AND(OR($A50="",C$49=""),$AE50&lt;&gt;"")</formula>
    </cfRule>
    <cfRule type="expression" dxfId="1085" priority="5" stopIfTrue="1">
      <formula>OR($A50="",C$49="")</formula>
    </cfRule>
  </conditionalFormatting>
  <conditionalFormatting sqref="C50 E50:E51 G50:G52 I50:I53 K50:K54 M50:M55 O50:O56 Q50:Q57 S50:S58 U50:U59 W50:W60 Y50:Y61 AA50:AA62 AC50:AC63 C88 E88:E89 G88:G90 I88:I91 K88:K92 M88:M93 O88:O94 Q88:Q95 S88:S96 U88:U97 W88:W98 Y88:Y99 AA88:AA100 AC88:AC101">
    <cfRule type="expression" dxfId="1084" priority="6" stopIfTrue="1">
      <formula>AND(OR($A50="",C$49=""),$AE50&lt;&gt;"")</formula>
    </cfRule>
    <cfRule type="expression" dxfId="1083" priority="7" stopIfTrue="1">
      <formula>C$49=""</formula>
    </cfRule>
  </conditionalFormatting>
  <conditionalFormatting sqref="B69 F69:F71 D69:D70 H69:H72 J69:J73 L69:L74 N69:N75 P69:P76 R69:R77 T69:T78 V69:V79 X69:X80 Z69:Z81 AB69:AB82 X118">
    <cfRule type="expression" dxfId="1082" priority="8" stopIfTrue="1">
      <formula>AND(OR($A69="",C$68=""),$AE69&lt;&gt;"")</formula>
    </cfRule>
    <cfRule type="expression" dxfId="1081" priority="9" stopIfTrue="1">
      <formula>OR($A69="",C$68="")</formula>
    </cfRule>
  </conditionalFormatting>
  <conditionalFormatting sqref="C69 G69:G71 E69:E70 I69:I72 K69:K73 M69:M74 O69:O75 Q69:Q76 S69:S77 U69:U78 W69:W79 Y69:Y80 AA69:AA81 AC69:AC82 C107 G107:G109 E107:E108 I107:I110 K107:K111 M107:M112 O107:O113 Q107:Q114 S107:S115 U107:U116 W107:W117 Y107:Y118 AA107:AA119 AC107:AC120">
    <cfRule type="expression" dxfId="1080" priority="10" stopIfTrue="1">
      <formula>AND(OR($A69="",C$68=""),$AE69&lt;&gt;"")</formula>
    </cfRule>
    <cfRule type="expression" dxfId="1079" priority="11" stopIfTrue="1">
      <formula>C$68=""</formula>
    </cfRule>
  </conditionalFormatting>
  <conditionalFormatting sqref="B88 D88:D89 F88:F90 H88:H91 J88:J92 L88:L93 N88:N94 P88:P95 R88:R96 T88:T97 V88:V98 X88:X99 Z88:Z100 AB88:AB101">
    <cfRule type="expression" dxfId="1078" priority="12" stopIfTrue="1">
      <formula>AND(OR($A88="",C$87=""),$AE88&lt;&gt;"")</formula>
    </cfRule>
    <cfRule type="expression" dxfId="1077" priority="13" stopIfTrue="1">
      <formula>OR($A88="",C$87="")</formula>
    </cfRule>
  </conditionalFormatting>
  <conditionalFormatting sqref="B107 D107:D108 F107:F109 H107:H110 J107:J111 L107:L112 N107:N113 P107:P114 R107:R115 T107:T116 V107:V117 X107:X117 Z107:Z119 AB107:AB120">
    <cfRule type="expression" dxfId="1076" priority="14" stopIfTrue="1">
      <formula>AND(OR($A107="",C$106=""),$AE107&lt;&gt;"")</formula>
    </cfRule>
    <cfRule type="expression" dxfId="1075" priority="15" stopIfTrue="1">
      <formula>OR($A107="",C$106="")</formula>
    </cfRule>
  </conditionalFormatting>
  <conditionalFormatting sqref="B31 D31:D32 R31:R39 AB31:AB44 Z31:Z43 X31:X42 V31:V41 T31:T40 P31:P38 N31:N37 L31:L36 J31:J35 H31:H34 F31:F33">
    <cfRule type="expression" dxfId="1074" priority="16" stopIfTrue="1">
      <formula>AND(OR($A31="",C$30=""),$AE31&lt;&gt;"")</formula>
    </cfRule>
    <cfRule type="expression" dxfId="1073" priority="17" stopIfTrue="1">
      <formula>OR($A31="",C$30="")</formula>
    </cfRule>
  </conditionalFormatting>
  <conditionalFormatting sqref="C31 E31:E32 S31:S39 AC31:AC44 AA31:AA43 Y31:Y42 W31:W41 U31:U40 Q31:Q38 O31:O37 M31:M36 K31:K35 I31:I34 G31:G33">
    <cfRule type="expression" dxfId="1072" priority="18" stopIfTrue="1">
      <formula>AND(OR($A31="",C$30=""),$AE31&lt;&gt;"")</formula>
    </cfRule>
    <cfRule type="expression" dxfId="1071" priority="19" stopIfTrue="1">
      <formula>C$30=""</formula>
    </cfRule>
  </conditionalFormatting>
  <conditionalFormatting sqref="A31:A45 A107:A121 AE107:AE120 B106:AC106 AE88:AE101 A88:A102 B87:AC87 A69:A83 B68:AC68 AE69:AE82 AE50:AE63 B49:AC49 A50:A64 B30:AC30 AE31:AE44">
    <cfRule type="cellIs" dxfId="1070" priority="20" stopIfTrue="1" operator="equal">
      <formula>""</formula>
    </cfRule>
  </conditionalFormatting>
  <hyperlinks>
    <hyperlink ref="A1" location="Anagrafica!A1" display="Torna alla scheda Anagrafica" xr:uid="{00000000-0004-0000-2600-000000000000}"/>
  </hyperlinks>
  <pageMargins left="0.39370078740157483" right="0.39370078740157483" top="0.39370078740157483" bottom="0.78740157480314965" header="0.51181102362204722" footer="0.39370078740157483"/>
  <pageSetup paperSize="9" scale="42" orientation="portrait" r:id="rId1"/>
  <headerFooter alignWithMargins="0">
    <oddFooter>&amp;L&amp;"Arial Narrow,Normale"&amp;8&amp;D&amp;R&amp;"Arial Narrow,Normale"&amp;A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Foglio9">
    <tabColor indexed="17"/>
    <pageSetUpPr fitToPage="1"/>
  </sheetPr>
  <dimension ref="A1:AT124"/>
  <sheetViews>
    <sheetView showGridLines="0" view="pageBreakPreview" zoomScale="40" zoomScaleNormal="100" zoomScaleSheetLayoutView="40" workbookViewId="0">
      <selection activeCell="A8" sqref="A8:R8"/>
    </sheetView>
  </sheetViews>
  <sheetFormatPr defaultColWidth="9.140625" defaultRowHeight="12.75" x14ac:dyDescent="0.2"/>
  <cols>
    <col min="1" max="2" width="8.7109375" style="3" customWidth="1"/>
    <col min="3" max="3" width="8.7109375" style="5" customWidth="1"/>
    <col min="4" max="16" width="8.7109375" style="3" customWidth="1"/>
    <col min="17" max="27" width="3" style="3" customWidth="1"/>
    <col min="28" max="28" width="8.7109375" style="3" customWidth="1"/>
    <col min="29" max="31" width="3" style="3" customWidth="1"/>
    <col min="32" max="32" width="2.42578125" style="3" customWidth="1"/>
    <col min="33" max="33" width="3.5703125" style="26" customWidth="1"/>
    <col min="34" max="35" width="10.85546875" style="3" customWidth="1"/>
    <col min="36" max="43" width="3" style="3" customWidth="1"/>
    <col min="44" max="44" width="3.140625" style="3" customWidth="1"/>
    <col min="45" max="16384" width="9.140625" style="3"/>
  </cols>
  <sheetData>
    <row r="1" spans="1:35" ht="26.25" customHeight="1" x14ac:dyDescent="0.2">
      <c r="A1" s="381" t="s">
        <v>21</v>
      </c>
      <c r="B1" s="381"/>
      <c r="C1" s="381"/>
      <c r="D1" s="381"/>
      <c r="E1" s="381"/>
      <c r="F1" s="381"/>
      <c r="G1" s="381"/>
      <c r="H1" s="381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</row>
    <row r="2" spans="1:35" s="30" customFormat="1" ht="15.75" x14ac:dyDescent="0.25">
      <c r="A2" s="383" t="str">
        <f>+Anagrafica!A1</f>
        <v xml:space="preserve">CALCOLO DELL'OFFERTA ECONOMICAMENTE PIU' VANTAGGIOSA 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149"/>
      <c r="AE2" s="149"/>
      <c r="AF2" s="149"/>
      <c r="AG2" s="150"/>
      <c r="AH2" s="150"/>
      <c r="AI2" s="150"/>
    </row>
    <row r="3" spans="1:35" s="31" customFormat="1" ht="13.5" x14ac:dyDescent="0.25">
      <c r="A3" s="190"/>
      <c r="B3" s="190"/>
      <c r="C3" s="191"/>
      <c r="D3" s="190"/>
      <c r="E3" s="190"/>
      <c r="F3" s="190"/>
      <c r="G3" s="190"/>
      <c r="H3" s="190"/>
      <c r="I3" s="190"/>
      <c r="J3" s="190"/>
      <c r="K3" s="190"/>
      <c r="L3" s="190"/>
      <c r="M3" s="190"/>
      <c r="N3" s="190"/>
      <c r="O3" s="190"/>
      <c r="P3" s="190"/>
      <c r="Q3" s="190"/>
      <c r="R3" s="190"/>
      <c r="S3" s="190"/>
      <c r="T3" s="190"/>
      <c r="U3" s="190"/>
      <c r="V3" s="190"/>
      <c r="W3" s="190"/>
      <c r="X3" s="190"/>
      <c r="Y3" s="190"/>
      <c r="Z3" s="190"/>
      <c r="AA3" s="190"/>
      <c r="AB3" s="190"/>
      <c r="AC3" s="190"/>
      <c r="AD3" s="128"/>
      <c r="AE3" s="128"/>
      <c r="AF3" s="128"/>
      <c r="AG3" s="128"/>
      <c r="AH3" s="128"/>
      <c r="AI3" s="128"/>
    </row>
    <row r="4" spans="1:35" s="9" customFormat="1" ht="6" customHeight="1" x14ac:dyDescent="0.3">
      <c r="A4" s="154"/>
      <c r="B4" s="154"/>
      <c r="C4" s="155"/>
      <c r="D4" s="192"/>
      <c r="E4" s="154"/>
      <c r="F4" s="154"/>
      <c r="G4" s="154"/>
      <c r="H4" s="154"/>
      <c r="I4" s="154"/>
      <c r="J4" s="154"/>
      <c r="K4" s="154"/>
      <c r="L4" s="154"/>
      <c r="M4" s="154"/>
      <c r="N4" s="154"/>
      <c r="O4" s="154"/>
      <c r="P4" s="154"/>
      <c r="Q4" s="154"/>
      <c r="R4" s="154"/>
      <c r="S4" s="154"/>
      <c r="T4" s="154"/>
      <c r="U4" s="154"/>
      <c r="V4" s="154"/>
      <c r="W4" s="154"/>
      <c r="X4" s="154"/>
      <c r="Y4" s="154"/>
      <c r="Z4" s="154"/>
      <c r="AA4" s="154"/>
      <c r="AB4" s="154"/>
      <c r="AC4" s="154"/>
      <c r="AD4" s="129"/>
      <c r="AE4" s="129"/>
      <c r="AF4" s="129"/>
      <c r="AG4" s="129"/>
      <c r="AH4" s="129"/>
      <c r="AI4" s="129"/>
    </row>
    <row r="5" spans="1:35" s="9" customFormat="1" ht="39.75" customHeight="1" x14ac:dyDescent="0.3">
      <c r="A5" s="384" t="str">
        <f>IF(Anagrafica!A3&lt;&gt;"",Anagrafica!A3,"")</f>
        <v>CDC ___/______/______ ANNO_______ (agg. P se plurien.) 
TITOLO DEL CDC______________________________</v>
      </c>
      <c r="B5" s="384"/>
      <c r="C5" s="384"/>
      <c r="D5" s="384"/>
      <c r="E5" s="384"/>
      <c r="F5" s="384"/>
      <c r="G5" s="384"/>
      <c r="H5" s="384"/>
      <c r="I5" s="384"/>
      <c r="J5" s="384"/>
      <c r="K5" s="384"/>
      <c r="L5" s="384"/>
      <c r="M5" s="384"/>
      <c r="N5" s="384"/>
      <c r="O5" s="384"/>
      <c r="P5" s="384"/>
      <c r="Q5" s="384"/>
      <c r="R5" s="384"/>
      <c r="S5" s="384"/>
      <c r="T5" s="384"/>
      <c r="U5" s="384"/>
      <c r="V5" s="384"/>
      <c r="W5" s="384"/>
      <c r="X5" s="384"/>
      <c r="Y5" s="384"/>
      <c r="Z5" s="384"/>
      <c r="AA5" s="384"/>
      <c r="AB5" s="384"/>
      <c r="AC5" s="384"/>
      <c r="AD5" s="130"/>
      <c r="AE5" s="130"/>
      <c r="AF5" s="130"/>
      <c r="AG5" s="130"/>
      <c r="AH5" s="130"/>
      <c r="AI5" s="130"/>
    </row>
    <row r="6" spans="1:35" s="9" customFormat="1" ht="20.45" customHeight="1" x14ac:dyDescent="0.3">
      <c r="A6" s="394" t="str">
        <f>+'EVT3'!A6</f>
        <v>ALLEGATO AL VERBALE DEL</v>
      </c>
      <c r="B6" s="394"/>
      <c r="C6" s="394"/>
      <c r="D6" s="394"/>
      <c r="E6" s="394"/>
      <c r="F6" s="394"/>
      <c r="G6" s="394"/>
      <c r="H6" s="394"/>
      <c r="I6" s="394"/>
      <c r="J6" s="394"/>
      <c r="K6" s="396">
        <f>+Anagrafica!B5</f>
        <v>0</v>
      </c>
      <c r="L6" s="396"/>
      <c r="M6" s="396"/>
      <c r="N6" s="396"/>
      <c r="O6" s="396"/>
      <c r="P6" s="396"/>
      <c r="Q6" s="396"/>
      <c r="R6" s="396"/>
      <c r="S6" s="396"/>
      <c r="T6" s="396"/>
      <c r="U6" s="396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</row>
    <row r="7" spans="1:35" s="9" customFormat="1" ht="20.25" x14ac:dyDescent="0.3">
      <c r="C7" s="10"/>
      <c r="D7" s="11"/>
    </row>
    <row r="8" spans="1:35" s="1" customFormat="1" ht="18" customHeight="1" x14ac:dyDescent="0.3">
      <c r="A8" s="419" t="str">
        <f>"Criterio: "&amp; Anagrafica!A43&amp;" - "&amp;Anagrafica!B43</f>
        <v xml:space="preserve">Criterio:  - </v>
      </c>
      <c r="B8" s="419"/>
      <c r="C8" s="419"/>
      <c r="D8" s="419"/>
      <c r="E8" s="419"/>
      <c r="F8" s="419"/>
      <c r="G8" s="419"/>
      <c r="H8" s="419"/>
      <c r="I8" s="419"/>
      <c r="J8" s="419"/>
      <c r="K8" s="419"/>
      <c r="L8" s="419"/>
      <c r="M8" s="419"/>
      <c r="N8" s="419"/>
      <c r="O8" s="419"/>
      <c r="P8" s="419"/>
      <c r="Q8" s="419"/>
      <c r="R8" s="419"/>
      <c r="S8" s="151"/>
      <c r="T8" s="151"/>
      <c r="U8" s="151"/>
      <c r="V8" s="65" t="s">
        <v>3</v>
      </c>
      <c r="W8" s="131" t="str">
        <f>IF(+Anagrafica!C43&lt;&gt;"",Anagrafica!C43,"")</f>
        <v/>
      </c>
      <c r="X8" s="151"/>
      <c r="Y8" s="151"/>
      <c r="Z8" s="151"/>
      <c r="AA8" s="151"/>
      <c r="AB8" s="151"/>
      <c r="AC8" s="151"/>
      <c r="AD8" s="151"/>
      <c r="AE8" s="151"/>
      <c r="AF8" s="151"/>
      <c r="AG8" s="151"/>
    </row>
    <row r="9" spans="1:35" s="1" customFormat="1" ht="24" customHeight="1" x14ac:dyDescent="0.3">
      <c r="A9" s="416"/>
      <c r="B9" s="416"/>
      <c r="C9" s="416"/>
      <c r="D9" s="416"/>
      <c r="E9" s="416"/>
      <c r="F9" s="416"/>
      <c r="G9" s="416"/>
      <c r="H9" s="416"/>
      <c r="I9" s="416"/>
      <c r="J9" s="416"/>
      <c r="K9" s="417"/>
      <c r="L9" s="416"/>
      <c r="M9" s="416"/>
      <c r="N9" s="416"/>
      <c r="O9" s="416"/>
      <c r="P9" s="416"/>
      <c r="Q9" s="416"/>
      <c r="R9" s="416"/>
      <c r="S9" s="416"/>
      <c r="T9" s="416"/>
      <c r="U9" s="416"/>
      <c r="V9" s="416"/>
      <c r="W9" s="416"/>
      <c r="X9" s="416"/>
      <c r="Y9" s="416"/>
      <c r="Z9" s="416"/>
      <c r="AA9" s="416"/>
      <c r="AB9" s="416"/>
      <c r="AC9" s="416"/>
      <c r="AD9" s="416"/>
      <c r="AE9" s="416"/>
      <c r="AF9" s="416"/>
      <c r="AG9" s="416"/>
      <c r="AH9" s="65"/>
      <c r="AI9" s="81"/>
    </row>
    <row r="10" spans="1:35" ht="15.75" x14ac:dyDescent="0.25">
      <c r="A10" s="3" t="s">
        <v>40</v>
      </c>
      <c r="B10" s="132">
        <f>+COUNTA(Anagrafica!B99:C113)</f>
        <v>4</v>
      </c>
      <c r="D10" s="3" t="s">
        <v>47</v>
      </c>
      <c r="E10" s="132">
        <f>+COUNTA(Anagrafica!B89:C93)</f>
        <v>3</v>
      </c>
      <c r="K10" s="133"/>
      <c r="AB10" s="4"/>
      <c r="AC10" s="4"/>
      <c r="AD10" s="4"/>
      <c r="AE10" s="4"/>
    </row>
    <row r="11" spans="1:35" ht="29.25" customHeight="1" x14ac:dyDescent="0.2">
      <c r="A11" s="385" t="s">
        <v>17</v>
      </c>
      <c r="B11" s="385"/>
      <c r="C11" s="385"/>
      <c r="D11" s="385"/>
      <c r="E11" s="385"/>
      <c r="F11" s="385"/>
      <c r="G11" s="385"/>
      <c r="H11" s="385"/>
      <c r="I11" s="385"/>
      <c r="J11" s="385"/>
      <c r="K11" s="386"/>
      <c r="L11" s="385"/>
      <c r="M11" s="385"/>
      <c r="N11" s="385"/>
      <c r="O11" s="385"/>
      <c r="P11" s="385"/>
      <c r="Q11" s="385"/>
      <c r="R11" s="385"/>
      <c r="S11" s="385"/>
      <c r="T11" s="385" t="s">
        <v>25</v>
      </c>
      <c r="U11" s="385"/>
      <c r="V11" s="385"/>
      <c r="W11" s="385"/>
      <c r="X11" s="385" t="s">
        <v>48</v>
      </c>
      <c r="Y11" s="385"/>
      <c r="Z11" s="385"/>
      <c r="AA11" s="385"/>
      <c r="AB11" s="21" t="s">
        <v>19</v>
      </c>
      <c r="AF11" s="26"/>
    </row>
    <row r="12" spans="1:35" ht="16.5" x14ac:dyDescent="0.3">
      <c r="A12" s="61" t="str">
        <f>IF($W$8&lt;&gt;"",IF(Anagrafica!A99&lt;&gt;"",Anagrafica!A99,""),"")</f>
        <v/>
      </c>
      <c r="B12" s="409" t="str">
        <f>IF(A12&lt;&gt;"",IF(Anagrafica!B99&lt;&gt;"",Anagrafica!B99,""),"")</f>
        <v/>
      </c>
      <c r="C12" s="409"/>
      <c r="D12" s="409"/>
      <c r="E12" s="409"/>
      <c r="F12" s="409"/>
      <c r="G12" s="409"/>
      <c r="H12" s="409"/>
      <c r="I12" s="409"/>
      <c r="J12" s="409"/>
      <c r="K12" s="418"/>
      <c r="L12" s="409"/>
      <c r="M12" s="409"/>
      <c r="N12" s="409"/>
      <c r="O12" s="409"/>
      <c r="P12" s="409"/>
      <c r="Q12" s="409"/>
      <c r="R12" s="409"/>
      <c r="S12" s="410"/>
      <c r="T12" s="372">
        <f>ROUND((AI31+AI50+AI69+AI88+AI107)/E$10,3)</f>
        <v>0</v>
      </c>
      <c r="U12" s="373"/>
      <c r="V12" s="373"/>
      <c r="W12" s="373"/>
      <c r="X12" s="372" t="e">
        <f>ROUND(+T12/MAX(T$12:W$26),3)</f>
        <v>#DIV/0!</v>
      </c>
      <c r="Y12" s="373"/>
      <c r="Z12" s="373"/>
      <c r="AA12" s="390"/>
      <c r="AB12" s="134" t="e">
        <f>ROUND(X12*W$8,3)</f>
        <v>#DIV/0!</v>
      </c>
      <c r="AF12" s="26"/>
    </row>
    <row r="13" spans="1:35" ht="16.5" x14ac:dyDescent="0.3">
      <c r="A13" s="62" t="str">
        <f>IF($W$8&lt;&gt;"",IF(Anagrafica!A100&lt;&gt;"",Anagrafica!A100,""),"")</f>
        <v/>
      </c>
      <c r="B13" s="374" t="str">
        <f>IF(A13&lt;&gt;"",IF(Anagrafica!B100&lt;&gt;"",Anagrafica!B100,""),"")</f>
        <v/>
      </c>
      <c r="C13" s="374"/>
      <c r="D13" s="374"/>
      <c r="E13" s="374"/>
      <c r="F13" s="374"/>
      <c r="G13" s="374"/>
      <c r="H13" s="374"/>
      <c r="I13" s="374"/>
      <c r="J13" s="374"/>
      <c r="K13" s="375"/>
      <c r="L13" s="374"/>
      <c r="M13" s="374"/>
      <c r="N13" s="374"/>
      <c r="O13" s="374"/>
      <c r="P13" s="374"/>
      <c r="Q13" s="374"/>
      <c r="R13" s="374"/>
      <c r="S13" s="376"/>
      <c r="T13" s="372">
        <f t="shared" ref="T13:T26" si="0">ROUND((AI32+AI51+AI70+AI89+AI108)/E$10,3)</f>
        <v>0</v>
      </c>
      <c r="U13" s="373"/>
      <c r="V13" s="373"/>
      <c r="W13" s="373"/>
      <c r="X13" s="372" t="e">
        <f t="shared" ref="X13:X26" si="1">ROUND(+T13/MAX(T$12:W$26),3)</f>
        <v>#DIV/0!</v>
      </c>
      <c r="Y13" s="373"/>
      <c r="Z13" s="373"/>
      <c r="AA13" s="390"/>
      <c r="AB13" s="134" t="e">
        <f t="shared" ref="AB13:AB26" si="2">ROUND(X13*W$8,3)</f>
        <v>#DIV/0!</v>
      </c>
      <c r="AF13" s="26"/>
    </row>
    <row r="14" spans="1:35" ht="16.5" x14ac:dyDescent="0.3">
      <c r="A14" s="62" t="str">
        <f>IF($W$8&lt;&gt;"",IF(Anagrafica!A101&lt;&gt;"",Anagrafica!A101,""),"")</f>
        <v/>
      </c>
      <c r="B14" s="374" t="str">
        <f>IF(A14&lt;&gt;"",IF(Anagrafica!B101&lt;&gt;"",Anagrafica!B101,""),"")</f>
        <v/>
      </c>
      <c r="C14" s="374"/>
      <c r="D14" s="374"/>
      <c r="E14" s="374"/>
      <c r="F14" s="374"/>
      <c r="G14" s="374"/>
      <c r="H14" s="374"/>
      <c r="I14" s="374"/>
      <c r="J14" s="374"/>
      <c r="K14" s="375"/>
      <c r="L14" s="374"/>
      <c r="M14" s="374"/>
      <c r="N14" s="374"/>
      <c r="O14" s="374"/>
      <c r="P14" s="374"/>
      <c r="Q14" s="374"/>
      <c r="R14" s="374"/>
      <c r="S14" s="376"/>
      <c r="T14" s="372">
        <f t="shared" si="0"/>
        <v>0</v>
      </c>
      <c r="U14" s="373"/>
      <c r="V14" s="373"/>
      <c r="W14" s="373"/>
      <c r="X14" s="372" t="e">
        <f t="shared" si="1"/>
        <v>#DIV/0!</v>
      </c>
      <c r="Y14" s="373"/>
      <c r="Z14" s="373"/>
      <c r="AA14" s="390"/>
      <c r="AB14" s="134" t="e">
        <f t="shared" si="2"/>
        <v>#DIV/0!</v>
      </c>
      <c r="AF14" s="26"/>
    </row>
    <row r="15" spans="1:35" ht="16.5" x14ac:dyDescent="0.3">
      <c r="A15" s="62" t="str">
        <f>IF($W$8&lt;&gt;"",IF(Anagrafica!A102&lt;&gt;"",Anagrafica!A102,""),"")</f>
        <v/>
      </c>
      <c r="B15" s="374" t="str">
        <f>IF(A15&lt;&gt;"",IF(Anagrafica!B102&lt;&gt;"",Anagrafica!B102,""),"")</f>
        <v/>
      </c>
      <c r="C15" s="374"/>
      <c r="D15" s="374"/>
      <c r="E15" s="374"/>
      <c r="F15" s="374"/>
      <c r="G15" s="374"/>
      <c r="H15" s="374"/>
      <c r="I15" s="374"/>
      <c r="J15" s="374"/>
      <c r="K15" s="375"/>
      <c r="L15" s="374"/>
      <c r="M15" s="374"/>
      <c r="N15" s="374"/>
      <c r="O15" s="374"/>
      <c r="P15" s="374"/>
      <c r="Q15" s="374"/>
      <c r="R15" s="374"/>
      <c r="S15" s="376"/>
      <c r="T15" s="372">
        <f t="shared" si="0"/>
        <v>0</v>
      </c>
      <c r="U15" s="373"/>
      <c r="V15" s="373"/>
      <c r="W15" s="373"/>
      <c r="X15" s="372" t="e">
        <f t="shared" si="1"/>
        <v>#DIV/0!</v>
      </c>
      <c r="Y15" s="373"/>
      <c r="Z15" s="373"/>
      <c r="AA15" s="390"/>
      <c r="AB15" s="134" t="e">
        <f t="shared" si="2"/>
        <v>#DIV/0!</v>
      </c>
      <c r="AF15" s="26"/>
    </row>
    <row r="16" spans="1:35" ht="16.5" x14ac:dyDescent="0.3">
      <c r="A16" s="62" t="str">
        <f>IF($W$8&lt;&gt;"",IF(Anagrafica!A103&lt;&gt;"",Anagrafica!A103,""),"")</f>
        <v/>
      </c>
      <c r="B16" s="374" t="str">
        <f>IF(A16&lt;&gt;"",IF(Anagrafica!B103&lt;&gt;"",Anagrafica!B103,""),"")</f>
        <v/>
      </c>
      <c r="C16" s="374"/>
      <c r="D16" s="374"/>
      <c r="E16" s="374"/>
      <c r="F16" s="374"/>
      <c r="G16" s="374"/>
      <c r="H16" s="374"/>
      <c r="I16" s="374"/>
      <c r="J16" s="374"/>
      <c r="K16" s="375"/>
      <c r="L16" s="374"/>
      <c r="M16" s="374"/>
      <c r="N16" s="374"/>
      <c r="O16" s="374"/>
      <c r="P16" s="374"/>
      <c r="Q16" s="374"/>
      <c r="R16" s="374"/>
      <c r="S16" s="376"/>
      <c r="T16" s="372">
        <f t="shared" si="0"/>
        <v>0</v>
      </c>
      <c r="U16" s="373"/>
      <c r="V16" s="373"/>
      <c r="W16" s="373"/>
      <c r="X16" s="372" t="e">
        <f t="shared" si="1"/>
        <v>#DIV/0!</v>
      </c>
      <c r="Y16" s="373"/>
      <c r="Z16" s="373"/>
      <c r="AA16" s="390"/>
      <c r="AB16" s="134" t="e">
        <f t="shared" si="2"/>
        <v>#DIV/0!</v>
      </c>
      <c r="AF16" s="26"/>
    </row>
    <row r="17" spans="1:35" ht="16.5" x14ac:dyDescent="0.3">
      <c r="A17" s="62" t="str">
        <f>IF($W$8&lt;&gt;"",IF(Anagrafica!A104&lt;&gt;"",Anagrafica!A104,""),"")</f>
        <v/>
      </c>
      <c r="B17" s="374" t="str">
        <f>IF(A17&lt;&gt;"",IF(Anagrafica!B104&lt;&gt;"",Anagrafica!B104,""),"")</f>
        <v/>
      </c>
      <c r="C17" s="374"/>
      <c r="D17" s="374"/>
      <c r="E17" s="374"/>
      <c r="F17" s="374"/>
      <c r="G17" s="374"/>
      <c r="H17" s="374"/>
      <c r="I17" s="374"/>
      <c r="J17" s="374"/>
      <c r="K17" s="375"/>
      <c r="L17" s="374"/>
      <c r="M17" s="374"/>
      <c r="N17" s="374"/>
      <c r="O17" s="374"/>
      <c r="P17" s="374"/>
      <c r="Q17" s="374"/>
      <c r="R17" s="374"/>
      <c r="S17" s="376"/>
      <c r="T17" s="372">
        <f t="shared" si="0"/>
        <v>0</v>
      </c>
      <c r="U17" s="373"/>
      <c r="V17" s="373"/>
      <c r="W17" s="373"/>
      <c r="X17" s="372" t="e">
        <f t="shared" si="1"/>
        <v>#DIV/0!</v>
      </c>
      <c r="Y17" s="373"/>
      <c r="Z17" s="373"/>
      <c r="AA17" s="390"/>
      <c r="AB17" s="134" t="e">
        <f t="shared" si="2"/>
        <v>#DIV/0!</v>
      </c>
      <c r="AF17" s="26"/>
    </row>
    <row r="18" spans="1:35" ht="16.5" x14ac:dyDescent="0.3">
      <c r="A18" s="62" t="str">
        <f>IF($W$8&lt;&gt;"",IF(Anagrafica!A105&lt;&gt;"",Anagrafica!A105,""),"")</f>
        <v/>
      </c>
      <c r="B18" s="374" t="str">
        <f>IF(A18&lt;&gt;"",IF(Anagrafica!B105&lt;&gt;"",Anagrafica!B105,""),"")</f>
        <v/>
      </c>
      <c r="C18" s="374"/>
      <c r="D18" s="374"/>
      <c r="E18" s="374"/>
      <c r="F18" s="374"/>
      <c r="G18" s="374"/>
      <c r="H18" s="374"/>
      <c r="I18" s="374"/>
      <c r="J18" s="374"/>
      <c r="K18" s="375"/>
      <c r="L18" s="374"/>
      <c r="M18" s="374"/>
      <c r="N18" s="374"/>
      <c r="O18" s="374"/>
      <c r="P18" s="374"/>
      <c r="Q18" s="374"/>
      <c r="R18" s="374"/>
      <c r="S18" s="376"/>
      <c r="T18" s="372">
        <f t="shared" si="0"/>
        <v>0</v>
      </c>
      <c r="U18" s="373"/>
      <c r="V18" s="373"/>
      <c r="W18" s="373"/>
      <c r="X18" s="372" t="e">
        <f t="shared" si="1"/>
        <v>#DIV/0!</v>
      </c>
      <c r="Y18" s="373"/>
      <c r="Z18" s="373"/>
      <c r="AA18" s="390"/>
      <c r="AB18" s="134" t="e">
        <f t="shared" si="2"/>
        <v>#DIV/0!</v>
      </c>
      <c r="AF18" s="26"/>
    </row>
    <row r="19" spans="1:35" ht="16.5" x14ac:dyDescent="0.3">
      <c r="A19" s="62" t="str">
        <f>IF($W$8&lt;&gt;"",IF(Anagrafica!A106&lt;&gt;"",Anagrafica!A106,""),"")</f>
        <v/>
      </c>
      <c r="B19" s="374" t="str">
        <f>IF(A19&lt;&gt;"",IF(Anagrafica!B106&lt;&gt;"",Anagrafica!B106,""),"")</f>
        <v/>
      </c>
      <c r="C19" s="374"/>
      <c r="D19" s="374"/>
      <c r="E19" s="374"/>
      <c r="F19" s="374"/>
      <c r="G19" s="374"/>
      <c r="H19" s="374"/>
      <c r="I19" s="374"/>
      <c r="J19" s="374"/>
      <c r="K19" s="375"/>
      <c r="L19" s="374"/>
      <c r="M19" s="374"/>
      <c r="N19" s="374"/>
      <c r="O19" s="374"/>
      <c r="P19" s="374"/>
      <c r="Q19" s="374"/>
      <c r="R19" s="374"/>
      <c r="S19" s="376"/>
      <c r="T19" s="372">
        <f t="shared" si="0"/>
        <v>0</v>
      </c>
      <c r="U19" s="373"/>
      <c r="V19" s="373"/>
      <c r="W19" s="373"/>
      <c r="X19" s="372" t="e">
        <f t="shared" si="1"/>
        <v>#DIV/0!</v>
      </c>
      <c r="Y19" s="373"/>
      <c r="Z19" s="373"/>
      <c r="AA19" s="390"/>
      <c r="AB19" s="134" t="e">
        <f t="shared" si="2"/>
        <v>#DIV/0!</v>
      </c>
      <c r="AF19" s="26"/>
    </row>
    <row r="20" spans="1:35" ht="16.5" x14ac:dyDescent="0.3">
      <c r="A20" s="62" t="str">
        <f>IF($W$8&lt;&gt;"",IF(Anagrafica!A107&lt;&gt;"",Anagrafica!A107,""),"")</f>
        <v/>
      </c>
      <c r="B20" s="374" t="str">
        <f>IF(A20&lt;&gt;"",IF(Anagrafica!B107&lt;&gt;"",Anagrafica!B107,""),"")</f>
        <v/>
      </c>
      <c r="C20" s="374"/>
      <c r="D20" s="374"/>
      <c r="E20" s="374"/>
      <c r="F20" s="374"/>
      <c r="G20" s="374"/>
      <c r="H20" s="374"/>
      <c r="I20" s="374"/>
      <c r="J20" s="374"/>
      <c r="K20" s="375"/>
      <c r="L20" s="374"/>
      <c r="M20" s="374"/>
      <c r="N20" s="374"/>
      <c r="O20" s="374"/>
      <c r="P20" s="374"/>
      <c r="Q20" s="374"/>
      <c r="R20" s="374"/>
      <c r="S20" s="376"/>
      <c r="T20" s="372">
        <f t="shared" si="0"/>
        <v>0</v>
      </c>
      <c r="U20" s="373"/>
      <c r="V20" s="373"/>
      <c r="W20" s="373"/>
      <c r="X20" s="372" t="e">
        <f t="shared" si="1"/>
        <v>#DIV/0!</v>
      </c>
      <c r="Y20" s="373"/>
      <c r="Z20" s="373"/>
      <c r="AA20" s="390"/>
      <c r="AB20" s="134" t="e">
        <f t="shared" si="2"/>
        <v>#DIV/0!</v>
      </c>
      <c r="AF20" s="26"/>
    </row>
    <row r="21" spans="1:35" ht="16.5" x14ac:dyDescent="0.3">
      <c r="A21" s="62" t="str">
        <f>IF($W$8&lt;&gt;"",IF(Anagrafica!A108&lt;&gt;"",Anagrafica!A108,""),"")</f>
        <v/>
      </c>
      <c r="B21" s="374" t="str">
        <f>IF(A21&lt;&gt;"",IF(Anagrafica!B108&lt;&gt;"",Anagrafica!B108,""),"")</f>
        <v/>
      </c>
      <c r="C21" s="374"/>
      <c r="D21" s="374"/>
      <c r="E21" s="374"/>
      <c r="F21" s="374"/>
      <c r="G21" s="374"/>
      <c r="H21" s="374"/>
      <c r="I21" s="374"/>
      <c r="J21" s="374"/>
      <c r="K21" s="375"/>
      <c r="L21" s="374"/>
      <c r="M21" s="374"/>
      <c r="N21" s="374"/>
      <c r="O21" s="374"/>
      <c r="P21" s="374"/>
      <c r="Q21" s="374"/>
      <c r="R21" s="374"/>
      <c r="S21" s="376"/>
      <c r="T21" s="372">
        <f t="shared" si="0"/>
        <v>0</v>
      </c>
      <c r="U21" s="373"/>
      <c r="V21" s="373"/>
      <c r="W21" s="373"/>
      <c r="X21" s="372" t="e">
        <f t="shared" si="1"/>
        <v>#DIV/0!</v>
      </c>
      <c r="Y21" s="373"/>
      <c r="Z21" s="373"/>
      <c r="AA21" s="390"/>
      <c r="AB21" s="134" t="e">
        <f t="shared" si="2"/>
        <v>#DIV/0!</v>
      </c>
      <c r="AF21" s="26"/>
    </row>
    <row r="22" spans="1:35" ht="16.5" x14ac:dyDescent="0.3">
      <c r="A22" s="62" t="str">
        <f>IF($W$8&lt;&gt;"",IF(Anagrafica!A109&lt;&gt;"",Anagrafica!A109,""),"")</f>
        <v/>
      </c>
      <c r="B22" s="374" t="str">
        <f>IF(A22&lt;&gt;"",IF(Anagrafica!B109&lt;&gt;"",Anagrafica!B109,""),"")</f>
        <v/>
      </c>
      <c r="C22" s="374"/>
      <c r="D22" s="374"/>
      <c r="E22" s="374"/>
      <c r="F22" s="374"/>
      <c r="G22" s="374"/>
      <c r="H22" s="374"/>
      <c r="I22" s="374"/>
      <c r="J22" s="374"/>
      <c r="K22" s="375"/>
      <c r="L22" s="374"/>
      <c r="M22" s="374"/>
      <c r="N22" s="374"/>
      <c r="O22" s="374"/>
      <c r="P22" s="374"/>
      <c r="Q22" s="374"/>
      <c r="R22" s="374"/>
      <c r="S22" s="376"/>
      <c r="T22" s="372">
        <f t="shared" si="0"/>
        <v>0</v>
      </c>
      <c r="U22" s="373"/>
      <c r="V22" s="373"/>
      <c r="W22" s="373"/>
      <c r="X22" s="372" t="e">
        <f t="shared" si="1"/>
        <v>#DIV/0!</v>
      </c>
      <c r="Y22" s="373"/>
      <c r="Z22" s="373"/>
      <c r="AA22" s="390"/>
      <c r="AB22" s="134" t="e">
        <f t="shared" si="2"/>
        <v>#DIV/0!</v>
      </c>
      <c r="AF22" s="26"/>
    </row>
    <row r="23" spans="1:35" ht="16.5" x14ac:dyDescent="0.3">
      <c r="A23" s="62" t="str">
        <f>IF($W$8&lt;&gt;"",IF(Anagrafica!A110&lt;&gt;"",Anagrafica!A110,""),"")</f>
        <v/>
      </c>
      <c r="B23" s="374" t="str">
        <f>IF(A23&lt;&gt;"",IF(Anagrafica!B110&lt;&gt;"",Anagrafica!B110,""),"")</f>
        <v/>
      </c>
      <c r="C23" s="374"/>
      <c r="D23" s="374"/>
      <c r="E23" s="374"/>
      <c r="F23" s="374"/>
      <c r="G23" s="374"/>
      <c r="H23" s="374"/>
      <c r="I23" s="374"/>
      <c r="J23" s="374"/>
      <c r="K23" s="375"/>
      <c r="L23" s="374"/>
      <c r="M23" s="374"/>
      <c r="N23" s="374"/>
      <c r="O23" s="374"/>
      <c r="P23" s="374"/>
      <c r="Q23" s="374"/>
      <c r="R23" s="374"/>
      <c r="S23" s="376"/>
      <c r="T23" s="372">
        <f t="shared" si="0"/>
        <v>0</v>
      </c>
      <c r="U23" s="373"/>
      <c r="V23" s="373"/>
      <c r="W23" s="373"/>
      <c r="X23" s="372" t="e">
        <f t="shared" si="1"/>
        <v>#DIV/0!</v>
      </c>
      <c r="Y23" s="373"/>
      <c r="Z23" s="373"/>
      <c r="AA23" s="390"/>
      <c r="AB23" s="134" t="e">
        <f t="shared" si="2"/>
        <v>#DIV/0!</v>
      </c>
      <c r="AF23" s="26"/>
    </row>
    <row r="24" spans="1:35" ht="16.5" x14ac:dyDescent="0.3">
      <c r="A24" s="62" t="str">
        <f>IF($W$8&lt;&gt;"",IF(Anagrafica!A111&lt;&gt;"",Anagrafica!A111,""),"")</f>
        <v/>
      </c>
      <c r="B24" s="374" t="str">
        <f>IF(A24&lt;&gt;"",IF(Anagrafica!B111&lt;&gt;"",Anagrafica!B111,""),"")</f>
        <v/>
      </c>
      <c r="C24" s="374"/>
      <c r="D24" s="374"/>
      <c r="E24" s="374"/>
      <c r="F24" s="374"/>
      <c r="G24" s="374"/>
      <c r="H24" s="374"/>
      <c r="I24" s="374"/>
      <c r="J24" s="374"/>
      <c r="K24" s="375"/>
      <c r="L24" s="374"/>
      <c r="M24" s="374"/>
      <c r="N24" s="374"/>
      <c r="O24" s="374"/>
      <c r="P24" s="374"/>
      <c r="Q24" s="374"/>
      <c r="R24" s="374"/>
      <c r="S24" s="376"/>
      <c r="T24" s="372">
        <f t="shared" si="0"/>
        <v>0</v>
      </c>
      <c r="U24" s="373"/>
      <c r="V24" s="373"/>
      <c r="W24" s="373"/>
      <c r="X24" s="372" t="e">
        <f t="shared" si="1"/>
        <v>#DIV/0!</v>
      </c>
      <c r="Y24" s="373"/>
      <c r="Z24" s="373"/>
      <c r="AA24" s="390"/>
      <c r="AB24" s="134" t="e">
        <f t="shared" si="2"/>
        <v>#DIV/0!</v>
      </c>
      <c r="AF24" s="26"/>
    </row>
    <row r="25" spans="1:35" ht="16.5" x14ac:dyDescent="0.3">
      <c r="A25" s="62" t="str">
        <f>IF($W$8&lt;&gt;"",IF(Anagrafica!A112&lt;&gt;"",Anagrafica!A112,""),"")</f>
        <v/>
      </c>
      <c r="B25" s="374" t="str">
        <f>IF(A25&lt;&gt;"",IF(Anagrafica!B112&lt;&gt;"",Anagrafica!B112,""),"")</f>
        <v/>
      </c>
      <c r="C25" s="374"/>
      <c r="D25" s="374"/>
      <c r="E25" s="374"/>
      <c r="F25" s="374"/>
      <c r="G25" s="374"/>
      <c r="H25" s="374"/>
      <c r="I25" s="374"/>
      <c r="J25" s="374"/>
      <c r="K25" s="375"/>
      <c r="L25" s="374"/>
      <c r="M25" s="374"/>
      <c r="N25" s="374"/>
      <c r="O25" s="374"/>
      <c r="P25" s="374"/>
      <c r="Q25" s="374"/>
      <c r="R25" s="374"/>
      <c r="S25" s="376"/>
      <c r="T25" s="372">
        <f t="shared" si="0"/>
        <v>0</v>
      </c>
      <c r="U25" s="373"/>
      <c r="V25" s="373"/>
      <c r="W25" s="373"/>
      <c r="X25" s="372" t="e">
        <f t="shared" si="1"/>
        <v>#DIV/0!</v>
      </c>
      <c r="Y25" s="373"/>
      <c r="Z25" s="373"/>
      <c r="AA25" s="390"/>
      <c r="AB25" s="134" t="e">
        <f t="shared" si="2"/>
        <v>#DIV/0!</v>
      </c>
      <c r="AF25" s="26"/>
    </row>
    <row r="26" spans="1:35" ht="16.5" x14ac:dyDescent="0.3">
      <c r="A26" s="63" t="str">
        <f>IF($W$8&lt;&gt;"",IF(Anagrafica!A113&lt;&gt;"",Anagrafica!A113,""),"")</f>
        <v/>
      </c>
      <c r="B26" s="379" t="str">
        <f>IF(A26&lt;&gt;"",IF(Anagrafica!B113&lt;&gt;"",Anagrafica!B113,""),"")</f>
        <v/>
      </c>
      <c r="C26" s="379"/>
      <c r="D26" s="379"/>
      <c r="E26" s="379"/>
      <c r="F26" s="379"/>
      <c r="G26" s="379"/>
      <c r="H26" s="379"/>
      <c r="I26" s="379"/>
      <c r="J26" s="379"/>
      <c r="K26" s="379"/>
      <c r="L26" s="379"/>
      <c r="M26" s="379"/>
      <c r="N26" s="379"/>
      <c r="O26" s="379"/>
      <c r="P26" s="379"/>
      <c r="Q26" s="379"/>
      <c r="R26" s="379"/>
      <c r="S26" s="380"/>
      <c r="T26" s="372">
        <f t="shared" si="0"/>
        <v>0</v>
      </c>
      <c r="U26" s="373"/>
      <c r="V26" s="373"/>
      <c r="W26" s="373"/>
      <c r="X26" s="372" t="e">
        <f t="shared" si="1"/>
        <v>#DIV/0!</v>
      </c>
      <c r="Y26" s="373"/>
      <c r="Z26" s="373"/>
      <c r="AA26" s="390"/>
      <c r="AB26" s="134" t="e">
        <f t="shared" si="2"/>
        <v>#DIV/0!</v>
      </c>
      <c r="AF26" s="26"/>
    </row>
    <row r="27" spans="1:35" x14ac:dyDescent="0.2">
      <c r="A27" s="42"/>
      <c r="B27" s="42"/>
      <c r="C27" s="9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378"/>
      <c r="Q27" s="378"/>
      <c r="R27" s="378"/>
      <c r="S27" s="378"/>
      <c r="T27" s="400"/>
      <c r="U27" s="400"/>
      <c r="V27" s="400"/>
      <c r="W27" s="400"/>
      <c r="X27" s="42"/>
      <c r="Y27" s="42"/>
      <c r="Z27" s="42"/>
      <c r="AA27" s="42"/>
      <c r="AB27" s="26"/>
      <c r="AC27" s="26"/>
      <c r="AD27" s="26"/>
      <c r="AE27" s="26"/>
      <c r="AF27" s="26"/>
    </row>
    <row r="28" spans="1:35" x14ac:dyDescent="0.2">
      <c r="Q28" s="135"/>
      <c r="R28" s="135"/>
      <c r="S28" s="135"/>
      <c r="T28" s="135"/>
      <c r="U28" s="135"/>
    </row>
    <row r="29" spans="1:35" ht="16.5" x14ac:dyDescent="0.3">
      <c r="A29" s="19" t="str">
        <f>IF(Anagrafica!A89&lt;&gt;"",Anagrafica!A89&amp;" - "&amp;Anagrafica!B89,"")</f>
        <v>1 - Commissario 1</v>
      </c>
      <c r="B29" s="20"/>
      <c r="C29" s="28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136"/>
      <c r="R29" s="136"/>
      <c r="S29" s="136"/>
      <c r="T29" s="136"/>
      <c r="U29" s="136"/>
      <c r="V29" s="188"/>
      <c r="W29" s="188"/>
      <c r="X29" s="188"/>
      <c r="Y29" s="188"/>
      <c r="Z29" s="188"/>
      <c r="AA29" s="188"/>
      <c r="AB29" s="20"/>
      <c r="AC29" s="20"/>
      <c r="AD29" s="20"/>
      <c r="AE29" s="20"/>
      <c r="AF29" s="20"/>
      <c r="AG29" s="28"/>
      <c r="AH29" s="20"/>
      <c r="AI29" s="20"/>
    </row>
    <row r="30" spans="1:35" s="5" customFormat="1" ht="13.5" customHeight="1" x14ac:dyDescent="0.2">
      <c r="A30" s="137" t="s">
        <v>10</v>
      </c>
      <c r="B30" s="109" t="s">
        <v>28</v>
      </c>
      <c r="C30" s="109" t="s">
        <v>56</v>
      </c>
      <c r="D30" s="109" t="s">
        <v>29</v>
      </c>
      <c r="E30" s="109" t="s">
        <v>27</v>
      </c>
      <c r="F30" s="109" t="s">
        <v>30</v>
      </c>
      <c r="G30" s="109" t="s">
        <v>31</v>
      </c>
      <c r="H30" s="109" t="s">
        <v>32</v>
      </c>
      <c r="I30" s="109" t="s">
        <v>33</v>
      </c>
      <c r="J30" s="109" t="s">
        <v>34</v>
      </c>
      <c r="K30" s="109" t="s">
        <v>39</v>
      </c>
      <c r="L30" s="138" t="s">
        <v>49</v>
      </c>
      <c r="M30" s="138" t="s">
        <v>35</v>
      </c>
      <c r="N30" s="138" t="s">
        <v>36</v>
      </c>
      <c r="O30" s="138" t="s">
        <v>37</v>
      </c>
      <c r="P30" s="138" t="s">
        <v>38</v>
      </c>
      <c r="Q30" s="139" t="s">
        <v>41</v>
      </c>
      <c r="R30" s="140" t="s">
        <v>41</v>
      </c>
      <c r="S30" s="140" t="s">
        <v>41</v>
      </c>
      <c r="T30" s="141" t="s">
        <v>42</v>
      </c>
      <c r="U30" s="141" t="s">
        <v>46</v>
      </c>
      <c r="AE30" s="26"/>
      <c r="AG30" s="4" t="s">
        <v>10</v>
      </c>
      <c r="AI30" s="5" t="s">
        <v>0</v>
      </c>
    </row>
    <row r="31" spans="1:35" ht="13.5" x14ac:dyDescent="0.25">
      <c r="A31" s="109" t="str">
        <f>+$A$12</f>
        <v/>
      </c>
      <c r="B31" s="184">
        <v>1</v>
      </c>
      <c r="C31" s="108">
        <v>0</v>
      </c>
      <c r="D31" s="108">
        <v>0</v>
      </c>
      <c r="E31" s="108">
        <v>0</v>
      </c>
      <c r="F31" s="108">
        <v>0</v>
      </c>
      <c r="G31" s="108">
        <v>0</v>
      </c>
      <c r="H31" s="108">
        <v>0</v>
      </c>
      <c r="I31" s="108">
        <v>0</v>
      </c>
      <c r="J31" s="108">
        <v>0</v>
      </c>
      <c r="K31" s="108">
        <v>0</v>
      </c>
      <c r="L31" s="108">
        <v>0</v>
      </c>
      <c r="M31" s="108">
        <v>0</v>
      </c>
      <c r="N31" s="108">
        <v>0</v>
      </c>
      <c r="O31" s="108">
        <v>0</v>
      </c>
      <c r="P31" s="108">
        <v>0</v>
      </c>
      <c r="Q31" s="143">
        <f t="shared" ref="Q31:Q45" si="3">+IF(B$10=2,POWER(PRODUCT(B31:C31),1/$B$10),IF(B$10=3,POWER(PRODUCT(B31:D31),1/$B$10),IF(B$10=4,POWER(PRODUCT(B31:E31),1/$B$10),IF(B$10=5,POWER(PRODUCT(B31:F31),1/$B$10),IF(B$10=6,POWER(PRODUCT(B31:G31),1/$B$10),0)))))</f>
        <v>0</v>
      </c>
      <c r="R31" s="143">
        <f t="shared" ref="R31:R45" si="4">+IF(B$10=7,POWER(PRODUCT(B31:H31),1/$B$10),IF(B$10=8,POWER(PRODUCT(B31:I31),1/$B$10),IF(B$10=9,POWER(PRODUCT(B31:J31),1/$B$10),IF(B$10=10,POWER(PRODUCT(B31:K31),1/$B$10),0))))</f>
        <v>0</v>
      </c>
      <c r="S31" s="174">
        <f t="shared" ref="S31:S45" si="5">+IF(B$10=11,POWER(PRODUCT(B31:L31),1/$B$10),IF(B$10=12,POWER(PRODUCT(B31:M31),1/$B$10),IF(B$10=13,POWER(PRODUCT(B31:N31),1/$B$10),IF(B$10=14,POWER(PRODUCT(B31:O31),1/$B$10),IF(B$10=15,POWER(PRODUCT(B31:P31),1/$B$10),0)))))</f>
        <v>0</v>
      </c>
      <c r="T31" s="143">
        <f>ROUND(MAX(Q31:S31),3)</f>
        <v>0</v>
      </c>
      <c r="U31" s="143" t="e">
        <f>ROUND(T31/S$46,3)</f>
        <v>#DIV/0!</v>
      </c>
      <c r="V31" s="144"/>
      <c r="W31" s="144"/>
      <c r="X31" s="144"/>
      <c r="Y31" s="144"/>
      <c r="Z31" s="144"/>
      <c r="AA31" s="144"/>
      <c r="AB31" s="144"/>
      <c r="AC31" s="144"/>
      <c r="AE31" s="26"/>
      <c r="AG31" s="6" t="str">
        <f>+$A$12</f>
        <v/>
      </c>
      <c r="AH31" s="6"/>
      <c r="AI31" s="145">
        <f>IF(S$46&gt;0,ROUND(U31/MAX(U$31:U$45),3),0)</f>
        <v>0</v>
      </c>
    </row>
    <row r="32" spans="1:35" ht="13.5" x14ac:dyDescent="0.25">
      <c r="A32" s="109" t="str">
        <f>+$A$13</f>
        <v/>
      </c>
      <c r="B32" s="142">
        <f>IF(C31&gt;0,1/C31,0)</f>
        <v>0</v>
      </c>
      <c r="C32" s="184">
        <v>1</v>
      </c>
      <c r="D32" s="108">
        <v>0</v>
      </c>
      <c r="E32" s="108">
        <v>0</v>
      </c>
      <c r="F32" s="108">
        <v>0</v>
      </c>
      <c r="G32" s="108">
        <v>0</v>
      </c>
      <c r="H32" s="108">
        <v>0</v>
      </c>
      <c r="I32" s="108">
        <v>0</v>
      </c>
      <c r="J32" s="108">
        <v>0</v>
      </c>
      <c r="K32" s="108">
        <v>0</v>
      </c>
      <c r="L32" s="108">
        <v>0</v>
      </c>
      <c r="M32" s="108">
        <v>0</v>
      </c>
      <c r="N32" s="108">
        <v>0</v>
      </c>
      <c r="O32" s="108">
        <v>0</v>
      </c>
      <c r="P32" s="108">
        <v>0</v>
      </c>
      <c r="Q32" s="143">
        <f t="shared" si="3"/>
        <v>0</v>
      </c>
      <c r="R32" s="143">
        <f t="shared" si="4"/>
        <v>0</v>
      </c>
      <c r="S32" s="174">
        <f t="shared" si="5"/>
        <v>0</v>
      </c>
      <c r="T32" s="143">
        <f t="shared" ref="T32:T45" si="6">ROUND(MAX(Q32:S32),3)</f>
        <v>0</v>
      </c>
      <c r="U32" s="143" t="e">
        <f t="shared" ref="U32:U45" si="7">ROUND(T32/S$46,3)</f>
        <v>#DIV/0!</v>
      </c>
      <c r="V32" s="144"/>
      <c r="W32" s="144"/>
      <c r="X32" s="144"/>
      <c r="Y32" s="144"/>
      <c r="Z32" s="144"/>
      <c r="AA32" s="144"/>
      <c r="AB32" s="144"/>
      <c r="AC32" s="144"/>
      <c r="AE32" s="26"/>
      <c r="AG32" s="7" t="str">
        <f>+$A$13</f>
        <v/>
      </c>
      <c r="AH32" s="7"/>
      <c r="AI32" s="145">
        <f t="shared" ref="AI32:AI45" si="8">IF(S$46&gt;0,ROUND(U32/MAX(U$31:U$45),3),0)</f>
        <v>0</v>
      </c>
    </row>
    <row r="33" spans="1:46" ht="13.5" x14ac:dyDescent="0.25">
      <c r="A33" s="109" t="str">
        <f>+$A$14</f>
        <v/>
      </c>
      <c r="B33" s="142">
        <f>IF(D31&gt;0,1/D31,0)</f>
        <v>0</v>
      </c>
      <c r="C33" s="142">
        <f>IF(D32&gt;0,1/D32,0)</f>
        <v>0</v>
      </c>
      <c r="D33" s="184">
        <v>1</v>
      </c>
      <c r="E33" s="108">
        <v>0</v>
      </c>
      <c r="F33" s="108">
        <v>0</v>
      </c>
      <c r="G33" s="108">
        <v>0</v>
      </c>
      <c r="H33" s="108">
        <v>0</v>
      </c>
      <c r="I33" s="108">
        <v>0</v>
      </c>
      <c r="J33" s="108">
        <v>0</v>
      </c>
      <c r="K33" s="108">
        <v>0</v>
      </c>
      <c r="L33" s="108">
        <v>0</v>
      </c>
      <c r="M33" s="108">
        <v>0</v>
      </c>
      <c r="N33" s="108">
        <v>0</v>
      </c>
      <c r="O33" s="108">
        <v>0</v>
      </c>
      <c r="P33" s="108">
        <v>0</v>
      </c>
      <c r="Q33" s="143">
        <f t="shared" si="3"/>
        <v>0</v>
      </c>
      <c r="R33" s="143">
        <f t="shared" si="4"/>
        <v>0</v>
      </c>
      <c r="S33" s="174">
        <f t="shared" si="5"/>
        <v>0</v>
      </c>
      <c r="T33" s="143">
        <f t="shared" si="6"/>
        <v>0</v>
      </c>
      <c r="U33" s="143" t="e">
        <f t="shared" si="7"/>
        <v>#DIV/0!</v>
      </c>
      <c r="V33" s="144"/>
      <c r="W33" s="144"/>
      <c r="X33" s="144"/>
      <c r="Y33" s="144"/>
      <c r="Z33" s="144"/>
      <c r="AA33" s="144"/>
      <c r="AB33" s="144"/>
      <c r="AC33" s="144"/>
      <c r="AE33" s="26"/>
      <c r="AG33" s="7" t="str">
        <f>+$A$14</f>
        <v/>
      </c>
      <c r="AH33" s="7"/>
      <c r="AI33" s="145">
        <f t="shared" si="8"/>
        <v>0</v>
      </c>
    </row>
    <row r="34" spans="1:46" ht="13.5" x14ac:dyDescent="0.25">
      <c r="A34" s="109" t="str">
        <f>+$A$15</f>
        <v/>
      </c>
      <c r="B34" s="142">
        <f>IF(E31&gt;0,1/E31,0)</f>
        <v>0</v>
      </c>
      <c r="C34" s="142">
        <f>IF(E32&gt;0,1/E32,0)</f>
        <v>0</v>
      </c>
      <c r="D34" s="142">
        <f>IF(E33&gt;0,1/E33,0)</f>
        <v>0</v>
      </c>
      <c r="E34" s="184">
        <v>1</v>
      </c>
      <c r="F34" s="108">
        <v>0</v>
      </c>
      <c r="G34" s="108">
        <v>0</v>
      </c>
      <c r="H34" s="108">
        <v>0</v>
      </c>
      <c r="I34" s="108">
        <v>0</v>
      </c>
      <c r="J34" s="108">
        <v>0</v>
      </c>
      <c r="K34" s="108">
        <v>0</v>
      </c>
      <c r="L34" s="108">
        <v>0</v>
      </c>
      <c r="M34" s="108">
        <v>0</v>
      </c>
      <c r="N34" s="108">
        <v>0</v>
      </c>
      <c r="O34" s="108">
        <v>0</v>
      </c>
      <c r="P34" s="108">
        <v>0</v>
      </c>
      <c r="Q34" s="143">
        <f t="shared" si="3"/>
        <v>0</v>
      </c>
      <c r="R34" s="143">
        <f t="shared" si="4"/>
        <v>0</v>
      </c>
      <c r="S34" s="174">
        <f t="shared" si="5"/>
        <v>0</v>
      </c>
      <c r="T34" s="143">
        <f t="shared" si="6"/>
        <v>0</v>
      </c>
      <c r="U34" s="143" t="e">
        <f t="shared" si="7"/>
        <v>#DIV/0!</v>
      </c>
      <c r="V34" s="144"/>
      <c r="W34" s="144"/>
      <c r="X34" s="144"/>
      <c r="Y34" s="144"/>
      <c r="Z34" s="144"/>
      <c r="AA34" s="144"/>
      <c r="AB34" s="144"/>
      <c r="AC34" s="144"/>
      <c r="AE34" s="26"/>
      <c r="AG34" s="7" t="str">
        <f>+$A$15</f>
        <v/>
      </c>
      <c r="AH34" s="7"/>
      <c r="AI34" s="145">
        <f t="shared" si="8"/>
        <v>0</v>
      </c>
    </row>
    <row r="35" spans="1:46" ht="13.5" x14ac:dyDescent="0.25">
      <c r="A35" s="109" t="str">
        <f>+$A$16</f>
        <v/>
      </c>
      <c r="B35" s="142">
        <f>IF(F31&gt;0,1/F31,0)</f>
        <v>0</v>
      </c>
      <c r="C35" s="142">
        <f>IF(F32&gt;0,1/F32,0)</f>
        <v>0</v>
      </c>
      <c r="D35" s="142">
        <f>IF(F33&gt;0,1/F33,0)</f>
        <v>0</v>
      </c>
      <c r="E35" s="142">
        <f>IF(F34&gt;0,1/F34,0)</f>
        <v>0</v>
      </c>
      <c r="F35" s="184">
        <v>1</v>
      </c>
      <c r="G35" s="108">
        <v>0</v>
      </c>
      <c r="H35" s="108">
        <v>0</v>
      </c>
      <c r="I35" s="108">
        <v>0</v>
      </c>
      <c r="J35" s="108">
        <v>0</v>
      </c>
      <c r="K35" s="108">
        <v>0</v>
      </c>
      <c r="L35" s="108">
        <v>0</v>
      </c>
      <c r="M35" s="108">
        <v>0</v>
      </c>
      <c r="N35" s="108">
        <v>0</v>
      </c>
      <c r="O35" s="108">
        <v>0</v>
      </c>
      <c r="P35" s="108">
        <v>0</v>
      </c>
      <c r="Q35" s="143">
        <f t="shared" si="3"/>
        <v>0</v>
      </c>
      <c r="R35" s="143">
        <f t="shared" si="4"/>
        <v>0</v>
      </c>
      <c r="S35" s="174">
        <f t="shared" si="5"/>
        <v>0</v>
      </c>
      <c r="T35" s="143">
        <f t="shared" si="6"/>
        <v>0</v>
      </c>
      <c r="U35" s="143" t="e">
        <f t="shared" si="7"/>
        <v>#DIV/0!</v>
      </c>
      <c r="V35" s="144"/>
      <c r="W35" s="144"/>
      <c r="X35" s="144"/>
      <c r="Y35" s="144"/>
      <c r="Z35" s="144"/>
      <c r="AA35" s="144"/>
      <c r="AB35" s="144"/>
      <c r="AC35" s="144"/>
      <c r="AE35" s="26"/>
      <c r="AG35" s="7" t="str">
        <f>+$A$16</f>
        <v/>
      </c>
      <c r="AH35" s="7"/>
      <c r="AI35" s="145">
        <f t="shared" si="8"/>
        <v>0</v>
      </c>
    </row>
    <row r="36" spans="1:46" ht="13.5" x14ac:dyDescent="0.25">
      <c r="A36" s="109" t="str">
        <f>+$A$17</f>
        <v/>
      </c>
      <c r="B36" s="142">
        <f>IF(G31&gt;0,1/G31,0)</f>
        <v>0</v>
      </c>
      <c r="C36" s="142">
        <f>IF(G32&gt;0,1/G32,0)</f>
        <v>0</v>
      </c>
      <c r="D36" s="142">
        <f>IF(G33&gt;0,1/G33,0)</f>
        <v>0</v>
      </c>
      <c r="E36" s="142">
        <f>IF(G34&gt;0,1/G34,0)</f>
        <v>0</v>
      </c>
      <c r="F36" s="142">
        <f>IF(G35&gt;0,1/G35,0)</f>
        <v>0</v>
      </c>
      <c r="G36" s="184">
        <v>1</v>
      </c>
      <c r="H36" s="108">
        <v>0</v>
      </c>
      <c r="I36" s="108">
        <v>0</v>
      </c>
      <c r="J36" s="108">
        <v>0</v>
      </c>
      <c r="K36" s="108">
        <v>0</v>
      </c>
      <c r="L36" s="108">
        <v>0</v>
      </c>
      <c r="M36" s="108">
        <v>0</v>
      </c>
      <c r="N36" s="108">
        <v>0</v>
      </c>
      <c r="O36" s="108">
        <v>0</v>
      </c>
      <c r="P36" s="108">
        <v>0</v>
      </c>
      <c r="Q36" s="143">
        <f t="shared" si="3"/>
        <v>0</v>
      </c>
      <c r="R36" s="143">
        <f t="shared" si="4"/>
        <v>0</v>
      </c>
      <c r="S36" s="174">
        <f t="shared" si="5"/>
        <v>0</v>
      </c>
      <c r="T36" s="143">
        <f t="shared" si="6"/>
        <v>0</v>
      </c>
      <c r="U36" s="143" t="e">
        <f t="shared" si="7"/>
        <v>#DIV/0!</v>
      </c>
      <c r="V36" s="144"/>
      <c r="W36" s="144"/>
      <c r="X36" s="144"/>
      <c r="Y36" s="144"/>
      <c r="Z36" s="144"/>
      <c r="AA36" s="144"/>
      <c r="AB36" s="144"/>
      <c r="AC36" s="144"/>
      <c r="AE36" s="26"/>
      <c r="AG36" s="7" t="str">
        <f>+$A$17</f>
        <v/>
      </c>
      <c r="AH36" s="7"/>
      <c r="AI36" s="145">
        <f t="shared" si="8"/>
        <v>0</v>
      </c>
    </row>
    <row r="37" spans="1:46" ht="13.5" x14ac:dyDescent="0.25">
      <c r="A37" s="109" t="str">
        <f>+$A$18</f>
        <v/>
      </c>
      <c r="B37" s="142">
        <f>IF(H31&gt;0,1/H31,0)</f>
        <v>0</v>
      </c>
      <c r="C37" s="142">
        <f>IF(H32&gt;0,1/H32,0)</f>
        <v>0</v>
      </c>
      <c r="D37" s="142">
        <f>IF(H33&gt;0,1/H33,0)</f>
        <v>0</v>
      </c>
      <c r="E37" s="142">
        <f>IF(H34&gt;0,1/H34,0)</f>
        <v>0</v>
      </c>
      <c r="F37" s="142">
        <f>IF(H35&gt;0,1/H35,0)</f>
        <v>0</v>
      </c>
      <c r="G37" s="142">
        <f>IF(H36&gt;0,1/H36,0)</f>
        <v>0</v>
      </c>
      <c r="H37" s="184">
        <v>1</v>
      </c>
      <c r="I37" s="108">
        <v>0</v>
      </c>
      <c r="J37" s="108">
        <v>0</v>
      </c>
      <c r="K37" s="108">
        <v>0</v>
      </c>
      <c r="L37" s="108">
        <v>0</v>
      </c>
      <c r="M37" s="108">
        <v>0</v>
      </c>
      <c r="N37" s="108">
        <v>0</v>
      </c>
      <c r="O37" s="108">
        <v>0</v>
      </c>
      <c r="P37" s="108">
        <v>0</v>
      </c>
      <c r="Q37" s="143">
        <f t="shared" si="3"/>
        <v>0</v>
      </c>
      <c r="R37" s="143">
        <f t="shared" si="4"/>
        <v>0</v>
      </c>
      <c r="S37" s="174">
        <f t="shared" si="5"/>
        <v>0</v>
      </c>
      <c r="T37" s="143">
        <f t="shared" si="6"/>
        <v>0</v>
      </c>
      <c r="U37" s="143" t="e">
        <f t="shared" si="7"/>
        <v>#DIV/0!</v>
      </c>
      <c r="V37" s="144"/>
      <c r="W37" s="144"/>
      <c r="X37" s="144"/>
      <c r="Y37" s="144"/>
      <c r="Z37" s="144"/>
      <c r="AA37" s="144"/>
      <c r="AB37" s="144"/>
      <c r="AC37" s="144"/>
      <c r="AE37" s="26"/>
      <c r="AG37" s="7" t="str">
        <f>+$A$18</f>
        <v/>
      </c>
      <c r="AH37" s="7"/>
      <c r="AI37" s="145">
        <f t="shared" si="8"/>
        <v>0</v>
      </c>
    </row>
    <row r="38" spans="1:46" ht="13.5" x14ac:dyDescent="0.25">
      <c r="A38" s="109" t="str">
        <f>+$A$19</f>
        <v/>
      </c>
      <c r="B38" s="142">
        <f>IF(I31&gt;0,1/I31,0)</f>
        <v>0</v>
      </c>
      <c r="C38" s="142">
        <f>IF(I32&gt;0,1/I32,0)</f>
        <v>0</v>
      </c>
      <c r="D38" s="142">
        <f>IF(I33&gt;0,1/I33,0)</f>
        <v>0</v>
      </c>
      <c r="E38" s="142">
        <f>IF(I34&gt;0,1/I34,0)</f>
        <v>0</v>
      </c>
      <c r="F38" s="142">
        <f>IF(I35&gt;0,1/I35,0)</f>
        <v>0</v>
      </c>
      <c r="G38" s="142">
        <f>IF(I36&gt;0,1/I36,0)</f>
        <v>0</v>
      </c>
      <c r="H38" s="142">
        <f>IF(I37&gt;0,1/I37,0)</f>
        <v>0</v>
      </c>
      <c r="I38" s="184">
        <v>1</v>
      </c>
      <c r="J38" s="108">
        <v>0</v>
      </c>
      <c r="K38" s="108">
        <v>0</v>
      </c>
      <c r="L38" s="108">
        <v>0</v>
      </c>
      <c r="M38" s="108">
        <v>0</v>
      </c>
      <c r="N38" s="108">
        <v>0</v>
      </c>
      <c r="O38" s="108">
        <v>0</v>
      </c>
      <c r="P38" s="108">
        <v>0</v>
      </c>
      <c r="Q38" s="143">
        <f t="shared" si="3"/>
        <v>0</v>
      </c>
      <c r="R38" s="143">
        <f t="shared" si="4"/>
        <v>0</v>
      </c>
      <c r="S38" s="174">
        <f t="shared" si="5"/>
        <v>0</v>
      </c>
      <c r="T38" s="143">
        <f t="shared" si="6"/>
        <v>0</v>
      </c>
      <c r="U38" s="143" t="e">
        <f t="shared" si="7"/>
        <v>#DIV/0!</v>
      </c>
      <c r="V38" s="144"/>
      <c r="W38" s="144"/>
      <c r="X38" s="144"/>
      <c r="Y38" s="144"/>
      <c r="Z38" s="144"/>
      <c r="AA38" s="144"/>
      <c r="AB38" s="144"/>
      <c r="AC38" s="144"/>
      <c r="AE38" s="26"/>
      <c r="AG38" s="7" t="str">
        <f>+$A$19</f>
        <v/>
      </c>
      <c r="AH38" s="7"/>
      <c r="AI38" s="145">
        <f t="shared" si="8"/>
        <v>0</v>
      </c>
    </row>
    <row r="39" spans="1:46" ht="13.5" x14ac:dyDescent="0.25">
      <c r="A39" s="109" t="str">
        <f>+$A$20</f>
        <v/>
      </c>
      <c r="B39" s="142">
        <f>IF(J31&gt;0,1/J31,0)</f>
        <v>0</v>
      </c>
      <c r="C39" s="142">
        <f>IF(J32&gt;0,1/J32,0)</f>
        <v>0</v>
      </c>
      <c r="D39" s="142">
        <f>IF(J33&gt;0,1/J33,0)</f>
        <v>0</v>
      </c>
      <c r="E39" s="142">
        <f>IF(J34&gt;0,1/J34,0)</f>
        <v>0</v>
      </c>
      <c r="F39" s="142">
        <f>IF(J35&gt;0,1/J35,0)</f>
        <v>0</v>
      </c>
      <c r="G39" s="142">
        <f>IF(J36&gt;0,1/J36,0)</f>
        <v>0</v>
      </c>
      <c r="H39" s="142">
        <f>IF(J37&gt;0,1/J37,0)</f>
        <v>0</v>
      </c>
      <c r="I39" s="142">
        <f>IF(J38&gt;0,1/J38,0)</f>
        <v>0</v>
      </c>
      <c r="J39" s="184">
        <v>1</v>
      </c>
      <c r="K39" s="108">
        <v>0</v>
      </c>
      <c r="L39" s="108">
        <v>0</v>
      </c>
      <c r="M39" s="108">
        <v>0</v>
      </c>
      <c r="N39" s="108">
        <v>0</v>
      </c>
      <c r="O39" s="108">
        <v>0</v>
      </c>
      <c r="P39" s="108">
        <v>0</v>
      </c>
      <c r="Q39" s="143">
        <f t="shared" si="3"/>
        <v>0</v>
      </c>
      <c r="R39" s="143">
        <f t="shared" si="4"/>
        <v>0</v>
      </c>
      <c r="S39" s="174">
        <f t="shared" si="5"/>
        <v>0</v>
      </c>
      <c r="T39" s="143">
        <f t="shared" si="6"/>
        <v>0</v>
      </c>
      <c r="U39" s="143" t="e">
        <f t="shared" si="7"/>
        <v>#DIV/0!</v>
      </c>
      <c r="V39" s="144"/>
      <c r="W39" s="144"/>
      <c r="X39" s="144"/>
      <c r="Y39" s="144"/>
      <c r="Z39" s="144"/>
      <c r="AA39" s="144"/>
      <c r="AB39" s="144"/>
      <c r="AC39" s="144"/>
      <c r="AE39" s="26"/>
      <c r="AG39" s="7" t="str">
        <f>+$A$20</f>
        <v/>
      </c>
      <c r="AH39" s="7"/>
      <c r="AI39" s="145">
        <f t="shared" si="8"/>
        <v>0</v>
      </c>
    </row>
    <row r="40" spans="1:46" ht="13.5" x14ac:dyDescent="0.25">
      <c r="A40" s="109" t="str">
        <f>+$A$21</f>
        <v/>
      </c>
      <c r="B40" s="142">
        <f>IF(K31&gt;0,1/K31,0)</f>
        <v>0</v>
      </c>
      <c r="C40" s="142">
        <f>IF(K32&gt;0,1/K32,0)</f>
        <v>0</v>
      </c>
      <c r="D40" s="142">
        <f>IF(K33&gt;0,1/K33,K33)</f>
        <v>0</v>
      </c>
      <c r="E40" s="142">
        <f>IF(K34&gt;0,1/K34,0)</f>
        <v>0</v>
      </c>
      <c r="F40" s="142">
        <f>IF(K35&gt;0,1/K35,K35)</f>
        <v>0</v>
      </c>
      <c r="G40" s="142">
        <f>IF(K36&gt;0,1/K36,0)</f>
        <v>0</v>
      </c>
      <c r="H40" s="142">
        <f>IF(K37&gt;0,1/K37,0)</f>
        <v>0</v>
      </c>
      <c r="I40" s="142">
        <f>IF(K38&gt;0,1/K38,0)</f>
        <v>0</v>
      </c>
      <c r="J40" s="142">
        <f>IF(K39&gt;0,1/K39,0)</f>
        <v>0</v>
      </c>
      <c r="K40" s="184">
        <v>1</v>
      </c>
      <c r="L40" s="108">
        <v>0</v>
      </c>
      <c r="M40" s="108">
        <v>0</v>
      </c>
      <c r="N40" s="108">
        <v>0</v>
      </c>
      <c r="O40" s="108">
        <v>0</v>
      </c>
      <c r="P40" s="108">
        <v>0</v>
      </c>
      <c r="Q40" s="143">
        <f t="shared" si="3"/>
        <v>0</v>
      </c>
      <c r="R40" s="143">
        <f t="shared" si="4"/>
        <v>0</v>
      </c>
      <c r="S40" s="174">
        <f t="shared" si="5"/>
        <v>0</v>
      </c>
      <c r="T40" s="143">
        <f t="shared" si="6"/>
        <v>0</v>
      </c>
      <c r="U40" s="143" t="e">
        <f t="shared" si="7"/>
        <v>#DIV/0!</v>
      </c>
      <c r="V40" s="144"/>
      <c r="W40" s="144"/>
      <c r="X40" s="144"/>
      <c r="Y40" s="144"/>
      <c r="Z40" s="144"/>
      <c r="AA40" s="144"/>
      <c r="AB40" s="144"/>
      <c r="AC40" s="144"/>
      <c r="AE40" s="26"/>
      <c r="AG40" s="7" t="str">
        <f>+$A$21</f>
        <v/>
      </c>
      <c r="AH40" s="7"/>
      <c r="AI40" s="145">
        <f t="shared" si="8"/>
        <v>0</v>
      </c>
    </row>
    <row r="41" spans="1:46" ht="13.5" x14ac:dyDescent="0.25">
      <c r="A41" s="109" t="str">
        <f>+$A$22</f>
        <v/>
      </c>
      <c r="B41" s="142">
        <f>IF(L31&gt;0,1/L31,0)</f>
        <v>0</v>
      </c>
      <c r="C41" s="142">
        <f>IF(L32&gt;0,1/L32,0)</f>
        <v>0</v>
      </c>
      <c r="D41" s="142">
        <f>IF(L33&gt;0,1/L33,0)</f>
        <v>0</v>
      </c>
      <c r="E41" s="142">
        <f>IF(L34&gt;0,1/L34,0)</f>
        <v>0</v>
      </c>
      <c r="F41" s="142">
        <f>IF(L35&gt;0,1/L35,0)</f>
        <v>0</v>
      </c>
      <c r="G41" s="142">
        <f>IF(L36&gt;0,1/L36,0)</f>
        <v>0</v>
      </c>
      <c r="H41" s="142">
        <f>IF(L37&gt;0,1/L37,0)</f>
        <v>0</v>
      </c>
      <c r="I41" s="142">
        <f>IF(L38&gt;0,1/L38,0)</f>
        <v>0</v>
      </c>
      <c r="J41" s="142">
        <f>IF(L39&gt;0,1/L39,0)</f>
        <v>0</v>
      </c>
      <c r="K41" s="142">
        <f>IF(L40&gt;0,1/L40,0)</f>
        <v>0</v>
      </c>
      <c r="L41" s="185">
        <v>1</v>
      </c>
      <c r="M41" s="108">
        <v>0</v>
      </c>
      <c r="N41" s="108">
        <v>0</v>
      </c>
      <c r="O41" s="108">
        <v>0</v>
      </c>
      <c r="P41" s="108">
        <v>0</v>
      </c>
      <c r="Q41" s="143">
        <f t="shared" si="3"/>
        <v>0</v>
      </c>
      <c r="R41" s="143">
        <f t="shared" si="4"/>
        <v>0</v>
      </c>
      <c r="S41" s="174">
        <f t="shared" si="5"/>
        <v>0</v>
      </c>
      <c r="T41" s="143">
        <f t="shared" si="6"/>
        <v>0</v>
      </c>
      <c r="U41" s="143" t="e">
        <f t="shared" si="7"/>
        <v>#DIV/0!</v>
      </c>
      <c r="V41" s="144"/>
      <c r="W41" s="144"/>
      <c r="X41" s="144"/>
      <c r="Y41" s="144"/>
      <c r="Z41" s="144"/>
      <c r="AA41" s="144"/>
      <c r="AB41" s="144"/>
      <c r="AC41" s="144"/>
      <c r="AE41" s="26"/>
      <c r="AG41" s="7" t="str">
        <f>+$A$22</f>
        <v/>
      </c>
      <c r="AH41" s="7"/>
      <c r="AI41" s="145">
        <f t="shared" si="8"/>
        <v>0</v>
      </c>
    </row>
    <row r="42" spans="1:46" ht="13.5" x14ac:dyDescent="0.25">
      <c r="A42" s="109" t="str">
        <f>+$A$23</f>
        <v/>
      </c>
      <c r="B42" s="142">
        <f>IF(M31&gt;0,1/M31,0)</f>
        <v>0</v>
      </c>
      <c r="C42" s="142">
        <f>IF(M32&gt;0,1/M32,0)</f>
        <v>0</v>
      </c>
      <c r="D42" s="142">
        <f>IF(M33&gt;0,1/M33,0)</f>
        <v>0</v>
      </c>
      <c r="E42" s="142">
        <f>IF(M34&gt;0,1/M34,0)</f>
        <v>0</v>
      </c>
      <c r="F42" s="142">
        <f>IF(M35&gt;0,1/M35,0)</f>
        <v>0</v>
      </c>
      <c r="G42" s="142">
        <f>IF(M36&gt;0,1/M36,0)</f>
        <v>0</v>
      </c>
      <c r="H42" s="142">
        <f>IF(M37&gt;0,1/M37,0)</f>
        <v>0</v>
      </c>
      <c r="I42" s="142">
        <f>IF(M38&gt;0,1/M38,0)</f>
        <v>0</v>
      </c>
      <c r="J42" s="142">
        <f>IF(M39&gt;0,1/M39,0)</f>
        <v>0</v>
      </c>
      <c r="K42" s="142">
        <f>IF(M40&gt;0,1/M40,0)</f>
        <v>0</v>
      </c>
      <c r="L42" s="171">
        <f>IF(M41&gt;0,1/M41,0)</f>
        <v>0</v>
      </c>
      <c r="M42" s="185">
        <v>1</v>
      </c>
      <c r="N42" s="108">
        <v>0</v>
      </c>
      <c r="O42" s="108">
        <v>0</v>
      </c>
      <c r="P42" s="108">
        <v>0</v>
      </c>
      <c r="Q42" s="143">
        <f t="shared" si="3"/>
        <v>0</v>
      </c>
      <c r="R42" s="143">
        <f t="shared" si="4"/>
        <v>0</v>
      </c>
      <c r="S42" s="174">
        <f t="shared" si="5"/>
        <v>0</v>
      </c>
      <c r="T42" s="143">
        <f t="shared" si="6"/>
        <v>0</v>
      </c>
      <c r="U42" s="143" t="e">
        <f t="shared" si="7"/>
        <v>#DIV/0!</v>
      </c>
      <c r="V42" s="144"/>
      <c r="W42" s="144"/>
      <c r="X42" s="144"/>
      <c r="Y42" s="144"/>
      <c r="Z42" s="144"/>
      <c r="AA42" s="144"/>
      <c r="AB42" s="144"/>
      <c r="AC42" s="144"/>
      <c r="AE42" s="26"/>
      <c r="AG42" s="7" t="str">
        <f>+$A$23</f>
        <v/>
      </c>
      <c r="AH42" s="7"/>
      <c r="AI42" s="145">
        <f t="shared" si="8"/>
        <v>0</v>
      </c>
    </row>
    <row r="43" spans="1:46" ht="13.5" x14ac:dyDescent="0.25">
      <c r="A43" s="109" t="str">
        <f>+$A$24</f>
        <v/>
      </c>
      <c r="B43" s="142">
        <f>IF(N31&gt;0,1/N31,0)</f>
        <v>0</v>
      </c>
      <c r="C43" s="142">
        <f>IF(N32&gt;0,1/N32,0)</f>
        <v>0</v>
      </c>
      <c r="D43" s="142">
        <f>IF(N33&gt;0,1/N33,0)</f>
        <v>0</v>
      </c>
      <c r="E43" s="142">
        <f>IF(N34&gt;0,1/N34,0)</f>
        <v>0</v>
      </c>
      <c r="F43" s="142">
        <f>IF(N35&gt;0,1/N35,0)</f>
        <v>0</v>
      </c>
      <c r="G43" s="142">
        <f>IF(N36&gt;0,1/N36,0)</f>
        <v>0</v>
      </c>
      <c r="H43" s="142">
        <f>IF(N37&gt;0,1/N37,0)</f>
        <v>0</v>
      </c>
      <c r="I43" s="142">
        <f>IF(N38&gt;0,1/N38,0)</f>
        <v>0</v>
      </c>
      <c r="J43" s="142">
        <f>IF(N39&gt;0,1/N39,0)</f>
        <v>0</v>
      </c>
      <c r="K43" s="142">
        <f>IF(N40&gt;0,1/N40,0)</f>
        <v>0</v>
      </c>
      <c r="L43" s="171">
        <f>IF(N41&gt;0,1/N41,0)</f>
        <v>0</v>
      </c>
      <c r="M43" s="171">
        <f>IF(N42&gt;0,1/N42,0)</f>
        <v>0</v>
      </c>
      <c r="N43" s="185">
        <v>1</v>
      </c>
      <c r="O43" s="108">
        <v>0</v>
      </c>
      <c r="P43" s="108">
        <v>0</v>
      </c>
      <c r="Q43" s="143">
        <f t="shared" si="3"/>
        <v>0</v>
      </c>
      <c r="R43" s="143">
        <f t="shared" si="4"/>
        <v>0</v>
      </c>
      <c r="S43" s="174">
        <f t="shared" si="5"/>
        <v>0</v>
      </c>
      <c r="T43" s="143">
        <f t="shared" si="6"/>
        <v>0</v>
      </c>
      <c r="U43" s="143" t="e">
        <f t="shared" si="7"/>
        <v>#DIV/0!</v>
      </c>
      <c r="V43" s="144"/>
      <c r="W43" s="144"/>
      <c r="X43" s="144"/>
      <c r="Y43" s="144"/>
      <c r="Z43" s="144"/>
      <c r="AA43" s="144"/>
      <c r="AB43" s="144"/>
      <c r="AC43" s="144"/>
      <c r="AE43" s="26"/>
      <c r="AG43" s="7" t="str">
        <f>+$A$24</f>
        <v/>
      </c>
      <c r="AH43" s="7"/>
      <c r="AI43" s="145">
        <f t="shared" si="8"/>
        <v>0</v>
      </c>
    </row>
    <row r="44" spans="1:46" ht="13.5" x14ac:dyDescent="0.25">
      <c r="A44" s="109" t="str">
        <f>+$A$25</f>
        <v/>
      </c>
      <c r="B44" s="142">
        <f>IF(O31&gt;0,1/O31,0)</f>
        <v>0</v>
      </c>
      <c r="C44" s="142">
        <f>IF(O32&gt;0,1/O32,0)</f>
        <v>0</v>
      </c>
      <c r="D44" s="142">
        <f>IF(O33&gt;0,1/O33,0)</f>
        <v>0</v>
      </c>
      <c r="E44" s="142">
        <f>IF(O34&gt;0,1/O34,0)</f>
        <v>0</v>
      </c>
      <c r="F44" s="142">
        <f>IF(O35&gt;0,1/O35,0)</f>
        <v>0</v>
      </c>
      <c r="G44" s="142">
        <f>IF(O36&gt;0,1/O36,0)</f>
        <v>0</v>
      </c>
      <c r="H44" s="142">
        <f>IF(O37&gt;0,1/O37,0)</f>
        <v>0</v>
      </c>
      <c r="I44" s="142">
        <f>IF(O38&gt;0,1/O38,0)</f>
        <v>0</v>
      </c>
      <c r="J44" s="142">
        <f>IF(O39&gt;0,1/O39,0)</f>
        <v>0</v>
      </c>
      <c r="K44" s="142">
        <f>IF(O40&gt;0,1/O40,0)</f>
        <v>0</v>
      </c>
      <c r="L44" s="171">
        <f>IF(O41&gt;0,1/O41,0)</f>
        <v>0</v>
      </c>
      <c r="M44" s="171">
        <f>IF(O42&gt;0,1/O42,0)</f>
        <v>0</v>
      </c>
      <c r="N44" s="171">
        <f>IF(O43&gt;0,1/O43,0)</f>
        <v>0</v>
      </c>
      <c r="O44" s="185">
        <v>1</v>
      </c>
      <c r="P44" s="108">
        <v>0</v>
      </c>
      <c r="Q44" s="143">
        <f t="shared" si="3"/>
        <v>0</v>
      </c>
      <c r="R44" s="143">
        <f t="shared" si="4"/>
        <v>0</v>
      </c>
      <c r="S44" s="174">
        <f t="shared" si="5"/>
        <v>0</v>
      </c>
      <c r="T44" s="143">
        <f t="shared" si="6"/>
        <v>0</v>
      </c>
      <c r="U44" s="143" t="e">
        <f t="shared" si="7"/>
        <v>#DIV/0!</v>
      </c>
      <c r="V44" s="144"/>
      <c r="W44" s="144"/>
      <c r="X44" s="144"/>
      <c r="Y44" s="144"/>
      <c r="Z44" s="144"/>
      <c r="AA44" s="144"/>
      <c r="AB44" s="144"/>
      <c r="AC44" s="144"/>
      <c r="AE44" s="26"/>
      <c r="AG44" s="7" t="str">
        <f>+$A$25</f>
        <v/>
      </c>
      <c r="AH44" s="7"/>
      <c r="AI44" s="145">
        <f t="shared" si="8"/>
        <v>0</v>
      </c>
    </row>
    <row r="45" spans="1:46" ht="13.5" x14ac:dyDescent="0.25">
      <c r="A45" s="109" t="str">
        <f>+$A$26</f>
        <v/>
      </c>
      <c r="B45" s="142">
        <f>IF(P31&gt;0,1/P31,0)</f>
        <v>0</v>
      </c>
      <c r="C45" s="142">
        <f>IF(P32&gt;0,1/P32,0)</f>
        <v>0</v>
      </c>
      <c r="D45" s="142">
        <f>IF(P33&gt;0,1/P33,0)</f>
        <v>0</v>
      </c>
      <c r="E45" s="142">
        <f>IF(P34&gt;0,1/P34,0)</f>
        <v>0</v>
      </c>
      <c r="F45" s="142">
        <f>IF(P35&gt;0,1/P35,0)</f>
        <v>0</v>
      </c>
      <c r="G45" s="142">
        <f>IF(P36&gt;0,1/P36,0)</f>
        <v>0</v>
      </c>
      <c r="H45" s="142">
        <f>IF(P37&gt;0,1/P37,0)</f>
        <v>0</v>
      </c>
      <c r="I45" s="142">
        <f>IF(P38&gt;0,1/P38,0)</f>
        <v>0</v>
      </c>
      <c r="J45" s="142">
        <f>IF(P39&gt;0,1/P39,0)</f>
        <v>0</v>
      </c>
      <c r="K45" s="142">
        <f>IF(P40&gt;0,1/P40,0)</f>
        <v>0</v>
      </c>
      <c r="L45" s="171">
        <f>IF(P41&gt;0,1/P41,0)</f>
        <v>0</v>
      </c>
      <c r="M45" s="171">
        <f>IF(P42&gt;0,1/P42,0)</f>
        <v>0</v>
      </c>
      <c r="N45" s="171">
        <f>IF(P43&gt;0,1/P43,0)</f>
        <v>0</v>
      </c>
      <c r="O45" s="171">
        <f>IF(P44&gt;0,1/P44,0)</f>
        <v>0</v>
      </c>
      <c r="P45" s="185">
        <v>1</v>
      </c>
      <c r="Q45" s="143">
        <f t="shared" si="3"/>
        <v>0</v>
      </c>
      <c r="R45" s="143">
        <f t="shared" si="4"/>
        <v>0</v>
      </c>
      <c r="S45" s="174">
        <f t="shared" si="5"/>
        <v>0</v>
      </c>
      <c r="T45" s="143">
        <f t="shared" si="6"/>
        <v>0</v>
      </c>
      <c r="U45" s="143" t="e">
        <f t="shared" si="7"/>
        <v>#DIV/0!</v>
      </c>
      <c r="AE45" s="26"/>
      <c r="AG45" s="40" t="str">
        <f>+$A$26</f>
        <v/>
      </c>
      <c r="AH45" s="40"/>
      <c r="AI45" s="145">
        <f t="shared" si="8"/>
        <v>0</v>
      </c>
    </row>
    <row r="46" spans="1:46" s="26" customFormat="1" ht="13.9" customHeight="1" x14ac:dyDescent="0.25">
      <c r="A46" s="146" t="s">
        <v>44</v>
      </c>
      <c r="B46" s="147" t="e">
        <f>IF(B31&gt;0,ROUND(SUM(B31:B45)*U31,3),0)</f>
        <v>#DIV/0!</v>
      </c>
      <c r="C46" s="147">
        <f>IF(C31&gt;0,ROUND(SUM(C31:C45)*U32,3),0)</f>
        <v>0</v>
      </c>
      <c r="D46" s="147">
        <f>IF(D31&gt;0,ROUND(SUM(D31:D45)*U33,3),0)</f>
        <v>0</v>
      </c>
      <c r="E46" s="147">
        <f>IF(E31&gt;0,ROUND(SUM(E31:E45)*U34,3),0)</f>
        <v>0</v>
      </c>
      <c r="F46" s="147">
        <f>IF(F31&gt;0,ROUND(SUM(F31:F45)*U35,3),0)</f>
        <v>0</v>
      </c>
      <c r="G46" s="147">
        <f>IF(G31&gt;0,ROUND(SUM(G31:G45)*U36,3),0)</f>
        <v>0</v>
      </c>
      <c r="H46" s="147">
        <f>IF(H31&gt;0,ROUND(SUM(H31:H45)*U37,3),0)</f>
        <v>0</v>
      </c>
      <c r="I46" s="147">
        <f>IF(I31&gt;0,ROUND(SUM(I31:I45)*U38,3),0)</f>
        <v>0</v>
      </c>
      <c r="J46" s="147">
        <f>IF(J31&gt;0,ROUND(SUM(J31:J45)*U39,3),0)</f>
        <v>0</v>
      </c>
      <c r="K46" s="147">
        <f>IF(K31&gt;0,ROUND(SUM(K31:K45)*U40,3),0)</f>
        <v>0</v>
      </c>
      <c r="L46" s="147">
        <f>IF(L31&gt;0,ROUND(SUM(L31:L45)*U41,3),0)</f>
        <v>0</v>
      </c>
      <c r="M46" s="147">
        <f>IF(M31&gt;0,ROUND(SUM(M31:M45)*U42,3),0)</f>
        <v>0</v>
      </c>
      <c r="N46" s="147">
        <f>IF(N31&gt;0,ROUND(SUM(N31:N45)*U43,3),0)</f>
        <v>0</v>
      </c>
      <c r="O46" s="147">
        <f>IF(O31&gt;0,ROUND(SUM(O31:O45)*U44,3),0)</f>
        <v>0</v>
      </c>
      <c r="P46" s="147">
        <f>IF(P31&gt;0,ROUND(SUM(P31:P45)*U45,3),0)</f>
        <v>0</v>
      </c>
      <c r="Q46" s="377" t="s">
        <v>43</v>
      </c>
      <c r="R46" s="377"/>
      <c r="S46" s="148">
        <f>ROUND(SUM(T31:T45),3)</f>
        <v>0</v>
      </c>
      <c r="T46" s="205" t="s">
        <v>45</v>
      </c>
      <c r="U46" s="148" t="e">
        <f>ROUND(SUM(B46:P46),3)</f>
        <v>#DIV/0!</v>
      </c>
      <c r="V46" s="415"/>
      <c r="W46" s="415"/>
      <c r="X46" s="415"/>
      <c r="Y46" s="415"/>
      <c r="Z46" s="415"/>
      <c r="AA46" s="415"/>
      <c r="AB46" s="135"/>
      <c r="AC46" s="146" t="str">
        <f>IF(AC30="","",SUM(AC31:AC44))</f>
        <v/>
      </c>
      <c r="AD46" s="146"/>
      <c r="AE46" s="146"/>
      <c r="AF46" s="146"/>
      <c r="AG46" s="175"/>
      <c r="AH46" s="175"/>
      <c r="AI46" s="175"/>
      <c r="AJ46" s="146"/>
      <c r="AK46" s="146"/>
      <c r="AL46" s="146"/>
      <c r="AM46" s="146"/>
      <c r="AN46" s="146"/>
      <c r="AO46" s="146"/>
      <c r="AP46" s="146"/>
      <c r="AQ46" s="146"/>
      <c r="AR46" s="146"/>
      <c r="AS46" s="146"/>
      <c r="AT46" s="146"/>
    </row>
    <row r="47" spans="1:46" ht="24" customHeight="1" x14ac:dyDescent="0.2">
      <c r="A47" s="172"/>
      <c r="B47" s="172"/>
      <c r="C47" s="173"/>
      <c r="D47" s="172"/>
      <c r="E47" s="172"/>
      <c r="F47" s="172"/>
      <c r="G47" s="172"/>
      <c r="H47" s="172"/>
      <c r="I47" s="172"/>
      <c r="J47" s="172"/>
      <c r="K47" s="172"/>
      <c r="L47" s="172"/>
      <c r="M47" s="172"/>
      <c r="N47" s="172"/>
      <c r="O47" s="172"/>
      <c r="P47" s="172"/>
      <c r="Q47" s="135"/>
      <c r="R47" s="135"/>
      <c r="S47" s="135"/>
      <c r="T47" s="135"/>
      <c r="U47" s="135"/>
      <c r="AB47" s="172"/>
      <c r="AC47" s="172"/>
      <c r="AD47" s="172"/>
      <c r="AE47" s="172"/>
      <c r="AF47" s="172"/>
      <c r="AG47" s="187"/>
      <c r="AH47" s="172"/>
      <c r="AI47" s="186"/>
    </row>
    <row r="48" spans="1:46" ht="18.75" x14ac:dyDescent="0.3">
      <c r="A48" s="19" t="str">
        <f>IF(Anagrafica!A90&lt;&gt;"",Anagrafica!A90&amp;" - "&amp;Anagrafica!B90,"")</f>
        <v>2 - Commissario 2</v>
      </c>
      <c r="B48" s="20"/>
      <c r="D48" s="1"/>
      <c r="Q48" s="135"/>
      <c r="R48" s="135"/>
      <c r="S48" s="135"/>
      <c r="T48" s="135"/>
      <c r="U48" s="135"/>
      <c r="AE48" s="90"/>
      <c r="AF48" s="90"/>
      <c r="AG48" s="91"/>
      <c r="AH48" s="90"/>
      <c r="AI48" s="90"/>
    </row>
    <row r="49" spans="1:35" s="5" customFormat="1" ht="13.5" customHeight="1" x14ac:dyDescent="0.2">
      <c r="A49" s="137" t="s">
        <v>10</v>
      </c>
      <c r="B49" s="109" t="s">
        <v>28</v>
      </c>
      <c r="C49" s="109" t="s">
        <v>56</v>
      </c>
      <c r="D49" s="109" t="s">
        <v>29</v>
      </c>
      <c r="E49" s="109" t="s">
        <v>27</v>
      </c>
      <c r="F49" s="109" t="s">
        <v>30</v>
      </c>
      <c r="G49" s="109" t="s">
        <v>31</v>
      </c>
      <c r="H49" s="109" t="s">
        <v>32</v>
      </c>
      <c r="I49" s="109" t="s">
        <v>33</v>
      </c>
      <c r="J49" s="109" t="s">
        <v>34</v>
      </c>
      <c r="K49" s="109" t="s">
        <v>39</v>
      </c>
      <c r="L49" s="138" t="s">
        <v>49</v>
      </c>
      <c r="M49" s="138" t="s">
        <v>35</v>
      </c>
      <c r="N49" s="138" t="s">
        <v>36</v>
      </c>
      <c r="O49" s="138" t="s">
        <v>37</v>
      </c>
      <c r="P49" s="138" t="s">
        <v>38</v>
      </c>
      <c r="Q49" s="139" t="s">
        <v>41</v>
      </c>
      <c r="R49" s="140" t="s">
        <v>41</v>
      </c>
      <c r="S49" s="140" t="s">
        <v>41</v>
      </c>
      <c r="T49" s="141" t="s">
        <v>42</v>
      </c>
      <c r="U49" s="141" t="s">
        <v>46</v>
      </c>
      <c r="AE49" s="26"/>
      <c r="AG49" s="4" t="s">
        <v>10</v>
      </c>
      <c r="AI49" s="5" t="s">
        <v>0</v>
      </c>
    </row>
    <row r="50" spans="1:35" ht="13.5" x14ac:dyDescent="0.25">
      <c r="A50" s="109" t="str">
        <f>+$A$12</f>
        <v/>
      </c>
      <c r="B50" s="184">
        <v>1</v>
      </c>
      <c r="C50" s="108">
        <v>0</v>
      </c>
      <c r="D50" s="108">
        <v>0</v>
      </c>
      <c r="E50" s="108">
        <v>0</v>
      </c>
      <c r="F50" s="108">
        <v>0</v>
      </c>
      <c r="G50" s="108">
        <v>0</v>
      </c>
      <c r="H50" s="108">
        <v>0</v>
      </c>
      <c r="I50" s="108">
        <v>0</v>
      </c>
      <c r="J50" s="108">
        <v>0</v>
      </c>
      <c r="K50" s="108">
        <v>0</v>
      </c>
      <c r="L50" s="108">
        <v>0</v>
      </c>
      <c r="M50" s="108">
        <v>0</v>
      </c>
      <c r="N50" s="108">
        <v>0</v>
      </c>
      <c r="O50" s="108">
        <v>0</v>
      </c>
      <c r="P50" s="108">
        <v>0</v>
      </c>
      <c r="Q50" s="143">
        <f t="shared" ref="Q50:Q64" si="9">+IF(B$10=2,POWER(PRODUCT(B50:C50),1/$B$10),IF(B$10=3,POWER(PRODUCT(B50:D50),1/$B$10),IF(B$10=4,POWER(PRODUCT(B50:E50),1/$B$10),IF(B$10=5,POWER(PRODUCT(B50:F50),1/$B$10),IF(B$10=6,POWER(PRODUCT(B50:G50),1/$B$10),0)))))</f>
        <v>0</v>
      </c>
      <c r="R50" s="143">
        <f t="shared" ref="R50:R64" si="10">+IF(B$10=7,POWER(PRODUCT(B50:H50),1/$B$10),IF(B$10=8,POWER(PRODUCT(B50:I50),1/$B$10),IF(B$10=9,POWER(PRODUCT(B50:J50),1/$B$10),IF(B$10=10,POWER(PRODUCT(B50:K50),1/$B$10),0))))</f>
        <v>0</v>
      </c>
      <c r="S50" s="174">
        <f t="shared" ref="S50:S64" si="11">+IF(B$10=11,POWER(PRODUCT(B50:L50),1/$B$10),IF(B$10=12,POWER(PRODUCT(B50:M50),1/$B$10),IF(B$10=13,POWER(PRODUCT(B50:N50),1/$B$10),IF(B$10=14,POWER(PRODUCT(B50:O50),1/$B$10),IF(B$10=15,POWER(PRODUCT(B50:P50),1/$B$10),0)))))</f>
        <v>0</v>
      </c>
      <c r="T50" s="143">
        <f>ROUND(MAX(Q50:S50),3)</f>
        <v>0</v>
      </c>
      <c r="U50" s="143" t="e">
        <f>ROUND(T50/S$65,3)</f>
        <v>#DIV/0!</v>
      </c>
      <c r="V50" s="144"/>
      <c r="W50" s="144"/>
      <c r="X50" s="144"/>
      <c r="Y50" s="144"/>
      <c r="Z50" s="144"/>
      <c r="AA50" s="144"/>
      <c r="AB50" s="144"/>
      <c r="AC50" s="144"/>
      <c r="AE50" s="26"/>
      <c r="AG50" s="6" t="str">
        <f>+$A$12</f>
        <v/>
      </c>
      <c r="AH50" s="6"/>
      <c r="AI50" s="145">
        <f>IF(S$65&gt;0,ROUND(U50/MAX(U$50:U$64),3),0)</f>
        <v>0</v>
      </c>
    </row>
    <row r="51" spans="1:35" ht="13.5" x14ac:dyDescent="0.25">
      <c r="A51" s="109" t="str">
        <f>+$A$13</f>
        <v/>
      </c>
      <c r="B51" s="142">
        <f>IF(C50&gt;0,1/C50,0)</f>
        <v>0</v>
      </c>
      <c r="C51" s="184">
        <v>1</v>
      </c>
      <c r="D51" s="108">
        <v>0</v>
      </c>
      <c r="E51" s="108">
        <v>0</v>
      </c>
      <c r="F51" s="108">
        <v>0</v>
      </c>
      <c r="G51" s="108">
        <v>0</v>
      </c>
      <c r="H51" s="108">
        <v>0</v>
      </c>
      <c r="I51" s="108">
        <v>0</v>
      </c>
      <c r="J51" s="108">
        <v>0</v>
      </c>
      <c r="K51" s="108">
        <v>0</v>
      </c>
      <c r="L51" s="108">
        <v>0</v>
      </c>
      <c r="M51" s="108">
        <v>0</v>
      </c>
      <c r="N51" s="108">
        <v>0</v>
      </c>
      <c r="O51" s="108">
        <v>0</v>
      </c>
      <c r="P51" s="108">
        <v>0</v>
      </c>
      <c r="Q51" s="143">
        <f t="shared" si="9"/>
        <v>0</v>
      </c>
      <c r="R51" s="143">
        <f t="shared" si="10"/>
        <v>0</v>
      </c>
      <c r="S51" s="174">
        <f t="shared" si="11"/>
        <v>0</v>
      </c>
      <c r="T51" s="143">
        <f t="shared" ref="T51:T64" si="12">ROUND(MAX(Q51:S51),3)</f>
        <v>0</v>
      </c>
      <c r="U51" s="143" t="e">
        <f t="shared" ref="U51:U64" si="13">ROUND(T51/S$65,3)</f>
        <v>#DIV/0!</v>
      </c>
      <c r="V51" s="144"/>
      <c r="W51" s="144"/>
      <c r="X51" s="144"/>
      <c r="Y51" s="144"/>
      <c r="Z51" s="144"/>
      <c r="AA51" s="144"/>
      <c r="AB51" s="144"/>
      <c r="AC51" s="144"/>
      <c r="AE51" s="26"/>
      <c r="AG51" s="7" t="str">
        <f>+$A$13</f>
        <v/>
      </c>
      <c r="AH51" s="7"/>
      <c r="AI51" s="145">
        <f t="shared" ref="AI51:AI64" si="14">IF(S$65&gt;0,ROUND(U51/MAX(U$50:U$64),3),0)</f>
        <v>0</v>
      </c>
    </row>
    <row r="52" spans="1:35" ht="13.5" x14ac:dyDescent="0.25">
      <c r="A52" s="109" t="str">
        <f>+$A$14</f>
        <v/>
      </c>
      <c r="B52" s="142">
        <f>IF(D50&gt;0,1/D50,0)</f>
        <v>0</v>
      </c>
      <c r="C52" s="142">
        <f>IF(D51&gt;0,1/D51,0)</f>
        <v>0</v>
      </c>
      <c r="D52" s="184">
        <v>1</v>
      </c>
      <c r="E52" s="108">
        <v>0</v>
      </c>
      <c r="F52" s="108">
        <v>0</v>
      </c>
      <c r="G52" s="108">
        <v>0</v>
      </c>
      <c r="H52" s="108">
        <v>0</v>
      </c>
      <c r="I52" s="108">
        <v>0</v>
      </c>
      <c r="J52" s="108">
        <v>0</v>
      </c>
      <c r="K52" s="108">
        <v>0</v>
      </c>
      <c r="L52" s="108">
        <v>0</v>
      </c>
      <c r="M52" s="108">
        <v>0</v>
      </c>
      <c r="N52" s="108">
        <v>0</v>
      </c>
      <c r="O52" s="108">
        <v>0</v>
      </c>
      <c r="P52" s="108">
        <v>0</v>
      </c>
      <c r="Q52" s="143">
        <f t="shared" si="9"/>
        <v>0</v>
      </c>
      <c r="R52" s="143">
        <f t="shared" si="10"/>
        <v>0</v>
      </c>
      <c r="S52" s="174">
        <f t="shared" si="11"/>
        <v>0</v>
      </c>
      <c r="T52" s="143">
        <f t="shared" si="12"/>
        <v>0</v>
      </c>
      <c r="U52" s="143" t="e">
        <f t="shared" si="13"/>
        <v>#DIV/0!</v>
      </c>
      <c r="V52" s="144"/>
      <c r="W52" s="144"/>
      <c r="X52" s="144"/>
      <c r="Y52" s="144"/>
      <c r="Z52" s="144"/>
      <c r="AA52" s="144"/>
      <c r="AB52" s="144"/>
      <c r="AC52" s="144"/>
      <c r="AE52" s="26"/>
      <c r="AG52" s="7" t="str">
        <f>+$A$14</f>
        <v/>
      </c>
      <c r="AH52" s="7"/>
      <c r="AI52" s="145">
        <f t="shared" si="14"/>
        <v>0</v>
      </c>
    </row>
    <row r="53" spans="1:35" ht="13.5" x14ac:dyDescent="0.25">
      <c r="A53" s="109" t="str">
        <f>+$A$15</f>
        <v/>
      </c>
      <c r="B53" s="142">
        <f>IF(E50&gt;0,1/E50,0)</f>
        <v>0</v>
      </c>
      <c r="C53" s="142">
        <f>IF(E51&gt;0,1/E51,0)</f>
        <v>0</v>
      </c>
      <c r="D53" s="142">
        <f>IF(E52&gt;0,1/E52,0)</f>
        <v>0</v>
      </c>
      <c r="E53" s="184">
        <v>1</v>
      </c>
      <c r="F53" s="108">
        <v>0</v>
      </c>
      <c r="G53" s="108">
        <v>0</v>
      </c>
      <c r="H53" s="108">
        <v>0</v>
      </c>
      <c r="I53" s="108">
        <v>0</v>
      </c>
      <c r="J53" s="108">
        <v>0</v>
      </c>
      <c r="K53" s="108">
        <v>0</v>
      </c>
      <c r="L53" s="108">
        <v>0</v>
      </c>
      <c r="M53" s="108">
        <v>0</v>
      </c>
      <c r="N53" s="108">
        <v>0</v>
      </c>
      <c r="O53" s="108">
        <v>0</v>
      </c>
      <c r="P53" s="108">
        <v>0</v>
      </c>
      <c r="Q53" s="143">
        <f t="shared" si="9"/>
        <v>0</v>
      </c>
      <c r="R53" s="143">
        <f t="shared" si="10"/>
        <v>0</v>
      </c>
      <c r="S53" s="174">
        <f t="shared" si="11"/>
        <v>0</v>
      </c>
      <c r="T53" s="143">
        <f t="shared" si="12"/>
        <v>0</v>
      </c>
      <c r="U53" s="143" t="e">
        <f t="shared" si="13"/>
        <v>#DIV/0!</v>
      </c>
      <c r="V53" s="144"/>
      <c r="W53" s="144"/>
      <c r="X53" s="144"/>
      <c r="Y53" s="144"/>
      <c r="Z53" s="144"/>
      <c r="AA53" s="144"/>
      <c r="AB53" s="144"/>
      <c r="AC53" s="144"/>
      <c r="AE53" s="26"/>
      <c r="AG53" s="7" t="str">
        <f>+$A$15</f>
        <v/>
      </c>
      <c r="AH53" s="7"/>
      <c r="AI53" s="145">
        <f t="shared" si="14"/>
        <v>0</v>
      </c>
    </row>
    <row r="54" spans="1:35" ht="13.5" x14ac:dyDescent="0.25">
      <c r="A54" s="109" t="str">
        <f>+$A$16</f>
        <v/>
      </c>
      <c r="B54" s="142">
        <f>IF(F50&gt;0,1/F50,0)</f>
        <v>0</v>
      </c>
      <c r="C54" s="142">
        <f>IF(F51&gt;0,1/F51,0)</f>
        <v>0</v>
      </c>
      <c r="D54" s="142">
        <f>IF(F52&gt;0,1/F52,0)</f>
        <v>0</v>
      </c>
      <c r="E54" s="142">
        <f>IF(F53&gt;0,1/F53,0)</f>
        <v>0</v>
      </c>
      <c r="F54" s="184">
        <v>1</v>
      </c>
      <c r="G54" s="108">
        <v>0</v>
      </c>
      <c r="H54" s="108">
        <v>0</v>
      </c>
      <c r="I54" s="108">
        <v>0</v>
      </c>
      <c r="J54" s="108">
        <v>0</v>
      </c>
      <c r="K54" s="108">
        <v>0</v>
      </c>
      <c r="L54" s="108">
        <v>0</v>
      </c>
      <c r="M54" s="108">
        <v>0</v>
      </c>
      <c r="N54" s="108">
        <v>0</v>
      </c>
      <c r="O54" s="108">
        <v>0</v>
      </c>
      <c r="P54" s="108">
        <v>0</v>
      </c>
      <c r="Q54" s="143">
        <f t="shared" si="9"/>
        <v>0</v>
      </c>
      <c r="R54" s="143">
        <f t="shared" si="10"/>
        <v>0</v>
      </c>
      <c r="S54" s="174">
        <f t="shared" si="11"/>
        <v>0</v>
      </c>
      <c r="T54" s="143">
        <f t="shared" si="12"/>
        <v>0</v>
      </c>
      <c r="U54" s="143" t="e">
        <f t="shared" si="13"/>
        <v>#DIV/0!</v>
      </c>
      <c r="V54" s="144"/>
      <c r="W54" s="144"/>
      <c r="X54" s="144"/>
      <c r="Y54" s="144"/>
      <c r="Z54" s="144"/>
      <c r="AA54" s="144"/>
      <c r="AB54" s="144"/>
      <c r="AC54" s="144"/>
      <c r="AE54" s="26"/>
      <c r="AG54" s="7" t="str">
        <f>+$A$16</f>
        <v/>
      </c>
      <c r="AH54" s="7"/>
      <c r="AI54" s="145">
        <f t="shared" si="14"/>
        <v>0</v>
      </c>
    </row>
    <row r="55" spans="1:35" ht="13.5" x14ac:dyDescent="0.25">
      <c r="A55" s="109" t="str">
        <f>+$A$17</f>
        <v/>
      </c>
      <c r="B55" s="142">
        <f>IF(G50&gt;0,1/G50,0)</f>
        <v>0</v>
      </c>
      <c r="C55" s="142">
        <f>IF(G51&gt;0,1/G51,0)</f>
        <v>0</v>
      </c>
      <c r="D55" s="142">
        <f>IF(G52&gt;0,1/G52,0)</f>
        <v>0</v>
      </c>
      <c r="E55" s="142">
        <f>IF(G53&gt;0,1/G53,0)</f>
        <v>0</v>
      </c>
      <c r="F55" s="142">
        <f>IF(G54&gt;0,1/G54,0)</f>
        <v>0</v>
      </c>
      <c r="G55" s="184">
        <v>1</v>
      </c>
      <c r="H55" s="108">
        <v>0</v>
      </c>
      <c r="I55" s="108">
        <v>0</v>
      </c>
      <c r="J55" s="108">
        <v>0</v>
      </c>
      <c r="K55" s="108">
        <v>0</v>
      </c>
      <c r="L55" s="108">
        <v>0</v>
      </c>
      <c r="M55" s="108">
        <v>0</v>
      </c>
      <c r="N55" s="108">
        <v>0</v>
      </c>
      <c r="O55" s="108">
        <v>0</v>
      </c>
      <c r="P55" s="108">
        <v>0</v>
      </c>
      <c r="Q55" s="143">
        <f t="shared" si="9"/>
        <v>0</v>
      </c>
      <c r="R55" s="143">
        <f t="shared" si="10"/>
        <v>0</v>
      </c>
      <c r="S55" s="174">
        <f t="shared" si="11"/>
        <v>0</v>
      </c>
      <c r="T55" s="143">
        <f t="shared" si="12"/>
        <v>0</v>
      </c>
      <c r="U55" s="143" t="e">
        <f t="shared" si="13"/>
        <v>#DIV/0!</v>
      </c>
      <c r="V55" s="144"/>
      <c r="W55" s="144"/>
      <c r="X55" s="144"/>
      <c r="Y55" s="144"/>
      <c r="Z55" s="144"/>
      <c r="AA55" s="144"/>
      <c r="AB55" s="144"/>
      <c r="AC55" s="144"/>
      <c r="AE55" s="26"/>
      <c r="AG55" s="7" t="str">
        <f>+$A$17</f>
        <v/>
      </c>
      <c r="AH55" s="7"/>
      <c r="AI55" s="145">
        <f t="shared" si="14"/>
        <v>0</v>
      </c>
    </row>
    <row r="56" spans="1:35" ht="13.5" x14ac:dyDescent="0.25">
      <c r="A56" s="109" t="str">
        <f>+$A$18</f>
        <v/>
      </c>
      <c r="B56" s="142">
        <f>IF(H50&gt;0,1/H50,0)</f>
        <v>0</v>
      </c>
      <c r="C56" s="142">
        <f>IF(H51&gt;0,1/H51,0)</f>
        <v>0</v>
      </c>
      <c r="D56" s="142">
        <f>IF(H52&gt;0,1/H52,0)</f>
        <v>0</v>
      </c>
      <c r="E56" s="142">
        <f>IF(H53&gt;0,1/H53,0)</f>
        <v>0</v>
      </c>
      <c r="F56" s="142">
        <f>IF(H54&gt;0,1/H54,0)</f>
        <v>0</v>
      </c>
      <c r="G56" s="142">
        <f>IF(H55&gt;0,1/H55,0)</f>
        <v>0</v>
      </c>
      <c r="H56" s="184">
        <v>1</v>
      </c>
      <c r="I56" s="108">
        <v>0</v>
      </c>
      <c r="J56" s="108">
        <v>0</v>
      </c>
      <c r="K56" s="108">
        <v>0</v>
      </c>
      <c r="L56" s="108">
        <v>0</v>
      </c>
      <c r="M56" s="108">
        <v>0</v>
      </c>
      <c r="N56" s="108">
        <v>0</v>
      </c>
      <c r="O56" s="108">
        <v>0</v>
      </c>
      <c r="P56" s="108">
        <v>0</v>
      </c>
      <c r="Q56" s="143">
        <f t="shared" si="9"/>
        <v>0</v>
      </c>
      <c r="R56" s="143">
        <f t="shared" si="10"/>
        <v>0</v>
      </c>
      <c r="S56" s="174">
        <f t="shared" si="11"/>
        <v>0</v>
      </c>
      <c r="T56" s="143">
        <f t="shared" si="12"/>
        <v>0</v>
      </c>
      <c r="U56" s="143" t="e">
        <f t="shared" si="13"/>
        <v>#DIV/0!</v>
      </c>
      <c r="V56" s="144"/>
      <c r="W56" s="144"/>
      <c r="X56" s="144"/>
      <c r="Y56" s="144"/>
      <c r="Z56" s="144"/>
      <c r="AA56" s="144"/>
      <c r="AB56" s="144"/>
      <c r="AC56" s="144"/>
      <c r="AE56" s="26"/>
      <c r="AG56" s="7" t="str">
        <f>+$A$18</f>
        <v/>
      </c>
      <c r="AH56" s="7"/>
      <c r="AI56" s="145">
        <f t="shared" si="14"/>
        <v>0</v>
      </c>
    </row>
    <row r="57" spans="1:35" ht="13.5" x14ac:dyDescent="0.25">
      <c r="A57" s="109" t="str">
        <f>+$A$19</f>
        <v/>
      </c>
      <c r="B57" s="142">
        <f>IF(I50&gt;0,1/I50,0)</f>
        <v>0</v>
      </c>
      <c r="C57" s="142">
        <f>IF(I51&gt;0,1/I51,0)</f>
        <v>0</v>
      </c>
      <c r="D57" s="142">
        <f>IF(I52&gt;0,1/I52,0)</f>
        <v>0</v>
      </c>
      <c r="E57" s="142">
        <f>IF(I53&gt;0,1/I53,0)</f>
        <v>0</v>
      </c>
      <c r="F57" s="142">
        <f>IF(I54&gt;0,1/I54,0)</f>
        <v>0</v>
      </c>
      <c r="G57" s="142">
        <f>IF(I55&gt;0,1/I55,0)</f>
        <v>0</v>
      </c>
      <c r="H57" s="142">
        <f>IF(I56&gt;0,1/I56,0)</f>
        <v>0</v>
      </c>
      <c r="I57" s="184">
        <v>1</v>
      </c>
      <c r="J57" s="108">
        <v>0</v>
      </c>
      <c r="K57" s="108">
        <v>0</v>
      </c>
      <c r="L57" s="108">
        <v>0</v>
      </c>
      <c r="M57" s="108">
        <v>0</v>
      </c>
      <c r="N57" s="108">
        <v>0</v>
      </c>
      <c r="O57" s="108">
        <v>0</v>
      </c>
      <c r="P57" s="108">
        <v>0</v>
      </c>
      <c r="Q57" s="143">
        <f t="shared" si="9"/>
        <v>0</v>
      </c>
      <c r="R57" s="143">
        <f t="shared" si="10"/>
        <v>0</v>
      </c>
      <c r="S57" s="174">
        <f t="shared" si="11"/>
        <v>0</v>
      </c>
      <c r="T57" s="143">
        <f t="shared" si="12"/>
        <v>0</v>
      </c>
      <c r="U57" s="143" t="e">
        <f t="shared" si="13"/>
        <v>#DIV/0!</v>
      </c>
      <c r="V57" s="144"/>
      <c r="W57" s="144"/>
      <c r="X57" s="144"/>
      <c r="Y57" s="144"/>
      <c r="Z57" s="144"/>
      <c r="AA57" s="144"/>
      <c r="AB57" s="144"/>
      <c r="AC57" s="144"/>
      <c r="AE57" s="26"/>
      <c r="AG57" s="7" t="str">
        <f>+$A$19</f>
        <v/>
      </c>
      <c r="AH57" s="7"/>
      <c r="AI57" s="145">
        <f t="shared" si="14"/>
        <v>0</v>
      </c>
    </row>
    <row r="58" spans="1:35" ht="13.5" x14ac:dyDescent="0.25">
      <c r="A58" s="109" t="str">
        <f>+$A$20</f>
        <v/>
      </c>
      <c r="B58" s="142">
        <f>IF(J50&gt;0,1/J50,0)</f>
        <v>0</v>
      </c>
      <c r="C58" s="142">
        <f>IF(J51&gt;0,1/J51,0)</f>
        <v>0</v>
      </c>
      <c r="D58" s="142">
        <f>IF(J52&gt;0,1/J52,0)</f>
        <v>0</v>
      </c>
      <c r="E58" s="142">
        <f>IF(J53&gt;0,1/J53,0)</f>
        <v>0</v>
      </c>
      <c r="F58" s="142">
        <f>IF(J54&gt;0,1/J54,0)</f>
        <v>0</v>
      </c>
      <c r="G58" s="142">
        <f>IF(J55&gt;0,1/J55,0)</f>
        <v>0</v>
      </c>
      <c r="H58" s="142">
        <f>IF(J56&gt;0,1/J56,0)</f>
        <v>0</v>
      </c>
      <c r="I58" s="142">
        <f>IF(J57&gt;0,1/J57,0)</f>
        <v>0</v>
      </c>
      <c r="J58" s="184">
        <v>1</v>
      </c>
      <c r="K58" s="108">
        <v>0</v>
      </c>
      <c r="L58" s="108">
        <v>0</v>
      </c>
      <c r="M58" s="108">
        <v>0</v>
      </c>
      <c r="N58" s="108">
        <v>0</v>
      </c>
      <c r="O58" s="108">
        <v>0</v>
      </c>
      <c r="P58" s="108">
        <v>0</v>
      </c>
      <c r="Q58" s="143">
        <f t="shared" si="9"/>
        <v>0</v>
      </c>
      <c r="R58" s="143">
        <f t="shared" si="10"/>
        <v>0</v>
      </c>
      <c r="S58" s="174">
        <f t="shared" si="11"/>
        <v>0</v>
      </c>
      <c r="T58" s="143">
        <f t="shared" si="12"/>
        <v>0</v>
      </c>
      <c r="U58" s="143" t="e">
        <f t="shared" si="13"/>
        <v>#DIV/0!</v>
      </c>
      <c r="V58" s="144"/>
      <c r="W58" s="144"/>
      <c r="X58" s="144"/>
      <c r="Y58" s="144"/>
      <c r="Z58" s="144"/>
      <c r="AA58" s="144"/>
      <c r="AB58" s="144"/>
      <c r="AC58" s="144"/>
      <c r="AE58" s="26"/>
      <c r="AG58" s="7" t="str">
        <f>+$A$20</f>
        <v/>
      </c>
      <c r="AH58" s="7"/>
      <c r="AI58" s="145">
        <f t="shared" si="14"/>
        <v>0</v>
      </c>
    </row>
    <row r="59" spans="1:35" ht="13.5" x14ac:dyDescent="0.25">
      <c r="A59" s="109" t="str">
        <f>+$A$21</f>
        <v/>
      </c>
      <c r="B59" s="142">
        <f>IF(K50&gt;0,1/K50,0)</f>
        <v>0</v>
      </c>
      <c r="C59" s="142">
        <f>IF(K51&gt;0,1/K51,0)</f>
        <v>0</v>
      </c>
      <c r="D59" s="142">
        <f>IF(K52&gt;0,1/K52,K52)</f>
        <v>0</v>
      </c>
      <c r="E59" s="142">
        <f>IF(K53&gt;0,1/K53,0)</f>
        <v>0</v>
      </c>
      <c r="F59" s="142">
        <f>IF(K54&gt;0,1/K54,K54)</f>
        <v>0</v>
      </c>
      <c r="G59" s="142">
        <f>IF(K55&gt;0,1/K55,0)</f>
        <v>0</v>
      </c>
      <c r="H59" s="142">
        <f>IF(K56&gt;0,1/K56,0)</f>
        <v>0</v>
      </c>
      <c r="I59" s="142">
        <f>IF(K57&gt;0,1/K57,0)</f>
        <v>0</v>
      </c>
      <c r="J59" s="142">
        <f>IF(K58&gt;0,1/K58,0)</f>
        <v>0</v>
      </c>
      <c r="K59" s="184">
        <v>1</v>
      </c>
      <c r="L59" s="108">
        <v>0</v>
      </c>
      <c r="M59" s="108">
        <v>0</v>
      </c>
      <c r="N59" s="108">
        <v>0</v>
      </c>
      <c r="O59" s="108">
        <v>0</v>
      </c>
      <c r="P59" s="108">
        <v>0</v>
      </c>
      <c r="Q59" s="143">
        <f t="shared" si="9"/>
        <v>0</v>
      </c>
      <c r="R59" s="143">
        <f t="shared" si="10"/>
        <v>0</v>
      </c>
      <c r="S59" s="174">
        <f t="shared" si="11"/>
        <v>0</v>
      </c>
      <c r="T59" s="143">
        <f t="shared" si="12"/>
        <v>0</v>
      </c>
      <c r="U59" s="143" t="e">
        <f t="shared" si="13"/>
        <v>#DIV/0!</v>
      </c>
      <c r="V59" s="144"/>
      <c r="W59" s="144"/>
      <c r="X59" s="144"/>
      <c r="Y59" s="144"/>
      <c r="Z59" s="144"/>
      <c r="AA59" s="144"/>
      <c r="AB59" s="144"/>
      <c r="AC59" s="144"/>
      <c r="AE59" s="26"/>
      <c r="AG59" s="7" t="str">
        <f>+$A$21</f>
        <v/>
      </c>
      <c r="AH59" s="7"/>
      <c r="AI59" s="145">
        <f t="shared" si="14"/>
        <v>0</v>
      </c>
    </row>
    <row r="60" spans="1:35" ht="13.5" x14ac:dyDescent="0.25">
      <c r="A60" s="109" t="str">
        <f>+$A$22</f>
        <v/>
      </c>
      <c r="B60" s="142">
        <f>IF(L50&gt;0,1/L50,0)</f>
        <v>0</v>
      </c>
      <c r="C60" s="142">
        <f>IF(L51&gt;0,1/L51,0)</f>
        <v>0</v>
      </c>
      <c r="D60" s="142">
        <f>IF(L52&gt;0,1/L52,0)</f>
        <v>0</v>
      </c>
      <c r="E60" s="142">
        <f>IF(L53&gt;0,1/L53,0)</f>
        <v>0</v>
      </c>
      <c r="F60" s="142">
        <f>IF(L54&gt;0,1/L54,0)</f>
        <v>0</v>
      </c>
      <c r="G60" s="142">
        <f>IF(L55&gt;0,1/L55,0)</f>
        <v>0</v>
      </c>
      <c r="H60" s="142">
        <f>IF(L56&gt;0,1/L56,0)</f>
        <v>0</v>
      </c>
      <c r="I60" s="142">
        <f>IF(L57&gt;0,1/L57,0)</f>
        <v>0</v>
      </c>
      <c r="J60" s="142">
        <f>IF(L58&gt;0,1/L58,0)</f>
        <v>0</v>
      </c>
      <c r="K60" s="142">
        <f>IF(L59&gt;0,1/L59,0)</f>
        <v>0</v>
      </c>
      <c r="L60" s="185">
        <v>1</v>
      </c>
      <c r="M60" s="108">
        <v>0</v>
      </c>
      <c r="N60" s="108">
        <v>0</v>
      </c>
      <c r="O60" s="108">
        <v>0</v>
      </c>
      <c r="P60" s="108">
        <v>0</v>
      </c>
      <c r="Q60" s="143">
        <f t="shared" si="9"/>
        <v>0</v>
      </c>
      <c r="R60" s="143">
        <f t="shared" si="10"/>
        <v>0</v>
      </c>
      <c r="S60" s="174">
        <f t="shared" si="11"/>
        <v>0</v>
      </c>
      <c r="T60" s="143">
        <f t="shared" si="12"/>
        <v>0</v>
      </c>
      <c r="U60" s="143" t="e">
        <f t="shared" si="13"/>
        <v>#DIV/0!</v>
      </c>
      <c r="V60" s="144"/>
      <c r="W60" s="144"/>
      <c r="X60" s="144"/>
      <c r="Y60" s="144"/>
      <c r="Z60" s="144"/>
      <c r="AA60" s="144"/>
      <c r="AB60" s="144"/>
      <c r="AC60" s="144"/>
      <c r="AE60" s="26"/>
      <c r="AG60" s="7" t="str">
        <f>+$A$22</f>
        <v/>
      </c>
      <c r="AH60" s="7"/>
      <c r="AI60" s="145">
        <f t="shared" si="14"/>
        <v>0</v>
      </c>
    </row>
    <row r="61" spans="1:35" ht="13.5" x14ac:dyDescent="0.25">
      <c r="A61" s="109" t="str">
        <f>+$A$23</f>
        <v/>
      </c>
      <c r="B61" s="142">
        <f>IF(M50&gt;0,1/M50,0)</f>
        <v>0</v>
      </c>
      <c r="C61" s="142">
        <f>IF(M51&gt;0,1/M51,0)</f>
        <v>0</v>
      </c>
      <c r="D61" s="142">
        <f>IF(M52&gt;0,1/M52,0)</f>
        <v>0</v>
      </c>
      <c r="E61" s="142">
        <f>IF(M53&gt;0,1/M53,0)</f>
        <v>0</v>
      </c>
      <c r="F61" s="142">
        <f>IF(M54&gt;0,1/M54,0)</f>
        <v>0</v>
      </c>
      <c r="G61" s="142">
        <f>IF(M55&gt;0,1/M55,0)</f>
        <v>0</v>
      </c>
      <c r="H61" s="142">
        <f>IF(M56&gt;0,1/M56,0)</f>
        <v>0</v>
      </c>
      <c r="I61" s="142">
        <f>IF(M57&gt;0,1/M57,0)</f>
        <v>0</v>
      </c>
      <c r="J61" s="142">
        <f>IF(M58&gt;0,1/M58,0)</f>
        <v>0</v>
      </c>
      <c r="K61" s="142">
        <f>IF(M59&gt;0,1/M59,0)</f>
        <v>0</v>
      </c>
      <c r="L61" s="171">
        <f>IF(M60&gt;0,1/M60,0)</f>
        <v>0</v>
      </c>
      <c r="M61" s="185">
        <v>1</v>
      </c>
      <c r="N61" s="108">
        <v>0</v>
      </c>
      <c r="O61" s="108">
        <v>0</v>
      </c>
      <c r="P61" s="108">
        <v>0</v>
      </c>
      <c r="Q61" s="143">
        <f t="shared" si="9"/>
        <v>0</v>
      </c>
      <c r="R61" s="143">
        <f t="shared" si="10"/>
        <v>0</v>
      </c>
      <c r="S61" s="174">
        <f t="shared" si="11"/>
        <v>0</v>
      </c>
      <c r="T61" s="143">
        <f t="shared" si="12"/>
        <v>0</v>
      </c>
      <c r="U61" s="143" t="e">
        <f t="shared" si="13"/>
        <v>#DIV/0!</v>
      </c>
      <c r="V61" s="144"/>
      <c r="W61" s="144"/>
      <c r="X61" s="144"/>
      <c r="Y61" s="144"/>
      <c r="Z61" s="144"/>
      <c r="AA61" s="144"/>
      <c r="AB61" s="144"/>
      <c r="AC61" s="144"/>
      <c r="AE61" s="26"/>
      <c r="AG61" s="7" t="str">
        <f>+$A$23</f>
        <v/>
      </c>
      <c r="AH61" s="7"/>
      <c r="AI61" s="145">
        <f t="shared" si="14"/>
        <v>0</v>
      </c>
    </row>
    <row r="62" spans="1:35" ht="13.5" x14ac:dyDescent="0.25">
      <c r="A62" s="109" t="str">
        <f>+$A$24</f>
        <v/>
      </c>
      <c r="B62" s="142">
        <f>IF(N50&gt;0,1/N50,0)</f>
        <v>0</v>
      </c>
      <c r="C62" s="142">
        <f>IF(N51&gt;0,1/N51,0)</f>
        <v>0</v>
      </c>
      <c r="D62" s="142">
        <f>IF(N52&gt;0,1/N52,0)</f>
        <v>0</v>
      </c>
      <c r="E62" s="142">
        <f>IF(N53&gt;0,1/N53,0)</f>
        <v>0</v>
      </c>
      <c r="F62" s="142">
        <f>IF(N54&gt;0,1/N54,0)</f>
        <v>0</v>
      </c>
      <c r="G62" s="142">
        <f>IF(N55&gt;0,1/N55,0)</f>
        <v>0</v>
      </c>
      <c r="H62" s="142">
        <f>IF(N56&gt;0,1/N56,0)</f>
        <v>0</v>
      </c>
      <c r="I62" s="142">
        <f>IF(N57&gt;0,1/N57,0)</f>
        <v>0</v>
      </c>
      <c r="J62" s="142">
        <f>IF(N58&gt;0,1/N58,0)</f>
        <v>0</v>
      </c>
      <c r="K62" s="142">
        <f>IF(N59&gt;0,1/N59,0)</f>
        <v>0</v>
      </c>
      <c r="L62" s="171">
        <f>IF(N60&gt;0,1/N60,0)</f>
        <v>0</v>
      </c>
      <c r="M62" s="171">
        <f>IF(N61&gt;0,1/N61,0)</f>
        <v>0</v>
      </c>
      <c r="N62" s="185">
        <v>1</v>
      </c>
      <c r="O62" s="108">
        <v>0</v>
      </c>
      <c r="P62" s="108">
        <v>0</v>
      </c>
      <c r="Q62" s="143">
        <f t="shared" si="9"/>
        <v>0</v>
      </c>
      <c r="R62" s="143">
        <f t="shared" si="10"/>
        <v>0</v>
      </c>
      <c r="S62" s="174">
        <f t="shared" si="11"/>
        <v>0</v>
      </c>
      <c r="T62" s="143">
        <f t="shared" si="12"/>
        <v>0</v>
      </c>
      <c r="U62" s="143" t="e">
        <f t="shared" si="13"/>
        <v>#DIV/0!</v>
      </c>
      <c r="V62" s="144"/>
      <c r="W62" s="144"/>
      <c r="X62" s="144"/>
      <c r="Y62" s="144"/>
      <c r="Z62" s="144"/>
      <c r="AA62" s="144"/>
      <c r="AB62" s="144"/>
      <c r="AC62" s="144"/>
      <c r="AE62" s="26"/>
      <c r="AG62" s="7" t="str">
        <f>+$A$24</f>
        <v/>
      </c>
      <c r="AH62" s="7"/>
      <c r="AI62" s="145">
        <f t="shared" si="14"/>
        <v>0</v>
      </c>
    </row>
    <row r="63" spans="1:35" ht="13.5" x14ac:dyDescent="0.25">
      <c r="A63" s="109" t="str">
        <f>+$A$25</f>
        <v/>
      </c>
      <c r="B63" s="142">
        <f>IF(O50&gt;0,1/O50,0)</f>
        <v>0</v>
      </c>
      <c r="C63" s="142">
        <f>IF(O51&gt;0,1/O51,0)</f>
        <v>0</v>
      </c>
      <c r="D63" s="142">
        <f>IF(O52&gt;0,1/O52,0)</f>
        <v>0</v>
      </c>
      <c r="E63" s="142">
        <f>IF(O53&gt;0,1/O53,0)</f>
        <v>0</v>
      </c>
      <c r="F63" s="142">
        <f>IF(O54&gt;0,1/O54,0)</f>
        <v>0</v>
      </c>
      <c r="G63" s="142">
        <f>IF(O55&gt;0,1/O55,0)</f>
        <v>0</v>
      </c>
      <c r="H63" s="142">
        <f>IF(O56&gt;0,1/O56,0)</f>
        <v>0</v>
      </c>
      <c r="I63" s="142">
        <f>IF(O57&gt;0,1/O57,0)</f>
        <v>0</v>
      </c>
      <c r="J63" s="142">
        <f>IF(O58&gt;0,1/O58,0)</f>
        <v>0</v>
      </c>
      <c r="K63" s="142">
        <f>IF(O59&gt;0,1/O59,0)</f>
        <v>0</v>
      </c>
      <c r="L63" s="171">
        <f>IF(O60&gt;0,1/O60,0)</f>
        <v>0</v>
      </c>
      <c r="M63" s="171">
        <f>IF(O61&gt;0,1/O61,0)</f>
        <v>0</v>
      </c>
      <c r="N63" s="171">
        <f>IF(O62&gt;0,1/O62,0)</f>
        <v>0</v>
      </c>
      <c r="O63" s="185">
        <v>1</v>
      </c>
      <c r="P63" s="108">
        <v>0</v>
      </c>
      <c r="Q63" s="143">
        <f t="shared" si="9"/>
        <v>0</v>
      </c>
      <c r="R63" s="143">
        <f t="shared" si="10"/>
        <v>0</v>
      </c>
      <c r="S63" s="174">
        <f t="shared" si="11"/>
        <v>0</v>
      </c>
      <c r="T63" s="143">
        <f t="shared" si="12"/>
        <v>0</v>
      </c>
      <c r="U63" s="143" t="e">
        <f t="shared" si="13"/>
        <v>#DIV/0!</v>
      </c>
      <c r="V63" s="144"/>
      <c r="W63" s="144"/>
      <c r="X63" s="144"/>
      <c r="Y63" s="144"/>
      <c r="Z63" s="144"/>
      <c r="AA63" s="144"/>
      <c r="AB63" s="144"/>
      <c r="AC63" s="144"/>
      <c r="AE63" s="26"/>
      <c r="AG63" s="7" t="str">
        <f>+$A$25</f>
        <v/>
      </c>
      <c r="AH63" s="7"/>
      <c r="AI63" s="145">
        <f t="shared" si="14"/>
        <v>0</v>
      </c>
    </row>
    <row r="64" spans="1:35" ht="13.5" x14ac:dyDescent="0.25">
      <c r="A64" s="109" t="str">
        <f>+$A$26</f>
        <v/>
      </c>
      <c r="B64" s="142">
        <f>IF(P50&gt;0,1/P50,0)</f>
        <v>0</v>
      </c>
      <c r="C64" s="142">
        <f>IF(P51&gt;0,1/P51,0)</f>
        <v>0</v>
      </c>
      <c r="D64" s="142">
        <f>IF(P52&gt;0,1/P52,0)</f>
        <v>0</v>
      </c>
      <c r="E64" s="142">
        <f>IF(P53&gt;0,1/P53,0)</f>
        <v>0</v>
      </c>
      <c r="F64" s="142">
        <f>IF(P54&gt;0,1/P54,0)</f>
        <v>0</v>
      </c>
      <c r="G64" s="142">
        <f>IF(P55&gt;0,1/P55,0)</f>
        <v>0</v>
      </c>
      <c r="H64" s="142">
        <f>IF(P56&gt;0,1/P56,0)</f>
        <v>0</v>
      </c>
      <c r="I64" s="142">
        <f>IF(P57&gt;0,1/P57,0)</f>
        <v>0</v>
      </c>
      <c r="J64" s="142">
        <f>IF(P58&gt;0,1/P58,0)</f>
        <v>0</v>
      </c>
      <c r="K64" s="142">
        <f>IF(P59&gt;0,1/P59,0)</f>
        <v>0</v>
      </c>
      <c r="L64" s="171">
        <f>IF(P60&gt;0,1/P60,0)</f>
        <v>0</v>
      </c>
      <c r="M64" s="171">
        <f>IF(P61&gt;0,1/P61,0)</f>
        <v>0</v>
      </c>
      <c r="N64" s="171">
        <f>IF(P62&gt;0,1/P62,0)</f>
        <v>0</v>
      </c>
      <c r="O64" s="171">
        <f>IF(P63&gt;0,1/P63,0)</f>
        <v>0</v>
      </c>
      <c r="P64" s="185">
        <v>1</v>
      </c>
      <c r="Q64" s="143">
        <f t="shared" si="9"/>
        <v>0</v>
      </c>
      <c r="R64" s="143">
        <f t="shared" si="10"/>
        <v>0</v>
      </c>
      <c r="S64" s="174">
        <f t="shared" si="11"/>
        <v>0</v>
      </c>
      <c r="T64" s="143">
        <f t="shared" si="12"/>
        <v>0</v>
      </c>
      <c r="U64" s="143" t="e">
        <f t="shared" si="13"/>
        <v>#DIV/0!</v>
      </c>
      <c r="AE64" s="26"/>
      <c r="AG64" s="40" t="str">
        <f>+$A$26</f>
        <v/>
      </c>
      <c r="AH64" s="40"/>
      <c r="AI64" s="145">
        <f t="shared" si="14"/>
        <v>0</v>
      </c>
    </row>
    <row r="65" spans="1:46" s="26" customFormat="1" ht="13.5" x14ac:dyDescent="0.25">
      <c r="A65" s="146" t="s">
        <v>44</v>
      </c>
      <c r="B65" s="147" t="e">
        <f>IF(B50&gt;0,ROUND(SUM(B50:B64)*U50,3),0)</f>
        <v>#DIV/0!</v>
      </c>
      <c r="C65" s="147">
        <f>IF(C50&gt;0,ROUND(SUM(C50:C64)*U51,3),0)</f>
        <v>0</v>
      </c>
      <c r="D65" s="147">
        <f>IF(D50&gt;0,ROUND(SUM(D50:D64)*U52,3),0)</f>
        <v>0</v>
      </c>
      <c r="E65" s="147">
        <f>IF(E50&gt;0,ROUND(SUM(E50:E64)*U53,3),0)</f>
        <v>0</v>
      </c>
      <c r="F65" s="147">
        <f>IF(F50&gt;0,ROUND(SUM(F50:F64)*U54,3),0)</f>
        <v>0</v>
      </c>
      <c r="G65" s="147">
        <f>IF(G50&gt;0,ROUND(SUM(G50:G64)*U55,3),0)</f>
        <v>0</v>
      </c>
      <c r="H65" s="147">
        <f>IF(H50&gt;0,ROUND(SUM(H50:H64)*U56,3),0)</f>
        <v>0</v>
      </c>
      <c r="I65" s="147">
        <f>IF(I50&gt;0,ROUND(SUM(I50:I64)*U57,3),0)</f>
        <v>0</v>
      </c>
      <c r="J65" s="147">
        <f>IF(J50&gt;0,ROUND(SUM(J50:J64)*U58,3),0)</f>
        <v>0</v>
      </c>
      <c r="K65" s="147">
        <f>IF(K50&gt;0,ROUND(SUM(K50:K64)*U59,3),0)</f>
        <v>0</v>
      </c>
      <c r="L65" s="147">
        <f>IF(L50&gt;0,ROUND(SUM(L50:L64)*U60,3),0)</f>
        <v>0</v>
      </c>
      <c r="M65" s="147">
        <f>IF(M50&gt;0,ROUND(SUM(M50:M64)*U61,3),0)</f>
        <v>0</v>
      </c>
      <c r="N65" s="147">
        <f>IF(N50&gt;0,ROUND(SUM(N50:N64)*U62,3),0)</f>
        <v>0</v>
      </c>
      <c r="O65" s="147">
        <f>IF(O50&gt;0,ROUND(SUM(O50:O64)*U63,3),0)</f>
        <v>0</v>
      </c>
      <c r="P65" s="147">
        <f>IF(P50&gt;0,ROUND(SUM(P50:P64)*U64,3),0)</f>
        <v>0</v>
      </c>
      <c r="Q65" s="377" t="s">
        <v>43</v>
      </c>
      <c r="R65" s="377"/>
      <c r="S65" s="148">
        <f>ROUND(SUM(T50:T64),3)</f>
        <v>0</v>
      </c>
      <c r="T65" s="205" t="s">
        <v>45</v>
      </c>
      <c r="U65" s="148" t="e">
        <f>ROUND(SUM(B65:P65),3)</f>
        <v>#DIV/0!</v>
      </c>
      <c r="V65" s="415"/>
      <c r="W65" s="415"/>
      <c r="X65" s="415"/>
      <c r="Y65" s="415"/>
      <c r="Z65" s="415"/>
      <c r="AA65" s="415"/>
      <c r="AB65" s="135"/>
      <c r="AC65" s="146" t="str">
        <f>IF(AC49="","",SUM(AC50:AC63))</f>
        <v/>
      </c>
      <c r="AD65" s="146"/>
      <c r="AE65" s="146"/>
      <c r="AF65" s="146"/>
      <c r="AG65" s="175"/>
      <c r="AH65" s="175"/>
      <c r="AI65" s="175"/>
      <c r="AJ65" s="146"/>
      <c r="AK65" s="146"/>
      <c r="AL65" s="146"/>
      <c r="AM65" s="146"/>
      <c r="AN65" s="146"/>
      <c r="AO65" s="146"/>
      <c r="AP65" s="146"/>
      <c r="AQ65" s="146"/>
      <c r="AR65" s="146"/>
      <c r="AS65" s="146"/>
      <c r="AT65" s="146"/>
    </row>
    <row r="66" spans="1:46" ht="24" customHeight="1" x14ac:dyDescent="0.2">
      <c r="Q66" s="135"/>
      <c r="R66" s="135"/>
      <c r="S66" s="135"/>
      <c r="T66" s="135"/>
      <c r="U66" s="135"/>
      <c r="AE66" s="88"/>
      <c r="AF66" s="88"/>
      <c r="AG66" s="89"/>
      <c r="AH66" s="88"/>
      <c r="AI66" s="88"/>
    </row>
    <row r="67" spans="1:46" ht="18.75" x14ac:dyDescent="0.3">
      <c r="A67" s="19" t="str">
        <f>IF(Anagrafica!A91&lt;&gt;"",Anagrafica!A91&amp;" - "&amp;Anagrafica!B91,"")</f>
        <v>3 - Commissario 3</v>
      </c>
      <c r="B67" s="20"/>
      <c r="D67" s="1"/>
      <c r="Q67" s="135"/>
      <c r="R67" s="135">
        <v>3</v>
      </c>
      <c r="S67" s="135"/>
      <c r="T67" s="135"/>
      <c r="U67" s="135"/>
    </row>
    <row r="68" spans="1:46" s="5" customFormat="1" ht="13.5" customHeight="1" x14ac:dyDescent="0.2">
      <c r="A68" s="137" t="s">
        <v>10</v>
      </c>
      <c r="B68" s="109" t="s">
        <v>28</v>
      </c>
      <c r="C68" s="109" t="s">
        <v>56</v>
      </c>
      <c r="D68" s="109" t="s">
        <v>29</v>
      </c>
      <c r="E68" s="109" t="s">
        <v>27</v>
      </c>
      <c r="F68" s="109" t="s">
        <v>30</v>
      </c>
      <c r="G68" s="109" t="s">
        <v>31</v>
      </c>
      <c r="H68" s="109" t="s">
        <v>32</v>
      </c>
      <c r="I68" s="109" t="s">
        <v>33</v>
      </c>
      <c r="J68" s="109" t="s">
        <v>34</v>
      </c>
      <c r="K68" s="109" t="s">
        <v>39</v>
      </c>
      <c r="L68" s="138" t="s">
        <v>49</v>
      </c>
      <c r="M68" s="138" t="s">
        <v>35</v>
      </c>
      <c r="N68" s="138" t="s">
        <v>36</v>
      </c>
      <c r="O68" s="138" t="s">
        <v>37</v>
      </c>
      <c r="P68" s="138" t="s">
        <v>38</v>
      </c>
      <c r="Q68" s="139" t="s">
        <v>41</v>
      </c>
      <c r="R68" s="140" t="s">
        <v>41</v>
      </c>
      <c r="S68" s="140" t="s">
        <v>41</v>
      </c>
      <c r="T68" s="141" t="s">
        <v>42</v>
      </c>
      <c r="U68" s="141" t="s">
        <v>46</v>
      </c>
      <c r="AE68" s="26"/>
      <c r="AG68" s="4" t="s">
        <v>10</v>
      </c>
      <c r="AI68" s="5" t="s">
        <v>0</v>
      </c>
    </row>
    <row r="69" spans="1:46" ht="13.5" x14ac:dyDescent="0.25">
      <c r="A69" s="109" t="str">
        <f>+$A$12</f>
        <v/>
      </c>
      <c r="B69" s="184">
        <v>1</v>
      </c>
      <c r="C69" s="108">
        <v>0</v>
      </c>
      <c r="D69" s="108">
        <v>0</v>
      </c>
      <c r="E69" s="108">
        <v>0</v>
      </c>
      <c r="F69" s="108">
        <v>0</v>
      </c>
      <c r="G69" s="108">
        <v>0</v>
      </c>
      <c r="H69" s="108">
        <v>0</v>
      </c>
      <c r="I69" s="108">
        <v>0</v>
      </c>
      <c r="J69" s="108">
        <v>0</v>
      </c>
      <c r="K69" s="108">
        <v>0</v>
      </c>
      <c r="L69" s="108">
        <v>0</v>
      </c>
      <c r="M69" s="108">
        <v>0</v>
      </c>
      <c r="N69" s="108">
        <v>0</v>
      </c>
      <c r="O69" s="108">
        <v>0</v>
      </c>
      <c r="P69" s="108">
        <v>0</v>
      </c>
      <c r="Q69" s="143">
        <f t="shared" ref="Q69:Q83" si="15">+IF(B$10=2,POWER(PRODUCT(B69:C69),1/$B$10),IF(B$10=3,POWER(PRODUCT(B69:D69),1/$B$10),IF(B$10=4,POWER(PRODUCT(B69:E69),1/$B$10),IF(B$10=5,POWER(PRODUCT(B69:F69),1/$B$10),IF(B$10=6,POWER(PRODUCT(B69:G69),1/$B$10),0)))))</f>
        <v>0</v>
      </c>
      <c r="R69" s="143">
        <f t="shared" ref="R69:R83" si="16">+IF(B$10=7,POWER(PRODUCT(B69:H69),1/$B$10),IF(B$10=8,POWER(PRODUCT(B69:I69),1/$B$10),IF(B$10=9,POWER(PRODUCT(B69:J69),1/$B$10),IF(B$10=10,POWER(PRODUCT(B69:K69),1/$B$10),0))))</f>
        <v>0</v>
      </c>
      <c r="S69" s="174">
        <f t="shared" ref="S69:S83" si="17">+IF(B$10=11,POWER(PRODUCT(B69:L69),1/$B$10),IF(B$10=12,POWER(PRODUCT(B69:M69),1/$B$10),IF(B$10=13,POWER(PRODUCT(B69:N69),1/$B$10),IF(B$10=14,POWER(PRODUCT(B69:O69),1/$B$10),IF(B$10=15,POWER(PRODUCT(B69:P69),1/$B$10),0)))))</f>
        <v>0</v>
      </c>
      <c r="T69" s="143">
        <f>ROUND(MAX(Q69:S69),3)</f>
        <v>0</v>
      </c>
      <c r="U69" s="143" t="e">
        <f>ROUND(T69/S$84,3)</f>
        <v>#DIV/0!</v>
      </c>
      <c r="V69" s="144"/>
      <c r="W69" s="144"/>
      <c r="X69" s="144"/>
      <c r="Y69" s="144"/>
      <c r="Z69" s="144"/>
      <c r="AA69" s="144"/>
      <c r="AB69" s="144"/>
      <c r="AC69" s="144"/>
      <c r="AE69" s="26"/>
      <c r="AG69" s="6" t="str">
        <f>+$A$12</f>
        <v/>
      </c>
      <c r="AH69" s="6"/>
      <c r="AI69" s="145">
        <f>IF(S$84&gt;0,ROUND(U69/MAX(U$69:U$83),3),0)</f>
        <v>0</v>
      </c>
    </row>
    <row r="70" spans="1:46" ht="13.5" x14ac:dyDescent="0.25">
      <c r="A70" s="109" t="str">
        <f>+$A$13</f>
        <v/>
      </c>
      <c r="B70" s="142">
        <f>IF(C69&gt;0,1/C69,0)</f>
        <v>0</v>
      </c>
      <c r="C70" s="184">
        <v>1</v>
      </c>
      <c r="D70" s="108">
        <v>0</v>
      </c>
      <c r="E70" s="108">
        <v>0</v>
      </c>
      <c r="F70" s="108">
        <v>0</v>
      </c>
      <c r="G70" s="108">
        <v>0</v>
      </c>
      <c r="H70" s="108">
        <v>0</v>
      </c>
      <c r="I70" s="108">
        <v>0</v>
      </c>
      <c r="J70" s="108">
        <v>0</v>
      </c>
      <c r="K70" s="108">
        <v>0</v>
      </c>
      <c r="L70" s="108">
        <v>0</v>
      </c>
      <c r="M70" s="108">
        <v>0</v>
      </c>
      <c r="N70" s="108">
        <v>0</v>
      </c>
      <c r="O70" s="108">
        <v>0</v>
      </c>
      <c r="P70" s="108">
        <v>0</v>
      </c>
      <c r="Q70" s="143">
        <f t="shared" si="15"/>
        <v>0</v>
      </c>
      <c r="R70" s="143">
        <f t="shared" si="16"/>
        <v>0</v>
      </c>
      <c r="S70" s="174">
        <f t="shared" si="17"/>
        <v>0</v>
      </c>
      <c r="T70" s="143">
        <f t="shared" ref="T70:T83" si="18">ROUND(MAX(Q70:S70),3)</f>
        <v>0</v>
      </c>
      <c r="U70" s="143" t="e">
        <f t="shared" ref="U70:U83" si="19">ROUND(T70/S$84,3)</f>
        <v>#DIV/0!</v>
      </c>
      <c r="V70" s="144"/>
      <c r="W70" s="144"/>
      <c r="X70" s="144"/>
      <c r="Y70" s="144"/>
      <c r="Z70" s="144"/>
      <c r="AA70" s="144"/>
      <c r="AB70" s="144"/>
      <c r="AC70" s="144"/>
      <c r="AE70" s="26"/>
      <c r="AG70" s="7" t="str">
        <f>+$A$13</f>
        <v/>
      </c>
      <c r="AH70" s="7"/>
      <c r="AI70" s="145">
        <f t="shared" ref="AI70:AI83" si="20">IF(S$84&gt;0,ROUND(U70/MAX(U$69:U$83),3),0)</f>
        <v>0</v>
      </c>
    </row>
    <row r="71" spans="1:46" ht="13.5" x14ac:dyDescent="0.25">
      <c r="A71" s="109" t="str">
        <f>+$A$14</f>
        <v/>
      </c>
      <c r="B71" s="142">
        <f>IF(D69&gt;0,1/D69,0)</f>
        <v>0</v>
      </c>
      <c r="C71" s="142">
        <f>IF(D70&gt;0,1/D70,0)</f>
        <v>0</v>
      </c>
      <c r="D71" s="184">
        <v>1</v>
      </c>
      <c r="E71" s="108">
        <v>0</v>
      </c>
      <c r="F71" s="108">
        <v>0</v>
      </c>
      <c r="G71" s="108">
        <v>0</v>
      </c>
      <c r="H71" s="108">
        <v>0</v>
      </c>
      <c r="I71" s="108">
        <v>0</v>
      </c>
      <c r="J71" s="108">
        <v>0</v>
      </c>
      <c r="K71" s="108">
        <v>0</v>
      </c>
      <c r="L71" s="108">
        <v>0</v>
      </c>
      <c r="M71" s="108">
        <v>0</v>
      </c>
      <c r="N71" s="108">
        <v>0</v>
      </c>
      <c r="O71" s="108">
        <v>0</v>
      </c>
      <c r="P71" s="108">
        <v>0</v>
      </c>
      <c r="Q71" s="143">
        <f t="shared" si="15"/>
        <v>0</v>
      </c>
      <c r="R71" s="143">
        <f t="shared" si="16"/>
        <v>0</v>
      </c>
      <c r="S71" s="174">
        <f t="shared" si="17"/>
        <v>0</v>
      </c>
      <c r="T71" s="143">
        <f t="shared" si="18"/>
        <v>0</v>
      </c>
      <c r="U71" s="143" t="e">
        <f t="shared" si="19"/>
        <v>#DIV/0!</v>
      </c>
      <c r="V71" s="144"/>
      <c r="W71" s="144"/>
      <c r="X71" s="144"/>
      <c r="Y71" s="144"/>
      <c r="Z71" s="144"/>
      <c r="AA71" s="144"/>
      <c r="AB71" s="144"/>
      <c r="AC71" s="144"/>
      <c r="AE71" s="26"/>
      <c r="AG71" s="7" t="str">
        <f>+$A$14</f>
        <v/>
      </c>
      <c r="AH71" s="7"/>
      <c r="AI71" s="145">
        <f t="shared" si="20"/>
        <v>0</v>
      </c>
    </row>
    <row r="72" spans="1:46" ht="13.5" x14ac:dyDescent="0.25">
      <c r="A72" s="109" t="str">
        <f>+$A$15</f>
        <v/>
      </c>
      <c r="B72" s="142">
        <f>IF(E69&gt;0,1/E69,0)</f>
        <v>0</v>
      </c>
      <c r="C72" s="142">
        <f>IF(E70&gt;0,1/E70,0)</f>
        <v>0</v>
      </c>
      <c r="D72" s="142">
        <f>IF(E71&gt;0,1/E71,0)</f>
        <v>0</v>
      </c>
      <c r="E72" s="184">
        <v>1</v>
      </c>
      <c r="F72" s="108">
        <v>0</v>
      </c>
      <c r="G72" s="108">
        <v>0</v>
      </c>
      <c r="H72" s="108">
        <v>0</v>
      </c>
      <c r="I72" s="108">
        <v>0</v>
      </c>
      <c r="J72" s="108">
        <v>0</v>
      </c>
      <c r="K72" s="108">
        <v>0</v>
      </c>
      <c r="L72" s="108">
        <v>0</v>
      </c>
      <c r="M72" s="108">
        <v>0</v>
      </c>
      <c r="N72" s="108">
        <v>0</v>
      </c>
      <c r="O72" s="108">
        <v>0</v>
      </c>
      <c r="P72" s="108">
        <v>0</v>
      </c>
      <c r="Q72" s="143">
        <f t="shared" si="15"/>
        <v>0</v>
      </c>
      <c r="R72" s="143">
        <f t="shared" si="16"/>
        <v>0</v>
      </c>
      <c r="S72" s="174">
        <f t="shared" si="17"/>
        <v>0</v>
      </c>
      <c r="T72" s="143">
        <f t="shared" si="18"/>
        <v>0</v>
      </c>
      <c r="U72" s="143" t="e">
        <f t="shared" si="19"/>
        <v>#DIV/0!</v>
      </c>
      <c r="V72" s="144"/>
      <c r="W72" s="144"/>
      <c r="X72" s="144"/>
      <c r="Y72" s="144"/>
      <c r="Z72" s="144"/>
      <c r="AA72" s="144"/>
      <c r="AB72" s="144"/>
      <c r="AC72" s="144"/>
      <c r="AE72" s="26"/>
      <c r="AG72" s="7" t="str">
        <f>+$A$15</f>
        <v/>
      </c>
      <c r="AH72" s="7"/>
      <c r="AI72" s="145">
        <f t="shared" si="20"/>
        <v>0</v>
      </c>
    </row>
    <row r="73" spans="1:46" ht="13.5" x14ac:dyDescent="0.25">
      <c r="A73" s="109" t="str">
        <f>+$A$16</f>
        <v/>
      </c>
      <c r="B73" s="142">
        <f>IF(F69&gt;0,1/F69,0)</f>
        <v>0</v>
      </c>
      <c r="C73" s="142">
        <f>IF(F70&gt;0,1/F70,0)</f>
        <v>0</v>
      </c>
      <c r="D73" s="142">
        <f>IF(F71&gt;0,1/F71,0)</f>
        <v>0</v>
      </c>
      <c r="E73" s="142">
        <f>IF(F72&gt;0,1/F72,0)</f>
        <v>0</v>
      </c>
      <c r="F73" s="184">
        <v>1</v>
      </c>
      <c r="G73" s="108">
        <v>0</v>
      </c>
      <c r="H73" s="108">
        <v>0</v>
      </c>
      <c r="I73" s="108">
        <v>0</v>
      </c>
      <c r="J73" s="108">
        <v>0</v>
      </c>
      <c r="K73" s="108">
        <v>0</v>
      </c>
      <c r="L73" s="108">
        <v>0</v>
      </c>
      <c r="M73" s="108">
        <v>0</v>
      </c>
      <c r="N73" s="108">
        <v>0</v>
      </c>
      <c r="O73" s="108">
        <v>0</v>
      </c>
      <c r="P73" s="108">
        <v>0</v>
      </c>
      <c r="Q73" s="143">
        <f t="shared" si="15"/>
        <v>0</v>
      </c>
      <c r="R73" s="143">
        <f t="shared" si="16"/>
        <v>0</v>
      </c>
      <c r="S73" s="174">
        <f t="shared" si="17"/>
        <v>0</v>
      </c>
      <c r="T73" s="143">
        <f t="shared" si="18"/>
        <v>0</v>
      </c>
      <c r="U73" s="143" t="e">
        <f t="shared" si="19"/>
        <v>#DIV/0!</v>
      </c>
      <c r="V73" s="144"/>
      <c r="W73" s="144"/>
      <c r="X73" s="144"/>
      <c r="Y73" s="144"/>
      <c r="Z73" s="144"/>
      <c r="AA73" s="144"/>
      <c r="AB73" s="144"/>
      <c r="AC73" s="144"/>
      <c r="AE73" s="26"/>
      <c r="AG73" s="7" t="str">
        <f>+$A$16</f>
        <v/>
      </c>
      <c r="AH73" s="7"/>
      <c r="AI73" s="145">
        <f t="shared" si="20"/>
        <v>0</v>
      </c>
    </row>
    <row r="74" spans="1:46" ht="13.5" x14ac:dyDescent="0.25">
      <c r="A74" s="109" t="str">
        <f>+$A$17</f>
        <v/>
      </c>
      <c r="B74" s="142">
        <f>IF(G69&gt;0,1/G69,0)</f>
        <v>0</v>
      </c>
      <c r="C74" s="142">
        <f>IF(G70&gt;0,1/G70,0)</f>
        <v>0</v>
      </c>
      <c r="D74" s="142">
        <f>IF(G71&gt;0,1/G71,0)</f>
        <v>0</v>
      </c>
      <c r="E74" s="142">
        <f>IF(G72&gt;0,1/G72,0)</f>
        <v>0</v>
      </c>
      <c r="F74" s="142">
        <f>IF(G73&gt;0,1/G73,0)</f>
        <v>0</v>
      </c>
      <c r="G74" s="184">
        <v>1</v>
      </c>
      <c r="H74" s="108">
        <v>0</v>
      </c>
      <c r="I74" s="108">
        <v>0</v>
      </c>
      <c r="J74" s="108">
        <v>0</v>
      </c>
      <c r="K74" s="108">
        <v>0</v>
      </c>
      <c r="L74" s="108">
        <v>0</v>
      </c>
      <c r="M74" s="108">
        <v>0</v>
      </c>
      <c r="N74" s="108">
        <v>0</v>
      </c>
      <c r="O74" s="108">
        <v>0</v>
      </c>
      <c r="P74" s="108">
        <v>0</v>
      </c>
      <c r="Q74" s="143">
        <f t="shared" si="15"/>
        <v>0</v>
      </c>
      <c r="R74" s="143">
        <f t="shared" si="16"/>
        <v>0</v>
      </c>
      <c r="S74" s="174">
        <f t="shared" si="17"/>
        <v>0</v>
      </c>
      <c r="T74" s="143">
        <f t="shared" si="18"/>
        <v>0</v>
      </c>
      <c r="U74" s="143" t="e">
        <f t="shared" si="19"/>
        <v>#DIV/0!</v>
      </c>
      <c r="V74" s="144"/>
      <c r="W74" s="144"/>
      <c r="X74" s="144"/>
      <c r="Y74" s="144"/>
      <c r="Z74" s="144"/>
      <c r="AA74" s="144"/>
      <c r="AB74" s="144"/>
      <c r="AC74" s="144"/>
      <c r="AE74" s="26"/>
      <c r="AG74" s="7" t="str">
        <f>+$A$17</f>
        <v/>
      </c>
      <c r="AH74" s="7"/>
      <c r="AI74" s="145">
        <f t="shared" si="20"/>
        <v>0</v>
      </c>
    </row>
    <row r="75" spans="1:46" ht="13.5" x14ac:dyDescent="0.25">
      <c r="A75" s="109" t="str">
        <f>+$A$18</f>
        <v/>
      </c>
      <c r="B75" s="142">
        <f>IF(H69&gt;0,1/H69,0)</f>
        <v>0</v>
      </c>
      <c r="C75" s="142">
        <f>IF(H70&gt;0,1/H70,0)</f>
        <v>0</v>
      </c>
      <c r="D75" s="142">
        <f>IF(H71&gt;0,1/H71,0)</f>
        <v>0</v>
      </c>
      <c r="E75" s="142">
        <f>IF(H72&gt;0,1/H72,0)</f>
        <v>0</v>
      </c>
      <c r="F75" s="142">
        <f>IF(H73&gt;0,1/H73,0)</f>
        <v>0</v>
      </c>
      <c r="G75" s="142">
        <f>IF(H74&gt;0,1/H74,0)</f>
        <v>0</v>
      </c>
      <c r="H75" s="184">
        <v>1</v>
      </c>
      <c r="I75" s="108">
        <v>0</v>
      </c>
      <c r="J75" s="108">
        <v>0</v>
      </c>
      <c r="K75" s="108">
        <v>0</v>
      </c>
      <c r="L75" s="108">
        <v>0</v>
      </c>
      <c r="M75" s="108">
        <v>0</v>
      </c>
      <c r="N75" s="108">
        <v>0</v>
      </c>
      <c r="O75" s="108">
        <v>0</v>
      </c>
      <c r="P75" s="108">
        <v>0</v>
      </c>
      <c r="Q75" s="143">
        <f t="shared" si="15"/>
        <v>0</v>
      </c>
      <c r="R75" s="143">
        <f t="shared" si="16"/>
        <v>0</v>
      </c>
      <c r="S75" s="174">
        <f t="shared" si="17"/>
        <v>0</v>
      </c>
      <c r="T75" s="143">
        <f t="shared" si="18"/>
        <v>0</v>
      </c>
      <c r="U75" s="143" t="e">
        <f t="shared" si="19"/>
        <v>#DIV/0!</v>
      </c>
      <c r="V75" s="144"/>
      <c r="W75" s="144"/>
      <c r="X75" s="144"/>
      <c r="Y75" s="144"/>
      <c r="Z75" s="144"/>
      <c r="AA75" s="144"/>
      <c r="AB75" s="144"/>
      <c r="AC75" s="144"/>
      <c r="AE75" s="26"/>
      <c r="AG75" s="7" t="str">
        <f>+$A$18</f>
        <v/>
      </c>
      <c r="AH75" s="7"/>
      <c r="AI75" s="145">
        <f t="shared" si="20"/>
        <v>0</v>
      </c>
    </row>
    <row r="76" spans="1:46" ht="13.5" x14ac:dyDescent="0.25">
      <c r="A76" s="109" t="str">
        <f>+$A$19</f>
        <v/>
      </c>
      <c r="B76" s="142">
        <f>IF(I69&gt;0,1/I69,0)</f>
        <v>0</v>
      </c>
      <c r="C76" s="142">
        <f>IF(I70&gt;0,1/I70,0)</f>
        <v>0</v>
      </c>
      <c r="D76" s="142">
        <f>IF(I71&gt;0,1/I71,0)</f>
        <v>0</v>
      </c>
      <c r="E76" s="142">
        <f>IF(I72&gt;0,1/I72,0)</f>
        <v>0</v>
      </c>
      <c r="F76" s="142">
        <f>IF(I73&gt;0,1/I73,0)</f>
        <v>0</v>
      </c>
      <c r="G76" s="142">
        <f>IF(I74&gt;0,1/I74,0)</f>
        <v>0</v>
      </c>
      <c r="H76" s="142">
        <f>IF(I75&gt;0,1/I75,0)</f>
        <v>0</v>
      </c>
      <c r="I76" s="184">
        <v>1</v>
      </c>
      <c r="J76" s="108">
        <v>0</v>
      </c>
      <c r="K76" s="108">
        <v>0</v>
      </c>
      <c r="L76" s="108">
        <v>0</v>
      </c>
      <c r="M76" s="108">
        <v>0</v>
      </c>
      <c r="N76" s="108">
        <v>0</v>
      </c>
      <c r="O76" s="108">
        <v>0</v>
      </c>
      <c r="P76" s="108">
        <v>0</v>
      </c>
      <c r="Q76" s="143">
        <f t="shared" si="15"/>
        <v>0</v>
      </c>
      <c r="R76" s="143">
        <f t="shared" si="16"/>
        <v>0</v>
      </c>
      <c r="S76" s="174">
        <f t="shared" si="17"/>
        <v>0</v>
      </c>
      <c r="T76" s="143">
        <f t="shared" si="18"/>
        <v>0</v>
      </c>
      <c r="U76" s="143" t="e">
        <f t="shared" si="19"/>
        <v>#DIV/0!</v>
      </c>
      <c r="V76" s="144"/>
      <c r="W76" s="144"/>
      <c r="X76" s="144"/>
      <c r="Y76" s="144"/>
      <c r="Z76" s="144"/>
      <c r="AA76" s="144"/>
      <c r="AB76" s="144"/>
      <c r="AC76" s="144"/>
      <c r="AE76" s="26"/>
      <c r="AG76" s="7" t="str">
        <f>+$A$19</f>
        <v/>
      </c>
      <c r="AH76" s="7"/>
      <c r="AI76" s="145">
        <f t="shared" si="20"/>
        <v>0</v>
      </c>
    </row>
    <row r="77" spans="1:46" ht="13.5" x14ac:dyDescent="0.25">
      <c r="A77" s="109" t="str">
        <f>+$A$20</f>
        <v/>
      </c>
      <c r="B77" s="142">
        <f>IF(J69&gt;0,1/J69,0)</f>
        <v>0</v>
      </c>
      <c r="C77" s="142">
        <f>IF(J70&gt;0,1/J70,0)</f>
        <v>0</v>
      </c>
      <c r="D77" s="142">
        <f>IF(J71&gt;0,1/J71,0)</f>
        <v>0</v>
      </c>
      <c r="E77" s="142">
        <f>IF(J72&gt;0,1/J72,0)</f>
        <v>0</v>
      </c>
      <c r="F77" s="142">
        <f>IF(J73&gt;0,1/J73,0)</f>
        <v>0</v>
      </c>
      <c r="G77" s="142">
        <f>IF(J74&gt;0,1/J74,0)</f>
        <v>0</v>
      </c>
      <c r="H77" s="142">
        <f>IF(J75&gt;0,1/J75,0)</f>
        <v>0</v>
      </c>
      <c r="I77" s="142">
        <f>IF(J76&gt;0,1/J76,0)</f>
        <v>0</v>
      </c>
      <c r="J77" s="184">
        <v>1</v>
      </c>
      <c r="K77" s="108">
        <v>0</v>
      </c>
      <c r="L77" s="108">
        <v>0</v>
      </c>
      <c r="M77" s="108">
        <v>0</v>
      </c>
      <c r="N77" s="108">
        <v>0</v>
      </c>
      <c r="O77" s="108">
        <v>0</v>
      </c>
      <c r="P77" s="108">
        <v>0</v>
      </c>
      <c r="Q77" s="143">
        <f t="shared" si="15"/>
        <v>0</v>
      </c>
      <c r="R77" s="143">
        <f t="shared" si="16"/>
        <v>0</v>
      </c>
      <c r="S77" s="174">
        <f t="shared" si="17"/>
        <v>0</v>
      </c>
      <c r="T77" s="143">
        <f t="shared" si="18"/>
        <v>0</v>
      </c>
      <c r="U77" s="143" t="e">
        <f t="shared" si="19"/>
        <v>#DIV/0!</v>
      </c>
      <c r="V77" s="144"/>
      <c r="W77" s="144"/>
      <c r="X77" s="144"/>
      <c r="Y77" s="144"/>
      <c r="Z77" s="144"/>
      <c r="AA77" s="144"/>
      <c r="AB77" s="144"/>
      <c r="AC77" s="144"/>
      <c r="AE77" s="26"/>
      <c r="AG77" s="7" t="str">
        <f>+$A$20</f>
        <v/>
      </c>
      <c r="AH77" s="7"/>
      <c r="AI77" s="145">
        <f t="shared" si="20"/>
        <v>0</v>
      </c>
    </row>
    <row r="78" spans="1:46" ht="13.5" x14ac:dyDescent="0.25">
      <c r="A78" s="109" t="str">
        <f>+$A$21</f>
        <v/>
      </c>
      <c r="B78" s="142">
        <f>IF(K69&gt;0,1/K69,0)</f>
        <v>0</v>
      </c>
      <c r="C78" s="142">
        <f>IF(K70&gt;0,1/K70,0)</f>
        <v>0</v>
      </c>
      <c r="D78" s="142">
        <f>IF(K71&gt;0,1/K71,K71)</f>
        <v>0</v>
      </c>
      <c r="E78" s="142">
        <f>IF(K72&gt;0,1/K72,0)</f>
        <v>0</v>
      </c>
      <c r="F78" s="142">
        <f>IF(K73&gt;0,1/K73,K73)</f>
        <v>0</v>
      </c>
      <c r="G78" s="142">
        <f>IF(K74&gt;0,1/K74,0)</f>
        <v>0</v>
      </c>
      <c r="H78" s="142">
        <f>IF(K75&gt;0,1/K75,0)</f>
        <v>0</v>
      </c>
      <c r="I78" s="142">
        <f>IF(K76&gt;0,1/K76,0)</f>
        <v>0</v>
      </c>
      <c r="J78" s="142">
        <f>IF(K77&gt;0,1/K77,0)</f>
        <v>0</v>
      </c>
      <c r="K78" s="184">
        <v>1</v>
      </c>
      <c r="L78" s="108">
        <v>0</v>
      </c>
      <c r="M78" s="108">
        <v>0</v>
      </c>
      <c r="N78" s="108">
        <v>0</v>
      </c>
      <c r="O78" s="108">
        <v>0</v>
      </c>
      <c r="P78" s="108">
        <v>0</v>
      </c>
      <c r="Q78" s="143">
        <f t="shared" si="15"/>
        <v>0</v>
      </c>
      <c r="R78" s="143">
        <f t="shared" si="16"/>
        <v>0</v>
      </c>
      <c r="S78" s="174">
        <f t="shared" si="17"/>
        <v>0</v>
      </c>
      <c r="T78" s="143">
        <f t="shared" si="18"/>
        <v>0</v>
      </c>
      <c r="U78" s="143" t="e">
        <f t="shared" si="19"/>
        <v>#DIV/0!</v>
      </c>
      <c r="V78" s="144"/>
      <c r="W78" s="144"/>
      <c r="X78" s="144"/>
      <c r="Y78" s="144"/>
      <c r="Z78" s="144"/>
      <c r="AA78" s="144"/>
      <c r="AB78" s="144"/>
      <c r="AC78" s="144"/>
      <c r="AE78" s="26"/>
      <c r="AG78" s="7" t="str">
        <f>+$A$21</f>
        <v/>
      </c>
      <c r="AH78" s="7"/>
      <c r="AI78" s="145">
        <f t="shared" si="20"/>
        <v>0</v>
      </c>
    </row>
    <row r="79" spans="1:46" ht="13.5" x14ac:dyDescent="0.25">
      <c r="A79" s="109" t="str">
        <f>+$A$22</f>
        <v/>
      </c>
      <c r="B79" s="142">
        <f>IF(L69&gt;0,1/L69,0)</f>
        <v>0</v>
      </c>
      <c r="C79" s="142">
        <f>IF(L70&gt;0,1/L70,0)</f>
        <v>0</v>
      </c>
      <c r="D79" s="142">
        <f>IF(L71&gt;0,1/L71,0)</f>
        <v>0</v>
      </c>
      <c r="E79" s="142">
        <f>IF(L72&gt;0,1/L72,0)</f>
        <v>0</v>
      </c>
      <c r="F79" s="142">
        <f>IF(L73&gt;0,1/L73,0)</f>
        <v>0</v>
      </c>
      <c r="G79" s="142">
        <f>IF(L74&gt;0,1/L74,0)</f>
        <v>0</v>
      </c>
      <c r="H79" s="142">
        <f>IF(L75&gt;0,1/L75,0)</f>
        <v>0</v>
      </c>
      <c r="I79" s="142">
        <f>IF(L76&gt;0,1/L76,0)</f>
        <v>0</v>
      </c>
      <c r="J79" s="142">
        <f>IF(L77&gt;0,1/L77,0)</f>
        <v>0</v>
      </c>
      <c r="K79" s="142">
        <f>IF(L78&gt;0,1/L78,0)</f>
        <v>0</v>
      </c>
      <c r="L79" s="185">
        <v>1</v>
      </c>
      <c r="M79" s="108">
        <v>0</v>
      </c>
      <c r="N79" s="108">
        <v>0</v>
      </c>
      <c r="O79" s="108">
        <v>0</v>
      </c>
      <c r="P79" s="108">
        <v>0</v>
      </c>
      <c r="Q79" s="143">
        <f t="shared" si="15"/>
        <v>0</v>
      </c>
      <c r="R79" s="143">
        <f t="shared" si="16"/>
        <v>0</v>
      </c>
      <c r="S79" s="174">
        <f t="shared" si="17"/>
        <v>0</v>
      </c>
      <c r="T79" s="143">
        <f t="shared" si="18"/>
        <v>0</v>
      </c>
      <c r="U79" s="143" t="e">
        <f t="shared" si="19"/>
        <v>#DIV/0!</v>
      </c>
      <c r="V79" s="144"/>
      <c r="W79" s="144"/>
      <c r="X79" s="144"/>
      <c r="Y79" s="144"/>
      <c r="Z79" s="144"/>
      <c r="AA79" s="144"/>
      <c r="AB79" s="144"/>
      <c r="AC79" s="144"/>
      <c r="AE79" s="26"/>
      <c r="AG79" s="7" t="str">
        <f>+$A$22</f>
        <v/>
      </c>
      <c r="AH79" s="7"/>
      <c r="AI79" s="145">
        <f t="shared" si="20"/>
        <v>0</v>
      </c>
    </row>
    <row r="80" spans="1:46" ht="13.5" x14ac:dyDescent="0.25">
      <c r="A80" s="109" t="str">
        <f>+$A$23</f>
        <v/>
      </c>
      <c r="B80" s="142">
        <f>IF(M69&gt;0,1/M69,0)</f>
        <v>0</v>
      </c>
      <c r="C80" s="142">
        <f>IF(M70&gt;0,1/M70,0)</f>
        <v>0</v>
      </c>
      <c r="D80" s="142">
        <f>IF(M71&gt;0,1/M71,0)</f>
        <v>0</v>
      </c>
      <c r="E80" s="142">
        <f>IF(M72&gt;0,1/M72,0)</f>
        <v>0</v>
      </c>
      <c r="F80" s="142">
        <f>IF(M73&gt;0,1/M73,0)</f>
        <v>0</v>
      </c>
      <c r="G80" s="142">
        <f>IF(M74&gt;0,1/M74,0)</f>
        <v>0</v>
      </c>
      <c r="H80" s="142">
        <f>IF(M75&gt;0,1/M75,0)</f>
        <v>0</v>
      </c>
      <c r="I80" s="142">
        <f>IF(M76&gt;0,1/M76,0)</f>
        <v>0</v>
      </c>
      <c r="J80" s="142">
        <f>IF(M77&gt;0,1/M77,0)</f>
        <v>0</v>
      </c>
      <c r="K80" s="142">
        <f>IF(M78&gt;0,1/M78,0)</f>
        <v>0</v>
      </c>
      <c r="L80" s="171">
        <f>IF(M79&gt;0,1/M79,0)</f>
        <v>0</v>
      </c>
      <c r="M80" s="185">
        <v>1</v>
      </c>
      <c r="N80" s="108">
        <v>0</v>
      </c>
      <c r="O80" s="108">
        <v>0</v>
      </c>
      <c r="P80" s="108">
        <v>0</v>
      </c>
      <c r="Q80" s="143">
        <f t="shared" si="15"/>
        <v>0</v>
      </c>
      <c r="R80" s="143">
        <f t="shared" si="16"/>
        <v>0</v>
      </c>
      <c r="S80" s="174">
        <f t="shared" si="17"/>
        <v>0</v>
      </c>
      <c r="T80" s="143">
        <f t="shared" si="18"/>
        <v>0</v>
      </c>
      <c r="U80" s="143" t="e">
        <f t="shared" si="19"/>
        <v>#DIV/0!</v>
      </c>
      <c r="V80" s="144"/>
      <c r="W80" s="144"/>
      <c r="X80" s="144"/>
      <c r="Y80" s="144"/>
      <c r="Z80" s="144"/>
      <c r="AA80" s="144"/>
      <c r="AB80" s="144"/>
      <c r="AC80" s="144"/>
      <c r="AE80" s="26"/>
      <c r="AG80" s="7" t="str">
        <f>+$A$23</f>
        <v/>
      </c>
      <c r="AH80" s="7"/>
      <c r="AI80" s="145">
        <f t="shared" si="20"/>
        <v>0</v>
      </c>
    </row>
    <row r="81" spans="1:35" ht="13.5" x14ac:dyDescent="0.25">
      <c r="A81" s="109" t="str">
        <f>+$A$24</f>
        <v/>
      </c>
      <c r="B81" s="142">
        <f>IF(N69&gt;0,1/N69,0)</f>
        <v>0</v>
      </c>
      <c r="C81" s="142">
        <f>IF(N70&gt;0,1/N70,0)</f>
        <v>0</v>
      </c>
      <c r="D81" s="142">
        <f>IF(N71&gt;0,1/N71,0)</f>
        <v>0</v>
      </c>
      <c r="E81" s="142">
        <f>IF(N72&gt;0,1/N72,0)</f>
        <v>0</v>
      </c>
      <c r="F81" s="142">
        <f>IF(N73&gt;0,1/N73,0)</f>
        <v>0</v>
      </c>
      <c r="G81" s="142">
        <f>IF(N74&gt;0,1/N74,0)</f>
        <v>0</v>
      </c>
      <c r="H81" s="142">
        <f>IF(N75&gt;0,1/N75,0)</f>
        <v>0</v>
      </c>
      <c r="I81" s="142">
        <f>IF(N76&gt;0,1/N76,0)</f>
        <v>0</v>
      </c>
      <c r="J81" s="142">
        <f>IF(N77&gt;0,1/N77,0)</f>
        <v>0</v>
      </c>
      <c r="K81" s="142">
        <f>IF(N78&gt;0,1/N78,0)</f>
        <v>0</v>
      </c>
      <c r="L81" s="171">
        <f>IF(N79&gt;0,1/N79,0)</f>
        <v>0</v>
      </c>
      <c r="M81" s="171">
        <f>IF(N80&gt;0,1/N80,0)</f>
        <v>0</v>
      </c>
      <c r="N81" s="185">
        <v>1</v>
      </c>
      <c r="O81" s="108">
        <v>0</v>
      </c>
      <c r="P81" s="108">
        <v>0</v>
      </c>
      <c r="Q81" s="143">
        <f t="shared" si="15"/>
        <v>0</v>
      </c>
      <c r="R81" s="143">
        <f t="shared" si="16"/>
        <v>0</v>
      </c>
      <c r="S81" s="174">
        <f t="shared" si="17"/>
        <v>0</v>
      </c>
      <c r="T81" s="143">
        <f t="shared" si="18"/>
        <v>0</v>
      </c>
      <c r="U81" s="143" t="e">
        <f t="shared" si="19"/>
        <v>#DIV/0!</v>
      </c>
      <c r="V81" s="144"/>
      <c r="W81" s="144"/>
      <c r="X81" s="144"/>
      <c r="Y81" s="144"/>
      <c r="Z81" s="144"/>
      <c r="AA81" s="144"/>
      <c r="AB81" s="144"/>
      <c r="AC81" s="144"/>
      <c r="AE81" s="26"/>
      <c r="AG81" s="7" t="str">
        <f>+$A$24</f>
        <v/>
      </c>
      <c r="AH81" s="7"/>
      <c r="AI81" s="145">
        <f t="shared" si="20"/>
        <v>0</v>
      </c>
    </row>
    <row r="82" spans="1:35" ht="13.5" x14ac:dyDescent="0.25">
      <c r="A82" s="109" t="str">
        <f>+$A$25</f>
        <v/>
      </c>
      <c r="B82" s="142">
        <f>IF(O69&gt;0,1/O69,0)</f>
        <v>0</v>
      </c>
      <c r="C82" s="142">
        <f>IF(O70&gt;0,1/O70,0)</f>
        <v>0</v>
      </c>
      <c r="D82" s="142">
        <f>IF(O71&gt;0,1/O71,0)</f>
        <v>0</v>
      </c>
      <c r="E82" s="142">
        <f>IF(O72&gt;0,1/O72,0)</f>
        <v>0</v>
      </c>
      <c r="F82" s="142">
        <f>IF(O73&gt;0,1/O73,0)</f>
        <v>0</v>
      </c>
      <c r="G82" s="142">
        <f>IF(O74&gt;0,1/O74,0)</f>
        <v>0</v>
      </c>
      <c r="H82" s="142">
        <f>IF(O75&gt;0,1/O75,0)</f>
        <v>0</v>
      </c>
      <c r="I82" s="142">
        <f>IF(O76&gt;0,1/O76,0)</f>
        <v>0</v>
      </c>
      <c r="J82" s="142">
        <f>IF(O77&gt;0,1/O77,0)</f>
        <v>0</v>
      </c>
      <c r="K82" s="142">
        <f>IF(O78&gt;0,1/O78,0)</f>
        <v>0</v>
      </c>
      <c r="L82" s="171">
        <f>IF(O79&gt;0,1/O79,0)</f>
        <v>0</v>
      </c>
      <c r="M82" s="171">
        <f>IF(O80&gt;0,1/O80,0)</f>
        <v>0</v>
      </c>
      <c r="N82" s="171">
        <f>IF(O81&gt;0,1/O81,0)</f>
        <v>0</v>
      </c>
      <c r="O82" s="185">
        <v>1</v>
      </c>
      <c r="P82" s="108">
        <v>0</v>
      </c>
      <c r="Q82" s="143">
        <f t="shared" si="15"/>
        <v>0</v>
      </c>
      <c r="R82" s="143">
        <f t="shared" si="16"/>
        <v>0</v>
      </c>
      <c r="S82" s="174">
        <f t="shared" si="17"/>
        <v>0</v>
      </c>
      <c r="T82" s="143">
        <f t="shared" si="18"/>
        <v>0</v>
      </c>
      <c r="U82" s="143" t="e">
        <f t="shared" si="19"/>
        <v>#DIV/0!</v>
      </c>
      <c r="V82" s="144"/>
      <c r="W82" s="144"/>
      <c r="X82" s="144"/>
      <c r="Y82" s="144"/>
      <c r="Z82" s="144"/>
      <c r="AA82" s="144"/>
      <c r="AB82" s="144"/>
      <c r="AC82" s="144"/>
      <c r="AE82" s="26"/>
      <c r="AG82" s="7" t="str">
        <f>+$A$25</f>
        <v/>
      </c>
      <c r="AH82" s="7"/>
      <c r="AI82" s="145">
        <f t="shared" si="20"/>
        <v>0</v>
      </c>
    </row>
    <row r="83" spans="1:35" ht="13.5" x14ac:dyDescent="0.25">
      <c r="A83" s="109" t="str">
        <f>+$A$26</f>
        <v/>
      </c>
      <c r="B83" s="142">
        <f>IF(P69&gt;0,1/P69,0)</f>
        <v>0</v>
      </c>
      <c r="C83" s="142">
        <f>IF(P70&gt;0,1/P70,0)</f>
        <v>0</v>
      </c>
      <c r="D83" s="142">
        <f>IF(P71&gt;0,1/P71,0)</f>
        <v>0</v>
      </c>
      <c r="E83" s="142">
        <f>IF(P72&gt;0,1/P72,0)</f>
        <v>0</v>
      </c>
      <c r="F83" s="142">
        <f>IF(P73&gt;0,1/P73,0)</f>
        <v>0</v>
      </c>
      <c r="G83" s="142">
        <f>IF(P74&gt;0,1/P74,0)</f>
        <v>0</v>
      </c>
      <c r="H83" s="142">
        <f>IF(P75&gt;0,1/P75,0)</f>
        <v>0</v>
      </c>
      <c r="I83" s="142">
        <f>IF(P76&gt;0,1/P76,0)</f>
        <v>0</v>
      </c>
      <c r="J83" s="142">
        <f>IF(P77&gt;0,1/P77,0)</f>
        <v>0</v>
      </c>
      <c r="K83" s="142">
        <f>IF(P78&gt;0,1/P78,0)</f>
        <v>0</v>
      </c>
      <c r="L83" s="171">
        <f>IF(P79&gt;0,1/P79,0)</f>
        <v>0</v>
      </c>
      <c r="M83" s="171">
        <f>IF(P80&gt;0,1/P80,0)</f>
        <v>0</v>
      </c>
      <c r="N83" s="171">
        <f>IF(P81&gt;0,1/P81,0)</f>
        <v>0</v>
      </c>
      <c r="O83" s="171">
        <f>IF(P82&gt;0,1/P82,0)</f>
        <v>0</v>
      </c>
      <c r="P83" s="185">
        <v>1</v>
      </c>
      <c r="Q83" s="143">
        <f t="shared" si="15"/>
        <v>0</v>
      </c>
      <c r="R83" s="143">
        <f t="shared" si="16"/>
        <v>0</v>
      </c>
      <c r="S83" s="174">
        <f t="shared" si="17"/>
        <v>0</v>
      </c>
      <c r="T83" s="143">
        <f t="shared" si="18"/>
        <v>0</v>
      </c>
      <c r="U83" s="143" t="e">
        <f t="shared" si="19"/>
        <v>#DIV/0!</v>
      </c>
      <c r="AE83" s="26"/>
      <c r="AG83" s="40" t="str">
        <f>+$A$26</f>
        <v/>
      </c>
      <c r="AH83" s="40"/>
      <c r="AI83" s="145">
        <f t="shared" si="20"/>
        <v>0</v>
      </c>
    </row>
    <row r="84" spans="1:35" s="26" customFormat="1" ht="13.5" x14ac:dyDescent="0.25">
      <c r="A84" s="146" t="s">
        <v>44</v>
      </c>
      <c r="B84" s="147" t="e">
        <f>IF(B69&gt;0,ROUND(SUM(B69:B83)*U69,3),0)</f>
        <v>#DIV/0!</v>
      </c>
      <c r="C84" s="147">
        <f>IF(C69&gt;0,ROUND(SUM(C69:C83)*U70,3),0)</f>
        <v>0</v>
      </c>
      <c r="D84" s="147">
        <f>IF(D69&gt;0,ROUND(SUM(D69:D83)*U71,3),0)</f>
        <v>0</v>
      </c>
      <c r="E84" s="147">
        <f>IF(E69&gt;0,ROUND(SUM(E69:E83)*U72,3),0)</f>
        <v>0</v>
      </c>
      <c r="F84" s="147">
        <f>IF(F69&gt;0,ROUND(SUM(F69:F83)*U73,3),0)</f>
        <v>0</v>
      </c>
      <c r="G84" s="147">
        <f>IF(G69&gt;0,ROUND(SUM(G69:G83)*U74,3),0)</f>
        <v>0</v>
      </c>
      <c r="H84" s="147">
        <f>IF(H69&gt;0,ROUND(SUM(H69:H83)*U75,3),0)</f>
        <v>0</v>
      </c>
      <c r="I84" s="147">
        <f>IF(I69&gt;0,ROUND(SUM(I69:I83)*U76,3),0)</f>
        <v>0</v>
      </c>
      <c r="J84" s="147">
        <f>IF(J69&gt;0,ROUND(SUM(J69:J83)*U77,3),0)</f>
        <v>0</v>
      </c>
      <c r="K84" s="147">
        <f>IF(K69&gt;0,ROUND(SUM(K69:K83)*U78,3),0)</f>
        <v>0</v>
      </c>
      <c r="L84" s="147">
        <f>IF(L69&gt;0,ROUND(SUM(L69:L83)*U79,3),0)</f>
        <v>0</v>
      </c>
      <c r="M84" s="147">
        <f>IF(M69&gt;0,ROUND(SUM(M69:M83)*U80,3),0)</f>
        <v>0</v>
      </c>
      <c r="N84" s="147">
        <f>IF(N69&gt;0,ROUND(SUM(N69:N83)*U81,3),0)</f>
        <v>0</v>
      </c>
      <c r="O84" s="147">
        <f>IF(O69&gt;0,ROUND(SUM(O69:O83)*U82,3),0)</f>
        <v>0</v>
      </c>
      <c r="P84" s="147">
        <f>IF(P69&gt;0,ROUND(SUM(P69:P83)*U83,3),0)</f>
        <v>0</v>
      </c>
      <c r="Q84" s="377" t="s">
        <v>43</v>
      </c>
      <c r="R84" s="377"/>
      <c r="S84" s="148">
        <f>ROUND(SUM(T69:T83),3)</f>
        <v>0</v>
      </c>
      <c r="T84" s="205" t="s">
        <v>45</v>
      </c>
      <c r="U84" s="148" t="e">
        <f>ROUND(SUM(B84:P84),3)</f>
        <v>#DIV/0!</v>
      </c>
      <c r="V84" s="415"/>
      <c r="W84" s="415"/>
      <c r="X84" s="415"/>
      <c r="Y84" s="415"/>
      <c r="Z84" s="415"/>
      <c r="AA84" s="415"/>
      <c r="AB84" s="135"/>
      <c r="AC84" s="146" t="str">
        <f>IF(AC68="","",SUM(AC69:AC82))</f>
        <v/>
      </c>
      <c r="AD84" s="146"/>
      <c r="AE84" s="146"/>
      <c r="AF84" s="146"/>
      <c r="AG84" s="175"/>
      <c r="AH84" s="175"/>
      <c r="AI84" s="175"/>
    </row>
    <row r="85" spans="1:35" ht="24" customHeight="1" x14ac:dyDescent="0.2">
      <c r="Q85" s="135"/>
      <c r="R85" s="135"/>
      <c r="S85" s="135"/>
      <c r="T85" s="135"/>
      <c r="U85" s="135"/>
    </row>
    <row r="86" spans="1:35" ht="18.75" x14ac:dyDescent="0.3">
      <c r="A86" s="19" t="str">
        <f>IF(Anagrafica!A92&lt;&gt;"",Anagrafica!A92&amp;" - "&amp;Anagrafica!B92,"")</f>
        <v/>
      </c>
      <c r="B86" s="20"/>
      <c r="D86" s="1"/>
      <c r="Q86" s="135"/>
      <c r="R86" s="135"/>
      <c r="S86" s="135"/>
      <c r="T86" s="135"/>
      <c r="U86" s="135"/>
    </row>
    <row r="87" spans="1:35" s="5" customFormat="1" ht="13.5" customHeight="1" x14ac:dyDescent="0.2">
      <c r="A87" s="137" t="s">
        <v>10</v>
      </c>
      <c r="B87" s="109" t="s">
        <v>28</v>
      </c>
      <c r="C87" s="109" t="s">
        <v>56</v>
      </c>
      <c r="D87" s="109" t="s">
        <v>29</v>
      </c>
      <c r="E87" s="109" t="s">
        <v>27</v>
      </c>
      <c r="F87" s="109" t="s">
        <v>30</v>
      </c>
      <c r="G87" s="109" t="s">
        <v>31</v>
      </c>
      <c r="H87" s="109" t="s">
        <v>32</v>
      </c>
      <c r="I87" s="109" t="s">
        <v>33</v>
      </c>
      <c r="J87" s="109" t="s">
        <v>34</v>
      </c>
      <c r="K87" s="109" t="s">
        <v>39</v>
      </c>
      <c r="L87" s="138" t="s">
        <v>49</v>
      </c>
      <c r="M87" s="138" t="s">
        <v>35</v>
      </c>
      <c r="N87" s="138" t="s">
        <v>36</v>
      </c>
      <c r="O87" s="138" t="s">
        <v>37</v>
      </c>
      <c r="P87" s="138" t="s">
        <v>38</v>
      </c>
      <c r="Q87" s="139" t="s">
        <v>41</v>
      </c>
      <c r="R87" s="140" t="s">
        <v>41</v>
      </c>
      <c r="S87" s="140" t="s">
        <v>41</v>
      </c>
      <c r="T87" s="141" t="s">
        <v>42</v>
      </c>
      <c r="U87" s="141" t="s">
        <v>46</v>
      </c>
      <c r="AE87" s="26"/>
      <c r="AG87" s="4" t="s">
        <v>10</v>
      </c>
      <c r="AI87" s="5" t="s">
        <v>0</v>
      </c>
    </row>
    <row r="88" spans="1:35" ht="13.5" x14ac:dyDescent="0.25">
      <c r="A88" s="109" t="str">
        <f>+$A$12</f>
        <v/>
      </c>
      <c r="B88" s="184">
        <v>1</v>
      </c>
      <c r="C88" s="108">
        <v>0</v>
      </c>
      <c r="D88" s="108">
        <v>0</v>
      </c>
      <c r="E88" s="108">
        <v>0</v>
      </c>
      <c r="F88" s="108">
        <v>0</v>
      </c>
      <c r="G88" s="108">
        <v>0</v>
      </c>
      <c r="H88" s="108">
        <v>0</v>
      </c>
      <c r="I88" s="108">
        <v>0</v>
      </c>
      <c r="J88" s="108">
        <v>0</v>
      </c>
      <c r="K88" s="108">
        <v>0</v>
      </c>
      <c r="L88" s="108">
        <v>0</v>
      </c>
      <c r="M88" s="108">
        <v>0</v>
      </c>
      <c r="N88" s="108">
        <v>0</v>
      </c>
      <c r="O88" s="108">
        <v>0</v>
      </c>
      <c r="P88" s="108">
        <v>0</v>
      </c>
      <c r="Q88" s="143">
        <f t="shared" ref="Q88:Q102" si="21">+IF(B$10=2,POWER(PRODUCT(B88:C88),1/$B$10),IF(B$10=3,POWER(PRODUCT(B88:D88),1/$B$10),IF(B$10=4,POWER(PRODUCT(B88:E88),1/$B$10),IF(B$10=5,POWER(PRODUCT(B88:F88),1/$B$10),IF(B$10=6,POWER(PRODUCT(B88:G88),1/$B$10),0)))))</f>
        <v>0</v>
      </c>
      <c r="R88" s="143">
        <f t="shared" ref="R88:R102" si="22">+IF(B$10=7,POWER(PRODUCT(B88:H88),1/$B$10),IF(B$10=8,POWER(PRODUCT(B88:I88),1/$B$10),IF(B$10=9,POWER(PRODUCT(B88:J88),1/$B$10),IF(B$10=10,POWER(PRODUCT(B88:K88),1/$B$10),0))))</f>
        <v>0</v>
      </c>
      <c r="S88" s="174">
        <f t="shared" ref="S88:S102" si="23">+IF(B$10=11,POWER(PRODUCT(B88:L88),1/$B$10),IF(B$10=12,POWER(PRODUCT(B88:M88),1/$B$10),IF(B$10=13,POWER(PRODUCT(B88:N88),1/$B$10),IF(B$10=14,POWER(PRODUCT(B88:O88),1/$B$10),IF(B$10=15,POWER(PRODUCT(B88:P88),1/$B$10),0)))))</f>
        <v>0</v>
      </c>
      <c r="T88" s="143">
        <f>ROUND(MAX(Q88:S88),3)</f>
        <v>0</v>
      </c>
      <c r="U88" s="143" t="e">
        <f>ROUND(T88/S$103,3)</f>
        <v>#DIV/0!</v>
      </c>
      <c r="V88" s="144"/>
      <c r="W88" s="144"/>
      <c r="X88" s="144"/>
      <c r="Y88" s="144"/>
      <c r="Z88" s="144"/>
      <c r="AA88" s="144"/>
      <c r="AB88" s="144"/>
      <c r="AC88" s="144"/>
      <c r="AE88" s="26"/>
      <c r="AG88" s="6" t="str">
        <f>+$A$12</f>
        <v/>
      </c>
      <c r="AH88" s="6"/>
      <c r="AI88" s="145">
        <f>IF(S$103&gt;0,ROUND(U88/MAX(U$88:U$102),3),0)</f>
        <v>0</v>
      </c>
    </row>
    <row r="89" spans="1:35" ht="13.5" x14ac:dyDescent="0.25">
      <c r="A89" s="109" t="str">
        <f>+$A$13</f>
        <v/>
      </c>
      <c r="B89" s="142">
        <f>IF(C88&gt;0,1/C88,0)</f>
        <v>0</v>
      </c>
      <c r="C89" s="184">
        <v>1</v>
      </c>
      <c r="D89" s="108">
        <v>0</v>
      </c>
      <c r="E89" s="108">
        <v>0</v>
      </c>
      <c r="F89" s="108">
        <v>0</v>
      </c>
      <c r="G89" s="108">
        <v>0</v>
      </c>
      <c r="H89" s="108">
        <v>0</v>
      </c>
      <c r="I89" s="108">
        <v>0</v>
      </c>
      <c r="J89" s="108">
        <v>0</v>
      </c>
      <c r="K89" s="108">
        <v>0</v>
      </c>
      <c r="L89" s="108">
        <v>0</v>
      </c>
      <c r="M89" s="108">
        <v>0</v>
      </c>
      <c r="N89" s="108">
        <v>0</v>
      </c>
      <c r="O89" s="108">
        <v>0</v>
      </c>
      <c r="P89" s="108">
        <v>0</v>
      </c>
      <c r="Q89" s="143">
        <f t="shared" si="21"/>
        <v>0</v>
      </c>
      <c r="R89" s="143">
        <f t="shared" si="22"/>
        <v>0</v>
      </c>
      <c r="S89" s="174">
        <f t="shared" si="23"/>
        <v>0</v>
      </c>
      <c r="T89" s="143">
        <f t="shared" ref="T89:T102" si="24">ROUND(MAX(Q89:S89),3)</f>
        <v>0</v>
      </c>
      <c r="U89" s="143" t="e">
        <f t="shared" ref="U89:U102" si="25">ROUND(T89/S$103,3)</f>
        <v>#DIV/0!</v>
      </c>
      <c r="V89" s="144"/>
      <c r="W89" s="144"/>
      <c r="X89" s="144"/>
      <c r="Y89" s="144"/>
      <c r="Z89" s="144"/>
      <c r="AA89" s="144"/>
      <c r="AB89" s="144"/>
      <c r="AC89" s="144"/>
      <c r="AE89" s="26"/>
      <c r="AG89" s="7" t="str">
        <f>+$A$13</f>
        <v/>
      </c>
      <c r="AH89" s="7"/>
      <c r="AI89" s="145">
        <f t="shared" ref="AI89:AI102" si="26">IF(S$103&gt;0,ROUND(U89/MAX(U$88:U$102),3),0)</f>
        <v>0</v>
      </c>
    </row>
    <row r="90" spans="1:35" ht="13.5" x14ac:dyDescent="0.25">
      <c r="A90" s="109" t="str">
        <f>+$A$14</f>
        <v/>
      </c>
      <c r="B90" s="142">
        <f>IF(D88&gt;0,1/D88,0)</f>
        <v>0</v>
      </c>
      <c r="C90" s="142">
        <f>IF(D89&gt;0,1/D89,0)</f>
        <v>0</v>
      </c>
      <c r="D90" s="184">
        <v>1</v>
      </c>
      <c r="E90" s="108">
        <v>0</v>
      </c>
      <c r="F90" s="108">
        <v>0</v>
      </c>
      <c r="G90" s="108">
        <v>0</v>
      </c>
      <c r="H90" s="108">
        <v>0</v>
      </c>
      <c r="I90" s="108">
        <v>0</v>
      </c>
      <c r="J90" s="108">
        <v>0</v>
      </c>
      <c r="K90" s="108">
        <v>0</v>
      </c>
      <c r="L90" s="108">
        <v>0</v>
      </c>
      <c r="M90" s="108">
        <v>0</v>
      </c>
      <c r="N90" s="108">
        <v>0</v>
      </c>
      <c r="O90" s="108">
        <v>0</v>
      </c>
      <c r="P90" s="108">
        <v>0</v>
      </c>
      <c r="Q90" s="143">
        <f t="shared" si="21"/>
        <v>0</v>
      </c>
      <c r="R90" s="143">
        <f t="shared" si="22"/>
        <v>0</v>
      </c>
      <c r="S90" s="174">
        <f t="shared" si="23"/>
        <v>0</v>
      </c>
      <c r="T90" s="143">
        <f t="shared" si="24"/>
        <v>0</v>
      </c>
      <c r="U90" s="143" t="e">
        <f t="shared" si="25"/>
        <v>#DIV/0!</v>
      </c>
      <c r="V90" s="144"/>
      <c r="W90" s="144"/>
      <c r="X90" s="144"/>
      <c r="Y90" s="144"/>
      <c r="Z90" s="144"/>
      <c r="AA90" s="144"/>
      <c r="AB90" s="144"/>
      <c r="AC90" s="144"/>
      <c r="AE90" s="26"/>
      <c r="AG90" s="7" t="str">
        <f>+$A$14</f>
        <v/>
      </c>
      <c r="AH90" s="7"/>
      <c r="AI90" s="145">
        <f t="shared" si="26"/>
        <v>0</v>
      </c>
    </row>
    <row r="91" spans="1:35" ht="13.5" x14ac:dyDescent="0.25">
      <c r="A91" s="109" t="str">
        <f>+$A$15</f>
        <v/>
      </c>
      <c r="B91" s="142">
        <f>IF(E88&gt;0,1/E88,0)</f>
        <v>0</v>
      </c>
      <c r="C91" s="142">
        <f>IF(E89&gt;0,1/E89,0)</f>
        <v>0</v>
      </c>
      <c r="D91" s="142">
        <f>IF(E90&gt;0,1/E90,0)</f>
        <v>0</v>
      </c>
      <c r="E91" s="184">
        <v>1</v>
      </c>
      <c r="F91" s="108">
        <v>0</v>
      </c>
      <c r="G91" s="108">
        <v>0</v>
      </c>
      <c r="H91" s="108">
        <v>0</v>
      </c>
      <c r="I91" s="108">
        <v>0</v>
      </c>
      <c r="J91" s="108">
        <v>0</v>
      </c>
      <c r="K91" s="108">
        <v>0</v>
      </c>
      <c r="L91" s="108">
        <v>0</v>
      </c>
      <c r="M91" s="108">
        <v>0</v>
      </c>
      <c r="N91" s="108">
        <v>0</v>
      </c>
      <c r="O91" s="108">
        <v>0</v>
      </c>
      <c r="P91" s="108">
        <v>0</v>
      </c>
      <c r="Q91" s="143">
        <f t="shared" si="21"/>
        <v>0</v>
      </c>
      <c r="R91" s="143">
        <f t="shared" si="22"/>
        <v>0</v>
      </c>
      <c r="S91" s="174">
        <f t="shared" si="23"/>
        <v>0</v>
      </c>
      <c r="T91" s="143">
        <f t="shared" si="24"/>
        <v>0</v>
      </c>
      <c r="U91" s="143" t="e">
        <f t="shared" si="25"/>
        <v>#DIV/0!</v>
      </c>
      <c r="V91" s="144"/>
      <c r="W91" s="144"/>
      <c r="X91" s="144"/>
      <c r="Y91" s="144"/>
      <c r="Z91" s="144"/>
      <c r="AA91" s="144"/>
      <c r="AB91" s="144"/>
      <c r="AC91" s="144"/>
      <c r="AE91" s="26"/>
      <c r="AG91" s="7" t="str">
        <f>+$A$15</f>
        <v/>
      </c>
      <c r="AH91" s="7"/>
      <c r="AI91" s="145">
        <f t="shared" si="26"/>
        <v>0</v>
      </c>
    </row>
    <row r="92" spans="1:35" ht="13.5" x14ac:dyDescent="0.25">
      <c r="A92" s="109" t="str">
        <f>+$A$16</f>
        <v/>
      </c>
      <c r="B92" s="142">
        <f>IF(F88&gt;0,1/F88,0)</f>
        <v>0</v>
      </c>
      <c r="C92" s="142">
        <f>IF(F89&gt;0,1/F89,0)</f>
        <v>0</v>
      </c>
      <c r="D92" s="142">
        <f>IF(F90&gt;0,1/F90,0)</f>
        <v>0</v>
      </c>
      <c r="E92" s="142">
        <f>IF(F91&gt;0,1/F91,0)</f>
        <v>0</v>
      </c>
      <c r="F92" s="184">
        <v>1</v>
      </c>
      <c r="G92" s="108">
        <v>0</v>
      </c>
      <c r="H92" s="108">
        <v>0</v>
      </c>
      <c r="I92" s="108">
        <v>0</v>
      </c>
      <c r="J92" s="108">
        <v>0</v>
      </c>
      <c r="K92" s="108">
        <v>0</v>
      </c>
      <c r="L92" s="108">
        <v>0</v>
      </c>
      <c r="M92" s="108">
        <v>0</v>
      </c>
      <c r="N92" s="108">
        <v>0</v>
      </c>
      <c r="O92" s="108">
        <v>0</v>
      </c>
      <c r="P92" s="108">
        <v>0</v>
      </c>
      <c r="Q92" s="143">
        <f t="shared" si="21"/>
        <v>0</v>
      </c>
      <c r="R92" s="143">
        <f t="shared" si="22"/>
        <v>0</v>
      </c>
      <c r="S92" s="174">
        <f t="shared" si="23"/>
        <v>0</v>
      </c>
      <c r="T92" s="143">
        <f t="shared" si="24"/>
        <v>0</v>
      </c>
      <c r="U92" s="143" t="e">
        <f t="shared" si="25"/>
        <v>#DIV/0!</v>
      </c>
      <c r="V92" s="144"/>
      <c r="W92" s="144"/>
      <c r="X92" s="144"/>
      <c r="Y92" s="144"/>
      <c r="Z92" s="144"/>
      <c r="AA92" s="144"/>
      <c r="AB92" s="144"/>
      <c r="AC92" s="144"/>
      <c r="AE92" s="26"/>
      <c r="AG92" s="7" t="str">
        <f>+$A$16</f>
        <v/>
      </c>
      <c r="AH92" s="7"/>
      <c r="AI92" s="145">
        <f t="shared" si="26"/>
        <v>0</v>
      </c>
    </row>
    <row r="93" spans="1:35" ht="13.5" x14ac:dyDescent="0.25">
      <c r="A93" s="109" t="str">
        <f>+$A$17</f>
        <v/>
      </c>
      <c r="B93" s="142">
        <f>IF(G88&gt;0,1/G88,0)</f>
        <v>0</v>
      </c>
      <c r="C93" s="142">
        <f>IF(G89&gt;0,1/G89,0)</f>
        <v>0</v>
      </c>
      <c r="D93" s="142">
        <f>IF(G90&gt;0,1/G90,0)</f>
        <v>0</v>
      </c>
      <c r="E93" s="142">
        <f>IF(G91&gt;0,1/G91,0)</f>
        <v>0</v>
      </c>
      <c r="F93" s="142">
        <f>IF(G92&gt;0,1/G92,0)</f>
        <v>0</v>
      </c>
      <c r="G93" s="184">
        <v>1</v>
      </c>
      <c r="H93" s="108">
        <v>0</v>
      </c>
      <c r="I93" s="108">
        <v>0</v>
      </c>
      <c r="J93" s="108">
        <v>0</v>
      </c>
      <c r="K93" s="108">
        <v>0</v>
      </c>
      <c r="L93" s="108">
        <v>0</v>
      </c>
      <c r="M93" s="108">
        <v>0</v>
      </c>
      <c r="N93" s="108">
        <v>0</v>
      </c>
      <c r="O93" s="108">
        <v>0</v>
      </c>
      <c r="P93" s="108">
        <v>0</v>
      </c>
      <c r="Q93" s="143">
        <f t="shared" si="21"/>
        <v>0</v>
      </c>
      <c r="R93" s="143">
        <f t="shared" si="22"/>
        <v>0</v>
      </c>
      <c r="S93" s="174">
        <f t="shared" si="23"/>
        <v>0</v>
      </c>
      <c r="T93" s="143">
        <f t="shared" si="24"/>
        <v>0</v>
      </c>
      <c r="U93" s="143" t="e">
        <f t="shared" si="25"/>
        <v>#DIV/0!</v>
      </c>
      <c r="V93" s="144"/>
      <c r="W93" s="144"/>
      <c r="X93" s="144"/>
      <c r="Y93" s="144"/>
      <c r="Z93" s="144"/>
      <c r="AA93" s="144"/>
      <c r="AB93" s="144"/>
      <c r="AC93" s="144"/>
      <c r="AE93" s="26"/>
      <c r="AG93" s="7" t="str">
        <f>+$A$17</f>
        <v/>
      </c>
      <c r="AH93" s="7"/>
      <c r="AI93" s="145">
        <f t="shared" si="26"/>
        <v>0</v>
      </c>
    </row>
    <row r="94" spans="1:35" ht="13.5" x14ac:dyDescent="0.25">
      <c r="A94" s="109" t="str">
        <f>+$A$18</f>
        <v/>
      </c>
      <c r="B94" s="142">
        <f>IF(H88&gt;0,1/H88,0)</f>
        <v>0</v>
      </c>
      <c r="C94" s="142">
        <f>IF(H89&gt;0,1/H89,0)</f>
        <v>0</v>
      </c>
      <c r="D94" s="142">
        <f>IF(H90&gt;0,1/H90,0)</f>
        <v>0</v>
      </c>
      <c r="E94" s="142">
        <f>IF(H91&gt;0,1/H91,0)</f>
        <v>0</v>
      </c>
      <c r="F94" s="142">
        <f>IF(H92&gt;0,1/H92,0)</f>
        <v>0</v>
      </c>
      <c r="G94" s="142">
        <f>IF(H93&gt;0,1/H93,0)</f>
        <v>0</v>
      </c>
      <c r="H94" s="184">
        <v>1</v>
      </c>
      <c r="I94" s="108">
        <v>0</v>
      </c>
      <c r="J94" s="108">
        <v>0</v>
      </c>
      <c r="K94" s="108">
        <v>0</v>
      </c>
      <c r="L94" s="108">
        <v>0</v>
      </c>
      <c r="M94" s="108">
        <v>0</v>
      </c>
      <c r="N94" s="108">
        <v>0</v>
      </c>
      <c r="O94" s="108">
        <v>0</v>
      </c>
      <c r="P94" s="108">
        <v>0</v>
      </c>
      <c r="Q94" s="143">
        <f t="shared" si="21"/>
        <v>0</v>
      </c>
      <c r="R94" s="143">
        <f t="shared" si="22"/>
        <v>0</v>
      </c>
      <c r="S94" s="174">
        <f t="shared" si="23"/>
        <v>0</v>
      </c>
      <c r="T94" s="143">
        <f t="shared" si="24"/>
        <v>0</v>
      </c>
      <c r="U94" s="143" t="e">
        <f t="shared" si="25"/>
        <v>#DIV/0!</v>
      </c>
      <c r="V94" s="144"/>
      <c r="W94" s="144"/>
      <c r="X94" s="144"/>
      <c r="Y94" s="144"/>
      <c r="Z94" s="144"/>
      <c r="AA94" s="144"/>
      <c r="AB94" s="144"/>
      <c r="AC94" s="144"/>
      <c r="AE94" s="26"/>
      <c r="AG94" s="7" t="str">
        <f>+$A$18</f>
        <v/>
      </c>
      <c r="AH94" s="7"/>
      <c r="AI94" s="145">
        <f t="shared" si="26"/>
        <v>0</v>
      </c>
    </row>
    <row r="95" spans="1:35" ht="13.5" x14ac:dyDescent="0.25">
      <c r="A95" s="109" t="str">
        <f>+$A$19</f>
        <v/>
      </c>
      <c r="B95" s="142">
        <f>IF(I88&gt;0,1/I88,0)</f>
        <v>0</v>
      </c>
      <c r="C95" s="142">
        <f>IF(I89&gt;0,1/I89,0)</f>
        <v>0</v>
      </c>
      <c r="D95" s="142">
        <f>IF(I90&gt;0,1/I90,0)</f>
        <v>0</v>
      </c>
      <c r="E95" s="142">
        <f>IF(I91&gt;0,1/I91,0)</f>
        <v>0</v>
      </c>
      <c r="F95" s="142">
        <f>IF(I92&gt;0,1/I92,0)</f>
        <v>0</v>
      </c>
      <c r="G95" s="142">
        <f>IF(I93&gt;0,1/I93,0)</f>
        <v>0</v>
      </c>
      <c r="H95" s="142">
        <f>IF(I94&gt;0,1/I94,0)</f>
        <v>0</v>
      </c>
      <c r="I95" s="184">
        <v>1</v>
      </c>
      <c r="J95" s="108">
        <v>0</v>
      </c>
      <c r="K95" s="108">
        <v>0</v>
      </c>
      <c r="L95" s="108">
        <v>0</v>
      </c>
      <c r="M95" s="108">
        <v>0</v>
      </c>
      <c r="N95" s="108">
        <v>0</v>
      </c>
      <c r="O95" s="108">
        <v>0</v>
      </c>
      <c r="P95" s="108">
        <v>0</v>
      </c>
      <c r="Q95" s="143">
        <f t="shared" si="21"/>
        <v>0</v>
      </c>
      <c r="R95" s="143">
        <f t="shared" si="22"/>
        <v>0</v>
      </c>
      <c r="S95" s="174">
        <f t="shared" si="23"/>
        <v>0</v>
      </c>
      <c r="T95" s="143">
        <f t="shared" si="24"/>
        <v>0</v>
      </c>
      <c r="U95" s="143" t="e">
        <f t="shared" si="25"/>
        <v>#DIV/0!</v>
      </c>
      <c r="V95" s="144"/>
      <c r="W95" s="144"/>
      <c r="X95" s="144"/>
      <c r="Y95" s="144"/>
      <c r="Z95" s="144"/>
      <c r="AA95" s="144"/>
      <c r="AB95" s="144"/>
      <c r="AC95" s="144"/>
      <c r="AE95" s="26"/>
      <c r="AG95" s="7" t="str">
        <f>+$A$19</f>
        <v/>
      </c>
      <c r="AH95" s="7"/>
      <c r="AI95" s="145">
        <f t="shared" si="26"/>
        <v>0</v>
      </c>
    </row>
    <row r="96" spans="1:35" ht="13.5" x14ac:dyDescent="0.25">
      <c r="A96" s="109" t="str">
        <f>+$A$20</f>
        <v/>
      </c>
      <c r="B96" s="142">
        <f>IF(J88&gt;0,1/J88,0)</f>
        <v>0</v>
      </c>
      <c r="C96" s="142">
        <f>IF(J89&gt;0,1/J89,0)</f>
        <v>0</v>
      </c>
      <c r="D96" s="142">
        <f>IF(J90&gt;0,1/J90,0)</f>
        <v>0</v>
      </c>
      <c r="E96" s="142">
        <f>IF(J91&gt;0,1/J91,0)</f>
        <v>0</v>
      </c>
      <c r="F96" s="142">
        <f>IF(J92&gt;0,1/J92,0)</f>
        <v>0</v>
      </c>
      <c r="G96" s="142">
        <f>IF(J93&gt;0,1/J93,0)</f>
        <v>0</v>
      </c>
      <c r="H96" s="142">
        <f>IF(J94&gt;0,1/J94,0)</f>
        <v>0</v>
      </c>
      <c r="I96" s="142">
        <f>IF(J95&gt;0,1/J95,0)</f>
        <v>0</v>
      </c>
      <c r="J96" s="184">
        <v>1</v>
      </c>
      <c r="K96" s="108">
        <v>0</v>
      </c>
      <c r="L96" s="108">
        <v>0</v>
      </c>
      <c r="M96" s="108">
        <v>0</v>
      </c>
      <c r="N96" s="108">
        <v>0</v>
      </c>
      <c r="O96" s="108">
        <v>0</v>
      </c>
      <c r="P96" s="108">
        <v>0</v>
      </c>
      <c r="Q96" s="143">
        <f t="shared" si="21"/>
        <v>0</v>
      </c>
      <c r="R96" s="143">
        <f t="shared" si="22"/>
        <v>0</v>
      </c>
      <c r="S96" s="174">
        <f t="shared" si="23"/>
        <v>0</v>
      </c>
      <c r="T96" s="143">
        <f t="shared" si="24"/>
        <v>0</v>
      </c>
      <c r="U96" s="143" t="e">
        <f t="shared" si="25"/>
        <v>#DIV/0!</v>
      </c>
      <c r="V96" s="144"/>
      <c r="W96" s="144"/>
      <c r="X96" s="144"/>
      <c r="Y96" s="144"/>
      <c r="Z96" s="144"/>
      <c r="AA96" s="144"/>
      <c r="AB96" s="144"/>
      <c r="AC96" s="144"/>
      <c r="AE96" s="26"/>
      <c r="AG96" s="7" t="str">
        <f>+$A$20</f>
        <v/>
      </c>
      <c r="AH96" s="7"/>
      <c r="AI96" s="145">
        <f t="shared" si="26"/>
        <v>0</v>
      </c>
    </row>
    <row r="97" spans="1:35" ht="13.5" x14ac:dyDescent="0.25">
      <c r="A97" s="109" t="str">
        <f>+$A$21</f>
        <v/>
      </c>
      <c r="B97" s="142">
        <f>IF(K88&gt;0,1/K88,0)</f>
        <v>0</v>
      </c>
      <c r="C97" s="142">
        <f>IF(K89&gt;0,1/K89,0)</f>
        <v>0</v>
      </c>
      <c r="D97" s="142">
        <f>IF(K90&gt;0,1/K90,K90)</f>
        <v>0</v>
      </c>
      <c r="E97" s="142">
        <f>IF(K91&gt;0,1/K91,0)</f>
        <v>0</v>
      </c>
      <c r="F97" s="142">
        <f>IF(K92&gt;0,1/K92,K92)</f>
        <v>0</v>
      </c>
      <c r="G97" s="142">
        <f>IF(K93&gt;0,1/K93,0)</f>
        <v>0</v>
      </c>
      <c r="H97" s="142">
        <f>IF(K94&gt;0,1/K94,0)</f>
        <v>0</v>
      </c>
      <c r="I97" s="142">
        <f>IF(K95&gt;0,1/K95,0)</f>
        <v>0</v>
      </c>
      <c r="J97" s="142">
        <f>IF(K96&gt;0,1/K96,0)</f>
        <v>0</v>
      </c>
      <c r="K97" s="184">
        <v>1</v>
      </c>
      <c r="L97" s="108">
        <v>0</v>
      </c>
      <c r="M97" s="108">
        <v>0</v>
      </c>
      <c r="N97" s="108">
        <v>0</v>
      </c>
      <c r="O97" s="108">
        <v>0</v>
      </c>
      <c r="P97" s="108">
        <v>0</v>
      </c>
      <c r="Q97" s="143">
        <f t="shared" si="21"/>
        <v>0</v>
      </c>
      <c r="R97" s="143">
        <f t="shared" si="22"/>
        <v>0</v>
      </c>
      <c r="S97" s="174">
        <f t="shared" si="23"/>
        <v>0</v>
      </c>
      <c r="T97" s="143">
        <f t="shared" si="24"/>
        <v>0</v>
      </c>
      <c r="U97" s="143" t="e">
        <f t="shared" si="25"/>
        <v>#DIV/0!</v>
      </c>
      <c r="V97" s="144"/>
      <c r="W97" s="144"/>
      <c r="X97" s="144"/>
      <c r="Y97" s="144"/>
      <c r="Z97" s="144"/>
      <c r="AA97" s="144"/>
      <c r="AB97" s="144"/>
      <c r="AC97" s="144"/>
      <c r="AE97" s="26"/>
      <c r="AG97" s="7" t="str">
        <f>+$A$21</f>
        <v/>
      </c>
      <c r="AH97" s="7"/>
      <c r="AI97" s="145">
        <f t="shared" si="26"/>
        <v>0</v>
      </c>
    </row>
    <row r="98" spans="1:35" ht="13.5" x14ac:dyDescent="0.25">
      <c r="A98" s="109" t="str">
        <f>+$A$22</f>
        <v/>
      </c>
      <c r="B98" s="142">
        <f>IF(L88&gt;0,1/L88,0)</f>
        <v>0</v>
      </c>
      <c r="C98" s="142">
        <f>IF(L89&gt;0,1/L89,0)</f>
        <v>0</v>
      </c>
      <c r="D98" s="142">
        <f>IF(L90&gt;0,1/L90,0)</f>
        <v>0</v>
      </c>
      <c r="E98" s="142">
        <f>IF(L91&gt;0,1/L91,0)</f>
        <v>0</v>
      </c>
      <c r="F98" s="142">
        <f>IF(L92&gt;0,1/L92,0)</f>
        <v>0</v>
      </c>
      <c r="G98" s="142">
        <f>IF(L93&gt;0,1/L93,0)</f>
        <v>0</v>
      </c>
      <c r="H98" s="142">
        <f>IF(L94&gt;0,1/L94,0)</f>
        <v>0</v>
      </c>
      <c r="I98" s="142">
        <f>IF(L95&gt;0,1/L95,0)</f>
        <v>0</v>
      </c>
      <c r="J98" s="142">
        <f>IF(L96&gt;0,1/L96,0)</f>
        <v>0</v>
      </c>
      <c r="K98" s="142">
        <f>IF(L97&gt;0,1/L97,0)</f>
        <v>0</v>
      </c>
      <c r="L98" s="185">
        <v>1</v>
      </c>
      <c r="M98" s="108">
        <v>0</v>
      </c>
      <c r="N98" s="108">
        <v>0</v>
      </c>
      <c r="O98" s="108">
        <v>0</v>
      </c>
      <c r="P98" s="108">
        <v>0</v>
      </c>
      <c r="Q98" s="143">
        <f t="shared" si="21"/>
        <v>0</v>
      </c>
      <c r="R98" s="143">
        <f t="shared" si="22"/>
        <v>0</v>
      </c>
      <c r="S98" s="174">
        <f t="shared" si="23"/>
        <v>0</v>
      </c>
      <c r="T98" s="143">
        <f t="shared" si="24"/>
        <v>0</v>
      </c>
      <c r="U98" s="143" t="e">
        <f t="shared" si="25"/>
        <v>#DIV/0!</v>
      </c>
      <c r="V98" s="144"/>
      <c r="W98" s="144"/>
      <c r="X98" s="144"/>
      <c r="Y98" s="144"/>
      <c r="Z98" s="144"/>
      <c r="AA98" s="144"/>
      <c r="AB98" s="144"/>
      <c r="AC98" s="144"/>
      <c r="AE98" s="26"/>
      <c r="AG98" s="7" t="str">
        <f>+$A$22</f>
        <v/>
      </c>
      <c r="AH98" s="7"/>
      <c r="AI98" s="145">
        <f t="shared" si="26"/>
        <v>0</v>
      </c>
    </row>
    <row r="99" spans="1:35" ht="13.5" x14ac:dyDescent="0.25">
      <c r="A99" s="109" t="str">
        <f>+$A$23</f>
        <v/>
      </c>
      <c r="B99" s="142">
        <f>IF(M88&gt;0,1/M88,0)</f>
        <v>0</v>
      </c>
      <c r="C99" s="142">
        <f>IF(M89&gt;0,1/M89,0)</f>
        <v>0</v>
      </c>
      <c r="D99" s="142">
        <f>IF(M90&gt;0,1/M90,0)</f>
        <v>0</v>
      </c>
      <c r="E99" s="142">
        <f>IF(M91&gt;0,1/M91,0)</f>
        <v>0</v>
      </c>
      <c r="F99" s="142">
        <f>IF(M92&gt;0,1/M92,0)</f>
        <v>0</v>
      </c>
      <c r="G99" s="142">
        <f>IF(M93&gt;0,1/M93,0)</f>
        <v>0</v>
      </c>
      <c r="H99" s="142">
        <f>IF(M94&gt;0,1/M94,0)</f>
        <v>0</v>
      </c>
      <c r="I99" s="142">
        <f>IF(M95&gt;0,1/M95,0)</f>
        <v>0</v>
      </c>
      <c r="J99" s="142">
        <f>IF(M96&gt;0,1/M96,0)</f>
        <v>0</v>
      </c>
      <c r="K99" s="142">
        <f>IF(M97&gt;0,1/M97,0)</f>
        <v>0</v>
      </c>
      <c r="L99" s="171">
        <f>IF(M98&gt;0,1/M98,0)</f>
        <v>0</v>
      </c>
      <c r="M99" s="185">
        <v>1</v>
      </c>
      <c r="N99" s="108">
        <v>0</v>
      </c>
      <c r="O99" s="108">
        <v>0</v>
      </c>
      <c r="P99" s="108">
        <v>0</v>
      </c>
      <c r="Q99" s="143">
        <f t="shared" si="21"/>
        <v>0</v>
      </c>
      <c r="R99" s="143">
        <f t="shared" si="22"/>
        <v>0</v>
      </c>
      <c r="S99" s="174">
        <f t="shared" si="23"/>
        <v>0</v>
      </c>
      <c r="T99" s="143">
        <f t="shared" si="24"/>
        <v>0</v>
      </c>
      <c r="U99" s="143" t="e">
        <f t="shared" si="25"/>
        <v>#DIV/0!</v>
      </c>
      <c r="V99" s="144"/>
      <c r="W99" s="144"/>
      <c r="X99" s="144"/>
      <c r="Y99" s="144"/>
      <c r="Z99" s="144"/>
      <c r="AA99" s="144"/>
      <c r="AB99" s="144"/>
      <c r="AC99" s="144"/>
      <c r="AE99" s="26"/>
      <c r="AG99" s="7" t="str">
        <f>+$A$23</f>
        <v/>
      </c>
      <c r="AH99" s="7"/>
      <c r="AI99" s="145">
        <f t="shared" si="26"/>
        <v>0</v>
      </c>
    </row>
    <row r="100" spans="1:35" ht="13.5" x14ac:dyDescent="0.25">
      <c r="A100" s="109" t="str">
        <f>+$A$24</f>
        <v/>
      </c>
      <c r="B100" s="142">
        <f>IF(N88&gt;0,1/N88,0)</f>
        <v>0</v>
      </c>
      <c r="C100" s="142">
        <f>IF(N89&gt;0,1/N89,0)</f>
        <v>0</v>
      </c>
      <c r="D100" s="142">
        <f>IF(N90&gt;0,1/N90,0)</f>
        <v>0</v>
      </c>
      <c r="E100" s="142">
        <f>IF(N91&gt;0,1/N91,0)</f>
        <v>0</v>
      </c>
      <c r="F100" s="142">
        <f>IF(N92&gt;0,1/N92,0)</f>
        <v>0</v>
      </c>
      <c r="G100" s="142">
        <f>IF(N93&gt;0,1/N93,0)</f>
        <v>0</v>
      </c>
      <c r="H100" s="142">
        <f>IF(N94&gt;0,1/N94,0)</f>
        <v>0</v>
      </c>
      <c r="I100" s="142">
        <f>IF(N95&gt;0,1/N95,0)</f>
        <v>0</v>
      </c>
      <c r="J100" s="142">
        <f>IF(N96&gt;0,1/N96,0)</f>
        <v>0</v>
      </c>
      <c r="K100" s="142">
        <f>IF(N97&gt;0,1/N97,0)</f>
        <v>0</v>
      </c>
      <c r="L100" s="171">
        <f>IF(N98&gt;0,1/N98,0)</f>
        <v>0</v>
      </c>
      <c r="M100" s="171">
        <f>IF(N99&gt;0,1/N99,0)</f>
        <v>0</v>
      </c>
      <c r="N100" s="185">
        <v>1</v>
      </c>
      <c r="O100" s="108">
        <v>0</v>
      </c>
      <c r="P100" s="108">
        <v>0</v>
      </c>
      <c r="Q100" s="143">
        <f t="shared" si="21"/>
        <v>0</v>
      </c>
      <c r="R100" s="143">
        <f t="shared" si="22"/>
        <v>0</v>
      </c>
      <c r="S100" s="174">
        <f t="shared" si="23"/>
        <v>0</v>
      </c>
      <c r="T100" s="143">
        <f t="shared" si="24"/>
        <v>0</v>
      </c>
      <c r="U100" s="143" t="e">
        <f t="shared" si="25"/>
        <v>#DIV/0!</v>
      </c>
      <c r="V100" s="144"/>
      <c r="W100" s="144"/>
      <c r="X100" s="144"/>
      <c r="Y100" s="144"/>
      <c r="Z100" s="144"/>
      <c r="AA100" s="144"/>
      <c r="AB100" s="144"/>
      <c r="AC100" s="144"/>
      <c r="AE100" s="26"/>
      <c r="AG100" s="7" t="str">
        <f>+$A$24</f>
        <v/>
      </c>
      <c r="AH100" s="7"/>
      <c r="AI100" s="145">
        <f t="shared" si="26"/>
        <v>0</v>
      </c>
    </row>
    <row r="101" spans="1:35" ht="13.5" x14ac:dyDescent="0.25">
      <c r="A101" s="109" t="str">
        <f>+$A$25</f>
        <v/>
      </c>
      <c r="B101" s="142">
        <f>IF(O88&gt;0,1/O88,0)</f>
        <v>0</v>
      </c>
      <c r="C101" s="142">
        <f>IF(O89&gt;0,1/O89,0)</f>
        <v>0</v>
      </c>
      <c r="D101" s="142">
        <f>IF(O90&gt;0,1/O90,0)</f>
        <v>0</v>
      </c>
      <c r="E101" s="142">
        <f>IF(O91&gt;0,1/O91,0)</f>
        <v>0</v>
      </c>
      <c r="F101" s="142">
        <f>IF(O92&gt;0,1/O92,0)</f>
        <v>0</v>
      </c>
      <c r="G101" s="142">
        <f>IF(O93&gt;0,1/O93,0)</f>
        <v>0</v>
      </c>
      <c r="H101" s="142">
        <f>IF(O94&gt;0,1/O94,0)</f>
        <v>0</v>
      </c>
      <c r="I101" s="142">
        <f>IF(O95&gt;0,1/O95,0)</f>
        <v>0</v>
      </c>
      <c r="J101" s="142">
        <f>IF(O96&gt;0,1/O96,0)</f>
        <v>0</v>
      </c>
      <c r="K101" s="142">
        <f>IF(O97&gt;0,1/O97,0)</f>
        <v>0</v>
      </c>
      <c r="L101" s="171">
        <f>IF(O98&gt;0,1/O98,0)</f>
        <v>0</v>
      </c>
      <c r="M101" s="171">
        <f>IF(O99&gt;0,1/O99,0)</f>
        <v>0</v>
      </c>
      <c r="N101" s="171">
        <f>IF(O100&gt;0,1/O100,0)</f>
        <v>0</v>
      </c>
      <c r="O101" s="185">
        <v>1</v>
      </c>
      <c r="P101" s="108">
        <v>0</v>
      </c>
      <c r="Q101" s="143">
        <f t="shared" si="21"/>
        <v>0</v>
      </c>
      <c r="R101" s="143">
        <f t="shared" si="22"/>
        <v>0</v>
      </c>
      <c r="S101" s="174">
        <f t="shared" si="23"/>
        <v>0</v>
      </c>
      <c r="T101" s="143">
        <f t="shared" si="24"/>
        <v>0</v>
      </c>
      <c r="U101" s="143" t="e">
        <f t="shared" si="25"/>
        <v>#DIV/0!</v>
      </c>
      <c r="V101" s="144"/>
      <c r="W101" s="144"/>
      <c r="X101" s="144"/>
      <c r="Y101" s="144"/>
      <c r="Z101" s="144"/>
      <c r="AA101" s="144"/>
      <c r="AB101" s="144"/>
      <c r="AC101" s="144"/>
      <c r="AE101" s="26"/>
      <c r="AG101" s="7" t="str">
        <f>+$A$25</f>
        <v/>
      </c>
      <c r="AH101" s="7"/>
      <c r="AI101" s="145">
        <f t="shared" si="26"/>
        <v>0</v>
      </c>
    </row>
    <row r="102" spans="1:35" ht="13.5" x14ac:dyDescent="0.25">
      <c r="A102" s="109" t="str">
        <f>+$A$26</f>
        <v/>
      </c>
      <c r="B102" s="142">
        <f>IF(P88&gt;0,1/P88,0)</f>
        <v>0</v>
      </c>
      <c r="C102" s="142">
        <f>IF(P89&gt;0,1/P89,0)</f>
        <v>0</v>
      </c>
      <c r="D102" s="142">
        <f>IF(P90&gt;0,1/P90,0)</f>
        <v>0</v>
      </c>
      <c r="E102" s="142">
        <f>IF(P91&gt;0,1/P91,0)</f>
        <v>0</v>
      </c>
      <c r="F102" s="142">
        <f>IF(P92&gt;0,1/P92,0)</f>
        <v>0</v>
      </c>
      <c r="G102" s="142">
        <f>IF(P93&gt;0,1/P93,0)</f>
        <v>0</v>
      </c>
      <c r="H102" s="142">
        <f>IF(P94&gt;0,1/P94,0)</f>
        <v>0</v>
      </c>
      <c r="I102" s="142">
        <f>IF(P95&gt;0,1/P95,0)</f>
        <v>0</v>
      </c>
      <c r="J102" s="142">
        <f>IF(P96&gt;0,1/P96,0)</f>
        <v>0</v>
      </c>
      <c r="K102" s="142">
        <f>IF(P97&gt;0,1/P97,0)</f>
        <v>0</v>
      </c>
      <c r="L102" s="171">
        <f>IF(P98&gt;0,1/P98,0)</f>
        <v>0</v>
      </c>
      <c r="M102" s="171">
        <f>IF(P99&gt;0,1/P99,0)</f>
        <v>0</v>
      </c>
      <c r="N102" s="171">
        <f>IF(P100&gt;0,1/P100,0)</f>
        <v>0</v>
      </c>
      <c r="O102" s="171">
        <f>IF(P101&gt;0,1/P101,0)</f>
        <v>0</v>
      </c>
      <c r="P102" s="185">
        <v>1</v>
      </c>
      <c r="Q102" s="143">
        <f t="shared" si="21"/>
        <v>0</v>
      </c>
      <c r="R102" s="143">
        <f t="shared" si="22"/>
        <v>0</v>
      </c>
      <c r="S102" s="174">
        <f t="shared" si="23"/>
        <v>0</v>
      </c>
      <c r="T102" s="143">
        <f t="shared" si="24"/>
        <v>0</v>
      </c>
      <c r="U102" s="143" t="e">
        <f t="shared" si="25"/>
        <v>#DIV/0!</v>
      </c>
      <c r="AE102" s="26"/>
      <c r="AG102" s="40" t="str">
        <f>+$A$26</f>
        <v/>
      </c>
      <c r="AH102" s="40"/>
      <c r="AI102" s="145">
        <f t="shared" si="26"/>
        <v>0</v>
      </c>
    </row>
    <row r="103" spans="1:35" s="26" customFormat="1" ht="13.5" x14ac:dyDescent="0.25">
      <c r="A103" s="146" t="s">
        <v>44</v>
      </c>
      <c r="B103" s="147" t="e">
        <f>IF(B88&gt;0,ROUND(SUM(B88:B102)*U88,3),0)</f>
        <v>#DIV/0!</v>
      </c>
      <c r="C103" s="147">
        <f>IF(C88&gt;0,ROUND(SUM(C88:C102)*U89,3),0)</f>
        <v>0</v>
      </c>
      <c r="D103" s="147">
        <f>IF(D88&gt;0,ROUND(SUM(D88:D102)*U90,3),0)</f>
        <v>0</v>
      </c>
      <c r="E103" s="147">
        <f>IF(E88&gt;0,ROUND(SUM(E88:E102)*U91,3),0)</f>
        <v>0</v>
      </c>
      <c r="F103" s="147">
        <f>IF(F88&gt;0,ROUND(SUM(F88:F102)*U92,3),0)</f>
        <v>0</v>
      </c>
      <c r="G103" s="147">
        <f>IF(G88&gt;0,ROUND(SUM(G88:G102)*U93,3),0)</f>
        <v>0</v>
      </c>
      <c r="H103" s="147">
        <f>IF(H88&gt;0,ROUND(SUM(H88:H102)*U94,3),0)</f>
        <v>0</v>
      </c>
      <c r="I103" s="147">
        <f>IF(I88&gt;0,ROUND(SUM(I88:I102)*U95,3),0)</f>
        <v>0</v>
      </c>
      <c r="J103" s="147">
        <f>IF(J88&gt;0,ROUND(SUM(J88:J102)*U96,3),0)</f>
        <v>0</v>
      </c>
      <c r="K103" s="147">
        <f>IF(K88&gt;0,ROUND(SUM(K88:K102)*U97,3),0)</f>
        <v>0</v>
      </c>
      <c r="L103" s="147">
        <f>IF(L88&gt;0,ROUND(SUM(L88:L102)*U98,3),0)</f>
        <v>0</v>
      </c>
      <c r="M103" s="147">
        <f>IF(M88&gt;0,ROUND(SUM(M88:M102)*U99,3),0)</f>
        <v>0</v>
      </c>
      <c r="N103" s="147">
        <f>IF(N88&gt;0,ROUND(SUM(N88:N102)*U100,3),0)</f>
        <v>0</v>
      </c>
      <c r="O103" s="147">
        <f>IF(O88&gt;0,ROUND(SUM(O88:O102)*U101,3),0)</f>
        <v>0</v>
      </c>
      <c r="P103" s="147">
        <f>IF(P88&gt;0,ROUND(SUM(P88:P102)*U102,3),0)</f>
        <v>0</v>
      </c>
      <c r="Q103" s="377" t="s">
        <v>43</v>
      </c>
      <c r="R103" s="377"/>
      <c r="S103" s="148">
        <f>ROUND(SUM(T88:T102),3)</f>
        <v>0</v>
      </c>
      <c r="T103" s="205" t="s">
        <v>45</v>
      </c>
      <c r="U103" s="148" t="e">
        <f>ROUND(SUM(B103:P103),3)</f>
        <v>#DIV/0!</v>
      </c>
      <c r="V103" s="415"/>
      <c r="W103" s="415"/>
      <c r="X103" s="415"/>
      <c r="Y103" s="415"/>
      <c r="Z103" s="415"/>
      <c r="AA103" s="415"/>
      <c r="AB103" s="135"/>
      <c r="AC103" s="146" t="str">
        <f>IF(AC87="","",SUM(AC88:AC101))</f>
        <v/>
      </c>
      <c r="AD103" s="146"/>
      <c r="AE103" s="146"/>
      <c r="AF103" s="146"/>
      <c r="AG103" s="175"/>
      <c r="AH103" s="175"/>
      <c r="AI103" s="175"/>
    </row>
    <row r="104" spans="1:35" ht="24" customHeight="1" x14ac:dyDescent="0.2">
      <c r="Q104" s="135"/>
      <c r="R104" s="135"/>
      <c r="S104" s="135"/>
      <c r="T104" s="135"/>
      <c r="U104" s="135"/>
    </row>
    <row r="105" spans="1:35" ht="18.75" x14ac:dyDescent="0.3">
      <c r="A105" s="19" t="str">
        <f>IF(Anagrafica!A93&lt;&gt;"",Anagrafica!A93&amp;" - "&amp;Anagrafica!B93,"")</f>
        <v/>
      </c>
      <c r="B105" s="20"/>
      <c r="D105" s="1"/>
      <c r="Q105" s="135"/>
      <c r="R105" s="135"/>
      <c r="S105" s="135"/>
      <c r="T105" s="135"/>
      <c r="U105" s="135"/>
    </row>
    <row r="106" spans="1:35" s="5" customFormat="1" ht="13.5" customHeight="1" x14ac:dyDescent="0.2">
      <c r="A106" s="137" t="s">
        <v>10</v>
      </c>
      <c r="B106" s="109" t="s">
        <v>28</v>
      </c>
      <c r="C106" s="109" t="s">
        <v>56</v>
      </c>
      <c r="D106" s="109" t="s">
        <v>29</v>
      </c>
      <c r="E106" s="109" t="s">
        <v>27</v>
      </c>
      <c r="F106" s="109" t="s">
        <v>30</v>
      </c>
      <c r="G106" s="109" t="s">
        <v>31</v>
      </c>
      <c r="H106" s="109" t="s">
        <v>32</v>
      </c>
      <c r="I106" s="109" t="s">
        <v>33</v>
      </c>
      <c r="J106" s="109" t="s">
        <v>34</v>
      </c>
      <c r="K106" s="109" t="s">
        <v>39</v>
      </c>
      <c r="L106" s="138" t="s">
        <v>49</v>
      </c>
      <c r="M106" s="138" t="s">
        <v>35</v>
      </c>
      <c r="N106" s="138" t="s">
        <v>36</v>
      </c>
      <c r="O106" s="138" t="s">
        <v>37</v>
      </c>
      <c r="P106" s="138" t="s">
        <v>38</v>
      </c>
      <c r="Q106" s="139" t="s">
        <v>41</v>
      </c>
      <c r="R106" s="140" t="s">
        <v>41</v>
      </c>
      <c r="S106" s="140" t="s">
        <v>41</v>
      </c>
      <c r="T106" s="141" t="s">
        <v>42</v>
      </c>
      <c r="U106" s="141" t="s">
        <v>46</v>
      </c>
      <c r="AE106" s="26"/>
      <c r="AG106" s="4" t="s">
        <v>10</v>
      </c>
      <c r="AI106" s="5" t="s">
        <v>0</v>
      </c>
    </row>
    <row r="107" spans="1:35" ht="13.5" x14ac:dyDescent="0.25">
      <c r="A107" s="109" t="str">
        <f>+$A$12</f>
        <v/>
      </c>
      <c r="B107" s="184">
        <v>1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  <c r="H107" s="108">
        <v>0</v>
      </c>
      <c r="I107" s="108">
        <v>0</v>
      </c>
      <c r="J107" s="108">
        <v>0</v>
      </c>
      <c r="K107" s="108">
        <v>0</v>
      </c>
      <c r="L107" s="108">
        <v>0</v>
      </c>
      <c r="M107" s="108">
        <v>0</v>
      </c>
      <c r="N107" s="108">
        <v>0</v>
      </c>
      <c r="O107" s="108">
        <v>0</v>
      </c>
      <c r="P107" s="108">
        <v>0</v>
      </c>
      <c r="Q107" s="143">
        <f t="shared" ref="Q107:Q121" si="27">+IF(B$10=2,POWER(PRODUCT(B107:C107),1/$B$10),IF(B$10=3,POWER(PRODUCT(B107:D107),1/$B$10),IF(B$10=4,POWER(PRODUCT(B107:E107),1/$B$10),IF(B$10=5,POWER(PRODUCT(B107:F107),1/$B$10),IF(B$10=6,POWER(PRODUCT(B107:G107),1/$B$10),0)))))</f>
        <v>0</v>
      </c>
      <c r="R107" s="143">
        <f t="shared" ref="R107:R121" si="28">+IF(B$10=7,POWER(PRODUCT(B107:H107),1/$B$10),IF(B$10=8,POWER(PRODUCT(B107:I107),1/$B$10),IF(B$10=9,POWER(PRODUCT(B107:J107),1/$B$10),IF(B$10=10,POWER(PRODUCT(B107:K107),1/$B$10),0))))</f>
        <v>0</v>
      </c>
      <c r="S107" s="174">
        <f t="shared" ref="S107:S121" si="29">+IF(B$10=11,POWER(PRODUCT(B107:L107),1/$B$10),IF(B$10=12,POWER(PRODUCT(B107:M107),1/$B$10),IF(B$10=13,POWER(PRODUCT(B107:N107),1/$B$10),IF(B$10=14,POWER(PRODUCT(B107:O107),1/$B$10),IF(B$10=15,POWER(PRODUCT(B107:P107),1/$B$10),0)))))</f>
        <v>0</v>
      </c>
      <c r="T107" s="143">
        <f>ROUND(MAX(Q107:S107),3)</f>
        <v>0</v>
      </c>
      <c r="U107" s="143" t="e">
        <f>ROUND(T107/S$122,3)</f>
        <v>#DIV/0!</v>
      </c>
      <c r="V107" s="144"/>
      <c r="W107" s="144"/>
      <c r="X107" s="144"/>
      <c r="Y107" s="144"/>
      <c r="Z107" s="144"/>
      <c r="AA107" s="144"/>
      <c r="AB107" s="144"/>
      <c r="AC107" s="144"/>
      <c r="AE107" s="26"/>
      <c r="AG107" s="6" t="str">
        <f>+$A$12</f>
        <v/>
      </c>
      <c r="AH107" s="6"/>
      <c r="AI107" s="145">
        <f>IF(S$122&gt;0,ROUND(U107/MAX(U$107:U$121),3),0)</f>
        <v>0</v>
      </c>
    </row>
    <row r="108" spans="1:35" ht="13.5" x14ac:dyDescent="0.25">
      <c r="A108" s="109" t="str">
        <f>+$A$13</f>
        <v/>
      </c>
      <c r="B108" s="142">
        <f>IF(C107&gt;0,1/C107,0)</f>
        <v>0</v>
      </c>
      <c r="C108" s="184">
        <v>1</v>
      </c>
      <c r="D108" s="108">
        <v>0</v>
      </c>
      <c r="E108" s="108">
        <v>0</v>
      </c>
      <c r="F108" s="108">
        <v>0</v>
      </c>
      <c r="G108" s="108">
        <v>0</v>
      </c>
      <c r="H108" s="108">
        <v>0</v>
      </c>
      <c r="I108" s="108">
        <v>0</v>
      </c>
      <c r="J108" s="108">
        <v>0</v>
      </c>
      <c r="K108" s="108">
        <v>0</v>
      </c>
      <c r="L108" s="108">
        <v>0</v>
      </c>
      <c r="M108" s="108">
        <v>0</v>
      </c>
      <c r="N108" s="108">
        <v>0</v>
      </c>
      <c r="O108" s="108">
        <v>0</v>
      </c>
      <c r="P108" s="108">
        <v>0</v>
      </c>
      <c r="Q108" s="143">
        <f t="shared" si="27"/>
        <v>0</v>
      </c>
      <c r="R108" s="143">
        <f t="shared" si="28"/>
        <v>0</v>
      </c>
      <c r="S108" s="174">
        <f t="shared" si="29"/>
        <v>0</v>
      </c>
      <c r="T108" s="143">
        <f t="shared" ref="T108:T121" si="30">ROUND(MAX(Q108:S108),3)</f>
        <v>0</v>
      </c>
      <c r="U108" s="143" t="e">
        <f t="shared" ref="U108:U121" si="31">ROUND(T108/S$122,3)</f>
        <v>#DIV/0!</v>
      </c>
      <c r="V108" s="144"/>
      <c r="W108" s="144"/>
      <c r="X108" s="144"/>
      <c r="Y108" s="144"/>
      <c r="Z108" s="144"/>
      <c r="AA108" s="144"/>
      <c r="AB108" s="144"/>
      <c r="AC108" s="144"/>
      <c r="AE108" s="26"/>
      <c r="AG108" s="7" t="str">
        <f>+$A$13</f>
        <v/>
      </c>
      <c r="AH108" s="7"/>
      <c r="AI108" s="145">
        <f t="shared" ref="AI108:AI121" si="32">IF(S$122&gt;0,ROUND(U108/MAX(U$107:U$121),3),0)</f>
        <v>0</v>
      </c>
    </row>
    <row r="109" spans="1:35" ht="13.5" x14ac:dyDescent="0.25">
      <c r="A109" s="109" t="str">
        <f>+$A$14</f>
        <v/>
      </c>
      <c r="B109" s="142">
        <f>IF(D107&gt;0,1/D107,0)</f>
        <v>0</v>
      </c>
      <c r="C109" s="142">
        <f>IF(D108&gt;0,1/D108,0)</f>
        <v>0</v>
      </c>
      <c r="D109" s="184">
        <v>1</v>
      </c>
      <c r="E109" s="108">
        <v>0</v>
      </c>
      <c r="F109" s="108">
        <v>0</v>
      </c>
      <c r="G109" s="108">
        <v>0</v>
      </c>
      <c r="H109" s="108">
        <v>0</v>
      </c>
      <c r="I109" s="108">
        <v>0</v>
      </c>
      <c r="J109" s="108">
        <v>0</v>
      </c>
      <c r="K109" s="108">
        <v>0</v>
      </c>
      <c r="L109" s="108">
        <v>0</v>
      </c>
      <c r="M109" s="108">
        <v>0</v>
      </c>
      <c r="N109" s="108">
        <v>0</v>
      </c>
      <c r="O109" s="108">
        <v>0</v>
      </c>
      <c r="P109" s="108">
        <v>0</v>
      </c>
      <c r="Q109" s="143">
        <f t="shared" si="27"/>
        <v>0</v>
      </c>
      <c r="R109" s="143">
        <f t="shared" si="28"/>
        <v>0</v>
      </c>
      <c r="S109" s="174">
        <f t="shared" si="29"/>
        <v>0</v>
      </c>
      <c r="T109" s="143">
        <f t="shared" si="30"/>
        <v>0</v>
      </c>
      <c r="U109" s="143" t="e">
        <f t="shared" si="31"/>
        <v>#DIV/0!</v>
      </c>
      <c r="V109" s="144"/>
      <c r="W109" s="144"/>
      <c r="X109" s="144"/>
      <c r="Y109" s="144"/>
      <c r="Z109" s="144"/>
      <c r="AA109" s="144"/>
      <c r="AB109" s="144"/>
      <c r="AC109" s="144"/>
      <c r="AE109" s="26"/>
      <c r="AG109" s="7" t="str">
        <f>+$A$14</f>
        <v/>
      </c>
      <c r="AH109" s="7"/>
      <c r="AI109" s="145">
        <f t="shared" si="32"/>
        <v>0</v>
      </c>
    </row>
    <row r="110" spans="1:35" ht="13.5" x14ac:dyDescent="0.25">
      <c r="A110" s="109" t="str">
        <f>+$A$15</f>
        <v/>
      </c>
      <c r="B110" s="142">
        <f>IF(E107&gt;0,1/E107,0)</f>
        <v>0</v>
      </c>
      <c r="C110" s="142">
        <f>IF(E108&gt;0,1/E108,0)</f>
        <v>0</v>
      </c>
      <c r="D110" s="142">
        <f>IF(E109&gt;0,1/E109,0)</f>
        <v>0</v>
      </c>
      <c r="E110" s="184">
        <v>1</v>
      </c>
      <c r="F110" s="108">
        <v>0</v>
      </c>
      <c r="G110" s="108">
        <v>0</v>
      </c>
      <c r="H110" s="108">
        <v>0</v>
      </c>
      <c r="I110" s="108">
        <v>0</v>
      </c>
      <c r="J110" s="108">
        <v>0</v>
      </c>
      <c r="K110" s="108">
        <v>0</v>
      </c>
      <c r="L110" s="108">
        <v>0</v>
      </c>
      <c r="M110" s="108">
        <v>0</v>
      </c>
      <c r="N110" s="108">
        <v>0</v>
      </c>
      <c r="O110" s="108">
        <v>0</v>
      </c>
      <c r="P110" s="108">
        <v>0</v>
      </c>
      <c r="Q110" s="143">
        <f t="shared" si="27"/>
        <v>0</v>
      </c>
      <c r="R110" s="143">
        <f t="shared" si="28"/>
        <v>0</v>
      </c>
      <c r="S110" s="174">
        <f t="shared" si="29"/>
        <v>0</v>
      </c>
      <c r="T110" s="143">
        <f t="shared" si="30"/>
        <v>0</v>
      </c>
      <c r="U110" s="143" t="e">
        <f t="shared" si="31"/>
        <v>#DIV/0!</v>
      </c>
      <c r="V110" s="144"/>
      <c r="W110" s="144"/>
      <c r="X110" s="144"/>
      <c r="Y110" s="144"/>
      <c r="Z110" s="144"/>
      <c r="AA110" s="144"/>
      <c r="AB110" s="144"/>
      <c r="AC110" s="144"/>
      <c r="AE110" s="26"/>
      <c r="AG110" s="7" t="str">
        <f>+$A$15</f>
        <v/>
      </c>
      <c r="AH110" s="7"/>
      <c r="AI110" s="145">
        <f t="shared" si="32"/>
        <v>0</v>
      </c>
    </row>
    <row r="111" spans="1:35" ht="13.5" x14ac:dyDescent="0.25">
      <c r="A111" s="109" t="str">
        <f>+$A$16</f>
        <v/>
      </c>
      <c r="B111" s="142">
        <f>IF(F107&gt;0,1/F107,0)</f>
        <v>0</v>
      </c>
      <c r="C111" s="142">
        <f>IF(F108&gt;0,1/F108,0)</f>
        <v>0</v>
      </c>
      <c r="D111" s="142">
        <f>IF(F109&gt;0,1/F109,0)</f>
        <v>0</v>
      </c>
      <c r="E111" s="142">
        <f>IF(F110&gt;0,1/F110,0)</f>
        <v>0</v>
      </c>
      <c r="F111" s="184">
        <v>1</v>
      </c>
      <c r="G111" s="108">
        <v>0</v>
      </c>
      <c r="H111" s="108">
        <v>0</v>
      </c>
      <c r="I111" s="108">
        <v>0</v>
      </c>
      <c r="J111" s="108">
        <v>0</v>
      </c>
      <c r="K111" s="108">
        <v>0</v>
      </c>
      <c r="L111" s="108">
        <v>0</v>
      </c>
      <c r="M111" s="108">
        <v>0</v>
      </c>
      <c r="N111" s="108">
        <v>0</v>
      </c>
      <c r="O111" s="108">
        <v>0</v>
      </c>
      <c r="P111" s="108">
        <v>0</v>
      </c>
      <c r="Q111" s="143">
        <f t="shared" si="27"/>
        <v>0</v>
      </c>
      <c r="R111" s="143">
        <f t="shared" si="28"/>
        <v>0</v>
      </c>
      <c r="S111" s="174">
        <f t="shared" si="29"/>
        <v>0</v>
      </c>
      <c r="T111" s="143">
        <f t="shared" si="30"/>
        <v>0</v>
      </c>
      <c r="U111" s="143" t="e">
        <f t="shared" si="31"/>
        <v>#DIV/0!</v>
      </c>
      <c r="V111" s="144"/>
      <c r="W111" s="144"/>
      <c r="X111" s="144"/>
      <c r="Y111" s="144"/>
      <c r="Z111" s="144"/>
      <c r="AA111" s="144"/>
      <c r="AB111" s="144"/>
      <c r="AC111" s="144"/>
      <c r="AE111" s="26"/>
      <c r="AG111" s="7" t="str">
        <f>+$A$16</f>
        <v/>
      </c>
      <c r="AH111" s="7"/>
      <c r="AI111" s="145">
        <f t="shared" si="32"/>
        <v>0</v>
      </c>
    </row>
    <row r="112" spans="1:35" ht="13.5" x14ac:dyDescent="0.25">
      <c r="A112" s="109" t="str">
        <f>+$A$17</f>
        <v/>
      </c>
      <c r="B112" s="142">
        <f>IF(G107&gt;0,1/G107,0)</f>
        <v>0</v>
      </c>
      <c r="C112" s="142">
        <f>IF(G108&gt;0,1/G108,0)</f>
        <v>0</v>
      </c>
      <c r="D112" s="142">
        <f>IF(G109&gt;0,1/G109,0)</f>
        <v>0</v>
      </c>
      <c r="E112" s="142">
        <f>IF(G110&gt;0,1/G110,0)</f>
        <v>0</v>
      </c>
      <c r="F112" s="142">
        <f>IF(G111&gt;0,1/G111,0)</f>
        <v>0</v>
      </c>
      <c r="G112" s="184">
        <v>1</v>
      </c>
      <c r="H112" s="108">
        <v>0</v>
      </c>
      <c r="I112" s="108">
        <v>0</v>
      </c>
      <c r="J112" s="108">
        <v>0</v>
      </c>
      <c r="K112" s="108">
        <v>0</v>
      </c>
      <c r="L112" s="108">
        <v>0</v>
      </c>
      <c r="M112" s="108">
        <v>0</v>
      </c>
      <c r="N112" s="108">
        <v>0</v>
      </c>
      <c r="O112" s="108">
        <v>0</v>
      </c>
      <c r="P112" s="108">
        <v>0</v>
      </c>
      <c r="Q112" s="143">
        <f t="shared" si="27"/>
        <v>0</v>
      </c>
      <c r="R112" s="143">
        <f t="shared" si="28"/>
        <v>0</v>
      </c>
      <c r="S112" s="174">
        <f t="shared" si="29"/>
        <v>0</v>
      </c>
      <c r="T112" s="143">
        <f t="shared" si="30"/>
        <v>0</v>
      </c>
      <c r="U112" s="143" t="e">
        <f t="shared" si="31"/>
        <v>#DIV/0!</v>
      </c>
      <c r="V112" s="144"/>
      <c r="W112" s="144"/>
      <c r="X112" s="144"/>
      <c r="Y112" s="144"/>
      <c r="Z112" s="144"/>
      <c r="AA112" s="144"/>
      <c r="AB112" s="144"/>
      <c r="AC112" s="144"/>
      <c r="AE112" s="26"/>
      <c r="AG112" s="7" t="str">
        <f>+$A$17</f>
        <v/>
      </c>
      <c r="AH112" s="7"/>
      <c r="AI112" s="145">
        <f t="shared" si="32"/>
        <v>0</v>
      </c>
    </row>
    <row r="113" spans="1:35" ht="13.5" x14ac:dyDescent="0.25">
      <c r="A113" s="109" t="str">
        <f>+$A$18</f>
        <v/>
      </c>
      <c r="B113" s="142">
        <f>IF(H107&gt;0,1/H107,0)</f>
        <v>0</v>
      </c>
      <c r="C113" s="142">
        <f>IF(H108&gt;0,1/H108,0)</f>
        <v>0</v>
      </c>
      <c r="D113" s="142">
        <f>IF(H109&gt;0,1/H109,0)</f>
        <v>0</v>
      </c>
      <c r="E113" s="142">
        <f>IF(H110&gt;0,1/H110,0)</f>
        <v>0</v>
      </c>
      <c r="F113" s="142">
        <f>IF(H111&gt;0,1/H111,0)</f>
        <v>0</v>
      </c>
      <c r="G113" s="142">
        <f>IF(H112&gt;0,1/H112,0)</f>
        <v>0</v>
      </c>
      <c r="H113" s="184">
        <v>1</v>
      </c>
      <c r="I113" s="108">
        <v>0</v>
      </c>
      <c r="J113" s="108">
        <v>0</v>
      </c>
      <c r="K113" s="108">
        <v>0</v>
      </c>
      <c r="L113" s="108">
        <v>0</v>
      </c>
      <c r="M113" s="108">
        <v>0</v>
      </c>
      <c r="N113" s="108">
        <v>0</v>
      </c>
      <c r="O113" s="108">
        <v>0</v>
      </c>
      <c r="P113" s="108">
        <v>0</v>
      </c>
      <c r="Q113" s="143">
        <f t="shared" si="27"/>
        <v>0</v>
      </c>
      <c r="R113" s="143">
        <f t="shared" si="28"/>
        <v>0</v>
      </c>
      <c r="S113" s="174">
        <f t="shared" si="29"/>
        <v>0</v>
      </c>
      <c r="T113" s="143">
        <f t="shared" si="30"/>
        <v>0</v>
      </c>
      <c r="U113" s="143" t="e">
        <f t="shared" si="31"/>
        <v>#DIV/0!</v>
      </c>
      <c r="V113" s="144"/>
      <c r="W113" s="144"/>
      <c r="X113" s="144"/>
      <c r="Y113" s="144"/>
      <c r="Z113" s="144"/>
      <c r="AA113" s="144"/>
      <c r="AB113" s="144"/>
      <c r="AC113" s="144"/>
      <c r="AE113" s="26"/>
      <c r="AG113" s="7" t="str">
        <f>+$A$18</f>
        <v/>
      </c>
      <c r="AH113" s="7"/>
      <c r="AI113" s="145">
        <f t="shared" si="32"/>
        <v>0</v>
      </c>
    </row>
    <row r="114" spans="1:35" ht="13.5" x14ac:dyDescent="0.25">
      <c r="A114" s="109" t="str">
        <f>+$A$19</f>
        <v/>
      </c>
      <c r="B114" s="142">
        <f>IF(I107&gt;0,1/I107,0)</f>
        <v>0</v>
      </c>
      <c r="C114" s="142">
        <f>IF(I108&gt;0,1/I108,0)</f>
        <v>0</v>
      </c>
      <c r="D114" s="142">
        <f>IF(I109&gt;0,1/I109,0)</f>
        <v>0</v>
      </c>
      <c r="E114" s="142">
        <f>IF(I110&gt;0,1/I110,0)</f>
        <v>0</v>
      </c>
      <c r="F114" s="142">
        <f>IF(I111&gt;0,1/I111,0)</f>
        <v>0</v>
      </c>
      <c r="G114" s="142">
        <f>IF(I112&gt;0,1/I112,0)</f>
        <v>0</v>
      </c>
      <c r="H114" s="142">
        <f>IF(I113&gt;0,1/I113,0)</f>
        <v>0</v>
      </c>
      <c r="I114" s="184">
        <v>1</v>
      </c>
      <c r="J114" s="108">
        <v>0</v>
      </c>
      <c r="K114" s="108">
        <v>0</v>
      </c>
      <c r="L114" s="108">
        <v>0</v>
      </c>
      <c r="M114" s="108">
        <v>0</v>
      </c>
      <c r="N114" s="108">
        <v>0</v>
      </c>
      <c r="O114" s="108">
        <v>0</v>
      </c>
      <c r="P114" s="108">
        <v>0</v>
      </c>
      <c r="Q114" s="143">
        <f t="shared" si="27"/>
        <v>0</v>
      </c>
      <c r="R114" s="143">
        <f t="shared" si="28"/>
        <v>0</v>
      </c>
      <c r="S114" s="174">
        <f t="shared" si="29"/>
        <v>0</v>
      </c>
      <c r="T114" s="143">
        <f t="shared" si="30"/>
        <v>0</v>
      </c>
      <c r="U114" s="143" t="e">
        <f t="shared" si="31"/>
        <v>#DIV/0!</v>
      </c>
      <c r="V114" s="144"/>
      <c r="W114" s="144"/>
      <c r="X114" s="144"/>
      <c r="Y114" s="144"/>
      <c r="Z114" s="144"/>
      <c r="AA114" s="144"/>
      <c r="AB114" s="144"/>
      <c r="AC114" s="144"/>
      <c r="AE114" s="26"/>
      <c r="AG114" s="7" t="str">
        <f>+$A$19</f>
        <v/>
      </c>
      <c r="AH114" s="7"/>
      <c r="AI114" s="145">
        <f t="shared" si="32"/>
        <v>0</v>
      </c>
    </row>
    <row r="115" spans="1:35" ht="13.5" x14ac:dyDescent="0.25">
      <c r="A115" s="109" t="str">
        <f>+$A$20</f>
        <v/>
      </c>
      <c r="B115" s="142">
        <f>IF(J107&gt;0,1/J107,0)</f>
        <v>0</v>
      </c>
      <c r="C115" s="142">
        <f>IF(J108&gt;0,1/J108,0)</f>
        <v>0</v>
      </c>
      <c r="D115" s="142">
        <f>IF(J109&gt;0,1/J109,0)</f>
        <v>0</v>
      </c>
      <c r="E115" s="142">
        <f>IF(J110&gt;0,1/J110,0)</f>
        <v>0</v>
      </c>
      <c r="F115" s="142">
        <f>IF(J111&gt;0,1/J111,0)</f>
        <v>0</v>
      </c>
      <c r="G115" s="142">
        <f>IF(J112&gt;0,1/J112,0)</f>
        <v>0</v>
      </c>
      <c r="H115" s="142">
        <f>IF(J113&gt;0,1/J113,0)</f>
        <v>0</v>
      </c>
      <c r="I115" s="142">
        <f>IF(J114&gt;0,1/J114,0)</f>
        <v>0</v>
      </c>
      <c r="J115" s="184">
        <v>1</v>
      </c>
      <c r="K115" s="108">
        <v>0</v>
      </c>
      <c r="L115" s="108">
        <v>0</v>
      </c>
      <c r="M115" s="108">
        <v>0</v>
      </c>
      <c r="N115" s="108">
        <v>0</v>
      </c>
      <c r="O115" s="108">
        <v>0</v>
      </c>
      <c r="P115" s="108">
        <v>0</v>
      </c>
      <c r="Q115" s="143">
        <f t="shared" si="27"/>
        <v>0</v>
      </c>
      <c r="R115" s="143">
        <f t="shared" si="28"/>
        <v>0</v>
      </c>
      <c r="S115" s="174">
        <f t="shared" si="29"/>
        <v>0</v>
      </c>
      <c r="T115" s="143">
        <f t="shared" si="30"/>
        <v>0</v>
      </c>
      <c r="U115" s="143" t="e">
        <f t="shared" si="31"/>
        <v>#DIV/0!</v>
      </c>
      <c r="V115" s="144"/>
      <c r="W115" s="144"/>
      <c r="X115" s="144"/>
      <c r="Y115" s="144"/>
      <c r="Z115" s="144"/>
      <c r="AA115" s="144"/>
      <c r="AB115" s="144"/>
      <c r="AC115" s="144"/>
      <c r="AE115" s="26"/>
      <c r="AG115" s="7" t="str">
        <f>+$A$20</f>
        <v/>
      </c>
      <c r="AH115" s="7"/>
      <c r="AI115" s="145">
        <f t="shared" si="32"/>
        <v>0</v>
      </c>
    </row>
    <row r="116" spans="1:35" ht="13.5" x14ac:dyDescent="0.25">
      <c r="A116" s="109" t="str">
        <f>+$A$21</f>
        <v/>
      </c>
      <c r="B116" s="142">
        <f>IF(K107&gt;0,1/K107,0)</f>
        <v>0</v>
      </c>
      <c r="C116" s="142">
        <f>IF(K108&gt;0,1/K108,0)</f>
        <v>0</v>
      </c>
      <c r="D116" s="142">
        <f>IF(K109&gt;0,1/K109,K109)</f>
        <v>0</v>
      </c>
      <c r="E116" s="142">
        <f>IF(K110&gt;0,1/K110,0)</f>
        <v>0</v>
      </c>
      <c r="F116" s="142">
        <f>IF(K111&gt;0,1/K111,K111)</f>
        <v>0</v>
      </c>
      <c r="G116" s="142">
        <f>IF(K112&gt;0,1/K112,0)</f>
        <v>0</v>
      </c>
      <c r="H116" s="142">
        <f>IF(K113&gt;0,1/K113,0)</f>
        <v>0</v>
      </c>
      <c r="I116" s="142">
        <f>IF(K114&gt;0,1/K114,0)</f>
        <v>0</v>
      </c>
      <c r="J116" s="142">
        <f>IF(K115&gt;0,1/K115,0)</f>
        <v>0</v>
      </c>
      <c r="K116" s="184">
        <v>1</v>
      </c>
      <c r="L116" s="108">
        <v>0</v>
      </c>
      <c r="M116" s="108">
        <v>0</v>
      </c>
      <c r="N116" s="108">
        <v>0</v>
      </c>
      <c r="O116" s="108">
        <v>0</v>
      </c>
      <c r="P116" s="108">
        <v>0</v>
      </c>
      <c r="Q116" s="143">
        <f t="shared" si="27"/>
        <v>0</v>
      </c>
      <c r="R116" s="143">
        <f t="shared" si="28"/>
        <v>0</v>
      </c>
      <c r="S116" s="174">
        <f t="shared" si="29"/>
        <v>0</v>
      </c>
      <c r="T116" s="143">
        <f t="shared" si="30"/>
        <v>0</v>
      </c>
      <c r="U116" s="143" t="e">
        <f t="shared" si="31"/>
        <v>#DIV/0!</v>
      </c>
      <c r="V116" s="144"/>
      <c r="W116" s="144"/>
      <c r="X116" s="144"/>
      <c r="Y116" s="144"/>
      <c r="Z116" s="144"/>
      <c r="AA116" s="144"/>
      <c r="AB116" s="144"/>
      <c r="AC116" s="144"/>
      <c r="AE116" s="26"/>
      <c r="AG116" s="7" t="str">
        <f>+$A$21</f>
        <v/>
      </c>
      <c r="AH116" s="7"/>
      <c r="AI116" s="145">
        <f t="shared" si="32"/>
        <v>0</v>
      </c>
    </row>
    <row r="117" spans="1:35" ht="13.5" x14ac:dyDescent="0.25">
      <c r="A117" s="109" t="str">
        <f>+$A$22</f>
        <v/>
      </c>
      <c r="B117" s="142">
        <f>IF(L107&gt;0,1/L107,0)</f>
        <v>0</v>
      </c>
      <c r="C117" s="142">
        <f>IF(L108&gt;0,1/L108,0)</f>
        <v>0</v>
      </c>
      <c r="D117" s="142">
        <f>IF(L109&gt;0,1/L109,0)</f>
        <v>0</v>
      </c>
      <c r="E117" s="142">
        <f>IF(L110&gt;0,1/L110,0)</f>
        <v>0</v>
      </c>
      <c r="F117" s="142">
        <f>IF(L111&gt;0,1/L111,0)</f>
        <v>0</v>
      </c>
      <c r="G117" s="142">
        <f>IF(L112&gt;0,1/L112,0)</f>
        <v>0</v>
      </c>
      <c r="H117" s="142">
        <f>IF(L113&gt;0,1/L113,0)</f>
        <v>0</v>
      </c>
      <c r="I117" s="142">
        <f>IF(L114&gt;0,1/L114,0)</f>
        <v>0</v>
      </c>
      <c r="J117" s="142">
        <f>IF(L115&gt;0,1/L115,0)</f>
        <v>0</v>
      </c>
      <c r="K117" s="142">
        <f>IF(L116&gt;0,1/L116,0)</f>
        <v>0</v>
      </c>
      <c r="L117" s="185">
        <v>1</v>
      </c>
      <c r="M117" s="108">
        <v>0</v>
      </c>
      <c r="N117" s="108">
        <v>0</v>
      </c>
      <c r="O117" s="108">
        <v>0</v>
      </c>
      <c r="P117" s="108">
        <v>0</v>
      </c>
      <c r="Q117" s="143">
        <f t="shared" si="27"/>
        <v>0</v>
      </c>
      <c r="R117" s="143">
        <f t="shared" si="28"/>
        <v>0</v>
      </c>
      <c r="S117" s="174">
        <f t="shared" si="29"/>
        <v>0</v>
      </c>
      <c r="T117" s="143">
        <f t="shared" si="30"/>
        <v>0</v>
      </c>
      <c r="U117" s="143" t="e">
        <f t="shared" si="31"/>
        <v>#DIV/0!</v>
      </c>
      <c r="V117" s="144"/>
      <c r="W117" s="144"/>
      <c r="X117" s="144"/>
      <c r="Y117" s="144"/>
      <c r="Z117" s="144"/>
      <c r="AA117" s="144"/>
      <c r="AB117" s="144"/>
      <c r="AC117" s="144"/>
      <c r="AE117" s="26"/>
      <c r="AG117" s="7" t="str">
        <f>+$A$22</f>
        <v/>
      </c>
      <c r="AH117" s="7"/>
      <c r="AI117" s="145">
        <f t="shared" si="32"/>
        <v>0</v>
      </c>
    </row>
    <row r="118" spans="1:35" ht="13.5" x14ac:dyDescent="0.25">
      <c r="A118" s="109" t="str">
        <f>+$A$23</f>
        <v/>
      </c>
      <c r="B118" s="142">
        <f>IF(M107&gt;0,1/M107,0)</f>
        <v>0</v>
      </c>
      <c r="C118" s="142">
        <f>IF(M108&gt;0,1/M108,0)</f>
        <v>0</v>
      </c>
      <c r="D118" s="142">
        <f>IF(M109&gt;0,1/M109,0)</f>
        <v>0</v>
      </c>
      <c r="E118" s="142">
        <f>IF(M110&gt;0,1/M110,0)</f>
        <v>0</v>
      </c>
      <c r="F118" s="142">
        <f>IF(M111&gt;0,1/M111,0)</f>
        <v>0</v>
      </c>
      <c r="G118" s="142">
        <f>IF(M112&gt;0,1/M112,0)</f>
        <v>0</v>
      </c>
      <c r="H118" s="142">
        <f>IF(M113&gt;0,1/M113,0)</f>
        <v>0</v>
      </c>
      <c r="I118" s="142">
        <f>IF(M114&gt;0,1/M114,0)</f>
        <v>0</v>
      </c>
      <c r="J118" s="142">
        <f>IF(M115&gt;0,1/M115,0)</f>
        <v>0</v>
      </c>
      <c r="K118" s="142">
        <f>IF(M116&gt;0,1/M116,0)</f>
        <v>0</v>
      </c>
      <c r="L118" s="171">
        <f>IF(M117&gt;0,1/M117,0)</f>
        <v>0</v>
      </c>
      <c r="M118" s="185">
        <v>1</v>
      </c>
      <c r="N118" s="108">
        <v>0</v>
      </c>
      <c r="O118" s="108">
        <v>0</v>
      </c>
      <c r="P118" s="108">
        <v>0</v>
      </c>
      <c r="Q118" s="143">
        <f t="shared" si="27"/>
        <v>0</v>
      </c>
      <c r="R118" s="143">
        <f t="shared" si="28"/>
        <v>0</v>
      </c>
      <c r="S118" s="174">
        <f t="shared" si="29"/>
        <v>0</v>
      </c>
      <c r="T118" s="143">
        <f t="shared" si="30"/>
        <v>0</v>
      </c>
      <c r="U118" s="143" t="e">
        <f t="shared" si="31"/>
        <v>#DIV/0!</v>
      </c>
      <c r="V118" s="144"/>
      <c r="W118" s="144"/>
      <c r="X118" s="144"/>
      <c r="Y118" s="144"/>
      <c r="Z118" s="144"/>
      <c r="AA118" s="144"/>
      <c r="AB118" s="144"/>
      <c r="AC118" s="144"/>
      <c r="AE118" s="26"/>
      <c r="AG118" s="7" t="str">
        <f>+$A$23</f>
        <v/>
      </c>
      <c r="AH118" s="7"/>
      <c r="AI118" s="145">
        <f t="shared" si="32"/>
        <v>0</v>
      </c>
    </row>
    <row r="119" spans="1:35" ht="13.5" x14ac:dyDescent="0.25">
      <c r="A119" s="109" t="str">
        <f>+$A$24</f>
        <v/>
      </c>
      <c r="B119" s="142">
        <f>IF(N107&gt;0,1/N107,0)</f>
        <v>0</v>
      </c>
      <c r="C119" s="142">
        <f>IF(N108&gt;0,1/N108,0)</f>
        <v>0</v>
      </c>
      <c r="D119" s="142">
        <f>IF(N109&gt;0,1/N109,0)</f>
        <v>0</v>
      </c>
      <c r="E119" s="142">
        <f>IF(N110&gt;0,1/N110,0)</f>
        <v>0</v>
      </c>
      <c r="F119" s="142">
        <f>IF(N111&gt;0,1/N111,0)</f>
        <v>0</v>
      </c>
      <c r="G119" s="142">
        <f>IF(N112&gt;0,1/N112,0)</f>
        <v>0</v>
      </c>
      <c r="H119" s="142">
        <f>IF(N113&gt;0,1/N113,0)</f>
        <v>0</v>
      </c>
      <c r="I119" s="142">
        <f>IF(N114&gt;0,1/N114,0)</f>
        <v>0</v>
      </c>
      <c r="J119" s="142">
        <f>IF(N115&gt;0,1/N115,0)</f>
        <v>0</v>
      </c>
      <c r="K119" s="142">
        <f>IF(N116&gt;0,1/N116,0)</f>
        <v>0</v>
      </c>
      <c r="L119" s="171">
        <f>IF(N117&gt;0,1/N117,0)</f>
        <v>0</v>
      </c>
      <c r="M119" s="171">
        <f>IF(N118&gt;0,1/N118,0)</f>
        <v>0</v>
      </c>
      <c r="N119" s="185">
        <v>1</v>
      </c>
      <c r="O119" s="108">
        <v>0</v>
      </c>
      <c r="P119" s="108">
        <v>0</v>
      </c>
      <c r="Q119" s="143">
        <f t="shared" si="27"/>
        <v>0</v>
      </c>
      <c r="R119" s="143">
        <f t="shared" si="28"/>
        <v>0</v>
      </c>
      <c r="S119" s="174">
        <f t="shared" si="29"/>
        <v>0</v>
      </c>
      <c r="T119" s="143">
        <f t="shared" si="30"/>
        <v>0</v>
      </c>
      <c r="U119" s="143" t="e">
        <f t="shared" si="31"/>
        <v>#DIV/0!</v>
      </c>
      <c r="V119" s="144"/>
      <c r="W119" s="144"/>
      <c r="X119" s="144"/>
      <c r="Y119" s="144"/>
      <c r="Z119" s="144"/>
      <c r="AA119" s="144"/>
      <c r="AB119" s="144"/>
      <c r="AC119" s="144"/>
      <c r="AE119" s="26"/>
      <c r="AG119" s="7" t="str">
        <f>+$A$24</f>
        <v/>
      </c>
      <c r="AH119" s="7"/>
      <c r="AI119" s="145">
        <f t="shared" si="32"/>
        <v>0</v>
      </c>
    </row>
    <row r="120" spans="1:35" ht="13.5" x14ac:dyDescent="0.25">
      <c r="A120" s="109" t="str">
        <f>+$A$25</f>
        <v/>
      </c>
      <c r="B120" s="142">
        <f>IF(O107&gt;0,1/O107,0)</f>
        <v>0</v>
      </c>
      <c r="C120" s="142">
        <f>IF(O108&gt;0,1/O108,0)</f>
        <v>0</v>
      </c>
      <c r="D120" s="142">
        <f>IF(O109&gt;0,1/O109,0)</f>
        <v>0</v>
      </c>
      <c r="E120" s="142">
        <f>IF(O110&gt;0,1/O110,0)</f>
        <v>0</v>
      </c>
      <c r="F120" s="142">
        <f>IF(O111&gt;0,1/O111,0)</f>
        <v>0</v>
      </c>
      <c r="G120" s="142">
        <f>IF(O112&gt;0,1/O112,0)</f>
        <v>0</v>
      </c>
      <c r="H120" s="142">
        <f>IF(O113&gt;0,1/O113,0)</f>
        <v>0</v>
      </c>
      <c r="I120" s="142">
        <f>IF(O114&gt;0,1/O114,0)</f>
        <v>0</v>
      </c>
      <c r="J120" s="142">
        <f>IF(O115&gt;0,1/O115,0)</f>
        <v>0</v>
      </c>
      <c r="K120" s="142">
        <f>IF(O116&gt;0,1/O116,0)</f>
        <v>0</v>
      </c>
      <c r="L120" s="171">
        <f>IF(O117&gt;0,1/O117,0)</f>
        <v>0</v>
      </c>
      <c r="M120" s="171">
        <f>IF(O118&gt;0,1/O118,0)</f>
        <v>0</v>
      </c>
      <c r="N120" s="171">
        <f>IF(O119&gt;0,1/O119,0)</f>
        <v>0</v>
      </c>
      <c r="O120" s="185">
        <v>1</v>
      </c>
      <c r="P120" s="108">
        <v>0</v>
      </c>
      <c r="Q120" s="143">
        <f t="shared" si="27"/>
        <v>0</v>
      </c>
      <c r="R120" s="143">
        <f t="shared" si="28"/>
        <v>0</v>
      </c>
      <c r="S120" s="174">
        <f t="shared" si="29"/>
        <v>0</v>
      </c>
      <c r="T120" s="143">
        <f t="shared" si="30"/>
        <v>0</v>
      </c>
      <c r="U120" s="143" t="e">
        <f t="shared" si="31"/>
        <v>#DIV/0!</v>
      </c>
      <c r="V120" s="144"/>
      <c r="W120" s="144"/>
      <c r="X120" s="144"/>
      <c r="Y120" s="144"/>
      <c r="Z120" s="144"/>
      <c r="AA120" s="144"/>
      <c r="AB120" s="144"/>
      <c r="AC120" s="144"/>
      <c r="AE120" s="26"/>
      <c r="AG120" s="7" t="str">
        <f>+$A$25</f>
        <v/>
      </c>
      <c r="AH120" s="7"/>
      <c r="AI120" s="145">
        <f t="shared" si="32"/>
        <v>0</v>
      </c>
    </row>
    <row r="121" spans="1:35" ht="13.5" x14ac:dyDescent="0.25">
      <c r="A121" s="109" t="str">
        <f>+$A$26</f>
        <v/>
      </c>
      <c r="B121" s="142">
        <f>IF(P107&gt;0,1/P107,0)</f>
        <v>0</v>
      </c>
      <c r="C121" s="142">
        <f>IF(P108&gt;0,1/P108,0)</f>
        <v>0</v>
      </c>
      <c r="D121" s="142">
        <f>IF(P109&gt;0,1/P109,0)</f>
        <v>0</v>
      </c>
      <c r="E121" s="142">
        <f>IF(P110&gt;0,1/P110,0)</f>
        <v>0</v>
      </c>
      <c r="F121" s="142">
        <f>IF(P111&gt;0,1/P111,0)</f>
        <v>0</v>
      </c>
      <c r="G121" s="142">
        <f>IF(P112&gt;0,1/P112,0)</f>
        <v>0</v>
      </c>
      <c r="H121" s="142">
        <f>IF(P113&gt;0,1/P113,0)</f>
        <v>0</v>
      </c>
      <c r="I121" s="142">
        <f>IF(P114&gt;0,1/P114,0)</f>
        <v>0</v>
      </c>
      <c r="J121" s="142">
        <f>IF(P115&gt;0,1/P115,0)</f>
        <v>0</v>
      </c>
      <c r="K121" s="142">
        <f>IF(P116&gt;0,1/P116,0)</f>
        <v>0</v>
      </c>
      <c r="L121" s="171">
        <f>IF(P117&gt;0,1/P117,0)</f>
        <v>0</v>
      </c>
      <c r="M121" s="171">
        <f>IF(P118&gt;0,1/P118,0)</f>
        <v>0</v>
      </c>
      <c r="N121" s="171">
        <f>IF(P119&gt;0,1/P119,0)</f>
        <v>0</v>
      </c>
      <c r="O121" s="171">
        <f>IF(P120&gt;0,1/P120,0)</f>
        <v>0</v>
      </c>
      <c r="P121" s="185">
        <v>1</v>
      </c>
      <c r="Q121" s="143">
        <f t="shared" si="27"/>
        <v>0</v>
      </c>
      <c r="R121" s="143">
        <f t="shared" si="28"/>
        <v>0</v>
      </c>
      <c r="S121" s="174">
        <f t="shared" si="29"/>
        <v>0</v>
      </c>
      <c r="T121" s="143">
        <f t="shared" si="30"/>
        <v>0</v>
      </c>
      <c r="U121" s="143" t="e">
        <f t="shared" si="31"/>
        <v>#DIV/0!</v>
      </c>
      <c r="AE121" s="26"/>
      <c r="AG121" s="40" t="str">
        <f>+$A$26</f>
        <v/>
      </c>
      <c r="AH121" s="40"/>
      <c r="AI121" s="145">
        <f t="shared" si="32"/>
        <v>0</v>
      </c>
    </row>
    <row r="122" spans="1:35" s="26" customFormat="1" ht="13.5" x14ac:dyDescent="0.25">
      <c r="A122" s="146" t="s">
        <v>44</v>
      </c>
      <c r="B122" s="147" t="e">
        <f>IF(B107&gt;0,ROUND(SUM(B107:B121)*U107,3),0)</f>
        <v>#DIV/0!</v>
      </c>
      <c r="C122" s="147">
        <f>IF(C107&gt;0,ROUND(SUM(C107:C121)*U108,3),0)</f>
        <v>0</v>
      </c>
      <c r="D122" s="147">
        <f>IF(D107&gt;0,ROUND(SUM(D107:D121)*U109,3),0)</f>
        <v>0</v>
      </c>
      <c r="E122" s="147">
        <f>IF(E107&gt;0,ROUND(SUM(E107:E121)*U110,3),0)</f>
        <v>0</v>
      </c>
      <c r="F122" s="147">
        <f>IF(F107&gt;0,ROUND(SUM(F107:F121)*U111,3),0)</f>
        <v>0</v>
      </c>
      <c r="G122" s="147">
        <f>IF(G107&gt;0,ROUND(SUM(G107:G121)*U112,3),0)</f>
        <v>0</v>
      </c>
      <c r="H122" s="147">
        <f>IF(H107&gt;0,ROUND(SUM(H107:H121)*U113,3),0)</f>
        <v>0</v>
      </c>
      <c r="I122" s="147">
        <f>IF(I107&gt;0,ROUND(SUM(I107:I121)*U114,3),0)</f>
        <v>0</v>
      </c>
      <c r="J122" s="147">
        <f>IF(J107&gt;0,ROUND(SUM(J107:J121)*U115,3),0)</f>
        <v>0</v>
      </c>
      <c r="K122" s="147">
        <f>IF(K107&gt;0,ROUND(SUM(K107:K121)*U116,3),0)</f>
        <v>0</v>
      </c>
      <c r="L122" s="147">
        <f>IF(L107&gt;0,ROUND(SUM(L107:L121)*U117,3),0)</f>
        <v>0</v>
      </c>
      <c r="M122" s="147">
        <f>IF(M107&gt;0,ROUND(SUM(M107:M121)*U118,3),0)</f>
        <v>0</v>
      </c>
      <c r="N122" s="147">
        <f>IF(N107&gt;0,ROUND(SUM(N107:N121)*U119,3),0)</f>
        <v>0</v>
      </c>
      <c r="O122" s="147">
        <f>IF(O107&gt;0,ROUND(SUM(O107:O121)*U120,3),0)</f>
        <v>0</v>
      </c>
      <c r="P122" s="147">
        <f>IF(P107&gt;0,ROUND(SUM(P107:P121)*U121,3),0)</f>
        <v>0</v>
      </c>
      <c r="Q122" s="377" t="s">
        <v>43</v>
      </c>
      <c r="R122" s="377"/>
      <c r="S122" s="148">
        <f>ROUND(SUM(T107:T121),3)</f>
        <v>0</v>
      </c>
      <c r="T122" s="205" t="s">
        <v>45</v>
      </c>
      <c r="U122" s="148" t="e">
        <f>ROUND(SUM(B122:P122),3)</f>
        <v>#DIV/0!</v>
      </c>
      <c r="V122" s="415"/>
      <c r="W122" s="415"/>
      <c r="X122" s="415"/>
      <c r="Y122" s="415"/>
      <c r="Z122" s="415"/>
      <c r="AA122" s="415"/>
      <c r="AB122" s="135"/>
      <c r="AC122" s="146" t="str">
        <f>IF(AC106="","",SUM(AC107:AC120))</f>
        <v/>
      </c>
      <c r="AD122" s="146"/>
      <c r="AE122" s="146"/>
      <c r="AF122" s="146"/>
      <c r="AG122" s="175"/>
      <c r="AH122" s="175"/>
      <c r="AI122" s="175"/>
    </row>
    <row r="123" spans="1:35" ht="24" customHeight="1" x14ac:dyDescent="0.2">
      <c r="Q123" s="135"/>
      <c r="R123" s="135"/>
      <c r="S123" s="135"/>
      <c r="T123" s="135"/>
      <c r="U123" s="135"/>
    </row>
    <row r="124" spans="1:35" x14ac:dyDescent="0.2">
      <c r="Q124" s="135"/>
      <c r="R124" s="135"/>
      <c r="S124" s="135"/>
      <c r="T124" s="135"/>
      <c r="U124" s="135"/>
    </row>
  </sheetData>
  <mergeCells count="67">
    <mergeCell ref="B15:S15"/>
    <mergeCell ref="B16:S16"/>
    <mergeCell ref="B17:S17"/>
    <mergeCell ref="V46:AA46"/>
    <mergeCell ref="V65:AA65"/>
    <mergeCell ref="T16:W16"/>
    <mergeCell ref="X20:AA20"/>
    <mergeCell ref="X21:AA21"/>
    <mergeCell ref="X22:AA22"/>
    <mergeCell ref="Q65:R65"/>
    <mergeCell ref="X18:AA18"/>
    <mergeCell ref="B22:S22"/>
    <mergeCell ref="T21:W21"/>
    <mergeCell ref="X15:AA15"/>
    <mergeCell ref="B18:S18"/>
    <mergeCell ref="X16:AA16"/>
    <mergeCell ref="V122:AA122"/>
    <mergeCell ref="P27:S27"/>
    <mergeCell ref="V84:AA84"/>
    <mergeCell ref="V103:AA103"/>
    <mergeCell ref="Q84:R84"/>
    <mergeCell ref="Q103:R103"/>
    <mergeCell ref="Q46:R46"/>
    <mergeCell ref="Q122:R122"/>
    <mergeCell ref="T14:W14"/>
    <mergeCell ref="B19:S19"/>
    <mergeCell ref="A1:AG1"/>
    <mergeCell ref="T26:W26"/>
    <mergeCell ref="T18:W18"/>
    <mergeCell ref="T19:W19"/>
    <mergeCell ref="B20:S20"/>
    <mergeCell ref="B21:S21"/>
    <mergeCell ref="B26:S26"/>
    <mergeCell ref="A6:J6"/>
    <mergeCell ref="B12:S12"/>
    <mergeCell ref="K6:U6"/>
    <mergeCell ref="A2:AC2"/>
    <mergeCell ref="A5:AC5"/>
    <mergeCell ref="X17:AA17"/>
    <mergeCell ref="X19:AA19"/>
    <mergeCell ref="A8:R8"/>
    <mergeCell ref="T15:W15"/>
    <mergeCell ref="A9:AG9"/>
    <mergeCell ref="A11:S11"/>
    <mergeCell ref="T22:W22"/>
    <mergeCell ref="T20:W20"/>
    <mergeCell ref="T17:W17"/>
    <mergeCell ref="B13:S13"/>
    <mergeCell ref="B14:S14"/>
    <mergeCell ref="X11:AA11"/>
    <mergeCell ref="X12:AA12"/>
    <mergeCell ref="X13:AA13"/>
    <mergeCell ref="X14:AA14"/>
    <mergeCell ref="T11:W11"/>
    <mergeCell ref="T12:W12"/>
    <mergeCell ref="T13:W13"/>
    <mergeCell ref="X23:AA23"/>
    <mergeCell ref="X24:AA24"/>
    <mergeCell ref="X25:AA25"/>
    <mergeCell ref="X26:AA26"/>
    <mergeCell ref="T27:W27"/>
    <mergeCell ref="B23:S23"/>
    <mergeCell ref="B24:S24"/>
    <mergeCell ref="T25:W25"/>
    <mergeCell ref="T23:W23"/>
    <mergeCell ref="T24:W24"/>
    <mergeCell ref="B25:S25"/>
  </mergeCells>
  <phoneticPr fontId="0" type="noConversion"/>
  <conditionalFormatting sqref="C31:P31 D32:P32 E33:P33 F34:P34 G35:P35 H36:P36 I37:P37 J38:P38 K39:P39 L40:P40 M41:P41 N42:P42 O43:P43 P44">
    <cfRule type="cellIs" dxfId="1069" priority="10" stopIfTrue="1" operator="greaterThan">
      <formula>0</formula>
    </cfRule>
  </conditionalFormatting>
  <conditionalFormatting sqref="C31:P31 D32:P32 E33:P33 F34:P34 G35:P35 H36:P36 I37:P37 J38:P38 K39:P39 L40:P40 M41:P41 N42:P42 O43:P43 P44">
    <cfRule type="cellIs" dxfId="1068" priority="9" stopIfTrue="1" operator="greaterThan">
      <formula>0</formula>
    </cfRule>
  </conditionalFormatting>
  <conditionalFormatting sqref="C50:P50 D51:P51 E52:P52 F53:P53 G54:P54 H55:P55 I56:P56 J57:P57 K58:P58 L59:P59 M60:P60 N61:P61 O62:P62 P63">
    <cfRule type="cellIs" dxfId="1067" priority="8" stopIfTrue="1" operator="greaterThan">
      <formula>0</formula>
    </cfRule>
  </conditionalFormatting>
  <conditionalFormatting sqref="C50:P50 D51:P51 E52:P52 F53:P53 G54:P54 H55:P55 I56:P56 J57:P57 K58:P58 L59:P59 M60:P60 N61:P61 O62:P62 P63">
    <cfRule type="cellIs" dxfId="1066" priority="7" stopIfTrue="1" operator="greaterThan">
      <formula>0</formula>
    </cfRule>
  </conditionalFormatting>
  <conditionalFormatting sqref="C69:P69 D70:P70 E71:P71 F72:P72 G73:P73 H74:P74 I75:P75 J76:P76 K77:P77 L78:P78 M79:P79 N80:P80 O81:P81 P82">
    <cfRule type="cellIs" dxfId="1065" priority="6" stopIfTrue="1" operator="greaterThan">
      <formula>0</formula>
    </cfRule>
  </conditionalFormatting>
  <conditionalFormatting sqref="C69:P69 D70:P70 E71:P71 F72:P72 G73:P73 H74:P74 I75:P75 J76:P76 K77:P77 L78:P78 M79:P79 N80:P80 O81:P81 P82">
    <cfRule type="cellIs" dxfId="1064" priority="5" stopIfTrue="1" operator="greaterThan">
      <formula>0</formula>
    </cfRule>
  </conditionalFormatting>
  <conditionalFormatting sqref="C88:P88 D89:P89 E90:P90 F91:P91 G92:P92 H93:P93 I94:P94 J95:P95 K96:P96 L97:P97 M98:P98 N99:P99 O100:P100 P101">
    <cfRule type="cellIs" dxfId="1063" priority="4" stopIfTrue="1" operator="greaterThan">
      <formula>0</formula>
    </cfRule>
  </conditionalFormatting>
  <conditionalFormatting sqref="C88:P88 D89:P89 E90:P90 F91:P91 G92:P92 H93:P93 I94:P94 J95:P95 K96:P96 L97:P97 M98:P98 N99:P99 O100:P100 P101">
    <cfRule type="cellIs" dxfId="1062" priority="3" stopIfTrue="1" operator="greaterThan">
      <formula>0</formula>
    </cfRule>
  </conditionalFormatting>
  <conditionalFormatting sqref="C107:P107 D108:P108 E109:P109 F110:P110 G111:P111 H112:P112 I113:P113 J114:P114 K115:P115 L116:P116 M117:P117 N118:P118 O119:P119 P120">
    <cfRule type="cellIs" dxfId="1061" priority="2" stopIfTrue="1" operator="greaterThan">
      <formula>0</formula>
    </cfRule>
  </conditionalFormatting>
  <conditionalFormatting sqref="C107:P107 D108:P108 E109:P109 F110:P110 G111:P111 H112:P112 I113:P113 J114:P114 K115:P115 L116:P116 M117:P117 N118:P118 O119:P119 P120">
    <cfRule type="cellIs" dxfId="1060" priority="1" stopIfTrue="1" operator="greaterThan">
      <formula>0</formula>
    </cfRule>
  </conditionalFormatting>
  <hyperlinks>
    <hyperlink ref="A1" location="Anagrafica!A1" display="Torna alla scheda Anagrafica" xr:uid="{00000000-0004-0000-2700-000000000000}"/>
  </hyperlinks>
  <printOptions horizontalCentered="1"/>
  <pageMargins left="0.74803149606299213" right="0.74803149606299213" top="0.98425196850393704" bottom="0.98425196850393704" header="0.51181102362204722" footer="0.51181102362204722"/>
  <pageSetup paperSize="9" scale="38" orientation="portrait" r:id="rId1"/>
  <headerFooter alignWithMargins="0">
    <oddFooter>&amp;L&amp;"Arial Narrow,Normale"&amp;8&amp;D&amp;R&amp;"Arial Narrow,Normale"&amp;A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Foglio62">
    <tabColor indexed="42"/>
    <pageSetUpPr fitToPage="1"/>
  </sheetPr>
  <dimension ref="A1:AI123"/>
  <sheetViews>
    <sheetView showGridLines="0" view="pageBreakPreview" topLeftCell="A2" zoomScaleNormal="100" workbookViewId="0">
      <selection activeCell="U38" sqref="U38"/>
    </sheetView>
  </sheetViews>
  <sheetFormatPr defaultColWidth="9.140625" defaultRowHeight="12.75" x14ac:dyDescent="0.2"/>
  <cols>
    <col min="1" max="2" width="3.85546875" style="3" customWidth="1"/>
    <col min="3" max="3" width="3.85546875" style="5" bestFit="1" customWidth="1"/>
    <col min="4" max="4" width="3.140625" style="3" customWidth="1"/>
    <col min="5" max="31" width="3" style="3" customWidth="1"/>
    <col min="32" max="32" width="2.42578125" style="3" customWidth="1"/>
    <col min="33" max="33" width="3.5703125" style="26" customWidth="1"/>
    <col min="34" max="35" width="10.85546875" style="3" customWidth="1"/>
    <col min="36" max="43" width="3" style="3" customWidth="1"/>
    <col min="44" max="44" width="3.140625" style="3" customWidth="1"/>
    <col min="45" max="16384" width="9.140625" style="3"/>
  </cols>
  <sheetData>
    <row r="1" spans="1:35" ht="26.25" customHeight="1" x14ac:dyDescent="0.2">
      <c r="A1" s="353" t="s">
        <v>21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</row>
    <row r="2" spans="1:35" s="30" customFormat="1" ht="13.5" x14ac:dyDescent="0.25">
      <c r="A2" s="45" t="s">
        <v>16</v>
      </c>
      <c r="B2" s="46"/>
      <c r="C2" s="47"/>
      <c r="D2" s="48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9"/>
      <c r="AH2" s="49"/>
      <c r="AI2" s="49"/>
    </row>
    <row r="3" spans="1:35" s="31" customFormat="1" ht="13.5" x14ac:dyDescent="0.25">
      <c r="A3" s="50"/>
      <c r="B3" s="50"/>
      <c r="C3" s="51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</row>
    <row r="4" spans="1:35" s="9" customFormat="1" ht="6" customHeight="1" x14ac:dyDescent="0.3">
      <c r="A4" s="52"/>
      <c r="B4" s="52"/>
      <c r="C4" s="53"/>
      <c r="D4" s="54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</row>
    <row r="5" spans="1:35" s="9" customFormat="1" ht="39.75" customHeight="1" x14ac:dyDescent="0.3">
      <c r="A5" s="411" t="str">
        <f>IF(Anagrafica!A3&lt;&gt;"",Anagrafica!A3,"")</f>
        <v>CDC ___/______/______ ANNO_______ (agg. P se plurien.) 
TITOLO DEL CDC______________________________</v>
      </c>
      <c r="B5" s="411"/>
      <c r="C5" s="411"/>
      <c r="D5" s="411"/>
      <c r="E5" s="411"/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  <c r="Q5" s="411"/>
      <c r="R5" s="411"/>
      <c r="S5" s="411"/>
      <c r="T5" s="411"/>
      <c r="U5" s="411"/>
      <c r="V5" s="411"/>
      <c r="W5" s="411"/>
      <c r="X5" s="411"/>
      <c r="Y5" s="411"/>
      <c r="Z5" s="411"/>
      <c r="AA5" s="411"/>
      <c r="AB5" s="411"/>
      <c r="AC5" s="411"/>
      <c r="AD5" s="411"/>
      <c r="AE5" s="411"/>
      <c r="AF5" s="411"/>
      <c r="AG5" s="411"/>
      <c r="AH5" s="411"/>
      <c r="AI5" s="411"/>
    </row>
    <row r="6" spans="1:35" s="9" customFormat="1" ht="20.25" x14ac:dyDescent="0.3">
      <c r="A6" s="33"/>
      <c r="B6" s="33"/>
      <c r="C6" s="58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</row>
    <row r="7" spans="1:35" s="9" customFormat="1" ht="20.25" x14ac:dyDescent="0.3">
      <c r="C7" s="10"/>
      <c r="D7" s="11"/>
    </row>
    <row r="8" spans="1:35" s="72" customFormat="1" ht="18.75" x14ac:dyDescent="0.3">
      <c r="A8" s="412" t="str">
        <f>"Criterio: "&amp; Anagrafica!A43&amp;" - "&amp;Anagrafica!B43</f>
        <v xml:space="preserve">Criterio:  - </v>
      </c>
      <c r="B8" s="412"/>
      <c r="C8" s="412"/>
      <c r="D8" s="412"/>
      <c r="E8" s="412"/>
      <c r="F8" s="412"/>
      <c r="G8" s="412"/>
      <c r="H8" s="412"/>
      <c r="I8" s="412"/>
      <c r="J8" s="412"/>
      <c r="K8" s="412"/>
      <c r="L8" s="412"/>
      <c r="M8" s="412"/>
      <c r="N8" s="412"/>
      <c r="O8" s="412"/>
      <c r="P8" s="412"/>
      <c r="Q8" s="412"/>
      <c r="R8" s="412"/>
      <c r="S8" s="412"/>
      <c r="T8" s="412"/>
      <c r="U8" s="412"/>
      <c r="V8" s="412"/>
      <c r="W8" s="412"/>
      <c r="X8" s="412"/>
      <c r="Y8" s="412"/>
      <c r="Z8" s="412"/>
      <c r="AA8" s="412"/>
      <c r="AB8" s="412"/>
      <c r="AC8" s="412"/>
      <c r="AD8" s="412"/>
      <c r="AE8" s="412"/>
      <c r="AF8" s="412"/>
      <c r="AG8" s="412"/>
      <c r="AH8" s="82" t="s">
        <v>15</v>
      </c>
      <c r="AI8" s="83" t="str">
        <f>IF(+Anagrafica!C43&lt;&gt;"",Anagrafica!C43,"")</f>
        <v/>
      </c>
    </row>
    <row r="9" spans="1:35" s="1" customFormat="1" ht="24" customHeight="1" x14ac:dyDescent="0.3">
      <c r="A9" s="413" t="str">
        <f>"Sottocriterio: " &amp; Anagrafica!A44&amp;" - "&amp;Anagrafica!B44</f>
        <v xml:space="preserve">Sottocriterio:  - </v>
      </c>
      <c r="B9" s="413"/>
      <c r="C9" s="413"/>
      <c r="D9" s="413"/>
      <c r="E9" s="413"/>
      <c r="F9" s="413"/>
      <c r="G9" s="413"/>
      <c r="H9" s="413"/>
      <c r="I9" s="413"/>
      <c r="J9" s="413"/>
      <c r="K9" s="413"/>
      <c r="L9" s="413"/>
      <c r="M9" s="413"/>
      <c r="N9" s="413"/>
      <c r="O9" s="413"/>
      <c r="P9" s="413"/>
      <c r="Q9" s="413"/>
      <c r="R9" s="413"/>
      <c r="S9" s="413"/>
      <c r="T9" s="413"/>
      <c r="U9" s="413"/>
      <c r="V9" s="413"/>
      <c r="W9" s="413"/>
      <c r="X9" s="413"/>
      <c r="Y9" s="413"/>
      <c r="Z9" s="413"/>
      <c r="AA9" s="413"/>
      <c r="AB9" s="413"/>
      <c r="AC9" s="413"/>
      <c r="AD9" s="413"/>
      <c r="AE9" s="413"/>
      <c r="AF9" s="413"/>
      <c r="AG9" s="413"/>
      <c r="AH9" s="65" t="s">
        <v>18</v>
      </c>
      <c r="AI9" s="84" t="str">
        <f>IF(+Anagrafica!C44&lt;&gt;"",Anagrafica!C44,"")</f>
        <v/>
      </c>
    </row>
    <row r="10" spans="1:35" ht="18" x14ac:dyDescent="0.25">
      <c r="B10" s="1"/>
      <c r="D10" s="1"/>
      <c r="AB10" s="4"/>
      <c r="AC10" s="4"/>
      <c r="AD10" s="4"/>
      <c r="AE10" s="4"/>
    </row>
    <row r="11" spans="1:35" ht="29.25" customHeight="1" x14ac:dyDescent="0.2">
      <c r="A11" s="385" t="s">
        <v>17</v>
      </c>
      <c r="B11" s="385"/>
      <c r="C11" s="385"/>
      <c r="D11" s="385"/>
      <c r="E11" s="385"/>
      <c r="F11" s="385"/>
      <c r="G11" s="385"/>
      <c r="H11" s="385"/>
      <c r="I11" s="385"/>
      <c r="J11" s="385"/>
      <c r="K11" s="385"/>
      <c r="L11" s="385"/>
      <c r="M11" s="385"/>
      <c r="N11" s="385"/>
      <c r="O11" s="385"/>
      <c r="P11" s="385"/>
      <c r="Q11" s="385"/>
      <c r="R11" s="385"/>
      <c r="S11" s="385"/>
      <c r="T11" s="385" t="s">
        <v>23</v>
      </c>
      <c r="U11" s="385"/>
      <c r="V11" s="385"/>
      <c r="W11" s="385"/>
      <c r="X11" s="385" t="s">
        <v>25</v>
      </c>
      <c r="Y11" s="385"/>
      <c r="Z11" s="385"/>
      <c r="AA11" s="385"/>
      <c r="AB11" s="385" t="s">
        <v>24</v>
      </c>
      <c r="AC11" s="385"/>
      <c r="AD11" s="385"/>
      <c r="AE11" s="385"/>
      <c r="AF11" s="26"/>
      <c r="AI11" s="21" t="s">
        <v>19</v>
      </c>
    </row>
    <row r="12" spans="1:35" ht="16.5" x14ac:dyDescent="0.3">
      <c r="A12" s="61" t="str">
        <f>IF($AI$9&lt;&gt;"",IF(Anagrafica!A99&lt;&gt;"",Anagrafica!A99,""),"")</f>
        <v/>
      </c>
      <c r="B12" s="409" t="str">
        <f>IF(A12&lt;&gt;"",IF(Anagrafica!B99&lt;&gt;"",Anagrafica!B99,""),"")</f>
        <v/>
      </c>
      <c r="C12" s="409"/>
      <c r="D12" s="409"/>
      <c r="E12" s="409"/>
      <c r="F12" s="409"/>
      <c r="G12" s="409"/>
      <c r="H12" s="409"/>
      <c r="I12" s="409"/>
      <c r="J12" s="409"/>
      <c r="K12" s="409"/>
      <c r="L12" s="409"/>
      <c r="M12" s="409"/>
      <c r="N12" s="409"/>
      <c r="O12" s="409"/>
      <c r="P12" s="409"/>
      <c r="Q12" s="409"/>
      <c r="R12" s="409"/>
      <c r="S12" s="410"/>
      <c r="T12" s="372" t="str">
        <f>IF(A12&lt;&gt;"",IF(AI31&lt;&gt;"",AI31,0)+IF(AI50&lt;&gt;"",AI50,0)+IF(AI69&lt;&gt;"",AI69,0)+IF(AI88&lt;&gt;"",AI88,0)+IF(AI107&lt;&gt;"",AI107,0),"")</f>
        <v/>
      </c>
      <c r="U12" s="373"/>
      <c r="V12" s="373"/>
      <c r="W12" s="373"/>
      <c r="X12" s="372" t="str">
        <f>IF(T12&lt;&gt;"",ROUND(T12/COUNTA(Anagrafica!$B$89:$C$93),3),"")</f>
        <v/>
      </c>
      <c r="Y12" s="373"/>
      <c r="Z12" s="373"/>
      <c r="AA12" s="390"/>
      <c r="AB12" s="372" t="str">
        <f>IF(T12="","",IF(T12&gt;0,ROUND(X12/LARGE($X$12:$AA$26,1),3),0))</f>
        <v/>
      </c>
      <c r="AC12" s="373"/>
      <c r="AD12" s="373"/>
      <c r="AE12" s="390"/>
      <c r="AF12" s="94"/>
      <c r="AG12" s="94"/>
      <c r="AH12" s="95"/>
      <c r="AI12" s="85" t="str">
        <f t="shared" ref="AI12:AI26" si="0">IF(AB12&lt;&gt;"",IF(AB12&gt;0,ROUND(AB12*IF($AI$9&lt;&gt;"",$AI$9,$AI$8),3),0),"")</f>
        <v/>
      </c>
    </row>
    <row r="13" spans="1:35" ht="16.5" x14ac:dyDescent="0.3">
      <c r="A13" s="62" t="str">
        <f>IF($AI$9&lt;&gt;"",IF(Anagrafica!A100&lt;&gt;"",Anagrafica!A100,""),"")</f>
        <v/>
      </c>
      <c r="B13" s="374" t="str">
        <f>IF(A13&lt;&gt;"",IF(Anagrafica!B100&lt;&gt;"",Anagrafica!B100,""),"")</f>
        <v/>
      </c>
      <c r="C13" s="374"/>
      <c r="D13" s="374"/>
      <c r="E13" s="374"/>
      <c r="F13" s="374"/>
      <c r="G13" s="374"/>
      <c r="H13" s="374"/>
      <c r="I13" s="374"/>
      <c r="J13" s="374"/>
      <c r="K13" s="374"/>
      <c r="L13" s="374"/>
      <c r="M13" s="374"/>
      <c r="N13" s="374"/>
      <c r="O13" s="374"/>
      <c r="P13" s="374"/>
      <c r="Q13" s="374"/>
      <c r="R13" s="374"/>
      <c r="S13" s="376"/>
      <c r="T13" s="401" t="str">
        <f t="shared" ref="T13:T26" si="1">IF(A13&lt;&gt;"",IF(AI32&lt;&gt;"",AI32,0)+IF(AI51&lt;&gt;"",AI51,0)+IF(AI70&lt;&gt;"",AI70,0)+IF(AI89&lt;&gt;"",AI89,0)+IF(AI108&lt;&gt;"",AI108,0),"")</f>
        <v/>
      </c>
      <c r="U13" s="402"/>
      <c r="V13" s="402"/>
      <c r="W13" s="402"/>
      <c r="X13" s="401" t="str">
        <f>IF(T13&lt;&gt;"",ROUND(T13/COUNTA(Anagrafica!$B$89:$C$93),3),"")</f>
        <v/>
      </c>
      <c r="Y13" s="402"/>
      <c r="Z13" s="402"/>
      <c r="AA13" s="403"/>
      <c r="AB13" s="401" t="str">
        <f t="shared" ref="AB13:AB26" si="2">IF(T13="","",IF(T13&gt;0,ROUND(X13/LARGE($X$12:$AA$26,1),3),0))</f>
        <v/>
      </c>
      <c r="AC13" s="402"/>
      <c r="AD13" s="402"/>
      <c r="AE13" s="403"/>
      <c r="AF13" s="96"/>
      <c r="AG13" s="96"/>
      <c r="AH13" s="97"/>
      <c r="AI13" s="86" t="str">
        <f t="shared" si="0"/>
        <v/>
      </c>
    </row>
    <row r="14" spans="1:35" ht="16.5" x14ac:dyDescent="0.3">
      <c r="A14" s="62" t="str">
        <f>IF($AI$9&lt;&gt;"",IF(Anagrafica!A101&lt;&gt;"",Anagrafica!A101,""),"")</f>
        <v/>
      </c>
      <c r="B14" s="374" t="str">
        <f>IF(A14&lt;&gt;"",IF(Anagrafica!B101&lt;&gt;"",Anagrafica!B101,""),"")</f>
        <v/>
      </c>
      <c r="C14" s="374"/>
      <c r="D14" s="374"/>
      <c r="E14" s="374"/>
      <c r="F14" s="374"/>
      <c r="G14" s="374"/>
      <c r="H14" s="374"/>
      <c r="I14" s="374"/>
      <c r="J14" s="374"/>
      <c r="K14" s="374"/>
      <c r="L14" s="374"/>
      <c r="M14" s="374"/>
      <c r="N14" s="374"/>
      <c r="O14" s="374"/>
      <c r="P14" s="374"/>
      <c r="Q14" s="374"/>
      <c r="R14" s="374"/>
      <c r="S14" s="376"/>
      <c r="T14" s="401" t="str">
        <f t="shared" si="1"/>
        <v/>
      </c>
      <c r="U14" s="402"/>
      <c r="V14" s="402"/>
      <c r="W14" s="402"/>
      <c r="X14" s="401" t="str">
        <f>IF(T14&lt;&gt;"",ROUND(T14/COUNTA(Anagrafica!$B$89:$C$93),3),"")</f>
        <v/>
      </c>
      <c r="Y14" s="402"/>
      <c r="Z14" s="402"/>
      <c r="AA14" s="403"/>
      <c r="AB14" s="401" t="str">
        <f t="shared" si="2"/>
        <v/>
      </c>
      <c r="AC14" s="402"/>
      <c r="AD14" s="402"/>
      <c r="AE14" s="403"/>
      <c r="AF14" s="96"/>
      <c r="AG14" s="96"/>
      <c r="AH14" s="97"/>
      <c r="AI14" s="86" t="str">
        <f t="shared" si="0"/>
        <v/>
      </c>
    </row>
    <row r="15" spans="1:35" ht="16.5" x14ac:dyDescent="0.3">
      <c r="A15" s="62" t="str">
        <f>IF($AI$9&lt;&gt;"",IF(Anagrafica!A102&lt;&gt;"",Anagrafica!A102,""),"")</f>
        <v/>
      </c>
      <c r="B15" s="374" t="str">
        <f>IF(A15&lt;&gt;"",IF(Anagrafica!B102&lt;&gt;"",Anagrafica!B102,""),"")</f>
        <v/>
      </c>
      <c r="C15" s="374"/>
      <c r="D15" s="374"/>
      <c r="E15" s="374"/>
      <c r="F15" s="374"/>
      <c r="G15" s="374"/>
      <c r="H15" s="374"/>
      <c r="I15" s="374"/>
      <c r="J15" s="374"/>
      <c r="K15" s="374"/>
      <c r="L15" s="374"/>
      <c r="M15" s="374"/>
      <c r="N15" s="374"/>
      <c r="O15" s="374"/>
      <c r="P15" s="374"/>
      <c r="Q15" s="374"/>
      <c r="R15" s="374"/>
      <c r="S15" s="376"/>
      <c r="T15" s="401" t="str">
        <f t="shared" si="1"/>
        <v/>
      </c>
      <c r="U15" s="402"/>
      <c r="V15" s="402"/>
      <c r="W15" s="402"/>
      <c r="X15" s="401" t="str">
        <f>IF(T15&lt;&gt;"",ROUND(T15/COUNTA(Anagrafica!$B$89:$C$93),3),"")</f>
        <v/>
      </c>
      <c r="Y15" s="402"/>
      <c r="Z15" s="402"/>
      <c r="AA15" s="403"/>
      <c r="AB15" s="401" t="str">
        <f t="shared" si="2"/>
        <v/>
      </c>
      <c r="AC15" s="402"/>
      <c r="AD15" s="402"/>
      <c r="AE15" s="403"/>
      <c r="AF15" s="96"/>
      <c r="AG15" s="96"/>
      <c r="AH15" s="97"/>
      <c r="AI15" s="86" t="str">
        <f t="shared" si="0"/>
        <v/>
      </c>
    </row>
    <row r="16" spans="1:35" ht="16.5" x14ac:dyDescent="0.3">
      <c r="A16" s="62" t="str">
        <f>IF($AI$9&lt;&gt;"",IF(Anagrafica!A103&lt;&gt;"",Anagrafica!A103,""),"")</f>
        <v/>
      </c>
      <c r="B16" s="374" t="str">
        <f>IF(A16&lt;&gt;"",IF(Anagrafica!B103&lt;&gt;"",Anagrafica!B103,""),"")</f>
        <v/>
      </c>
      <c r="C16" s="374"/>
      <c r="D16" s="374"/>
      <c r="E16" s="374"/>
      <c r="F16" s="374"/>
      <c r="G16" s="374"/>
      <c r="H16" s="374"/>
      <c r="I16" s="374"/>
      <c r="J16" s="374"/>
      <c r="K16" s="374"/>
      <c r="L16" s="374"/>
      <c r="M16" s="374"/>
      <c r="N16" s="374"/>
      <c r="O16" s="374"/>
      <c r="P16" s="374"/>
      <c r="Q16" s="374"/>
      <c r="R16" s="374"/>
      <c r="S16" s="376"/>
      <c r="T16" s="401" t="str">
        <f t="shared" si="1"/>
        <v/>
      </c>
      <c r="U16" s="402"/>
      <c r="V16" s="402"/>
      <c r="W16" s="402"/>
      <c r="X16" s="401" t="str">
        <f>IF(T16&lt;&gt;"",ROUND(T16/COUNTA(Anagrafica!$B$89:$C$93),3),"")</f>
        <v/>
      </c>
      <c r="Y16" s="402"/>
      <c r="Z16" s="402"/>
      <c r="AA16" s="403"/>
      <c r="AB16" s="401" t="str">
        <f t="shared" si="2"/>
        <v/>
      </c>
      <c r="AC16" s="402"/>
      <c r="AD16" s="402"/>
      <c r="AE16" s="403"/>
      <c r="AF16" s="96"/>
      <c r="AG16" s="96"/>
      <c r="AH16" s="97"/>
      <c r="AI16" s="86" t="str">
        <f t="shared" si="0"/>
        <v/>
      </c>
    </row>
    <row r="17" spans="1:35" ht="16.5" x14ac:dyDescent="0.3">
      <c r="A17" s="62" t="str">
        <f>IF($AI$9&lt;&gt;"",IF(Anagrafica!A104&lt;&gt;"",Anagrafica!A104,""),"")</f>
        <v/>
      </c>
      <c r="B17" s="374" t="str">
        <f>IF(A17&lt;&gt;"",IF(Anagrafica!B104&lt;&gt;"",Anagrafica!B104,""),"")</f>
        <v/>
      </c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4"/>
      <c r="N17" s="374"/>
      <c r="O17" s="374"/>
      <c r="P17" s="374"/>
      <c r="Q17" s="374"/>
      <c r="R17" s="374"/>
      <c r="S17" s="376"/>
      <c r="T17" s="401" t="str">
        <f t="shared" si="1"/>
        <v/>
      </c>
      <c r="U17" s="402"/>
      <c r="V17" s="402"/>
      <c r="W17" s="402"/>
      <c r="X17" s="401" t="str">
        <f>IF(T17&lt;&gt;"",ROUND(T17/COUNTA(Anagrafica!$B$89:$C$93),3),"")</f>
        <v/>
      </c>
      <c r="Y17" s="402"/>
      <c r="Z17" s="402"/>
      <c r="AA17" s="403"/>
      <c r="AB17" s="401" t="str">
        <f t="shared" si="2"/>
        <v/>
      </c>
      <c r="AC17" s="402"/>
      <c r="AD17" s="402"/>
      <c r="AE17" s="403"/>
      <c r="AF17" s="96"/>
      <c r="AG17" s="96"/>
      <c r="AH17" s="97"/>
      <c r="AI17" s="86" t="str">
        <f t="shared" si="0"/>
        <v/>
      </c>
    </row>
    <row r="18" spans="1:35" ht="16.5" x14ac:dyDescent="0.3">
      <c r="A18" s="62" t="str">
        <f>IF($AI$9&lt;&gt;"",IF(Anagrafica!A105&lt;&gt;"",Anagrafica!A105,""),"")</f>
        <v/>
      </c>
      <c r="B18" s="374" t="str">
        <f>IF(A18&lt;&gt;"",IF(Anagrafica!B105&lt;&gt;"",Anagrafica!B105,""),"")</f>
        <v/>
      </c>
      <c r="C18" s="374"/>
      <c r="D18" s="374"/>
      <c r="E18" s="374"/>
      <c r="F18" s="374"/>
      <c r="G18" s="374"/>
      <c r="H18" s="374"/>
      <c r="I18" s="374"/>
      <c r="J18" s="374"/>
      <c r="K18" s="374"/>
      <c r="L18" s="374"/>
      <c r="M18" s="374"/>
      <c r="N18" s="374"/>
      <c r="O18" s="374"/>
      <c r="P18" s="374"/>
      <c r="Q18" s="374"/>
      <c r="R18" s="374"/>
      <c r="S18" s="376"/>
      <c r="T18" s="401" t="str">
        <f t="shared" si="1"/>
        <v/>
      </c>
      <c r="U18" s="402"/>
      <c r="V18" s="402"/>
      <c r="W18" s="402"/>
      <c r="X18" s="401" t="str">
        <f>IF(T18&lt;&gt;"",ROUND(T18/COUNTA(Anagrafica!$B$89:$C$93),3),"")</f>
        <v/>
      </c>
      <c r="Y18" s="402"/>
      <c r="Z18" s="402"/>
      <c r="AA18" s="403"/>
      <c r="AB18" s="401" t="str">
        <f t="shared" si="2"/>
        <v/>
      </c>
      <c r="AC18" s="402"/>
      <c r="AD18" s="402"/>
      <c r="AE18" s="403"/>
      <c r="AF18" s="96"/>
      <c r="AG18" s="96"/>
      <c r="AH18" s="97"/>
      <c r="AI18" s="86" t="str">
        <f t="shared" si="0"/>
        <v/>
      </c>
    </row>
    <row r="19" spans="1:35" ht="16.5" x14ac:dyDescent="0.3">
      <c r="A19" s="62" t="str">
        <f>IF($AI$9&lt;&gt;"",IF(Anagrafica!A106&lt;&gt;"",Anagrafica!A106,""),"")</f>
        <v/>
      </c>
      <c r="B19" s="374" t="str">
        <f>IF(A19&lt;&gt;"",IF(Anagrafica!B106&lt;&gt;"",Anagrafica!B106,""),"")</f>
        <v/>
      </c>
      <c r="C19" s="374"/>
      <c r="D19" s="374"/>
      <c r="E19" s="374"/>
      <c r="F19" s="374"/>
      <c r="G19" s="374"/>
      <c r="H19" s="374"/>
      <c r="I19" s="374"/>
      <c r="J19" s="374"/>
      <c r="K19" s="374"/>
      <c r="L19" s="374"/>
      <c r="M19" s="374"/>
      <c r="N19" s="374"/>
      <c r="O19" s="374"/>
      <c r="P19" s="374"/>
      <c r="Q19" s="374"/>
      <c r="R19" s="374"/>
      <c r="S19" s="376"/>
      <c r="T19" s="401" t="str">
        <f t="shared" si="1"/>
        <v/>
      </c>
      <c r="U19" s="402"/>
      <c r="V19" s="402"/>
      <c r="W19" s="402"/>
      <c r="X19" s="401" t="str">
        <f>IF(T19&lt;&gt;"",ROUND(T19/COUNTA(Anagrafica!$B$89:$C$93),3),"")</f>
        <v/>
      </c>
      <c r="Y19" s="402"/>
      <c r="Z19" s="402"/>
      <c r="AA19" s="403"/>
      <c r="AB19" s="401" t="str">
        <f t="shared" si="2"/>
        <v/>
      </c>
      <c r="AC19" s="402"/>
      <c r="AD19" s="402"/>
      <c r="AE19" s="403"/>
      <c r="AF19" s="96"/>
      <c r="AG19" s="96"/>
      <c r="AH19" s="97"/>
      <c r="AI19" s="86" t="str">
        <f t="shared" si="0"/>
        <v/>
      </c>
    </row>
    <row r="20" spans="1:35" ht="16.5" x14ac:dyDescent="0.3">
      <c r="A20" s="62" t="str">
        <f>IF($AI$9&lt;&gt;"",IF(Anagrafica!A107&lt;&gt;"",Anagrafica!A107,""),"")</f>
        <v/>
      </c>
      <c r="B20" s="374" t="str">
        <f>IF(A20&lt;&gt;"",IF(Anagrafica!B107&lt;&gt;"",Anagrafica!B107,""),"")</f>
        <v/>
      </c>
      <c r="C20" s="374"/>
      <c r="D20" s="374"/>
      <c r="E20" s="374"/>
      <c r="F20" s="374"/>
      <c r="G20" s="374"/>
      <c r="H20" s="374"/>
      <c r="I20" s="374"/>
      <c r="J20" s="374"/>
      <c r="K20" s="374"/>
      <c r="L20" s="374"/>
      <c r="M20" s="374"/>
      <c r="N20" s="374"/>
      <c r="O20" s="374"/>
      <c r="P20" s="374"/>
      <c r="Q20" s="374"/>
      <c r="R20" s="374"/>
      <c r="S20" s="376"/>
      <c r="T20" s="401" t="str">
        <f t="shared" si="1"/>
        <v/>
      </c>
      <c r="U20" s="402"/>
      <c r="V20" s="402"/>
      <c r="W20" s="402"/>
      <c r="X20" s="401" t="str">
        <f>IF(T20&lt;&gt;"",ROUND(T20/COUNTA(Anagrafica!$B$89:$C$93),3),"")</f>
        <v/>
      </c>
      <c r="Y20" s="402"/>
      <c r="Z20" s="402"/>
      <c r="AA20" s="403"/>
      <c r="AB20" s="401" t="str">
        <f t="shared" si="2"/>
        <v/>
      </c>
      <c r="AC20" s="402"/>
      <c r="AD20" s="402"/>
      <c r="AE20" s="403"/>
      <c r="AF20" s="96"/>
      <c r="AG20" s="96"/>
      <c r="AH20" s="97"/>
      <c r="AI20" s="86" t="str">
        <f t="shared" si="0"/>
        <v/>
      </c>
    </row>
    <row r="21" spans="1:35" ht="16.5" x14ac:dyDescent="0.3">
      <c r="A21" s="62" t="str">
        <f>IF($AI$9&lt;&gt;"",IF(Anagrafica!A108&lt;&gt;"",Anagrafica!A108,""),"")</f>
        <v/>
      </c>
      <c r="B21" s="374" t="str">
        <f>IF(A21&lt;&gt;"",IF(Anagrafica!B108&lt;&gt;"",Anagrafica!B108,""),"")</f>
        <v/>
      </c>
      <c r="C21" s="374"/>
      <c r="D21" s="374"/>
      <c r="E21" s="374"/>
      <c r="F21" s="374"/>
      <c r="G21" s="374"/>
      <c r="H21" s="374"/>
      <c r="I21" s="374"/>
      <c r="J21" s="374"/>
      <c r="K21" s="374"/>
      <c r="L21" s="374"/>
      <c r="M21" s="374"/>
      <c r="N21" s="374"/>
      <c r="O21" s="374"/>
      <c r="P21" s="374"/>
      <c r="Q21" s="374"/>
      <c r="R21" s="374"/>
      <c r="S21" s="376"/>
      <c r="T21" s="401" t="str">
        <f t="shared" si="1"/>
        <v/>
      </c>
      <c r="U21" s="402"/>
      <c r="V21" s="402"/>
      <c r="W21" s="402"/>
      <c r="X21" s="401" t="str">
        <f>IF(T21&lt;&gt;"",ROUND(T21/COUNTA(Anagrafica!$B$89:$C$93),3),"")</f>
        <v/>
      </c>
      <c r="Y21" s="402"/>
      <c r="Z21" s="402"/>
      <c r="AA21" s="403"/>
      <c r="AB21" s="401" t="str">
        <f t="shared" si="2"/>
        <v/>
      </c>
      <c r="AC21" s="402"/>
      <c r="AD21" s="402"/>
      <c r="AE21" s="403"/>
      <c r="AF21" s="96"/>
      <c r="AG21" s="96"/>
      <c r="AH21" s="97"/>
      <c r="AI21" s="86" t="str">
        <f t="shared" si="0"/>
        <v/>
      </c>
    </row>
    <row r="22" spans="1:35" ht="16.5" x14ac:dyDescent="0.3">
      <c r="A22" s="62" t="str">
        <f>IF($AI$9&lt;&gt;"",IF(Anagrafica!A109&lt;&gt;"",Anagrafica!A109,""),"")</f>
        <v/>
      </c>
      <c r="B22" s="374" t="str">
        <f>IF(A22&lt;&gt;"",IF(Anagrafica!B109&lt;&gt;"",Anagrafica!B109,""),"")</f>
        <v/>
      </c>
      <c r="C22" s="374"/>
      <c r="D22" s="374"/>
      <c r="E22" s="374"/>
      <c r="F22" s="374"/>
      <c r="G22" s="374"/>
      <c r="H22" s="374"/>
      <c r="I22" s="374"/>
      <c r="J22" s="374"/>
      <c r="K22" s="374"/>
      <c r="L22" s="374"/>
      <c r="M22" s="374"/>
      <c r="N22" s="374"/>
      <c r="O22" s="374"/>
      <c r="P22" s="374"/>
      <c r="Q22" s="374"/>
      <c r="R22" s="374"/>
      <c r="S22" s="376"/>
      <c r="T22" s="401" t="str">
        <f t="shared" si="1"/>
        <v/>
      </c>
      <c r="U22" s="402"/>
      <c r="V22" s="402"/>
      <c r="W22" s="402"/>
      <c r="X22" s="401" t="str">
        <f>IF(T22&lt;&gt;"",ROUND(T22/COUNTA(Anagrafica!$B$89:$C$93),3),"")</f>
        <v/>
      </c>
      <c r="Y22" s="402"/>
      <c r="Z22" s="402"/>
      <c r="AA22" s="403"/>
      <c r="AB22" s="401" t="str">
        <f t="shared" si="2"/>
        <v/>
      </c>
      <c r="AC22" s="402"/>
      <c r="AD22" s="402"/>
      <c r="AE22" s="403"/>
      <c r="AF22" s="96"/>
      <c r="AG22" s="96"/>
      <c r="AH22" s="97"/>
      <c r="AI22" s="86" t="str">
        <f t="shared" si="0"/>
        <v/>
      </c>
    </row>
    <row r="23" spans="1:35" ht="16.5" x14ac:dyDescent="0.3">
      <c r="A23" s="62" t="str">
        <f>IF($AI$9&lt;&gt;"",IF(Anagrafica!A110&lt;&gt;"",Anagrafica!A110,""),"")</f>
        <v/>
      </c>
      <c r="B23" s="374" t="str">
        <f>IF(A23&lt;&gt;"",IF(Anagrafica!B110&lt;&gt;"",Anagrafica!B110,""),"")</f>
        <v/>
      </c>
      <c r="C23" s="374"/>
      <c r="D23" s="374"/>
      <c r="E23" s="374"/>
      <c r="F23" s="374"/>
      <c r="G23" s="374"/>
      <c r="H23" s="374"/>
      <c r="I23" s="374"/>
      <c r="J23" s="374"/>
      <c r="K23" s="374"/>
      <c r="L23" s="374"/>
      <c r="M23" s="374"/>
      <c r="N23" s="374"/>
      <c r="O23" s="374"/>
      <c r="P23" s="374"/>
      <c r="Q23" s="374"/>
      <c r="R23" s="374"/>
      <c r="S23" s="376"/>
      <c r="T23" s="401" t="str">
        <f t="shared" si="1"/>
        <v/>
      </c>
      <c r="U23" s="402"/>
      <c r="V23" s="402"/>
      <c r="W23" s="402"/>
      <c r="X23" s="401" t="str">
        <f>IF(T23&lt;&gt;"",ROUND(T23/COUNTA(Anagrafica!$B$89:$C$93),3),"")</f>
        <v/>
      </c>
      <c r="Y23" s="402"/>
      <c r="Z23" s="402"/>
      <c r="AA23" s="403"/>
      <c r="AB23" s="401" t="str">
        <f t="shared" si="2"/>
        <v/>
      </c>
      <c r="AC23" s="402"/>
      <c r="AD23" s="402"/>
      <c r="AE23" s="403"/>
      <c r="AF23" s="96"/>
      <c r="AG23" s="96"/>
      <c r="AH23" s="97"/>
      <c r="AI23" s="86" t="str">
        <f t="shared" si="0"/>
        <v/>
      </c>
    </row>
    <row r="24" spans="1:35" ht="16.5" x14ac:dyDescent="0.3">
      <c r="A24" s="62" t="str">
        <f>IF($AI$9&lt;&gt;"",IF(Anagrafica!A111&lt;&gt;"",Anagrafica!A111,""),"")</f>
        <v/>
      </c>
      <c r="B24" s="374" t="str">
        <f>IF(A24&lt;&gt;"",IF(Anagrafica!B111&lt;&gt;"",Anagrafica!B111,""),"")</f>
        <v/>
      </c>
      <c r="C24" s="374"/>
      <c r="D24" s="374"/>
      <c r="E24" s="374"/>
      <c r="F24" s="374"/>
      <c r="G24" s="374"/>
      <c r="H24" s="374"/>
      <c r="I24" s="374"/>
      <c r="J24" s="374"/>
      <c r="K24" s="374"/>
      <c r="L24" s="374"/>
      <c r="M24" s="374"/>
      <c r="N24" s="374"/>
      <c r="O24" s="374"/>
      <c r="P24" s="374"/>
      <c r="Q24" s="374"/>
      <c r="R24" s="374"/>
      <c r="S24" s="376"/>
      <c r="T24" s="401" t="str">
        <f t="shared" si="1"/>
        <v/>
      </c>
      <c r="U24" s="402"/>
      <c r="V24" s="402"/>
      <c r="W24" s="402"/>
      <c r="X24" s="401" t="str">
        <f>IF(T24&lt;&gt;"",ROUND(T24/COUNTA(Anagrafica!$B$89:$C$93),3),"")</f>
        <v/>
      </c>
      <c r="Y24" s="402"/>
      <c r="Z24" s="402"/>
      <c r="AA24" s="403"/>
      <c r="AB24" s="401" t="str">
        <f t="shared" si="2"/>
        <v/>
      </c>
      <c r="AC24" s="402"/>
      <c r="AD24" s="402"/>
      <c r="AE24" s="403"/>
      <c r="AF24" s="96"/>
      <c r="AG24" s="96"/>
      <c r="AH24" s="97"/>
      <c r="AI24" s="86" t="str">
        <f t="shared" si="0"/>
        <v/>
      </c>
    </row>
    <row r="25" spans="1:35" ht="16.5" x14ac:dyDescent="0.3">
      <c r="A25" s="62" t="str">
        <f>IF($AI$9&lt;&gt;"",IF(Anagrafica!A112&lt;&gt;"",Anagrafica!A112,""),"")</f>
        <v/>
      </c>
      <c r="B25" s="374" t="str">
        <f>IF(A25&lt;&gt;"",IF(Anagrafica!B112&lt;&gt;"",Anagrafica!B112,""),"")</f>
        <v/>
      </c>
      <c r="C25" s="374"/>
      <c r="D25" s="374"/>
      <c r="E25" s="374"/>
      <c r="F25" s="374"/>
      <c r="G25" s="374"/>
      <c r="H25" s="374"/>
      <c r="I25" s="374"/>
      <c r="J25" s="374"/>
      <c r="K25" s="374"/>
      <c r="L25" s="374"/>
      <c r="M25" s="374"/>
      <c r="N25" s="374"/>
      <c r="O25" s="374"/>
      <c r="P25" s="374"/>
      <c r="Q25" s="374"/>
      <c r="R25" s="374"/>
      <c r="S25" s="376"/>
      <c r="T25" s="401" t="str">
        <f t="shared" si="1"/>
        <v/>
      </c>
      <c r="U25" s="402"/>
      <c r="V25" s="402"/>
      <c r="W25" s="402"/>
      <c r="X25" s="401" t="str">
        <f>IF(T25&lt;&gt;"",ROUND(T25/COUNTA(Anagrafica!$B$89:$C$93),3),"")</f>
        <v/>
      </c>
      <c r="Y25" s="402"/>
      <c r="Z25" s="402"/>
      <c r="AA25" s="403"/>
      <c r="AB25" s="401" t="str">
        <f t="shared" si="2"/>
        <v/>
      </c>
      <c r="AC25" s="402"/>
      <c r="AD25" s="402"/>
      <c r="AE25" s="403"/>
      <c r="AF25" s="96"/>
      <c r="AG25" s="96"/>
      <c r="AH25" s="97"/>
      <c r="AI25" s="86" t="str">
        <f t="shared" si="0"/>
        <v/>
      </c>
    </row>
    <row r="26" spans="1:35" ht="16.5" x14ac:dyDescent="0.3">
      <c r="A26" s="63" t="str">
        <f>IF($AI$9&lt;&gt;"",IF(Anagrafica!A113&lt;&gt;"",Anagrafica!A113,""),"")</f>
        <v/>
      </c>
      <c r="B26" s="379" t="str">
        <f>IF(A26&lt;&gt;"",IF(Anagrafica!B113&lt;&gt;"",Anagrafica!B113,""),"")</f>
        <v/>
      </c>
      <c r="C26" s="379"/>
      <c r="D26" s="379"/>
      <c r="E26" s="379"/>
      <c r="F26" s="379"/>
      <c r="G26" s="379"/>
      <c r="H26" s="379"/>
      <c r="I26" s="379"/>
      <c r="J26" s="379"/>
      <c r="K26" s="379"/>
      <c r="L26" s="379"/>
      <c r="M26" s="379"/>
      <c r="N26" s="379"/>
      <c r="O26" s="379"/>
      <c r="P26" s="379"/>
      <c r="Q26" s="379"/>
      <c r="R26" s="379"/>
      <c r="S26" s="380"/>
      <c r="T26" s="407" t="str">
        <f t="shared" si="1"/>
        <v/>
      </c>
      <c r="U26" s="408"/>
      <c r="V26" s="408"/>
      <c r="W26" s="408"/>
      <c r="X26" s="404" t="str">
        <f>IF(T26&lt;&gt;"",ROUND(T26/COUNTA(Anagrafica!$B$89:$C$93),3),"")</f>
        <v/>
      </c>
      <c r="Y26" s="405"/>
      <c r="Z26" s="405"/>
      <c r="AA26" s="406"/>
      <c r="AB26" s="404" t="str">
        <f t="shared" si="2"/>
        <v/>
      </c>
      <c r="AC26" s="405"/>
      <c r="AD26" s="405"/>
      <c r="AE26" s="406"/>
      <c r="AF26" s="96"/>
      <c r="AG26" s="96"/>
      <c r="AH26" s="97"/>
      <c r="AI26" s="87" t="str">
        <f t="shared" si="0"/>
        <v/>
      </c>
    </row>
    <row r="27" spans="1:35" x14ac:dyDescent="0.2">
      <c r="A27" s="42"/>
      <c r="B27" s="42"/>
      <c r="C27" s="9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378"/>
      <c r="Q27" s="378"/>
      <c r="R27" s="378"/>
      <c r="S27" s="378"/>
      <c r="T27" s="400"/>
      <c r="U27" s="400"/>
      <c r="V27" s="400"/>
      <c r="W27" s="400"/>
      <c r="X27" s="42"/>
      <c r="Y27" s="42"/>
      <c r="Z27" s="42"/>
      <c r="AA27" s="42"/>
      <c r="AB27" s="26"/>
      <c r="AC27" s="26"/>
      <c r="AD27" s="26"/>
      <c r="AE27" s="26"/>
      <c r="AF27" s="104"/>
      <c r="AG27" s="104"/>
      <c r="AH27" s="103"/>
      <c r="AI27" s="42"/>
    </row>
    <row r="29" spans="1:35" s="20" customFormat="1" ht="16.5" x14ac:dyDescent="0.3">
      <c r="A29" s="19" t="str">
        <f>IF(Anagrafica!A89&lt;&gt;"",Anagrafica!A89&amp;" - "&amp;Anagrafica!B89,"")</f>
        <v>1 - Commissario 1</v>
      </c>
      <c r="C29" s="28"/>
      <c r="AG29" s="28"/>
    </row>
    <row r="30" spans="1:35" s="5" customFormat="1" ht="13.5" customHeight="1" x14ac:dyDescent="0.2">
      <c r="A30" s="4" t="s">
        <v>10</v>
      </c>
      <c r="C30" s="60" t="str">
        <f>$A$13</f>
        <v/>
      </c>
      <c r="E30" s="60" t="str">
        <f>+$A$14</f>
        <v/>
      </c>
      <c r="G30" s="60" t="str">
        <f>+$A$15</f>
        <v/>
      </c>
      <c r="I30" s="60" t="str">
        <f>+$A$16</f>
        <v/>
      </c>
      <c r="K30" s="60" t="str">
        <f>+$A$17</f>
        <v/>
      </c>
      <c r="M30" s="60" t="str">
        <f>+$A$18</f>
        <v/>
      </c>
      <c r="O30" s="60" t="str">
        <f>+$A$19</f>
        <v/>
      </c>
      <c r="Q30" s="60" t="str">
        <f>+$A$20</f>
        <v/>
      </c>
      <c r="S30" s="60" t="str">
        <f>+$A$21</f>
        <v/>
      </c>
      <c r="U30" s="60" t="str">
        <f>+$A$22</f>
        <v/>
      </c>
      <c r="W30" s="60" t="str">
        <f>+$A$23</f>
        <v/>
      </c>
      <c r="Y30" s="60" t="str">
        <f>+$A$24</f>
        <v/>
      </c>
      <c r="AA30" s="60" t="str">
        <f>+$A$25</f>
        <v/>
      </c>
      <c r="AC30" s="60" t="str">
        <f>+$A$26</f>
        <v/>
      </c>
      <c r="AE30" s="26"/>
      <c r="AG30" s="4" t="s">
        <v>10</v>
      </c>
      <c r="AH30" s="5" t="s">
        <v>1</v>
      </c>
      <c r="AI30" s="5" t="s">
        <v>0</v>
      </c>
    </row>
    <row r="31" spans="1:35" ht="13.5" x14ac:dyDescent="0.25">
      <c r="A31" s="59" t="str">
        <f>+$A$12</f>
        <v/>
      </c>
      <c r="B31" s="22"/>
      <c r="C31" s="23"/>
      <c r="D31" s="22"/>
      <c r="E31" s="23"/>
      <c r="F31" s="22"/>
      <c r="G31" s="23"/>
      <c r="H31" s="22"/>
      <c r="I31" s="23"/>
      <c r="J31" s="22"/>
      <c r="K31" s="23"/>
      <c r="L31" s="22"/>
      <c r="M31" s="23"/>
      <c r="N31" s="22"/>
      <c r="O31" s="23"/>
      <c r="P31" s="22"/>
      <c r="Q31" s="23"/>
      <c r="R31" s="22"/>
      <c r="S31" s="23"/>
      <c r="T31" s="22"/>
      <c r="U31" s="23"/>
      <c r="V31" s="22"/>
      <c r="W31" s="23"/>
      <c r="X31" s="22"/>
      <c r="Y31" s="23"/>
      <c r="Z31" s="22"/>
      <c r="AA31" s="23"/>
      <c r="AB31" s="22"/>
      <c r="AC31" s="23"/>
      <c r="AE31" s="29" t="str">
        <f t="shared" ref="AE31:AE44" si="3">IF(OR(A31="",AND(A31&lt;&gt;"",A32="")),"",SUM(B31,D31,F31,H31,J31,L31,N31,P31,R31,T31,V31,X31,Z31,AB31))</f>
        <v/>
      </c>
      <c r="AG31" s="6" t="str">
        <f>+$A$12</f>
        <v/>
      </c>
      <c r="AH31" s="6" t="str">
        <f>IF(A31&lt;&gt;"",AE31,"")</f>
        <v/>
      </c>
      <c r="AI31" s="105" t="str">
        <f>IF(AH31="","",IF(AH31&gt;0,ROUND(AH31/LARGE(AH31:AH45,1),3),0))</f>
        <v/>
      </c>
    </row>
    <row r="32" spans="1:35" ht="13.5" x14ac:dyDescent="0.25">
      <c r="A32" s="59" t="str">
        <f>+$A$13</f>
        <v/>
      </c>
      <c r="B32" s="24"/>
      <c r="C32" s="24"/>
      <c r="D32" s="22"/>
      <c r="E32" s="23"/>
      <c r="F32" s="22"/>
      <c r="G32" s="23"/>
      <c r="H32" s="22"/>
      <c r="I32" s="23"/>
      <c r="J32" s="22"/>
      <c r="K32" s="23"/>
      <c r="L32" s="22"/>
      <c r="M32" s="23"/>
      <c r="N32" s="22"/>
      <c r="O32" s="23"/>
      <c r="P32" s="22"/>
      <c r="Q32" s="23"/>
      <c r="R32" s="22"/>
      <c r="S32" s="23"/>
      <c r="T32" s="22"/>
      <c r="U32" s="23"/>
      <c r="V32" s="22"/>
      <c r="W32" s="23"/>
      <c r="X32" s="22"/>
      <c r="Y32" s="23"/>
      <c r="Z32" s="22"/>
      <c r="AA32" s="23"/>
      <c r="AB32" s="22"/>
      <c r="AC32" s="23"/>
      <c r="AE32" s="29" t="str">
        <f t="shared" si="3"/>
        <v/>
      </c>
      <c r="AG32" s="7" t="str">
        <f>+$A$13</f>
        <v/>
      </c>
      <c r="AH32" s="7" t="str">
        <f>IF(A32&lt;&gt;"",IF(AE32&lt;&gt;"",AE32,0)+IF(C46&lt;&gt;"",C46,0),"")</f>
        <v/>
      </c>
      <c r="AI32" s="106" t="str">
        <f>IF(AH32="","",IF(AH32&gt;0,ROUND(AH32/LARGE(AH31:AH45,1),3),0))</f>
        <v/>
      </c>
    </row>
    <row r="33" spans="1:35" ht="13.5" x14ac:dyDescent="0.25">
      <c r="A33" s="59" t="str">
        <f>+$A$14</f>
        <v/>
      </c>
      <c r="B33" s="24"/>
      <c r="C33" s="24"/>
      <c r="D33" s="24"/>
      <c r="E33" s="24"/>
      <c r="F33" s="22"/>
      <c r="G33" s="23"/>
      <c r="H33" s="22"/>
      <c r="I33" s="23"/>
      <c r="J33" s="22"/>
      <c r="K33" s="23"/>
      <c r="L33" s="22"/>
      <c r="M33" s="23"/>
      <c r="N33" s="22"/>
      <c r="O33" s="23"/>
      <c r="P33" s="22"/>
      <c r="Q33" s="23"/>
      <c r="R33" s="22"/>
      <c r="S33" s="23"/>
      <c r="T33" s="22"/>
      <c r="U33" s="23"/>
      <c r="V33" s="22"/>
      <c r="W33" s="23"/>
      <c r="X33" s="22"/>
      <c r="Y33" s="23"/>
      <c r="Z33" s="22"/>
      <c r="AA33" s="23"/>
      <c r="AB33" s="22"/>
      <c r="AC33" s="23"/>
      <c r="AE33" s="29" t="str">
        <f t="shared" si="3"/>
        <v/>
      </c>
      <c r="AG33" s="7" t="str">
        <f>+$A$14</f>
        <v/>
      </c>
      <c r="AH33" s="7" t="str">
        <f>IF(A33&lt;&gt;"",IF(AE33&lt;&gt;"",AE33,0)+IF(E46&lt;&gt;"",E46,0),"")</f>
        <v/>
      </c>
      <c r="AI33" s="106" t="str">
        <f>IF(AH33="","",IF(AH33&gt;0,ROUND(AH33/LARGE(AH31:AH45,1),3),0))</f>
        <v/>
      </c>
    </row>
    <row r="34" spans="1:35" ht="13.5" x14ac:dyDescent="0.25">
      <c r="A34" s="59" t="str">
        <f>+$A$15</f>
        <v/>
      </c>
      <c r="B34" s="24"/>
      <c r="C34" s="24"/>
      <c r="D34" s="24"/>
      <c r="E34" s="24"/>
      <c r="F34" s="24"/>
      <c r="G34" s="24"/>
      <c r="H34" s="22"/>
      <c r="I34" s="23"/>
      <c r="J34" s="22"/>
      <c r="K34" s="23"/>
      <c r="L34" s="22"/>
      <c r="M34" s="23"/>
      <c r="N34" s="22"/>
      <c r="O34" s="23"/>
      <c r="P34" s="22"/>
      <c r="Q34" s="23"/>
      <c r="R34" s="22"/>
      <c r="S34" s="23"/>
      <c r="T34" s="22"/>
      <c r="U34" s="23"/>
      <c r="V34" s="22"/>
      <c r="W34" s="23"/>
      <c r="X34" s="22"/>
      <c r="Y34" s="23"/>
      <c r="Z34" s="22"/>
      <c r="AA34" s="23"/>
      <c r="AB34" s="22"/>
      <c r="AC34" s="23"/>
      <c r="AE34" s="29" t="str">
        <f t="shared" si="3"/>
        <v/>
      </c>
      <c r="AG34" s="7" t="str">
        <f>+$A$15</f>
        <v/>
      </c>
      <c r="AH34" s="7" t="str">
        <f>IF(A34&lt;&gt;"",IF(AE34&lt;&gt;"",AE34,0)+IF(G46&lt;&gt;"",G46,0),"")</f>
        <v/>
      </c>
      <c r="AI34" s="106" t="str">
        <f>IF(AH34="","",IF(AH34&gt;0,ROUND(AH34/LARGE(AH31:AH45,1),3),0))</f>
        <v/>
      </c>
    </row>
    <row r="35" spans="1:35" ht="13.5" x14ac:dyDescent="0.25">
      <c r="A35" s="59" t="str">
        <f>+$A$16</f>
        <v/>
      </c>
      <c r="B35" s="24"/>
      <c r="C35" s="24"/>
      <c r="D35" s="24"/>
      <c r="E35" s="24"/>
      <c r="F35" s="24"/>
      <c r="G35" s="24"/>
      <c r="H35" s="24"/>
      <c r="I35" s="24"/>
      <c r="J35" s="22"/>
      <c r="K35" s="23"/>
      <c r="L35" s="22"/>
      <c r="M35" s="23"/>
      <c r="N35" s="22"/>
      <c r="O35" s="23"/>
      <c r="P35" s="22"/>
      <c r="Q35" s="23"/>
      <c r="R35" s="22"/>
      <c r="S35" s="23"/>
      <c r="T35" s="22"/>
      <c r="U35" s="23"/>
      <c r="V35" s="22"/>
      <c r="W35" s="23"/>
      <c r="X35" s="22"/>
      <c r="Y35" s="23"/>
      <c r="Z35" s="22"/>
      <c r="AA35" s="23"/>
      <c r="AB35" s="22"/>
      <c r="AC35" s="23"/>
      <c r="AE35" s="29" t="str">
        <f t="shared" si="3"/>
        <v/>
      </c>
      <c r="AG35" s="7" t="str">
        <f>+$A$16</f>
        <v/>
      </c>
      <c r="AH35" s="7" t="str">
        <f>IF(A35&lt;&gt;"",IF(AE35&lt;&gt;"",AE35,0)+IF(I46&lt;&gt;"",I46,0),"")</f>
        <v/>
      </c>
      <c r="AI35" s="106" t="str">
        <f>IF(AH35="","",IF(AH35&gt;0,ROUND(AH35/LARGE(AH31:AH45,1),3),0))</f>
        <v/>
      </c>
    </row>
    <row r="36" spans="1:35" ht="13.5" x14ac:dyDescent="0.25">
      <c r="A36" s="59" t="str">
        <f>+$A$17</f>
        <v/>
      </c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2"/>
      <c r="M36" s="23"/>
      <c r="N36" s="22"/>
      <c r="O36" s="23"/>
      <c r="P36" s="22"/>
      <c r="Q36" s="23"/>
      <c r="R36" s="22"/>
      <c r="S36" s="23"/>
      <c r="T36" s="22"/>
      <c r="U36" s="23"/>
      <c r="V36" s="22"/>
      <c r="W36" s="23"/>
      <c r="X36" s="22"/>
      <c r="Y36" s="23"/>
      <c r="Z36" s="22"/>
      <c r="AA36" s="23"/>
      <c r="AB36" s="22"/>
      <c r="AC36" s="23"/>
      <c r="AE36" s="29" t="str">
        <f t="shared" si="3"/>
        <v/>
      </c>
      <c r="AG36" s="7" t="str">
        <f>+$A$17</f>
        <v/>
      </c>
      <c r="AH36" s="7" t="str">
        <f>IF(A36&lt;&gt;"",IF(AE36&lt;&gt;"",AE36,0)+IF(K46&lt;&gt;"",K46,0),"")</f>
        <v/>
      </c>
      <c r="AI36" s="106" t="str">
        <f>IF(AH36="","",IF(AH36&gt;0,ROUND(AH36/LARGE(AH31:AH45,1),3),0))</f>
        <v/>
      </c>
    </row>
    <row r="37" spans="1:35" ht="13.5" x14ac:dyDescent="0.25">
      <c r="A37" s="59" t="str">
        <f>+$A$18</f>
        <v/>
      </c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2"/>
      <c r="O37" s="23"/>
      <c r="P37" s="22"/>
      <c r="Q37" s="23"/>
      <c r="R37" s="22"/>
      <c r="S37" s="23"/>
      <c r="T37" s="22"/>
      <c r="U37" s="23"/>
      <c r="V37" s="22"/>
      <c r="W37" s="23"/>
      <c r="X37" s="22"/>
      <c r="Y37" s="23"/>
      <c r="Z37" s="22"/>
      <c r="AA37" s="23"/>
      <c r="AB37" s="22"/>
      <c r="AC37" s="23"/>
      <c r="AE37" s="29" t="str">
        <f t="shared" si="3"/>
        <v/>
      </c>
      <c r="AG37" s="7" t="str">
        <f>+$A$18</f>
        <v/>
      </c>
      <c r="AH37" s="7" t="str">
        <f>IF(A37&lt;&gt;"",IF(AE37&lt;&gt;"",AE37,0)+IF(M46&lt;&gt;"",M46,0),"")</f>
        <v/>
      </c>
      <c r="AI37" s="106" t="str">
        <f>IF(AH37="","",IF(AH37&gt;0,ROUND(AH37/LARGE(AH31:AH45,1),3),0))</f>
        <v/>
      </c>
    </row>
    <row r="38" spans="1:35" ht="13.5" x14ac:dyDescent="0.25">
      <c r="A38" s="59" t="str">
        <f>+$A$19</f>
        <v/>
      </c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2"/>
      <c r="Q38" s="23"/>
      <c r="R38" s="22"/>
      <c r="S38" s="23"/>
      <c r="T38" s="22"/>
      <c r="U38" s="23"/>
      <c r="V38" s="22"/>
      <c r="W38" s="23"/>
      <c r="X38" s="22"/>
      <c r="Y38" s="23"/>
      <c r="Z38" s="22"/>
      <c r="AA38" s="23"/>
      <c r="AB38" s="22"/>
      <c r="AC38" s="23"/>
      <c r="AE38" s="29" t="str">
        <f t="shared" si="3"/>
        <v/>
      </c>
      <c r="AG38" s="7" t="str">
        <f>+$A$19</f>
        <v/>
      </c>
      <c r="AH38" s="7" t="str">
        <f>IF(A38&lt;&gt;"",IF(AE38&lt;&gt;"",AE38,0)+IF(O46&lt;&gt;"",O46,0),"")</f>
        <v/>
      </c>
      <c r="AI38" s="106" t="str">
        <f>IF(AH38="","",IF(AH38&gt;0,ROUND(AH38/LARGE(AH31:AH45,1),3),0))</f>
        <v/>
      </c>
    </row>
    <row r="39" spans="1:35" ht="13.5" x14ac:dyDescent="0.25">
      <c r="A39" s="59" t="str">
        <f>+$A$20</f>
        <v/>
      </c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2"/>
      <c r="S39" s="23"/>
      <c r="T39" s="22"/>
      <c r="U39" s="23"/>
      <c r="V39" s="22"/>
      <c r="W39" s="23"/>
      <c r="X39" s="22"/>
      <c r="Y39" s="23"/>
      <c r="Z39" s="22"/>
      <c r="AA39" s="23"/>
      <c r="AB39" s="22"/>
      <c r="AC39" s="23"/>
      <c r="AE39" s="29" t="str">
        <f t="shared" si="3"/>
        <v/>
      </c>
      <c r="AG39" s="7" t="str">
        <f>+$A$20</f>
        <v/>
      </c>
      <c r="AH39" s="7" t="str">
        <f>IF(A39&lt;&gt;"",IF(AE39&lt;&gt;"",AE39,0)+IF(Q46&lt;&gt;"",Q46,0),"")</f>
        <v/>
      </c>
      <c r="AI39" s="106" t="str">
        <f>IF(AH39="","",IF(AH39&gt;0,ROUND(AH39/LARGE(AH31:AH45,1),3),0))</f>
        <v/>
      </c>
    </row>
    <row r="40" spans="1:35" ht="13.5" x14ac:dyDescent="0.25">
      <c r="A40" s="59" t="str">
        <f>+$A$21</f>
        <v/>
      </c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2"/>
      <c r="U40" s="23"/>
      <c r="V40" s="22"/>
      <c r="W40" s="23"/>
      <c r="X40" s="22"/>
      <c r="Y40" s="23"/>
      <c r="Z40" s="22"/>
      <c r="AA40" s="23"/>
      <c r="AB40" s="22"/>
      <c r="AC40" s="23"/>
      <c r="AE40" s="29" t="str">
        <f t="shared" si="3"/>
        <v/>
      </c>
      <c r="AG40" s="7" t="str">
        <f>+$A$21</f>
        <v/>
      </c>
      <c r="AH40" s="7" t="str">
        <f>IF(A40&lt;&gt;"",IF(AE40&lt;&gt;"",AE40,0)+IF(S46&lt;&gt;"",S46,0),"")</f>
        <v/>
      </c>
      <c r="AI40" s="106" t="str">
        <f>IF(AH40="","",IF(AH40&gt;0,ROUND(AH40/LARGE(AH31:AH45,1),3),0))</f>
        <v/>
      </c>
    </row>
    <row r="41" spans="1:35" ht="13.5" x14ac:dyDescent="0.25">
      <c r="A41" s="59" t="str">
        <f>+$A$22</f>
        <v/>
      </c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2"/>
      <c r="W41" s="23"/>
      <c r="X41" s="22"/>
      <c r="Y41" s="23"/>
      <c r="Z41" s="22"/>
      <c r="AA41" s="23"/>
      <c r="AB41" s="22"/>
      <c r="AC41" s="23"/>
      <c r="AE41" s="29" t="str">
        <f t="shared" si="3"/>
        <v/>
      </c>
      <c r="AG41" s="7" t="str">
        <f>+$A$22</f>
        <v/>
      </c>
      <c r="AH41" s="7" t="str">
        <f>IF(A41&lt;&gt;"",IF(AE41&lt;&gt;"",AE41,0)+IF(U46&lt;&gt;"",U46,0),"")</f>
        <v/>
      </c>
      <c r="AI41" s="106" t="str">
        <f>IF(AH41="","",IF(AH41&gt;0,ROUND(AH41/LARGE(AH31:AH45,1),3),0))</f>
        <v/>
      </c>
    </row>
    <row r="42" spans="1:35" ht="13.5" x14ac:dyDescent="0.25">
      <c r="A42" s="59" t="str">
        <f>+$A$23</f>
        <v/>
      </c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2"/>
      <c r="Y42" s="23"/>
      <c r="Z42" s="22"/>
      <c r="AA42" s="23"/>
      <c r="AB42" s="22"/>
      <c r="AC42" s="23"/>
      <c r="AE42" s="29" t="str">
        <f t="shared" si="3"/>
        <v/>
      </c>
      <c r="AG42" s="7" t="str">
        <f>+$A$23</f>
        <v/>
      </c>
      <c r="AH42" s="7" t="str">
        <f>IF(A42&lt;&gt;"",IF(AE42&lt;&gt;"",AE42,0)+IF(W46&lt;&gt;"",W46,0),"")</f>
        <v/>
      </c>
      <c r="AI42" s="106" t="str">
        <f>IF(AH42="","",IF(AH42&gt;0,ROUND(AH42/LARGE(AH31:AH45,1),3),0))</f>
        <v/>
      </c>
    </row>
    <row r="43" spans="1:35" ht="13.5" x14ac:dyDescent="0.25">
      <c r="A43" s="59" t="str">
        <f>+$A$24</f>
        <v/>
      </c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2"/>
      <c r="AA43" s="23"/>
      <c r="AB43" s="22"/>
      <c r="AC43" s="23"/>
      <c r="AE43" s="29" t="str">
        <f t="shared" si="3"/>
        <v/>
      </c>
      <c r="AG43" s="7" t="str">
        <f>+$A$24</f>
        <v/>
      </c>
      <c r="AH43" s="7" t="str">
        <f>IF(A43&lt;&gt;"",IF(AE43&lt;&gt;"",AE43,0)+IF(Y46&lt;&gt;"",Y46,0),"")</f>
        <v/>
      </c>
      <c r="AI43" s="106" t="str">
        <f>IF(AH43="","",IF(AH43&gt;0,ROUND(AH43/LARGE(AH31:AH45,1),3),0))</f>
        <v/>
      </c>
    </row>
    <row r="44" spans="1:35" ht="13.5" x14ac:dyDescent="0.25">
      <c r="A44" s="59" t="str">
        <f>+$A$25</f>
        <v/>
      </c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2"/>
      <c r="AC44" s="23"/>
      <c r="AE44" s="29" t="str">
        <f t="shared" si="3"/>
        <v/>
      </c>
      <c r="AG44" s="7" t="str">
        <f>+$A$25</f>
        <v/>
      </c>
      <c r="AH44" s="7" t="str">
        <f>IF(A44&lt;&gt;"",IF(AE44&lt;&gt;"",AE44,0)+IF(AA46&lt;&gt;"",AA46,0),"")</f>
        <v/>
      </c>
      <c r="AI44" s="106" t="str">
        <f>IF(AH44="","",IF(AH44&gt;0,ROUND(AH44/LARGE(AH31:AH45,1),3),0))</f>
        <v/>
      </c>
    </row>
    <row r="45" spans="1:35" x14ac:dyDescent="0.2">
      <c r="A45" s="59" t="str">
        <f>+$A$26</f>
        <v/>
      </c>
      <c r="C45" s="3"/>
      <c r="AE45" s="26"/>
      <c r="AG45" s="40" t="str">
        <f>+$A$26</f>
        <v/>
      </c>
      <c r="AH45" s="40" t="str">
        <f>IF(A45&lt;&gt;"",IF(AE45&lt;&gt;"",AE45,0)+IF(AC46&lt;&gt;"",AC46,0),"")</f>
        <v/>
      </c>
      <c r="AI45" s="107" t="str">
        <f>IF(AH45="","",IF(AH45&gt;0,ROUND(AH45/LARGE(AH31:AH45,1),3),0))</f>
        <v/>
      </c>
    </row>
    <row r="46" spans="1:35" s="26" customFormat="1" x14ac:dyDescent="0.2">
      <c r="C46" s="27" t="str">
        <f>IF(C30="","",SUM(C31:C44))</f>
        <v/>
      </c>
      <c r="E46" s="27" t="str">
        <f>IF(E30="","",SUM(E31:E44))</f>
        <v/>
      </c>
      <c r="G46" s="27" t="str">
        <f>IF(G30="","",SUM(G31:G44))</f>
        <v/>
      </c>
      <c r="I46" s="27" t="str">
        <f>IF(I30="","",SUM(I31:I44))</f>
        <v/>
      </c>
      <c r="K46" s="27" t="str">
        <f>IF(K30="","",SUM(K31:K44))</f>
        <v/>
      </c>
      <c r="M46" s="27" t="str">
        <f>IF(M30="","",SUM(M31:M44))</f>
        <v/>
      </c>
      <c r="O46" s="27" t="str">
        <f>IF(O30="","",SUM(O31:O44))</f>
        <v/>
      </c>
      <c r="Q46" s="27" t="str">
        <f>IF(Q30="","",SUM(Q31:Q44))</f>
        <v/>
      </c>
      <c r="S46" s="27" t="str">
        <f>IF(S30="","",SUM(S31:S44))</f>
        <v/>
      </c>
      <c r="U46" s="27" t="str">
        <f>IF(U30="","",SUM(U31:U44))</f>
        <v/>
      </c>
      <c r="W46" s="27" t="str">
        <f>IF(W30="","",SUM(W31:W44))</f>
        <v/>
      </c>
      <c r="X46" s="27"/>
      <c r="Y46" s="27" t="str">
        <f>IF(Y30="","",SUM(Y31:Y44))</f>
        <v/>
      </c>
      <c r="AA46" s="27" t="str">
        <f>IF(AA30="","",SUM(AA31:AA44))</f>
        <v/>
      </c>
      <c r="AC46" s="27" t="str">
        <f>IF(AC30="","",SUM(AC31:AC44))</f>
        <v/>
      </c>
      <c r="AG46" s="41"/>
      <c r="AH46" s="93"/>
      <c r="AI46" s="41"/>
    </row>
    <row r="47" spans="1:35" ht="24" customHeight="1" x14ac:dyDescent="0.2">
      <c r="AC47" s="8" t="str">
        <f>"Firma ("&amp;Anagrafica!B89&amp;")"</f>
        <v>Firma (Commissario 1)</v>
      </c>
      <c r="AE47" s="88"/>
      <c r="AF47" s="88"/>
      <c r="AG47" s="89"/>
      <c r="AH47" s="88"/>
      <c r="AI47" s="88"/>
    </row>
    <row r="48" spans="1:35" ht="18.75" x14ac:dyDescent="0.3">
      <c r="A48" s="19" t="str">
        <f>IF(Anagrafica!A90&lt;&gt;"",Anagrafica!A90&amp;" - "&amp;Anagrafica!B90,"")</f>
        <v>2 - Commissario 2</v>
      </c>
      <c r="B48" s="20"/>
      <c r="D48" s="1"/>
      <c r="AE48" s="90"/>
      <c r="AF48" s="90"/>
      <c r="AG48" s="91"/>
      <c r="AH48" s="90"/>
      <c r="AI48" s="90"/>
    </row>
    <row r="49" spans="1:35" s="5" customFormat="1" ht="13.5" customHeight="1" x14ac:dyDescent="0.2">
      <c r="A49" s="4" t="s">
        <v>10</v>
      </c>
      <c r="C49" s="60" t="str">
        <f>$A$13</f>
        <v/>
      </c>
      <c r="E49" s="60" t="str">
        <f>+$A$14</f>
        <v/>
      </c>
      <c r="G49" s="60" t="str">
        <f>+$A$15</f>
        <v/>
      </c>
      <c r="I49" s="60" t="str">
        <f>+$A$16</f>
        <v/>
      </c>
      <c r="K49" s="60" t="str">
        <f>+$A$17</f>
        <v/>
      </c>
      <c r="M49" s="60" t="str">
        <f>+$A$18</f>
        <v/>
      </c>
      <c r="O49" s="60" t="str">
        <f>+$A$19</f>
        <v/>
      </c>
      <c r="Q49" s="60" t="str">
        <f>+$A$20</f>
        <v/>
      </c>
      <c r="S49" s="60" t="str">
        <f>+$A$21</f>
        <v/>
      </c>
      <c r="U49" s="60" t="str">
        <f>+$A$22</f>
        <v/>
      </c>
      <c r="W49" s="60" t="str">
        <f>+$A$23</f>
        <v/>
      </c>
      <c r="Y49" s="60" t="str">
        <f>+$A$24</f>
        <v/>
      </c>
      <c r="AA49" s="60" t="str">
        <f>+$A$25</f>
        <v/>
      </c>
      <c r="AC49" s="60" t="str">
        <f>+$A$26</f>
        <v/>
      </c>
      <c r="AE49" s="26"/>
      <c r="AG49" s="4" t="s">
        <v>10</v>
      </c>
      <c r="AH49" s="5" t="s">
        <v>1</v>
      </c>
      <c r="AI49" s="5" t="s">
        <v>0</v>
      </c>
    </row>
    <row r="50" spans="1:35" ht="13.5" x14ac:dyDescent="0.25">
      <c r="A50" s="59" t="str">
        <f>+$A$12</f>
        <v/>
      </c>
      <c r="B50" s="22"/>
      <c r="C50" s="23"/>
      <c r="D50" s="22"/>
      <c r="E50" s="23"/>
      <c r="F50" s="22"/>
      <c r="G50" s="23"/>
      <c r="H50" s="22"/>
      <c r="I50" s="23"/>
      <c r="J50" s="22"/>
      <c r="K50" s="23"/>
      <c r="L50" s="22"/>
      <c r="M50" s="23"/>
      <c r="N50" s="22"/>
      <c r="O50" s="23"/>
      <c r="P50" s="22"/>
      <c r="Q50" s="23"/>
      <c r="R50" s="22"/>
      <c r="S50" s="23"/>
      <c r="T50" s="22"/>
      <c r="U50" s="23"/>
      <c r="V50" s="22"/>
      <c r="W50" s="23"/>
      <c r="X50" s="22"/>
      <c r="Y50" s="23"/>
      <c r="Z50" s="22"/>
      <c r="AA50" s="23"/>
      <c r="AB50" s="22"/>
      <c r="AC50" s="23"/>
      <c r="AE50" s="29" t="str">
        <f t="shared" ref="AE50:AE63" si="4">IF(OR(A50="",AND(A50&lt;&gt;"",A51="")),"",SUM(B50,D50,F50,H50,J50,L50,N50,P50,R50,T50,V50,X50,Z50,AB50))</f>
        <v/>
      </c>
      <c r="AG50" s="6" t="str">
        <f>+$A$12</f>
        <v/>
      </c>
      <c r="AH50" s="6" t="str">
        <f>IF(A50&lt;&gt;"",AE50,"")</f>
        <v/>
      </c>
      <c r="AI50" s="105" t="str">
        <f>IF(AH50="","",IF(AH50&gt;0,ROUND(AH50/LARGE(AH50:AH64,1),3),0))</f>
        <v/>
      </c>
    </row>
    <row r="51" spans="1:35" ht="13.5" x14ac:dyDescent="0.25">
      <c r="A51" s="59" t="str">
        <f>+$A$13</f>
        <v/>
      </c>
      <c r="B51" s="24"/>
      <c r="C51" s="24"/>
      <c r="D51" s="22"/>
      <c r="E51" s="23"/>
      <c r="F51" s="22"/>
      <c r="G51" s="23"/>
      <c r="H51" s="22"/>
      <c r="I51" s="23"/>
      <c r="J51" s="22"/>
      <c r="K51" s="23"/>
      <c r="L51" s="22"/>
      <c r="M51" s="23"/>
      <c r="N51" s="22"/>
      <c r="O51" s="23"/>
      <c r="P51" s="22"/>
      <c r="Q51" s="23"/>
      <c r="R51" s="22"/>
      <c r="S51" s="23"/>
      <c r="T51" s="22"/>
      <c r="U51" s="23"/>
      <c r="V51" s="22"/>
      <c r="W51" s="23"/>
      <c r="X51" s="22"/>
      <c r="Y51" s="23"/>
      <c r="Z51" s="22"/>
      <c r="AA51" s="23"/>
      <c r="AB51" s="22"/>
      <c r="AC51" s="23"/>
      <c r="AE51" s="29" t="str">
        <f t="shared" si="4"/>
        <v/>
      </c>
      <c r="AG51" s="7" t="str">
        <f>+$A$13</f>
        <v/>
      </c>
      <c r="AH51" s="7" t="str">
        <f>IF(A51&lt;&gt;"",IF(AE51&lt;&gt;"",AE51,0)+IF(C65&lt;&gt;"",C65,0),"")</f>
        <v/>
      </c>
      <c r="AI51" s="106" t="str">
        <f>IF(AH51="","",IF(AH51&gt;0,ROUND(AH51/LARGE(AH50:AH64,1),3),0))</f>
        <v/>
      </c>
    </row>
    <row r="52" spans="1:35" ht="13.5" x14ac:dyDescent="0.25">
      <c r="A52" s="59" t="str">
        <f>+$A$14</f>
        <v/>
      </c>
      <c r="B52" s="24"/>
      <c r="C52" s="24"/>
      <c r="D52" s="24"/>
      <c r="E52" s="24"/>
      <c r="F52" s="22"/>
      <c r="G52" s="23"/>
      <c r="H52" s="22"/>
      <c r="I52" s="23"/>
      <c r="J52" s="22"/>
      <c r="K52" s="23"/>
      <c r="L52" s="22"/>
      <c r="M52" s="23"/>
      <c r="N52" s="22"/>
      <c r="O52" s="23"/>
      <c r="P52" s="22"/>
      <c r="Q52" s="23"/>
      <c r="R52" s="22"/>
      <c r="S52" s="23"/>
      <c r="T52" s="22"/>
      <c r="U52" s="23"/>
      <c r="V52" s="22"/>
      <c r="W52" s="23"/>
      <c r="X52" s="22"/>
      <c r="Y52" s="23"/>
      <c r="Z52" s="22"/>
      <c r="AA52" s="23"/>
      <c r="AB52" s="22"/>
      <c r="AC52" s="23"/>
      <c r="AE52" s="29" t="str">
        <f t="shared" si="4"/>
        <v/>
      </c>
      <c r="AG52" s="7" t="str">
        <f>+$A$14</f>
        <v/>
      </c>
      <c r="AH52" s="7" t="str">
        <f>IF(A52&lt;&gt;"",IF(AE52&lt;&gt;"",AE52,0)+IF(E65&lt;&gt;"",E65,0),"")</f>
        <v/>
      </c>
      <c r="AI52" s="106" t="str">
        <f>IF(AH52="","",IF(AH52&gt;0,ROUND(AH52/LARGE(AH50:AH64,1),3),0))</f>
        <v/>
      </c>
    </row>
    <row r="53" spans="1:35" ht="13.5" x14ac:dyDescent="0.25">
      <c r="A53" s="59" t="str">
        <f>+$A$15</f>
        <v/>
      </c>
      <c r="B53" s="24"/>
      <c r="C53" s="24"/>
      <c r="D53" s="24"/>
      <c r="E53" s="24"/>
      <c r="F53" s="24"/>
      <c r="G53" s="24"/>
      <c r="H53" s="22"/>
      <c r="I53" s="23"/>
      <c r="J53" s="22"/>
      <c r="K53" s="23"/>
      <c r="L53" s="22"/>
      <c r="M53" s="23"/>
      <c r="N53" s="22"/>
      <c r="O53" s="23"/>
      <c r="P53" s="22"/>
      <c r="Q53" s="23"/>
      <c r="R53" s="22"/>
      <c r="S53" s="23"/>
      <c r="T53" s="22"/>
      <c r="U53" s="23"/>
      <c r="V53" s="22"/>
      <c r="W53" s="23"/>
      <c r="X53" s="22"/>
      <c r="Y53" s="23"/>
      <c r="Z53" s="22"/>
      <c r="AA53" s="23"/>
      <c r="AB53" s="22"/>
      <c r="AC53" s="23"/>
      <c r="AE53" s="29" t="str">
        <f t="shared" si="4"/>
        <v/>
      </c>
      <c r="AG53" s="7" t="str">
        <f>+$A$15</f>
        <v/>
      </c>
      <c r="AH53" s="7" t="str">
        <f>IF(A53&lt;&gt;"",IF(AE53&lt;&gt;"",AE53,0)+IF(G65&lt;&gt;"",G65,0),"")</f>
        <v/>
      </c>
      <c r="AI53" s="106" t="str">
        <f>IF(AH53="","",IF(AH53&gt;0,ROUND(AH53/LARGE(AH50:AH64,1),3),0))</f>
        <v/>
      </c>
    </row>
    <row r="54" spans="1:35" ht="13.5" x14ac:dyDescent="0.25">
      <c r="A54" s="59" t="str">
        <f>+$A$16</f>
        <v/>
      </c>
      <c r="B54" s="24"/>
      <c r="C54" s="24"/>
      <c r="D54" s="24"/>
      <c r="E54" s="24"/>
      <c r="F54" s="24"/>
      <c r="G54" s="24"/>
      <c r="H54" s="24"/>
      <c r="I54" s="24"/>
      <c r="J54" s="22"/>
      <c r="K54" s="23"/>
      <c r="L54" s="22"/>
      <c r="M54" s="23"/>
      <c r="N54" s="22"/>
      <c r="O54" s="23"/>
      <c r="P54" s="22"/>
      <c r="Q54" s="23"/>
      <c r="R54" s="22"/>
      <c r="S54" s="23"/>
      <c r="T54" s="22"/>
      <c r="U54" s="23"/>
      <c r="V54" s="22"/>
      <c r="W54" s="23"/>
      <c r="X54" s="22"/>
      <c r="Y54" s="23"/>
      <c r="Z54" s="22"/>
      <c r="AA54" s="23"/>
      <c r="AB54" s="22"/>
      <c r="AC54" s="23"/>
      <c r="AE54" s="29" t="str">
        <f t="shared" si="4"/>
        <v/>
      </c>
      <c r="AG54" s="7" t="str">
        <f>+$A$16</f>
        <v/>
      </c>
      <c r="AH54" s="7" t="str">
        <f>IF(A54&lt;&gt;"",IF(AE54&lt;&gt;"",AE54,0)+IF(I65&lt;&gt;"",I65,0),"")</f>
        <v/>
      </c>
      <c r="AI54" s="106" t="str">
        <f>IF(AH54="","",IF(AH54&gt;0,ROUND(AH54/LARGE(AH50:AH64,1),3),0))</f>
        <v/>
      </c>
    </row>
    <row r="55" spans="1:35" ht="13.5" x14ac:dyDescent="0.25">
      <c r="A55" s="59" t="str">
        <f>+$A$17</f>
        <v/>
      </c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2"/>
      <c r="M55" s="23"/>
      <c r="N55" s="22"/>
      <c r="O55" s="23"/>
      <c r="P55" s="22"/>
      <c r="Q55" s="23"/>
      <c r="R55" s="22"/>
      <c r="S55" s="23"/>
      <c r="T55" s="22"/>
      <c r="U55" s="23"/>
      <c r="V55" s="22"/>
      <c r="W55" s="23"/>
      <c r="X55" s="22"/>
      <c r="Y55" s="23"/>
      <c r="Z55" s="22"/>
      <c r="AA55" s="23"/>
      <c r="AB55" s="22"/>
      <c r="AC55" s="23"/>
      <c r="AE55" s="29" t="str">
        <f t="shared" si="4"/>
        <v/>
      </c>
      <c r="AG55" s="7" t="str">
        <f>+$A$17</f>
        <v/>
      </c>
      <c r="AH55" s="7" t="str">
        <f>IF(A55&lt;&gt;"",IF(AE55&lt;&gt;"",AE55,0)+IF(K65&lt;&gt;"",K65,0),"")</f>
        <v/>
      </c>
      <c r="AI55" s="106" t="str">
        <f>IF(AH55="","",IF(AH55&gt;0,ROUND(AH55/LARGE(AH50:AH64,1),3),0))</f>
        <v/>
      </c>
    </row>
    <row r="56" spans="1:35" ht="13.5" x14ac:dyDescent="0.25">
      <c r="A56" s="59" t="str">
        <f>+$A$18</f>
        <v/>
      </c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2"/>
      <c r="O56" s="23"/>
      <c r="P56" s="22"/>
      <c r="Q56" s="23"/>
      <c r="R56" s="22"/>
      <c r="S56" s="23"/>
      <c r="T56" s="22"/>
      <c r="U56" s="23"/>
      <c r="V56" s="22"/>
      <c r="W56" s="23"/>
      <c r="X56" s="22"/>
      <c r="Y56" s="23"/>
      <c r="Z56" s="22"/>
      <c r="AA56" s="23"/>
      <c r="AB56" s="22"/>
      <c r="AC56" s="23"/>
      <c r="AE56" s="29" t="str">
        <f t="shared" si="4"/>
        <v/>
      </c>
      <c r="AG56" s="7" t="str">
        <f>+$A$18</f>
        <v/>
      </c>
      <c r="AH56" s="7" t="str">
        <f>IF(A56&lt;&gt;"",IF(AE56&lt;&gt;"",AE56,0)+IF(M65&lt;&gt;"",M65,0),"")</f>
        <v/>
      </c>
      <c r="AI56" s="106" t="str">
        <f>IF(AH56="","",IF(AH56&gt;0,ROUND(AH56/LARGE(AH50:AH64,1),3),0))</f>
        <v/>
      </c>
    </row>
    <row r="57" spans="1:35" ht="13.5" x14ac:dyDescent="0.25">
      <c r="A57" s="59" t="str">
        <f>+$A$19</f>
        <v/>
      </c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2"/>
      <c r="Q57" s="23"/>
      <c r="R57" s="22"/>
      <c r="S57" s="23"/>
      <c r="T57" s="22"/>
      <c r="U57" s="23"/>
      <c r="V57" s="22"/>
      <c r="W57" s="23"/>
      <c r="X57" s="22"/>
      <c r="Y57" s="23"/>
      <c r="Z57" s="22"/>
      <c r="AA57" s="23"/>
      <c r="AB57" s="22"/>
      <c r="AC57" s="23"/>
      <c r="AE57" s="29" t="str">
        <f t="shared" si="4"/>
        <v/>
      </c>
      <c r="AG57" s="7" t="str">
        <f>+$A$19</f>
        <v/>
      </c>
      <c r="AH57" s="7" t="str">
        <f>IF(A57&lt;&gt;"",IF(AE57&lt;&gt;"",AE57,0)+IF(O65&lt;&gt;"",O65,0),"")</f>
        <v/>
      </c>
      <c r="AI57" s="106" t="str">
        <f>IF(AH57="","",IF(AH57&gt;0,ROUND(AH57/LARGE(AH50:AH64,1),3),0))</f>
        <v/>
      </c>
    </row>
    <row r="58" spans="1:35" ht="13.5" x14ac:dyDescent="0.25">
      <c r="A58" s="59" t="str">
        <f>+$A$20</f>
        <v/>
      </c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2"/>
      <c r="S58" s="23"/>
      <c r="T58" s="22"/>
      <c r="U58" s="23"/>
      <c r="V58" s="22"/>
      <c r="W58" s="23"/>
      <c r="X58" s="22"/>
      <c r="Y58" s="23"/>
      <c r="Z58" s="22"/>
      <c r="AA58" s="23"/>
      <c r="AB58" s="22"/>
      <c r="AC58" s="23"/>
      <c r="AE58" s="29" t="str">
        <f t="shared" si="4"/>
        <v/>
      </c>
      <c r="AG58" s="7" t="str">
        <f>+$A$20</f>
        <v/>
      </c>
      <c r="AH58" s="7" t="str">
        <f>IF(A58&lt;&gt;"",IF(AE58&lt;&gt;"",AE58,0)+IF(Q65&lt;&gt;"",Q65,0),"")</f>
        <v/>
      </c>
      <c r="AI58" s="106" t="str">
        <f>IF(AH58="","",IF(AH58&gt;0,ROUND(AH58/LARGE(AH50:AH64,1),3),0))</f>
        <v/>
      </c>
    </row>
    <row r="59" spans="1:35" ht="13.5" x14ac:dyDescent="0.25">
      <c r="A59" s="59" t="str">
        <f>+$A$21</f>
        <v/>
      </c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2"/>
      <c r="U59" s="23"/>
      <c r="V59" s="22"/>
      <c r="W59" s="23"/>
      <c r="X59" s="22"/>
      <c r="Y59" s="23"/>
      <c r="Z59" s="22"/>
      <c r="AA59" s="23"/>
      <c r="AB59" s="22"/>
      <c r="AC59" s="23"/>
      <c r="AE59" s="29" t="str">
        <f t="shared" si="4"/>
        <v/>
      </c>
      <c r="AG59" s="7" t="str">
        <f>+$A$21</f>
        <v/>
      </c>
      <c r="AH59" s="7" t="str">
        <f>IF(A59&lt;&gt;"",IF(AE59&lt;&gt;"",AE59,0)+IF(S65&lt;&gt;"",S65,0),"")</f>
        <v/>
      </c>
      <c r="AI59" s="106" t="str">
        <f>IF(AH59="","",IF(AH59&gt;0,ROUND(AH59/LARGE(AH50:AH64,1),3),0))</f>
        <v/>
      </c>
    </row>
    <row r="60" spans="1:35" ht="13.5" x14ac:dyDescent="0.25">
      <c r="A60" s="59" t="str">
        <f>+$A$22</f>
        <v/>
      </c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2"/>
      <c r="W60" s="23"/>
      <c r="X60" s="22"/>
      <c r="Y60" s="23"/>
      <c r="Z60" s="22"/>
      <c r="AA60" s="23"/>
      <c r="AB60" s="22"/>
      <c r="AC60" s="23"/>
      <c r="AE60" s="29" t="str">
        <f t="shared" si="4"/>
        <v/>
      </c>
      <c r="AG60" s="7" t="str">
        <f>+$A$22</f>
        <v/>
      </c>
      <c r="AH60" s="7" t="str">
        <f>IF(A60&lt;&gt;"",IF(AE60&lt;&gt;"",AE60,0)+IF(U65&lt;&gt;"",U65,0),"")</f>
        <v/>
      </c>
      <c r="AI60" s="106" t="str">
        <f>IF(AH60="","",IF(AH60&gt;0,ROUND(AH60/LARGE(AH50:AH64,1),3),0))</f>
        <v/>
      </c>
    </row>
    <row r="61" spans="1:35" ht="13.5" x14ac:dyDescent="0.25">
      <c r="A61" s="59" t="str">
        <f>+$A$23</f>
        <v/>
      </c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2"/>
      <c r="Y61" s="23"/>
      <c r="Z61" s="22"/>
      <c r="AA61" s="23"/>
      <c r="AB61" s="22"/>
      <c r="AC61" s="23"/>
      <c r="AE61" s="29" t="str">
        <f t="shared" si="4"/>
        <v/>
      </c>
      <c r="AG61" s="7" t="str">
        <f>+$A$23</f>
        <v/>
      </c>
      <c r="AH61" s="7" t="str">
        <f>IF(A61&lt;&gt;"",IF(AE61&lt;&gt;"",AE61,0)+IF(W65&lt;&gt;"",W65,0),"")</f>
        <v/>
      </c>
      <c r="AI61" s="106" t="str">
        <f>IF(AH61="","",IF(AH61&gt;0,ROUND(AH61/LARGE(AH50:AH64,1),3),0))</f>
        <v/>
      </c>
    </row>
    <row r="62" spans="1:35" ht="13.5" x14ac:dyDescent="0.25">
      <c r="A62" s="59" t="str">
        <f>+$A$24</f>
        <v/>
      </c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2"/>
      <c r="AA62" s="23"/>
      <c r="AB62" s="22"/>
      <c r="AC62" s="23"/>
      <c r="AE62" s="29" t="str">
        <f t="shared" si="4"/>
        <v/>
      </c>
      <c r="AG62" s="7" t="str">
        <f>+$A$24</f>
        <v/>
      </c>
      <c r="AH62" s="7" t="str">
        <f>IF(A62&lt;&gt;"",IF(AE62&lt;&gt;"",AE62,0)+IF(Y65&lt;&gt;"",Y65,0),"")</f>
        <v/>
      </c>
      <c r="AI62" s="106" t="str">
        <f>IF(AH62="","",IF(AH62&gt;0,ROUND(AH62/LARGE(AH50:AH64,1),3),0))</f>
        <v/>
      </c>
    </row>
    <row r="63" spans="1:35" ht="13.5" x14ac:dyDescent="0.25">
      <c r="A63" s="59" t="str">
        <f>+$A$25</f>
        <v/>
      </c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2"/>
      <c r="AC63" s="23"/>
      <c r="AE63" s="29" t="str">
        <f t="shared" si="4"/>
        <v/>
      </c>
      <c r="AG63" s="7" t="str">
        <f>+$A$25</f>
        <v/>
      </c>
      <c r="AH63" s="7" t="str">
        <f>IF(A63&lt;&gt;"",IF(AE63&lt;&gt;"",AE63,0)+IF(AA65&lt;&gt;"",AA65,0),"")</f>
        <v/>
      </c>
      <c r="AI63" s="106" t="str">
        <f>IF(AH63="","",IF(AH63&gt;0,ROUND(AH63/LARGE(AH50:AH64,1),3),0))</f>
        <v/>
      </c>
    </row>
    <row r="64" spans="1:35" x14ac:dyDescent="0.2">
      <c r="A64" s="59" t="str">
        <f>+$A$26</f>
        <v/>
      </c>
      <c r="C64" s="3"/>
      <c r="AE64" s="26"/>
      <c r="AG64" s="40" t="str">
        <f>+$A$26</f>
        <v/>
      </c>
      <c r="AH64" s="40" t="str">
        <f>IF(A64&lt;&gt;"",IF(AE64&lt;&gt;"",AE64,0)+IF(AC65&lt;&gt;"",AC65,0),"")</f>
        <v/>
      </c>
      <c r="AI64" s="107" t="str">
        <f>IF(AH64="","",IF(AH64&gt;0,ROUND(AH64/LARGE(AH50:AH64,1),3),0))</f>
        <v/>
      </c>
    </row>
    <row r="65" spans="1:35" s="26" customFormat="1" x14ac:dyDescent="0.2">
      <c r="C65" s="27" t="str">
        <f>IF(C49="","",SUM(C50:C63))</f>
        <v/>
      </c>
      <c r="E65" s="27" t="str">
        <f>IF(E49="","",SUM(E50:E63))</f>
        <v/>
      </c>
      <c r="G65" s="27" t="str">
        <f>IF(G49="","",SUM(G50:G63))</f>
        <v/>
      </c>
      <c r="I65" s="27" t="str">
        <f>IF(I49="","",SUM(I50:I63))</f>
        <v/>
      </c>
      <c r="K65" s="27" t="str">
        <f>IF(K49="","",SUM(K50:K63))</f>
        <v/>
      </c>
      <c r="M65" s="27" t="str">
        <f>IF(M49="","",SUM(M50:M63))</f>
        <v/>
      </c>
      <c r="O65" s="27" t="str">
        <f>IF(O49="","",SUM(O50:O63))</f>
        <v/>
      </c>
      <c r="Q65" s="27" t="str">
        <f>IF(Q49="","",SUM(Q50:Q63))</f>
        <v/>
      </c>
      <c r="S65" s="27" t="str">
        <f>IF(S49="","",SUM(S50:S63))</f>
        <v/>
      </c>
      <c r="U65" s="27" t="str">
        <f>IF(U49="","",SUM(U50:U63))</f>
        <v/>
      </c>
      <c r="W65" s="27" t="str">
        <f>IF(W49="","",SUM(W50:W63))</f>
        <v/>
      </c>
      <c r="X65" s="27"/>
      <c r="Y65" s="27" t="str">
        <f>IF(Y49="","",SUM(Y50:Y63))</f>
        <v/>
      </c>
      <c r="AA65" s="27" t="str">
        <f>IF(AA49="","",SUM(AA50:AA63))</f>
        <v/>
      </c>
      <c r="AC65" s="27" t="str">
        <f>IF(AC49="","",SUM(AC50:AC63))</f>
        <v/>
      </c>
      <c r="AG65" s="41"/>
      <c r="AH65" s="93"/>
      <c r="AI65" s="41"/>
    </row>
    <row r="66" spans="1:35" ht="24" customHeight="1" x14ac:dyDescent="0.2">
      <c r="AC66" s="8" t="str">
        <f>"Firma ("&amp;Anagrafica!B90&amp;")"</f>
        <v>Firma (Commissario 2)</v>
      </c>
      <c r="AE66" s="88"/>
      <c r="AF66" s="88"/>
      <c r="AG66" s="89"/>
      <c r="AH66" s="88"/>
      <c r="AI66" s="88"/>
    </row>
    <row r="67" spans="1:35" ht="18.75" x14ac:dyDescent="0.3">
      <c r="A67" s="19" t="str">
        <f>IF(Anagrafica!A91&lt;&gt;"",Anagrafica!A91&amp;" - "&amp;Anagrafica!B91,"")</f>
        <v>3 - Commissario 3</v>
      </c>
      <c r="B67" s="20"/>
      <c r="D67" s="1"/>
    </row>
    <row r="68" spans="1:35" s="5" customFormat="1" ht="13.5" customHeight="1" x14ac:dyDescent="0.2">
      <c r="A68" s="4" t="s">
        <v>10</v>
      </c>
      <c r="C68" s="60" t="str">
        <f>$A$13</f>
        <v/>
      </c>
      <c r="E68" s="60" t="str">
        <f>+$A$14</f>
        <v/>
      </c>
      <c r="G68" s="60" t="str">
        <f>+$A$15</f>
        <v/>
      </c>
      <c r="I68" s="60" t="str">
        <f>+$A$16</f>
        <v/>
      </c>
      <c r="K68" s="60" t="str">
        <f>+$A$17</f>
        <v/>
      </c>
      <c r="M68" s="60" t="str">
        <f>+$A$18</f>
        <v/>
      </c>
      <c r="O68" s="60" t="str">
        <f>+$A$19</f>
        <v/>
      </c>
      <c r="Q68" s="60" t="str">
        <f>+$A$20</f>
        <v/>
      </c>
      <c r="S68" s="60" t="str">
        <f>+$A$21</f>
        <v/>
      </c>
      <c r="U68" s="60" t="str">
        <f>+$A$22</f>
        <v/>
      </c>
      <c r="W68" s="60" t="str">
        <f>+$A$23</f>
        <v/>
      </c>
      <c r="Y68" s="60" t="str">
        <f>+$A$24</f>
        <v/>
      </c>
      <c r="AA68" s="60" t="str">
        <f>+$A$25</f>
        <v/>
      </c>
      <c r="AC68" s="60" t="str">
        <f>+$A$26</f>
        <v/>
      </c>
      <c r="AE68" s="26"/>
      <c r="AG68" s="4" t="s">
        <v>10</v>
      </c>
      <c r="AH68" s="5" t="s">
        <v>1</v>
      </c>
      <c r="AI68" s="5" t="s">
        <v>0</v>
      </c>
    </row>
    <row r="69" spans="1:35" ht="13.5" x14ac:dyDescent="0.25">
      <c r="A69" s="59" t="str">
        <f>+$A$12</f>
        <v/>
      </c>
      <c r="B69" s="22"/>
      <c r="C69" s="23"/>
      <c r="D69" s="22"/>
      <c r="E69" s="23"/>
      <c r="F69" s="22"/>
      <c r="G69" s="23"/>
      <c r="H69" s="22"/>
      <c r="I69" s="23"/>
      <c r="J69" s="22"/>
      <c r="K69" s="23"/>
      <c r="L69" s="22"/>
      <c r="M69" s="23"/>
      <c r="N69" s="22"/>
      <c r="O69" s="23"/>
      <c r="P69" s="22"/>
      <c r="Q69" s="23"/>
      <c r="R69" s="22"/>
      <c r="S69" s="23"/>
      <c r="T69" s="22"/>
      <c r="U69" s="23"/>
      <c r="V69" s="22"/>
      <c r="W69" s="23"/>
      <c r="X69" s="22"/>
      <c r="Y69" s="23"/>
      <c r="Z69" s="22"/>
      <c r="AA69" s="23"/>
      <c r="AB69" s="22"/>
      <c r="AC69" s="23"/>
      <c r="AE69" s="29" t="str">
        <f t="shared" ref="AE69:AE82" si="5">IF(OR(A69="",AND(A69&lt;&gt;"",A70="")),"",SUM(B69,D69,F69,H69,J69,L69,N69,P69,R69,T69,V69,X69,Z69,AB69))</f>
        <v/>
      </c>
      <c r="AG69" s="6" t="str">
        <f>+$A$12</f>
        <v/>
      </c>
      <c r="AH69" s="6" t="str">
        <f>IF(A69&lt;&gt;"",AE69,"")</f>
        <v/>
      </c>
      <c r="AI69" s="105" t="str">
        <f>IF(AH69="","",IF(AH69&gt;0,ROUND(AH69/LARGE(AH69:AH83,1),3),0))</f>
        <v/>
      </c>
    </row>
    <row r="70" spans="1:35" ht="13.5" x14ac:dyDescent="0.25">
      <c r="A70" s="59" t="str">
        <f>+$A$13</f>
        <v/>
      </c>
      <c r="B70" s="24"/>
      <c r="C70" s="24"/>
      <c r="D70" s="22"/>
      <c r="E70" s="23"/>
      <c r="F70" s="22"/>
      <c r="G70" s="23"/>
      <c r="H70" s="22"/>
      <c r="I70" s="23"/>
      <c r="J70" s="22"/>
      <c r="K70" s="23"/>
      <c r="L70" s="22"/>
      <c r="M70" s="23"/>
      <c r="N70" s="22"/>
      <c r="O70" s="23"/>
      <c r="P70" s="22"/>
      <c r="Q70" s="23"/>
      <c r="R70" s="22"/>
      <c r="S70" s="23"/>
      <c r="T70" s="22"/>
      <c r="U70" s="23"/>
      <c r="V70" s="22"/>
      <c r="W70" s="23"/>
      <c r="X70" s="22"/>
      <c r="Y70" s="23"/>
      <c r="Z70" s="22"/>
      <c r="AA70" s="23"/>
      <c r="AB70" s="22"/>
      <c r="AC70" s="23"/>
      <c r="AE70" s="29" t="str">
        <f t="shared" si="5"/>
        <v/>
      </c>
      <c r="AG70" s="7" t="str">
        <f>+$A$13</f>
        <v/>
      </c>
      <c r="AH70" s="7" t="str">
        <f>IF(A70&lt;&gt;"",IF(AE70&lt;&gt;"",AE70,0)+IF(C84&lt;&gt;"",C84,0),"")</f>
        <v/>
      </c>
      <c r="AI70" s="106" t="str">
        <f>IF(AH70="","",IF(AH70&gt;0,ROUND(AH70/LARGE(AH69:AH83,1),3),0))</f>
        <v/>
      </c>
    </row>
    <row r="71" spans="1:35" ht="13.5" x14ac:dyDescent="0.25">
      <c r="A71" s="59" t="str">
        <f>+$A$14</f>
        <v/>
      </c>
      <c r="B71" s="24"/>
      <c r="C71" s="24"/>
      <c r="D71" s="24"/>
      <c r="E71" s="24"/>
      <c r="F71" s="22"/>
      <c r="G71" s="23"/>
      <c r="H71" s="22"/>
      <c r="I71" s="23"/>
      <c r="J71" s="22"/>
      <c r="K71" s="23"/>
      <c r="L71" s="22"/>
      <c r="M71" s="23"/>
      <c r="N71" s="22"/>
      <c r="O71" s="23"/>
      <c r="P71" s="22"/>
      <c r="Q71" s="23"/>
      <c r="R71" s="22"/>
      <c r="S71" s="23"/>
      <c r="T71" s="22"/>
      <c r="U71" s="23"/>
      <c r="V71" s="22"/>
      <c r="W71" s="23"/>
      <c r="X71" s="22"/>
      <c r="Y71" s="23"/>
      <c r="Z71" s="22"/>
      <c r="AA71" s="23"/>
      <c r="AB71" s="22"/>
      <c r="AC71" s="23"/>
      <c r="AE71" s="29" t="str">
        <f t="shared" si="5"/>
        <v/>
      </c>
      <c r="AG71" s="7" t="str">
        <f>+$A$14</f>
        <v/>
      </c>
      <c r="AH71" s="7" t="str">
        <f>IF(A71&lt;&gt;"",IF(AE71&lt;&gt;"",AE71,0)+IF(E84&lt;&gt;"",E84,0),"")</f>
        <v/>
      </c>
      <c r="AI71" s="106" t="str">
        <f>IF(AH71="","",IF(AH71&gt;0,ROUND(AH71/LARGE(AH69:AH83,1),3),0))</f>
        <v/>
      </c>
    </row>
    <row r="72" spans="1:35" ht="13.5" x14ac:dyDescent="0.25">
      <c r="A72" s="59" t="str">
        <f>+$A$15</f>
        <v/>
      </c>
      <c r="B72" s="24"/>
      <c r="C72" s="24"/>
      <c r="D72" s="24"/>
      <c r="E72" s="24"/>
      <c r="F72" s="24"/>
      <c r="G72" s="24"/>
      <c r="H72" s="22"/>
      <c r="I72" s="23"/>
      <c r="J72" s="22"/>
      <c r="K72" s="23"/>
      <c r="L72" s="22"/>
      <c r="M72" s="23"/>
      <c r="N72" s="22"/>
      <c r="O72" s="23"/>
      <c r="P72" s="22"/>
      <c r="Q72" s="23"/>
      <c r="R72" s="22"/>
      <c r="S72" s="23"/>
      <c r="T72" s="22"/>
      <c r="U72" s="23"/>
      <c r="V72" s="22"/>
      <c r="W72" s="23"/>
      <c r="X72" s="22"/>
      <c r="Y72" s="23"/>
      <c r="Z72" s="22"/>
      <c r="AA72" s="23"/>
      <c r="AB72" s="22"/>
      <c r="AC72" s="23"/>
      <c r="AE72" s="29" t="str">
        <f t="shared" si="5"/>
        <v/>
      </c>
      <c r="AG72" s="7" t="str">
        <f>+$A$15</f>
        <v/>
      </c>
      <c r="AH72" s="7" t="str">
        <f>IF(A72&lt;&gt;"",IF(AE72&lt;&gt;"",AE72,0)+IF(G84&lt;&gt;"",G84,0),"")</f>
        <v/>
      </c>
      <c r="AI72" s="106" t="str">
        <f>IF(AH72="","",IF(AH72&gt;0,ROUND(AH72/LARGE(AH69:AH83,1),3),0))</f>
        <v/>
      </c>
    </row>
    <row r="73" spans="1:35" ht="13.5" x14ac:dyDescent="0.25">
      <c r="A73" s="59" t="str">
        <f>+$A$16</f>
        <v/>
      </c>
      <c r="B73" s="24"/>
      <c r="C73" s="24"/>
      <c r="D73" s="24"/>
      <c r="E73" s="24"/>
      <c r="F73" s="24"/>
      <c r="G73" s="24"/>
      <c r="H73" s="24"/>
      <c r="I73" s="24"/>
      <c r="J73" s="22"/>
      <c r="K73" s="23"/>
      <c r="L73" s="22"/>
      <c r="M73" s="23"/>
      <c r="N73" s="22"/>
      <c r="O73" s="23"/>
      <c r="P73" s="22"/>
      <c r="Q73" s="23"/>
      <c r="R73" s="22"/>
      <c r="S73" s="23"/>
      <c r="T73" s="22"/>
      <c r="U73" s="23"/>
      <c r="V73" s="22"/>
      <c r="W73" s="23"/>
      <c r="X73" s="22"/>
      <c r="Y73" s="23"/>
      <c r="Z73" s="22"/>
      <c r="AA73" s="23"/>
      <c r="AB73" s="22"/>
      <c r="AC73" s="23"/>
      <c r="AE73" s="29" t="str">
        <f t="shared" si="5"/>
        <v/>
      </c>
      <c r="AG73" s="7" t="str">
        <f>+$A$16</f>
        <v/>
      </c>
      <c r="AH73" s="7" t="str">
        <f>IF(A73&lt;&gt;"",IF(AE73&lt;&gt;"",AE73,0)+IF(I84&lt;&gt;"",I84,0),"")</f>
        <v/>
      </c>
      <c r="AI73" s="106" t="str">
        <f>IF(AH73="","",IF(AH73&gt;0,ROUND(AH73/LARGE(AH69:AH83,1),3),0))</f>
        <v/>
      </c>
    </row>
    <row r="74" spans="1:35" ht="13.5" x14ac:dyDescent="0.25">
      <c r="A74" s="59" t="str">
        <f>+$A$17</f>
        <v/>
      </c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2"/>
      <c r="M74" s="23"/>
      <c r="N74" s="22"/>
      <c r="O74" s="23"/>
      <c r="P74" s="22"/>
      <c r="Q74" s="23"/>
      <c r="R74" s="22"/>
      <c r="S74" s="23"/>
      <c r="T74" s="22"/>
      <c r="U74" s="23"/>
      <c r="V74" s="22"/>
      <c r="W74" s="23"/>
      <c r="X74" s="22"/>
      <c r="Y74" s="23"/>
      <c r="Z74" s="22"/>
      <c r="AA74" s="23"/>
      <c r="AB74" s="22"/>
      <c r="AC74" s="23"/>
      <c r="AE74" s="29" t="str">
        <f t="shared" si="5"/>
        <v/>
      </c>
      <c r="AG74" s="7" t="str">
        <f>+$A$17</f>
        <v/>
      </c>
      <c r="AH74" s="7" t="str">
        <f>IF(A74&lt;&gt;"",IF(AE74&lt;&gt;"",AE74,0)+IF(K84&lt;&gt;"",K84,0),"")</f>
        <v/>
      </c>
      <c r="AI74" s="106" t="str">
        <f>IF(AH74="","",IF(AH74&gt;0,ROUND(AH74/LARGE(AH69:AH83,1),3),0))</f>
        <v/>
      </c>
    </row>
    <row r="75" spans="1:35" ht="13.5" x14ac:dyDescent="0.25">
      <c r="A75" s="59" t="str">
        <f>+$A$18</f>
        <v/>
      </c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2"/>
      <c r="O75" s="23"/>
      <c r="P75" s="22"/>
      <c r="Q75" s="23"/>
      <c r="R75" s="22"/>
      <c r="S75" s="23"/>
      <c r="T75" s="22"/>
      <c r="U75" s="23"/>
      <c r="V75" s="22"/>
      <c r="W75" s="23"/>
      <c r="X75" s="22"/>
      <c r="Y75" s="23"/>
      <c r="Z75" s="22"/>
      <c r="AA75" s="23"/>
      <c r="AB75" s="22"/>
      <c r="AC75" s="23"/>
      <c r="AE75" s="29" t="str">
        <f t="shared" si="5"/>
        <v/>
      </c>
      <c r="AG75" s="7" t="str">
        <f>+$A$18</f>
        <v/>
      </c>
      <c r="AH75" s="7" t="str">
        <f>IF(A75&lt;&gt;"",IF(AE75&lt;&gt;"",AE75,0)+IF(M84&lt;&gt;"",M84,0),"")</f>
        <v/>
      </c>
      <c r="AI75" s="106" t="str">
        <f>IF(AH75="","",IF(AH75&gt;0,ROUND(AH75/LARGE(AH69:AH83,1),3),0))</f>
        <v/>
      </c>
    </row>
    <row r="76" spans="1:35" ht="13.5" x14ac:dyDescent="0.25">
      <c r="A76" s="59" t="str">
        <f>+$A$19</f>
        <v/>
      </c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2"/>
      <c r="Q76" s="23"/>
      <c r="R76" s="22"/>
      <c r="S76" s="23"/>
      <c r="T76" s="22"/>
      <c r="U76" s="23"/>
      <c r="V76" s="22"/>
      <c r="W76" s="23"/>
      <c r="X76" s="22"/>
      <c r="Y76" s="23"/>
      <c r="Z76" s="22"/>
      <c r="AA76" s="23"/>
      <c r="AB76" s="22"/>
      <c r="AC76" s="23"/>
      <c r="AE76" s="29" t="str">
        <f t="shared" si="5"/>
        <v/>
      </c>
      <c r="AG76" s="7" t="str">
        <f>+$A$19</f>
        <v/>
      </c>
      <c r="AH76" s="7" t="str">
        <f>IF(A76&lt;&gt;"",IF(AE76&lt;&gt;"",AE76,0)+IF(O84&lt;&gt;"",O84,0),"")</f>
        <v/>
      </c>
      <c r="AI76" s="106" t="str">
        <f>IF(AH76="","",IF(AH76&gt;0,ROUND(AH76/LARGE(AH69:AH83,1),3),0))</f>
        <v/>
      </c>
    </row>
    <row r="77" spans="1:35" ht="13.5" x14ac:dyDescent="0.25">
      <c r="A77" s="59" t="str">
        <f>+$A$20</f>
        <v/>
      </c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2"/>
      <c r="S77" s="23"/>
      <c r="T77" s="22"/>
      <c r="U77" s="23"/>
      <c r="V77" s="22"/>
      <c r="W77" s="23"/>
      <c r="X77" s="22"/>
      <c r="Y77" s="23"/>
      <c r="Z77" s="22"/>
      <c r="AA77" s="23"/>
      <c r="AB77" s="22"/>
      <c r="AC77" s="23"/>
      <c r="AE77" s="29" t="str">
        <f t="shared" si="5"/>
        <v/>
      </c>
      <c r="AG77" s="7" t="str">
        <f>+$A$20</f>
        <v/>
      </c>
      <c r="AH77" s="7" t="str">
        <f>IF(A77&lt;&gt;"",IF(AE77&lt;&gt;"",AE77,0)+IF(Q84&lt;&gt;"",Q84,0),"")</f>
        <v/>
      </c>
      <c r="AI77" s="106" t="str">
        <f>IF(AH77="","",IF(AH77&gt;0,ROUND(AH77/LARGE(AH69:AH83,1),3),0))</f>
        <v/>
      </c>
    </row>
    <row r="78" spans="1:35" ht="13.5" x14ac:dyDescent="0.25">
      <c r="A78" s="59" t="str">
        <f>+$A$21</f>
        <v/>
      </c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2"/>
      <c r="U78" s="23"/>
      <c r="V78" s="22"/>
      <c r="W78" s="23"/>
      <c r="X78" s="22"/>
      <c r="Y78" s="23"/>
      <c r="Z78" s="22"/>
      <c r="AA78" s="23"/>
      <c r="AB78" s="22"/>
      <c r="AC78" s="23"/>
      <c r="AE78" s="29" t="str">
        <f t="shared" si="5"/>
        <v/>
      </c>
      <c r="AG78" s="7" t="str">
        <f>+$A$21</f>
        <v/>
      </c>
      <c r="AH78" s="7" t="str">
        <f>IF(A78&lt;&gt;"",IF(AE78&lt;&gt;"",AE78,0)+IF(S84&lt;&gt;"",S84,0),"")</f>
        <v/>
      </c>
      <c r="AI78" s="106" t="str">
        <f>IF(AH78="","",IF(AH78&gt;0,ROUND(AH78/LARGE(AH69:AH83,1),3),0))</f>
        <v/>
      </c>
    </row>
    <row r="79" spans="1:35" ht="13.5" x14ac:dyDescent="0.25">
      <c r="A79" s="59" t="str">
        <f>+$A$22</f>
        <v/>
      </c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2"/>
      <c r="W79" s="23"/>
      <c r="X79" s="22"/>
      <c r="Y79" s="23"/>
      <c r="Z79" s="22"/>
      <c r="AA79" s="23"/>
      <c r="AB79" s="22"/>
      <c r="AC79" s="23"/>
      <c r="AE79" s="29" t="str">
        <f t="shared" si="5"/>
        <v/>
      </c>
      <c r="AG79" s="7" t="str">
        <f>+$A$22</f>
        <v/>
      </c>
      <c r="AH79" s="7" t="str">
        <f>IF(A79&lt;&gt;"",IF(AE79&lt;&gt;"",AE79,0)+IF(U84&lt;&gt;"",U84,0),"")</f>
        <v/>
      </c>
      <c r="AI79" s="106" t="str">
        <f>IF(AH79="","",IF(AH79&gt;0,ROUND(AH79/LARGE(AH69:AH83,1),3),0))</f>
        <v/>
      </c>
    </row>
    <row r="80" spans="1:35" ht="13.5" x14ac:dyDescent="0.25">
      <c r="A80" s="59" t="str">
        <f>+$A$23</f>
        <v/>
      </c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2"/>
      <c r="Y80" s="23"/>
      <c r="Z80" s="22"/>
      <c r="AA80" s="23"/>
      <c r="AB80" s="22"/>
      <c r="AC80" s="23"/>
      <c r="AE80" s="29" t="str">
        <f t="shared" si="5"/>
        <v/>
      </c>
      <c r="AG80" s="7" t="str">
        <f>+$A$23</f>
        <v/>
      </c>
      <c r="AH80" s="7" t="str">
        <f>IF(A80&lt;&gt;"",IF(AE80&lt;&gt;"",AE80,0)+IF(W84&lt;&gt;"",W84,0),"")</f>
        <v/>
      </c>
      <c r="AI80" s="106" t="str">
        <f>IF(AH80="","",IF(AH80&gt;0,ROUND(AH80/LARGE(AH69:AH83,1),3),0))</f>
        <v/>
      </c>
    </row>
    <row r="81" spans="1:35" ht="13.5" x14ac:dyDescent="0.25">
      <c r="A81" s="59" t="str">
        <f>+$A$24</f>
        <v/>
      </c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2"/>
      <c r="AA81" s="23"/>
      <c r="AB81" s="22"/>
      <c r="AC81" s="23"/>
      <c r="AE81" s="29" t="str">
        <f t="shared" si="5"/>
        <v/>
      </c>
      <c r="AG81" s="7" t="str">
        <f>+$A$24</f>
        <v/>
      </c>
      <c r="AH81" s="7" t="str">
        <f>IF(A81&lt;&gt;"",IF(AE81&lt;&gt;"",AE81,0)+IF(Y84&lt;&gt;"",Y84,0),"")</f>
        <v/>
      </c>
      <c r="AI81" s="106" t="str">
        <f>IF(AH81="","",IF(AH81&gt;0,ROUND(AH81/LARGE(AH69:AH83,1),3),0))</f>
        <v/>
      </c>
    </row>
    <row r="82" spans="1:35" ht="13.5" x14ac:dyDescent="0.25">
      <c r="A82" s="59" t="str">
        <f>+$A$25</f>
        <v/>
      </c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2"/>
      <c r="AC82" s="23"/>
      <c r="AE82" s="29" t="str">
        <f t="shared" si="5"/>
        <v/>
      </c>
      <c r="AG82" s="7" t="str">
        <f>+$A$25</f>
        <v/>
      </c>
      <c r="AH82" s="7" t="str">
        <f>IF(A82&lt;&gt;"",IF(AE82&lt;&gt;"",AE82,0)+IF(AA84&lt;&gt;"",AA84,0),"")</f>
        <v/>
      </c>
      <c r="AI82" s="106" t="str">
        <f>IF(AH82="","",IF(AH82&gt;0,ROUND(AH82/LARGE(AH69:AH83,1),3),0))</f>
        <v/>
      </c>
    </row>
    <row r="83" spans="1:35" x14ac:dyDescent="0.2">
      <c r="A83" s="59" t="str">
        <f>+$A$26</f>
        <v/>
      </c>
      <c r="C83" s="3"/>
      <c r="AE83" s="26"/>
      <c r="AG83" s="40" t="str">
        <f>+$A$26</f>
        <v/>
      </c>
      <c r="AH83" s="40" t="str">
        <f>IF(A83&lt;&gt;"",IF(AE83&lt;&gt;"",AE83,0)+IF(AC84&lt;&gt;"",AC84,0),"")</f>
        <v/>
      </c>
      <c r="AI83" s="107" t="str">
        <f>IF(AH83="","",IF(AH83&gt;0,ROUND(AH83/LARGE(AH69:AH83,1),3),0))</f>
        <v/>
      </c>
    </row>
    <row r="84" spans="1:35" s="26" customFormat="1" x14ac:dyDescent="0.2">
      <c r="C84" s="27" t="str">
        <f>IF(C68="","",SUM(C69:C82))</f>
        <v/>
      </c>
      <c r="E84" s="27" t="str">
        <f>IF(E68="","",SUM(E69:E82))</f>
        <v/>
      </c>
      <c r="G84" s="27" t="str">
        <f>IF(G68="","",SUM(G69:G82))</f>
        <v/>
      </c>
      <c r="I84" s="27" t="str">
        <f>IF(I68="","",SUM(I69:I82))</f>
        <v/>
      </c>
      <c r="K84" s="27" t="str">
        <f>IF(K68="","",SUM(K69:K82))</f>
        <v/>
      </c>
      <c r="M84" s="27" t="str">
        <f>IF(M68="","",SUM(M69:M82))</f>
        <v/>
      </c>
      <c r="O84" s="27" t="str">
        <f>IF(O68="","",SUM(O69:O82))</f>
        <v/>
      </c>
      <c r="Q84" s="27" t="str">
        <f>IF(Q68="","",SUM(Q69:Q82))</f>
        <v/>
      </c>
      <c r="S84" s="27" t="str">
        <f>IF(S68="","",SUM(S69:S82))</f>
        <v/>
      </c>
      <c r="U84" s="27" t="str">
        <f>IF(U68="","",SUM(U69:U82))</f>
        <v/>
      </c>
      <c r="W84" s="27" t="str">
        <f>IF(W68="","",SUM(W69:W82))</f>
        <v/>
      </c>
      <c r="X84" s="27"/>
      <c r="Y84" s="27" t="str">
        <f>IF(Y68="","",SUM(Y69:Y82))</f>
        <v/>
      </c>
      <c r="AA84" s="27" t="str">
        <f>IF(AA68="","",SUM(AA69:AA82))</f>
        <v/>
      </c>
      <c r="AC84" s="27" t="str">
        <f>IF(AC68="","",SUM(AC69:AC82))</f>
        <v/>
      </c>
      <c r="AG84" s="41"/>
      <c r="AH84" s="93"/>
      <c r="AI84" s="41"/>
    </row>
    <row r="85" spans="1:35" ht="24" customHeight="1" x14ac:dyDescent="0.2">
      <c r="AC85" s="8" t="str">
        <f>"Firma ("&amp;Anagrafica!B91&amp;")"</f>
        <v>Firma (Commissario 3)</v>
      </c>
      <c r="AE85" s="88"/>
      <c r="AF85" s="88"/>
      <c r="AG85" s="89"/>
      <c r="AH85" s="88"/>
      <c r="AI85" s="88"/>
    </row>
    <row r="86" spans="1:35" ht="18.75" x14ac:dyDescent="0.3">
      <c r="A86" s="19" t="str">
        <f>IF(Anagrafica!A92&lt;&gt;"",Anagrafica!A92&amp;" - "&amp;Anagrafica!B92,"")</f>
        <v/>
      </c>
      <c r="B86" s="20"/>
      <c r="D86" s="1"/>
      <c r="AE86" s="90"/>
      <c r="AF86" s="90"/>
      <c r="AG86" s="91"/>
      <c r="AH86" s="90"/>
      <c r="AI86" s="90"/>
    </row>
    <row r="87" spans="1:35" s="5" customFormat="1" ht="13.5" customHeight="1" x14ac:dyDescent="0.2">
      <c r="A87" s="4" t="s">
        <v>10</v>
      </c>
      <c r="C87" s="60" t="str">
        <f>$A$13</f>
        <v/>
      </c>
      <c r="E87" s="60" t="str">
        <f>+$A$14</f>
        <v/>
      </c>
      <c r="G87" s="60" t="str">
        <f>+$A$15</f>
        <v/>
      </c>
      <c r="I87" s="60" t="str">
        <f>+$A$16</f>
        <v/>
      </c>
      <c r="K87" s="60" t="str">
        <f>+$A$17</f>
        <v/>
      </c>
      <c r="M87" s="60" t="str">
        <f>+$A$18</f>
        <v/>
      </c>
      <c r="O87" s="60" t="str">
        <f>+$A$19</f>
        <v/>
      </c>
      <c r="Q87" s="60" t="str">
        <f>+$A$20</f>
        <v/>
      </c>
      <c r="S87" s="60" t="str">
        <f>+$A$21</f>
        <v/>
      </c>
      <c r="U87" s="60" t="str">
        <f>+$A$22</f>
        <v/>
      </c>
      <c r="W87" s="60" t="str">
        <f>+$A$23</f>
        <v/>
      </c>
      <c r="Y87" s="60" t="str">
        <f>+$A$24</f>
        <v/>
      </c>
      <c r="AA87" s="60" t="str">
        <f>+$A$25</f>
        <v/>
      </c>
      <c r="AC87" s="60" t="str">
        <f>+$A$26</f>
        <v/>
      </c>
      <c r="AE87" s="26"/>
      <c r="AG87" s="4" t="s">
        <v>10</v>
      </c>
      <c r="AH87" s="5" t="s">
        <v>1</v>
      </c>
      <c r="AI87" s="5" t="s">
        <v>0</v>
      </c>
    </row>
    <row r="88" spans="1:35" ht="13.5" x14ac:dyDescent="0.25">
      <c r="A88" s="59" t="str">
        <f>+$A$12</f>
        <v/>
      </c>
      <c r="B88" s="22"/>
      <c r="C88" s="23"/>
      <c r="D88" s="22"/>
      <c r="E88" s="23"/>
      <c r="F88" s="22"/>
      <c r="G88" s="23"/>
      <c r="H88" s="22"/>
      <c r="I88" s="23"/>
      <c r="J88" s="22"/>
      <c r="K88" s="23"/>
      <c r="L88" s="22"/>
      <c r="M88" s="23"/>
      <c r="N88" s="22"/>
      <c r="O88" s="23"/>
      <c r="P88" s="22"/>
      <c r="Q88" s="23"/>
      <c r="R88" s="22"/>
      <c r="S88" s="23"/>
      <c r="T88" s="22"/>
      <c r="U88" s="23"/>
      <c r="V88" s="22"/>
      <c r="W88" s="23"/>
      <c r="X88" s="22"/>
      <c r="Y88" s="23"/>
      <c r="Z88" s="22"/>
      <c r="AA88" s="23"/>
      <c r="AB88" s="22"/>
      <c r="AC88" s="23"/>
      <c r="AE88" s="29" t="str">
        <f t="shared" ref="AE88:AE101" si="6">IF(OR(A88="",AND(A88&lt;&gt;"",A89="")),"",SUM(B88,D88,F88,H88,J88,L88,N88,P88,R88,T88,V88,X88,Z88,AB88))</f>
        <v/>
      </c>
      <c r="AG88" s="6" t="str">
        <f>+$A$12</f>
        <v/>
      </c>
      <c r="AH88" s="6" t="str">
        <f>IF(A88&lt;&gt;"",AE88,"")</f>
        <v/>
      </c>
      <c r="AI88" s="105" t="str">
        <f>IF(AH88="","",IF(AH88&gt;0,ROUND(AH88/LARGE(AH88:AH102,1),3),0))</f>
        <v/>
      </c>
    </row>
    <row r="89" spans="1:35" ht="13.5" x14ac:dyDescent="0.25">
      <c r="A89" s="59" t="str">
        <f>+$A$13</f>
        <v/>
      </c>
      <c r="B89" s="24"/>
      <c r="C89" s="24"/>
      <c r="D89" s="22"/>
      <c r="E89" s="23"/>
      <c r="F89" s="22"/>
      <c r="G89" s="23"/>
      <c r="H89" s="22"/>
      <c r="I89" s="23"/>
      <c r="J89" s="22"/>
      <c r="K89" s="23"/>
      <c r="L89" s="22"/>
      <c r="M89" s="23"/>
      <c r="N89" s="22"/>
      <c r="O89" s="23"/>
      <c r="P89" s="22"/>
      <c r="Q89" s="23"/>
      <c r="R89" s="22"/>
      <c r="S89" s="23"/>
      <c r="T89" s="22"/>
      <c r="U89" s="23"/>
      <c r="V89" s="22"/>
      <c r="W89" s="23"/>
      <c r="X89" s="22"/>
      <c r="Y89" s="23"/>
      <c r="Z89" s="22"/>
      <c r="AA89" s="23"/>
      <c r="AB89" s="22"/>
      <c r="AC89" s="23"/>
      <c r="AE89" s="29" t="str">
        <f t="shared" si="6"/>
        <v/>
      </c>
      <c r="AG89" s="7" t="str">
        <f>+$A$13</f>
        <v/>
      </c>
      <c r="AH89" s="7" t="str">
        <f>IF(A89&lt;&gt;"",IF(AE89&lt;&gt;"",AE89,0)+IF(C103&lt;&gt;"",C103,0),"")</f>
        <v/>
      </c>
      <c r="AI89" s="106" t="str">
        <f>IF(AH89="","",IF(AH89&gt;0,ROUND(AH89/LARGE(AH88:AH102,1),3),0))</f>
        <v/>
      </c>
    </row>
    <row r="90" spans="1:35" ht="13.5" x14ac:dyDescent="0.25">
      <c r="A90" s="59" t="str">
        <f>+$A$14</f>
        <v/>
      </c>
      <c r="B90" s="24"/>
      <c r="C90" s="24"/>
      <c r="D90" s="24"/>
      <c r="E90" s="24"/>
      <c r="F90" s="22"/>
      <c r="G90" s="23"/>
      <c r="H90" s="22"/>
      <c r="I90" s="23"/>
      <c r="J90" s="22"/>
      <c r="K90" s="23"/>
      <c r="L90" s="22"/>
      <c r="M90" s="23"/>
      <c r="N90" s="22"/>
      <c r="O90" s="23"/>
      <c r="P90" s="22"/>
      <c r="Q90" s="23"/>
      <c r="R90" s="22"/>
      <c r="S90" s="23"/>
      <c r="T90" s="22"/>
      <c r="U90" s="23"/>
      <c r="V90" s="22"/>
      <c r="W90" s="23"/>
      <c r="X90" s="22"/>
      <c r="Y90" s="23"/>
      <c r="Z90" s="22"/>
      <c r="AA90" s="23"/>
      <c r="AB90" s="22"/>
      <c r="AC90" s="23"/>
      <c r="AE90" s="29" t="str">
        <f t="shared" si="6"/>
        <v/>
      </c>
      <c r="AG90" s="7" t="str">
        <f>+$A$14</f>
        <v/>
      </c>
      <c r="AH90" s="7" t="str">
        <f>IF(A90&lt;&gt;"",IF(AE90&lt;&gt;"",AE90,0)+IF(E103&lt;&gt;"",E103,0),"")</f>
        <v/>
      </c>
      <c r="AI90" s="106" t="str">
        <f>IF(AH90="","",IF(AH90&gt;0,ROUND(AH90/LARGE(AH88:AH102,1),3),0))</f>
        <v/>
      </c>
    </row>
    <row r="91" spans="1:35" ht="13.5" x14ac:dyDescent="0.25">
      <c r="A91" s="59" t="str">
        <f>+$A$15</f>
        <v/>
      </c>
      <c r="B91" s="24"/>
      <c r="C91" s="24"/>
      <c r="D91" s="24"/>
      <c r="E91" s="24"/>
      <c r="F91" s="24"/>
      <c r="G91" s="24"/>
      <c r="H91" s="22"/>
      <c r="I91" s="23"/>
      <c r="J91" s="22"/>
      <c r="K91" s="23"/>
      <c r="L91" s="22"/>
      <c r="M91" s="23"/>
      <c r="N91" s="22"/>
      <c r="O91" s="23"/>
      <c r="P91" s="22"/>
      <c r="Q91" s="23"/>
      <c r="R91" s="22"/>
      <c r="S91" s="23"/>
      <c r="T91" s="22"/>
      <c r="U91" s="23"/>
      <c r="V91" s="22"/>
      <c r="W91" s="23"/>
      <c r="X91" s="22"/>
      <c r="Y91" s="23"/>
      <c r="Z91" s="22"/>
      <c r="AA91" s="23"/>
      <c r="AB91" s="22"/>
      <c r="AC91" s="23"/>
      <c r="AE91" s="29" t="str">
        <f t="shared" si="6"/>
        <v/>
      </c>
      <c r="AG91" s="7" t="str">
        <f>+$A$15</f>
        <v/>
      </c>
      <c r="AH91" s="7" t="str">
        <f>IF(A91&lt;&gt;"",IF(AE91&lt;&gt;"",AE91,0)+IF(G103&lt;&gt;"",G103,0),"")</f>
        <v/>
      </c>
      <c r="AI91" s="106" t="str">
        <f>IF(AH91="","",IF(AH91&gt;0,ROUND(AH91/LARGE(AH88:AH102,1),3),0))</f>
        <v/>
      </c>
    </row>
    <row r="92" spans="1:35" ht="13.5" x14ac:dyDescent="0.25">
      <c r="A92" s="59" t="str">
        <f>+$A$16</f>
        <v/>
      </c>
      <c r="B92" s="24"/>
      <c r="C92" s="24"/>
      <c r="D92" s="24"/>
      <c r="E92" s="24"/>
      <c r="F92" s="24"/>
      <c r="G92" s="24"/>
      <c r="H92" s="24"/>
      <c r="I92" s="24"/>
      <c r="J92" s="22"/>
      <c r="K92" s="23"/>
      <c r="L92" s="22"/>
      <c r="M92" s="23"/>
      <c r="N92" s="22"/>
      <c r="O92" s="23"/>
      <c r="P92" s="22"/>
      <c r="Q92" s="23"/>
      <c r="R92" s="22"/>
      <c r="S92" s="23"/>
      <c r="T92" s="22"/>
      <c r="U92" s="23"/>
      <c r="V92" s="22"/>
      <c r="W92" s="23"/>
      <c r="X92" s="22"/>
      <c r="Y92" s="23"/>
      <c r="Z92" s="22"/>
      <c r="AA92" s="23"/>
      <c r="AB92" s="22"/>
      <c r="AC92" s="23"/>
      <c r="AE92" s="29" t="str">
        <f t="shared" si="6"/>
        <v/>
      </c>
      <c r="AG92" s="7" t="str">
        <f>+$A$16</f>
        <v/>
      </c>
      <c r="AH92" s="7" t="str">
        <f>IF(A92&lt;&gt;"",IF(AE92&lt;&gt;"",AE92,0)+IF(I103&lt;&gt;"",I103,0),"")</f>
        <v/>
      </c>
      <c r="AI92" s="106" t="str">
        <f>IF(AH92="","",IF(AH92&gt;0,ROUND(AH92/LARGE(AH88:AH102,1),3),0))</f>
        <v/>
      </c>
    </row>
    <row r="93" spans="1:35" ht="13.5" x14ac:dyDescent="0.25">
      <c r="A93" s="59" t="str">
        <f>+$A$17</f>
        <v/>
      </c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2"/>
      <c r="M93" s="23"/>
      <c r="N93" s="22"/>
      <c r="O93" s="23"/>
      <c r="P93" s="22"/>
      <c r="Q93" s="23"/>
      <c r="R93" s="22"/>
      <c r="S93" s="23"/>
      <c r="T93" s="22"/>
      <c r="U93" s="23"/>
      <c r="V93" s="22"/>
      <c r="W93" s="23"/>
      <c r="X93" s="22"/>
      <c r="Y93" s="23"/>
      <c r="Z93" s="22"/>
      <c r="AA93" s="23"/>
      <c r="AB93" s="22"/>
      <c r="AC93" s="23"/>
      <c r="AE93" s="29" t="str">
        <f t="shared" si="6"/>
        <v/>
      </c>
      <c r="AG93" s="7" t="str">
        <f>+$A$17</f>
        <v/>
      </c>
      <c r="AH93" s="7" t="str">
        <f>IF(A93&lt;&gt;"",IF(AE93&lt;&gt;"",AE93,0)+IF(K103&lt;&gt;"",K103,0),"")</f>
        <v/>
      </c>
      <c r="AI93" s="106" t="str">
        <f>IF(AH93="","",IF(AH93&gt;0,ROUND(AH93/LARGE(AH88:AH102,1),3),0))</f>
        <v/>
      </c>
    </row>
    <row r="94" spans="1:35" ht="13.5" x14ac:dyDescent="0.25">
      <c r="A94" s="59" t="str">
        <f>+$A$18</f>
        <v/>
      </c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2"/>
      <c r="O94" s="23"/>
      <c r="P94" s="22"/>
      <c r="Q94" s="23"/>
      <c r="R94" s="22"/>
      <c r="S94" s="23"/>
      <c r="T94" s="22"/>
      <c r="U94" s="23"/>
      <c r="V94" s="22"/>
      <c r="W94" s="23"/>
      <c r="X94" s="22"/>
      <c r="Y94" s="23"/>
      <c r="Z94" s="22"/>
      <c r="AA94" s="23"/>
      <c r="AB94" s="22"/>
      <c r="AC94" s="23"/>
      <c r="AE94" s="29" t="str">
        <f t="shared" si="6"/>
        <v/>
      </c>
      <c r="AG94" s="7" t="str">
        <f>+$A$18</f>
        <v/>
      </c>
      <c r="AH94" s="7" t="str">
        <f>IF(A94&lt;&gt;"",IF(AE94&lt;&gt;"",AE94,0)+IF(M103&lt;&gt;"",M103,0),"")</f>
        <v/>
      </c>
      <c r="AI94" s="106" t="str">
        <f>IF(AH94="","",IF(AH94&gt;0,ROUND(AH94/LARGE(AH88:AH102,1),3),0))</f>
        <v/>
      </c>
    </row>
    <row r="95" spans="1:35" ht="13.5" x14ac:dyDescent="0.25">
      <c r="A95" s="59" t="str">
        <f>+$A$19</f>
        <v/>
      </c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2"/>
      <c r="Q95" s="23"/>
      <c r="R95" s="22"/>
      <c r="S95" s="23"/>
      <c r="T95" s="22"/>
      <c r="U95" s="23"/>
      <c r="V95" s="22"/>
      <c r="W95" s="23"/>
      <c r="X95" s="22"/>
      <c r="Y95" s="23"/>
      <c r="Z95" s="22"/>
      <c r="AA95" s="23"/>
      <c r="AB95" s="22"/>
      <c r="AC95" s="23"/>
      <c r="AE95" s="29" t="str">
        <f t="shared" si="6"/>
        <v/>
      </c>
      <c r="AG95" s="7" t="str">
        <f>+$A$19</f>
        <v/>
      </c>
      <c r="AH95" s="7" t="str">
        <f>IF(A95&lt;&gt;"",IF(AE95&lt;&gt;"",AE95,0)+IF(O103&lt;&gt;"",O103,0),"")</f>
        <v/>
      </c>
      <c r="AI95" s="106" t="str">
        <f>IF(AH95="","",IF(AH95&gt;0,ROUND(AH95/LARGE(AH88:AH102,1),3),0))</f>
        <v/>
      </c>
    </row>
    <row r="96" spans="1:35" ht="13.5" x14ac:dyDescent="0.25">
      <c r="A96" s="59" t="str">
        <f>+$A$20</f>
        <v/>
      </c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2"/>
      <c r="S96" s="23"/>
      <c r="T96" s="22"/>
      <c r="U96" s="23"/>
      <c r="V96" s="22"/>
      <c r="W96" s="23"/>
      <c r="X96" s="22"/>
      <c r="Y96" s="23"/>
      <c r="Z96" s="22"/>
      <c r="AA96" s="23"/>
      <c r="AB96" s="22"/>
      <c r="AC96" s="23"/>
      <c r="AE96" s="29" t="str">
        <f t="shared" si="6"/>
        <v/>
      </c>
      <c r="AG96" s="7" t="str">
        <f>+$A$20</f>
        <v/>
      </c>
      <c r="AH96" s="7" t="str">
        <f>IF(A96&lt;&gt;"",IF(AE96&lt;&gt;"",AE96,0)+IF(Q103&lt;&gt;"",Q103,0),"")</f>
        <v/>
      </c>
      <c r="AI96" s="106" t="str">
        <f>IF(AH96="","",IF(AH96&gt;0,ROUND(AH96/LARGE(AH88:AH102,1),3),0))</f>
        <v/>
      </c>
    </row>
    <row r="97" spans="1:35" ht="13.5" x14ac:dyDescent="0.25">
      <c r="A97" s="59" t="str">
        <f>+$A$21</f>
        <v/>
      </c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2"/>
      <c r="U97" s="23"/>
      <c r="V97" s="22"/>
      <c r="W97" s="23"/>
      <c r="X97" s="22"/>
      <c r="Y97" s="23"/>
      <c r="Z97" s="22"/>
      <c r="AA97" s="23"/>
      <c r="AB97" s="22"/>
      <c r="AC97" s="23"/>
      <c r="AE97" s="29" t="str">
        <f t="shared" si="6"/>
        <v/>
      </c>
      <c r="AG97" s="7" t="str">
        <f>+$A$21</f>
        <v/>
      </c>
      <c r="AH97" s="7" t="str">
        <f>IF(A97&lt;&gt;"",IF(AE97&lt;&gt;"",AE97,0)+IF(S103&lt;&gt;"",S103,0),"")</f>
        <v/>
      </c>
      <c r="AI97" s="106" t="str">
        <f>IF(AH97="","",IF(AH97&gt;0,ROUND(AH97/LARGE(AH88:AH102,1),3),0))</f>
        <v/>
      </c>
    </row>
    <row r="98" spans="1:35" ht="13.5" x14ac:dyDescent="0.25">
      <c r="A98" s="59" t="str">
        <f>+$A$22</f>
        <v/>
      </c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2"/>
      <c r="W98" s="23"/>
      <c r="X98" s="22"/>
      <c r="Y98" s="23"/>
      <c r="Z98" s="22"/>
      <c r="AA98" s="23"/>
      <c r="AB98" s="22"/>
      <c r="AC98" s="23"/>
      <c r="AE98" s="29" t="str">
        <f t="shared" si="6"/>
        <v/>
      </c>
      <c r="AG98" s="7" t="str">
        <f>+$A$22</f>
        <v/>
      </c>
      <c r="AH98" s="7" t="str">
        <f>IF(A98&lt;&gt;"",IF(AE98&lt;&gt;"",AE98,0)+IF(U103&lt;&gt;"",U103,0),"")</f>
        <v/>
      </c>
      <c r="AI98" s="106" t="str">
        <f>IF(AH98="","",IF(AH98&gt;0,ROUND(AH98/LARGE(AH88:AH102,1),3),0))</f>
        <v/>
      </c>
    </row>
    <row r="99" spans="1:35" ht="13.5" x14ac:dyDescent="0.25">
      <c r="A99" s="59" t="str">
        <f>+$A$23</f>
        <v/>
      </c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2"/>
      <c r="Y99" s="23"/>
      <c r="Z99" s="22"/>
      <c r="AA99" s="23"/>
      <c r="AB99" s="22"/>
      <c r="AC99" s="23"/>
      <c r="AE99" s="29" t="str">
        <f t="shared" si="6"/>
        <v/>
      </c>
      <c r="AG99" s="7" t="str">
        <f>+$A$23</f>
        <v/>
      </c>
      <c r="AH99" s="7" t="str">
        <f>IF(A99&lt;&gt;"",IF(AE99&lt;&gt;"",AE99,0)+IF(W103&lt;&gt;"",W103,0),"")</f>
        <v/>
      </c>
      <c r="AI99" s="106" t="str">
        <f>IF(AH99="","",IF(AH99&gt;0,ROUND(AH99/LARGE(AH88:AH102,1),3),0))</f>
        <v/>
      </c>
    </row>
    <row r="100" spans="1:35" ht="13.5" x14ac:dyDescent="0.25">
      <c r="A100" s="59" t="str">
        <f>+$A$24</f>
        <v/>
      </c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2"/>
      <c r="AA100" s="23"/>
      <c r="AB100" s="22"/>
      <c r="AC100" s="23"/>
      <c r="AE100" s="29" t="str">
        <f t="shared" si="6"/>
        <v/>
      </c>
      <c r="AG100" s="7" t="str">
        <f>+$A$24</f>
        <v/>
      </c>
      <c r="AH100" s="7" t="str">
        <f>IF(A100&lt;&gt;"",IF(AE100&lt;&gt;"",AE100,0)+IF(Y103&lt;&gt;"",Y103,0),"")</f>
        <v/>
      </c>
      <c r="AI100" s="106" t="str">
        <f>IF(AH100="","",IF(AH100&gt;0,ROUND(AH100/LARGE(AH88:AH102,1),3),0))</f>
        <v/>
      </c>
    </row>
    <row r="101" spans="1:35" ht="13.5" x14ac:dyDescent="0.25">
      <c r="A101" s="59" t="str">
        <f>+$A$25</f>
        <v/>
      </c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2"/>
      <c r="AC101" s="23"/>
      <c r="AE101" s="29" t="str">
        <f t="shared" si="6"/>
        <v/>
      </c>
      <c r="AG101" s="7" t="str">
        <f>+$A$25</f>
        <v/>
      </c>
      <c r="AH101" s="7" t="str">
        <f>IF(A101&lt;&gt;"",IF(AE101&lt;&gt;"",AE101,0)+IF(AA103&lt;&gt;"",AA103,0),"")</f>
        <v/>
      </c>
      <c r="AI101" s="106" t="str">
        <f>IF(AH101="","",IF(AH101&gt;0,ROUND(AH101/LARGE(AH88:AH102,1),3),0))</f>
        <v/>
      </c>
    </row>
    <row r="102" spans="1:35" x14ac:dyDescent="0.2">
      <c r="A102" s="59" t="str">
        <f>+$A$26</f>
        <v/>
      </c>
      <c r="C102" s="3"/>
      <c r="AE102" s="26"/>
      <c r="AG102" s="40" t="str">
        <f>+$A$26</f>
        <v/>
      </c>
      <c r="AH102" s="40" t="str">
        <f>IF(A102&lt;&gt;"",IF(AE102&lt;&gt;"",AE102,0)+IF(AC103&lt;&gt;"",AC103,0),"")</f>
        <v/>
      </c>
      <c r="AI102" s="107" t="str">
        <f>IF(AH102="","",IF(AH102&gt;0,ROUND(AH102/LARGE(AH88:AH102,1),3),0))</f>
        <v/>
      </c>
    </row>
    <row r="103" spans="1:35" s="26" customFormat="1" x14ac:dyDescent="0.2">
      <c r="C103" s="27" t="str">
        <f>IF(C87="","",SUM(C88:C101))</f>
        <v/>
      </c>
      <c r="E103" s="27" t="str">
        <f>IF(E87="","",SUM(E88:E101))</f>
        <v/>
      </c>
      <c r="G103" s="27" t="str">
        <f>IF(G87="","",SUM(G88:G101))</f>
        <v/>
      </c>
      <c r="I103" s="27" t="str">
        <f>IF(I87="","",SUM(I88:I101))</f>
        <v/>
      </c>
      <c r="K103" s="27" t="str">
        <f>IF(K87="","",SUM(K88:K101))</f>
        <v/>
      </c>
      <c r="M103" s="27" t="str">
        <f>IF(M87="","",SUM(M88:M101))</f>
        <v/>
      </c>
      <c r="O103" s="27" t="str">
        <f>IF(O87="","",SUM(O88:O101))</f>
        <v/>
      </c>
      <c r="Q103" s="27" t="str">
        <f>IF(Q87="","",SUM(Q88:Q101))</f>
        <v/>
      </c>
      <c r="S103" s="27" t="str">
        <f>IF(S87="","",SUM(S88:S101))</f>
        <v/>
      </c>
      <c r="U103" s="27" t="str">
        <f>IF(U87="","",SUM(U88:U101))</f>
        <v/>
      </c>
      <c r="W103" s="27" t="str">
        <f>IF(W87="","",SUM(W88:W101))</f>
        <v/>
      </c>
      <c r="X103" s="27"/>
      <c r="Y103" s="27" t="str">
        <f>IF(Y87="","",SUM(Y88:Y101))</f>
        <v/>
      </c>
      <c r="AA103" s="27" t="str">
        <f>IF(AA87="","",SUM(AA88:AA101))</f>
        <v/>
      </c>
      <c r="AC103" s="27" t="str">
        <f>IF(AC87="","",SUM(AC88:AC101))</f>
        <v/>
      </c>
      <c r="AG103" s="41"/>
      <c r="AH103" s="93"/>
      <c r="AI103" s="41"/>
    </row>
    <row r="104" spans="1:35" ht="24" customHeight="1" x14ac:dyDescent="0.2">
      <c r="AC104" s="8" t="str">
        <f>"Firma ("&amp;Anagrafica!B92&amp;")"</f>
        <v>Firma ()</v>
      </c>
      <c r="AE104" s="88"/>
      <c r="AF104" s="88"/>
      <c r="AG104" s="89"/>
      <c r="AH104" s="88"/>
      <c r="AI104" s="88"/>
    </row>
    <row r="105" spans="1:35" ht="18.75" x14ac:dyDescent="0.3">
      <c r="A105" s="19" t="str">
        <f>IF(Anagrafica!A93&lt;&gt;"",Anagrafica!A93&amp;" - "&amp;Anagrafica!B93,"")</f>
        <v/>
      </c>
      <c r="B105" s="20"/>
      <c r="D105" s="1"/>
    </row>
    <row r="106" spans="1:35" s="5" customFormat="1" ht="13.5" customHeight="1" x14ac:dyDescent="0.2">
      <c r="A106" s="4" t="s">
        <v>10</v>
      </c>
      <c r="C106" s="60" t="str">
        <f>$A$13</f>
        <v/>
      </c>
      <c r="E106" s="60" t="str">
        <f>+$A$14</f>
        <v/>
      </c>
      <c r="G106" s="60" t="str">
        <f>+$A$15</f>
        <v/>
      </c>
      <c r="I106" s="60" t="str">
        <f>+$A$16</f>
        <v/>
      </c>
      <c r="K106" s="60" t="str">
        <f>+$A$17</f>
        <v/>
      </c>
      <c r="M106" s="60" t="str">
        <f>+$A$18</f>
        <v/>
      </c>
      <c r="O106" s="60" t="str">
        <f>+$A$19</f>
        <v/>
      </c>
      <c r="Q106" s="60" t="str">
        <f>+$A$20</f>
        <v/>
      </c>
      <c r="S106" s="60" t="str">
        <f>+$A$21</f>
        <v/>
      </c>
      <c r="U106" s="60" t="str">
        <f>+$A$22</f>
        <v/>
      </c>
      <c r="W106" s="60" t="str">
        <f>+$A$23</f>
        <v/>
      </c>
      <c r="Y106" s="60" t="str">
        <f>+$A$24</f>
        <v/>
      </c>
      <c r="AA106" s="60" t="str">
        <f>+$A$25</f>
        <v/>
      </c>
      <c r="AC106" s="60" t="str">
        <f>+$A$26</f>
        <v/>
      </c>
      <c r="AE106" s="26"/>
      <c r="AG106" s="4" t="s">
        <v>10</v>
      </c>
      <c r="AH106" s="5" t="s">
        <v>1</v>
      </c>
      <c r="AI106" s="5" t="s">
        <v>0</v>
      </c>
    </row>
    <row r="107" spans="1:35" ht="13.5" x14ac:dyDescent="0.25">
      <c r="A107" s="59" t="str">
        <f>+$A$12</f>
        <v/>
      </c>
      <c r="B107" s="22"/>
      <c r="C107" s="23"/>
      <c r="D107" s="22"/>
      <c r="E107" s="23"/>
      <c r="F107" s="22"/>
      <c r="G107" s="23"/>
      <c r="H107" s="22"/>
      <c r="I107" s="23"/>
      <c r="J107" s="22"/>
      <c r="K107" s="23"/>
      <c r="L107" s="22"/>
      <c r="M107" s="23"/>
      <c r="N107" s="22"/>
      <c r="O107" s="23"/>
      <c r="P107" s="22"/>
      <c r="Q107" s="23"/>
      <c r="R107" s="22"/>
      <c r="S107" s="23"/>
      <c r="T107" s="22"/>
      <c r="U107" s="23"/>
      <c r="V107" s="22"/>
      <c r="W107" s="23"/>
      <c r="X107" s="22"/>
      <c r="Y107" s="23"/>
      <c r="Z107" s="22"/>
      <c r="AA107" s="23"/>
      <c r="AB107" s="22"/>
      <c r="AC107" s="23"/>
      <c r="AE107" s="29" t="str">
        <f t="shared" ref="AE107:AE120" si="7">IF(OR(A107="",AND(A107&lt;&gt;"",A108="")),"",SUM(B107,D107,F107,H107,J107,L107,N107,P107,R107,T107,V107,X107,Z107,AB107))</f>
        <v/>
      </c>
      <c r="AG107" s="6" t="str">
        <f>+$A$12</f>
        <v/>
      </c>
      <c r="AH107" s="6" t="str">
        <f>IF(A107&lt;&gt;"",AE107,"")</f>
        <v/>
      </c>
      <c r="AI107" s="105" t="str">
        <f>IF(AH107="","",IF(AH107&gt;0,ROUND(AH107/LARGE(AH107:AH121,1),3),0))</f>
        <v/>
      </c>
    </row>
    <row r="108" spans="1:35" ht="13.5" x14ac:dyDescent="0.25">
      <c r="A108" s="59" t="str">
        <f>+$A$13</f>
        <v/>
      </c>
      <c r="B108" s="24"/>
      <c r="C108" s="24"/>
      <c r="D108" s="22"/>
      <c r="E108" s="23"/>
      <c r="F108" s="22"/>
      <c r="G108" s="23"/>
      <c r="H108" s="22"/>
      <c r="I108" s="23"/>
      <c r="J108" s="22"/>
      <c r="K108" s="23"/>
      <c r="L108" s="22"/>
      <c r="M108" s="23"/>
      <c r="N108" s="22"/>
      <c r="O108" s="23"/>
      <c r="P108" s="22"/>
      <c r="Q108" s="23"/>
      <c r="R108" s="22"/>
      <c r="S108" s="23"/>
      <c r="T108" s="22"/>
      <c r="U108" s="23"/>
      <c r="V108" s="22"/>
      <c r="W108" s="23"/>
      <c r="X108" s="22"/>
      <c r="Y108" s="23"/>
      <c r="Z108" s="22"/>
      <c r="AA108" s="23"/>
      <c r="AB108" s="22"/>
      <c r="AC108" s="23"/>
      <c r="AE108" s="29" t="str">
        <f t="shared" si="7"/>
        <v/>
      </c>
      <c r="AG108" s="7" t="str">
        <f>+$A$13</f>
        <v/>
      </c>
      <c r="AH108" s="7" t="str">
        <f>IF(A108&lt;&gt;"",IF(AE108&lt;&gt;"",AE108,0)+IF(C122&lt;&gt;"",C122,0),"")</f>
        <v/>
      </c>
      <c r="AI108" s="106" t="str">
        <f>IF(AH108="","",IF(AH108&gt;0,ROUND(AH108/LARGE(AH107:AH121,1),3),0))</f>
        <v/>
      </c>
    </row>
    <row r="109" spans="1:35" ht="13.5" x14ac:dyDescent="0.25">
      <c r="A109" s="59" t="str">
        <f>+$A$14</f>
        <v/>
      </c>
      <c r="B109" s="24"/>
      <c r="C109" s="24"/>
      <c r="D109" s="24"/>
      <c r="E109" s="24"/>
      <c r="F109" s="22"/>
      <c r="G109" s="23"/>
      <c r="H109" s="22"/>
      <c r="I109" s="23"/>
      <c r="J109" s="22"/>
      <c r="K109" s="23"/>
      <c r="L109" s="22"/>
      <c r="M109" s="23"/>
      <c r="N109" s="22"/>
      <c r="O109" s="23"/>
      <c r="P109" s="22"/>
      <c r="Q109" s="23"/>
      <c r="R109" s="22"/>
      <c r="S109" s="23"/>
      <c r="T109" s="22"/>
      <c r="U109" s="23"/>
      <c r="V109" s="22"/>
      <c r="W109" s="23"/>
      <c r="X109" s="22"/>
      <c r="Y109" s="23"/>
      <c r="Z109" s="22"/>
      <c r="AA109" s="23"/>
      <c r="AB109" s="22"/>
      <c r="AC109" s="23"/>
      <c r="AE109" s="29" t="str">
        <f t="shared" si="7"/>
        <v/>
      </c>
      <c r="AG109" s="7" t="str">
        <f>+$A$14</f>
        <v/>
      </c>
      <c r="AH109" s="7" t="str">
        <f>IF(A109&lt;&gt;"",IF(AE109&lt;&gt;"",AE109,0)+IF(E122&lt;&gt;"",E122,0),"")</f>
        <v/>
      </c>
      <c r="AI109" s="106" t="str">
        <f>IF(AH109="","",IF(AH109&gt;0,ROUND(AH109/LARGE(AH107:AH121,1),3),0))</f>
        <v/>
      </c>
    </row>
    <row r="110" spans="1:35" ht="13.5" x14ac:dyDescent="0.25">
      <c r="A110" s="59" t="str">
        <f>+$A$15</f>
        <v/>
      </c>
      <c r="B110" s="24"/>
      <c r="C110" s="24"/>
      <c r="D110" s="24"/>
      <c r="E110" s="24"/>
      <c r="F110" s="24"/>
      <c r="G110" s="24"/>
      <c r="H110" s="22"/>
      <c r="I110" s="23"/>
      <c r="J110" s="22"/>
      <c r="K110" s="23"/>
      <c r="L110" s="22"/>
      <c r="M110" s="23"/>
      <c r="N110" s="22"/>
      <c r="O110" s="23"/>
      <c r="P110" s="22"/>
      <c r="Q110" s="23"/>
      <c r="R110" s="22"/>
      <c r="S110" s="23"/>
      <c r="T110" s="22"/>
      <c r="U110" s="23"/>
      <c r="V110" s="22"/>
      <c r="W110" s="23"/>
      <c r="X110" s="22"/>
      <c r="Y110" s="23"/>
      <c r="Z110" s="22"/>
      <c r="AA110" s="23"/>
      <c r="AB110" s="22"/>
      <c r="AC110" s="23"/>
      <c r="AE110" s="29" t="str">
        <f t="shared" si="7"/>
        <v/>
      </c>
      <c r="AG110" s="7" t="str">
        <f>+$A$15</f>
        <v/>
      </c>
      <c r="AH110" s="7" t="str">
        <f>IF(A110&lt;&gt;"",IF(AE110&lt;&gt;"",AE110,0)+IF(G122&lt;&gt;"",G122,0),"")</f>
        <v/>
      </c>
      <c r="AI110" s="106" t="str">
        <f>IF(AH110="","",IF(AH110&gt;0,ROUND(AH110/LARGE(AH107:AH121,1),3),0))</f>
        <v/>
      </c>
    </row>
    <row r="111" spans="1:35" ht="13.5" x14ac:dyDescent="0.25">
      <c r="A111" s="59" t="str">
        <f>+$A$16</f>
        <v/>
      </c>
      <c r="B111" s="24"/>
      <c r="C111" s="24"/>
      <c r="D111" s="24"/>
      <c r="E111" s="24"/>
      <c r="F111" s="24"/>
      <c r="G111" s="24"/>
      <c r="H111" s="24"/>
      <c r="I111" s="24"/>
      <c r="J111" s="22"/>
      <c r="K111" s="23"/>
      <c r="L111" s="22"/>
      <c r="M111" s="23"/>
      <c r="N111" s="22"/>
      <c r="O111" s="23"/>
      <c r="P111" s="22"/>
      <c r="Q111" s="23"/>
      <c r="R111" s="22"/>
      <c r="S111" s="23"/>
      <c r="T111" s="22"/>
      <c r="U111" s="23"/>
      <c r="V111" s="22"/>
      <c r="W111" s="23"/>
      <c r="X111" s="22"/>
      <c r="Y111" s="23"/>
      <c r="Z111" s="22"/>
      <c r="AA111" s="23"/>
      <c r="AB111" s="22"/>
      <c r="AC111" s="23"/>
      <c r="AE111" s="29" t="str">
        <f t="shared" si="7"/>
        <v/>
      </c>
      <c r="AG111" s="7" t="str">
        <f>+$A$16</f>
        <v/>
      </c>
      <c r="AH111" s="7" t="str">
        <f>IF(A111&lt;&gt;"",IF(AE111&lt;&gt;"",AE111,0)+IF(I122&lt;&gt;"",I122,0),"")</f>
        <v/>
      </c>
      <c r="AI111" s="106" t="str">
        <f>IF(AH111="","",IF(AH111&gt;0,ROUND(AH111/LARGE(AH107:AH121,1),3),0))</f>
        <v/>
      </c>
    </row>
    <row r="112" spans="1:35" ht="13.5" x14ac:dyDescent="0.25">
      <c r="A112" s="59" t="str">
        <f>+$A$17</f>
        <v/>
      </c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2"/>
      <c r="M112" s="23"/>
      <c r="N112" s="22"/>
      <c r="O112" s="23"/>
      <c r="P112" s="22"/>
      <c r="Q112" s="23"/>
      <c r="R112" s="22"/>
      <c r="S112" s="23"/>
      <c r="T112" s="22"/>
      <c r="U112" s="23"/>
      <c r="V112" s="22"/>
      <c r="W112" s="23"/>
      <c r="X112" s="22"/>
      <c r="Y112" s="23"/>
      <c r="Z112" s="22"/>
      <c r="AA112" s="23"/>
      <c r="AB112" s="22"/>
      <c r="AC112" s="23"/>
      <c r="AE112" s="29" t="str">
        <f t="shared" si="7"/>
        <v/>
      </c>
      <c r="AG112" s="7" t="str">
        <f>+$A$17</f>
        <v/>
      </c>
      <c r="AH112" s="7" t="str">
        <f>IF(A112&lt;&gt;"",IF(AE112&lt;&gt;"",AE112,0)+IF(K122&lt;&gt;"",K122,0),"")</f>
        <v/>
      </c>
      <c r="AI112" s="106" t="str">
        <f>IF(AH112="","",IF(AH112&gt;0,ROUND(AH112/LARGE(AH107:AH121,1),3),0))</f>
        <v/>
      </c>
    </row>
    <row r="113" spans="1:35" ht="13.5" x14ac:dyDescent="0.25">
      <c r="A113" s="59" t="str">
        <f>+$A$18</f>
        <v/>
      </c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2"/>
      <c r="O113" s="23"/>
      <c r="P113" s="22"/>
      <c r="Q113" s="23"/>
      <c r="R113" s="22"/>
      <c r="S113" s="23"/>
      <c r="T113" s="22"/>
      <c r="U113" s="23"/>
      <c r="V113" s="22"/>
      <c r="W113" s="23"/>
      <c r="X113" s="22"/>
      <c r="Y113" s="23"/>
      <c r="Z113" s="22"/>
      <c r="AA113" s="23"/>
      <c r="AB113" s="22"/>
      <c r="AC113" s="23"/>
      <c r="AE113" s="29" t="str">
        <f t="shared" si="7"/>
        <v/>
      </c>
      <c r="AG113" s="7" t="str">
        <f>+$A$18</f>
        <v/>
      </c>
      <c r="AH113" s="7" t="str">
        <f>IF(A113&lt;&gt;"",IF(AE113&lt;&gt;"",AE113,0)+IF(M122&lt;&gt;"",M122,0),"")</f>
        <v/>
      </c>
      <c r="AI113" s="106" t="str">
        <f>IF(AH113="","",IF(AH113&gt;0,ROUND(AH113/LARGE(AH107:AH121,1),3),0))</f>
        <v/>
      </c>
    </row>
    <row r="114" spans="1:35" ht="13.5" x14ac:dyDescent="0.25">
      <c r="A114" s="59" t="str">
        <f>+$A$19</f>
        <v/>
      </c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2"/>
      <c r="Q114" s="23"/>
      <c r="R114" s="22"/>
      <c r="S114" s="23"/>
      <c r="T114" s="22"/>
      <c r="U114" s="23"/>
      <c r="V114" s="22"/>
      <c r="W114" s="23"/>
      <c r="X114" s="22"/>
      <c r="Y114" s="23"/>
      <c r="Z114" s="22"/>
      <c r="AA114" s="23"/>
      <c r="AB114" s="22"/>
      <c r="AC114" s="23"/>
      <c r="AE114" s="29" t="str">
        <f t="shared" si="7"/>
        <v/>
      </c>
      <c r="AG114" s="7" t="str">
        <f>+$A$19</f>
        <v/>
      </c>
      <c r="AH114" s="7" t="str">
        <f>IF(A114&lt;&gt;"",IF(AE114&lt;&gt;"",AE114,0)+IF(O122&lt;&gt;"",O122,0),"")</f>
        <v/>
      </c>
      <c r="AI114" s="106" t="str">
        <f>IF(AH114="","",IF(AH114&gt;0,ROUND(AH114/LARGE(AH107:AH121,1),3),0))</f>
        <v/>
      </c>
    </row>
    <row r="115" spans="1:35" ht="13.5" x14ac:dyDescent="0.25">
      <c r="A115" s="59" t="str">
        <f>+$A$20</f>
        <v/>
      </c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79"/>
      <c r="P115" s="24"/>
      <c r="Q115" s="24"/>
      <c r="R115" s="22"/>
      <c r="S115" s="23"/>
      <c r="T115" s="22"/>
      <c r="U115" s="23"/>
      <c r="V115" s="22"/>
      <c r="W115" s="23"/>
      <c r="X115" s="22"/>
      <c r="Y115" s="23"/>
      <c r="Z115" s="22"/>
      <c r="AA115" s="23"/>
      <c r="AB115" s="22"/>
      <c r="AC115" s="23"/>
      <c r="AE115" s="29" t="str">
        <f t="shared" si="7"/>
        <v/>
      </c>
      <c r="AG115" s="7" t="str">
        <f>+$A$20</f>
        <v/>
      </c>
      <c r="AH115" s="7" t="str">
        <f>IF(A115&lt;&gt;"",IF(AE115&lt;&gt;"",AE115,0)+IF(Q122&lt;&gt;"",Q122,0),"")</f>
        <v/>
      </c>
      <c r="AI115" s="106" t="str">
        <f>IF(AH115="","",IF(AH115&gt;0,ROUND(AH115/LARGE(AH107:AH121,1),3),0))</f>
        <v/>
      </c>
    </row>
    <row r="116" spans="1:35" ht="13.5" x14ac:dyDescent="0.25">
      <c r="A116" s="59" t="str">
        <f>+$A$21</f>
        <v/>
      </c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2"/>
      <c r="U116" s="23"/>
      <c r="V116" s="22"/>
      <c r="W116" s="23"/>
      <c r="X116" s="22"/>
      <c r="Y116" s="23"/>
      <c r="Z116" s="22"/>
      <c r="AA116" s="23"/>
      <c r="AB116" s="22"/>
      <c r="AC116" s="23"/>
      <c r="AE116" s="29" t="str">
        <f t="shared" si="7"/>
        <v/>
      </c>
      <c r="AG116" s="7" t="str">
        <f>+$A$21</f>
        <v/>
      </c>
      <c r="AH116" s="7" t="str">
        <f>IF(A116&lt;&gt;"",IF(AE116&lt;&gt;"",AE116,0)+IF(S122&lt;&gt;"",S122,0),"")</f>
        <v/>
      </c>
      <c r="AI116" s="106" t="str">
        <f>IF(AH116="","",IF(AH116&gt;0,ROUND(AH116/LARGE(AH107:AH121,1),3),0))</f>
        <v/>
      </c>
    </row>
    <row r="117" spans="1:35" ht="13.5" x14ac:dyDescent="0.25">
      <c r="A117" s="59" t="str">
        <f>+$A$22</f>
        <v/>
      </c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2"/>
      <c r="W117" s="23"/>
      <c r="X117" s="22"/>
      <c r="Y117" s="23"/>
      <c r="Z117" s="22"/>
      <c r="AA117" s="23"/>
      <c r="AB117" s="22"/>
      <c r="AC117" s="23"/>
      <c r="AE117" s="29" t="str">
        <f t="shared" si="7"/>
        <v/>
      </c>
      <c r="AG117" s="7" t="str">
        <f>+$A$22</f>
        <v/>
      </c>
      <c r="AH117" s="7" t="str">
        <f>IF(A117&lt;&gt;"",IF(AE117&lt;&gt;"",AE117,0)+IF(U122&lt;&gt;"",U122,0),"")</f>
        <v/>
      </c>
      <c r="AI117" s="106" t="str">
        <f>IF(AH117="","",IF(AH117&gt;0,ROUND(AH117/LARGE(AH107:AH121,1),3),0))</f>
        <v/>
      </c>
    </row>
    <row r="118" spans="1:35" ht="13.5" x14ac:dyDescent="0.25">
      <c r="A118" s="59" t="str">
        <f>+$A$23</f>
        <v/>
      </c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2"/>
      <c r="Y118" s="23"/>
      <c r="Z118" s="22"/>
      <c r="AA118" s="23"/>
      <c r="AB118" s="22"/>
      <c r="AC118" s="23"/>
      <c r="AE118" s="29" t="str">
        <f t="shared" si="7"/>
        <v/>
      </c>
      <c r="AG118" s="7" t="str">
        <f>+$A$23</f>
        <v/>
      </c>
      <c r="AH118" s="7" t="str">
        <f>IF(A118&lt;&gt;"",IF(AE118&lt;&gt;"",AE118,0)+IF(W122&lt;&gt;"",W122,0),"")</f>
        <v/>
      </c>
      <c r="AI118" s="106" t="str">
        <f>IF(AH118="","",IF(AH118&gt;0,ROUND(AH118/LARGE(AH107:AH121,1),3),0))</f>
        <v/>
      </c>
    </row>
    <row r="119" spans="1:35" ht="13.5" x14ac:dyDescent="0.25">
      <c r="A119" s="59" t="str">
        <f>+$A$24</f>
        <v/>
      </c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2"/>
      <c r="AA119" s="23"/>
      <c r="AB119" s="22"/>
      <c r="AC119" s="23"/>
      <c r="AE119" s="29" t="str">
        <f t="shared" si="7"/>
        <v/>
      </c>
      <c r="AG119" s="7" t="str">
        <f>+$A$24</f>
        <v/>
      </c>
      <c r="AH119" s="7" t="str">
        <f>IF(A119&lt;&gt;"",IF(AE119&lt;&gt;"",AE119,0)+IF(Y122&lt;&gt;"",Y122,0),"")</f>
        <v/>
      </c>
      <c r="AI119" s="106" t="str">
        <f>IF(AH119="","",IF(AH119&gt;0,ROUND(AH119/LARGE(AH107:AH121,1),3),0))</f>
        <v/>
      </c>
    </row>
    <row r="120" spans="1:35" ht="13.5" x14ac:dyDescent="0.25">
      <c r="A120" s="59" t="str">
        <f>+$A$25</f>
        <v/>
      </c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2"/>
      <c r="AC120" s="23"/>
      <c r="AE120" s="29" t="str">
        <f t="shared" si="7"/>
        <v/>
      </c>
      <c r="AG120" s="7" t="str">
        <f>+$A$25</f>
        <v/>
      </c>
      <c r="AH120" s="7" t="str">
        <f>IF(A120&lt;&gt;"",IF(AE120&lt;&gt;"",AE120,0)+IF(AA122&lt;&gt;"",AA122,0),"")</f>
        <v/>
      </c>
      <c r="AI120" s="106" t="str">
        <f>IF(AH120="","",IF(AH120&gt;0,ROUND(AH120/LARGE(AH107:AH121,1),3),0))</f>
        <v/>
      </c>
    </row>
    <row r="121" spans="1:35" x14ac:dyDescent="0.2">
      <c r="A121" s="59" t="str">
        <f>+$A$26</f>
        <v/>
      </c>
      <c r="C121" s="3"/>
      <c r="AE121" s="26"/>
      <c r="AG121" s="40" t="str">
        <f>+$A$26</f>
        <v/>
      </c>
      <c r="AH121" s="40" t="str">
        <f>IF(A121&lt;&gt;"",IF(AE121&lt;&gt;"",AE121,0)+IF(AC122&lt;&gt;"",AC122,0),"")</f>
        <v/>
      </c>
      <c r="AI121" s="107" t="str">
        <f>IF(AH121="","",IF(AH121&gt;0,ROUND(AH121/LARGE(AH107:AH121,1),3),0))</f>
        <v/>
      </c>
    </row>
    <row r="122" spans="1:35" s="26" customFormat="1" x14ac:dyDescent="0.2">
      <c r="C122" s="27" t="str">
        <f>IF(C106="","",SUM(C107:C120))</f>
        <v/>
      </c>
      <c r="E122" s="27" t="str">
        <f>IF(E106="","",SUM(E107:E120))</f>
        <v/>
      </c>
      <c r="G122" s="27" t="str">
        <f>IF(G106="","",SUM(G107:G120))</f>
        <v/>
      </c>
      <c r="I122" s="27" t="str">
        <f>IF(I106="","",SUM(I107:I120))</f>
        <v/>
      </c>
      <c r="K122" s="27" t="str">
        <f>IF(K106="","",SUM(K107:K120))</f>
        <v/>
      </c>
      <c r="M122" s="27" t="str">
        <f>IF(M106="","",SUM(M107:M120))</f>
        <v/>
      </c>
      <c r="O122" s="27" t="str">
        <f>IF(O106="","",SUM(O107:O120))</f>
        <v/>
      </c>
      <c r="Q122" s="27" t="str">
        <f>IF(Q106="","",SUM(Q107:Q120))</f>
        <v/>
      </c>
      <c r="S122" s="27" t="str">
        <f>IF(S106="","",SUM(S107:S120))</f>
        <v/>
      </c>
      <c r="U122" s="27" t="str">
        <f>IF(U106="","",SUM(U107:U120))</f>
        <v/>
      </c>
      <c r="W122" s="27" t="str">
        <f>IF(W106="","",SUM(W107:W120))</f>
        <v/>
      </c>
      <c r="X122" s="27"/>
      <c r="Y122" s="27" t="str">
        <f>IF(Y106="","",SUM(Y107:Y120))</f>
        <v/>
      </c>
      <c r="AA122" s="27" t="str">
        <f>IF(AA106="","",SUM(AA107:AA120))</f>
        <v/>
      </c>
      <c r="AC122" s="27" t="str">
        <f>IF(AC106="","",SUM(AC107:AC120))</f>
        <v/>
      </c>
      <c r="AG122" s="41"/>
      <c r="AH122" s="93"/>
      <c r="AI122" s="41"/>
    </row>
    <row r="123" spans="1:35" ht="24" customHeight="1" x14ac:dyDescent="0.2">
      <c r="AC123" s="8" t="str">
        <f>"Firma ("&amp;Anagrafica!B93&amp;")"</f>
        <v>Firma ()</v>
      </c>
      <c r="AE123" s="88"/>
      <c r="AF123" s="88"/>
      <c r="AG123" s="89"/>
      <c r="AH123" s="88"/>
      <c r="AI123" s="88"/>
    </row>
  </sheetData>
  <mergeCells count="70">
    <mergeCell ref="AB25:AE25"/>
    <mergeCell ref="AB26:AE26"/>
    <mergeCell ref="AB20:AE20"/>
    <mergeCell ref="AB21:AE21"/>
    <mergeCell ref="AB22:AE22"/>
    <mergeCell ref="AB23:AE23"/>
    <mergeCell ref="AB19:AE19"/>
    <mergeCell ref="AB24:AE24"/>
    <mergeCell ref="AB13:AE13"/>
    <mergeCell ref="AB14:AE14"/>
    <mergeCell ref="AB15:AE15"/>
    <mergeCell ref="AB16:AE16"/>
    <mergeCell ref="B17:S17"/>
    <mergeCell ref="B18:S18"/>
    <mergeCell ref="A5:AI5"/>
    <mergeCell ref="A8:AG8"/>
    <mergeCell ref="A9:AG9"/>
    <mergeCell ref="A11:S11"/>
    <mergeCell ref="T11:W11"/>
    <mergeCell ref="AB11:AE11"/>
    <mergeCell ref="AB12:AE12"/>
    <mergeCell ref="AB17:AE17"/>
    <mergeCell ref="AB18:AE18"/>
    <mergeCell ref="T18:W18"/>
    <mergeCell ref="T15:W15"/>
    <mergeCell ref="T16:W16"/>
    <mergeCell ref="T17:W17"/>
    <mergeCell ref="X16:AA16"/>
    <mergeCell ref="P27:S27"/>
    <mergeCell ref="T27:W27"/>
    <mergeCell ref="T26:W26"/>
    <mergeCell ref="B24:S24"/>
    <mergeCell ref="B25:S25"/>
    <mergeCell ref="B26:S26"/>
    <mergeCell ref="T25:W25"/>
    <mergeCell ref="T19:W19"/>
    <mergeCell ref="T20:W20"/>
    <mergeCell ref="T21:W21"/>
    <mergeCell ref="T23:W23"/>
    <mergeCell ref="T22:W22"/>
    <mergeCell ref="A1:AG1"/>
    <mergeCell ref="T24:W24"/>
    <mergeCell ref="B19:S19"/>
    <mergeCell ref="B20:S20"/>
    <mergeCell ref="B21:S21"/>
    <mergeCell ref="B22:S22"/>
    <mergeCell ref="B23:S23"/>
    <mergeCell ref="T12:W12"/>
    <mergeCell ref="T13:W13"/>
    <mergeCell ref="T14:W14"/>
    <mergeCell ref="B12:S12"/>
    <mergeCell ref="B13:S13"/>
    <mergeCell ref="B14:S14"/>
    <mergeCell ref="B15:S15"/>
    <mergeCell ref="B16:S16"/>
    <mergeCell ref="X11:AA11"/>
    <mergeCell ref="X12:AA12"/>
    <mergeCell ref="X13:AA13"/>
    <mergeCell ref="X14:AA14"/>
    <mergeCell ref="X15:AA15"/>
    <mergeCell ref="X23:AA23"/>
    <mergeCell ref="X24:AA24"/>
    <mergeCell ref="X25:AA25"/>
    <mergeCell ref="X26:AA26"/>
    <mergeCell ref="X17:AA17"/>
    <mergeCell ref="X18:AA18"/>
    <mergeCell ref="X19:AA19"/>
    <mergeCell ref="X20:AA20"/>
    <mergeCell ref="X21:AA21"/>
    <mergeCell ref="X22:AA22"/>
  </mergeCells>
  <phoneticPr fontId="0" type="noConversion"/>
  <conditionalFormatting sqref="C46 W46:Y46 C65 E46 G46 I46 K46 M46 O46 Q46 U46 S46 AC84 W65:Y65 E65 G65 I65 K65 M65 O65 Q65 U65 S65 AC65 AA65 AA46 C84 W84:Y84 E84 G84 I84 K84 M84 O84 Q84 U84 S84 AA84 AC46 C103 AC122 W103:Y103 E103 G103 I103 K103 M103 O103 Q103 U103 S103 AC103 AA103 C122 W122:Y122 E122 G122 I122 K122 M122 O122 Q122 U122 S122 AA122">
    <cfRule type="expression" dxfId="1059" priority="1" stopIfTrue="1">
      <formula>C30=""</formula>
    </cfRule>
  </conditionalFormatting>
  <conditionalFormatting sqref="B52:E63 B51:C51 H54:I63 J55:K63 L56:M63 N57:O63 P58:Q63 R59:S63 T60:U63 V61:W63 X62:Y63 Z63:AA63 F53:G63 Z82:AA82 F72:G82 H73:I82 J74:K82 L75:M82 N76:O82 P77:Q82 R78:S82 T79:U82 V80:W82 X81:Y82 B71:E82 B70:C70 B90:E101 B89:C89 H92:I101 J93:K101 L94:M101 N95:O101 P96:Q101 R97:S101 T98:U101 V99:W101 X100:Y101 Z101:AA101 F91:G101 Z120:AA120 F110:G120 H111:I120 J112:K120 L113:M120 N114:O120 P115:Q120 R116:S120 T117:U120 V118:W120 X119:Y120 B109:E120 B108:C108 B33:E44 B32:C32 H35:I44 J36:K44 L37:M44 N38:O44 P39:Q44 R40:S44 T41:U44 V42:W44 X43:Y44 Z44:AA44 F34:G44">
    <cfRule type="expression" dxfId="1058" priority="2" stopIfTrue="1">
      <formula>AND($A32&lt;&gt;"",$A33="")</formula>
    </cfRule>
    <cfRule type="expression" dxfId="1057" priority="3" stopIfTrue="1">
      <formula>$A32=""</formula>
    </cfRule>
  </conditionalFormatting>
  <conditionalFormatting sqref="B50 D50:D51 F50:F52 H50:H53 J50:J54 L50:L55 N50:N56 P50:P57 R50:R58 T50:T59 V50:V60 X50:X61 Z50:Z62 AB50:AB63">
    <cfRule type="expression" dxfId="1056" priority="4" stopIfTrue="1">
      <formula>AND(OR($A50="",C$49=""),$AE50&lt;&gt;"")</formula>
    </cfRule>
    <cfRule type="expression" dxfId="1055" priority="5" stopIfTrue="1">
      <formula>OR($A50="",C$49="")</formula>
    </cfRule>
  </conditionalFormatting>
  <conditionalFormatting sqref="C50 E50:E51 G50:G52 I50:I53 K50:K54 M50:M55 O50:O56 Q50:Q57 S50:S58 U50:U59 W50:W60 Y50:Y61 AA50:AA62 AC50:AC63 C88 E88:E89 G88:G90 I88:I91 K88:K92 M88:M93 O88:O94 Q88:Q95 S88:S96 U88:U97 W88:W98 Y88:Y99 AA88:AA100 AC88:AC101">
    <cfRule type="expression" dxfId="1054" priority="6" stopIfTrue="1">
      <formula>AND(OR($A50="",C$49=""),$AE50&lt;&gt;"")</formula>
    </cfRule>
    <cfRule type="expression" dxfId="1053" priority="7" stopIfTrue="1">
      <formula>C$49=""</formula>
    </cfRule>
  </conditionalFormatting>
  <conditionalFormatting sqref="B69 F69:F71 D69:D70 H69:H72 J69:J73 L69:L74 N69:N75 P69:P76 R69:R77 T69:T78 V69:V79 X69:X80 Z69:Z81 AB69:AB82 X118">
    <cfRule type="expression" dxfId="1052" priority="8" stopIfTrue="1">
      <formula>AND(OR($A69="",C$68=""),$AE69&lt;&gt;"")</formula>
    </cfRule>
    <cfRule type="expression" dxfId="1051" priority="9" stopIfTrue="1">
      <formula>OR($A69="",C$68="")</formula>
    </cfRule>
  </conditionalFormatting>
  <conditionalFormatting sqref="C69 G69:G71 E69:E70 I69:I72 K69:K73 M69:M74 O69:O75 Q69:Q76 S69:S77 U69:U78 W69:W79 Y69:Y80 AA69:AA81 AC69:AC82 C107 G107:G109 E107:E108 I107:I110 K107:K111 M107:M112 O107:O113 Q107:Q114 S107:S115 U107:U116 W107:W117 Y107:Y118 AA107:AA119 AC107:AC120">
    <cfRule type="expression" dxfId="1050" priority="10" stopIfTrue="1">
      <formula>AND(OR($A69="",C$68=""),$AE69&lt;&gt;"")</formula>
    </cfRule>
    <cfRule type="expression" dxfId="1049" priority="11" stopIfTrue="1">
      <formula>C$68=""</formula>
    </cfRule>
  </conditionalFormatting>
  <conditionalFormatting sqref="B88 D88:D89 F88:F90 H88:H91 J88:J92 L88:L93 N88:N94 P88:P95 R88:R96 T88:T97 V88:V98 X88:X99 Z88:Z100 AB88:AB101">
    <cfRule type="expression" dxfId="1048" priority="12" stopIfTrue="1">
      <formula>AND(OR($A88="",C$87=""),$AE88&lt;&gt;"")</formula>
    </cfRule>
    <cfRule type="expression" dxfId="1047" priority="13" stopIfTrue="1">
      <formula>OR($A88="",C$87="")</formula>
    </cfRule>
  </conditionalFormatting>
  <conditionalFormatting sqref="B107 D107:D108 F107:F109 H107:H110 J107:J111 L107:L112 N107:N113 P107:P114 R107:R115 T107:T116 V107:V117 X107:X117 Z107:Z119 AB107:AB120">
    <cfRule type="expression" dxfId="1046" priority="14" stopIfTrue="1">
      <formula>AND(OR($A107="",C$106=""),$AE107&lt;&gt;"")</formula>
    </cfRule>
    <cfRule type="expression" dxfId="1045" priority="15" stopIfTrue="1">
      <formula>OR($A107="",C$106="")</formula>
    </cfRule>
  </conditionalFormatting>
  <conditionalFormatting sqref="B31 D31:D32 R31:R39 AB31:AB44 Z31:Z43 X31:X42 V31:V41 T31:T40 P31:P38 N31:N37 L31:L36 J31:J35 H31:H34 F31:F33">
    <cfRule type="expression" dxfId="1044" priority="16" stopIfTrue="1">
      <formula>AND(OR($A31="",C$30=""),$AE31&lt;&gt;"")</formula>
    </cfRule>
    <cfRule type="expression" dxfId="1043" priority="17" stopIfTrue="1">
      <formula>OR($A31="",C$30="")</formula>
    </cfRule>
  </conditionalFormatting>
  <conditionalFormatting sqref="C31 E31:E32 S31:S39 AC31:AC44 AA31:AA43 Y31:Y42 W31:W41 U31:U40 Q31:Q38 O31:O37 M31:M36 K31:K35 I31:I34 G31:G33">
    <cfRule type="expression" dxfId="1042" priority="18" stopIfTrue="1">
      <formula>AND(OR($A31="",C$30=""),$AE31&lt;&gt;"")</formula>
    </cfRule>
    <cfRule type="expression" dxfId="1041" priority="19" stopIfTrue="1">
      <formula>C$30=""</formula>
    </cfRule>
  </conditionalFormatting>
  <conditionalFormatting sqref="A31:A45 A107:A121 AE107:AE120 B106:AC106 AE88:AE101 A88:A102 B87:AC87 A69:A83 B68:AC68 AE69:AE82 AE50:AE63 B49:AC49 A50:A64 B30:AC30 AE31:AE44">
    <cfRule type="cellIs" dxfId="1040" priority="20" stopIfTrue="1" operator="equal">
      <formula>""</formula>
    </cfRule>
  </conditionalFormatting>
  <hyperlinks>
    <hyperlink ref="A1" location="Anagrafica!A1" display="Torna alla scheda Anagrafica" xr:uid="{00000000-0004-0000-2800-000000000000}"/>
  </hyperlinks>
  <pageMargins left="0.39370078740157483" right="0.39370078740157483" top="0.39370078740157483" bottom="0.78740157480314965" header="0.51181102362204722" footer="0.39370078740157483"/>
  <pageSetup paperSize="9" scale="42" orientation="portrait" r:id="rId1"/>
  <headerFooter alignWithMargins="0">
    <oddFooter>&amp;L&amp;"Arial Narrow,Normale"&amp;8&amp;D&amp;R&amp;"Arial Narrow,Normale"&amp;A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Foglio63">
    <tabColor indexed="42"/>
    <pageSetUpPr fitToPage="1"/>
  </sheetPr>
  <dimension ref="A1:AI123"/>
  <sheetViews>
    <sheetView showGridLines="0" view="pageBreakPreview" topLeftCell="A5" zoomScaleNormal="100" workbookViewId="0">
      <selection activeCell="U38" sqref="U38"/>
    </sheetView>
  </sheetViews>
  <sheetFormatPr defaultColWidth="9.140625" defaultRowHeight="12.75" x14ac:dyDescent="0.2"/>
  <cols>
    <col min="1" max="2" width="3.85546875" style="3" customWidth="1"/>
    <col min="3" max="3" width="3.85546875" style="5" bestFit="1" customWidth="1"/>
    <col min="4" max="4" width="3.140625" style="3" customWidth="1"/>
    <col min="5" max="31" width="3" style="3" customWidth="1"/>
    <col min="32" max="32" width="2.42578125" style="3" customWidth="1"/>
    <col min="33" max="33" width="3.5703125" style="26" customWidth="1"/>
    <col min="34" max="35" width="10.85546875" style="3" customWidth="1"/>
    <col min="36" max="43" width="3" style="3" customWidth="1"/>
    <col min="44" max="44" width="3.140625" style="3" customWidth="1"/>
    <col min="45" max="16384" width="9.140625" style="3"/>
  </cols>
  <sheetData>
    <row r="1" spans="1:35" ht="26.25" customHeight="1" x14ac:dyDescent="0.2">
      <c r="A1" s="353" t="s">
        <v>21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</row>
    <row r="2" spans="1:35" s="30" customFormat="1" ht="13.5" x14ac:dyDescent="0.25">
      <c r="A2" s="45" t="s">
        <v>16</v>
      </c>
      <c r="B2" s="46"/>
      <c r="C2" s="47"/>
      <c r="D2" s="48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9"/>
      <c r="AH2" s="49"/>
      <c r="AI2" s="49"/>
    </row>
    <row r="3" spans="1:35" s="31" customFormat="1" ht="13.5" x14ac:dyDescent="0.25">
      <c r="A3" s="50"/>
      <c r="B3" s="50"/>
      <c r="C3" s="51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</row>
    <row r="4" spans="1:35" s="9" customFormat="1" ht="6" customHeight="1" x14ac:dyDescent="0.3">
      <c r="A4" s="52"/>
      <c r="B4" s="52"/>
      <c r="C4" s="53"/>
      <c r="D4" s="54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</row>
    <row r="5" spans="1:35" s="9" customFormat="1" ht="39.75" customHeight="1" x14ac:dyDescent="0.3">
      <c r="A5" s="411" t="str">
        <f>IF(Anagrafica!A3&lt;&gt;"",Anagrafica!A3,"")</f>
        <v>CDC ___/______/______ ANNO_______ (agg. P se plurien.) 
TITOLO DEL CDC______________________________</v>
      </c>
      <c r="B5" s="411"/>
      <c r="C5" s="411"/>
      <c r="D5" s="411"/>
      <c r="E5" s="411"/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  <c r="Q5" s="411"/>
      <c r="R5" s="411"/>
      <c r="S5" s="411"/>
      <c r="T5" s="411"/>
      <c r="U5" s="411"/>
      <c r="V5" s="411"/>
      <c r="W5" s="411"/>
      <c r="X5" s="411"/>
      <c r="Y5" s="411"/>
      <c r="Z5" s="411"/>
      <c r="AA5" s="411"/>
      <c r="AB5" s="411"/>
      <c r="AC5" s="411"/>
      <c r="AD5" s="411"/>
      <c r="AE5" s="411"/>
      <c r="AF5" s="411"/>
      <c r="AG5" s="411"/>
      <c r="AH5" s="411"/>
      <c r="AI5" s="411"/>
    </row>
    <row r="6" spans="1:35" s="9" customFormat="1" ht="20.25" x14ac:dyDescent="0.3">
      <c r="A6" s="33"/>
      <c r="B6" s="33"/>
      <c r="C6" s="58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</row>
    <row r="7" spans="1:35" s="9" customFormat="1" ht="20.25" x14ac:dyDescent="0.3">
      <c r="C7" s="10"/>
      <c r="D7" s="11"/>
    </row>
    <row r="8" spans="1:35" s="72" customFormat="1" ht="18.75" x14ac:dyDescent="0.3">
      <c r="A8" s="412" t="str">
        <f>"Criterio: "&amp; Anagrafica!A43&amp;" - "&amp;Anagrafica!B43</f>
        <v xml:space="preserve">Criterio:  - </v>
      </c>
      <c r="B8" s="412"/>
      <c r="C8" s="412"/>
      <c r="D8" s="412"/>
      <c r="E8" s="412"/>
      <c r="F8" s="412"/>
      <c r="G8" s="412"/>
      <c r="H8" s="412"/>
      <c r="I8" s="412"/>
      <c r="J8" s="412"/>
      <c r="K8" s="412"/>
      <c r="L8" s="412"/>
      <c r="M8" s="412"/>
      <c r="N8" s="412"/>
      <c r="O8" s="412"/>
      <c r="P8" s="412"/>
      <c r="Q8" s="412"/>
      <c r="R8" s="412"/>
      <c r="S8" s="412"/>
      <c r="T8" s="412"/>
      <c r="U8" s="412"/>
      <c r="V8" s="412"/>
      <c r="W8" s="412"/>
      <c r="X8" s="412"/>
      <c r="Y8" s="412"/>
      <c r="Z8" s="412"/>
      <c r="AA8" s="412"/>
      <c r="AB8" s="412"/>
      <c r="AC8" s="412"/>
      <c r="AD8" s="412"/>
      <c r="AE8" s="412"/>
      <c r="AF8" s="412"/>
      <c r="AG8" s="412"/>
      <c r="AH8" s="82" t="s">
        <v>15</v>
      </c>
      <c r="AI8" s="83" t="str">
        <f>IF(+Anagrafica!C43&lt;&gt;"",Anagrafica!C43,"")</f>
        <v/>
      </c>
    </row>
    <row r="9" spans="1:35" s="1" customFormat="1" ht="24" customHeight="1" x14ac:dyDescent="0.3">
      <c r="A9" s="413" t="str">
        <f>"Sottocriterio: " &amp; Anagrafica!A45&amp;" - "&amp;Anagrafica!B45</f>
        <v xml:space="preserve">Sottocriterio:  - </v>
      </c>
      <c r="B9" s="413"/>
      <c r="C9" s="413"/>
      <c r="D9" s="413"/>
      <c r="E9" s="413"/>
      <c r="F9" s="413"/>
      <c r="G9" s="413"/>
      <c r="H9" s="413"/>
      <c r="I9" s="413"/>
      <c r="J9" s="413"/>
      <c r="K9" s="413"/>
      <c r="L9" s="413"/>
      <c r="M9" s="413"/>
      <c r="N9" s="413"/>
      <c r="O9" s="413"/>
      <c r="P9" s="413"/>
      <c r="Q9" s="413"/>
      <c r="R9" s="413"/>
      <c r="S9" s="413"/>
      <c r="T9" s="413"/>
      <c r="U9" s="413"/>
      <c r="V9" s="413"/>
      <c r="W9" s="413"/>
      <c r="X9" s="413"/>
      <c r="Y9" s="413"/>
      <c r="Z9" s="413"/>
      <c r="AA9" s="413"/>
      <c r="AB9" s="413"/>
      <c r="AC9" s="413"/>
      <c r="AD9" s="413"/>
      <c r="AE9" s="413"/>
      <c r="AF9" s="413"/>
      <c r="AG9" s="413"/>
      <c r="AH9" s="65" t="s">
        <v>18</v>
      </c>
      <c r="AI9" s="84" t="str">
        <f>IF(+Anagrafica!C45&lt;&gt;"",Anagrafica!C45,"")</f>
        <v/>
      </c>
    </row>
    <row r="10" spans="1:35" ht="18" x14ac:dyDescent="0.25">
      <c r="B10" s="1"/>
      <c r="D10" s="1"/>
      <c r="AB10" s="4"/>
      <c r="AC10" s="4"/>
      <c r="AD10" s="4"/>
      <c r="AE10" s="4"/>
    </row>
    <row r="11" spans="1:35" ht="29.25" customHeight="1" x14ac:dyDescent="0.2">
      <c r="A11" s="385" t="s">
        <v>17</v>
      </c>
      <c r="B11" s="385"/>
      <c r="C11" s="385"/>
      <c r="D11" s="385"/>
      <c r="E11" s="385"/>
      <c r="F11" s="385"/>
      <c r="G11" s="385"/>
      <c r="H11" s="385"/>
      <c r="I11" s="385"/>
      <c r="J11" s="385"/>
      <c r="K11" s="385"/>
      <c r="L11" s="385"/>
      <c r="M11" s="385"/>
      <c r="N11" s="385"/>
      <c r="O11" s="385"/>
      <c r="P11" s="385"/>
      <c r="Q11" s="385"/>
      <c r="R11" s="385"/>
      <c r="S11" s="385"/>
      <c r="T11" s="385" t="s">
        <v>23</v>
      </c>
      <c r="U11" s="385"/>
      <c r="V11" s="385"/>
      <c r="W11" s="385"/>
      <c r="X11" s="385" t="s">
        <v>25</v>
      </c>
      <c r="Y11" s="385"/>
      <c r="Z11" s="385"/>
      <c r="AA11" s="385"/>
      <c r="AB11" s="385" t="s">
        <v>24</v>
      </c>
      <c r="AC11" s="385"/>
      <c r="AD11" s="385"/>
      <c r="AE11" s="385"/>
      <c r="AF11" s="26"/>
      <c r="AI11" s="21" t="s">
        <v>19</v>
      </c>
    </row>
    <row r="12" spans="1:35" ht="16.5" x14ac:dyDescent="0.3">
      <c r="A12" s="61" t="str">
        <f>IF($AI$9&lt;&gt;"",IF(Anagrafica!A99&lt;&gt;"",Anagrafica!A99,""),"")</f>
        <v/>
      </c>
      <c r="B12" s="409" t="str">
        <f>IF(A12&lt;&gt;"",IF(Anagrafica!B99&lt;&gt;"",Anagrafica!B99,""),"")</f>
        <v/>
      </c>
      <c r="C12" s="409"/>
      <c r="D12" s="409"/>
      <c r="E12" s="409"/>
      <c r="F12" s="409"/>
      <c r="G12" s="409"/>
      <c r="H12" s="409"/>
      <c r="I12" s="409"/>
      <c r="J12" s="409"/>
      <c r="K12" s="409"/>
      <c r="L12" s="409"/>
      <c r="M12" s="409"/>
      <c r="N12" s="409"/>
      <c r="O12" s="409"/>
      <c r="P12" s="409"/>
      <c r="Q12" s="409"/>
      <c r="R12" s="409"/>
      <c r="S12" s="410"/>
      <c r="T12" s="372" t="str">
        <f>IF(A12&lt;&gt;"",IF(AI31&lt;&gt;"",AI31,0)+IF(AI50&lt;&gt;"",AI50,0)+IF(AI69&lt;&gt;"",AI69,0)+IF(AI88&lt;&gt;"",AI88,0)+IF(AI107&lt;&gt;"",AI107,0),"")</f>
        <v/>
      </c>
      <c r="U12" s="373"/>
      <c r="V12" s="373"/>
      <c r="W12" s="373"/>
      <c r="X12" s="372" t="str">
        <f>IF(T12&lt;&gt;"",ROUND(T12/COUNTA(Anagrafica!$B$89:$C$93),3),"")</f>
        <v/>
      </c>
      <c r="Y12" s="373"/>
      <c r="Z12" s="373"/>
      <c r="AA12" s="390"/>
      <c r="AB12" s="372" t="str">
        <f>IF(T12="","",IF(T12&gt;0,ROUND(X12/LARGE($X$12:$AA$26,1),3),0))</f>
        <v/>
      </c>
      <c r="AC12" s="373"/>
      <c r="AD12" s="373"/>
      <c r="AE12" s="390"/>
      <c r="AF12" s="94"/>
      <c r="AG12" s="94"/>
      <c r="AH12" s="95"/>
      <c r="AI12" s="85" t="str">
        <f t="shared" ref="AI12:AI26" si="0">IF(AB12&lt;&gt;"",IF(AB12&gt;0,ROUND(AB12*IF($AI$9&lt;&gt;"",$AI$9,$AI$8),3),0),"")</f>
        <v/>
      </c>
    </row>
    <row r="13" spans="1:35" ht="16.5" x14ac:dyDescent="0.3">
      <c r="A13" s="62" t="str">
        <f>IF($AI$9&lt;&gt;"",IF(Anagrafica!A100&lt;&gt;"",Anagrafica!A100,""),"")</f>
        <v/>
      </c>
      <c r="B13" s="374" t="str">
        <f>IF(A13&lt;&gt;"",IF(Anagrafica!B100&lt;&gt;"",Anagrafica!B100,""),"")</f>
        <v/>
      </c>
      <c r="C13" s="374"/>
      <c r="D13" s="374"/>
      <c r="E13" s="374"/>
      <c r="F13" s="374"/>
      <c r="G13" s="374"/>
      <c r="H13" s="374"/>
      <c r="I13" s="374"/>
      <c r="J13" s="374"/>
      <c r="K13" s="374"/>
      <c r="L13" s="374"/>
      <c r="M13" s="374"/>
      <c r="N13" s="374"/>
      <c r="O13" s="374"/>
      <c r="P13" s="374"/>
      <c r="Q13" s="374"/>
      <c r="R13" s="374"/>
      <c r="S13" s="376"/>
      <c r="T13" s="401" t="str">
        <f t="shared" ref="T13:T26" si="1">IF(A13&lt;&gt;"",IF(AI32&lt;&gt;"",AI32,0)+IF(AI51&lt;&gt;"",AI51,0)+IF(AI70&lt;&gt;"",AI70,0)+IF(AI89&lt;&gt;"",AI89,0)+IF(AI108&lt;&gt;"",AI108,0),"")</f>
        <v/>
      </c>
      <c r="U13" s="402"/>
      <c r="V13" s="402"/>
      <c r="W13" s="402"/>
      <c r="X13" s="401" t="str">
        <f>IF(T13&lt;&gt;"",ROUND(T13/COUNTA(Anagrafica!$B$89:$C$93),3),"")</f>
        <v/>
      </c>
      <c r="Y13" s="402"/>
      <c r="Z13" s="402"/>
      <c r="AA13" s="403"/>
      <c r="AB13" s="401" t="str">
        <f t="shared" ref="AB13:AB26" si="2">IF(T13="","",IF(T13&gt;0,ROUND(X13/LARGE($X$12:$AA$26,1),3),0))</f>
        <v/>
      </c>
      <c r="AC13" s="402"/>
      <c r="AD13" s="402"/>
      <c r="AE13" s="403"/>
      <c r="AF13" s="96"/>
      <c r="AG13" s="96"/>
      <c r="AH13" s="97"/>
      <c r="AI13" s="86" t="str">
        <f t="shared" si="0"/>
        <v/>
      </c>
    </row>
    <row r="14" spans="1:35" ht="16.5" x14ac:dyDescent="0.3">
      <c r="A14" s="62" t="str">
        <f>IF($AI$9&lt;&gt;"",IF(Anagrafica!A101&lt;&gt;"",Anagrafica!A101,""),"")</f>
        <v/>
      </c>
      <c r="B14" s="374" t="str">
        <f>IF(A14&lt;&gt;"",IF(Anagrafica!B101&lt;&gt;"",Anagrafica!B101,""),"")</f>
        <v/>
      </c>
      <c r="C14" s="374"/>
      <c r="D14" s="374"/>
      <c r="E14" s="374"/>
      <c r="F14" s="374"/>
      <c r="G14" s="374"/>
      <c r="H14" s="374"/>
      <c r="I14" s="374"/>
      <c r="J14" s="374"/>
      <c r="K14" s="374"/>
      <c r="L14" s="374"/>
      <c r="M14" s="374"/>
      <c r="N14" s="374"/>
      <c r="O14" s="374"/>
      <c r="P14" s="374"/>
      <c r="Q14" s="374"/>
      <c r="R14" s="374"/>
      <c r="S14" s="376"/>
      <c r="T14" s="401" t="str">
        <f t="shared" si="1"/>
        <v/>
      </c>
      <c r="U14" s="402"/>
      <c r="V14" s="402"/>
      <c r="W14" s="402"/>
      <c r="X14" s="401" t="str">
        <f>IF(T14&lt;&gt;"",ROUND(T14/COUNTA(Anagrafica!$B$89:$C$93),3),"")</f>
        <v/>
      </c>
      <c r="Y14" s="402"/>
      <c r="Z14" s="402"/>
      <c r="AA14" s="403"/>
      <c r="AB14" s="401" t="str">
        <f t="shared" si="2"/>
        <v/>
      </c>
      <c r="AC14" s="402"/>
      <c r="AD14" s="402"/>
      <c r="AE14" s="403"/>
      <c r="AF14" s="96"/>
      <c r="AG14" s="96"/>
      <c r="AH14" s="97"/>
      <c r="AI14" s="86" t="str">
        <f t="shared" si="0"/>
        <v/>
      </c>
    </row>
    <row r="15" spans="1:35" ht="16.5" x14ac:dyDescent="0.3">
      <c r="A15" s="62" t="str">
        <f>IF($AI$9&lt;&gt;"",IF(Anagrafica!A102&lt;&gt;"",Anagrafica!A102,""),"")</f>
        <v/>
      </c>
      <c r="B15" s="374" t="str">
        <f>IF(A15&lt;&gt;"",IF(Anagrafica!B102&lt;&gt;"",Anagrafica!B102,""),"")</f>
        <v/>
      </c>
      <c r="C15" s="374"/>
      <c r="D15" s="374"/>
      <c r="E15" s="374"/>
      <c r="F15" s="374"/>
      <c r="G15" s="374"/>
      <c r="H15" s="374"/>
      <c r="I15" s="374"/>
      <c r="J15" s="374"/>
      <c r="K15" s="374"/>
      <c r="L15" s="374"/>
      <c r="M15" s="374"/>
      <c r="N15" s="374"/>
      <c r="O15" s="374"/>
      <c r="P15" s="374"/>
      <c r="Q15" s="374"/>
      <c r="R15" s="374"/>
      <c r="S15" s="376"/>
      <c r="T15" s="401" t="str">
        <f t="shared" si="1"/>
        <v/>
      </c>
      <c r="U15" s="402"/>
      <c r="V15" s="402"/>
      <c r="W15" s="402"/>
      <c r="X15" s="401" t="str">
        <f>IF(T15&lt;&gt;"",ROUND(T15/COUNTA(Anagrafica!$B$89:$C$93),3),"")</f>
        <v/>
      </c>
      <c r="Y15" s="402"/>
      <c r="Z15" s="402"/>
      <c r="AA15" s="403"/>
      <c r="AB15" s="401" t="str">
        <f t="shared" si="2"/>
        <v/>
      </c>
      <c r="AC15" s="402"/>
      <c r="AD15" s="402"/>
      <c r="AE15" s="403"/>
      <c r="AF15" s="96"/>
      <c r="AG15" s="96"/>
      <c r="AH15" s="97"/>
      <c r="AI15" s="86" t="str">
        <f t="shared" si="0"/>
        <v/>
      </c>
    </row>
    <row r="16" spans="1:35" ht="16.5" x14ac:dyDescent="0.3">
      <c r="A16" s="62" t="str">
        <f>IF($AI$9&lt;&gt;"",IF(Anagrafica!A103&lt;&gt;"",Anagrafica!A103,""),"")</f>
        <v/>
      </c>
      <c r="B16" s="374" t="str">
        <f>IF(A16&lt;&gt;"",IF(Anagrafica!B103&lt;&gt;"",Anagrafica!B103,""),"")</f>
        <v/>
      </c>
      <c r="C16" s="374"/>
      <c r="D16" s="374"/>
      <c r="E16" s="374"/>
      <c r="F16" s="374"/>
      <c r="G16" s="374"/>
      <c r="H16" s="374"/>
      <c r="I16" s="374"/>
      <c r="J16" s="374"/>
      <c r="K16" s="374"/>
      <c r="L16" s="374"/>
      <c r="M16" s="374"/>
      <c r="N16" s="374"/>
      <c r="O16" s="374"/>
      <c r="P16" s="374"/>
      <c r="Q16" s="374"/>
      <c r="R16" s="374"/>
      <c r="S16" s="376"/>
      <c r="T16" s="401" t="str">
        <f t="shared" si="1"/>
        <v/>
      </c>
      <c r="U16" s="402"/>
      <c r="V16" s="402"/>
      <c r="W16" s="402"/>
      <c r="X16" s="401" t="str">
        <f>IF(T16&lt;&gt;"",ROUND(T16/COUNTA(Anagrafica!$B$89:$C$93),3),"")</f>
        <v/>
      </c>
      <c r="Y16" s="402"/>
      <c r="Z16" s="402"/>
      <c r="AA16" s="403"/>
      <c r="AB16" s="401" t="str">
        <f t="shared" si="2"/>
        <v/>
      </c>
      <c r="AC16" s="402"/>
      <c r="AD16" s="402"/>
      <c r="AE16" s="403"/>
      <c r="AF16" s="96"/>
      <c r="AG16" s="96"/>
      <c r="AH16" s="97"/>
      <c r="AI16" s="86" t="str">
        <f t="shared" si="0"/>
        <v/>
      </c>
    </row>
    <row r="17" spans="1:35" ht="16.5" x14ac:dyDescent="0.3">
      <c r="A17" s="62" t="str">
        <f>IF($AI$9&lt;&gt;"",IF(Anagrafica!A104&lt;&gt;"",Anagrafica!A104,""),"")</f>
        <v/>
      </c>
      <c r="B17" s="374" t="str">
        <f>IF(A17&lt;&gt;"",IF(Anagrafica!B104&lt;&gt;"",Anagrafica!B104,""),"")</f>
        <v/>
      </c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4"/>
      <c r="N17" s="374"/>
      <c r="O17" s="374"/>
      <c r="P17" s="374"/>
      <c r="Q17" s="374"/>
      <c r="R17" s="374"/>
      <c r="S17" s="376"/>
      <c r="T17" s="401" t="str">
        <f t="shared" si="1"/>
        <v/>
      </c>
      <c r="U17" s="402"/>
      <c r="V17" s="402"/>
      <c r="W17" s="402"/>
      <c r="X17" s="401" t="str">
        <f>IF(T17&lt;&gt;"",ROUND(T17/COUNTA(Anagrafica!$B$89:$C$93),3),"")</f>
        <v/>
      </c>
      <c r="Y17" s="402"/>
      <c r="Z17" s="402"/>
      <c r="AA17" s="403"/>
      <c r="AB17" s="401" t="str">
        <f t="shared" si="2"/>
        <v/>
      </c>
      <c r="AC17" s="402"/>
      <c r="AD17" s="402"/>
      <c r="AE17" s="403"/>
      <c r="AF17" s="96"/>
      <c r="AG17" s="96"/>
      <c r="AH17" s="97"/>
      <c r="AI17" s="86" t="str">
        <f t="shared" si="0"/>
        <v/>
      </c>
    </row>
    <row r="18" spans="1:35" ht="16.5" x14ac:dyDescent="0.3">
      <c r="A18" s="62" t="str">
        <f>IF($AI$9&lt;&gt;"",IF(Anagrafica!A105&lt;&gt;"",Anagrafica!A105,""),"")</f>
        <v/>
      </c>
      <c r="B18" s="374" t="str">
        <f>IF(A18&lt;&gt;"",IF(Anagrafica!B105&lt;&gt;"",Anagrafica!B105,""),"")</f>
        <v/>
      </c>
      <c r="C18" s="374"/>
      <c r="D18" s="374"/>
      <c r="E18" s="374"/>
      <c r="F18" s="374"/>
      <c r="G18" s="374"/>
      <c r="H18" s="374"/>
      <c r="I18" s="374"/>
      <c r="J18" s="374"/>
      <c r="K18" s="374"/>
      <c r="L18" s="374"/>
      <c r="M18" s="374"/>
      <c r="N18" s="374"/>
      <c r="O18" s="374"/>
      <c r="P18" s="374"/>
      <c r="Q18" s="374"/>
      <c r="R18" s="374"/>
      <c r="S18" s="376"/>
      <c r="T18" s="401" t="str">
        <f t="shared" si="1"/>
        <v/>
      </c>
      <c r="U18" s="402"/>
      <c r="V18" s="402"/>
      <c r="W18" s="402"/>
      <c r="X18" s="401" t="str">
        <f>IF(T18&lt;&gt;"",ROUND(T18/COUNTA(Anagrafica!$B$89:$C$93),3),"")</f>
        <v/>
      </c>
      <c r="Y18" s="402"/>
      <c r="Z18" s="402"/>
      <c r="AA18" s="403"/>
      <c r="AB18" s="401" t="str">
        <f t="shared" si="2"/>
        <v/>
      </c>
      <c r="AC18" s="402"/>
      <c r="AD18" s="402"/>
      <c r="AE18" s="403"/>
      <c r="AF18" s="96"/>
      <c r="AG18" s="96"/>
      <c r="AH18" s="97"/>
      <c r="AI18" s="86" t="str">
        <f t="shared" si="0"/>
        <v/>
      </c>
    </row>
    <row r="19" spans="1:35" ht="16.5" x14ac:dyDescent="0.3">
      <c r="A19" s="62" t="str">
        <f>IF($AI$9&lt;&gt;"",IF(Anagrafica!A106&lt;&gt;"",Anagrafica!A106,""),"")</f>
        <v/>
      </c>
      <c r="B19" s="374" t="str">
        <f>IF(A19&lt;&gt;"",IF(Anagrafica!B106&lt;&gt;"",Anagrafica!B106,""),"")</f>
        <v/>
      </c>
      <c r="C19" s="374"/>
      <c r="D19" s="374"/>
      <c r="E19" s="374"/>
      <c r="F19" s="374"/>
      <c r="G19" s="374"/>
      <c r="H19" s="374"/>
      <c r="I19" s="374"/>
      <c r="J19" s="374"/>
      <c r="K19" s="374"/>
      <c r="L19" s="374"/>
      <c r="M19" s="374"/>
      <c r="N19" s="374"/>
      <c r="O19" s="374"/>
      <c r="P19" s="374"/>
      <c r="Q19" s="374"/>
      <c r="R19" s="374"/>
      <c r="S19" s="376"/>
      <c r="T19" s="401" t="str">
        <f t="shared" si="1"/>
        <v/>
      </c>
      <c r="U19" s="402"/>
      <c r="V19" s="402"/>
      <c r="W19" s="402"/>
      <c r="X19" s="401" t="str">
        <f>IF(T19&lt;&gt;"",ROUND(T19/COUNTA(Anagrafica!$B$89:$C$93),3),"")</f>
        <v/>
      </c>
      <c r="Y19" s="402"/>
      <c r="Z19" s="402"/>
      <c r="AA19" s="403"/>
      <c r="AB19" s="401" t="str">
        <f t="shared" si="2"/>
        <v/>
      </c>
      <c r="AC19" s="402"/>
      <c r="AD19" s="402"/>
      <c r="AE19" s="403"/>
      <c r="AF19" s="96"/>
      <c r="AG19" s="96"/>
      <c r="AH19" s="97"/>
      <c r="AI19" s="86" t="str">
        <f t="shared" si="0"/>
        <v/>
      </c>
    </row>
    <row r="20" spans="1:35" ht="16.5" x14ac:dyDescent="0.3">
      <c r="A20" s="62" t="str">
        <f>IF($AI$9&lt;&gt;"",IF(Anagrafica!A107&lt;&gt;"",Anagrafica!A107,""),"")</f>
        <v/>
      </c>
      <c r="B20" s="374" t="str">
        <f>IF(A20&lt;&gt;"",IF(Anagrafica!B107&lt;&gt;"",Anagrafica!B107,""),"")</f>
        <v/>
      </c>
      <c r="C20" s="374"/>
      <c r="D20" s="374"/>
      <c r="E20" s="374"/>
      <c r="F20" s="374"/>
      <c r="G20" s="374"/>
      <c r="H20" s="374"/>
      <c r="I20" s="374"/>
      <c r="J20" s="374"/>
      <c r="K20" s="374"/>
      <c r="L20" s="374"/>
      <c r="M20" s="374"/>
      <c r="N20" s="374"/>
      <c r="O20" s="374"/>
      <c r="P20" s="374"/>
      <c r="Q20" s="374"/>
      <c r="R20" s="374"/>
      <c r="S20" s="376"/>
      <c r="T20" s="401" t="str">
        <f t="shared" si="1"/>
        <v/>
      </c>
      <c r="U20" s="402"/>
      <c r="V20" s="402"/>
      <c r="W20" s="402"/>
      <c r="X20" s="401" t="str">
        <f>IF(T20&lt;&gt;"",ROUND(T20/COUNTA(Anagrafica!$B$89:$C$93),3),"")</f>
        <v/>
      </c>
      <c r="Y20" s="402"/>
      <c r="Z20" s="402"/>
      <c r="AA20" s="403"/>
      <c r="AB20" s="401" t="str">
        <f t="shared" si="2"/>
        <v/>
      </c>
      <c r="AC20" s="402"/>
      <c r="AD20" s="402"/>
      <c r="AE20" s="403"/>
      <c r="AF20" s="96"/>
      <c r="AG20" s="96"/>
      <c r="AH20" s="97"/>
      <c r="AI20" s="86" t="str">
        <f t="shared" si="0"/>
        <v/>
      </c>
    </row>
    <row r="21" spans="1:35" ht="16.5" x14ac:dyDescent="0.3">
      <c r="A21" s="62" t="str">
        <f>IF($AI$9&lt;&gt;"",IF(Anagrafica!A108&lt;&gt;"",Anagrafica!A108,""),"")</f>
        <v/>
      </c>
      <c r="B21" s="374" t="str">
        <f>IF(A21&lt;&gt;"",IF(Anagrafica!B108&lt;&gt;"",Anagrafica!B108,""),"")</f>
        <v/>
      </c>
      <c r="C21" s="374"/>
      <c r="D21" s="374"/>
      <c r="E21" s="374"/>
      <c r="F21" s="374"/>
      <c r="G21" s="374"/>
      <c r="H21" s="374"/>
      <c r="I21" s="374"/>
      <c r="J21" s="374"/>
      <c r="K21" s="374"/>
      <c r="L21" s="374"/>
      <c r="M21" s="374"/>
      <c r="N21" s="374"/>
      <c r="O21" s="374"/>
      <c r="P21" s="374"/>
      <c r="Q21" s="374"/>
      <c r="R21" s="374"/>
      <c r="S21" s="376"/>
      <c r="T21" s="401" t="str">
        <f t="shared" si="1"/>
        <v/>
      </c>
      <c r="U21" s="402"/>
      <c r="V21" s="402"/>
      <c r="W21" s="402"/>
      <c r="X21" s="401" t="str">
        <f>IF(T21&lt;&gt;"",ROUND(T21/COUNTA(Anagrafica!$B$89:$C$93),3),"")</f>
        <v/>
      </c>
      <c r="Y21" s="402"/>
      <c r="Z21" s="402"/>
      <c r="AA21" s="403"/>
      <c r="AB21" s="401" t="str">
        <f t="shared" si="2"/>
        <v/>
      </c>
      <c r="AC21" s="402"/>
      <c r="AD21" s="402"/>
      <c r="AE21" s="403"/>
      <c r="AF21" s="96"/>
      <c r="AG21" s="96"/>
      <c r="AH21" s="97"/>
      <c r="AI21" s="86" t="str">
        <f t="shared" si="0"/>
        <v/>
      </c>
    </row>
    <row r="22" spans="1:35" ht="16.5" x14ac:dyDescent="0.3">
      <c r="A22" s="62" t="str">
        <f>IF($AI$9&lt;&gt;"",IF(Anagrafica!A109&lt;&gt;"",Anagrafica!A109,""),"")</f>
        <v/>
      </c>
      <c r="B22" s="374" t="str">
        <f>IF(A22&lt;&gt;"",IF(Anagrafica!B109&lt;&gt;"",Anagrafica!B109,""),"")</f>
        <v/>
      </c>
      <c r="C22" s="374"/>
      <c r="D22" s="374"/>
      <c r="E22" s="374"/>
      <c r="F22" s="374"/>
      <c r="G22" s="374"/>
      <c r="H22" s="374"/>
      <c r="I22" s="374"/>
      <c r="J22" s="374"/>
      <c r="K22" s="374"/>
      <c r="L22" s="374"/>
      <c r="M22" s="374"/>
      <c r="N22" s="374"/>
      <c r="O22" s="374"/>
      <c r="P22" s="374"/>
      <c r="Q22" s="374"/>
      <c r="R22" s="374"/>
      <c r="S22" s="376"/>
      <c r="T22" s="401" t="str">
        <f t="shared" si="1"/>
        <v/>
      </c>
      <c r="U22" s="402"/>
      <c r="V22" s="402"/>
      <c r="W22" s="402"/>
      <c r="X22" s="401" t="str">
        <f>IF(T22&lt;&gt;"",ROUND(T22/COUNTA(Anagrafica!$B$89:$C$93),3),"")</f>
        <v/>
      </c>
      <c r="Y22" s="402"/>
      <c r="Z22" s="402"/>
      <c r="AA22" s="403"/>
      <c r="AB22" s="401" t="str">
        <f t="shared" si="2"/>
        <v/>
      </c>
      <c r="AC22" s="402"/>
      <c r="AD22" s="402"/>
      <c r="AE22" s="403"/>
      <c r="AF22" s="96"/>
      <c r="AG22" s="96"/>
      <c r="AH22" s="97"/>
      <c r="AI22" s="86" t="str">
        <f t="shared" si="0"/>
        <v/>
      </c>
    </row>
    <row r="23" spans="1:35" ht="16.5" x14ac:dyDescent="0.3">
      <c r="A23" s="62" t="str">
        <f>IF($AI$9&lt;&gt;"",IF(Anagrafica!A110&lt;&gt;"",Anagrafica!A110,""),"")</f>
        <v/>
      </c>
      <c r="B23" s="374" t="str">
        <f>IF(A23&lt;&gt;"",IF(Anagrafica!B110&lt;&gt;"",Anagrafica!B110,""),"")</f>
        <v/>
      </c>
      <c r="C23" s="374"/>
      <c r="D23" s="374"/>
      <c r="E23" s="374"/>
      <c r="F23" s="374"/>
      <c r="G23" s="374"/>
      <c r="H23" s="374"/>
      <c r="I23" s="374"/>
      <c r="J23" s="374"/>
      <c r="K23" s="374"/>
      <c r="L23" s="374"/>
      <c r="M23" s="374"/>
      <c r="N23" s="374"/>
      <c r="O23" s="374"/>
      <c r="P23" s="374"/>
      <c r="Q23" s="374"/>
      <c r="R23" s="374"/>
      <c r="S23" s="376"/>
      <c r="T23" s="401" t="str">
        <f t="shared" si="1"/>
        <v/>
      </c>
      <c r="U23" s="402"/>
      <c r="V23" s="402"/>
      <c r="W23" s="402"/>
      <c r="X23" s="401" t="str">
        <f>IF(T23&lt;&gt;"",ROUND(T23/COUNTA(Anagrafica!$B$89:$C$93),3),"")</f>
        <v/>
      </c>
      <c r="Y23" s="402"/>
      <c r="Z23" s="402"/>
      <c r="AA23" s="403"/>
      <c r="AB23" s="401" t="str">
        <f t="shared" si="2"/>
        <v/>
      </c>
      <c r="AC23" s="402"/>
      <c r="AD23" s="402"/>
      <c r="AE23" s="403"/>
      <c r="AF23" s="96"/>
      <c r="AG23" s="96"/>
      <c r="AH23" s="97"/>
      <c r="AI23" s="86" t="str">
        <f t="shared" si="0"/>
        <v/>
      </c>
    </row>
    <row r="24" spans="1:35" ht="16.5" x14ac:dyDescent="0.3">
      <c r="A24" s="62" t="str">
        <f>IF($AI$9&lt;&gt;"",IF(Anagrafica!A111&lt;&gt;"",Anagrafica!A111,""),"")</f>
        <v/>
      </c>
      <c r="B24" s="374" t="str">
        <f>IF(A24&lt;&gt;"",IF(Anagrafica!B111&lt;&gt;"",Anagrafica!B111,""),"")</f>
        <v/>
      </c>
      <c r="C24" s="374"/>
      <c r="D24" s="374"/>
      <c r="E24" s="374"/>
      <c r="F24" s="374"/>
      <c r="G24" s="374"/>
      <c r="H24" s="374"/>
      <c r="I24" s="374"/>
      <c r="J24" s="374"/>
      <c r="K24" s="374"/>
      <c r="L24" s="374"/>
      <c r="M24" s="374"/>
      <c r="N24" s="374"/>
      <c r="O24" s="374"/>
      <c r="P24" s="374"/>
      <c r="Q24" s="374"/>
      <c r="R24" s="374"/>
      <c r="S24" s="376"/>
      <c r="T24" s="401" t="str">
        <f t="shared" si="1"/>
        <v/>
      </c>
      <c r="U24" s="402"/>
      <c r="V24" s="402"/>
      <c r="W24" s="402"/>
      <c r="X24" s="401" t="str">
        <f>IF(T24&lt;&gt;"",ROUND(T24/COUNTA(Anagrafica!$B$89:$C$93),3),"")</f>
        <v/>
      </c>
      <c r="Y24" s="402"/>
      <c r="Z24" s="402"/>
      <c r="AA24" s="403"/>
      <c r="AB24" s="401" t="str">
        <f t="shared" si="2"/>
        <v/>
      </c>
      <c r="AC24" s="402"/>
      <c r="AD24" s="402"/>
      <c r="AE24" s="403"/>
      <c r="AF24" s="96"/>
      <c r="AG24" s="96"/>
      <c r="AH24" s="97"/>
      <c r="AI24" s="86" t="str">
        <f t="shared" si="0"/>
        <v/>
      </c>
    </row>
    <row r="25" spans="1:35" ht="16.5" x14ac:dyDescent="0.3">
      <c r="A25" s="62" t="str">
        <f>IF($AI$9&lt;&gt;"",IF(Anagrafica!A112&lt;&gt;"",Anagrafica!A112,""),"")</f>
        <v/>
      </c>
      <c r="B25" s="374" t="str">
        <f>IF(A25&lt;&gt;"",IF(Anagrafica!B112&lt;&gt;"",Anagrafica!B112,""),"")</f>
        <v/>
      </c>
      <c r="C25" s="374"/>
      <c r="D25" s="374"/>
      <c r="E25" s="374"/>
      <c r="F25" s="374"/>
      <c r="G25" s="374"/>
      <c r="H25" s="374"/>
      <c r="I25" s="374"/>
      <c r="J25" s="374"/>
      <c r="K25" s="374"/>
      <c r="L25" s="374"/>
      <c r="M25" s="374"/>
      <c r="N25" s="374"/>
      <c r="O25" s="374"/>
      <c r="P25" s="374"/>
      <c r="Q25" s="374"/>
      <c r="R25" s="374"/>
      <c r="S25" s="376"/>
      <c r="T25" s="401" t="str">
        <f t="shared" si="1"/>
        <v/>
      </c>
      <c r="U25" s="402"/>
      <c r="V25" s="402"/>
      <c r="W25" s="402"/>
      <c r="X25" s="401" t="str">
        <f>IF(T25&lt;&gt;"",ROUND(T25/COUNTA(Anagrafica!$B$89:$C$93),3),"")</f>
        <v/>
      </c>
      <c r="Y25" s="402"/>
      <c r="Z25" s="402"/>
      <c r="AA25" s="403"/>
      <c r="AB25" s="401" t="str">
        <f t="shared" si="2"/>
        <v/>
      </c>
      <c r="AC25" s="402"/>
      <c r="AD25" s="402"/>
      <c r="AE25" s="403"/>
      <c r="AF25" s="96"/>
      <c r="AG25" s="96"/>
      <c r="AH25" s="97"/>
      <c r="AI25" s="86" t="str">
        <f t="shared" si="0"/>
        <v/>
      </c>
    </row>
    <row r="26" spans="1:35" ht="16.5" x14ac:dyDescent="0.3">
      <c r="A26" s="63" t="str">
        <f>IF($AI$9&lt;&gt;"",IF(Anagrafica!A113&lt;&gt;"",Anagrafica!A113,""),"")</f>
        <v/>
      </c>
      <c r="B26" s="379" t="str">
        <f>IF(A26&lt;&gt;"",IF(Anagrafica!B113&lt;&gt;"",Anagrafica!B113,""),"")</f>
        <v/>
      </c>
      <c r="C26" s="379"/>
      <c r="D26" s="379"/>
      <c r="E26" s="379"/>
      <c r="F26" s="379"/>
      <c r="G26" s="379"/>
      <c r="H26" s="379"/>
      <c r="I26" s="379"/>
      <c r="J26" s="379"/>
      <c r="K26" s="379"/>
      <c r="L26" s="379"/>
      <c r="M26" s="379"/>
      <c r="N26" s="379"/>
      <c r="O26" s="379"/>
      <c r="P26" s="379"/>
      <c r="Q26" s="379"/>
      <c r="R26" s="379"/>
      <c r="S26" s="380"/>
      <c r="T26" s="407" t="str">
        <f t="shared" si="1"/>
        <v/>
      </c>
      <c r="U26" s="408"/>
      <c r="V26" s="408"/>
      <c r="W26" s="408"/>
      <c r="X26" s="404" t="str">
        <f>IF(T26&lt;&gt;"",ROUND(T26/COUNTA(Anagrafica!$B$89:$C$93),3),"")</f>
        <v/>
      </c>
      <c r="Y26" s="405"/>
      <c r="Z26" s="405"/>
      <c r="AA26" s="406"/>
      <c r="AB26" s="404" t="str">
        <f t="shared" si="2"/>
        <v/>
      </c>
      <c r="AC26" s="405"/>
      <c r="AD26" s="405"/>
      <c r="AE26" s="406"/>
      <c r="AF26" s="96"/>
      <c r="AG26" s="96"/>
      <c r="AH26" s="97"/>
      <c r="AI26" s="87" t="str">
        <f t="shared" si="0"/>
        <v/>
      </c>
    </row>
    <row r="27" spans="1:35" x14ac:dyDescent="0.2">
      <c r="A27" s="42"/>
      <c r="B27" s="42"/>
      <c r="C27" s="9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378"/>
      <c r="Q27" s="378"/>
      <c r="R27" s="378"/>
      <c r="S27" s="378"/>
      <c r="T27" s="400"/>
      <c r="U27" s="400"/>
      <c r="V27" s="400"/>
      <c r="W27" s="400"/>
      <c r="X27" s="42"/>
      <c r="Y27" s="42"/>
      <c r="Z27" s="42"/>
      <c r="AA27" s="42"/>
      <c r="AB27" s="26"/>
      <c r="AC27" s="26"/>
      <c r="AD27" s="26"/>
      <c r="AE27" s="26"/>
      <c r="AF27" s="104"/>
      <c r="AG27" s="104"/>
      <c r="AH27" s="103"/>
      <c r="AI27" s="42"/>
    </row>
    <row r="29" spans="1:35" s="20" customFormat="1" ht="16.5" x14ac:dyDescent="0.3">
      <c r="A29" s="19" t="str">
        <f>IF(Anagrafica!A89&lt;&gt;"",Anagrafica!A89&amp;" - "&amp;Anagrafica!B89,"")</f>
        <v>1 - Commissario 1</v>
      </c>
      <c r="C29" s="28"/>
      <c r="AG29" s="28"/>
    </row>
    <row r="30" spans="1:35" s="5" customFormat="1" ht="13.5" customHeight="1" x14ac:dyDescent="0.2">
      <c r="A30" s="4" t="s">
        <v>10</v>
      </c>
      <c r="C30" s="60" t="str">
        <f>$A$13</f>
        <v/>
      </c>
      <c r="E30" s="60" t="str">
        <f>+$A$14</f>
        <v/>
      </c>
      <c r="G30" s="60" t="str">
        <f>+$A$15</f>
        <v/>
      </c>
      <c r="I30" s="60" t="str">
        <f>+$A$16</f>
        <v/>
      </c>
      <c r="K30" s="60" t="str">
        <f>+$A$17</f>
        <v/>
      </c>
      <c r="M30" s="60" t="str">
        <f>+$A$18</f>
        <v/>
      </c>
      <c r="O30" s="60" t="str">
        <f>+$A$19</f>
        <v/>
      </c>
      <c r="Q30" s="60" t="str">
        <f>+$A$20</f>
        <v/>
      </c>
      <c r="S30" s="60" t="str">
        <f>+$A$21</f>
        <v/>
      </c>
      <c r="U30" s="60" t="str">
        <f>+$A$22</f>
        <v/>
      </c>
      <c r="W30" s="60" t="str">
        <f>+$A$23</f>
        <v/>
      </c>
      <c r="Y30" s="60" t="str">
        <f>+$A$24</f>
        <v/>
      </c>
      <c r="AA30" s="60" t="str">
        <f>+$A$25</f>
        <v/>
      </c>
      <c r="AC30" s="60" t="str">
        <f>+$A$26</f>
        <v/>
      </c>
      <c r="AE30" s="26"/>
      <c r="AG30" s="4" t="s">
        <v>10</v>
      </c>
      <c r="AH30" s="5" t="s">
        <v>1</v>
      </c>
      <c r="AI30" s="5" t="s">
        <v>0</v>
      </c>
    </row>
    <row r="31" spans="1:35" ht="13.5" x14ac:dyDescent="0.25">
      <c r="A31" s="59" t="str">
        <f>+$A$12</f>
        <v/>
      </c>
      <c r="B31" s="22"/>
      <c r="C31" s="23"/>
      <c r="D31" s="22"/>
      <c r="E31" s="23"/>
      <c r="F31" s="22"/>
      <c r="G31" s="23"/>
      <c r="H31" s="22"/>
      <c r="I31" s="23"/>
      <c r="J31" s="22"/>
      <c r="K31" s="23"/>
      <c r="L31" s="22"/>
      <c r="M31" s="23"/>
      <c r="N31" s="22"/>
      <c r="O31" s="23"/>
      <c r="P31" s="22"/>
      <c r="Q31" s="23"/>
      <c r="R31" s="22"/>
      <c r="S31" s="23"/>
      <c r="T31" s="22"/>
      <c r="U31" s="23"/>
      <c r="V31" s="22"/>
      <c r="W31" s="23"/>
      <c r="X31" s="22"/>
      <c r="Y31" s="23"/>
      <c r="Z31" s="22"/>
      <c r="AA31" s="23"/>
      <c r="AB31" s="22"/>
      <c r="AC31" s="23"/>
      <c r="AE31" s="29" t="str">
        <f t="shared" ref="AE31:AE44" si="3">IF(OR(A31="",AND(A31&lt;&gt;"",A32="")),"",SUM(B31,D31,F31,H31,J31,L31,N31,P31,R31,T31,V31,X31,Z31,AB31))</f>
        <v/>
      </c>
      <c r="AG31" s="6" t="str">
        <f>+$A$12</f>
        <v/>
      </c>
      <c r="AH31" s="6" t="str">
        <f>IF(A31&lt;&gt;"",AE31,"")</f>
        <v/>
      </c>
      <c r="AI31" s="105" t="str">
        <f>IF(AH31="","",IF(AH31&gt;0,ROUND(AH31/LARGE(AH31:AH45,1),3),0))</f>
        <v/>
      </c>
    </row>
    <row r="32" spans="1:35" ht="13.5" x14ac:dyDescent="0.25">
      <c r="A32" s="59" t="str">
        <f>+$A$13</f>
        <v/>
      </c>
      <c r="B32" s="24"/>
      <c r="C32" s="24"/>
      <c r="D32" s="22"/>
      <c r="E32" s="23"/>
      <c r="F32" s="22"/>
      <c r="G32" s="23"/>
      <c r="H32" s="22"/>
      <c r="I32" s="23"/>
      <c r="J32" s="22"/>
      <c r="K32" s="23"/>
      <c r="L32" s="22"/>
      <c r="M32" s="23"/>
      <c r="N32" s="22"/>
      <c r="O32" s="23"/>
      <c r="P32" s="22"/>
      <c r="Q32" s="23"/>
      <c r="R32" s="22"/>
      <c r="S32" s="23"/>
      <c r="T32" s="22"/>
      <c r="U32" s="23"/>
      <c r="V32" s="22"/>
      <c r="W32" s="23"/>
      <c r="X32" s="22"/>
      <c r="Y32" s="23"/>
      <c r="Z32" s="22"/>
      <c r="AA32" s="23"/>
      <c r="AB32" s="22"/>
      <c r="AC32" s="23"/>
      <c r="AE32" s="29" t="str">
        <f t="shared" si="3"/>
        <v/>
      </c>
      <c r="AG32" s="7" t="str">
        <f>+$A$13</f>
        <v/>
      </c>
      <c r="AH32" s="7" t="str">
        <f>IF(A32&lt;&gt;"",IF(AE32&lt;&gt;"",AE32,0)+IF(C46&lt;&gt;"",C46,0),"")</f>
        <v/>
      </c>
      <c r="AI32" s="106" t="str">
        <f>IF(AH32="","",IF(AH32&gt;0,ROUND(AH32/LARGE(AH31:AH45,1),3),0))</f>
        <v/>
      </c>
    </row>
    <row r="33" spans="1:35" ht="13.5" x14ac:dyDescent="0.25">
      <c r="A33" s="59" t="str">
        <f>+$A$14</f>
        <v/>
      </c>
      <c r="B33" s="24"/>
      <c r="C33" s="24"/>
      <c r="D33" s="24"/>
      <c r="E33" s="24"/>
      <c r="F33" s="22"/>
      <c r="G33" s="23"/>
      <c r="H33" s="22"/>
      <c r="I33" s="23"/>
      <c r="J33" s="22"/>
      <c r="K33" s="23"/>
      <c r="L33" s="22"/>
      <c r="M33" s="23"/>
      <c r="N33" s="22"/>
      <c r="O33" s="23"/>
      <c r="P33" s="22"/>
      <c r="Q33" s="23"/>
      <c r="R33" s="22"/>
      <c r="S33" s="23"/>
      <c r="T33" s="22"/>
      <c r="U33" s="23"/>
      <c r="V33" s="22"/>
      <c r="W33" s="23"/>
      <c r="X33" s="22"/>
      <c r="Y33" s="23"/>
      <c r="Z33" s="22"/>
      <c r="AA33" s="23"/>
      <c r="AB33" s="22"/>
      <c r="AC33" s="23"/>
      <c r="AE33" s="29" t="str">
        <f t="shared" si="3"/>
        <v/>
      </c>
      <c r="AG33" s="7" t="str">
        <f>+$A$14</f>
        <v/>
      </c>
      <c r="AH33" s="7" t="str">
        <f>IF(A33&lt;&gt;"",IF(AE33&lt;&gt;"",AE33,0)+IF(E46&lt;&gt;"",E46,0),"")</f>
        <v/>
      </c>
      <c r="AI33" s="106" t="str">
        <f>IF(AH33="","",IF(AH33&gt;0,ROUND(AH33/LARGE(AH31:AH45,1),3),0))</f>
        <v/>
      </c>
    </row>
    <row r="34" spans="1:35" ht="13.5" x14ac:dyDescent="0.25">
      <c r="A34" s="59" t="str">
        <f>+$A$15</f>
        <v/>
      </c>
      <c r="B34" s="24"/>
      <c r="C34" s="24"/>
      <c r="D34" s="24"/>
      <c r="E34" s="24"/>
      <c r="F34" s="24"/>
      <c r="G34" s="24"/>
      <c r="H34" s="22"/>
      <c r="I34" s="23"/>
      <c r="J34" s="22"/>
      <c r="K34" s="23"/>
      <c r="L34" s="22"/>
      <c r="M34" s="23"/>
      <c r="N34" s="22"/>
      <c r="O34" s="23"/>
      <c r="P34" s="22"/>
      <c r="Q34" s="23"/>
      <c r="R34" s="22"/>
      <c r="S34" s="23"/>
      <c r="T34" s="22"/>
      <c r="U34" s="23"/>
      <c r="V34" s="22"/>
      <c r="W34" s="23"/>
      <c r="X34" s="22"/>
      <c r="Y34" s="23"/>
      <c r="Z34" s="22"/>
      <c r="AA34" s="23"/>
      <c r="AB34" s="22"/>
      <c r="AC34" s="23"/>
      <c r="AE34" s="29" t="str">
        <f t="shared" si="3"/>
        <v/>
      </c>
      <c r="AG34" s="7" t="str">
        <f>+$A$15</f>
        <v/>
      </c>
      <c r="AH34" s="7" t="str">
        <f>IF(A34&lt;&gt;"",IF(AE34&lt;&gt;"",AE34,0)+IF(G46&lt;&gt;"",G46,0),"")</f>
        <v/>
      </c>
      <c r="AI34" s="106" t="str">
        <f>IF(AH34="","",IF(AH34&gt;0,ROUND(AH34/LARGE(AH31:AH45,1),3),0))</f>
        <v/>
      </c>
    </row>
    <row r="35" spans="1:35" ht="13.5" x14ac:dyDescent="0.25">
      <c r="A35" s="59" t="str">
        <f>+$A$16</f>
        <v/>
      </c>
      <c r="B35" s="24"/>
      <c r="C35" s="24"/>
      <c r="D35" s="24"/>
      <c r="E35" s="24"/>
      <c r="F35" s="24"/>
      <c r="G35" s="24"/>
      <c r="H35" s="24"/>
      <c r="I35" s="24"/>
      <c r="J35" s="22"/>
      <c r="K35" s="23"/>
      <c r="L35" s="22"/>
      <c r="M35" s="23"/>
      <c r="N35" s="22"/>
      <c r="O35" s="23"/>
      <c r="P35" s="22"/>
      <c r="Q35" s="23"/>
      <c r="R35" s="22"/>
      <c r="S35" s="23"/>
      <c r="T35" s="22"/>
      <c r="U35" s="23"/>
      <c r="V35" s="22"/>
      <c r="W35" s="23"/>
      <c r="X35" s="22"/>
      <c r="Y35" s="23"/>
      <c r="Z35" s="22"/>
      <c r="AA35" s="23"/>
      <c r="AB35" s="22"/>
      <c r="AC35" s="23"/>
      <c r="AE35" s="29" t="str">
        <f t="shared" si="3"/>
        <v/>
      </c>
      <c r="AG35" s="7" t="str">
        <f>+$A$16</f>
        <v/>
      </c>
      <c r="AH35" s="7" t="str">
        <f>IF(A35&lt;&gt;"",IF(AE35&lt;&gt;"",AE35,0)+IF(I46&lt;&gt;"",I46,0),"")</f>
        <v/>
      </c>
      <c r="AI35" s="106" t="str">
        <f>IF(AH35="","",IF(AH35&gt;0,ROUND(AH35/LARGE(AH31:AH45,1),3),0))</f>
        <v/>
      </c>
    </row>
    <row r="36" spans="1:35" ht="13.5" x14ac:dyDescent="0.25">
      <c r="A36" s="59" t="str">
        <f>+$A$17</f>
        <v/>
      </c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2"/>
      <c r="M36" s="23"/>
      <c r="N36" s="22"/>
      <c r="O36" s="23"/>
      <c r="P36" s="22"/>
      <c r="Q36" s="23"/>
      <c r="R36" s="22"/>
      <c r="S36" s="23"/>
      <c r="T36" s="22"/>
      <c r="U36" s="23"/>
      <c r="V36" s="22"/>
      <c r="W36" s="23"/>
      <c r="X36" s="22"/>
      <c r="Y36" s="23"/>
      <c r="Z36" s="22"/>
      <c r="AA36" s="23"/>
      <c r="AB36" s="22"/>
      <c r="AC36" s="23"/>
      <c r="AE36" s="29" t="str">
        <f t="shared" si="3"/>
        <v/>
      </c>
      <c r="AG36" s="7" t="str">
        <f>+$A$17</f>
        <v/>
      </c>
      <c r="AH36" s="7" t="str">
        <f>IF(A36&lt;&gt;"",IF(AE36&lt;&gt;"",AE36,0)+IF(K46&lt;&gt;"",K46,0),"")</f>
        <v/>
      </c>
      <c r="AI36" s="106" t="str">
        <f>IF(AH36="","",IF(AH36&gt;0,ROUND(AH36/LARGE(AH31:AH45,1),3),0))</f>
        <v/>
      </c>
    </row>
    <row r="37" spans="1:35" ht="13.5" x14ac:dyDescent="0.25">
      <c r="A37" s="59" t="str">
        <f>+$A$18</f>
        <v/>
      </c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2"/>
      <c r="O37" s="23"/>
      <c r="P37" s="22"/>
      <c r="Q37" s="23"/>
      <c r="R37" s="22"/>
      <c r="S37" s="23"/>
      <c r="T37" s="22"/>
      <c r="U37" s="23"/>
      <c r="V37" s="22"/>
      <c r="W37" s="23"/>
      <c r="X37" s="22"/>
      <c r="Y37" s="23"/>
      <c r="Z37" s="22"/>
      <c r="AA37" s="23"/>
      <c r="AB37" s="22"/>
      <c r="AC37" s="23"/>
      <c r="AE37" s="29" t="str">
        <f t="shared" si="3"/>
        <v/>
      </c>
      <c r="AG37" s="7" t="str">
        <f>+$A$18</f>
        <v/>
      </c>
      <c r="AH37" s="7" t="str">
        <f>IF(A37&lt;&gt;"",IF(AE37&lt;&gt;"",AE37,0)+IF(M46&lt;&gt;"",M46,0),"")</f>
        <v/>
      </c>
      <c r="AI37" s="106" t="str">
        <f>IF(AH37="","",IF(AH37&gt;0,ROUND(AH37/LARGE(AH31:AH45,1),3),0))</f>
        <v/>
      </c>
    </row>
    <row r="38" spans="1:35" ht="13.5" x14ac:dyDescent="0.25">
      <c r="A38" s="59" t="str">
        <f>+$A$19</f>
        <v/>
      </c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2"/>
      <c r="Q38" s="23"/>
      <c r="R38" s="22"/>
      <c r="S38" s="23"/>
      <c r="T38" s="22"/>
      <c r="U38" s="23"/>
      <c r="V38" s="22"/>
      <c r="W38" s="23"/>
      <c r="X38" s="22"/>
      <c r="Y38" s="23"/>
      <c r="Z38" s="22"/>
      <c r="AA38" s="23"/>
      <c r="AB38" s="22"/>
      <c r="AC38" s="23"/>
      <c r="AE38" s="29" t="str">
        <f t="shared" si="3"/>
        <v/>
      </c>
      <c r="AG38" s="7" t="str">
        <f>+$A$19</f>
        <v/>
      </c>
      <c r="AH38" s="7" t="str">
        <f>IF(A38&lt;&gt;"",IF(AE38&lt;&gt;"",AE38,0)+IF(O46&lt;&gt;"",O46,0),"")</f>
        <v/>
      </c>
      <c r="AI38" s="106" t="str">
        <f>IF(AH38="","",IF(AH38&gt;0,ROUND(AH38/LARGE(AH31:AH45,1),3),0))</f>
        <v/>
      </c>
    </row>
    <row r="39" spans="1:35" ht="13.5" x14ac:dyDescent="0.25">
      <c r="A39" s="59" t="str">
        <f>+$A$20</f>
        <v/>
      </c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2"/>
      <c r="S39" s="23"/>
      <c r="T39" s="22"/>
      <c r="U39" s="23"/>
      <c r="V39" s="22"/>
      <c r="W39" s="23"/>
      <c r="X39" s="22"/>
      <c r="Y39" s="23"/>
      <c r="Z39" s="22"/>
      <c r="AA39" s="23"/>
      <c r="AB39" s="22"/>
      <c r="AC39" s="23"/>
      <c r="AE39" s="29" t="str">
        <f t="shared" si="3"/>
        <v/>
      </c>
      <c r="AG39" s="7" t="str">
        <f>+$A$20</f>
        <v/>
      </c>
      <c r="AH39" s="7" t="str">
        <f>IF(A39&lt;&gt;"",IF(AE39&lt;&gt;"",AE39,0)+IF(Q46&lt;&gt;"",Q46,0),"")</f>
        <v/>
      </c>
      <c r="AI39" s="106" t="str">
        <f>IF(AH39="","",IF(AH39&gt;0,ROUND(AH39/LARGE(AH31:AH45,1),3),0))</f>
        <v/>
      </c>
    </row>
    <row r="40" spans="1:35" ht="13.5" x14ac:dyDescent="0.25">
      <c r="A40" s="59" t="str">
        <f>+$A$21</f>
        <v/>
      </c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2"/>
      <c r="U40" s="23"/>
      <c r="V40" s="22"/>
      <c r="W40" s="23"/>
      <c r="X40" s="22"/>
      <c r="Y40" s="23"/>
      <c r="Z40" s="22"/>
      <c r="AA40" s="23"/>
      <c r="AB40" s="22"/>
      <c r="AC40" s="23"/>
      <c r="AE40" s="29" t="str">
        <f t="shared" si="3"/>
        <v/>
      </c>
      <c r="AG40" s="7" t="str">
        <f>+$A$21</f>
        <v/>
      </c>
      <c r="AH40" s="7" t="str">
        <f>IF(A40&lt;&gt;"",IF(AE40&lt;&gt;"",AE40,0)+IF(S46&lt;&gt;"",S46,0),"")</f>
        <v/>
      </c>
      <c r="AI40" s="106" t="str">
        <f>IF(AH40="","",IF(AH40&gt;0,ROUND(AH40/LARGE(AH31:AH45,1),3),0))</f>
        <v/>
      </c>
    </row>
    <row r="41" spans="1:35" ht="13.5" x14ac:dyDescent="0.25">
      <c r="A41" s="59" t="str">
        <f>+$A$22</f>
        <v/>
      </c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2"/>
      <c r="W41" s="23"/>
      <c r="X41" s="22"/>
      <c r="Y41" s="23"/>
      <c r="Z41" s="22"/>
      <c r="AA41" s="23"/>
      <c r="AB41" s="22"/>
      <c r="AC41" s="23"/>
      <c r="AE41" s="29" t="str">
        <f t="shared" si="3"/>
        <v/>
      </c>
      <c r="AG41" s="7" t="str">
        <f>+$A$22</f>
        <v/>
      </c>
      <c r="AH41" s="7" t="str">
        <f>IF(A41&lt;&gt;"",IF(AE41&lt;&gt;"",AE41,0)+IF(U46&lt;&gt;"",U46,0),"")</f>
        <v/>
      </c>
      <c r="AI41" s="106" t="str">
        <f>IF(AH41="","",IF(AH41&gt;0,ROUND(AH41/LARGE(AH31:AH45,1),3),0))</f>
        <v/>
      </c>
    </row>
    <row r="42" spans="1:35" ht="13.5" x14ac:dyDescent="0.25">
      <c r="A42" s="59" t="str">
        <f>+$A$23</f>
        <v/>
      </c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2"/>
      <c r="Y42" s="23"/>
      <c r="Z42" s="22"/>
      <c r="AA42" s="23"/>
      <c r="AB42" s="22"/>
      <c r="AC42" s="23"/>
      <c r="AE42" s="29" t="str">
        <f t="shared" si="3"/>
        <v/>
      </c>
      <c r="AG42" s="7" t="str">
        <f>+$A$23</f>
        <v/>
      </c>
      <c r="AH42" s="7" t="str">
        <f>IF(A42&lt;&gt;"",IF(AE42&lt;&gt;"",AE42,0)+IF(W46&lt;&gt;"",W46,0),"")</f>
        <v/>
      </c>
      <c r="AI42" s="106" t="str">
        <f>IF(AH42="","",IF(AH42&gt;0,ROUND(AH42/LARGE(AH31:AH45,1),3),0))</f>
        <v/>
      </c>
    </row>
    <row r="43" spans="1:35" ht="13.5" x14ac:dyDescent="0.25">
      <c r="A43" s="59" t="str">
        <f>+$A$24</f>
        <v/>
      </c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2"/>
      <c r="AA43" s="23"/>
      <c r="AB43" s="22"/>
      <c r="AC43" s="23"/>
      <c r="AE43" s="29" t="str">
        <f t="shared" si="3"/>
        <v/>
      </c>
      <c r="AG43" s="7" t="str">
        <f>+$A$24</f>
        <v/>
      </c>
      <c r="AH43" s="7" t="str">
        <f>IF(A43&lt;&gt;"",IF(AE43&lt;&gt;"",AE43,0)+IF(Y46&lt;&gt;"",Y46,0),"")</f>
        <v/>
      </c>
      <c r="AI43" s="106" t="str">
        <f>IF(AH43="","",IF(AH43&gt;0,ROUND(AH43/LARGE(AH31:AH45,1),3),0))</f>
        <v/>
      </c>
    </row>
    <row r="44" spans="1:35" ht="13.5" x14ac:dyDescent="0.25">
      <c r="A44" s="59" t="str">
        <f>+$A$25</f>
        <v/>
      </c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2"/>
      <c r="AC44" s="23"/>
      <c r="AE44" s="29" t="str">
        <f t="shared" si="3"/>
        <v/>
      </c>
      <c r="AG44" s="7" t="str">
        <f>+$A$25</f>
        <v/>
      </c>
      <c r="AH44" s="7" t="str">
        <f>IF(A44&lt;&gt;"",IF(AE44&lt;&gt;"",AE44,0)+IF(AA46&lt;&gt;"",AA46,0),"")</f>
        <v/>
      </c>
      <c r="AI44" s="106" t="str">
        <f>IF(AH44="","",IF(AH44&gt;0,ROUND(AH44/LARGE(AH31:AH45,1),3),0))</f>
        <v/>
      </c>
    </row>
    <row r="45" spans="1:35" x14ac:dyDescent="0.2">
      <c r="A45" s="59" t="str">
        <f>+$A$26</f>
        <v/>
      </c>
      <c r="C45" s="3"/>
      <c r="AE45" s="26"/>
      <c r="AG45" s="40" t="str">
        <f>+$A$26</f>
        <v/>
      </c>
      <c r="AH45" s="40" t="str">
        <f>IF(A45&lt;&gt;"",IF(AE45&lt;&gt;"",AE45,0)+IF(AC46&lt;&gt;"",AC46,0),"")</f>
        <v/>
      </c>
      <c r="AI45" s="107" t="str">
        <f>IF(AH45="","",IF(AH45&gt;0,ROUND(AH45/LARGE(AH31:AH45,1),3),0))</f>
        <v/>
      </c>
    </row>
    <row r="46" spans="1:35" s="26" customFormat="1" x14ac:dyDescent="0.2">
      <c r="C46" s="27" t="str">
        <f>IF(C30="","",SUM(C31:C44))</f>
        <v/>
      </c>
      <c r="E46" s="27" t="str">
        <f>IF(E30="","",SUM(E31:E44))</f>
        <v/>
      </c>
      <c r="G46" s="27" t="str">
        <f>IF(G30="","",SUM(G31:G44))</f>
        <v/>
      </c>
      <c r="I46" s="27" t="str">
        <f>IF(I30="","",SUM(I31:I44))</f>
        <v/>
      </c>
      <c r="K46" s="27" t="str">
        <f>IF(K30="","",SUM(K31:K44))</f>
        <v/>
      </c>
      <c r="M46" s="27" t="str">
        <f>IF(M30="","",SUM(M31:M44))</f>
        <v/>
      </c>
      <c r="O46" s="27" t="str">
        <f>IF(O30="","",SUM(O31:O44))</f>
        <v/>
      </c>
      <c r="Q46" s="27" t="str">
        <f>IF(Q30="","",SUM(Q31:Q44))</f>
        <v/>
      </c>
      <c r="S46" s="27" t="str">
        <f>IF(S30="","",SUM(S31:S44))</f>
        <v/>
      </c>
      <c r="U46" s="27" t="str">
        <f>IF(U30="","",SUM(U31:U44))</f>
        <v/>
      </c>
      <c r="W46" s="27" t="str">
        <f>IF(W30="","",SUM(W31:W44))</f>
        <v/>
      </c>
      <c r="X46" s="27"/>
      <c r="Y46" s="27" t="str">
        <f>IF(Y30="","",SUM(Y31:Y44))</f>
        <v/>
      </c>
      <c r="AA46" s="27" t="str">
        <f>IF(AA30="","",SUM(AA31:AA44))</f>
        <v/>
      </c>
      <c r="AC46" s="27" t="str">
        <f>IF(AC30="","",SUM(AC31:AC44))</f>
        <v/>
      </c>
      <c r="AG46" s="41"/>
      <c r="AH46" s="93"/>
      <c r="AI46" s="41"/>
    </row>
    <row r="47" spans="1:35" ht="24" customHeight="1" x14ac:dyDescent="0.2">
      <c r="AC47" s="8" t="str">
        <f>"Firma ("&amp;Anagrafica!B89&amp;")"</f>
        <v>Firma (Commissario 1)</v>
      </c>
      <c r="AE47" s="88"/>
      <c r="AF47" s="88"/>
      <c r="AG47" s="89"/>
      <c r="AH47" s="88"/>
      <c r="AI47" s="88"/>
    </row>
    <row r="48" spans="1:35" ht="18.75" x14ac:dyDescent="0.3">
      <c r="A48" s="19" t="str">
        <f>IF(Anagrafica!A90&lt;&gt;"",Anagrafica!A90&amp;" - "&amp;Anagrafica!B90,"")</f>
        <v>2 - Commissario 2</v>
      </c>
      <c r="B48" s="20"/>
      <c r="D48" s="1"/>
      <c r="AE48" s="90"/>
      <c r="AF48" s="90"/>
      <c r="AG48" s="91"/>
      <c r="AH48" s="90"/>
      <c r="AI48" s="90"/>
    </row>
    <row r="49" spans="1:35" s="5" customFormat="1" ht="13.5" customHeight="1" x14ac:dyDescent="0.2">
      <c r="A49" s="4" t="s">
        <v>10</v>
      </c>
      <c r="C49" s="60" t="str">
        <f>$A$13</f>
        <v/>
      </c>
      <c r="E49" s="60" t="str">
        <f>+$A$14</f>
        <v/>
      </c>
      <c r="G49" s="60" t="str">
        <f>+$A$15</f>
        <v/>
      </c>
      <c r="I49" s="60" t="str">
        <f>+$A$16</f>
        <v/>
      </c>
      <c r="K49" s="60" t="str">
        <f>+$A$17</f>
        <v/>
      </c>
      <c r="M49" s="60" t="str">
        <f>+$A$18</f>
        <v/>
      </c>
      <c r="O49" s="60" t="str">
        <f>+$A$19</f>
        <v/>
      </c>
      <c r="Q49" s="60" t="str">
        <f>+$A$20</f>
        <v/>
      </c>
      <c r="S49" s="60" t="str">
        <f>+$A$21</f>
        <v/>
      </c>
      <c r="U49" s="60" t="str">
        <f>+$A$22</f>
        <v/>
      </c>
      <c r="W49" s="60" t="str">
        <f>+$A$23</f>
        <v/>
      </c>
      <c r="Y49" s="60" t="str">
        <f>+$A$24</f>
        <v/>
      </c>
      <c r="AA49" s="60" t="str">
        <f>+$A$25</f>
        <v/>
      </c>
      <c r="AC49" s="60" t="str">
        <f>+$A$26</f>
        <v/>
      </c>
      <c r="AE49" s="26"/>
      <c r="AG49" s="4" t="s">
        <v>10</v>
      </c>
      <c r="AH49" s="5" t="s">
        <v>1</v>
      </c>
      <c r="AI49" s="5" t="s">
        <v>0</v>
      </c>
    </row>
    <row r="50" spans="1:35" ht="13.5" x14ac:dyDescent="0.25">
      <c r="A50" s="59" t="str">
        <f>+$A$12</f>
        <v/>
      </c>
      <c r="B50" s="22"/>
      <c r="C50" s="23"/>
      <c r="D50" s="22"/>
      <c r="E50" s="23"/>
      <c r="F50" s="22"/>
      <c r="G50" s="23"/>
      <c r="H50" s="22"/>
      <c r="I50" s="23"/>
      <c r="J50" s="22"/>
      <c r="K50" s="23"/>
      <c r="L50" s="22"/>
      <c r="M50" s="23"/>
      <c r="N50" s="22"/>
      <c r="O50" s="23"/>
      <c r="P50" s="22"/>
      <c r="Q50" s="23"/>
      <c r="R50" s="22"/>
      <c r="S50" s="23"/>
      <c r="T50" s="22"/>
      <c r="U50" s="23"/>
      <c r="V50" s="22"/>
      <c r="W50" s="23"/>
      <c r="X50" s="22"/>
      <c r="Y50" s="23"/>
      <c r="Z50" s="22"/>
      <c r="AA50" s="23"/>
      <c r="AB50" s="22"/>
      <c r="AC50" s="23"/>
      <c r="AE50" s="29" t="str">
        <f t="shared" ref="AE50:AE63" si="4">IF(OR(A50="",AND(A50&lt;&gt;"",A51="")),"",SUM(B50,D50,F50,H50,J50,L50,N50,P50,R50,T50,V50,X50,Z50,AB50))</f>
        <v/>
      </c>
      <c r="AG50" s="6" t="str">
        <f>+$A$12</f>
        <v/>
      </c>
      <c r="AH50" s="6" t="str">
        <f>IF(A50&lt;&gt;"",AE50,"")</f>
        <v/>
      </c>
      <c r="AI50" s="105" t="str">
        <f>IF(AH50="","",IF(AH50&gt;0,ROUND(AH50/LARGE(AH50:AH64,1),3),0))</f>
        <v/>
      </c>
    </row>
    <row r="51" spans="1:35" ht="13.5" x14ac:dyDescent="0.25">
      <c r="A51" s="59" t="str">
        <f>+$A$13</f>
        <v/>
      </c>
      <c r="B51" s="24"/>
      <c r="C51" s="24"/>
      <c r="D51" s="22"/>
      <c r="E51" s="23"/>
      <c r="F51" s="22"/>
      <c r="G51" s="23"/>
      <c r="H51" s="22"/>
      <c r="I51" s="23"/>
      <c r="J51" s="22"/>
      <c r="K51" s="23"/>
      <c r="L51" s="22"/>
      <c r="M51" s="23"/>
      <c r="N51" s="22"/>
      <c r="O51" s="23"/>
      <c r="P51" s="22"/>
      <c r="Q51" s="23"/>
      <c r="R51" s="22"/>
      <c r="S51" s="23"/>
      <c r="T51" s="22"/>
      <c r="U51" s="23"/>
      <c r="V51" s="22"/>
      <c r="W51" s="23"/>
      <c r="X51" s="22"/>
      <c r="Y51" s="23"/>
      <c r="Z51" s="22"/>
      <c r="AA51" s="23"/>
      <c r="AB51" s="22"/>
      <c r="AC51" s="23"/>
      <c r="AE51" s="29" t="str">
        <f t="shared" si="4"/>
        <v/>
      </c>
      <c r="AG51" s="7" t="str">
        <f>+$A$13</f>
        <v/>
      </c>
      <c r="AH51" s="7" t="str">
        <f>IF(A51&lt;&gt;"",IF(AE51&lt;&gt;"",AE51,0)+IF(C65&lt;&gt;"",C65,0),"")</f>
        <v/>
      </c>
      <c r="AI51" s="106" t="str">
        <f>IF(AH51="","",IF(AH51&gt;0,ROUND(AH51/LARGE(AH50:AH64,1),3),0))</f>
        <v/>
      </c>
    </row>
    <row r="52" spans="1:35" ht="13.5" x14ac:dyDescent="0.25">
      <c r="A52" s="59" t="str">
        <f>+$A$14</f>
        <v/>
      </c>
      <c r="B52" s="24"/>
      <c r="C52" s="24"/>
      <c r="D52" s="24"/>
      <c r="E52" s="24"/>
      <c r="F52" s="22"/>
      <c r="G52" s="23"/>
      <c r="H52" s="22"/>
      <c r="I52" s="23"/>
      <c r="J52" s="22"/>
      <c r="K52" s="23"/>
      <c r="L52" s="22"/>
      <c r="M52" s="23"/>
      <c r="N52" s="22"/>
      <c r="O52" s="23"/>
      <c r="P52" s="22"/>
      <c r="Q52" s="23"/>
      <c r="R52" s="22"/>
      <c r="S52" s="23"/>
      <c r="T52" s="22"/>
      <c r="U52" s="23"/>
      <c r="V52" s="22"/>
      <c r="W52" s="23"/>
      <c r="X52" s="22"/>
      <c r="Y52" s="23"/>
      <c r="Z52" s="22"/>
      <c r="AA52" s="23"/>
      <c r="AB52" s="22"/>
      <c r="AC52" s="23"/>
      <c r="AE52" s="29" t="str">
        <f t="shared" si="4"/>
        <v/>
      </c>
      <c r="AG52" s="7" t="str">
        <f>+$A$14</f>
        <v/>
      </c>
      <c r="AH52" s="7" t="str">
        <f>IF(A52&lt;&gt;"",IF(AE52&lt;&gt;"",AE52,0)+IF(E65&lt;&gt;"",E65,0),"")</f>
        <v/>
      </c>
      <c r="AI52" s="106" t="str">
        <f>IF(AH52="","",IF(AH52&gt;0,ROUND(AH52/LARGE(AH50:AH64,1),3),0))</f>
        <v/>
      </c>
    </row>
    <row r="53" spans="1:35" ht="13.5" x14ac:dyDescent="0.25">
      <c r="A53" s="59" t="str">
        <f>+$A$15</f>
        <v/>
      </c>
      <c r="B53" s="24"/>
      <c r="C53" s="24"/>
      <c r="D53" s="24"/>
      <c r="E53" s="24"/>
      <c r="F53" s="24"/>
      <c r="G53" s="24"/>
      <c r="H53" s="22"/>
      <c r="I53" s="23"/>
      <c r="J53" s="22"/>
      <c r="K53" s="23"/>
      <c r="L53" s="22"/>
      <c r="M53" s="23"/>
      <c r="N53" s="22"/>
      <c r="O53" s="23"/>
      <c r="P53" s="22"/>
      <c r="Q53" s="23"/>
      <c r="R53" s="22"/>
      <c r="S53" s="23"/>
      <c r="T53" s="22"/>
      <c r="U53" s="23"/>
      <c r="V53" s="22"/>
      <c r="W53" s="23"/>
      <c r="X53" s="22"/>
      <c r="Y53" s="23"/>
      <c r="Z53" s="22"/>
      <c r="AA53" s="23"/>
      <c r="AB53" s="22"/>
      <c r="AC53" s="23"/>
      <c r="AE53" s="29" t="str">
        <f t="shared" si="4"/>
        <v/>
      </c>
      <c r="AG53" s="7" t="str">
        <f>+$A$15</f>
        <v/>
      </c>
      <c r="AH53" s="7" t="str">
        <f>IF(A53&lt;&gt;"",IF(AE53&lt;&gt;"",AE53,0)+IF(G65&lt;&gt;"",G65,0),"")</f>
        <v/>
      </c>
      <c r="AI53" s="106" t="str">
        <f>IF(AH53="","",IF(AH53&gt;0,ROUND(AH53/LARGE(AH50:AH64,1),3),0))</f>
        <v/>
      </c>
    </row>
    <row r="54" spans="1:35" ht="13.5" x14ac:dyDescent="0.25">
      <c r="A54" s="59" t="str">
        <f>+$A$16</f>
        <v/>
      </c>
      <c r="B54" s="24"/>
      <c r="C54" s="24"/>
      <c r="D54" s="24"/>
      <c r="E54" s="24"/>
      <c r="F54" s="24"/>
      <c r="G54" s="24"/>
      <c r="H54" s="24"/>
      <c r="I54" s="24"/>
      <c r="J54" s="22"/>
      <c r="K54" s="23"/>
      <c r="L54" s="22"/>
      <c r="M54" s="23"/>
      <c r="N54" s="22"/>
      <c r="O54" s="23"/>
      <c r="P54" s="22"/>
      <c r="Q54" s="23"/>
      <c r="R54" s="22"/>
      <c r="S54" s="23"/>
      <c r="T54" s="22"/>
      <c r="U54" s="23"/>
      <c r="V54" s="22"/>
      <c r="W54" s="23"/>
      <c r="X54" s="22"/>
      <c r="Y54" s="23"/>
      <c r="Z54" s="22"/>
      <c r="AA54" s="23"/>
      <c r="AB54" s="22"/>
      <c r="AC54" s="23"/>
      <c r="AE54" s="29" t="str">
        <f t="shared" si="4"/>
        <v/>
      </c>
      <c r="AG54" s="7" t="str">
        <f>+$A$16</f>
        <v/>
      </c>
      <c r="AH54" s="7" t="str">
        <f>IF(A54&lt;&gt;"",IF(AE54&lt;&gt;"",AE54,0)+IF(I65&lt;&gt;"",I65,0),"")</f>
        <v/>
      </c>
      <c r="AI54" s="106" t="str">
        <f>IF(AH54="","",IF(AH54&gt;0,ROUND(AH54/LARGE(AH50:AH64,1),3),0))</f>
        <v/>
      </c>
    </row>
    <row r="55" spans="1:35" ht="13.5" x14ac:dyDescent="0.25">
      <c r="A55" s="59" t="str">
        <f>+$A$17</f>
        <v/>
      </c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2"/>
      <c r="M55" s="23"/>
      <c r="N55" s="22"/>
      <c r="O55" s="23"/>
      <c r="P55" s="22"/>
      <c r="Q55" s="23"/>
      <c r="R55" s="22"/>
      <c r="S55" s="23"/>
      <c r="T55" s="22"/>
      <c r="U55" s="23"/>
      <c r="V55" s="22"/>
      <c r="W55" s="23"/>
      <c r="X55" s="22"/>
      <c r="Y55" s="23"/>
      <c r="Z55" s="22"/>
      <c r="AA55" s="23"/>
      <c r="AB55" s="22"/>
      <c r="AC55" s="23"/>
      <c r="AE55" s="29" t="str">
        <f t="shared" si="4"/>
        <v/>
      </c>
      <c r="AG55" s="7" t="str">
        <f>+$A$17</f>
        <v/>
      </c>
      <c r="AH55" s="7" t="str">
        <f>IF(A55&lt;&gt;"",IF(AE55&lt;&gt;"",AE55,0)+IF(K65&lt;&gt;"",K65,0),"")</f>
        <v/>
      </c>
      <c r="AI55" s="106" t="str">
        <f>IF(AH55="","",IF(AH55&gt;0,ROUND(AH55/LARGE(AH50:AH64,1),3),0))</f>
        <v/>
      </c>
    </row>
    <row r="56" spans="1:35" ht="13.5" x14ac:dyDescent="0.25">
      <c r="A56" s="59" t="str">
        <f>+$A$18</f>
        <v/>
      </c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2"/>
      <c r="O56" s="23"/>
      <c r="P56" s="22"/>
      <c r="Q56" s="23"/>
      <c r="R56" s="22"/>
      <c r="S56" s="23"/>
      <c r="T56" s="22"/>
      <c r="U56" s="23"/>
      <c r="V56" s="22"/>
      <c r="W56" s="23"/>
      <c r="X56" s="22"/>
      <c r="Y56" s="23"/>
      <c r="Z56" s="22"/>
      <c r="AA56" s="23"/>
      <c r="AB56" s="22"/>
      <c r="AC56" s="23"/>
      <c r="AE56" s="29" t="str">
        <f t="shared" si="4"/>
        <v/>
      </c>
      <c r="AG56" s="7" t="str">
        <f>+$A$18</f>
        <v/>
      </c>
      <c r="AH56" s="7" t="str">
        <f>IF(A56&lt;&gt;"",IF(AE56&lt;&gt;"",AE56,0)+IF(M65&lt;&gt;"",M65,0),"")</f>
        <v/>
      </c>
      <c r="AI56" s="106" t="str">
        <f>IF(AH56="","",IF(AH56&gt;0,ROUND(AH56/LARGE(AH50:AH64,1),3),0))</f>
        <v/>
      </c>
    </row>
    <row r="57" spans="1:35" ht="13.5" x14ac:dyDescent="0.25">
      <c r="A57" s="59" t="str">
        <f>+$A$19</f>
        <v/>
      </c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2"/>
      <c r="Q57" s="23"/>
      <c r="R57" s="22"/>
      <c r="S57" s="23"/>
      <c r="T57" s="22"/>
      <c r="U57" s="23"/>
      <c r="V57" s="22"/>
      <c r="W57" s="23"/>
      <c r="X57" s="22"/>
      <c r="Y57" s="23"/>
      <c r="Z57" s="22"/>
      <c r="AA57" s="23"/>
      <c r="AB57" s="22"/>
      <c r="AC57" s="23"/>
      <c r="AE57" s="29" t="str">
        <f t="shared" si="4"/>
        <v/>
      </c>
      <c r="AG57" s="7" t="str">
        <f>+$A$19</f>
        <v/>
      </c>
      <c r="AH57" s="7" t="str">
        <f>IF(A57&lt;&gt;"",IF(AE57&lt;&gt;"",AE57,0)+IF(O65&lt;&gt;"",O65,0),"")</f>
        <v/>
      </c>
      <c r="AI57" s="106" t="str">
        <f>IF(AH57="","",IF(AH57&gt;0,ROUND(AH57/LARGE(AH50:AH64,1),3),0))</f>
        <v/>
      </c>
    </row>
    <row r="58" spans="1:35" ht="13.5" x14ac:dyDescent="0.25">
      <c r="A58" s="59" t="str">
        <f>+$A$20</f>
        <v/>
      </c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2"/>
      <c r="S58" s="23"/>
      <c r="T58" s="22"/>
      <c r="U58" s="23"/>
      <c r="V58" s="22"/>
      <c r="W58" s="23"/>
      <c r="X58" s="22"/>
      <c r="Y58" s="23"/>
      <c r="Z58" s="22"/>
      <c r="AA58" s="23"/>
      <c r="AB58" s="22"/>
      <c r="AC58" s="23"/>
      <c r="AE58" s="29" t="str">
        <f t="shared" si="4"/>
        <v/>
      </c>
      <c r="AG58" s="7" t="str">
        <f>+$A$20</f>
        <v/>
      </c>
      <c r="AH58" s="7" t="str">
        <f>IF(A58&lt;&gt;"",IF(AE58&lt;&gt;"",AE58,0)+IF(Q65&lt;&gt;"",Q65,0),"")</f>
        <v/>
      </c>
      <c r="AI58" s="106" t="str">
        <f>IF(AH58="","",IF(AH58&gt;0,ROUND(AH58/LARGE(AH50:AH64,1),3),0))</f>
        <v/>
      </c>
    </row>
    <row r="59" spans="1:35" ht="13.5" x14ac:dyDescent="0.25">
      <c r="A59" s="59" t="str">
        <f>+$A$21</f>
        <v/>
      </c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2"/>
      <c r="U59" s="23"/>
      <c r="V59" s="22"/>
      <c r="W59" s="23"/>
      <c r="X59" s="22"/>
      <c r="Y59" s="23"/>
      <c r="Z59" s="22"/>
      <c r="AA59" s="23"/>
      <c r="AB59" s="22"/>
      <c r="AC59" s="23"/>
      <c r="AE59" s="29" t="str">
        <f t="shared" si="4"/>
        <v/>
      </c>
      <c r="AG59" s="7" t="str">
        <f>+$A$21</f>
        <v/>
      </c>
      <c r="AH59" s="7" t="str">
        <f>IF(A59&lt;&gt;"",IF(AE59&lt;&gt;"",AE59,0)+IF(S65&lt;&gt;"",S65,0),"")</f>
        <v/>
      </c>
      <c r="AI59" s="106" t="str">
        <f>IF(AH59="","",IF(AH59&gt;0,ROUND(AH59/LARGE(AH50:AH64,1),3),0))</f>
        <v/>
      </c>
    </row>
    <row r="60" spans="1:35" ht="13.5" x14ac:dyDescent="0.25">
      <c r="A60" s="59" t="str">
        <f>+$A$22</f>
        <v/>
      </c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2"/>
      <c r="W60" s="23"/>
      <c r="X60" s="22"/>
      <c r="Y60" s="23"/>
      <c r="Z60" s="22"/>
      <c r="AA60" s="23"/>
      <c r="AB60" s="22"/>
      <c r="AC60" s="23"/>
      <c r="AE60" s="29" t="str">
        <f t="shared" si="4"/>
        <v/>
      </c>
      <c r="AG60" s="7" t="str">
        <f>+$A$22</f>
        <v/>
      </c>
      <c r="AH60" s="7" t="str">
        <f>IF(A60&lt;&gt;"",IF(AE60&lt;&gt;"",AE60,0)+IF(U65&lt;&gt;"",U65,0),"")</f>
        <v/>
      </c>
      <c r="AI60" s="106" t="str">
        <f>IF(AH60="","",IF(AH60&gt;0,ROUND(AH60/LARGE(AH50:AH64,1),3),0))</f>
        <v/>
      </c>
    </row>
    <row r="61" spans="1:35" ht="13.5" x14ac:dyDescent="0.25">
      <c r="A61" s="59" t="str">
        <f>+$A$23</f>
        <v/>
      </c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2"/>
      <c r="Y61" s="23"/>
      <c r="Z61" s="22"/>
      <c r="AA61" s="23"/>
      <c r="AB61" s="22"/>
      <c r="AC61" s="23"/>
      <c r="AE61" s="29" t="str">
        <f t="shared" si="4"/>
        <v/>
      </c>
      <c r="AG61" s="7" t="str">
        <f>+$A$23</f>
        <v/>
      </c>
      <c r="AH61" s="7" t="str">
        <f>IF(A61&lt;&gt;"",IF(AE61&lt;&gt;"",AE61,0)+IF(W65&lt;&gt;"",W65,0),"")</f>
        <v/>
      </c>
      <c r="AI61" s="106" t="str">
        <f>IF(AH61="","",IF(AH61&gt;0,ROUND(AH61/LARGE(AH50:AH64,1),3),0))</f>
        <v/>
      </c>
    </row>
    <row r="62" spans="1:35" ht="13.5" x14ac:dyDescent="0.25">
      <c r="A62" s="59" t="str">
        <f>+$A$24</f>
        <v/>
      </c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2"/>
      <c r="AA62" s="23"/>
      <c r="AB62" s="22"/>
      <c r="AC62" s="23"/>
      <c r="AE62" s="29" t="str">
        <f t="shared" si="4"/>
        <v/>
      </c>
      <c r="AG62" s="7" t="str">
        <f>+$A$24</f>
        <v/>
      </c>
      <c r="AH62" s="7" t="str">
        <f>IF(A62&lt;&gt;"",IF(AE62&lt;&gt;"",AE62,0)+IF(Y65&lt;&gt;"",Y65,0),"")</f>
        <v/>
      </c>
      <c r="AI62" s="106" t="str">
        <f>IF(AH62="","",IF(AH62&gt;0,ROUND(AH62/LARGE(AH50:AH64,1),3),0))</f>
        <v/>
      </c>
    </row>
    <row r="63" spans="1:35" ht="13.5" x14ac:dyDescent="0.25">
      <c r="A63" s="59" t="str">
        <f>+$A$25</f>
        <v/>
      </c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2"/>
      <c r="AC63" s="23"/>
      <c r="AE63" s="29" t="str">
        <f t="shared" si="4"/>
        <v/>
      </c>
      <c r="AG63" s="7" t="str">
        <f>+$A$25</f>
        <v/>
      </c>
      <c r="AH63" s="7" t="str">
        <f>IF(A63&lt;&gt;"",IF(AE63&lt;&gt;"",AE63,0)+IF(AA65&lt;&gt;"",AA65,0),"")</f>
        <v/>
      </c>
      <c r="AI63" s="106" t="str">
        <f>IF(AH63="","",IF(AH63&gt;0,ROUND(AH63/LARGE(AH50:AH64,1),3),0))</f>
        <v/>
      </c>
    </row>
    <row r="64" spans="1:35" x14ac:dyDescent="0.2">
      <c r="A64" s="59" t="str">
        <f>+$A$26</f>
        <v/>
      </c>
      <c r="C64" s="3"/>
      <c r="AE64" s="26"/>
      <c r="AG64" s="40" t="str">
        <f>+$A$26</f>
        <v/>
      </c>
      <c r="AH64" s="40" t="str">
        <f>IF(A64&lt;&gt;"",IF(AE64&lt;&gt;"",AE64,0)+IF(AC65&lt;&gt;"",AC65,0),"")</f>
        <v/>
      </c>
      <c r="AI64" s="107" t="str">
        <f>IF(AH64="","",IF(AH64&gt;0,ROUND(AH64/LARGE(AH50:AH64,1),3),0))</f>
        <v/>
      </c>
    </row>
    <row r="65" spans="1:35" s="26" customFormat="1" x14ac:dyDescent="0.2">
      <c r="C65" s="27" t="str">
        <f>IF(C49="","",SUM(C50:C63))</f>
        <v/>
      </c>
      <c r="E65" s="27" t="str">
        <f>IF(E49="","",SUM(E50:E63))</f>
        <v/>
      </c>
      <c r="G65" s="27" t="str">
        <f>IF(G49="","",SUM(G50:G63))</f>
        <v/>
      </c>
      <c r="I65" s="27" t="str">
        <f>IF(I49="","",SUM(I50:I63))</f>
        <v/>
      </c>
      <c r="K65" s="27" t="str">
        <f>IF(K49="","",SUM(K50:K63))</f>
        <v/>
      </c>
      <c r="M65" s="27" t="str">
        <f>IF(M49="","",SUM(M50:M63))</f>
        <v/>
      </c>
      <c r="O65" s="27" t="str">
        <f>IF(O49="","",SUM(O50:O63))</f>
        <v/>
      </c>
      <c r="Q65" s="27" t="str">
        <f>IF(Q49="","",SUM(Q50:Q63))</f>
        <v/>
      </c>
      <c r="S65" s="27" t="str">
        <f>IF(S49="","",SUM(S50:S63))</f>
        <v/>
      </c>
      <c r="U65" s="27" t="str">
        <f>IF(U49="","",SUM(U50:U63))</f>
        <v/>
      </c>
      <c r="W65" s="27" t="str">
        <f>IF(W49="","",SUM(W50:W63))</f>
        <v/>
      </c>
      <c r="X65" s="27"/>
      <c r="Y65" s="27" t="str">
        <f>IF(Y49="","",SUM(Y50:Y63))</f>
        <v/>
      </c>
      <c r="AA65" s="27" t="str">
        <f>IF(AA49="","",SUM(AA50:AA63))</f>
        <v/>
      </c>
      <c r="AC65" s="27" t="str">
        <f>IF(AC49="","",SUM(AC50:AC63))</f>
        <v/>
      </c>
      <c r="AG65" s="41"/>
      <c r="AH65" s="93"/>
      <c r="AI65" s="41"/>
    </row>
    <row r="66" spans="1:35" ht="24" customHeight="1" x14ac:dyDescent="0.2">
      <c r="AC66" s="8" t="str">
        <f>"Firma ("&amp;Anagrafica!B90&amp;")"</f>
        <v>Firma (Commissario 2)</v>
      </c>
      <c r="AE66" s="88"/>
      <c r="AF66" s="88"/>
      <c r="AG66" s="89"/>
      <c r="AH66" s="88"/>
      <c r="AI66" s="88"/>
    </row>
    <row r="67" spans="1:35" ht="18.75" x14ac:dyDescent="0.3">
      <c r="A67" s="19" t="str">
        <f>IF(Anagrafica!A91&lt;&gt;"",Anagrafica!A91&amp;" - "&amp;Anagrafica!B91,"")</f>
        <v>3 - Commissario 3</v>
      </c>
      <c r="B67" s="20"/>
      <c r="D67" s="1"/>
    </row>
    <row r="68" spans="1:35" s="5" customFormat="1" ht="13.5" customHeight="1" x14ac:dyDescent="0.2">
      <c r="A68" s="4" t="s">
        <v>10</v>
      </c>
      <c r="C68" s="60" t="str">
        <f>$A$13</f>
        <v/>
      </c>
      <c r="E68" s="60" t="str">
        <f>+$A$14</f>
        <v/>
      </c>
      <c r="G68" s="60" t="str">
        <f>+$A$15</f>
        <v/>
      </c>
      <c r="I68" s="60" t="str">
        <f>+$A$16</f>
        <v/>
      </c>
      <c r="K68" s="60" t="str">
        <f>+$A$17</f>
        <v/>
      </c>
      <c r="M68" s="60" t="str">
        <f>+$A$18</f>
        <v/>
      </c>
      <c r="O68" s="60" t="str">
        <f>+$A$19</f>
        <v/>
      </c>
      <c r="Q68" s="60" t="str">
        <f>+$A$20</f>
        <v/>
      </c>
      <c r="S68" s="60" t="str">
        <f>+$A$21</f>
        <v/>
      </c>
      <c r="U68" s="60" t="str">
        <f>+$A$22</f>
        <v/>
      </c>
      <c r="W68" s="60" t="str">
        <f>+$A$23</f>
        <v/>
      </c>
      <c r="Y68" s="60" t="str">
        <f>+$A$24</f>
        <v/>
      </c>
      <c r="AA68" s="60" t="str">
        <f>+$A$25</f>
        <v/>
      </c>
      <c r="AC68" s="60" t="str">
        <f>+$A$26</f>
        <v/>
      </c>
      <c r="AE68" s="26"/>
      <c r="AG68" s="4" t="s">
        <v>10</v>
      </c>
      <c r="AH68" s="5" t="s">
        <v>1</v>
      </c>
      <c r="AI68" s="5" t="s">
        <v>0</v>
      </c>
    </row>
    <row r="69" spans="1:35" ht="13.5" x14ac:dyDescent="0.25">
      <c r="A69" s="59" t="str">
        <f>+$A$12</f>
        <v/>
      </c>
      <c r="B69" s="22"/>
      <c r="C69" s="23"/>
      <c r="D69" s="22"/>
      <c r="E69" s="23"/>
      <c r="F69" s="22"/>
      <c r="G69" s="23"/>
      <c r="H69" s="22"/>
      <c r="I69" s="23"/>
      <c r="J69" s="22"/>
      <c r="K69" s="23"/>
      <c r="L69" s="22"/>
      <c r="M69" s="23"/>
      <c r="N69" s="22"/>
      <c r="O69" s="23"/>
      <c r="P69" s="22"/>
      <c r="Q69" s="23"/>
      <c r="R69" s="22"/>
      <c r="S69" s="23"/>
      <c r="T69" s="22"/>
      <c r="U69" s="23"/>
      <c r="V69" s="22"/>
      <c r="W69" s="23"/>
      <c r="X69" s="22"/>
      <c r="Y69" s="23"/>
      <c r="Z69" s="22"/>
      <c r="AA69" s="23"/>
      <c r="AB69" s="22"/>
      <c r="AC69" s="23"/>
      <c r="AE69" s="29" t="str">
        <f t="shared" ref="AE69:AE82" si="5">IF(OR(A69="",AND(A69&lt;&gt;"",A70="")),"",SUM(B69,D69,F69,H69,J69,L69,N69,P69,R69,T69,V69,X69,Z69,AB69))</f>
        <v/>
      </c>
      <c r="AG69" s="6" t="str">
        <f>+$A$12</f>
        <v/>
      </c>
      <c r="AH69" s="6" t="str">
        <f>IF(A69&lt;&gt;"",AE69,"")</f>
        <v/>
      </c>
      <c r="AI69" s="105" t="str">
        <f>IF(AH69="","",IF(AH69&gt;0,ROUND(AH69/LARGE(AH69:AH83,1),3),0))</f>
        <v/>
      </c>
    </row>
    <row r="70" spans="1:35" ht="13.5" x14ac:dyDescent="0.25">
      <c r="A70" s="59" t="str">
        <f>+$A$13</f>
        <v/>
      </c>
      <c r="B70" s="24"/>
      <c r="C70" s="24"/>
      <c r="D70" s="22"/>
      <c r="E70" s="23"/>
      <c r="F70" s="22"/>
      <c r="G70" s="23"/>
      <c r="H70" s="22"/>
      <c r="I70" s="23"/>
      <c r="J70" s="22"/>
      <c r="K70" s="23"/>
      <c r="L70" s="22"/>
      <c r="M70" s="23"/>
      <c r="N70" s="22"/>
      <c r="O70" s="23"/>
      <c r="P70" s="22"/>
      <c r="Q70" s="23"/>
      <c r="R70" s="22"/>
      <c r="S70" s="23"/>
      <c r="T70" s="22"/>
      <c r="U70" s="23"/>
      <c r="V70" s="22"/>
      <c r="W70" s="23"/>
      <c r="X70" s="22"/>
      <c r="Y70" s="23"/>
      <c r="Z70" s="22"/>
      <c r="AA70" s="23"/>
      <c r="AB70" s="22"/>
      <c r="AC70" s="23"/>
      <c r="AE70" s="29" t="str">
        <f t="shared" si="5"/>
        <v/>
      </c>
      <c r="AG70" s="7" t="str">
        <f>+$A$13</f>
        <v/>
      </c>
      <c r="AH70" s="7" t="str">
        <f>IF(A70&lt;&gt;"",IF(AE70&lt;&gt;"",AE70,0)+IF(C84&lt;&gt;"",C84,0),"")</f>
        <v/>
      </c>
      <c r="AI70" s="106" t="str">
        <f>IF(AH70="","",IF(AH70&gt;0,ROUND(AH70/LARGE(AH69:AH83,1),3),0))</f>
        <v/>
      </c>
    </row>
    <row r="71" spans="1:35" ht="13.5" x14ac:dyDescent="0.25">
      <c r="A71" s="59" t="str">
        <f>+$A$14</f>
        <v/>
      </c>
      <c r="B71" s="24"/>
      <c r="C71" s="24"/>
      <c r="D71" s="24"/>
      <c r="E71" s="24"/>
      <c r="F71" s="22"/>
      <c r="G71" s="23"/>
      <c r="H71" s="22"/>
      <c r="I71" s="23"/>
      <c r="J71" s="22"/>
      <c r="K71" s="23"/>
      <c r="L71" s="22"/>
      <c r="M71" s="23"/>
      <c r="N71" s="22"/>
      <c r="O71" s="23"/>
      <c r="P71" s="22"/>
      <c r="Q71" s="23"/>
      <c r="R71" s="22"/>
      <c r="S71" s="23"/>
      <c r="T71" s="22"/>
      <c r="U71" s="23"/>
      <c r="V71" s="22"/>
      <c r="W71" s="23"/>
      <c r="X71" s="22"/>
      <c r="Y71" s="23"/>
      <c r="Z71" s="22"/>
      <c r="AA71" s="23"/>
      <c r="AB71" s="22"/>
      <c r="AC71" s="23"/>
      <c r="AE71" s="29" t="str">
        <f t="shared" si="5"/>
        <v/>
      </c>
      <c r="AG71" s="7" t="str">
        <f>+$A$14</f>
        <v/>
      </c>
      <c r="AH71" s="7" t="str">
        <f>IF(A71&lt;&gt;"",IF(AE71&lt;&gt;"",AE71,0)+IF(E84&lt;&gt;"",E84,0),"")</f>
        <v/>
      </c>
      <c r="AI71" s="106" t="str">
        <f>IF(AH71="","",IF(AH71&gt;0,ROUND(AH71/LARGE(AH69:AH83,1),3),0))</f>
        <v/>
      </c>
    </row>
    <row r="72" spans="1:35" ht="13.5" x14ac:dyDescent="0.25">
      <c r="A72" s="59" t="str">
        <f>+$A$15</f>
        <v/>
      </c>
      <c r="B72" s="24"/>
      <c r="C72" s="24"/>
      <c r="D72" s="24"/>
      <c r="E72" s="24"/>
      <c r="F72" s="24"/>
      <c r="G72" s="24"/>
      <c r="H72" s="22"/>
      <c r="I72" s="23"/>
      <c r="J72" s="22"/>
      <c r="K72" s="23"/>
      <c r="L72" s="22"/>
      <c r="M72" s="23"/>
      <c r="N72" s="22"/>
      <c r="O72" s="23"/>
      <c r="P72" s="22"/>
      <c r="Q72" s="23"/>
      <c r="R72" s="22"/>
      <c r="S72" s="23"/>
      <c r="T72" s="22"/>
      <c r="U72" s="23"/>
      <c r="V72" s="22"/>
      <c r="W72" s="23"/>
      <c r="X72" s="22"/>
      <c r="Y72" s="23"/>
      <c r="Z72" s="22"/>
      <c r="AA72" s="23"/>
      <c r="AB72" s="22"/>
      <c r="AC72" s="23"/>
      <c r="AE72" s="29" t="str">
        <f t="shared" si="5"/>
        <v/>
      </c>
      <c r="AG72" s="7" t="str">
        <f>+$A$15</f>
        <v/>
      </c>
      <c r="AH72" s="7" t="str">
        <f>IF(A72&lt;&gt;"",IF(AE72&lt;&gt;"",AE72,0)+IF(G84&lt;&gt;"",G84,0),"")</f>
        <v/>
      </c>
      <c r="AI72" s="106" t="str">
        <f>IF(AH72="","",IF(AH72&gt;0,ROUND(AH72/LARGE(AH69:AH83,1),3),0))</f>
        <v/>
      </c>
    </row>
    <row r="73" spans="1:35" ht="13.5" x14ac:dyDescent="0.25">
      <c r="A73" s="59" t="str">
        <f>+$A$16</f>
        <v/>
      </c>
      <c r="B73" s="24"/>
      <c r="C73" s="24"/>
      <c r="D73" s="24"/>
      <c r="E73" s="24"/>
      <c r="F73" s="24"/>
      <c r="G73" s="24"/>
      <c r="H73" s="24"/>
      <c r="I73" s="24"/>
      <c r="J73" s="22"/>
      <c r="K73" s="23"/>
      <c r="L73" s="22"/>
      <c r="M73" s="23"/>
      <c r="N73" s="22"/>
      <c r="O73" s="23"/>
      <c r="P73" s="22"/>
      <c r="Q73" s="23"/>
      <c r="R73" s="22"/>
      <c r="S73" s="23"/>
      <c r="T73" s="22"/>
      <c r="U73" s="23"/>
      <c r="V73" s="22"/>
      <c r="W73" s="23"/>
      <c r="X73" s="22"/>
      <c r="Y73" s="23"/>
      <c r="Z73" s="22"/>
      <c r="AA73" s="23"/>
      <c r="AB73" s="22"/>
      <c r="AC73" s="23"/>
      <c r="AE73" s="29" t="str">
        <f t="shared" si="5"/>
        <v/>
      </c>
      <c r="AG73" s="7" t="str">
        <f>+$A$16</f>
        <v/>
      </c>
      <c r="AH73" s="7" t="str">
        <f>IF(A73&lt;&gt;"",IF(AE73&lt;&gt;"",AE73,0)+IF(I84&lt;&gt;"",I84,0),"")</f>
        <v/>
      </c>
      <c r="AI73" s="106" t="str">
        <f>IF(AH73="","",IF(AH73&gt;0,ROUND(AH73/LARGE(AH69:AH83,1),3),0))</f>
        <v/>
      </c>
    </row>
    <row r="74" spans="1:35" ht="13.5" x14ac:dyDescent="0.25">
      <c r="A74" s="59" t="str">
        <f>+$A$17</f>
        <v/>
      </c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2"/>
      <c r="M74" s="23"/>
      <c r="N74" s="22"/>
      <c r="O74" s="23"/>
      <c r="P74" s="22"/>
      <c r="Q74" s="23"/>
      <c r="R74" s="22"/>
      <c r="S74" s="23"/>
      <c r="T74" s="22"/>
      <c r="U74" s="23"/>
      <c r="V74" s="22"/>
      <c r="W74" s="23"/>
      <c r="X74" s="22"/>
      <c r="Y74" s="23"/>
      <c r="Z74" s="22"/>
      <c r="AA74" s="23"/>
      <c r="AB74" s="22"/>
      <c r="AC74" s="23"/>
      <c r="AE74" s="29" t="str">
        <f t="shared" si="5"/>
        <v/>
      </c>
      <c r="AG74" s="7" t="str">
        <f>+$A$17</f>
        <v/>
      </c>
      <c r="AH74" s="7" t="str">
        <f>IF(A74&lt;&gt;"",IF(AE74&lt;&gt;"",AE74,0)+IF(K84&lt;&gt;"",K84,0),"")</f>
        <v/>
      </c>
      <c r="AI74" s="106" t="str">
        <f>IF(AH74="","",IF(AH74&gt;0,ROUND(AH74/LARGE(AH69:AH83,1),3),0))</f>
        <v/>
      </c>
    </row>
    <row r="75" spans="1:35" ht="13.5" x14ac:dyDescent="0.25">
      <c r="A75" s="59" t="str">
        <f>+$A$18</f>
        <v/>
      </c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2"/>
      <c r="O75" s="23"/>
      <c r="P75" s="22"/>
      <c r="Q75" s="23"/>
      <c r="R75" s="22"/>
      <c r="S75" s="23"/>
      <c r="T75" s="22"/>
      <c r="U75" s="23"/>
      <c r="V75" s="22"/>
      <c r="W75" s="23"/>
      <c r="X75" s="22"/>
      <c r="Y75" s="23"/>
      <c r="Z75" s="22"/>
      <c r="AA75" s="23"/>
      <c r="AB75" s="22"/>
      <c r="AC75" s="23"/>
      <c r="AE75" s="29" t="str">
        <f t="shared" si="5"/>
        <v/>
      </c>
      <c r="AG75" s="7" t="str">
        <f>+$A$18</f>
        <v/>
      </c>
      <c r="AH75" s="7" t="str">
        <f>IF(A75&lt;&gt;"",IF(AE75&lt;&gt;"",AE75,0)+IF(M84&lt;&gt;"",M84,0),"")</f>
        <v/>
      </c>
      <c r="AI75" s="106" t="str">
        <f>IF(AH75="","",IF(AH75&gt;0,ROUND(AH75/LARGE(AH69:AH83,1),3),0))</f>
        <v/>
      </c>
    </row>
    <row r="76" spans="1:35" ht="13.5" x14ac:dyDescent="0.25">
      <c r="A76" s="59" t="str">
        <f>+$A$19</f>
        <v/>
      </c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2"/>
      <c r="Q76" s="23"/>
      <c r="R76" s="22"/>
      <c r="S76" s="23"/>
      <c r="T76" s="22"/>
      <c r="U76" s="23"/>
      <c r="V76" s="22"/>
      <c r="W76" s="23"/>
      <c r="X76" s="22"/>
      <c r="Y76" s="23"/>
      <c r="Z76" s="22"/>
      <c r="AA76" s="23"/>
      <c r="AB76" s="22"/>
      <c r="AC76" s="23"/>
      <c r="AE76" s="29" t="str">
        <f t="shared" si="5"/>
        <v/>
      </c>
      <c r="AG76" s="7" t="str">
        <f>+$A$19</f>
        <v/>
      </c>
      <c r="AH76" s="7" t="str">
        <f>IF(A76&lt;&gt;"",IF(AE76&lt;&gt;"",AE76,0)+IF(O84&lt;&gt;"",O84,0),"")</f>
        <v/>
      </c>
      <c r="AI76" s="106" t="str">
        <f>IF(AH76="","",IF(AH76&gt;0,ROUND(AH76/LARGE(AH69:AH83,1),3),0))</f>
        <v/>
      </c>
    </row>
    <row r="77" spans="1:35" ht="13.5" x14ac:dyDescent="0.25">
      <c r="A77" s="59" t="str">
        <f>+$A$20</f>
        <v/>
      </c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2"/>
      <c r="S77" s="23"/>
      <c r="T77" s="22"/>
      <c r="U77" s="23"/>
      <c r="V77" s="22"/>
      <c r="W77" s="23"/>
      <c r="X77" s="22"/>
      <c r="Y77" s="23"/>
      <c r="Z77" s="22"/>
      <c r="AA77" s="23"/>
      <c r="AB77" s="22"/>
      <c r="AC77" s="23"/>
      <c r="AE77" s="29" t="str">
        <f t="shared" si="5"/>
        <v/>
      </c>
      <c r="AG77" s="7" t="str">
        <f>+$A$20</f>
        <v/>
      </c>
      <c r="AH77" s="7" t="str">
        <f>IF(A77&lt;&gt;"",IF(AE77&lt;&gt;"",AE77,0)+IF(Q84&lt;&gt;"",Q84,0),"")</f>
        <v/>
      </c>
      <c r="AI77" s="106" t="str">
        <f>IF(AH77="","",IF(AH77&gt;0,ROUND(AH77/LARGE(AH69:AH83,1),3),0))</f>
        <v/>
      </c>
    </row>
    <row r="78" spans="1:35" ht="13.5" x14ac:dyDescent="0.25">
      <c r="A78" s="59" t="str">
        <f>+$A$21</f>
        <v/>
      </c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2"/>
      <c r="U78" s="23"/>
      <c r="V78" s="22"/>
      <c r="W78" s="23"/>
      <c r="X78" s="22"/>
      <c r="Y78" s="23"/>
      <c r="Z78" s="22"/>
      <c r="AA78" s="23"/>
      <c r="AB78" s="22"/>
      <c r="AC78" s="23"/>
      <c r="AE78" s="29" t="str">
        <f t="shared" si="5"/>
        <v/>
      </c>
      <c r="AG78" s="7" t="str">
        <f>+$A$21</f>
        <v/>
      </c>
      <c r="AH78" s="7" t="str">
        <f>IF(A78&lt;&gt;"",IF(AE78&lt;&gt;"",AE78,0)+IF(S84&lt;&gt;"",S84,0),"")</f>
        <v/>
      </c>
      <c r="AI78" s="106" t="str">
        <f>IF(AH78="","",IF(AH78&gt;0,ROUND(AH78/LARGE(AH69:AH83,1),3),0))</f>
        <v/>
      </c>
    </row>
    <row r="79" spans="1:35" ht="13.5" x14ac:dyDescent="0.25">
      <c r="A79" s="59" t="str">
        <f>+$A$22</f>
        <v/>
      </c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2"/>
      <c r="W79" s="23"/>
      <c r="X79" s="22"/>
      <c r="Y79" s="23"/>
      <c r="Z79" s="22"/>
      <c r="AA79" s="23"/>
      <c r="AB79" s="22"/>
      <c r="AC79" s="23"/>
      <c r="AE79" s="29" t="str">
        <f t="shared" si="5"/>
        <v/>
      </c>
      <c r="AG79" s="7" t="str">
        <f>+$A$22</f>
        <v/>
      </c>
      <c r="AH79" s="7" t="str">
        <f>IF(A79&lt;&gt;"",IF(AE79&lt;&gt;"",AE79,0)+IF(U84&lt;&gt;"",U84,0),"")</f>
        <v/>
      </c>
      <c r="AI79" s="106" t="str">
        <f>IF(AH79="","",IF(AH79&gt;0,ROUND(AH79/LARGE(AH69:AH83,1),3),0))</f>
        <v/>
      </c>
    </row>
    <row r="80" spans="1:35" ht="13.5" x14ac:dyDescent="0.25">
      <c r="A80" s="59" t="str">
        <f>+$A$23</f>
        <v/>
      </c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2"/>
      <c r="Y80" s="23"/>
      <c r="Z80" s="22"/>
      <c r="AA80" s="23"/>
      <c r="AB80" s="22"/>
      <c r="AC80" s="23"/>
      <c r="AE80" s="29" t="str">
        <f t="shared" si="5"/>
        <v/>
      </c>
      <c r="AG80" s="7" t="str">
        <f>+$A$23</f>
        <v/>
      </c>
      <c r="AH80" s="7" t="str">
        <f>IF(A80&lt;&gt;"",IF(AE80&lt;&gt;"",AE80,0)+IF(W84&lt;&gt;"",W84,0),"")</f>
        <v/>
      </c>
      <c r="AI80" s="106" t="str">
        <f>IF(AH80="","",IF(AH80&gt;0,ROUND(AH80/LARGE(AH69:AH83,1),3),0))</f>
        <v/>
      </c>
    </row>
    <row r="81" spans="1:35" ht="13.5" x14ac:dyDescent="0.25">
      <c r="A81" s="59" t="str">
        <f>+$A$24</f>
        <v/>
      </c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2"/>
      <c r="AA81" s="23"/>
      <c r="AB81" s="22"/>
      <c r="AC81" s="23"/>
      <c r="AE81" s="29" t="str">
        <f t="shared" si="5"/>
        <v/>
      </c>
      <c r="AG81" s="7" t="str">
        <f>+$A$24</f>
        <v/>
      </c>
      <c r="AH81" s="7" t="str">
        <f>IF(A81&lt;&gt;"",IF(AE81&lt;&gt;"",AE81,0)+IF(Y84&lt;&gt;"",Y84,0),"")</f>
        <v/>
      </c>
      <c r="AI81" s="106" t="str">
        <f>IF(AH81="","",IF(AH81&gt;0,ROUND(AH81/LARGE(AH69:AH83,1),3),0))</f>
        <v/>
      </c>
    </row>
    <row r="82" spans="1:35" ht="13.5" x14ac:dyDescent="0.25">
      <c r="A82" s="59" t="str">
        <f>+$A$25</f>
        <v/>
      </c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2"/>
      <c r="AC82" s="23"/>
      <c r="AE82" s="29" t="str">
        <f t="shared" si="5"/>
        <v/>
      </c>
      <c r="AG82" s="7" t="str">
        <f>+$A$25</f>
        <v/>
      </c>
      <c r="AH82" s="7" t="str">
        <f>IF(A82&lt;&gt;"",IF(AE82&lt;&gt;"",AE82,0)+IF(AA84&lt;&gt;"",AA84,0),"")</f>
        <v/>
      </c>
      <c r="AI82" s="106" t="str">
        <f>IF(AH82="","",IF(AH82&gt;0,ROUND(AH82/LARGE(AH69:AH83,1),3),0))</f>
        <v/>
      </c>
    </row>
    <row r="83" spans="1:35" x14ac:dyDescent="0.2">
      <c r="A83" s="59" t="str">
        <f>+$A$26</f>
        <v/>
      </c>
      <c r="C83" s="3"/>
      <c r="AE83" s="26"/>
      <c r="AG83" s="40" t="str">
        <f>+$A$26</f>
        <v/>
      </c>
      <c r="AH83" s="40" t="str">
        <f>IF(A83&lt;&gt;"",IF(AE83&lt;&gt;"",AE83,0)+IF(AC84&lt;&gt;"",AC84,0),"")</f>
        <v/>
      </c>
      <c r="AI83" s="107" t="str">
        <f>IF(AH83="","",IF(AH83&gt;0,ROUND(AH83/LARGE(AH69:AH83,1),3),0))</f>
        <v/>
      </c>
    </row>
    <row r="84" spans="1:35" s="26" customFormat="1" x14ac:dyDescent="0.2">
      <c r="C84" s="27" t="str">
        <f>IF(C68="","",SUM(C69:C82))</f>
        <v/>
      </c>
      <c r="E84" s="27" t="str">
        <f>IF(E68="","",SUM(E69:E82))</f>
        <v/>
      </c>
      <c r="G84" s="27" t="str">
        <f>IF(G68="","",SUM(G69:G82))</f>
        <v/>
      </c>
      <c r="I84" s="27" t="str">
        <f>IF(I68="","",SUM(I69:I82))</f>
        <v/>
      </c>
      <c r="K84" s="27" t="str">
        <f>IF(K68="","",SUM(K69:K82))</f>
        <v/>
      </c>
      <c r="M84" s="27" t="str">
        <f>IF(M68="","",SUM(M69:M82))</f>
        <v/>
      </c>
      <c r="O84" s="27" t="str">
        <f>IF(O68="","",SUM(O69:O82))</f>
        <v/>
      </c>
      <c r="Q84" s="27" t="str">
        <f>IF(Q68="","",SUM(Q69:Q82))</f>
        <v/>
      </c>
      <c r="S84" s="27" t="str">
        <f>IF(S68="","",SUM(S69:S82))</f>
        <v/>
      </c>
      <c r="U84" s="27" t="str">
        <f>IF(U68="","",SUM(U69:U82))</f>
        <v/>
      </c>
      <c r="W84" s="27" t="str">
        <f>IF(W68="","",SUM(W69:W82))</f>
        <v/>
      </c>
      <c r="X84" s="27"/>
      <c r="Y84" s="27" t="str">
        <f>IF(Y68="","",SUM(Y69:Y82))</f>
        <v/>
      </c>
      <c r="AA84" s="27" t="str">
        <f>IF(AA68="","",SUM(AA69:AA82))</f>
        <v/>
      </c>
      <c r="AC84" s="27" t="str">
        <f>IF(AC68="","",SUM(AC69:AC82))</f>
        <v/>
      </c>
      <c r="AG84" s="41"/>
      <c r="AH84" s="93"/>
      <c r="AI84" s="41"/>
    </row>
    <row r="85" spans="1:35" ht="24" customHeight="1" x14ac:dyDescent="0.2">
      <c r="AC85" s="8" t="str">
        <f>"Firma ("&amp;Anagrafica!B91&amp;")"</f>
        <v>Firma (Commissario 3)</v>
      </c>
      <c r="AE85" s="88"/>
      <c r="AF85" s="88"/>
      <c r="AG85" s="89"/>
      <c r="AH85" s="88"/>
      <c r="AI85" s="88"/>
    </row>
    <row r="86" spans="1:35" ht="18.75" x14ac:dyDescent="0.3">
      <c r="A86" s="19" t="str">
        <f>IF(Anagrafica!A92&lt;&gt;"",Anagrafica!A92&amp;" - "&amp;Anagrafica!B92,"")</f>
        <v/>
      </c>
      <c r="B86" s="20"/>
      <c r="D86" s="1"/>
      <c r="AE86" s="90"/>
      <c r="AF86" s="90"/>
      <c r="AG86" s="91"/>
      <c r="AH86" s="90"/>
      <c r="AI86" s="90"/>
    </row>
    <row r="87" spans="1:35" s="5" customFormat="1" ht="13.5" customHeight="1" x14ac:dyDescent="0.2">
      <c r="A87" s="4" t="s">
        <v>10</v>
      </c>
      <c r="C87" s="60" t="str">
        <f>$A$13</f>
        <v/>
      </c>
      <c r="E87" s="60" t="str">
        <f>+$A$14</f>
        <v/>
      </c>
      <c r="G87" s="60" t="str">
        <f>+$A$15</f>
        <v/>
      </c>
      <c r="I87" s="60" t="str">
        <f>+$A$16</f>
        <v/>
      </c>
      <c r="K87" s="60" t="str">
        <f>+$A$17</f>
        <v/>
      </c>
      <c r="M87" s="60" t="str">
        <f>+$A$18</f>
        <v/>
      </c>
      <c r="O87" s="60" t="str">
        <f>+$A$19</f>
        <v/>
      </c>
      <c r="Q87" s="60" t="str">
        <f>+$A$20</f>
        <v/>
      </c>
      <c r="S87" s="60" t="str">
        <f>+$A$21</f>
        <v/>
      </c>
      <c r="U87" s="60" t="str">
        <f>+$A$22</f>
        <v/>
      </c>
      <c r="W87" s="60" t="str">
        <f>+$A$23</f>
        <v/>
      </c>
      <c r="Y87" s="60" t="str">
        <f>+$A$24</f>
        <v/>
      </c>
      <c r="AA87" s="60" t="str">
        <f>+$A$25</f>
        <v/>
      </c>
      <c r="AC87" s="60" t="str">
        <f>+$A$26</f>
        <v/>
      </c>
      <c r="AE87" s="26"/>
      <c r="AG87" s="4" t="s">
        <v>10</v>
      </c>
      <c r="AH87" s="5" t="s">
        <v>1</v>
      </c>
      <c r="AI87" s="5" t="s">
        <v>0</v>
      </c>
    </row>
    <row r="88" spans="1:35" ht="13.5" x14ac:dyDescent="0.25">
      <c r="A88" s="59" t="str">
        <f>+$A$12</f>
        <v/>
      </c>
      <c r="B88" s="22"/>
      <c r="C88" s="23"/>
      <c r="D88" s="22"/>
      <c r="E88" s="23"/>
      <c r="F88" s="22"/>
      <c r="G88" s="23"/>
      <c r="H88" s="22"/>
      <c r="I88" s="23"/>
      <c r="J88" s="22"/>
      <c r="K88" s="23"/>
      <c r="L88" s="22"/>
      <c r="M88" s="23"/>
      <c r="N88" s="22"/>
      <c r="O88" s="23"/>
      <c r="P88" s="22"/>
      <c r="Q88" s="23"/>
      <c r="R88" s="22"/>
      <c r="S88" s="23"/>
      <c r="T88" s="22"/>
      <c r="U88" s="23"/>
      <c r="V88" s="22"/>
      <c r="W88" s="23"/>
      <c r="X88" s="22"/>
      <c r="Y88" s="23"/>
      <c r="Z88" s="22"/>
      <c r="AA88" s="23"/>
      <c r="AB88" s="22"/>
      <c r="AC88" s="23"/>
      <c r="AE88" s="29" t="str">
        <f t="shared" ref="AE88:AE101" si="6">IF(OR(A88="",AND(A88&lt;&gt;"",A89="")),"",SUM(B88,D88,F88,H88,J88,L88,N88,P88,R88,T88,V88,X88,Z88,AB88))</f>
        <v/>
      </c>
      <c r="AG88" s="6" t="str">
        <f>+$A$12</f>
        <v/>
      </c>
      <c r="AH88" s="6" t="str">
        <f>IF(A88&lt;&gt;"",AE88,"")</f>
        <v/>
      </c>
      <c r="AI88" s="105" t="str">
        <f>IF(AH88="","",IF(AH88&gt;0,ROUND(AH88/LARGE(AH88:AH102,1),3),0))</f>
        <v/>
      </c>
    </row>
    <row r="89" spans="1:35" ht="13.5" x14ac:dyDescent="0.25">
      <c r="A89" s="59" t="str">
        <f>+$A$13</f>
        <v/>
      </c>
      <c r="B89" s="24"/>
      <c r="C89" s="24"/>
      <c r="D89" s="22"/>
      <c r="E89" s="23"/>
      <c r="F89" s="22"/>
      <c r="G89" s="23"/>
      <c r="H89" s="22"/>
      <c r="I89" s="23"/>
      <c r="J89" s="22"/>
      <c r="K89" s="23"/>
      <c r="L89" s="22"/>
      <c r="M89" s="23"/>
      <c r="N89" s="22"/>
      <c r="O89" s="23"/>
      <c r="P89" s="22"/>
      <c r="Q89" s="23"/>
      <c r="R89" s="22"/>
      <c r="S89" s="23"/>
      <c r="T89" s="22"/>
      <c r="U89" s="23"/>
      <c r="V89" s="22"/>
      <c r="W89" s="23"/>
      <c r="X89" s="22"/>
      <c r="Y89" s="23"/>
      <c r="Z89" s="22"/>
      <c r="AA89" s="23"/>
      <c r="AB89" s="22"/>
      <c r="AC89" s="23"/>
      <c r="AE89" s="29" t="str">
        <f t="shared" si="6"/>
        <v/>
      </c>
      <c r="AG89" s="7" t="str">
        <f>+$A$13</f>
        <v/>
      </c>
      <c r="AH89" s="7" t="str">
        <f>IF(A89&lt;&gt;"",IF(AE89&lt;&gt;"",AE89,0)+IF(C103&lt;&gt;"",C103,0),"")</f>
        <v/>
      </c>
      <c r="AI89" s="106" t="str">
        <f>IF(AH89="","",IF(AH89&gt;0,ROUND(AH89/LARGE(AH88:AH102,1),3),0))</f>
        <v/>
      </c>
    </row>
    <row r="90" spans="1:35" ht="13.5" x14ac:dyDescent="0.25">
      <c r="A90" s="59" t="str">
        <f>+$A$14</f>
        <v/>
      </c>
      <c r="B90" s="24"/>
      <c r="C90" s="24"/>
      <c r="D90" s="24"/>
      <c r="E90" s="24"/>
      <c r="F90" s="22"/>
      <c r="G90" s="23"/>
      <c r="H90" s="22"/>
      <c r="I90" s="23"/>
      <c r="J90" s="22"/>
      <c r="K90" s="23"/>
      <c r="L90" s="22"/>
      <c r="M90" s="23"/>
      <c r="N90" s="22"/>
      <c r="O90" s="23"/>
      <c r="P90" s="22"/>
      <c r="Q90" s="23"/>
      <c r="R90" s="22"/>
      <c r="S90" s="23"/>
      <c r="T90" s="22"/>
      <c r="U90" s="23"/>
      <c r="V90" s="22"/>
      <c r="W90" s="23"/>
      <c r="X90" s="22"/>
      <c r="Y90" s="23"/>
      <c r="Z90" s="22"/>
      <c r="AA90" s="23"/>
      <c r="AB90" s="22"/>
      <c r="AC90" s="23"/>
      <c r="AE90" s="29" t="str">
        <f t="shared" si="6"/>
        <v/>
      </c>
      <c r="AG90" s="7" t="str">
        <f>+$A$14</f>
        <v/>
      </c>
      <c r="AH90" s="7" t="str">
        <f>IF(A90&lt;&gt;"",IF(AE90&lt;&gt;"",AE90,0)+IF(E103&lt;&gt;"",E103,0),"")</f>
        <v/>
      </c>
      <c r="AI90" s="106" t="str">
        <f>IF(AH90="","",IF(AH90&gt;0,ROUND(AH90/LARGE(AH88:AH102,1),3),0))</f>
        <v/>
      </c>
    </row>
    <row r="91" spans="1:35" ht="13.5" x14ac:dyDescent="0.25">
      <c r="A91" s="59" t="str">
        <f>+$A$15</f>
        <v/>
      </c>
      <c r="B91" s="24"/>
      <c r="C91" s="24"/>
      <c r="D91" s="24"/>
      <c r="E91" s="24"/>
      <c r="F91" s="24"/>
      <c r="G91" s="24"/>
      <c r="H91" s="22"/>
      <c r="I91" s="23"/>
      <c r="J91" s="22"/>
      <c r="K91" s="23"/>
      <c r="L91" s="22"/>
      <c r="M91" s="23"/>
      <c r="N91" s="22"/>
      <c r="O91" s="23"/>
      <c r="P91" s="22"/>
      <c r="Q91" s="23"/>
      <c r="R91" s="22"/>
      <c r="S91" s="23"/>
      <c r="T91" s="22"/>
      <c r="U91" s="23"/>
      <c r="V91" s="22"/>
      <c r="W91" s="23"/>
      <c r="X91" s="22"/>
      <c r="Y91" s="23"/>
      <c r="Z91" s="22"/>
      <c r="AA91" s="23"/>
      <c r="AB91" s="22"/>
      <c r="AC91" s="23"/>
      <c r="AE91" s="29" t="str">
        <f t="shared" si="6"/>
        <v/>
      </c>
      <c r="AG91" s="7" t="str">
        <f>+$A$15</f>
        <v/>
      </c>
      <c r="AH91" s="7" t="str">
        <f>IF(A91&lt;&gt;"",IF(AE91&lt;&gt;"",AE91,0)+IF(G103&lt;&gt;"",G103,0),"")</f>
        <v/>
      </c>
      <c r="AI91" s="106" t="str">
        <f>IF(AH91="","",IF(AH91&gt;0,ROUND(AH91/LARGE(AH88:AH102,1),3),0))</f>
        <v/>
      </c>
    </row>
    <row r="92" spans="1:35" ht="13.5" x14ac:dyDescent="0.25">
      <c r="A92" s="59" t="str">
        <f>+$A$16</f>
        <v/>
      </c>
      <c r="B92" s="24"/>
      <c r="C92" s="24"/>
      <c r="D92" s="24"/>
      <c r="E92" s="24"/>
      <c r="F92" s="24"/>
      <c r="G92" s="24"/>
      <c r="H92" s="24"/>
      <c r="I92" s="24"/>
      <c r="J92" s="22"/>
      <c r="K92" s="23"/>
      <c r="L92" s="22"/>
      <c r="M92" s="23"/>
      <c r="N92" s="22"/>
      <c r="O92" s="23"/>
      <c r="P92" s="22"/>
      <c r="Q92" s="23"/>
      <c r="R92" s="22"/>
      <c r="S92" s="23"/>
      <c r="T92" s="22"/>
      <c r="U92" s="23"/>
      <c r="V92" s="22"/>
      <c r="W92" s="23"/>
      <c r="X92" s="22"/>
      <c r="Y92" s="23"/>
      <c r="Z92" s="22"/>
      <c r="AA92" s="23"/>
      <c r="AB92" s="22"/>
      <c r="AC92" s="23"/>
      <c r="AE92" s="29" t="str">
        <f t="shared" si="6"/>
        <v/>
      </c>
      <c r="AG92" s="7" t="str">
        <f>+$A$16</f>
        <v/>
      </c>
      <c r="AH92" s="7" t="str">
        <f>IF(A92&lt;&gt;"",IF(AE92&lt;&gt;"",AE92,0)+IF(I103&lt;&gt;"",I103,0),"")</f>
        <v/>
      </c>
      <c r="AI92" s="106" t="str">
        <f>IF(AH92="","",IF(AH92&gt;0,ROUND(AH92/LARGE(AH88:AH102,1),3),0))</f>
        <v/>
      </c>
    </row>
    <row r="93" spans="1:35" ht="13.5" x14ac:dyDescent="0.25">
      <c r="A93" s="59" t="str">
        <f>+$A$17</f>
        <v/>
      </c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2"/>
      <c r="M93" s="23"/>
      <c r="N93" s="22"/>
      <c r="O93" s="23"/>
      <c r="P93" s="22"/>
      <c r="Q93" s="23"/>
      <c r="R93" s="22"/>
      <c r="S93" s="23"/>
      <c r="T93" s="22"/>
      <c r="U93" s="23"/>
      <c r="V93" s="22"/>
      <c r="W93" s="23"/>
      <c r="X93" s="22"/>
      <c r="Y93" s="23"/>
      <c r="Z93" s="22"/>
      <c r="AA93" s="23"/>
      <c r="AB93" s="22"/>
      <c r="AC93" s="23"/>
      <c r="AE93" s="29" t="str">
        <f t="shared" si="6"/>
        <v/>
      </c>
      <c r="AG93" s="7" t="str">
        <f>+$A$17</f>
        <v/>
      </c>
      <c r="AH93" s="7" t="str">
        <f>IF(A93&lt;&gt;"",IF(AE93&lt;&gt;"",AE93,0)+IF(K103&lt;&gt;"",K103,0),"")</f>
        <v/>
      </c>
      <c r="AI93" s="106" t="str">
        <f>IF(AH93="","",IF(AH93&gt;0,ROUND(AH93/LARGE(AH88:AH102,1),3),0))</f>
        <v/>
      </c>
    </row>
    <row r="94" spans="1:35" ht="13.5" x14ac:dyDescent="0.25">
      <c r="A94" s="59" t="str">
        <f>+$A$18</f>
        <v/>
      </c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2"/>
      <c r="O94" s="23"/>
      <c r="P94" s="22"/>
      <c r="Q94" s="23"/>
      <c r="R94" s="22"/>
      <c r="S94" s="23"/>
      <c r="T94" s="22"/>
      <c r="U94" s="23"/>
      <c r="V94" s="22"/>
      <c r="W94" s="23"/>
      <c r="X94" s="22"/>
      <c r="Y94" s="23"/>
      <c r="Z94" s="22"/>
      <c r="AA94" s="23"/>
      <c r="AB94" s="22"/>
      <c r="AC94" s="23"/>
      <c r="AE94" s="29" t="str">
        <f t="shared" si="6"/>
        <v/>
      </c>
      <c r="AG94" s="7" t="str">
        <f>+$A$18</f>
        <v/>
      </c>
      <c r="AH94" s="7" t="str">
        <f>IF(A94&lt;&gt;"",IF(AE94&lt;&gt;"",AE94,0)+IF(M103&lt;&gt;"",M103,0),"")</f>
        <v/>
      </c>
      <c r="AI94" s="106" t="str">
        <f>IF(AH94="","",IF(AH94&gt;0,ROUND(AH94/LARGE(AH88:AH102,1),3),0))</f>
        <v/>
      </c>
    </row>
    <row r="95" spans="1:35" ht="13.5" x14ac:dyDescent="0.25">
      <c r="A95" s="59" t="str">
        <f>+$A$19</f>
        <v/>
      </c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2"/>
      <c r="Q95" s="23"/>
      <c r="R95" s="22"/>
      <c r="S95" s="23"/>
      <c r="T95" s="22"/>
      <c r="U95" s="23"/>
      <c r="V95" s="22"/>
      <c r="W95" s="23"/>
      <c r="X95" s="22"/>
      <c r="Y95" s="23"/>
      <c r="Z95" s="22"/>
      <c r="AA95" s="23"/>
      <c r="AB95" s="22"/>
      <c r="AC95" s="23"/>
      <c r="AE95" s="29" t="str">
        <f t="shared" si="6"/>
        <v/>
      </c>
      <c r="AG95" s="7" t="str">
        <f>+$A$19</f>
        <v/>
      </c>
      <c r="AH95" s="7" t="str">
        <f>IF(A95&lt;&gt;"",IF(AE95&lt;&gt;"",AE95,0)+IF(O103&lt;&gt;"",O103,0),"")</f>
        <v/>
      </c>
      <c r="AI95" s="106" t="str">
        <f>IF(AH95="","",IF(AH95&gt;0,ROUND(AH95/LARGE(AH88:AH102,1),3),0))</f>
        <v/>
      </c>
    </row>
    <row r="96" spans="1:35" ht="13.5" x14ac:dyDescent="0.25">
      <c r="A96" s="59" t="str">
        <f>+$A$20</f>
        <v/>
      </c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2"/>
      <c r="S96" s="23"/>
      <c r="T96" s="22"/>
      <c r="U96" s="23"/>
      <c r="V96" s="22"/>
      <c r="W96" s="23"/>
      <c r="X96" s="22"/>
      <c r="Y96" s="23"/>
      <c r="Z96" s="22"/>
      <c r="AA96" s="23"/>
      <c r="AB96" s="22"/>
      <c r="AC96" s="23"/>
      <c r="AE96" s="29" t="str">
        <f t="shared" si="6"/>
        <v/>
      </c>
      <c r="AG96" s="7" t="str">
        <f>+$A$20</f>
        <v/>
      </c>
      <c r="AH96" s="7" t="str">
        <f>IF(A96&lt;&gt;"",IF(AE96&lt;&gt;"",AE96,0)+IF(Q103&lt;&gt;"",Q103,0),"")</f>
        <v/>
      </c>
      <c r="AI96" s="106" t="str">
        <f>IF(AH96="","",IF(AH96&gt;0,ROUND(AH96/LARGE(AH88:AH102,1),3),0))</f>
        <v/>
      </c>
    </row>
    <row r="97" spans="1:35" ht="13.5" x14ac:dyDescent="0.25">
      <c r="A97" s="59" t="str">
        <f>+$A$21</f>
        <v/>
      </c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2"/>
      <c r="U97" s="23"/>
      <c r="V97" s="22"/>
      <c r="W97" s="23"/>
      <c r="X97" s="22"/>
      <c r="Y97" s="23"/>
      <c r="Z97" s="22"/>
      <c r="AA97" s="23"/>
      <c r="AB97" s="22"/>
      <c r="AC97" s="23"/>
      <c r="AE97" s="29" t="str">
        <f t="shared" si="6"/>
        <v/>
      </c>
      <c r="AG97" s="7" t="str">
        <f>+$A$21</f>
        <v/>
      </c>
      <c r="AH97" s="7" t="str">
        <f>IF(A97&lt;&gt;"",IF(AE97&lt;&gt;"",AE97,0)+IF(S103&lt;&gt;"",S103,0),"")</f>
        <v/>
      </c>
      <c r="AI97" s="106" t="str">
        <f>IF(AH97="","",IF(AH97&gt;0,ROUND(AH97/LARGE(AH88:AH102,1),3),0))</f>
        <v/>
      </c>
    </row>
    <row r="98" spans="1:35" ht="13.5" x14ac:dyDescent="0.25">
      <c r="A98" s="59" t="str">
        <f>+$A$22</f>
        <v/>
      </c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2"/>
      <c r="W98" s="23"/>
      <c r="X98" s="22"/>
      <c r="Y98" s="23"/>
      <c r="Z98" s="22"/>
      <c r="AA98" s="23"/>
      <c r="AB98" s="22"/>
      <c r="AC98" s="23"/>
      <c r="AE98" s="29" t="str">
        <f t="shared" si="6"/>
        <v/>
      </c>
      <c r="AG98" s="7" t="str">
        <f>+$A$22</f>
        <v/>
      </c>
      <c r="AH98" s="7" t="str">
        <f>IF(A98&lt;&gt;"",IF(AE98&lt;&gt;"",AE98,0)+IF(U103&lt;&gt;"",U103,0),"")</f>
        <v/>
      </c>
      <c r="AI98" s="106" t="str">
        <f>IF(AH98="","",IF(AH98&gt;0,ROUND(AH98/LARGE(AH88:AH102,1),3),0))</f>
        <v/>
      </c>
    </row>
    <row r="99" spans="1:35" ht="13.5" x14ac:dyDescent="0.25">
      <c r="A99" s="59" t="str">
        <f>+$A$23</f>
        <v/>
      </c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2"/>
      <c r="Y99" s="23"/>
      <c r="Z99" s="22"/>
      <c r="AA99" s="23"/>
      <c r="AB99" s="22"/>
      <c r="AC99" s="23"/>
      <c r="AE99" s="29" t="str">
        <f t="shared" si="6"/>
        <v/>
      </c>
      <c r="AG99" s="7" t="str">
        <f>+$A$23</f>
        <v/>
      </c>
      <c r="AH99" s="7" t="str">
        <f>IF(A99&lt;&gt;"",IF(AE99&lt;&gt;"",AE99,0)+IF(W103&lt;&gt;"",W103,0),"")</f>
        <v/>
      </c>
      <c r="AI99" s="106" t="str">
        <f>IF(AH99="","",IF(AH99&gt;0,ROUND(AH99/LARGE(AH88:AH102,1),3),0))</f>
        <v/>
      </c>
    </row>
    <row r="100" spans="1:35" ht="13.5" x14ac:dyDescent="0.25">
      <c r="A100" s="59" t="str">
        <f>+$A$24</f>
        <v/>
      </c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2"/>
      <c r="AA100" s="23"/>
      <c r="AB100" s="22"/>
      <c r="AC100" s="23"/>
      <c r="AE100" s="29" t="str">
        <f t="shared" si="6"/>
        <v/>
      </c>
      <c r="AG100" s="7" t="str">
        <f>+$A$24</f>
        <v/>
      </c>
      <c r="AH100" s="7" t="str">
        <f>IF(A100&lt;&gt;"",IF(AE100&lt;&gt;"",AE100,0)+IF(Y103&lt;&gt;"",Y103,0),"")</f>
        <v/>
      </c>
      <c r="AI100" s="106" t="str">
        <f>IF(AH100="","",IF(AH100&gt;0,ROUND(AH100/LARGE(AH88:AH102,1),3),0))</f>
        <v/>
      </c>
    </row>
    <row r="101" spans="1:35" ht="13.5" x14ac:dyDescent="0.25">
      <c r="A101" s="59" t="str">
        <f>+$A$25</f>
        <v/>
      </c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2"/>
      <c r="AC101" s="23"/>
      <c r="AE101" s="29" t="str">
        <f t="shared" si="6"/>
        <v/>
      </c>
      <c r="AG101" s="7" t="str">
        <f>+$A$25</f>
        <v/>
      </c>
      <c r="AH101" s="7" t="str">
        <f>IF(A101&lt;&gt;"",IF(AE101&lt;&gt;"",AE101,0)+IF(AA103&lt;&gt;"",AA103,0),"")</f>
        <v/>
      </c>
      <c r="AI101" s="106" t="str">
        <f>IF(AH101="","",IF(AH101&gt;0,ROUND(AH101/LARGE(AH88:AH102,1),3),0))</f>
        <v/>
      </c>
    </row>
    <row r="102" spans="1:35" x14ac:dyDescent="0.2">
      <c r="A102" s="59" t="str">
        <f>+$A$26</f>
        <v/>
      </c>
      <c r="C102" s="3"/>
      <c r="AE102" s="26"/>
      <c r="AG102" s="40" t="str">
        <f>+$A$26</f>
        <v/>
      </c>
      <c r="AH102" s="40" t="str">
        <f>IF(A102&lt;&gt;"",IF(AE102&lt;&gt;"",AE102,0)+IF(AC103&lt;&gt;"",AC103,0),"")</f>
        <v/>
      </c>
      <c r="AI102" s="107" t="str">
        <f>IF(AH102="","",IF(AH102&gt;0,ROUND(AH102/LARGE(AH88:AH102,1),3),0))</f>
        <v/>
      </c>
    </row>
    <row r="103" spans="1:35" s="26" customFormat="1" x14ac:dyDescent="0.2">
      <c r="C103" s="27" t="str">
        <f>IF(C87="","",SUM(C88:C101))</f>
        <v/>
      </c>
      <c r="E103" s="27" t="str">
        <f>IF(E87="","",SUM(E88:E101))</f>
        <v/>
      </c>
      <c r="G103" s="27" t="str">
        <f>IF(G87="","",SUM(G88:G101))</f>
        <v/>
      </c>
      <c r="I103" s="27" t="str">
        <f>IF(I87="","",SUM(I88:I101))</f>
        <v/>
      </c>
      <c r="K103" s="27" t="str">
        <f>IF(K87="","",SUM(K88:K101))</f>
        <v/>
      </c>
      <c r="M103" s="27" t="str">
        <f>IF(M87="","",SUM(M88:M101))</f>
        <v/>
      </c>
      <c r="O103" s="27" t="str">
        <f>IF(O87="","",SUM(O88:O101))</f>
        <v/>
      </c>
      <c r="Q103" s="27" t="str">
        <f>IF(Q87="","",SUM(Q88:Q101))</f>
        <v/>
      </c>
      <c r="S103" s="27" t="str">
        <f>IF(S87="","",SUM(S88:S101))</f>
        <v/>
      </c>
      <c r="U103" s="27" t="str">
        <f>IF(U87="","",SUM(U88:U101))</f>
        <v/>
      </c>
      <c r="W103" s="27" t="str">
        <f>IF(W87="","",SUM(W88:W101))</f>
        <v/>
      </c>
      <c r="X103" s="27"/>
      <c r="Y103" s="27" t="str">
        <f>IF(Y87="","",SUM(Y88:Y101))</f>
        <v/>
      </c>
      <c r="AA103" s="27" t="str">
        <f>IF(AA87="","",SUM(AA88:AA101))</f>
        <v/>
      </c>
      <c r="AC103" s="27" t="str">
        <f>IF(AC87="","",SUM(AC88:AC101))</f>
        <v/>
      </c>
      <c r="AG103" s="41"/>
      <c r="AH103" s="93"/>
      <c r="AI103" s="41"/>
    </row>
    <row r="104" spans="1:35" ht="24" customHeight="1" x14ac:dyDescent="0.2">
      <c r="AC104" s="8" t="str">
        <f>"Firma ("&amp;Anagrafica!B92&amp;")"</f>
        <v>Firma ()</v>
      </c>
      <c r="AE104" s="88"/>
      <c r="AF104" s="88"/>
      <c r="AG104" s="89"/>
      <c r="AH104" s="88"/>
      <c r="AI104" s="88"/>
    </row>
    <row r="105" spans="1:35" ht="18.75" x14ac:dyDescent="0.3">
      <c r="A105" s="19" t="str">
        <f>IF(Anagrafica!A93&lt;&gt;"",Anagrafica!A93&amp;" - "&amp;Anagrafica!B93,"")</f>
        <v/>
      </c>
      <c r="B105" s="20"/>
      <c r="D105" s="1"/>
    </row>
    <row r="106" spans="1:35" s="5" customFormat="1" ht="13.5" customHeight="1" x14ac:dyDescent="0.2">
      <c r="A106" s="4" t="s">
        <v>10</v>
      </c>
      <c r="C106" s="60" t="str">
        <f>$A$13</f>
        <v/>
      </c>
      <c r="E106" s="60" t="str">
        <f>+$A$14</f>
        <v/>
      </c>
      <c r="G106" s="60" t="str">
        <f>+$A$15</f>
        <v/>
      </c>
      <c r="I106" s="60" t="str">
        <f>+$A$16</f>
        <v/>
      </c>
      <c r="K106" s="60" t="str">
        <f>+$A$17</f>
        <v/>
      </c>
      <c r="M106" s="60" t="str">
        <f>+$A$18</f>
        <v/>
      </c>
      <c r="O106" s="60" t="str">
        <f>+$A$19</f>
        <v/>
      </c>
      <c r="Q106" s="60" t="str">
        <f>+$A$20</f>
        <v/>
      </c>
      <c r="S106" s="60" t="str">
        <f>+$A$21</f>
        <v/>
      </c>
      <c r="U106" s="60" t="str">
        <f>+$A$22</f>
        <v/>
      </c>
      <c r="W106" s="60" t="str">
        <f>+$A$23</f>
        <v/>
      </c>
      <c r="Y106" s="60" t="str">
        <f>+$A$24</f>
        <v/>
      </c>
      <c r="AA106" s="60" t="str">
        <f>+$A$25</f>
        <v/>
      </c>
      <c r="AC106" s="60" t="str">
        <f>+$A$26</f>
        <v/>
      </c>
      <c r="AE106" s="26"/>
      <c r="AG106" s="4" t="s">
        <v>10</v>
      </c>
      <c r="AH106" s="5" t="s">
        <v>1</v>
      </c>
      <c r="AI106" s="5" t="s">
        <v>0</v>
      </c>
    </row>
    <row r="107" spans="1:35" ht="13.5" x14ac:dyDescent="0.25">
      <c r="A107" s="59" t="str">
        <f>+$A$12</f>
        <v/>
      </c>
      <c r="B107" s="22"/>
      <c r="C107" s="23"/>
      <c r="D107" s="22"/>
      <c r="E107" s="23"/>
      <c r="F107" s="22"/>
      <c r="G107" s="23"/>
      <c r="H107" s="22"/>
      <c r="I107" s="23"/>
      <c r="J107" s="22"/>
      <c r="K107" s="23"/>
      <c r="L107" s="22"/>
      <c r="M107" s="23"/>
      <c r="N107" s="22"/>
      <c r="O107" s="23"/>
      <c r="P107" s="22"/>
      <c r="Q107" s="23"/>
      <c r="R107" s="22"/>
      <c r="S107" s="23"/>
      <c r="T107" s="22"/>
      <c r="U107" s="23"/>
      <c r="V107" s="22"/>
      <c r="W107" s="23"/>
      <c r="X107" s="22"/>
      <c r="Y107" s="23"/>
      <c r="Z107" s="22"/>
      <c r="AA107" s="23"/>
      <c r="AB107" s="22"/>
      <c r="AC107" s="23"/>
      <c r="AE107" s="29" t="str">
        <f t="shared" ref="AE107:AE120" si="7">IF(OR(A107="",AND(A107&lt;&gt;"",A108="")),"",SUM(B107,D107,F107,H107,J107,L107,N107,P107,R107,T107,V107,X107,Z107,AB107))</f>
        <v/>
      </c>
      <c r="AG107" s="6" t="str">
        <f>+$A$12</f>
        <v/>
      </c>
      <c r="AH107" s="6" t="str">
        <f>IF(A107&lt;&gt;"",AE107,"")</f>
        <v/>
      </c>
      <c r="AI107" s="105" t="str">
        <f>IF(AH107="","",IF(AH107&gt;0,ROUND(AH107/LARGE(AH107:AH121,1),3),0))</f>
        <v/>
      </c>
    </row>
    <row r="108" spans="1:35" ht="13.5" x14ac:dyDescent="0.25">
      <c r="A108" s="59" t="str">
        <f>+$A$13</f>
        <v/>
      </c>
      <c r="B108" s="24"/>
      <c r="C108" s="24"/>
      <c r="D108" s="22"/>
      <c r="E108" s="23"/>
      <c r="F108" s="22"/>
      <c r="G108" s="23"/>
      <c r="H108" s="22"/>
      <c r="I108" s="23"/>
      <c r="J108" s="22"/>
      <c r="K108" s="23"/>
      <c r="L108" s="22"/>
      <c r="M108" s="23"/>
      <c r="N108" s="22"/>
      <c r="O108" s="23"/>
      <c r="P108" s="22"/>
      <c r="Q108" s="23"/>
      <c r="R108" s="22"/>
      <c r="S108" s="23"/>
      <c r="T108" s="22"/>
      <c r="U108" s="23"/>
      <c r="V108" s="22"/>
      <c r="W108" s="23"/>
      <c r="X108" s="22"/>
      <c r="Y108" s="23"/>
      <c r="Z108" s="22"/>
      <c r="AA108" s="23"/>
      <c r="AB108" s="22"/>
      <c r="AC108" s="23"/>
      <c r="AE108" s="29" t="str">
        <f t="shared" si="7"/>
        <v/>
      </c>
      <c r="AG108" s="7" t="str">
        <f>+$A$13</f>
        <v/>
      </c>
      <c r="AH108" s="7" t="str">
        <f>IF(A108&lt;&gt;"",IF(AE108&lt;&gt;"",AE108,0)+IF(C122&lt;&gt;"",C122,0),"")</f>
        <v/>
      </c>
      <c r="AI108" s="106" t="str">
        <f>IF(AH108="","",IF(AH108&gt;0,ROUND(AH108/LARGE(AH107:AH121,1),3),0))</f>
        <v/>
      </c>
    </row>
    <row r="109" spans="1:35" ht="13.5" x14ac:dyDescent="0.25">
      <c r="A109" s="59" t="str">
        <f>+$A$14</f>
        <v/>
      </c>
      <c r="B109" s="24"/>
      <c r="C109" s="24"/>
      <c r="D109" s="24"/>
      <c r="E109" s="24"/>
      <c r="F109" s="22"/>
      <c r="G109" s="23"/>
      <c r="H109" s="22"/>
      <c r="I109" s="23"/>
      <c r="J109" s="22"/>
      <c r="K109" s="23"/>
      <c r="L109" s="22"/>
      <c r="M109" s="23"/>
      <c r="N109" s="22"/>
      <c r="O109" s="23"/>
      <c r="P109" s="22"/>
      <c r="Q109" s="23"/>
      <c r="R109" s="22"/>
      <c r="S109" s="23"/>
      <c r="T109" s="22"/>
      <c r="U109" s="23"/>
      <c r="V109" s="22"/>
      <c r="W109" s="23"/>
      <c r="X109" s="22"/>
      <c r="Y109" s="23"/>
      <c r="Z109" s="22"/>
      <c r="AA109" s="23"/>
      <c r="AB109" s="22"/>
      <c r="AC109" s="23"/>
      <c r="AE109" s="29" t="str">
        <f t="shared" si="7"/>
        <v/>
      </c>
      <c r="AG109" s="7" t="str">
        <f>+$A$14</f>
        <v/>
      </c>
      <c r="AH109" s="7" t="str">
        <f>IF(A109&lt;&gt;"",IF(AE109&lt;&gt;"",AE109,0)+IF(E122&lt;&gt;"",E122,0),"")</f>
        <v/>
      </c>
      <c r="AI109" s="106" t="str">
        <f>IF(AH109="","",IF(AH109&gt;0,ROUND(AH109/LARGE(AH107:AH121,1),3),0))</f>
        <v/>
      </c>
    </row>
    <row r="110" spans="1:35" ht="13.5" x14ac:dyDescent="0.25">
      <c r="A110" s="59" t="str">
        <f>+$A$15</f>
        <v/>
      </c>
      <c r="B110" s="24"/>
      <c r="C110" s="24"/>
      <c r="D110" s="24"/>
      <c r="E110" s="24"/>
      <c r="F110" s="24"/>
      <c r="G110" s="24"/>
      <c r="H110" s="22"/>
      <c r="I110" s="23"/>
      <c r="J110" s="22"/>
      <c r="K110" s="23"/>
      <c r="L110" s="22"/>
      <c r="M110" s="23"/>
      <c r="N110" s="22"/>
      <c r="O110" s="23"/>
      <c r="P110" s="22"/>
      <c r="Q110" s="23"/>
      <c r="R110" s="22"/>
      <c r="S110" s="23"/>
      <c r="T110" s="22"/>
      <c r="U110" s="23"/>
      <c r="V110" s="22"/>
      <c r="W110" s="23"/>
      <c r="X110" s="22"/>
      <c r="Y110" s="23"/>
      <c r="Z110" s="22"/>
      <c r="AA110" s="23"/>
      <c r="AB110" s="22"/>
      <c r="AC110" s="23"/>
      <c r="AE110" s="29" t="str">
        <f t="shared" si="7"/>
        <v/>
      </c>
      <c r="AG110" s="7" t="str">
        <f>+$A$15</f>
        <v/>
      </c>
      <c r="AH110" s="7" t="str">
        <f>IF(A110&lt;&gt;"",IF(AE110&lt;&gt;"",AE110,0)+IF(G122&lt;&gt;"",G122,0),"")</f>
        <v/>
      </c>
      <c r="AI110" s="106" t="str">
        <f>IF(AH110="","",IF(AH110&gt;0,ROUND(AH110/LARGE(AH107:AH121,1),3),0))</f>
        <v/>
      </c>
    </row>
    <row r="111" spans="1:35" ht="13.5" x14ac:dyDescent="0.25">
      <c r="A111" s="59" t="str">
        <f>+$A$16</f>
        <v/>
      </c>
      <c r="B111" s="24"/>
      <c r="C111" s="24"/>
      <c r="D111" s="24"/>
      <c r="E111" s="24"/>
      <c r="F111" s="24"/>
      <c r="G111" s="24"/>
      <c r="H111" s="24"/>
      <c r="I111" s="24"/>
      <c r="J111" s="22"/>
      <c r="K111" s="23"/>
      <c r="L111" s="22"/>
      <c r="M111" s="23"/>
      <c r="N111" s="22"/>
      <c r="O111" s="23"/>
      <c r="P111" s="22"/>
      <c r="Q111" s="23"/>
      <c r="R111" s="22"/>
      <c r="S111" s="23"/>
      <c r="T111" s="22"/>
      <c r="U111" s="23"/>
      <c r="V111" s="22"/>
      <c r="W111" s="23"/>
      <c r="X111" s="22"/>
      <c r="Y111" s="23"/>
      <c r="Z111" s="22"/>
      <c r="AA111" s="23"/>
      <c r="AB111" s="22"/>
      <c r="AC111" s="23"/>
      <c r="AE111" s="29" t="str">
        <f t="shared" si="7"/>
        <v/>
      </c>
      <c r="AG111" s="7" t="str">
        <f>+$A$16</f>
        <v/>
      </c>
      <c r="AH111" s="7" t="str">
        <f>IF(A111&lt;&gt;"",IF(AE111&lt;&gt;"",AE111,0)+IF(I122&lt;&gt;"",I122,0),"")</f>
        <v/>
      </c>
      <c r="AI111" s="106" t="str">
        <f>IF(AH111="","",IF(AH111&gt;0,ROUND(AH111/LARGE(AH107:AH121,1),3),0))</f>
        <v/>
      </c>
    </row>
    <row r="112" spans="1:35" ht="13.5" x14ac:dyDescent="0.25">
      <c r="A112" s="59" t="str">
        <f>+$A$17</f>
        <v/>
      </c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2"/>
      <c r="M112" s="23"/>
      <c r="N112" s="22"/>
      <c r="O112" s="23"/>
      <c r="P112" s="22"/>
      <c r="Q112" s="23"/>
      <c r="R112" s="22"/>
      <c r="S112" s="23"/>
      <c r="T112" s="22"/>
      <c r="U112" s="23"/>
      <c r="V112" s="22"/>
      <c r="W112" s="23"/>
      <c r="X112" s="22"/>
      <c r="Y112" s="23"/>
      <c r="Z112" s="22"/>
      <c r="AA112" s="23"/>
      <c r="AB112" s="22"/>
      <c r="AC112" s="23"/>
      <c r="AE112" s="29" t="str">
        <f t="shared" si="7"/>
        <v/>
      </c>
      <c r="AG112" s="7" t="str">
        <f>+$A$17</f>
        <v/>
      </c>
      <c r="AH112" s="7" t="str">
        <f>IF(A112&lt;&gt;"",IF(AE112&lt;&gt;"",AE112,0)+IF(K122&lt;&gt;"",K122,0),"")</f>
        <v/>
      </c>
      <c r="AI112" s="106" t="str">
        <f>IF(AH112="","",IF(AH112&gt;0,ROUND(AH112/LARGE(AH107:AH121,1),3),0))</f>
        <v/>
      </c>
    </row>
    <row r="113" spans="1:35" ht="13.5" x14ac:dyDescent="0.25">
      <c r="A113" s="59" t="str">
        <f>+$A$18</f>
        <v/>
      </c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2"/>
      <c r="O113" s="23"/>
      <c r="P113" s="22"/>
      <c r="Q113" s="23"/>
      <c r="R113" s="22"/>
      <c r="S113" s="23"/>
      <c r="T113" s="22"/>
      <c r="U113" s="23"/>
      <c r="V113" s="22"/>
      <c r="W113" s="23"/>
      <c r="X113" s="22"/>
      <c r="Y113" s="23"/>
      <c r="Z113" s="22"/>
      <c r="AA113" s="23"/>
      <c r="AB113" s="22"/>
      <c r="AC113" s="23"/>
      <c r="AE113" s="29" t="str">
        <f t="shared" si="7"/>
        <v/>
      </c>
      <c r="AG113" s="7" t="str">
        <f>+$A$18</f>
        <v/>
      </c>
      <c r="AH113" s="7" t="str">
        <f>IF(A113&lt;&gt;"",IF(AE113&lt;&gt;"",AE113,0)+IF(M122&lt;&gt;"",M122,0),"")</f>
        <v/>
      </c>
      <c r="AI113" s="106" t="str">
        <f>IF(AH113="","",IF(AH113&gt;0,ROUND(AH113/LARGE(AH107:AH121,1),3),0))</f>
        <v/>
      </c>
    </row>
    <row r="114" spans="1:35" ht="13.5" x14ac:dyDescent="0.25">
      <c r="A114" s="59" t="str">
        <f>+$A$19</f>
        <v/>
      </c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2"/>
      <c r="Q114" s="23"/>
      <c r="R114" s="22"/>
      <c r="S114" s="23"/>
      <c r="T114" s="22"/>
      <c r="U114" s="23"/>
      <c r="V114" s="22"/>
      <c r="W114" s="23"/>
      <c r="X114" s="22"/>
      <c r="Y114" s="23"/>
      <c r="Z114" s="22"/>
      <c r="AA114" s="23"/>
      <c r="AB114" s="22"/>
      <c r="AC114" s="23"/>
      <c r="AE114" s="29" t="str">
        <f t="shared" si="7"/>
        <v/>
      </c>
      <c r="AG114" s="7" t="str">
        <f>+$A$19</f>
        <v/>
      </c>
      <c r="AH114" s="7" t="str">
        <f>IF(A114&lt;&gt;"",IF(AE114&lt;&gt;"",AE114,0)+IF(O122&lt;&gt;"",O122,0),"")</f>
        <v/>
      </c>
      <c r="AI114" s="106" t="str">
        <f>IF(AH114="","",IF(AH114&gt;0,ROUND(AH114/LARGE(AH107:AH121,1),3),0))</f>
        <v/>
      </c>
    </row>
    <row r="115" spans="1:35" ht="13.5" x14ac:dyDescent="0.25">
      <c r="A115" s="59" t="str">
        <f>+$A$20</f>
        <v/>
      </c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79"/>
      <c r="P115" s="24"/>
      <c r="Q115" s="24"/>
      <c r="R115" s="22"/>
      <c r="S115" s="23"/>
      <c r="T115" s="22"/>
      <c r="U115" s="23"/>
      <c r="V115" s="22"/>
      <c r="W115" s="23"/>
      <c r="X115" s="22"/>
      <c r="Y115" s="23"/>
      <c r="Z115" s="22"/>
      <c r="AA115" s="23"/>
      <c r="AB115" s="22"/>
      <c r="AC115" s="23"/>
      <c r="AE115" s="29" t="str">
        <f t="shared" si="7"/>
        <v/>
      </c>
      <c r="AG115" s="7" t="str">
        <f>+$A$20</f>
        <v/>
      </c>
      <c r="AH115" s="7" t="str">
        <f>IF(A115&lt;&gt;"",IF(AE115&lt;&gt;"",AE115,0)+IF(Q122&lt;&gt;"",Q122,0),"")</f>
        <v/>
      </c>
      <c r="AI115" s="106" t="str">
        <f>IF(AH115="","",IF(AH115&gt;0,ROUND(AH115/LARGE(AH107:AH121,1),3),0))</f>
        <v/>
      </c>
    </row>
    <row r="116" spans="1:35" ht="13.5" x14ac:dyDescent="0.25">
      <c r="A116" s="59" t="str">
        <f>+$A$21</f>
        <v/>
      </c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2"/>
      <c r="U116" s="23"/>
      <c r="V116" s="22"/>
      <c r="W116" s="23"/>
      <c r="X116" s="22"/>
      <c r="Y116" s="23"/>
      <c r="Z116" s="22"/>
      <c r="AA116" s="23"/>
      <c r="AB116" s="22"/>
      <c r="AC116" s="23"/>
      <c r="AE116" s="29" t="str">
        <f t="shared" si="7"/>
        <v/>
      </c>
      <c r="AG116" s="7" t="str">
        <f>+$A$21</f>
        <v/>
      </c>
      <c r="AH116" s="7" t="str">
        <f>IF(A116&lt;&gt;"",IF(AE116&lt;&gt;"",AE116,0)+IF(S122&lt;&gt;"",S122,0),"")</f>
        <v/>
      </c>
      <c r="AI116" s="106" t="str">
        <f>IF(AH116="","",IF(AH116&gt;0,ROUND(AH116/LARGE(AH107:AH121,1),3),0))</f>
        <v/>
      </c>
    </row>
    <row r="117" spans="1:35" ht="13.5" x14ac:dyDescent="0.25">
      <c r="A117" s="59" t="str">
        <f>+$A$22</f>
        <v/>
      </c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2"/>
      <c r="W117" s="23"/>
      <c r="X117" s="22"/>
      <c r="Y117" s="23"/>
      <c r="Z117" s="22"/>
      <c r="AA117" s="23"/>
      <c r="AB117" s="22"/>
      <c r="AC117" s="23"/>
      <c r="AE117" s="29" t="str">
        <f t="shared" si="7"/>
        <v/>
      </c>
      <c r="AG117" s="7" t="str">
        <f>+$A$22</f>
        <v/>
      </c>
      <c r="AH117" s="7" t="str">
        <f>IF(A117&lt;&gt;"",IF(AE117&lt;&gt;"",AE117,0)+IF(U122&lt;&gt;"",U122,0),"")</f>
        <v/>
      </c>
      <c r="AI117" s="106" t="str">
        <f>IF(AH117="","",IF(AH117&gt;0,ROUND(AH117/LARGE(AH107:AH121,1),3),0))</f>
        <v/>
      </c>
    </row>
    <row r="118" spans="1:35" ht="13.5" x14ac:dyDescent="0.25">
      <c r="A118" s="59" t="str">
        <f>+$A$23</f>
        <v/>
      </c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2"/>
      <c r="Y118" s="23"/>
      <c r="Z118" s="22"/>
      <c r="AA118" s="23"/>
      <c r="AB118" s="22"/>
      <c r="AC118" s="23"/>
      <c r="AE118" s="29" t="str">
        <f t="shared" si="7"/>
        <v/>
      </c>
      <c r="AG118" s="7" t="str">
        <f>+$A$23</f>
        <v/>
      </c>
      <c r="AH118" s="7" t="str">
        <f>IF(A118&lt;&gt;"",IF(AE118&lt;&gt;"",AE118,0)+IF(W122&lt;&gt;"",W122,0),"")</f>
        <v/>
      </c>
      <c r="AI118" s="106" t="str">
        <f>IF(AH118="","",IF(AH118&gt;0,ROUND(AH118/LARGE(AH107:AH121,1),3),0))</f>
        <v/>
      </c>
    </row>
    <row r="119" spans="1:35" ht="13.5" x14ac:dyDescent="0.25">
      <c r="A119" s="59" t="str">
        <f>+$A$24</f>
        <v/>
      </c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2"/>
      <c r="AA119" s="23"/>
      <c r="AB119" s="22"/>
      <c r="AC119" s="23"/>
      <c r="AE119" s="29" t="str">
        <f t="shared" si="7"/>
        <v/>
      </c>
      <c r="AG119" s="7" t="str">
        <f>+$A$24</f>
        <v/>
      </c>
      <c r="AH119" s="7" t="str">
        <f>IF(A119&lt;&gt;"",IF(AE119&lt;&gt;"",AE119,0)+IF(Y122&lt;&gt;"",Y122,0),"")</f>
        <v/>
      </c>
      <c r="AI119" s="106" t="str">
        <f>IF(AH119="","",IF(AH119&gt;0,ROUND(AH119/LARGE(AH107:AH121,1),3),0))</f>
        <v/>
      </c>
    </row>
    <row r="120" spans="1:35" ht="13.5" x14ac:dyDescent="0.25">
      <c r="A120" s="59" t="str">
        <f>+$A$25</f>
        <v/>
      </c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2"/>
      <c r="AC120" s="23"/>
      <c r="AE120" s="29" t="str">
        <f t="shared" si="7"/>
        <v/>
      </c>
      <c r="AG120" s="7" t="str">
        <f>+$A$25</f>
        <v/>
      </c>
      <c r="AH120" s="7" t="str">
        <f>IF(A120&lt;&gt;"",IF(AE120&lt;&gt;"",AE120,0)+IF(AA122&lt;&gt;"",AA122,0),"")</f>
        <v/>
      </c>
      <c r="AI120" s="106" t="str">
        <f>IF(AH120="","",IF(AH120&gt;0,ROUND(AH120/LARGE(AH107:AH121,1),3),0))</f>
        <v/>
      </c>
    </row>
    <row r="121" spans="1:35" x14ac:dyDescent="0.2">
      <c r="A121" s="59" t="str">
        <f>+$A$26</f>
        <v/>
      </c>
      <c r="C121" s="3"/>
      <c r="AE121" s="26"/>
      <c r="AG121" s="40" t="str">
        <f>+$A$26</f>
        <v/>
      </c>
      <c r="AH121" s="40" t="str">
        <f>IF(A121&lt;&gt;"",IF(AE121&lt;&gt;"",AE121,0)+IF(AC122&lt;&gt;"",AC122,0),"")</f>
        <v/>
      </c>
      <c r="AI121" s="107" t="str">
        <f>IF(AH121="","",IF(AH121&gt;0,ROUND(AH121/LARGE(AH107:AH121,1),3),0))</f>
        <v/>
      </c>
    </row>
    <row r="122" spans="1:35" s="26" customFormat="1" x14ac:dyDescent="0.2">
      <c r="C122" s="27" t="str">
        <f>IF(C106="","",SUM(C107:C120))</f>
        <v/>
      </c>
      <c r="E122" s="27" t="str">
        <f>IF(E106="","",SUM(E107:E120))</f>
        <v/>
      </c>
      <c r="G122" s="27" t="str">
        <f>IF(G106="","",SUM(G107:G120))</f>
        <v/>
      </c>
      <c r="I122" s="27" t="str">
        <f>IF(I106="","",SUM(I107:I120))</f>
        <v/>
      </c>
      <c r="K122" s="27" t="str">
        <f>IF(K106="","",SUM(K107:K120))</f>
        <v/>
      </c>
      <c r="M122" s="27" t="str">
        <f>IF(M106="","",SUM(M107:M120))</f>
        <v/>
      </c>
      <c r="O122" s="27" t="str">
        <f>IF(O106="","",SUM(O107:O120))</f>
        <v/>
      </c>
      <c r="Q122" s="27" t="str">
        <f>IF(Q106="","",SUM(Q107:Q120))</f>
        <v/>
      </c>
      <c r="S122" s="27" t="str">
        <f>IF(S106="","",SUM(S107:S120))</f>
        <v/>
      </c>
      <c r="U122" s="27" t="str">
        <f>IF(U106="","",SUM(U107:U120))</f>
        <v/>
      </c>
      <c r="W122" s="27" t="str">
        <f>IF(W106="","",SUM(W107:W120))</f>
        <v/>
      </c>
      <c r="X122" s="27"/>
      <c r="Y122" s="27" t="str">
        <f>IF(Y106="","",SUM(Y107:Y120))</f>
        <v/>
      </c>
      <c r="AA122" s="27" t="str">
        <f>IF(AA106="","",SUM(AA107:AA120))</f>
        <v/>
      </c>
      <c r="AC122" s="27" t="str">
        <f>IF(AC106="","",SUM(AC107:AC120))</f>
        <v/>
      </c>
      <c r="AG122" s="41"/>
      <c r="AH122" s="93"/>
      <c r="AI122" s="41"/>
    </row>
    <row r="123" spans="1:35" ht="24" customHeight="1" x14ac:dyDescent="0.2">
      <c r="AC123" s="8" t="str">
        <f>"Firma ("&amp;Anagrafica!B93&amp;")"</f>
        <v>Firma ()</v>
      </c>
      <c r="AE123" s="88"/>
      <c r="AF123" s="88"/>
      <c r="AG123" s="89"/>
      <c r="AH123" s="88"/>
      <c r="AI123" s="88"/>
    </row>
  </sheetData>
  <mergeCells count="70">
    <mergeCell ref="AB24:AE24"/>
    <mergeCell ref="AB25:AE25"/>
    <mergeCell ref="AB26:AE26"/>
    <mergeCell ref="AB20:AE20"/>
    <mergeCell ref="AB21:AE21"/>
    <mergeCell ref="AB22:AE22"/>
    <mergeCell ref="AB23:AE23"/>
    <mergeCell ref="AB16:AE16"/>
    <mergeCell ref="AB17:AE17"/>
    <mergeCell ref="AB18:AE18"/>
    <mergeCell ref="AB19:AE19"/>
    <mergeCell ref="AB12:AE12"/>
    <mergeCell ref="AB13:AE13"/>
    <mergeCell ref="AB14:AE14"/>
    <mergeCell ref="AB15:AE15"/>
    <mergeCell ref="A5:AI5"/>
    <mergeCell ref="A8:AG8"/>
    <mergeCell ref="A9:AG9"/>
    <mergeCell ref="A11:S11"/>
    <mergeCell ref="T11:W11"/>
    <mergeCell ref="AB11:AE11"/>
    <mergeCell ref="X11:AA11"/>
    <mergeCell ref="T12:W12"/>
    <mergeCell ref="T13:W13"/>
    <mergeCell ref="T15:W15"/>
    <mergeCell ref="T14:W14"/>
    <mergeCell ref="T20:W20"/>
    <mergeCell ref="T18:W18"/>
    <mergeCell ref="P27:S27"/>
    <mergeCell ref="B21:S21"/>
    <mergeCell ref="B22:S22"/>
    <mergeCell ref="B23:S23"/>
    <mergeCell ref="B24:S24"/>
    <mergeCell ref="B25:S25"/>
    <mergeCell ref="B26:S26"/>
    <mergeCell ref="T23:W23"/>
    <mergeCell ref="T24:W24"/>
    <mergeCell ref="T25:W25"/>
    <mergeCell ref="T26:W26"/>
    <mergeCell ref="T22:W22"/>
    <mergeCell ref="X17:AA17"/>
    <mergeCell ref="A1:AG1"/>
    <mergeCell ref="T27:W27"/>
    <mergeCell ref="B18:S18"/>
    <mergeCell ref="T16:W16"/>
    <mergeCell ref="T17:W17"/>
    <mergeCell ref="B15:S15"/>
    <mergeCell ref="B12:S12"/>
    <mergeCell ref="B13:S13"/>
    <mergeCell ref="B19:S19"/>
    <mergeCell ref="B20:S20"/>
    <mergeCell ref="T21:W21"/>
    <mergeCell ref="B14:S14"/>
    <mergeCell ref="B16:S16"/>
    <mergeCell ref="B17:S17"/>
    <mergeCell ref="T19:W19"/>
    <mergeCell ref="X12:AA12"/>
    <mergeCell ref="X13:AA13"/>
    <mergeCell ref="X14:AA14"/>
    <mergeCell ref="X15:AA15"/>
    <mergeCell ref="X16:AA16"/>
    <mergeCell ref="X18:AA18"/>
    <mergeCell ref="X19:AA19"/>
    <mergeCell ref="X24:AA24"/>
    <mergeCell ref="X25:AA25"/>
    <mergeCell ref="X26:AA26"/>
    <mergeCell ref="X20:AA20"/>
    <mergeCell ref="X21:AA21"/>
    <mergeCell ref="X22:AA22"/>
    <mergeCell ref="X23:AA23"/>
  </mergeCells>
  <phoneticPr fontId="0" type="noConversion"/>
  <conditionalFormatting sqref="C46 W46:Y46 C65 E46 G46 I46 K46 M46 O46 Q46 U46 S46 AC84 W65:Y65 E65 G65 I65 K65 M65 O65 Q65 U65 S65 AC65 AA65 AA46 C84 W84:Y84 E84 G84 I84 K84 M84 O84 Q84 U84 S84 AA84 AC46 C103 AC122 W103:Y103 E103 G103 I103 K103 M103 O103 Q103 U103 S103 AC103 AA103 C122 W122:Y122 E122 G122 I122 K122 M122 O122 Q122 U122 S122 AA122">
    <cfRule type="expression" dxfId="1039" priority="1" stopIfTrue="1">
      <formula>C30=""</formula>
    </cfRule>
  </conditionalFormatting>
  <conditionalFormatting sqref="B52:E63 B51:C51 H54:I63 J55:K63 L56:M63 N57:O63 P58:Q63 R59:S63 T60:U63 V61:W63 X62:Y63 Z63:AA63 F53:G63 Z82:AA82 F72:G82 H73:I82 J74:K82 L75:M82 N76:O82 P77:Q82 R78:S82 T79:U82 V80:W82 X81:Y82 B71:E82 B70:C70 B90:E101 B89:C89 H92:I101 J93:K101 L94:M101 N95:O101 P96:Q101 R97:S101 T98:U101 V99:W101 X100:Y101 Z101:AA101 F91:G101 Z120:AA120 F110:G120 H111:I120 J112:K120 L113:M120 N114:O120 P115:Q120 R116:S120 T117:U120 V118:W120 X119:Y120 B109:E120 B108:C108 B33:E44 B32:C32 H35:I44 J36:K44 L37:M44 N38:O44 P39:Q44 R40:S44 T41:U44 V42:W44 X43:Y44 Z44:AA44 F34:G44">
    <cfRule type="expression" dxfId="1038" priority="2" stopIfTrue="1">
      <formula>AND($A32&lt;&gt;"",$A33="")</formula>
    </cfRule>
    <cfRule type="expression" dxfId="1037" priority="3" stopIfTrue="1">
      <formula>$A32=""</formula>
    </cfRule>
  </conditionalFormatting>
  <conditionalFormatting sqref="B50 D50:D51 F50:F52 H50:H53 J50:J54 L50:L55 N50:N56 P50:P57 R50:R58 T50:T59 V50:V60 X50:X61 Z50:Z62 AB50:AB63">
    <cfRule type="expression" dxfId="1036" priority="4" stopIfTrue="1">
      <formula>AND(OR($A50="",C$49=""),$AE50&lt;&gt;"")</formula>
    </cfRule>
    <cfRule type="expression" dxfId="1035" priority="5" stopIfTrue="1">
      <formula>OR($A50="",C$49="")</formula>
    </cfRule>
  </conditionalFormatting>
  <conditionalFormatting sqref="C50 E50:E51 G50:G52 I50:I53 K50:K54 M50:M55 O50:O56 Q50:Q57 S50:S58 U50:U59 W50:W60 Y50:Y61 AA50:AA62 AC50:AC63 C88 E88:E89 G88:G90 I88:I91 K88:K92 M88:M93 O88:O94 Q88:Q95 S88:S96 U88:U97 W88:W98 Y88:Y99 AA88:AA100 AC88:AC101">
    <cfRule type="expression" dxfId="1034" priority="6" stopIfTrue="1">
      <formula>AND(OR($A50="",C$49=""),$AE50&lt;&gt;"")</formula>
    </cfRule>
    <cfRule type="expression" dxfId="1033" priority="7" stopIfTrue="1">
      <formula>C$49=""</formula>
    </cfRule>
  </conditionalFormatting>
  <conditionalFormatting sqref="B69 F69:F71 D69:D70 H69:H72 J69:J73 L69:L74 N69:N75 P69:P76 R69:R77 T69:T78 V69:V79 X69:X80 Z69:Z81 AB69:AB82 X118">
    <cfRule type="expression" dxfId="1032" priority="8" stopIfTrue="1">
      <formula>AND(OR($A69="",C$68=""),$AE69&lt;&gt;"")</formula>
    </cfRule>
    <cfRule type="expression" dxfId="1031" priority="9" stopIfTrue="1">
      <formula>OR($A69="",C$68="")</formula>
    </cfRule>
  </conditionalFormatting>
  <conditionalFormatting sqref="C69 G69:G71 E69:E70 I69:I72 K69:K73 M69:M74 O69:O75 Q69:Q76 S69:S77 U69:U78 W69:W79 Y69:Y80 AA69:AA81 AC69:AC82 C107 G107:G109 E107:E108 I107:I110 K107:K111 M107:M112 O107:O113 Q107:Q114 S107:S115 U107:U116 W107:W117 Y107:Y118 AA107:AA119 AC107:AC120">
    <cfRule type="expression" dxfId="1030" priority="10" stopIfTrue="1">
      <formula>AND(OR($A69="",C$68=""),$AE69&lt;&gt;"")</formula>
    </cfRule>
    <cfRule type="expression" dxfId="1029" priority="11" stopIfTrue="1">
      <formula>C$68=""</formula>
    </cfRule>
  </conditionalFormatting>
  <conditionalFormatting sqref="B88 D88:D89 F88:F90 H88:H91 J88:J92 L88:L93 N88:N94 P88:P95 R88:R96 T88:T97 V88:V98 X88:X99 Z88:Z100 AB88:AB101">
    <cfRule type="expression" dxfId="1028" priority="12" stopIfTrue="1">
      <formula>AND(OR($A88="",C$87=""),$AE88&lt;&gt;"")</formula>
    </cfRule>
    <cfRule type="expression" dxfId="1027" priority="13" stopIfTrue="1">
      <formula>OR($A88="",C$87="")</formula>
    </cfRule>
  </conditionalFormatting>
  <conditionalFormatting sqref="B107 D107:D108 F107:F109 H107:H110 J107:J111 L107:L112 N107:N113 P107:P114 R107:R115 T107:T116 V107:V117 X107:X117 Z107:Z119 AB107:AB120">
    <cfRule type="expression" dxfId="1026" priority="14" stopIfTrue="1">
      <formula>AND(OR($A107="",C$106=""),$AE107&lt;&gt;"")</formula>
    </cfRule>
    <cfRule type="expression" dxfId="1025" priority="15" stopIfTrue="1">
      <formula>OR($A107="",C$106="")</formula>
    </cfRule>
  </conditionalFormatting>
  <conditionalFormatting sqref="B31 D31:D32 R31:R39 AB31:AB44 Z31:Z43 X31:X42 V31:V41 T31:T40 P31:P38 N31:N37 L31:L36 J31:J35 H31:H34 F31:F33">
    <cfRule type="expression" dxfId="1024" priority="16" stopIfTrue="1">
      <formula>AND(OR($A31="",C$30=""),$AE31&lt;&gt;"")</formula>
    </cfRule>
    <cfRule type="expression" dxfId="1023" priority="17" stopIfTrue="1">
      <formula>OR($A31="",C$30="")</formula>
    </cfRule>
  </conditionalFormatting>
  <conditionalFormatting sqref="C31 E31:E32 S31:S39 AC31:AC44 AA31:AA43 Y31:Y42 W31:W41 U31:U40 Q31:Q38 O31:O37 M31:M36 K31:K35 I31:I34 G31:G33">
    <cfRule type="expression" dxfId="1022" priority="18" stopIfTrue="1">
      <formula>AND(OR($A31="",C$30=""),$AE31&lt;&gt;"")</formula>
    </cfRule>
    <cfRule type="expression" dxfId="1021" priority="19" stopIfTrue="1">
      <formula>C$30=""</formula>
    </cfRule>
  </conditionalFormatting>
  <conditionalFormatting sqref="A31:A45 A107:A121 AE107:AE120 B106:AC106 AE88:AE101 A88:A102 B87:AC87 A69:A83 B68:AC68 AE69:AE82 AE50:AE63 B49:AC49 A50:A64 B30:AC30 AE31:AE44">
    <cfRule type="cellIs" dxfId="1020" priority="20" stopIfTrue="1" operator="equal">
      <formula>""</formula>
    </cfRule>
  </conditionalFormatting>
  <hyperlinks>
    <hyperlink ref="A1" location="Anagrafica!A1" display="Torna alla scheda Anagrafica" xr:uid="{00000000-0004-0000-2900-000000000000}"/>
  </hyperlinks>
  <pageMargins left="0.39370078740157483" right="0.39370078740157483" top="0.39370078740157483" bottom="0.78740157480314965" header="0.51181102362204722" footer="0.39370078740157483"/>
  <pageSetup paperSize="9" scale="42" orientation="portrait" r:id="rId1"/>
  <headerFooter alignWithMargins="0">
    <oddFooter>&amp;L&amp;"Arial Narrow,Normale"&amp;8&amp;D&amp;R&amp;"Arial Narrow,Normale"&amp;A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Foglio64">
    <tabColor indexed="42"/>
    <pageSetUpPr fitToPage="1"/>
  </sheetPr>
  <dimension ref="A1:AI123"/>
  <sheetViews>
    <sheetView showGridLines="0" view="pageBreakPreview" topLeftCell="A5" zoomScaleNormal="100" workbookViewId="0">
      <selection activeCell="U38" sqref="U38"/>
    </sheetView>
  </sheetViews>
  <sheetFormatPr defaultColWidth="9.140625" defaultRowHeight="12.75" x14ac:dyDescent="0.2"/>
  <cols>
    <col min="1" max="2" width="3.85546875" style="3" customWidth="1"/>
    <col min="3" max="3" width="3.85546875" style="5" bestFit="1" customWidth="1"/>
    <col min="4" max="4" width="3.140625" style="3" customWidth="1"/>
    <col min="5" max="31" width="3" style="3" customWidth="1"/>
    <col min="32" max="32" width="2.42578125" style="3" customWidth="1"/>
    <col min="33" max="33" width="3.5703125" style="26" customWidth="1"/>
    <col min="34" max="35" width="10.85546875" style="3" customWidth="1"/>
    <col min="36" max="43" width="3" style="3" customWidth="1"/>
    <col min="44" max="44" width="3.140625" style="3" customWidth="1"/>
    <col min="45" max="16384" width="9.140625" style="3"/>
  </cols>
  <sheetData>
    <row r="1" spans="1:35" ht="26.25" customHeight="1" x14ac:dyDescent="0.2">
      <c r="A1" s="353" t="s">
        <v>21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</row>
    <row r="2" spans="1:35" s="30" customFormat="1" ht="13.5" x14ac:dyDescent="0.25">
      <c r="A2" s="45" t="s">
        <v>16</v>
      </c>
      <c r="B2" s="46"/>
      <c r="C2" s="47"/>
      <c r="D2" s="48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9"/>
      <c r="AH2" s="49"/>
      <c r="AI2" s="49"/>
    </row>
    <row r="3" spans="1:35" s="31" customFormat="1" ht="13.5" x14ac:dyDescent="0.25">
      <c r="A3" s="50"/>
      <c r="B3" s="50"/>
      <c r="C3" s="51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</row>
    <row r="4" spans="1:35" s="9" customFormat="1" ht="6" customHeight="1" x14ac:dyDescent="0.3">
      <c r="A4" s="52"/>
      <c r="B4" s="52"/>
      <c r="C4" s="53"/>
      <c r="D4" s="54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</row>
    <row r="5" spans="1:35" s="9" customFormat="1" ht="39.75" customHeight="1" x14ac:dyDescent="0.3">
      <c r="A5" s="411" t="str">
        <f>IF(Anagrafica!A3&lt;&gt;"",Anagrafica!A3,"")</f>
        <v>CDC ___/______/______ ANNO_______ (agg. P se plurien.) 
TITOLO DEL CDC______________________________</v>
      </c>
      <c r="B5" s="411"/>
      <c r="C5" s="411"/>
      <c r="D5" s="411"/>
      <c r="E5" s="411"/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  <c r="Q5" s="411"/>
      <c r="R5" s="411"/>
      <c r="S5" s="411"/>
      <c r="T5" s="411"/>
      <c r="U5" s="411"/>
      <c r="V5" s="411"/>
      <c r="W5" s="411"/>
      <c r="X5" s="411"/>
      <c r="Y5" s="411"/>
      <c r="Z5" s="411"/>
      <c r="AA5" s="411"/>
      <c r="AB5" s="411"/>
      <c r="AC5" s="411"/>
      <c r="AD5" s="411"/>
      <c r="AE5" s="411"/>
      <c r="AF5" s="411"/>
      <c r="AG5" s="411"/>
      <c r="AH5" s="411"/>
      <c r="AI5" s="411"/>
    </row>
    <row r="6" spans="1:35" s="9" customFormat="1" ht="20.25" x14ac:dyDescent="0.3">
      <c r="A6" s="33"/>
      <c r="B6" s="33"/>
      <c r="C6" s="58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</row>
    <row r="7" spans="1:35" s="9" customFormat="1" ht="20.25" x14ac:dyDescent="0.3">
      <c r="C7" s="10"/>
      <c r="D7" s="11"/>
    </row>
    <row r="8" spans="1:35" s="72" customFormat="1" ht="18.75" x14ac:dyDescent="0.3">
      <c r="A8" s="412" t="str">
        <f>"Criterio: "&amp; Anagrafica!A43&amp;" - "&amp;Anagrafica!B43</f>
        <v xml:space="preserve">Criterio:  - </v>
      </c>
      <c r="B8" s="412"/>
      <c r="C8" s="412"/>
      <c r="D8" s="412"/>
      <c r="E8" s="412"/>
      <c r="F8" s="412"/>
      <c r="G8" s="412"/>
      <c r="H8" s="412"/>
      <c r="I8" s="412"/>
      <c r="J8" s="412"/>
      <c r="K8" s="412"/>
      <c r="L8" s="412"/>
      <c r="M8" s="412"/>
      <c r="N8" s="412"/>
      <c r="O8" s="412"/>
      <c r="P8" s="412"/>
      <c r="Q8" s="412"/>
      <c r="R8" s="412"/>
      <c r="S8" s="412"/>
      <c r="T8" s="412"/>
      <c r="U8" s="412"/>
      <c r="V8" s="412"/>
      <c r="W8" s="412"/>
      <c r="X8" s="412"/>
      <c r="Y8" s="412"/>
      <c r="Z8" s="412"/>
      <c r="AA8" s="412"/>
      <c r="AB8" s="412"/>
      <c r="AC8" s="412"/>
      <c r="AD8" s="412"/>
      <c r="AE8" s="412"/>
      <c r="AF8" s="412"/>
      <c r="AG8" s="412"/>
      <c r="AH8" s="82" t="s">
        <v>15</v>
      </c>
      <c r="AI8" s="83" t="str">
        <f>IF(+Anagrafica!C43&lt;&gt;"",Anagrafica!C43,"")</f>
        <v/>
      </c>
    </row>
    <row r="9" spans="1:35" s="1" customFormat="1" ht="24" customHeight="1" x14ac:dyDescent="0.3">
      <c r="A9" s="413" t="str">
        <f>"Sottocriterio: " &amp; Anagrafica!A46&amp;" - "&amp;Anagrafica!B46</f>
        <v xml:space="preserve">Sottocriterio:  - </v>
      </c>
      <c r="B9" s="413"/>
      <c r="C9" s="413"/>
      <c r="D9" s="413"/>
      <c r="E9" s="413"/>
      <c r="F9" s="413"/>
      <c r="G9" s="413"/>
      <c r="H9" s="413"/>
      <c r="I9" s="413"/>
      <c r="J9" s="413"/>
      <c r="K9" s="413"/>
      <c r="L9" s="413"/>
      <c r="M9" s="413"/>
      <c r="N9" s="413"/>
      <c r="O9" s="413"/>
      <c r="P9" s="413"/>
      <c r="Q9" s="413"/>
      <c r="R9" s="413"/>
      <c r="S9" s="413"/>
      <c r="T9" s="413"/>
      <c r="U9" s="413"/>
      <c r="V9" s="413"/>
      <c r="W9" s="413"/>
      <c r="X9" s="413"/>
      <c r="Y9" s="413"/>
      <c r="Z9" s="413"/>
      <c r="AA9" s="413"/>
      <c r="AB9" s="413"/>
      <c r="AC9" s="413"/>
      <c r="AD9" s="413"/>
      <c r="AE9" s="413"/>
      <c r="AF9" s="413"/>
      <c r="AG9" s="413"/>
      <c r="AH9" s="65" t="s">
        <v>18</v>
      </c>
      <c r="AI9" s="84" t="str">
        <f>IF(+Anagrafica!C46&lt;&gt;"",Anagrafica!C46,"")</f>
        <v/>
      </c>
    </row>
    <row r="10" spans="1:35" ht="18" x14ac:dyDescent="0.25">
      <c r="B10" s="1"/>
      <c r="D10" s="1"/>
      <c r="AB10" s="4"/>
      <c r="AC10" s="4"/>
      <c r="AD10" s="4"/>
      <c r="AE10" s="4"/>
    </row>
    <row r="11" spans="1:35" ht="29.25" customHeight="1" x14ac:dyDescent="0.2">
      <c r="A11" s="385" t="s">
        <v>17</v>
      </c>
      <c r="B11" s="385"/>
      <c r="C11" s="385"/>
      <c r="D11" s="385"/>
      <c r="E11" s="385"/>
      <c r="F11" s="385"/>
      <c r="G11" s="385"/>
      <c r="H11" s="385"/>
      <c r="I11" s="385"/>
      <c r="J11" s="385"/>
      <c r="K11" s="385"/>
      <c r="L11" s="385"/>
      <c r="M11" s="385"/>
      <c r="N11" s="385"/>
      <c r="O11" s="385"/>
      <c r="P11" s="385"/>
      <c r="Q11" s="385"/>
      <c r="R11" s="385"/>
      <c r="S11" s="385"/>
      <c r="T11" s="385" t="s">
        <v>23</v>
      </c>
      <c r="U11" s="385"/>
      <c r="V11" s="385"/>
      <c r="W11" s="385"/>
      <c r="X11" s="385" t="s">
        <v>25</v>
      </c>
      <c r="Y11" s="385"/>
      <c r="Z11" s="385"/>
      <c r="AA11" s="385"/>
      <c r="AB11" s="385" t="s">
        <v>24</v>
      </c>
      <c r="AC11" s="385"/>
      <c r="AD11" s="385"/>
      <c r="AE11" s="385"/>
      <c r="AF11" s="26"/>
      <c r="AI11" s="21" t="s">
        <v>19</v>
      </c>
    </row>
    <row r="12" spans="1:35" ht="16.5" x14ac:dyDescent="0.3">
      <c r="A12" s="61" t="str">
        <f>IF($AI$9&lt;&gt;"",IF(Anagrafica!A99&lt;&gt;"",Anagrafica!A99,""),"")</f>
        <v/>
      </c>
      <c r="B12" s="409" t="str">
        <f>IF(A12&lt;&gt;"",IF(Anagrafica!B99&lt;&gt;"",Anagrafica!B99,""),"")</f>
        <v/>
      </c>
      <c r="C12" s="409"/>
      <c r="D12" s="409"/>
      <c r="E12" s="409"/>
      <c r="F12" s="409"/>
      <c r="G12" s="409"/>
      <c r="H12" s="409"/>
      <c r="I12" s="409"/>
      <c r="J12" s="409"/>
      <c r="K12" s="409"/>
      <c r="L12" s="409"/>
      <c r="M12" s="409"/>
      <c r="N12" s="409"/>
      <c r="O12" s="409"/>
      <c r="P12" s="409"/>
      <c r="Q12" s="409"/>
      <c r="R12" s="409"/>
      <c r="S12" s="410"/>
      <c r="T12" s="372" t="str">
        <f>IF(A12&lt;&gt;"",IF(AI31&lt;&gt;"",AI31,0)+IF(AI50&lt;&gt;"",AI50,0)+IF(AI69&lt;&gt;"",AI69,0)+IF(AI88&lt;&gt;"",AI88,0)+IF(AI107&lt;&gt;"",AI107,0),"")</f>
        <v/>
      </c>
      <c r="U12" s="373"/>
      <c r="V12" s="373"/>
      <c r="W12" s="373"/>
      <c r="X12" s="372" t="str">
        <f>IF(T12&lt;&gt;"",ROUND(T12/COUNTA(Anagrafica!$B$89:$C$93),3),"")</f>
        <v/>
      </c>
      <c r="Y12" s="373"/>
      <c r="Z12" s="373"/>
      <c r="AA12" s="390"/>
      <c r="AB12" s="372" t="str">
        <f>IF(T12="","",IF(T12&gt;0,ROUND(X12/LARGE($X$12:$AA$26,1),3),0))</f>
        <v/>
      </c>
      <c r="AC12" s="373"/>
      <c r="AD12" s="373"/>
      <c r="AE12" s="390"/>
      <c r="AF12" s="94"/>
      <c r="AG12" s="94"/>
      <c r="AH12" s="95"/>
      <c r="AI12" s="85" t="str">
        <f t="shared" ref="AI12:AI26" si="0">IF(AB12&lt;&gt;"",IF(AB12&gt;0,ROUND(AB12*IF($AI$9&lt;&gt;"",$AI$9,$AI$8),3),0),"")</f>
        <v/>
      </c>
    </row>
    <row r="13" spans="1:35" ht="16.5" x14ac:dyDescent="0.3">
      <c r="A13" s="62" t="str">
        <f>IF($AI$9&lt;&gt;"",IF(Anagrafica!A100&lt;&gt;"",Anagrafica!A100,""),"")</f>
        <v/>
      </c>
      <c r="B13" s="374" t="str">
        <f>IF(A13&lt;&gt;"",IF(Anagrafica!B100&lt;&gt;"",Anagrafica!B100,""),"")</f>
        <v/>
      </c>
      <c r="C13" s="374"/>
      <c r="D13" s="374"/>
      <c r="E13" s="374"/>
      <c r="F13" s="374"/>
      <c r="G13" s="374"/>
      <c r="H13" s="374"/>
      <c r="I13" s="374"/>
      <c r="J13" s="374"/>
      <c r="K13" s="374"/>
      <c r="L13" s="374"/>
      <c r="M13" s="374"/>
      <c r="N13" s="374"/>
      <c r="O13" s="374"/>
      <c r="P13" s="374"/>
      <c r="Q13" s="374"/>
      <c r="R13" s="374"/>
      <c r="S13" s="376"/>
      <c r="T13" s="401" t="str">
        <f t="shared" ref="T13:T26" si="1">IF(A13&lt;&gt;"",IF(AI32&lt;&gt;"",AI32,0)+IF(AI51&lt;&gt;"",AI51,0)+IF(AI70&lt;&gt;"",AI70,0)+IF(AI89&lt;&gt;"",AI89,0)+IF(AI108&lt;&gt;"",AI108,0),"")</f>
        <v/>
      </c>
      <c r="U13" s="402"/>
      <c r="V13" s="402"/>
      <c r="W13" s="402"/>
      <c r="X13" s="401" t="str">
        <f>IF(T13&lt;&gt;"",ROUND(T13/COUNTA(Anagrafica!$B$89:$C$93),3),"")</f>
        <v/>
      </c>
      <c r="Y13" s="402"/>
      <c r="Z13" s="402"/>
      <c r="AA13" s="403"/>
      <c r="AB13" s="401" t="str">
        <f t="shared" ref="AB13:AB26" si="2">IF(T13="","",IF(T13&gt;0,ROUND(X13/LARGE($X$12:$AA$26,1),3),0))</f>
        <v/>
      </c>
      <c r="AC13" s="402"/>
      <c r="AD13" s="402"/>
      <c r="AE13" s="403"/>
      <c r="AF13" s="96"/>
      <c r="AG13" s="96"/>
      <c r="AH13" s="97"/>
      <c r="AI13" s="86" t="str">
        <f t="shared" si="0"/>
        <v/>
      </c>
    </row>
    <row r="14" spans="1:35" ht="16.5" x14ac:dyDescent="0.3">
      <c r="A14" s="62" t="str">
        <f>IF($AI$9&lt;&gt;"",IF(Anagrafica!A101&lt;&gt;"",Anagrafica!A101,""),"")</f>
        <v/>
      </c>
      <c r="B14" s="374" t="str">
        <f>IF(A14&lt;&gt;"",IF(Anagrafica!B101&lt;&gt;"",Anagrafica!B101,""),"")</f>
        <v/>
      </c>
      <c r="C14" s="374"/>
      <c r="D14" s="374"/>
      <c r="E14" s="374"/>
      <c r="F14" s="374"/>
      <c r="G14" s="374"/>
      <c r="H14" s="374"/>
      <c r="I14" s="374"/>
      <c r="J14" s="374"/>
      <c r="K14" s="374"/>
      <c r="L14" s="374"/>
      <c r="M14" s="374"/>
      <c r="N14" s="374"/>
      <c r="O14" s="374"/>
      <c r="P14" s="374"/>
      <c r="Q14" s="374"/>
      <c r="R14" s="374"/>
      <c r="S14" s="376"/>
      <c r="T14" s="401" t="str">
        <f t="shared" si="1"/>
        <v/>
      </c>
      <c r="U14" s="402"/>
      <c r="V14" s="402"/>
      <c r="W14" s="402"/>
      <c r="X14" s="401" t="str">
        <f>IF(T14&lt;&gt;"",ROUND(T14/COUNTA(Anagrafica!$B$89:$C$93),3),"")</f>
        <v/>
      </c>
      <c r="Y14" s="402"/>
      <c r="Z14" s="402"/>
      <c r="AA14" s="403"/>
      <c r="AB14" s="401" t="str">
        <f t="shared" si="2"/>
        <v/>
      </c>
      <c r="AC14" s="402"/>
      <c r="AD14" s="402"/>
      <c r="AE14" s="403"/>
      <c r="AF14" s="96"/>
      <c r="AG14" s="96"/>
      <c r="AH14" s="97"/>
      <c r="AI14" s="86" t="str">
        <f t="shared" si="0"/>
        <v/>
      </c>
    </row>
    <row r="15" spans="1:35" ht="16.5" x14ac:dyDescent="0.3">
      <c r="A15" s="62" t="str">
        <f>IF($AI$9&lt;&gt;"",IF(Anagrafica!A102&lt;&gt;"",Anagrafica!A102,""),"")</f>
        <v/>
      </c>
      <c r="B15" s="374" t="str">
        <f>IF(A15&lt;&gt;"",IF(Anagrafica!B102&lt;&gt;"",Anagrafica!B102,""),"")</f>
        <v/>
      </c>
      <c r="C15" s="374"/>
      <c r="D15" s="374"/>
      <c r="E15" s="374"/>
      <c r="F15" s="374"/>
      <c r="G15" s="374"/>
      <c r="H15" s="374"/>
      <c r="I15" s="374"/>
      <c r="J15" s="374"/>
      <c r="K15" s="374"/>
      <c r="L15" s="374"/>
      <c r="M15" s="374"/>
      <c r="N15" s="374"/>
      <c r="O15" s="374"/>
      <c r="P15" s="374"/>
      <c r="Q15" s="374"/>
      <c r="R15" s="374"/>
      <c r="S15" s="376"/>
      <c r="T15" s="401" t="str">
        <f t="shared" si="1"/>
        <v/>
      </c>
      <c r="U15" s="402"/>
      <c r="V15" s="402"/>
      <c r="W15" s="402"/>
      <c r="X15" s="401" t="str">
        <f>IF(T15&lt;&gt;"",ROUND(T15/COUNTA(Anagrafica!$B$89:$C$93),3),"")</f>
        <v/>
      </c>
      <c r="Y15" s="402"/>
      <c r="Z15" s="402"/>
      <c r="AA15" s="403"/>
      <c r="AB15" s="401" t="str">
        <f t="shared" si="2"/>
        <v/>
      </c>
      <c r="AC15" s="402"/>
      <c r="AD15" s="402"/>
      <c r="AE15" s="403"/>
      <c r="AF15" s="96"/>
      <c r="AG15" s="96"/>
      <c r="AH15" s="97"/>
      <c r="AI15" s="86" t="str">
        <f t="shared" si="0"/>
        <v/>
      </c>
    </row>
    <row r="16" spans="1:35" ht="16.5" x14ac:dyDescent="0.3">
      <c r="A16" s="62" t="str">
        <f>IF($AI$9&lt;&gt;"",IF(Anagrafica!A103&lt;&gt;"",Anagrafica!A103,""),"")</f>
        <v/>
      </c>
      <c r="B16" s="374" t="str">
        <f>IF(A16&lt;&gt;"",IF(Anagrafica!B103&lt;&gt;"",Anagrafica!B103,""),"")</f>
        <v/>
      </c>
      <c r="C16" s="374"/>
      <c r="D16" s="374"/>
      <c r="E16" s="374"/>
      <c r="F16" s="374"/>
      <c r="G16" s="374"/>
      <c r="H16" s="374"/>
      <c r="I16" s="374"/>
      <c r="J16" s="374"/>
      <c r="K16" s="374"/>
      <c r="L16" s="374"/>
      <c r="M16" s="374"/>
      <c r="N16" s="374"/>
      <c r="O16" s="374"/>
      <c r="P16" s="374"/>
      <c r="Q16" s="374"/>
      <c r="R16" s="374"/>
      <c r="S16" s="376"/>
      <c r="T16" s="401" t="str">
        <f t="shared" si="1"/>
        <v/>
      </c>
      <c r="U16" s="402"/>
      <c r="V16" s="402"/>
      <c r="W16" s="402"/>
      <c r="X16" s="401" t="str">
        <f>IF(T16&lt;&gt;"",ROUND(T16/COUNTA(Anagrafica!$B$89:$C$93),3),"")</f>
        <v/>
      </c>
      <c r="Y16" s="402"/>
      <c r="Z16" s="402"/>
      <c r="AA16" s="403"/>
      <c r="AB16" s="401" t="str">
        <f t="shared" si="2"/>
        <v/>
      </c>
      <c r="AC16" s="402"/>
      <c r="AD16" s="402"/>
      <c r="AE16" s="403"/>
      <c r="AF16" s="96"/>
      <c r="AG16" s="96"/>
      <c r="AH16" s="97"/>
      <c r="AI16" s="86" t="str">
        <f t="shared" si="0"/>
        <v/>
      </c>
    </row>
    <row r="17" spans="1:35" ht="16.5" x14ac:dyDescent="0.3">
      <c r="A17" s="62" t="str">
        <f>IF($AI$9&lt;&gt;"",IF(Anagrafica!A104&lt;&gt;"",Anagrafica!A104,""),"")</f>
        <v/>
      </c>
      <c r="B17" s="374" t="str">
        <f>IF(A17&lt;&gt;"",IF(Anagrafica!B104&lt;&gt;"",Anagrafica!B104,""),"")</f>
        <v/>
      </c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4"/>
      <c r="N17" s="374"/>
      <c r="O17" s="374"/>
      <c r="P17" s="374"/>
      <c r="Q17" s="374"/>
      <c r="R17" s="374"/>
      <c r="S17" s="376"/>
      <c r="T17" s="401" t="str">
        <f t="shared" si="1"/>
        <v/>
      </c>
      <c r="U17" s="402"/>
      <c r="V17" s="402"/>
      <c r="W17" s="402"/>
      <c r="X17" s="401" t="str">
        <f>IF(T17&lt;&gt;"",ROUND(T17/COUNTA(Anagrafica!$B$89:$C$93),3),"")</f>
        <v/>
      </c>
      <c r="Y17" s="402"/>
      <c r="Z17" s="402"/>
      <c r="AA17" s="403"/>
      <c r="AB17" s="401" t="str">
        <f t="shared" si="2"/>
        <v/>
      </c>
      <c r="AC17" s="402"/>
      <c r="AD17" s="402"/>
      <c r="AE17" s="403"/>
      <c r="AF17" s="96"/>
      <c r="AG17" s="96"/>
      <c r="AH17" s="97"/>
      <c r="AI17" s="86" t="str">
        <f t="shared" si="0"/>
        <v/>
      </c>
    </row>
    <row r="18" spans="1:35" ht="16.5" x14ac:dyDescent="0.3">
      <c r="A18" s="62" t="str">
        <f>IF($AI$9&lt;&gt;"",IF(Anagrafica!A105&lt;&gt;"",Anagrafica!A105,""),"")</f>
        <v/>
      </c>
      <c r="B18" s="374" t="str">
        <f>IF(A18&lt;&gt;"",IF(Anagrafica!B105&lt;&gt;"",Anagrafica!B105,""),"")</f>
        <v/>
      </c>
      <c r="C18" s="374"/>
      <c r="D18" s="374"/>
      <c r="E18" s="374"/>
      <c r="F18" s="374"/>
      <c r="G18" s="374"/>
      <c r="H18" s="374"/>
      <c r="I18" s="374"/>
      <c r="J18" s="374"/>
      <c r="K18" s="374"/>
      <c r="L18" s="374"/>
      <c r="M18" s="374"/>
      <c r="N18" s="374"/>
      <c r="O18" s="374"/>
      <c r="P18" s="374"/>
      <c r="Q18" s="374"/>
      <c r="R18" s="374"/>
      <c r="S18" s="376"/>
      <c r="T18" s="401" t="str">
        <f t="shared" si="1"/>
        <v/>
      </c>
      <c r="U18" s="402"/>
      <c r="V18" s="402"/>
      <c r="W18" s="402"/>
      <c r="X18" s="401" t="str">
        <f>IF(T18&lt;&gt;"",ROUND(T18/COUNTA(Anagrafica!$B$89:$C$93),3),"")</f>
        <v/>
      </c>
      <c r="Y18" s="402"/>
      <c r="Z18" s="402"/>
      <c r="AA18" s="403"/>
      <c r="AB18" s="401" t="str">
        <f t="shared" si="2"/>
        <v/>
      </c>
      <c r="AC18" s="402"/>
      <c r="AD18" s="402"/>
      <c r="AE18" s="403"/>
      <c r="AF18" s="96"/>
      <c r="AG18" s="96"/>
      <c r="AH18" s="97"/>
      <c r="AI18" s="86" t="str">
        <f t="shared" si="0"/>
        <v/>
      </c>
    </row>
    <row r="19" spans="1:35" ht="16.5" x14ac:dyDescent="0.3">
      <c r="A19" s="62" t="str">
        <f>IF($AI$9&lt;&gt;"",IF(Anagrafica!A106&lt;&gt;"",Anagrafica!A106,""),"")</f>
        <v/>
      </c>
      <c r="B19" s="374" t="str">
        <f>IF(A19&lt;&gt;"",IF(Anagrafica!B106&lt;&gt;"",Anagrafica!B106,""),"")</f>
        <v/>
      </c>
      <c r="C19" s="374"/>
      <c r="D19" s="374"/>
      <c r="E19" s="374"/>
      <c r="F19" s="374"/>
      <c r="G19" s="374"/>
      <c r="H19" s="374"/>
      <c r="I19" s="374"/>
      <c r="J19" s="374"/>
      <c r="K19" s="374"/>
      <c r="L19" s="374"/>
      <c r="M19" s="374"/>
      <c r="N19" s="374"/>
      <c r="O19" s="374"/>
      <c r="P19" s="374"/>
      <c r="Q19" s="374"/>
      <c r="R19" s="374"/>
      <c r="S19" s="376"/>
      <c r="T19" s="401" t="str">
        <f t="shared" si="1"/>
        <v/>
      </c>
      <c r="U19" s="402"/>
      <c r="V19" s="402"/>
      <c r="W19" s="402"/>
      <c r="X19" s="401" t="str">
        <f>IF(T19&lt;&gt;"",ROUND(T19/COUNTA(Anagrafica!$B$89:$C$93),3),"")</f>
        <v/>
      </c>
      <c r="Y19" s="402"/>
      <c r="Z19" s="402"/>
      <c r="AA19" s="403"/>
      <c r="AB19" s="401" t="str">
        <f t="shared" si="2"/>
        <v/>
      </c>
      <c r="AC19" s="402"/>
      <c r="AD19" s="402"/>
      <c r="AE19" s="403"/>
      <c r="AF19" s="96"/>
      <c r="AG19" s="96"/>
      <c r="AH19" s="97"/>
      <c r="AI19" s="86" t="str">
        <f t="shared" si="0"/>
        <v/>
      </c>
    </row>
    <row r="20" spans="1:35" ht="16.5" x14ac:dyDescent="0.3">
      <c r="A20" s="62" t="str">
        <f>IF($AI$9&lt;&gt;"",IF(Anagrafica!A107&lt;&gt;"",Anagrafica!A107,""),"")</f>
        <v/>
      </c>
      <c r="B20" s="374" t="str">
        <f>IF(A20&lt;&gt;"",IF(Anagrafica!B107&lt;&gt;"",Anagrafica!B107,""),"")</f>
        <v/>
      </c>
      <c r="C20" s="374"/>
      <c r="D20" s="374"/>
      <c r="E20" s="374"/>
      <c r="F20" s="374"/>
      <c r="G20" s="374"/>
      <c r="H20" s="374"/>
      <c r="I20" s="374"/>
      <c r="J20" s="374"/>
      <c r="K20" s="374"/>
      <c r="L20" s="374"/>
      <c r="M20" s="374"/>
      <c r="N20" s="374"/>
      <c r="O20" s="374"/>
      <c r="P20" s="374"/>
      <c r="Q20" s="374"/>
      <c r="R20" s="374"/>
      <c r="S20" s="376"/>
      <c r="T20" s="401" t="str">
        <f t="shared" si="1"/>
        <v/>
      </c>
      <c r="U20" s="402"/>
      <c r="V20" s="402"/>
      <c r="W20" s="402"/>
      <c r="X20" s="401" t="str">
        <f>IF(T20&lt;&gt;"",ROUND(T20/COUNTA(Anagrafica!$B$89:$C$93),3),"")</f>
        <v/>
      </c>
      <c r="Y20" s="402"/>
      <c r="Z20" s="402"/>
      <c r="AA20" s="403"/>
      <c r="AB20" s="401" t="str">
        <f t="shared" si="2"/>
        <v/>
      </c>
      <c r="AC20" s="402"/>
      <c r="AD20" s="402"/>
      <c r="AE20" s="403"/>
      <c r="AF20" s="96"/>
      <c r="AG20" s="96"/>
      <c r="AH20" s="97"/>
      <c r="AI20" s="86" t="str">
        <f t="shared" si="0"/>
        <v/>
      </c>
    </row>
    <row r="21" spans="1:35" ht="16.5" x14ac:dyDescent="0.3">
      <c r="A21" s="62" t="str">
        <f>IF($AI$9&lt;&gt;"",IF(Anagrafica!A108&lt;&gt;"",Anagrafica!A108,""),"")</f>
        <v/>
      </c>
      <c r="B21" s="374" t="str">
        <f>IF(A21&lt;&gt;"",IF(Anagrafica!B108&lt;&gt;"",Anagrafica!B108,""),"")</f>
        <v/>
      </c>
      <c r="C21" s="374"/>
      <c r="D21" s="374"/>
      <c r="E21" s="374"/>
      <c r="F21" s="374"/>
      <c r="G21" s="374"/>
      <c r="H21" s="374"/>
      <c r="I21" s="374"/>
      <c r="J21" s="374"/>
      <c r="K21" s="374"/>
      <c r="L21" s="374"/>
      <c r="M21" s="374"/>
      <c r="N21" s="374"/>
      <c r="O21" s="374"/>
      <c r="P21" s="374"/>
      <c r="Q21" s="374"/>
      <c r="R21" s="374"/>
      <c r="S21" s="376"/>
      <c r="T21" s="401" t="str">
        <f t="shared" si="1"/>
        <v/>
      </c>
      <c r="U21" s="402"/>
      <c r="V21" s="402"/>
      <c r="W21" s="402"/>
      <c r="X21" s="401" t="str">
        <f>IF(T21&lt;&gt;"",ROUND(T21/COUNTA(Anagrafica!$B$89:$C$93),3),"")</f>
        <v/>
      </c>
      <c r="Y21" s="402"/>
      <c r="Z21" s="402"/>
      <c r="AA21" s="403"/>
      <c r="AB21" s="401" t="str">
        <f t="shared" si="2"/>
        <v/>
      </c>
      <c r="AC21" s="402"/>
      <c r="AD21" s="402"/>
      <c r="AE21" s="403"/>
      <c r="AF21" s="96"/>
      <c r="AG21" s="96"/>
      <c r="AH21" s="97"/>
      <c r="AI21" s="86" t="str">
        <f t="shared" si="0"/>
        <v/>
      </c>
    </row>
    <row r="22" spans="1:35" ht="16.5" x14ac:dyDescent="0.3">
      <c r="A22" s="62" t="str">
        <f>IF($AI$9&lt;&gt;"",IF(Anagrafica!A109&lt;&gt;"",Anagrafica!A109,""),"")</f>
        <v/>
      </c>
      <c r="B22" s="374" t="str">
        <f>IF(A22&lt;&gt;"",IF(Anagrafica!B109&lt;&gt;"",Anagrafica!B109,""),"")</f>
        <v/>
      </c>
      <c r="C22" s="374"/>
      <c r="D22" s="374"/>
      <c r="E22" s="374"/>
      <c r="F22" s="374"/>
      <c r="G22" s="374"/>
      <c r="H22" s="374"/>
      <c r="I22" s="374"/>
      <c r="J22" s="374"/>
      <c r="K22" s="374"/>
      <c r="L22" s="374"/>
      <c r="M22" s="374"/>
      <c r="N22" s="374"/>
      <c r="O22" s="374"/>
      <c r="P22" s="374"/>
      <c r="Q22" s="374"/>
      <c r="R22" s="374"/>
      <c r="S22" s="376"/>
      <c r="T22" s="401" t="str">
        <f t="shared" si="1"/>
        <v/>
      </c>
      <c r="U22" s="402"/>
      <c r="V22" s="402"/>
      <c r="W22" s="402"/>
      <c r="X22" s="401" t="str">
        <f>IF(T22&lt;&gt;"",ROUND(T22/COUNTA(Anagrafica!$B$89:$C$93),3),"")</f>
        <v/>
      </c>
      <c r="Y22" s="402"/>
      <c r="Z22" s="402"/>
      <c r="AA22" s="403"/>
      <c r="AB22" s="401" t="str">
        <f t="shared" si="2"/>
        <v/>
      </c>
      <c r="AC22" s="402"/>
      <c r="AD22" s="402"/>
      <c r="AE22" s="403"/>
      <c r="AF22" s="96"/>
      <c r="AG22" s="96"/>
      <c r="AH22" s="97"/>
      <c r="AI22" s="86" t="str">
        <f t="shared" si="0"/>
        <v/>
      </c>
    </row>
    <row r="23" spans="1:35" ht="16.5" x14ac:dyDescent="0.3">
      <c r="A23" s="62" t="str">
        <f>IF($AI$9&lt;&gt;"",IF(Anagrafica!A110&lt;&gt;"",Anagrafica!A110,""),"")</f>
        <v/>
      </c>
      <c r="B23" s="374" t="str">
        <f>IF(A23&lt;&gt;"",IF(Anagrafica!B110&lt;&gt;"",Anagrafica!B110,""),"")</f>
        <v/>
      </c>
      <c r="C23" s="374"/>
      <c r="D23" s="374"/>
      <c r="E23" s="374"/>
      <c r="F23" s="374"/>
      <c r="G23" s="374"/>
      <c r="H23" s="374"/>
      <c r="I23" s="374"/>
      <c r="J23" s="374"/>
      <c r="K23" s="374"/>
      <c r="L23" s="374"/>
      <c r="M23" s="374"/>
      <c r="N23" s="374"/>
      <c r="O23" s="374"/>
      <c r="P23" s="374"/>
      <c r="Q23" s="374"/>
      <c r="R23" s="374"/>
      <c r="S23" s="376"/>
      <c r="T23" s="401" t="str">
        <f t="shared" si="1"/>
        <v/>
      </c>
      <c r="U23" s="402"/>
      <c r="V23" s="402"/>
      <c r="W23" s="402"/>
      <c r="X23" s="401" t="str">
        <f>IF(T23&lt;&gt;"",ROUND(T23/COUNTA(Anagrafica!$B$89:$C$93),3),"")</f>
        <v/>
      </c>
      <c r="Y23" s="402"/>
      <c r="Z23" s="402"/>
      <c r="AA23" s="403"/>
      <c r="AB23" s="401" t="str">
        <f t="shared" si="2"/>
        <v/>
      </c>
      <c r="AC23" s="402"/>
      <c r="AD23" s="402"/>
      <c r="AE23" s="403"/>
      <c r="AF23" s="96"/>
      <c r="AG23" s="96"/>
      <c r="AH23" s="97"/>
      <c r="AI23" s="86" t="str">
        <f t="shared" si="0"/>
        <v/>
      </c>
    </row>
    <row r="24" spans="1:35" ht="16.5" x14ac:dyDescent="0.3">
      <c r="A24" s="62" t="str">
        <f>IF($AI$9&lt;&gt;"",IF(Anagrafica!A111&lt;&gt;"",Anagrafica!A111,""),"")</f>
        <v/>
      </c>
      <c r="B24" s="374" t="str">
        <f>IF(A24&lt;&gt;"",IF(Anagrafica!B111&lt;&gt;"",Anagrafica!B111,""),"")</f>
        <v/>
      </c>
      <c r="C24" s="374"/>
      <c r="D24" s="374"/>
      <c r="E24" s="374"/>
      <c r="F24" s="374"/>
      <c r="G24" s="374"/>
      <c r="H24" s="374"/>
      <c r="I24" s="374"/>
      <c r="J24" s="374"/>
      <c r="K24" s="374"/>
      <c r="L24" s="374"/>
      <c r="M24" s="374"/>
      <c r="N24" s="374"/>
      <c r="O24" s="374"/>
      <c r="P24" s="374"/>
      <c r="Q24" s="374"/>
      <c r="R24" s="374"/>
      <c r="S24" s="376"/>
      <c r="T24" s="401" t="str">
        <f t="shared" si="1"/>
        <v/>
      </c>
      <c r="U24" s="402"/>
      <c r="V24" s="402"/>
      <c r="W24" s="402"/>
      <c r="X24" s="401" t="str">
        <f>IF(T24&lt;&gt;"",ROUND(T24/COUNTA(Anagrafica!$B$89:$C$93),3),"")</f>
        <v/>
      </c>
      <c r="Y24" s="402"/>
      <c r="Z24" s="402"/>
      <c r="AA24" s="403"/>
      <c r="AB24" s="401" t="str">
        <f t="shared" si="2"/>
        <v/>
      </c>
      <c r="AC24" s="402"/>
      <c r="AD24" s="402"/>
      <c r="AE24" s="403"/>
      <c r="AF24" s="96"/>
      <c r="AG24" s="96"/>
      <c r="AH24" s="97"/>
      <c r="AI24" s="86" t="str">
        <f t="shared" si="0"/>
        <v/>
      </c>
    </row>
    <row r="25" spans="1:35" ht="16.5" x14ac:dyDescent="0.3">
      <c r="A25" s="62" t="str">
        <f>IF($AI$9&lt;&gt;"",IF(Anagrafica!A112&lt;&gt;"",Anagrafica!A112,""),"")</f>
        <v/>
      </c>
      <c r="B25" s="374" t="str">
        <f>IF(A25&lt;&gt;"",IF(Anagrafica!B112&lt;&gt;"",Anagrafica!B112,""),"")</f>
        <v/>
      </c>
      <c r="C25" s="374"/>
      <c r="D25" s="374"/>
      <c r="E25" s="374"/>
      <c r="F25" s="374"/>
      <c r="G25" s="374"/>
      <c r="H25" s="374"/>
      <c r="I25" s="374"/>
      <c r="J25" s="374"/>
      <c r="K25" s="374"/>
      <c r="L25" s="374"/>
      <c r="M25" s="374"/>
      <c r="N25" s="374"/>
      <c r="O25" s="374"/>
      <c r="P25" s="374"/>
      <c r="Q25" s="374"/>
      <c r="R25" s="374"/>
      <c r="S25" s="376"/>
      <c r="T25" s="401" t="str">
        <f t="shared" si="1"/>
        <v/>
      </c>
      <c r="U25" s="402"/>
      <c r="V25" s="402"/>
      <c r="W25" s="402"/>
      <c r="X25" s="401" t="str">
        <f>IF(T25&lt;&gt;"",ROUND(T25/COUNTA(Anagrafica!$B$89:$C$93),3),"")</f>
        <v/>
      </c>
      <c r="Y25" s="402"/>
      <c r="Z25" s="402"/>
      <c r="AA25" s="403"/>
      <c r="AB25" s="401" t="str">
        <f t="shared" si="2"/>
        <v/>
      </c>
      <c r="AC25" s="402"/>
      <c r="AD25" s="402"/>
      <c r="AE25" s="403"/>
      <c r="AF25" s="96"/>
      <c r="AG25" s="96"/>
      <c r="AH25" s="97"/>
      <c r="AI25" s="86" t="str">
        <f t="shared" si="0"/>
        <v/>
      </c>
    </row>
    <row r="26" spans="1:35" ht="16.5" x14ac:dyDescent="0.3">
      <c r="A26" s="63" t="str">
        <f>IF($AI$9&lt;&gt;"",IF(Anagrafica!A113&lt;&gt;"",Anagrafica!A113,""),"")</f>
        <v/>
      </c>
      <c r="B26" s="379" t="str">
        <f>IF(A26&lt;&gt;"",IF(Anagrafica!B113&lt;&gt;"",Anagrafica!B113,""),"")</f>
        <v/>
      </c>
      <c r="C26" s="379"/>
      <c r="D26" s="379"/>
      <c r="E26" s="379"/>
      <c r="F26" s="379"/>
      <c r="G26" s="379"/>
      <c r="H26" s="379"/>
      <c r="I26" s="379"/>
      <c r="J26" s="379"/>
      <c r="K26" s="379"/>
      <c r="L26" s="379"/>
      <c r="M26" s="379"/>
      <c r="N26" s="379"/>
      <c r="O26" s="379"/>
      <c r="P26" s="379"/>
      <c r="Q26" s="379"/>
      <c r="R26" s="379"/>
      <c r="S26" s="380"/>
      <c r="T26" s="407" t="str">
        <f t="shared" si="1"/>
        <v/>
      </c>
      <c r="U26" s="408"/>
      <c r="V26" s="408"/>
      <c r="W26" s="408"/>
      <c r="X26" s="404" t="str">
        <f>IF(T26&lt;&gt;"",ROUND(T26/COUNTA(Anagrafica!$B$89:$C$93),3),"")</f>
        <v/>
      </c>
      <c r="Y26" s="405"/>
      <c r="Z26" s="405"/>
      <c r="AA26" s="406"/>
      <c r="AB26" s="404" t="str">
        <f t="shared" si="2"/>
        <v/>
      </c>
      <c r="AC26" s="405"/>
      <c r="AD26" s="405"/>
      <c r="AE26" s="406"/>
      <c r="AF26" s="96"/>
      <c r="AG26" s="96"/>
      <c r="AH26" s="97"/>
      <c r="AI26" s="87" t="str">
        <f t="shared" si="0"/>
        <v/>
      </c>
    </row>
    <row r="27" spans="1:35" x14ac:dyDescent="0.2">
      <c r="A27" s="42"/>
      <c r="B27" s="42"/>
      <c r="C27" s="9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378"/>
      <c r="Q27" s="378"/>
      <c r="R27" s="378"/>
      <c r="S27" s="378"/>
      <c r="T27" s="400"/>
      <c r="U27" s="400"/>
      <c r="V27" s="400"/>
      <c r="W27" s="400"/>
      <c r="X27" s="42"/>
      <c r="Y27" s="42"/>
      <c r="Z27" s="42"/>
      <c r="AA27" s="42"/>
      <c r="AB27" s="26"/>
      <c r="AC27" s="26"/>
      <c r="AD27" s="26"/>
      <c r="AE27" s="26"/>
      <c r="AF27" s="104"/>
      <c r="AG27" s="104"/>
      <c r="AH27" s="103"/>
      <c r="AI27" s="42"/>
    </row>
    <row r="29" spans="1:35" s="20" customFormat="1" ht="16.5" x14ac:dyDescent="0.3">
      <c r="A29" s="19" t="str">
        <f>IF(Anagrafica!A89&lt;&gt;"",Anagrafica!A89&amp;" - "&amp;Anagrafica!B89,"")</f>
        <v>1 - Commissario 1</v>
      </c>
      <c r="C29" s="28"/>
      <c r="AG29" s="28"/>
    </row>
    <row r="30" spans="1:35" s="5" customFormat="1" ht="13.5" customHeight="1" x14ac:dyDescent="0.2">
      <c r="A30" s="4" t="s">
        <v>10</v>
      </c>
      <c r="C30" s="60" t="str">
        <f>$A$13</f>
        <v/>
      </c>
      <c r="E30" s="60" t="str">
        <f>+$A$14</f>
        <v/>
      </c>
      <c r="G30" s="60" t="str">
        <f>+$A$15</f>
        <v/>
      </c>
      <c r="I30" s="60" t="str">
        <f>+$A$16</f>
        <v/>
      </c>
      <c r="K30" s="60" t="str">
        <f>+$A$17</f>
        <v/>
      </c>
      <c r="M30" s="60" t="str">
        <f>+$A$18</f>
        <v/>
      </c>
      <c r="O30" s="60" t="str">
        <f>+$A$19</f>
        <v/>
      </c>
      <c r="Q30" s="60" t="str">
        <f>+$A$20</f>
        <v/>
      </c>
      <c r="S30" s="60" t="str">
        <f>+$A$21</f>
        <v/>
      </c>
      <c r="U30" s="60" t="str">
        <f>+$A$22</f>
        <v/>
      </c>
      <c r="W30" s="60" t="str">
        <f>+$A$23</f>
        <v/>
      </c>
      <c r="Y30" s="60" t="str">
        <f>+$A$24</f>
        <v/>
      </c>
      <c r="AA30" s="60" t="str">
        <f>+$A$25</f>
        <v/>
      </c>
      <c r="AC30" s="60" t="str">
        <f>+$A$26</f>
        <v/>
      </c>
      <c r="AE30" s="26"/>
      <c r="AG30" s="4" t="s">
        <v>10</v>
      </c>
      <c r="AH30" s="5" t="s">
        <v>1</v>
      </c>
      <c r="AI30" s="5" t="s">
        <v>0</v>
      </c>
    </row>
    <row r="31" spans="1:35" ht="13.5" x14ac:dyDescent="0.25">
      <c r="A31" s="59" t="str">
        <f>+$A$12</f>
        <v/>
      </c>
      <c r="B31" s="22"/>
      <c r="C31" s="23"/>
      <c r="D31" s="22"/>
      <c r="E31" s="23"/>
      <c r="F31" s="22"/>
      <c r="G31" s="23"/>
      <c r="H31" s="22"/>
      <c r="I31" s="23"/>
      <c r="J31" s="22"/>
      <c r="K31" s="23"/>
      <c r="L31" s="22"/>
      <c r="M31" s="23"/>
      <c r="N31" s="22"/>
      <c r="O31" s="23"/>
      <c r="P31" s="22"/>
      <c r="Q31" s="23"/>
      <c r="R31" s="22"/>
      <c r="S31" s="23"/>
      <c r="T31" s="22"/>
      <c r="U31" s="23"/>
      <c r="V31" s="22"/>
      <c r="W31" s="23"/>
      <c r="X31" s="22"/>
      <c r="Y31" s="23"/>
      <c r="Z31" s="22"/>
      <c r="AA31" s="23"/>
      <c r="AB31" s="22"/>
      <c r="AC31" s="23"/>
      <c r="AE31" s="29" t="str">
        <f t="shared" ref="AE31:AE44" si="3">IF(OR(A31="",AND(A31&lt;&gt;"",A32="")),"",SUM(B31,D31,F31,H31,J31,L31,N31,P31,R31,T31,V31,X31,Z31,AB31))</f>
        <v/>
      </c>
      <c r="AG31" s="6" t="str">
        <f>+$A$12</f>
        <v/>
      </c>
      <c r="AH31" s="6" t="str">
        <f>IF(A31&lt;&gt;"",AE31,"")</f>
        <v/>
      </c>
      <c r="AI31" s="105" t="str">
        <f>IF(AH31="","",IF(AH31&gt;0,ROUND(AH31/LARGE(AH31:AH45,1),3),0))</f>
        <v/>
      </c>
    </row>
    <row r="32" spans="1:35" ht="13.5" x14ac:dyDescent="0.25">
      <c r="A32" s="59" t="str">
        <f>+$A$13</f>
        <v/>
      </c>
      <c r="B32" s="24"/>
      <c r="C32" s="24"/>
      <c r="D32" s="22"/>
      <c r="E32" s="23"/>
      <c r="F32" s="22"/>
      <c r="G32" s="23"/>
      <c r="H32" s="22"/>
      <c r="I32" s="23"/>
      <c r="J32" s="22"/>
      <c r="K32" s="23"/>
      <c r="L32" s="22"/>
      <c r="M32" s="23"/>
      <c r="N32" s="22"/>
      <c r="O32" s="23"/>
      <c r="P32" s="22"/>
      <c r="Q32" s="23"/>
      <c r="R32" s="22"/>
      <c r="S32" s="23"/>
      <c r="T32" s="22"/>
      <c r="U32" s="23"/>
      <c r="V32" s="22"/>
      <c r="W32" s="23"/>
      <c r="X32" s="22"/>
      <c r="Y32" s="23"/>
      <c r="Z32" s="22"/>
      <c r="AA32" s="23"/>
      <c r="AB32" s="22"/>
      <c r="AC32" s="23"/>
      <c r="AE32" s="29" t="str">
        <f t="shared" si="3"/>
        <v/>
      </c>
      <c r="AG32" s="7" t="str">
        <f>+$A$13</f>
        <v/>
      </c>
      <c r="AH32" s="7" t="str">
        <f>IF(A32&lt;&gt;"",IF(AE32&lt;&gt;"",AE32,0)+IF(C46&lt;&gt;"",C46,0),"")</f>
        <v/>
      </c>
      <c r="AI32" s="106" t="str">
        <f>IF(AH32="","",IF(AH32&gt;0,ROUND(AH32/LARGE(AH31:AH45,1),3),0))</f>
        <v/>
      </c>
    </row>
    <row r="33" spans="1:35" ht="13.5" x14ac:dyDescent="0.25">
      <c r="A33" s="59" t="str">
        <f>+$A$14</f>
        <v/>
      </c>
      <c r="B33" s="24"/>
      <c r="C33" s="24"/>
      <c r="D33" s="24"/>
      <c r="E33" s="24"/>
      <c r="F33" s="22"/>
      <c r="G33" s="23"/>
      <c r="H33" s="22"/>
      <c r="I33" s="23"/>
      <c r="J33" s="22"/>
      <c r="K33" s="23"/>
      <c r="L33" s="22"/>
      <c r="M33" s="23"/>
      <c r="N33" s="22"/>
      <c r="O33" s="23"/>
      <c r="P33" s="22"/>
      <c r="Q33" s="23"/>
      <c r="R33" s="22"/>
      <c r="S33" s="23"/>
      <c r="T33" s="22"/>
      <c r="U33" s="23"/>
      <c r="V33" s="22"/>
      <c r="W33" s="23"/>
      <c r="X33" s="22"/>
      <c r="Y33" s="23"/>
      <c r="Z33" s="22"/>
      <c r="AA33" s="23"/>
      <c r="AB33" s="22"/>
      <c r="AC33" s="23"/>
      <c r="AE33" s="29" t="str">
        <f t="shared" si="3"/>
        <v/>
      </c>
      <c r="AG33" s="7" t="str">
        <f>+$A$14</f>
        <v/>
      </c>
      <c r="AH33" s="7" t="str">
        <f>IF(A33&lt;&gt;"",IF(AE33&lt;&gt;"",AE33,0)+IF(E46&lt;&gt;"",E46,0),"")</f>
        <v/>
      </c>
      <c r="AI33" s="106" t="str">
        <f>IF(AH33="","",IF(AH33&gt;0,ROUND(AH33/LARGE(AH31:AH45,1),3),0))</f>
        <v/>
      </c>
    </row>
    <row r="34" spans="1:35" ht="13.5" x14ac:dyDescent="0.25">
      <c r="A34" s="59" t="str">
        <f>+$A$15</f>
        <v/>
      </c>
      <c r="B34" s="24"/>
      <c r="C34" s="24"/>
      <c r="D34" s="24"/>
      <c r="E34" s="24"/>
      <c r="F34" s="24"/>
      <c r="G34" s="24"/>
      <c r="H34" s="22"/>
      <c r="I34" s="23"/>
      <c r="J34" s="22"/>
      <c r="K34" s="23"/>
      <c r="L34" s="22"/>
      <c r="M34" s="23"/>
      <c r="N34" s="22"/>
      <c r="O34" s="23"/>
      <c r="P34" s="22"/>
      <c r="Q34" s="23"/>
      <c r="R34" s="22"/>
      <c r="S34" s="23"/>
      <c r="T34" s="22"/>
      <c r="U34" s="23"/>
      <c r="V34" s="22"/>
      <c r="W34" s="23"/>
      <c r="X34" s="22"/>
      <c r="Y34" s="23"/>
      <c r="Z34" s="22"/>
      <c r="AA34" s="23"/>
      <c r="AB34" s="22"/>
      <c r="AC34" s="23"/>
      <c r="AE34" s="29" t="str">
        <f t="shared" si="3"/>
        <v/>
      </c>
      <c r="AG34" s="7" t="str">
        <f>+$A$15</f>
        <v/>
      </c>
      <c r="AH34" s="7" t="str">
        <f>IF(A34&lt;&gt;"",IF(AE34&lt;&gt;"",AE34,0)+IF(G46&lt;&gt;"",G46,0),"")</f>
        <v/>
      </c>
      <c r="AI34" s="106" t="str">
        <f>IF(AH34="","",IF(AH34&gt;0,ROUND(AH34/LARGE(AH31:AH45,1),3),0))</f>
        <v/>
      </c>
    </row>
    <row r="35" spans="1:35" ht="13.5" x14ac:dyDescent="0.25">
      <c r="A35" s="59" t="str">
        <f>+$A$16</f>
        <v/>
      </c>
      <c r="B35" s="24"/>
      <c r="C35" s="24"/>
      <c r="D35" s="24"/>
      <c r="E35" s="24"/>
      <c r="F35" s="24"/>
      <c r="G35" s="24"/>
      <c r="H35" s="24"/>
      <c r="I35" s="24"/>
      <c r="J35" s="22"/>
      <c r="K35" s="23"/>
      <c r="L35" s="22"/>
      <c r="M35" s="23"/>
      <c r="N35" s="22"/>
      <c r="O35" s="23"/>
      <c r="P35" s="22"/>
      <c r="Q35" s="23"/>
      <c r="R35" s="22"/>
      <c r="S35" s="23"/>
      <c r="T35" s="22"/>
      <c r="U35" s="23"/>
      <c r="V35" s="22"/>
      <c r="W35" s="23"/>
      <c r="X35" s="22"/>
      <c r="Y35" s="23"/>
      <c r="Z35" s="22"/>
      <c r="AA35" s="23"/>
      <c r="AB35" s="22"/>
      <c r="AC35" s="23"/>
      <c r="AE35" s="29" t="str">
        <f t="shared" si="3"/>
        <v/>
      </c>
      <c r="AG35" s="7" t="str">
        <f>+$A$16</f>
        <v/>
      </c>
      <c r="AH35" s="7" t="str">
        <f>IF(A35&lt;&gt;"",IF(AE35&lt;&gt;"",AE35,0)+IF(I46&lt;&gt;"",I46,0),"")</f>
        <v/>
      </c>
      <c r="AI35" s="106" t="str">
        <f>IF(AH35="","",IF(AH35&gt;0,ROUND(AH35/LARGE(AH31:AH45,1),3),0))</f>
        <v/>
      </c>
    </row>
    <row r="36" spans="1:35" ht="13.5" x14ac:dyDescent="0.25">
      <c r="A36" s="59" t="str">
        <f>+$A$17</f>
        <v/>
      </c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2"/>
      <c r="M36" s="23"/>
      <c r="N36" s="22"/>
      <c r="O36" s="23"/>
      <c r="P36" s="22"/>
      <c r="Q36" s="23"/>
      <c r="R36" s="22"/>
      <c r="S36" s="23"/>
      <c r="T36" s="22"/>
      <c r="U36" s="23"/>
      <c r="V36" s="22"/>
      <c r="W36" s="23"/>
      <c r="X36" s="22"/>
      <c r="Y36" s="23"/>
      <c r="Z36" s="22"/>
      <c r="AA36" s="23"/>
      <c r="AB36" s="22"/>
      <c r="AC36" s="23"/>
      <c r="AE36" s="29" t="str">
        <f t="shared" si="3"/>
        <v/>
      </c>
      <c r="AG36" s="7" t="str">
        <f>+$A$17</f>
        <v/>
      </c>
      <c r="AH36" s="7" t="str">
        <f>IF(A36&lt;&gt;"",IF(AE36&lt;&gt;"",AE36,0)+IF(K46&lt;&gt;"",K46,0),"")</f>
        <v/>
      </c>
      <c r="AI36" s="106" t="str">
        <f>IF(AH36="","",IF(AH36&gt;0,ROUND(AH36/LARGE(AH31:AH45,1),3),0))</f>
        <v/>
      </c>
    </row>
    <row r="37" spans="1:35" ht="13.5" x14ac:dyDescent="0.25">
      <c r="A37" s="59" t="str">
        <f>+$A$18</f>
        <v/>
      </c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2"/>
      <c r="O37" s="23"/>
      <c r="P37" s="22"/>
      <c r="Q37" s="23"/>
      <c r="R37" s="22"/>
      <c r="S37" s="23"/>
      <c r="T37" s="22"/>
      <c r="U37" s="23"/>
      <c r="V37" s="22"/>
      <c r="W37" s="23"/>
      <c r="X37" s="22"/>
      <c r="Y37" s="23"/>
      <c r="Z37" s="22"/>
      <c r="AA37" s="23"/>
      <c r="AB37" s="22"/>
      <c r="AC37" s="23"/>
      <c r="AE37" s="29" t="str">
        <f t="shared" si="3"/>
        <v/>
      </c>
      <c r="AG37" s="7" t="str">
        <f>+$A$18</f>
        <v/>
      </c>
      <c r="AH37" s="7" t="str">
        <f>IF(A37&lt;&gt;"",IF(AE37&lt;&gt;"",AE37,0)+IF(M46&lt;&gt;"",M46,0),"")</f>
        <v/>
      </c>
      <c r="AI37" s="106" t="str">
        <f>IF(AH37="","",IF(AH37&gt;0,ROUND(AH37/LARGE(AH31:AH45,1),3),0))</f>
        <v/>
      </c>
    </row>
    <row r="38" spans="1:35" ht="13.5" x14ac:dyDescent="0.25">
      <c r="A38" s="59" t="str">
        <f>+$A$19</f>
        <v/>
      </c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2"/>
      <c r="Q38" s="23"/>
      <c r="R38" s="22"/>
      <c r="S38" s="23"/>
      <c r="T38" s="22"/>
      <c r="U38" s="23"/>
      <c r="V38" s="22"/>
      <c r="W38" s="23"/>
      <c r="X38" s="22"/>
      <c r="Y38" s="23"/>
      <c r="Z38" s="22"/>
      <c r="AA38" s="23"/>
      <c r="AB38" s="22"/>
      <c r="AC38" s="23"/>
      <c r="AE38" s="29" t="str">
        <f t="shared" si="3"/>
        <v/>
      </c>
      <c r="AG38" s="7" t="str">
        <f>+$A$19</f>
        <v/>
      </c>
      <c r="AH38" s="7" t="str">
        <f>IF(A38&lt;&gt;"",IF(AE38&lt;&gt;"",AE38,0)+IF(O46&lt;&gt;"",O46,0),"")</f>
        <v/>
      </c>
      <c r="AI38" s="106" t="str">
        <f>IF(AH38="","",IF(AH38&gt;0,ROUND(AH38/LARGE(AH31:AH45,1),3),0))</f>
        <v/>
      </c>
    </row>
    <row r="39" spans="1:35" ht="13.5" x14ac:dyDescent="0.25">
      <c r="A39" s="59" t="str">
        <f>+$A$20</f>
        <v/>
      </c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2"/>
      <c r="S39" s="23"/>
      <c r="T39" s="22"/>
      <c r="U39" s="23"/>
      <c r="V39" s="22"/>
      <c r="W39" s="23"/>
      <c r="X39" s="22"/>
      <c r="Y39" s="23"/>
      <c r="Z39" s="22"/>
      <c r="AA39" s="23"/>
      <c r="AB39" s="22"/>
      <c r="AC39" s="23"/>
      <c r="AE39" s="29" t="str">
        <f t="shared" si="3"/>
        <v/>
      </c>
      <c r="AG39" s="7" t="str">
        <f>+$A$20</f>
        <v/>
      </c>
      <c r="AH39" s="7" t="str">
        <f>IF(A39&lt;&gt;"",IF(AE39&lt;&gt;"",AE39,0)+IF(Q46&lt;&gt;"",Q46,0),"")</f>
        <v/>
      </c>
      <c r="AI39" s="106" t="str">
        <f>IF(AH39="","",IF(AH39&gt;0,ROUND(AH39/LARGE(AH31:AH45,1),3),0))</f>
        <v/>
      </c>
    </row>
    <row r="40" spans="1:35" ht="13.5" x14ac:dyDescent="0.25">
      <c r="A40" s="59" t="str">
        <f>+$A$21</f>
        <v/>
      </c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2"/>
      <c r="U40" s="23"/>
      <c r="V40" s="22"/>
      <c r="W40" s="23"/>
      <c r="X40" s="22"/>
      <c r="Y40" s="23"/>
      <c r="Z40" s="22"/>
      <c r="AA40" s="23"/>
      <c r="AB40" s="22"/>
      <c r="AC40" s="23"/>
      <c r="AE40" s="29" t="str">
        <f t="shared" si="3"/>
        <v/>
      </c>
      <c r="AG40" s="7" t="str">
        <f>+$A$21</f>
        <v/>
      </c>
      <c r="AH40" s="7" t="str">
        <f>IF(A40&lt;&gt;"",IF(AE40&lt;&gt;"",AE40,0)+IF(S46&lt;&gt;"",S46,0),"")</f>
        <v/>
      </c>
      <c r="AI40" s="106" t="str">
        <f>IF(AH40="","",IF(AH40&gt;0,ROUND(AH40/LARGE(AH31:AH45,1),3),0))</f>
        <v/>
      </c>
    </row>
    <row r="41" spans="1:35" ht="13.5" x14ac:dyDescent="0.25">
      <c r="A41" s="59" t="str">
        <f>+$A$22</f>
        <v/>
      </c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2"/>
      <c r="W41" s="23"/>
      <c r="X41" s="22"/>
      <c r="Y41" s="23"/>
      <c r="Z41" s="22"/>
      <c r="AA41" s="23"/>
      <c r="AB41" s="22"/>
      <c r="AC41" s="23"/>
      <c r="AE41" s="29" t="str">
        <f t="shared" si="3"/>
        <v/>
      </c>
      <c r="AG41" s="7" t="str">
        <f>+$A$22</f>
        <v/>
      </c>
      <c r="AH41" s="7" t="str">
        <f>IF(A41&lt;&gt;"",IF(AE41&lt;&gt;"",AE41,0)+IF(U46&lt;&gt;"",U46,0),"")</f>
        <v/>
      </c>
      <c r="AI41" s="106" t="str">
        <f>IF(AH41="","",IF(AH41&gt;0,ROUND(AH41/LARGE(AH31:AH45,1),3),0))</f>
        <v/>
      </c>
    </row>
    <row r="42" spans="1:35" ht="13.5" x14ac:dyDescent="0.25">
      <c r="A42" s="59" t="str">
        <f>+$A$23</f>
        <v/>
      </c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2"/>
      <c r="Y42" s="23"/>
      <c r="Z42" s="22"/>
      <c r="AA42" s="23"/>
      <c r="AB42" s="22"/>
      <c r="AC42" s="23"/>
      <c r="AE42" s="29" t="str">
        <f t="shared" si="3"/>
        <v/>
      </c>
      <c r="AG42" s="7" t="str">
        <f>+$A$23</f>
        <v/>
      </c>
      <c r="AH42" s="7" t="str">
        <f>IF(A42&lt;&gt;"",IF(AE42&lt;&gt;"",AE42,0)+IF(W46&lt;&gt;"",W46,0),"")</f>
        <v/>
      </c>
      <c r="AI42" s="106" t="str">
        <f>IF(AH42="","",IF(AH42&gt;0,ROUND(AH42/LARGE(AH31:AH45,1),3),0))</f>
        <v/>
      </c>
    </row>
    <row r="43" spans="1:35" ht="13.5" x14ac:dyDescent="0.25">
      <c r="A43" s="59" t="str">
        <f>+$A$24</f>
        <v/>
      </c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2"/>
      <c r="AA43" s="23"/>
      <c r="AB43" s="22"/>
      <c r="AC43" s="23"/>
      <c r="AE43" s="29" t="str">
        <f t="shared" si="3"/>
        <v/>
      </c>
      <c r="AG43" s="7" t="str">
        <f>+$A$24</f>
        <v/>
      </c>
      <c r="AH43" s="7" t="str">
        <f>IF(A43&lt;&gt;"",IF(AE43&lt;&gt;"",AE43,0)+IF(Y46&lt;&gt;"",Y46,0),"")</f>
        <v/>
      </c>
      <c r="AI43" s="106" t="str">
        <f>IF(AH43="","",IF(AH43&gt;0,ROUND(AH43/LARGE(AH31:AH45,1),3),0))</f>
        <v/>
      </c>
    </row>
    <row r="44" spans="1:35" ht="13.5" x14ac:dyDescent="0.25">
      <c r="A44" s="59" t="str">
        <f>+$A$25</f>
        <v/>
      </c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2"/>
      <c r="AC44" s="23"/>
      <c r="AE44" s="29" t="str">
        <f t="shared" si="3"/>
        <v/>
      </c>
      <c r="AG44" s="7" t="str">
        <f>+$A$25</f>
        <v/>
      </c>
      <c r="AH44" s="7" t="str">
        <f>IF(A44&lt;&gt;"",IF(AE44&lt;&gt;"",AE44,0)+IF(AA46&lt;&gt;"",AA46,0),"")</f>
        <v/>
      </c>
      <c r="AI44" s="106" t="str">
        <f>IF(AH44="","",IF(AH44&gt;0,ROUND(AH44/LARGE(AH31:AH45,1),3),0))</f>
        <v/>
      </c>
    </row>
    <row r="45" spans="1:35" x14ac:dyDescent="0.2">
      <c r="A45" s="59" t="str">
        <f>+$A$26</f>
        <v/>
      </c>
      <c r="C45" s="3"/>
      <c r="AE45" s="26"/>
      <c r="AG45" s="40" t="str">
        <f>+$A$26</f>
        <v/>
      </c>
      <c r="AH45" s="40" t="str">
        <f>IF(A45&lt;&gt;"",IF(AE45&lt;&gt;"",AE45,0)+IF(AC46&lt;&gt;"",AC46,0),"")</f>
        <v/>
      </c>
      <c r="AI45" s="107" t="str">
        <f>IF(AH45="","",IF(AH45&gt;0,ROUND(AH45/LARGE(AH31:AH45,1),3),0))</f>
        <v/>
      </c>
    </row>
    <row r="46" spans="1:35" s="26" customFormat="1" x14ac:dyDescent="0.2">
      <c r="C46" s="27" t="str">
        <f>IF(C30="","",SUM(C31:C44))</f>
        <v/>
      </c>
      <c r="E46" s="27" t="str">
        <f>IF(E30="","",SUM(E31:E44))</f>
        <v/>
      </c>
      <c r="G46" s="27" t="str">
        <f>IF(G30="","",SUM(G31:G44))</f>
        <v/>
      </c>
      <c r="I46" s="27" t="str">
        <f>IF(I30="","",SUM(I31:I44))</f>
        <v/>
      </c>
      <c r="K46" s="27" t="str">
        <f>IF(K30="","",SUM(K31:K44))</f>
        <v/>
      </c>
      <c r="M46" s="27" t="str">
        <f>IF(M30="","",SUM(M31:M44))</f>
        <v/>
      </c>
      <c r="O46" s="27" t="str">
        <f>IF(O30="","",SUM(O31:O44))</f>
        <v/>
      </c>
      <c r="Q46" s="27" t="str">
        <f>IF(Q30="","",SUM(Q31:Q44))</f>
        <v/>
      </c>
      <c r="S46" s="27" t="str">
        <f>IF(S30="","",SUM(S31:S44))</f>
        <v/>
      </c>
      <c r="U46" s="27" t="str">
        <f>IF(U30="","",SUM(U31:U44))</f>
        <v/>
      </c>
      <c r="W46" s="27" t="str">
        <f>IF(W30="","",SUM(W31:W44))</f>
        <v/>
      </c>
      <c r="X46" s="27"/>
      <c r="Y46" s="27" t="str">
        <f>IF(Y30="","",SUM(Y31:Y44))</f>
        <v/>
      </c>
      <c r="AA46" s="27" t="str">
        <f>IF(AA30="","",SUM(AA31:AA44))</f>
        <v/>
      </c>
      <c r="AC46" s="27" t="str">
        <f>IF(AC30="","",SUM(AC31:AC44))</f>
        <v/>
      </c>
      <c r="AG46" s="41"/>
      <c r="AH46" s="93"/>
      <c r="AI46" s="41"/>
    </row>
    <row r="47" spans="1:35" ht="24" customHeight="1" x14ac:dyDescent="0.2">
      <c r="AC47" s="8" t="str">
        <f>"Firma ("&amp;Anagrafica!B89&amp;")"</f>
        <v>Firma (Commissario 1)</v>
      </c>
      <c r="AE47" s="88"/>
      <c r="AF47" s="88"/>
      <c r="AG47" s="89"/>
      <c r="AH47" s="88"/>
      <c r="AI47" s="88"/>
    </row>
    <row r="48" spans="1:35" ht="18.75" x14ac:dyDescent="0.3">
      <c r="A48" s="19" t="str">
        <f>IF(Anagrafica!A90&lt;&gt;"",Anagrafica!A90&amp;" - "&amp;Anagrafica!B90,"")</f>
        <v>2 - Commissario 2</v>
      </c>
      <c r="B48" s="20"/>
      <c r="D48" s="1"/>
      <c r="AE48" s="90"/>
      <c r="AF48" s="90"/>
      <c r="AG48" s="91"/>
      <c r="AH48" s="90"/>
      <c r="AI48" s="90"/>
    </row>
    <row r="49" spans="1:35" s="5" customFormat="1" ht="13.5" customHeight="1" x14ac:dyDescent="0.2">
      <c r="A49" s="4" t="s">
        <v>10</v>
      </c>
      <c r="C49" s="60" t="str">
        <f>$A$13</f>
        <v/>
      </c>
      <c r="E49" s="60" t="str">
        <f>+$A$14</f>
        <v/>
      </c>
      <c r="G49" s="60" t="str">
        <f>+$A$15</f>
        <v/>
      </c>
      <c r="I49" s="60" t="str">
        <f>+$A$16</f>
        <v/>
      </c>
      <c r="K49" s="60" t="str">
        <f>+$A$17</f>
        <v/>
      </c>
      <c r="M49" s="60" t="str">
        <f>+$A$18</f>
        <v/>
      </c>
      <c r="O49" s="60" t="str">
        <f>+$A$19</f>
        <v/>
      </c>
      <c r="Q49" s="60" t="str">
        <f>+$A$20</f>
        <v/>
      </c>
      <c r="S49" s="60" t="str">
        <f>+$A$21</f>
        <v/>
      </c>
      <c r="U49" s="60" t="str">
        <f>+$A$22</f>
        <v/>
      </c>
      <c r="W49" s="60" t="str">
        <f>+$A$23</f>
        <v/>
      </c>
      <c r="Y49" s="60" t="str">
        <f>+$A$24</f>
        <v/>
      </c>
      <c r="AA49" s="60" t="str">
        <f>+$A$25</f>
        <v/>
      </c>
      <c r="AC49" s="60" t="str">
        <f>+$A$26</f>
        <v/>
      </c>
      <c r="AE49" s="26"/>
      <c r="AG49" s="4" t="s">
        <v>10</v>
      </c>
      <c r="AH49" s="5" t="s">
        <v>1</v>
      </c>
      <c r="AI49" s="5" t="s">
        <v>0</v>
      </c>
    </row>
    <row r="50" spans="1:35" ht="13.5" x14ac:dyDescent="0.25">
      <c r="A50" s="59" t="str">
        <f>+$A$12</f>
        <v/>
      </c>
      <c r="B50" s="22"/>
      <c r="C50" s="23"/>
      <c r="D50" s="22"/>
      <c r="E50" s="23"/>
      <c r="F50" s="22"/>
      <c r="G50" s="23"/>
      <c r="H50" s="22"/>
      <c r="I50" s="23"/>
      <c r="J50" s="22"/>
      <c r="K50" s="23"/>
      <c r="L50" s="22"/>
      <c r="M50" s="23"/>
      <c r="N50" s="22"/>
      <c r="O50" s="23"/>
      <c r="P50" s="22"/>
      <c r="Q50" s="23"/>
      <c r="R50" s="22"/>
      <c r="S50" s="23"/>
      <c r="T50" s="22"/>
      <c r="U50" s="23"/>
      <c r="V50" s="22"/>
      <c r="W50" s="23"/>
      <c r="X50" s="22"/>
      <c r="Y50" s="23"/>
      <c r="Z50" s="22"/>
      <c r="AA50" s="23"/>
      <c r="AB50" s="22"/>
      <c r="AC50" s="23"/>
      <c r="AE50" s="29" t="str">
        <f t="shared" ref="AE50:AE63" si="4">IF(OR(A50="",AND(A50&lt;&gt;"",A51="")),"",SUM(B50,D50,F50,H50,J50,L50,N50,P50,R50,T50,V50,X50,Z50,AB50))</f>
        <v/>
      </c>
      <c r="AG50" s="6" t="str">
        <f>+$A$12</f>
        <v/>
      </c>
      <c r="AH50" s="6" t="str">
        <f>IF(A50&lt;&gt;"",AE50,"")</f>
        <v/>
      </c>
      <c r="AI50" s="105" t="str">
        <f>IF(AH50="","",IF(AH50&gt;0,ROUND(AH50/LARGE(AH50:AH64,1),3),0))</f>
        <v/>
      </c>
    </row>
    <row r="51" spans="1:35" ht="13.5" x14ac:dyDescent="0.25">
      <c r="A51" s="59" t="str">
        <f>+$A$13</f>
        <v/>
      </c>
      <c r="B51" s="24"/>
      <c r="C51" s="24"/>
      <c r="D51" s="22"/>
      <c r="E51" s="23"/>
      <c r="F51" s="22"/>
      <c r="G51" s="23"/>
      <c r="H51" s="22"/>
      <c r="I51" s="23"/>
      <c r="J51" s="22"/>
      <c r="K51" s="23"/>
      <c r="L51" s="22"/>
      <c r="M51" s="23"/>
      <c r="N51" s="22"/>
      <c r="O51" s="23"/>
      <c r="P51" s="22"/>
      <c r="Q51" s="23"/>
      <c r="R51" s="22"/>
      <c r="S51" s="23"/>
      <c r="T51" s="22"/>
      <c r="U51" s="23"/>
      <c r="V51" s="22"/>
      <c r="W51" s="23"/>
      <c r="X51" s="22"/>
      <c r="Y51" s="23"/>
      <c r="Z51" s="22"/>
      <c r="AA51" s="23"/>
      <c r="AB51" s="22"/>
      <c r="AC51" s="23"/>
      <c r="AE51" s="29" t="str">
        <f t="shared" si="4"/>
        <v/>
      </c>
      <c r="AG51" s="7" t="str">
        <f>+$A$13</f>
        <v/>
      </c>
      <c r="AH51" s="7" t="str">
        <f>IF(A51&lt;&gt;"",IF(AE51&lt;&gt;"",AE51,0)+IF(C65&lt;&gt;"",C65,0),"")</f>
        <v/>
      </c>
      <c r="AI51" s="106" t="str">
        <f>IF(AH51="","",IF(AH51&gt;0,ROUND(AH51/LARGE(AH50:AH64,1),3),0))</f>
        <v/>
      </c>
    </row>
    <row r="52" spans="1:35" ht="13.5" x14ac:dyDescent="0.25">
      <c r="A52" s="59" t="str">
        <f>+$A$14</f>
        <v/>
      </c>
      <c r="B52" s="24"/>
      <c r="C52" s="24"/>
      <c r="D52" s="24"/>
      <c r="E52" s="24"/>
      <c r="F52" s="22"/>
      <c r="G52" s="23"/>
      <c r="H52" s="22"/>
      <c r="I52" s="23"/>
      <c r="J52" s="22"/>
      <c r="K52" s="23"/>
      <c r="L52" s="22"/>
      <c r="M52" s="23"/>
      <c r="N52" s="22"/>
      <c r="O52" s="23"/>
      <c r="P52" s="22"/>
      <c r="Q52" s="23"/>
      <c r="R52" s="22"/>
      <c r="S52" s="23"/>
      <c r="T52" s="22"/>
      <c r="U52" s="23"/>
      <c r="V52" s="22"/>
      <c r="W52" s="23"/>
      <c r="X52" s="22"/>
      <c r="Y52" s="23"/>
      <c r="Z52" s="22"/>
      <c r="AA52" s="23"/>
      <c r="AB52" s="22"/>
      <c r="AC52" s="23"/>
      <c r="AE52" s="29" t="str">
        <f t="shared" si="4"/>
        <v/>
      </c>
      <c r="AG52" s="7" t="str">
        <f>+$A$14</f>
        <v/>
      </c>
      <c r="AH52" s="7" t="str">
        <f>IF(A52&lt;&gt;"",IF(AE52&lt;&gt;"",AE52,0)+IF(E65&lt;&gt;"",E65,0),"")</f>
        <v/>
      </c>
      <c r="AI52" s="106" t="str">
        <f>IF(AH52="","",IF(AH52&gt;0,ROUND(AH52/LARGE(AH50:AH64,1),3),0))</f>
        <v/>
      </c>
    </row>
    <row r="53" spans="1:35" ht="13.5" x14ac:dyDescent="0.25">
      <c r="A53" s="59" t="str">
        <f>+$A$15</f>
        <v/>
      </c>
      <c r="B53" s="24"/>
      <c r="C53" s="24"/>
      <c r="D53" s="24"/>
      <c r="E53" s="24"/>
      <c r="F53" s="24"/>
      <c r="G53" s="24"/>
      <c r="H53" s="22"/>
      <c r="I53" s="23"/>
      <c r="J53" s="22"/>
      <c r="K53" s="23"/>
      <c r="L53" s="22"/>
      <c r="M53" s="23"/>
      <c r="N53" s="22"/>
      <c r="O53" s="23"/>
      <c r="P53" s="22"/>
      <c r="Q53" s="23"/>
      <c r="R53" s="22"/>
      <c r="S53" s="23"/>
      <c r="T53" s="22"/>
      <c r="U53" s="23"/>
      <c r="V53" s="22"/>
      <c r="W53" s="23"/>
      <c r="X53" s="22"/>
      <c r="Y53" s="23"/>
      <c r="Z53" s="22"/>
      <c r="AA53" s="23"/>
      <c r="AB53" s="22"/>
      <c r="AC53" s="23"/>
      <c r="AE53" s="29" t="str">
        <f t="shared" si="4"/>
        <v/>
      </c>
      <c r="AG53" s="7" t="str">
        <f>+$A$15</f>
        <v/>
      </c>
      <c r="AH53" s="7" t="str">
        <f>IF(A53&lt;&gt;"",IF(AE53&lt;&gt;"",AE53,0)+IF(G65&lt;&gt;"",G65,0),"")</f>
        <v/>
      </c>
      <c r="AI53" s="106" t="str">
        <f>IF(AH53="","",IF(AH53&gt;0,ROUND(AH53/LARGE(AH50:AH64,1),3),0))</f>
        <v/>
      </c>
    </row>
    <row r="54" spans="1:35" ht="13.5" x14ac:dyDescent="0.25">
      <c r="A54" s="59" t="str">
        <f>+$A$16</f>
        <v/>
      </c>
      <c r="B54" s="24"/>
      <c r="C54" s="24"/>
      <c r="D54" s="24"/>
      <c r="E54" s="24"/>
      <c r="F54" s="24"/>
      <c r="G54" s="24"/>
      <c r="H54" s="24"/>
      <c r="I54" s="24"/>
      <c r="J54" s="22"/>
      <c r="K54" s="23"/>
      <c r="L54" s="22"/>
      <c r="M54" s="23"/>
      <c r="N54" s="22"/>
      <c r="O54" s="23"/>
      <c r="P54" s="22"/>
      <c r="Q54" s="23"/>
      <c r="R54" s="22"/>
      <c r="S54" s="23"/>
      <c r="T54" s="22"/>
      <c r="U54" s="23"/>
      <c r="V54" s="22"/>
      <c r="W54" s="23"/>
      <c r="X54" s="22"/>
      <c r="Y54" s="23"/>
      <c r="Z54" s="22"/>
      <c r="AA54" s="23"/>
      <c r="AB54" s="22"/>
      <c r="AC54" s="23"/>
      <c r="AE54" s="29" t="str">
        <f t="shared" si="4"/>
        <v/>
      </c>
      <c r="AG54" s="7" t="str">
        <f>+$A$16</f>
        <v/>
      </c>
      <c r="AH54" s="7" t="str">
        <f>IF(A54&lt;&gt;"",IF(AE54&lt;&gt;"",AE54,0)+IF(I65&lt;&gt;"",I65,0),"")</f>
        <v/>
      </c>
      <c r="AI54" s="106" t="str">
        <f>IF(AH54="","",IF(AH54&gt;0,ROUND(AH54/LARGE(AH50:AH64,1),3),0))</f>
        <v/>
      </c>
    </row>
    <row r="55" spans="1:35" ht="13.5" x14ac:dyDescent="0.25">
      <c r="A55" s="59" t="str">
        <f>+$A$17</f>
        <v/>
      </c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2"/>
      <c r="M55" s="23"/>
      <c r="N55" s="22"/>
      <c r="O55" s="23"/>
      <c r="P55" s="22"/>
      <c r="Q55" s="23"/>
      <c r="R55" s="22"/>
      <c r="S55" s="23"/>
      <c r="T55" s="22"/>
      <c r="U55" s="23"/>
      <c r="V55" s="22"/>
      <c r="W55" s="23"/>
      <c r="X55" s="22"/>
      <c r="Y55" s="23"/>
      <c r="Z55" s="22"/>
      <c r="AA55" s="23"/>
      <c r="AB55" s="22"/>
      <c r="AC55" s="23"/>
      <c r="AE55" s="29" t="str">
        <f t="shared" si="4"/>
        <v/>
      </c>
      <c r="AG55" s="7" t="str">
        <f>+$A$17</f>
        <v/>
      </c>
      <c r="AH55" s="7" t="str">
        <f>IF(A55&lt;&gt;"",IF(AE55&lt;&gt;"",AE55,0)+IF(K65&lt;&gt;"",K65,0),"")</f>
        <v/>
      </c>
      <c r="AI55" s="106" t="str">
        <f>IF(AH55="","",IF(AH55&gt;0,ROUND(AH55/LARGE(AH50:AH64,1),3),0))</f>
        <v/>
      </c>
    </row>
    <row r="56" spans="1:35" ht="13.5" x14ac:dyDescent="0.25">
      <c r="A56" s="59" t="str">
        <f>+$A$18</f>
        <v/>
      </c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2"/>
      <c r="O56" s="23"/>
      <c r="P56" s="22"/>
      <c r="Q56" s="23"/>
      <c r="R56" s="22"/>
      <c r="S56" s="23"/>
      <c r="T56" s="22"/>
      <c r="U56" s="23"/>
      <c r="V56" s="22"/>
      <c r="W56" s="23"/>
      <c r="X56" s="22"/>
      <c r="Y56" s="23"/>
      <c r="Z56" s="22"/>
      <c r="AA56" s="23"/>
      <c r="AB56" s="22"/>
      <c r="AC56" s="23"/>
      <c r="AE56" s="29" t="str">
        <f t="shared" si="4"/>
        <v/>
      </c>
      <c r="AG56" s="7" t="str">
        <f>+$A$18</f>
        <v/>
      </c>
      <c r="AH56" s="7" t="str">
        <f>IF(A56&lt;&gt;"",IF(AE56&lt;&gt;"",AE56,0)+IF(M65&lt;&gt;"",M65,0),"")</f>
        <v/>
      </c>
      <c r="AI56" s="106" t="str">
        <f>IF(AH56="","",IF(AH56&gt;0,ROUND(AH56/LARGE(AH50:AH64,1),3),0))</f>
        <v/>
      </c>
    </row>
    <row r="57" spans="1:35" ht="13.5" x14ac:dyDescent="0.25">
      <c r="A57" s="59" t="str">
        <f>+$A$19</f>
        <v/>
      </c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2"/>
      <c r="Q57" s="23"/>
      <c r="R57" s="22"/>
      <c r="S57" s="23"/>
      <c r="T57" s="22"/>
      <c r="U57" s="23"/>
      <c r="V57" s="22"/>
      <c r="W57" s="23"/>
      <c r="X57" s="22"/>
      <c r="Y57" s="23"/>
      <c r="Z57" s="22"/>
      <c r="AA57" s="23"/>
      <c r="AB57" s="22"/>
      <c r="AC57" s="23"/>
      <c r="AE57" s="29" t="str">
        <f t="shared" si="4"/>
        <v/>
      </c>
      <c r="AG57" s="7" t="str">
        <f>+$A$19</f>
        <v/>
      </c>
      <c r="AH57" s="7" t="str">
        <f>IF(A57&lt;&gt;"",IF(AE57&lt;&gt;"",AE57,0)+IF(O65&lt;&gt;"",O65,0),"")</f>
        <v/>
      </c>
      <c r="AI57" s="106" t="str">
        <f>IF(AH57="","",IF(AH57&gt;0,ROUND(AH57/LARGE(AH50:AH64,1),3),0))</f>
        <v/>
      </c>
    </row>
    <row r="58" spans="1:35" ht="13.5" x14ac:dyDescent="0.25">
      <c r="A58" s="59" t="str">
        <f>+$A$20</f>
        <v/>
      </c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2"/>
      <c r="S58" s="23"/>
      <c r="T58" s="22"/>
      <c r="U58" s="23"/>
      <c r="V58" s="22"/>
      <c r="W58" s="23"/>
      <c r="X58" s="22"/>
      <c r="Y58" s="23"/>
      <c r="Z58" s="22"/>
      <c r="AA58" s="23"/>
      <c r="AB58" s="22"/>
      <c r="AC58" s="23"/>
      <c r="AE58" s="29" t="str">
        <f t="shared" si="4"/>
        <v/>
      </c>
      <c r="AG58" s="7" t="str">
        <f>+$A$20</f>
        <v/>
      </c>
      <c r="AH58" s="7" t="str">
        <f>IF(A58&lt;&gt;"",IF(AE58&lt;&gt;"",AE58,0)+IF(Q65&lt;&gt;"",Q65,0),"")</f>
        <v/>
      </c>
      <c r="AI58" s="106" t="str">
        <f>IF(AH58="","",IF(AH58&gt;0,ROUND(AH58/LARGE(AH50:AH64,1),3),0))</f>
        <v/>
      </c>
    </row>
    <row r="59" spans="1:35" ht="13.5" x14ac:dyDescent="0.25">
      <c r="A59" s="59" t="str">
        <f>+$A$21</f>
        <v/>
      </c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2"/>
      <c r="U59" s="23"/>
      <c r="V59" s="22"/>
      <c r="W59" s="23"/>
      <c r="X59" s="22"/>
      <c r="Y59" s="23"/>
      <c r="Z59" s="22"/>
      <c r="AA59" s="23"/>
      <c r="AB59" s="22"/>
      <c r="AC59" s="23"/>
      <c r="AE59" s="29" t="str">
        <f t="shared" si="4"/>
        <v/>
      </c>
      <c r="AG59" s="7" t="str">
        <f>+$A$21</f>
        <v/>
      </c>
      <c r="AH59" s="7" t="str">
        <f>IF(A59&lt;&gt;"",IF(AE59&lt;&gt;"",AE59,0)+IF(S65&lt;&gt;"",S65,0),"")</f>
        <v/>
      </c>
      <c r="AI59" s="106" t="str">
        <f>IF(AH59="","",IF(AH59&gt;0,ROUND(AH59/LARGE(AH50:AH64,1),3),0))</f>
        <v/>
      </c>
    </row>
    <row r="60" spans="1:35" ht="13.5" x14ac:dyDescent="0.25">
      <c r="A60" s="59" t="str">
        <f>+$A$22</f>
        <v/>
      </c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2"/>
      <c r="W60" s="23"/>
      <c r="X60" s="22"/>
      <c r="Y60" s="23"/>
      <c r="Z60" s="22"/>
      <c r="AA60" s="23"/>
      <c r="AB60" s="22"/>
      <c r="AC60" s="23"/>
      <c r="AE60" s="29" t="str">
        <f t="shared" si="4"/>
        <v/>
      </c>
      <c r="AG60" s="7" t="str">
        <f>+$A$22</f>
        <v/>
      </c>
      <c r="AH60" s="7" t="str">
        <f>IF(A60&lt;&gt;"",IF(AE60&lt;&gt;"",AE60,0)+IF(U65&lt;&gt;"",U65,0),"")</f>
        <v/>
      </c>
      <c r="AI60" s="106" t="str">
        <f>IF(AH60="","",IF(AH60&gt;0,ROUND(AH60/LARGE(AH50:AH64,1),3),0))</f>
        <v/>
      </c>
    </row>
    <row r="61" spans="1:35" ht="13.5" x14ac:dyDescent="0.25">
      <c r="A61" s="59" t="str">
        <f>+$A$23</f>
        <v/>
      </c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2"/>
      <c r="Y61" s="23"/>
      <c r="Z61" s="22"/>
      <c r="AA61" s="23"/>
      <c r="AB61" s="22"/>
      <c r="AC61" s="23"/>
      <c r="AE61" s="29" t="str">
        <f t="shared" si="4"/>
        <v/>
      </c>
      <c r="AG61" s="7" t="str">
        <f>+$A$23</f>
        <v/>
      </c>
      <c r="AH61" s="7" t="str">
        <f>IF(A61&lt;&gt;"",IF(AE61&lt;&gt;"",AE61,0)+IF(W65&lt;&gt;"",W65,0),"")</f>
        <v/>
      </c>
      <c r="AI61" s="106" t="str">
        <f>IF(AH61="","",IF(AH61&gt;0,ROUND(AH61/LARGE(AH50:AH64,1),3),0))</f>
        <v/>
      </c>
    </row>
    <row r="62" spans="1:35" ht="13.5" x14ac:dyDescent="0.25">
      <c r="A62" s="59" t="str">
        <f>+$A$24</f>
        <v/>
      </c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2"/>
      <c r="AA62" s="23"/>
      <c r="AB62" s="22"/>
      <c r="AC62" s="23"/>
      <c r="AE62" s="29" t="str">
        <f t="shared" si="4"/>
        <v/>
      </c>
      <c r="AG62" s="7" t="str">
        <f>+$A$24</f>
        <v/>
      </c>
      <c r="AH62" s="7" t="str">
        <f>IF(A62&lt;&gt;"",IF(AE62&lt;&gt;"",AE62,0)+IF(Y65&lt;&gt;"",Y65,0),"")</f>
        <v/>
      </c>
      <c r="AI62" s="106" t="str">
        <f>IF(AH62="","",IF(AH62&gt;0,ROUND(AH62/LARGE(AH50:AH64,1),3),0))</f>
        <v/>
      </c>
    </row>
    <row r="63" spans="1:35" ht="13.5" x14ac:dyDescent="0.25">
      <c r="A63" s="59" t="str">
        <f>+$A$25</f>
        <v/>
      </c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2"/>
      <c r="AC63" s="23"/>
      <c r="AE63" s="29" t="str">
        <f t="shared" si="4"/>
        <v/>
      </c>
      <c r="AG63" s="7" t="str">
        <f>+$A$25</f>
        <v/>
      </c>
      <c r="AH63" s="7" t="str">
        <f>IF(A63&lt;&gt;"",IF(AE63&lt;&gt;"",AE63,0)+IF(AA65&lt;&gt;"",AA65,0),"")</f>
        <v/>
      </c>
      <c r="AI63" s="106" t="str">
        <f>IF(AH63="","",IF(AH63&gt;0,ROUND(AH63/LARGE(AH50:AH64,1),3),0))</f>
        <v/>
      </c>
    </row>
    <row r="64" spans="1:35" x14ac:dyDescent="0.2">
      <c r="A64" s="59" t="str">
        <f>+$A$26</f>
        <v/>
      </c>
      <c r="C64" s="3"/>
      <c r="AE64" s="26"/>
      <c r="AG64" s="40" t="str">
        <f>+$A$26</f>
        <v/>
      </c>
      <c r="AH64" s="40" t="str">
        <f>IF(A64&lt;&gt;"",IF(AE64&lt;&gt;"",AE64,0)+IF(AC65&lt;&gt;"",AC65,0),"")</f>
        <v/>
      </c>
      <c r="AI64" s="107" t="str">
        <f>IF(AH64="","",IF(AH64&gt;0,ROUND(AH64/LARGE(AH50:AH64,1),3),0))</f>
        <v/>
      </c>
    </row>
    <row r="65" spans="1:35" s="26" customFormat="1" x14ac:dyDescent="0.2">
      <c r="C65" s="27" t="str">
        <f>IF(C49="","",SUM(C50:C63))</f>
        <v/>
      </c>
      <c r="E65" s="27" t="str">
        <f>IF(E49="","",SUM(E50:E63))</f>
        <v/>
      </c>
      <c r="G65" s="27" t="str">
        <f>IF(G49="","",SUM(G50:G63))</f>
        <v/>
      </c>
      <c r="I65" s="27" t="str">
        <f>IF(I49="","",SUM(I50:I63))</f>
        <v/>
      </c>
      <c r="K65" s="27" t="str">
        <f>IF(K49="","",SUM(K50:K63))</f>
        <v/>
      </c>
      <c r="M65" s="27" t="str">
        <f>IF(M49="","",SUM(M50:M63))</f>
        <v/>
      </c>
      <c r="O65" s="27" t="str">
        <f>IF(O49="","",SUM(O50:O63))</f>
        <v/>
      </c>
      <c r="Q65" s="27" t="str">
        <f>IF(Q49="","",SUM(Q50:Q63))</f>
        <v/>
      </c>
      <c r="S65" s="27" t="str">
        <f>IF(S49="","",SUM(S50:S63))</f>
        <v/>
      </c>
      <c r="U65" s="27" t="str">
        <f>IF(U49="","",SUM(U50:U63))</f>
        <v/>
      </c>
      <c r="W65" s="27" t="str">
        <f>IF(W49="","",SUM(W50:W63))</f>
        <v/>
      </c>
      <c r="X65" s="27"/>
      <c r="Y65" s="27" t="str">
        <f>IF(Y49="","",SUM(Y50:Y63))</f>
        <v/>
      </c>
      <c r="AA65" s="27" t="str">
        <f>IF(AA49="","",SUM(AA50:AA63))</f>
        <v/>
      </c>
      <c r="AC65" s="27" t="str">
        <f>IF(AC49="","",SUM(AC50:AC63))</f>
        <v/>
      </c>
      <c r="AG65" s="41"/>
      <c r="AH65" s="93"/>
      <c r="AI65" s="41"/>
    </row>
    <row r="66" spans="1:35" ht="24" customHeight="1" x14ac:dyDescent="0.2">
      <c r="AC66" s="8" t="str">
        <f>"Firma ("&amp;Anagrafica!B90&amp;")"</f>
        <v>Firma (Commissario 2)</v>
      </c>
      <c r="AE66" s="88"/>
      <c r="AF66" s="88"/>
      <c r="AG66" s="89"/>
      <c r="AH66" s="88"/>
      <c r="AI66" s="88"/>
    </row>
    <row r="67" spans="1:35" ht="18.75" x14ac:dyDescent="0.3">
      <c r="A67" s="19" t="str">
        <f>IF(Anagrafica!A91&lt;&gt;"",Anagrafica!A91&amp;" - "&amp;Anagrafica!B91,"")</f>
        <v>3 - Commissario 3</v>
      </c>
      <c r="B67" s="20"/>
      <c r="D67" s="1"/>
    </row>
    <row r="68" spans="1:35" s="5" customFormat="1" ht="13.5" customHeight="1" x14ac:dyDescent="0.2">
      <c r="A68" s="4" t="s">
        <v>10</v>
      </c>
      <c r="C68" s="60" t="str">
        <f>$A$13</f>
        <v/>
      </c>
      <c r="E68" s="60" t="str">
        <f>+$A$14</f>
        <v/>
      </c>
      <c r="G68" s="60" t="str">
        <f>+$A$15</f>
        <v/>
      </c>
      <c r="I68" s="60" t="str">
        <f>+$A$16</f>
        <v/>
      </c>
      <c r="K68" s="60" t="str">
        <f>+$A$17</f>
        <v/>
      </c>
      <c r="M68" s="60" t="str">
        <f>+$A$18</f>
        <v/>
      </c>
      <c r="O68" s="60" t="str">
        <f>+$A$19</f>
        <v/>
      </c>
      <c r="Q68" s="60" t="str">
        <f>+$A$20</f>
        <v/>
      </c>
      <c r="S68" s="60" t="str">
        <f>+$A$21</f>
        <v/>
      </c>
      <c r="U68" s="60" t="str">
        <f>+$A$22</f>
        <v/>
      </c>
      <c r="W68" s="60" t="str">
        <f>+$A$23</f>
        <v/>
      </c>
      <c r="Y68" s="60" t="str">
        <f>+$A$24</f>
        <v/>
      </c>
      <c r="AA68" s="60" t="str">
        <f>+$A$25</f>
        <v/>
      </c>
      <c r="AC68" s="60" t="str">
        <f>+$A$26</f>
        <v/>
      </c>
      <c r="AE68" s="26"/>
      <c r="AG68" s="4" t="s">
        <v>10</v>
      </c>
      <c r="AH68" s="5" t="s">
        <v>1</v>
      </c>
      <c r="AI68" s="5" t="s">
        <v>0</v>
      </c>
    </row>
    <row r="69" spans="1:35" ht="13.5" x14ac:dyDescent="0.25">
      <c r="A69" s="59" t="str">
        <f>+$A$12</f>
        <v/>
      </c>
      <c r="B69" s="22"/>
      <c r="C69" s="23"/>
      <c r="D69" s="22"/>
      <c r="E69" s="23"/>
      <c r="F69" s="22"/>
      <c r="G69" s="23"/>
      <c r="H69" s="22"/>
      <c r="I69" s="23"/>
      <c r="J69" s="22"/>
      <c r="K69" s="23"/>
      <c r="L69" s="22"/>
      <c r="M69" s="23"/>
      <c r="N69" s="22"/>
      <c r="O69" s="23"/>
      <c r="P69" s="22"/>
      <c r="Q69" s="23"/>
      <c r="R69" s="22"/>
      <c r="S69" s="23"/>
      <c r="T69" s="22"/>
      <c r="U69" s="23"/>
      <c r="V69" s="22"/>
      <c r="W69" s="23"/>
      <c r="X69" s="22"/>
      <c r="Y69" s="23"/>
      <c r="Z69" s="22"/>
      <c r="AA69" s="23"/>
      <c r="AB69" s="22"/>
      <c r="AC69" s="23"/>
      <c r="AE69" s="29" t="str">
        <f t="shared" ref="AE69:AE82" si="5">IF(OR(A69="",AND(A69&lt;&gt;"",A70="")),"",SUM(B69,D69,F69,H69,J69,L69,N69,P69,R69,T69,V69,X69,Z69,AB69))</f>
        <v/>
      </c>
      <c r="AG69" s="6" t="str">
        <f>+$A$12</f>
        <v/>
      </c>
      <c r="AH69" s="6" t="str">
        <f>IF(A69&lt;&gt;"",AE69,"")</f>
        <v/>
      </c>
      <c r="AI69" s="105" t="str">
        <f>IF(AH69="","",IF(AH69&gt;0,ROUND(AH69/LARGE(AH69:AH83,1),3),0))</f>
        <v/>
      </c>
    </row>
    <row r="70" spans="1:35" ht="13.5" x14ac:dyDescent="0.25">
      <c r="A70" s="59" t="str">
        <f>+$A$13</f>
        <v/>
      </c>
      <c r="B70" s="24"/>
      <c r="C70" s="24"/>
      <c r="D70" s="22"/>
      <c r="E70" s="23"/>
      <c r="F70" s="22"/>
      <c r="G70" s="23"/>
      <c r="H70" s="22"/>
      <c r="I70" s="23"/>
      <c r="J70" s="22"/>
      <c r="K70" s="23"/>
      <c r="L70" s="22"/>
      <c r="M70" s="23"/>
      <c r="N70" s="22"/>
      <c r="O70" s="23"/>
      <c r="P70" s="22"/>
      <c r="Q70" s="23"/>
      <c r="R70" s="22"/>
      <c r="S70" s="23"/>
      <c r="T70" s="22"/>
      <c r="U70" s="23"/>
      <c r="V70" s="22"/>
      <c r="W70" s="23"/>
      <c r="X70" s="22"/>
      <c r="Y70" s="23"/>
      <c r="Z70" s="22"/>
      <c r="AA70" s="23"/>
      <c r="AB70" s="22"/>
      <c r="AC70" s="23"/>
      <c r="AE70" s="29" t="str">
        <f t="shared" si="5"/>
        <v/>
      </c>
      <c r="AG70" s="7" t="str">
        <f>+$A$13</f>
        <v/>
      </c>
      <c r="AH70" s="7" t="str">
        <f>IF(A70&lt;&gt;"",IF(AE70&lt;&gt;"",AE70,0)+IF(C84&lt;&gt;"",C84,0),"")</f>
        <v/>
      </c>
      <c r="AI70" s="106" t="str">
        <f>IF(AH70="","",IF(AH70&gt;0,ROUND(AH70/LARGE(AH69:AH83,1),3),0))</f>
        <v/>
      </c>
    </row>
    <row r="71" spans="1:35" ht="13.5" x14ac:dyDescent="0.25">
      <c r="A71" s="59" t="str">
        <f>+$A$14</f>
        <v/>
      </c>
      <c r="B71" s="24"/>
      <c r="C71" s="24"/>
      <c r="D71" s="24"/>
      <c r="E71" s="24"/>
      <c r="F71" s="22"/>
      <c r="G71" s="23"/>
      <c r="H71" s="22"/>
      <c r="I71" s="23"/>
      <c r="J71" s="22"/>
      <c r="K71" s="23"/>
      <c r="L71" s="22"/>
      <c r="M71" s="23"/>
      <c r="N71" s="22"/>
      <c r="O71" s="23"/>
      <c r="P71" s="22"/>
      <c r="Q71" s="23"/>
      <c r="R71" s="22"/>
      <c r="S71" s="23"/>
      <c r="T71" s="22"/>
      <c r="U71" s="23"/>
      <c r="V71" s="22"/>
      <c r="W71" s="23"/>
      <c r="X71" s="22"/>
      <c r="Y71" s="23"/>
      <c r="Z71" s="22"/>
      <c r="AA71" s="23"/>
      <c r="AB71" s="22"/>
      <c r="AC71" s="23"/>
      <c r="AE71" s="29" t="str">
        <f t="shared" si="5"/>
        <v/>
      </c>
      <c r="AG71" s="7" t="str">
        <f>+$A$14</f>
        <v/>
      </c>
      <c r="AH71" s="7" t="str">
        <f>IF(A71&lt;&gt;"",IF(AE71&lt;&gt;"",AE71,0)+IF(E84&lt;&gt;"",E84,0),"")</f>
        <v/>
      </c>
      <c r="AI71" s="106" t="str">
        <f>IF(AH71="","",IF(AH71&gt;0,ROUND(AH71/LARGE(AH69:AH83,1),3),0))</f>
        <v/>
      </c>
    </row>
    <row r="72" spans="1:35" ht="13.5" x14ac:dyDescent="0.25">
      <c r="A72" s="59" t="str">
        <f>+$A$15</f>
        <v/>
      </c>
      <c r="B72" s="24"/>
      <c r="C72" s="24"/>
      <c r="D72" s="24"/>
      <c r="E72" s="24"/>
      <c r="F72" s="24"/>
      <c r="G72" s="24"/>
      <c r="H72" s="22"/>
      <c r="I72" s="23"/>
      <c r="J72" s="22"/>
      <c r="K72" s="23"/>
      <c r="L72" s="22"/>
      <c r="M72" s="23"/>
      <c r="N72" s="22"/>
      <c r="O72" s="23"/>
      <c r="P72" s="22"/>
      <c r="Q72" s="23"/>
      <c r="R72" s="22"/>
      <c r="S72" s="23"/>
      <c r="T72" s="22"/>
      <c r="U72" s="23"/>
      <c r="V72" s="22"/>
      <c r="W72" s="23"/>
      <c r="X72" s="22"/>
      <c r="Y72" s="23"/>
      <c r="Z72" s="22"/>
      <c r="AA72" s="23"/>
      <c r="AB72" s="22"/>
      <c r="AC72" s="23"/>
      <c r="AE72" s="29" t="str">
        <f t="shared" si="5"/>
        <v/>
      </c>
      <c r="AG72" s="7" t="str">
        <f>+$A$15</f>
        <v/>
      </c>
      <c r="AH72" s="7" t="str">
        <f>IF(A72&lt;&gt;"",IF(AE72&lt;&gt;"",AE72,0)+IF(G84&lt;&gt;"",G84,0),"")</f>
        <v/>
      </c>
      <c r="AI72" s="106" t="str">
        <f>IF(AH72="","",IF(AH72&gt;0,ROUND(AH72/LARGE(AH69:AH83,1),3),0))</f>
        <v/>
      </c>
    </row>
    <row r="73" spans="1:35" ht="13.5" x14ac:dyDescent="0.25">
      <c r="A73" s="59" t="str">
        <f>+$A$16</f>
        <v/>
      </c>
      <c r="B73" s="24"/>
      <c r="C73" s="24"/>
      <c r="D73" s="24"/>
      <c r="E73" s="24"/>
      <c r="F73" s="24"/>
      <c r="G73" s="24"/>
      <c r="H73" s="24"/>
      <c r="I73" s="24"/>
      <c r="J73" s="22"/>
      <c r="K73" s="23"/>
      <c r="L73" s="22"/>
      <c r="M73" s="23"/>
      <c r="N73" s="22"/>
      <c r="O73" s="23"/>
      <c r="P73" s="22"/>
      <c r="Q73" s="23"/>
      <c r="R73" s="22"/>
      <c r="S73" s="23"/>
      <c r="T73" s="22"/>
      <c r="U73" s="23"/>
      <c r="V73" s="22"/>
      <c r="W73" s="23"/>
      <c r="X73" s="22"/>
      <c r="Y73" s="23"/>
      <c r="Z73" s="22"/>
      <c r="AA73" s="23"/>
      <c r="AB73" s="22"/>
      <c r="AC73" s="23"/>
      <c r="AE73" s="29" t="str">
        <f t="shared" si="5"/>
        <v/>
      </c>
      <c r="AG73" s="7" t="str">
        <f>+$A$16</f>
        <v/>
      </c>
      <c r="AH73" s="7" t="str">
        <f>IF(A73&lt;&gt;"",IF(AE73&lt;&gt;"",AE73,0)+IF(I84&lt;&gt;"",I84,0),"")</f>
        <v/>
      </c>
      <c r="AI73" s="106" t="str">
        <f>IF(AH73="","",IF(AH73&gt;0,ROUND(AH73/LARGE(AH69:AH83,1),3),0))</f>
        <v/>
      </c>
    </row>
    <row r="74" spans="1:35" ht="13.5" x14ac:dyDescent="0.25">
      <c r="A74" s="59" t="str">
        <f>+$A$17</f>
        <v/>
      </c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2"/>
      <c r="M74" s="23"/>
      <c r="N74" s="22"/>
      <c r="O74" s="23"/>
      <c r="P74" s="22"/>
      <c r="Q74" s="23"/>
      <c r="R74" s="22"/>
      <c r="S74" s="23"/>
      <c r="T74" s="22"/>
      <c r="U74" s="23"/>
      <c r="V74" s="22"/>
      <c r="W74" s="23"/>
      <c r="X74" s="22"/>
      <c r="Y74" s="23"/>
      <c r="Z74" s="22"/>
      <c r="AA74" s="23"/>
      <c r="AB74" s="22"/>
      <c r="AC74" s="23"/>
      <c r="AE74" s="29" t="str">
        <f t="shared" si="5"/>
        <v/>
      </c>
      <c r="AG74" s="7" t="str">
        <f>+$A$17</f>
        <v/>
      </c>
      <c r="AH74" s="7" t="str">
        <f>IF(A74&lt;&gt;"",IF(AE74&lt;&gt;"",AE74,0)+IF(K84&lt;&gt;"",K84,0),"")</f>
        <v/>
      </c>
      <c r="AI74" s="106" t="str">
        <f>IF(AH74="","",IF(AH74&gt;0,ROUND(AH74/LARGE(AH69:AH83,1),3),0))</f>
        <v/>
      </c>
    </row>
    <row r="75" spans="1:35" ht="13.5" x14ac:dyDescent="0.25">
      <c r="A75" s="59" t="str">
        <f>+$A$18</f>
        <v/>
      </c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2"/>
      <c r="O75" s="23"/>
      <c r="P75" s="22"/>
      <c r="Q75" s="23"/>
      <c r="R75" s="22"/>
      <c r="S75" s="23"/>
      <c r="T75" s="22"/>
      <c r="U75" s="23"/>
      <c r="V75" s="22"/>
      <c r="W75" s="23"/>
      <c r="X75" s="22"/>
      <c r="Y75" s="23"/>
      <c r="Z75" s="22"/>
      <c r="AA75" s="23"/>
      <c r="AB75" s="22"/>
      <c r="AC75" s="23"/>
      <c r="AE75" s="29" t="str">
        <f t="shared" si="5"/>
        <v/>
      </c>
      <c r="AG75" s="7" t="str">
        <f>+$A$18</f>
        <v/>
      </c>
      <c r="AH75" s="7" t="str">
        <f>IF(A75&lt;&gt;"",IF(AE75&lt;&gt;"",AE75,0)+IF(M84&lt;&gt;"",M84,0),"")</f>
        <v/>
      </c>
      <c r="AI75" s="106" t="str">
        <f>IF(AH75="","",IF(AH75&gt;0,ROUND(AH75/LARGE(AH69:AH83,1),3),0))</f>
        <v/>
      </c>
    </row>
    <row r="76" spans="1:35" ht="13.5" x14ac:dyDescent="0.25">
      <c r="A76" s="59" t="str">
        <f>+$A$19</f>
        <v/>
      </c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2"/>
      <c r="Q76" s="23"/>
      <c r="R76" s="22"/>
      <c r="S76" s="23"/>
      <c r="T76" s="22"/>
      <c r="U76" s="23"/>
      <c r="V76" s="22"/>
      <c r="W76" s="23"/>
      <c r="X76" s="22"/>
      <c r="Y76" s="23"/>
      <c r="Z76" s="22"/>
      <c r="AA76" s="23"/>
      <c r="AB76" s="22"/>
      <c r="AC76" s="23"/>
      <c r="AE76" s="29" t="str">
        <f t="shared" si="5"/>
        <v/>
      </c>
      <c r="AG76" s="7" t="str">
        <f>+$A$19</f>
        <v/>
      </c>
      <c r="AH76" s="7" t="str">
        <f>IF(A76&lt;&gt;"",IF(AE76&lt;&gt;"",AE76,0)+IF(O84&lt;&gt;"",O84,0),"")</f>
        <v/>
      </c>
      <c r="AI76" s="106" t="str">
        <f>IF(AH76="","",IF(AH76&gt;0,ROUND(AH76/LARGE(AH69:AH83,1),3),0))</f>
        <v/>
      </c>
    </row>
    <row r="77" spans="1:35" ht="13.5" x14ac:dyDescent="0.25">
      <c r="A77" s="59" t="str">
        <f>+$A$20</f>
        <v/>
      </c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2"/>
      <c r="S77" s="23"/>
      <c r="T77" s="22"/>
      <c r="U77" s="23"/>
      <c r="V77" s="22"/>
      <c r="W77" s="23"/>
      <c r="X77" s="22"/>
      <c r="Y77" s="23"/>
      <c r="Z77" s="22"/>
      <c r="AA77" s="23"/>
      <c r="AB77" s="22"/>
      <c r="AC77" s="23"/>
      <c r="AE77" s="29" t="str">
        <f t="shared" si="5"/>
        <v/>
      </c>
      <c r="AG77" s="7" t="str">
        <f>+$A$20</f>
        <v/>
      </c>
      <c r="AH77" s="7" t="str">
        <f>IF(A77&lt;&gt;"",IF(AE77&lt;&gt;"",AE77,0)+IF(Q84&lt;&gt;"",Q84,0),"")</f>
        <v/>
      </c>
      <c r="AI77" s="106" t="str">
        <f>IF(AH77="","",IF(AH77&gt;0,ROUND(AH77/LARGE(AH69:AH83,1),3),0))</f>
        <v/>
      </c>
    </row>
    <row r="78" spans="1:35" ht="13.5" x14ac:dyDescent="0.25">
      <c r="A78" s="59" t="str">
        <f>+$A$21</f>
        <v/>
      </c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2"/>
      <c r="U78" s="23"/>
      <c r="V78" s="22"/>
      <c r="W78" s="23"/>
      <c r="X78" s="22"/>
      <c r="Y78" s="23"/>
      <c r="Z78" s="22"/>
      <c r="AA78" s="23"/>
      <c r="AB78" s="22"/>
      <c r="AC78" s="23"/>
      <c r="AE78" s="29" t="str">
        <f t="shared" si="5"/>
        <v/>
      </c>
      <c r="AG78" s="7" t="str">
        <f>+$A$21</f>
        <v/>
      </c>
      <c r="AH78" s="7" t="str">
        <f>IF(A78&lt;&gt;"",IF(AE78&lt;&gt;"",AE78,0)+IF(S84&lt;&gt;"",S84,0),"")</f>
        <v/>
      </c>
      <c r="AI78" s="106" t="str">
        <f>IF(AH78="","",IF(AH78&gt;0,ROUND(AH78/LARGE(AH69:AH83,1),3),0))</f>
        <v/>
      </c>
    </row>
    <row r="79" spans="1:35" ht="13.5" x14ac:dyDescent="0.25">
      <c r="A79" s="59" t="str">
        <f>+$A$22</f>
        <v/>
      </c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2"/>
      <c r="W79" s="23"/>
      <c r="X79" s="22"/>
      <c r="Y79" s="23"/>
      <c r="Z79" s="22"/>
      <c r="AA79" s="23"/>
      <c r="AB79" s="22"/>
      <c r="AC79" s="23"/>
      <c r="AE79" s="29" t="str">
        <f t="shared" si="5"/>
        <v/>
      </c>
      <c r="AG79" s="7" t="str">
        <f>+$A$22</f>
        <v/>
      </c>
      <c r="AH79" s="7" t="str">
        <f>IF(A79&lt;&gt;"",IF(AE79&lt;&gt;"",AE79,0)+IF(U84&lt;&gt;"",U84,0),"")</f>
        <v/>
      </c>
      <c r="AI79" s="106" t="str">
        <f>IF(AH79="","",IF(AH79&gt;0,ROUND(AH79/LARGE(AH69:AH83,1),3),0))</f>
        <v/>
      </c>
    </row>
    <row r="80" spans="1:35" ht="13.5" x14ac:dyDescent="0.25">
      <c r="A80" s="59" t="str">
        <f>+$A$23</f>
        <v/>
      </c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2"/>
      <c r="Y80" s="23"/>
      <c r="Z80" s="22"/>
      <c r="AA80" s="23"/>
      <c r="AB80" s="22"/>
      <c r="AC80" s="23"/>
      <c r="AE80" s="29" t="str">
        <f t="shared" si="5"/>
        <v/>
      </c>
      <c r="AG80" s="7" t="str">
        <f>+$A$23</f>
        <v/>
      </c>
      <c r="AH80" s="7" t="str">
        <f>IF(A80&lt;&gt;"",IF(AE80&lt;&gt;"",AE80,0)+IF(W84&lt;&gt;"",W84,0),"")</f>
        <v/>
      </c>
      <c r="AI80" s="106" t="str">
        <f>IF(AH80="","",IF(AH80&gt;0,ROUND(AH80/LARGE(AH69:AH83,1),3),0))</f>
        <v/>
      </c>
    </row>
    <row r="81" spans="1:35" ht="13.5" x14ac:dyDescent="0.25">
      <c r="A81" s="59" t="str">
        <f>+$A$24</f>
        <v/>
      </c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2"/>
      <c r="AA81" s="23"/>
      <c r="AB81" s="22"/>
      <c r="AC81" s="23"/>
      <c r="AE81" s="29" t="str">
        <f t="shared" si="5"/>
        <v/>
      </c>
      <c r="AG81" s="7" t="str">
        <f>+$A$24</f>
        <v/>
      </c>
      <c r="AH81" s="7" t="str">
        <f>IF(A81&lt;&gt;"",IF(AE81&lt;&gt;"",AE81,0)+IF(Y84&lt;&gt;"",Y84,0),"")</f>
        <v/>
      </c>
      <c r="AI81" s="106" t="str">
        <f>IF(AH81="","",IF(AH81&gt;0,ROUND(AH81/LARGE(AH69:AH83,1),3),0))</f>
        <v/>
      </c>
    </row>
    <row r="82" spans="1:35" ht="13.5" x14ac:dyDescent="0.25">
      <c r="A82" s="59" t="str">
        <f>+$A$25</f>
        <v/>
      </c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2"/>
      <c r="AC82" s="23"/>
      <c r="AE82" s="29" t="str">
        <f t="shared" si="5"/>
        <v/>
      </c>
      <c r="AG82" s="7" t="str">
        <f>+$A$25</f>
        <v/>
      </c>
      <c r="AH82" s="7" t="str">
        <f>IF(A82&lt;&gt;"",IF(AE82&lt;&gt;"",AE82,0)+IF(AA84&lt;&gt;"",AA84,0),"")</f>
        <v/>
      </c>
      <c r="AI82" s="106" t="str">
        <f>IF(AH82="","",IF(AH82&gt;0,ROUND(AH82/LARGE(AH69:AH83,1),3),0))</f>
        <v/>
      </c>
    </row>
    <row r="83" spans="1:35" x14ac:dyDescent="0.2">
      <c r="A83" s="59" t="str">
        <f>+$A$26</f>
        <v/>
      </c>
      <c r="C83" s="3"/>
      <c r="AE83" s="26"/>
      <c r="AG83" s="40" t="str">
        <f>+$A$26</f>
        <v/>
      </c>
      <c r="AH83" s="40" t="str">
        <f>IF(A83&lt;&gt;"",IF(AE83&lt;&gt;"",AE83,0)+IF(AC84&lt;&gt;"",AC84,0),"")</f>
        <v/>
      </c>
      <c r="AI83" s="107" t="str">
        <f>IF(AH83="","",IF(AH83&gt;0,ROUND(AH83/LARGE(AH69:AH83,1),3),0))</f>
        <v/>
      </c>
    </row>
    <row r="84" spans="1:35" s="26" customFormat="1" x14ac:dyDescent="0.2">
      <c r="C84" s="27" t="str">
        <f>IF(C68="","",SUM(C69:C82))</f>
        <v/>
      </c>
      <c r="E84" s="27" t="str">
        <f>IF(E68="","",SUM(E69:E82))</f>
        <v/>
      </c>
      <c r="G84" s="27" t="str">
        <f>IF(G68="","",SUM(G69:G82))</f>
        <v/>
      </c>
      <c r="I84" s="27" t="str">
        <f>IF(I68="","",SUM(I69:I82))</f>
        <v/>
      </c>
      <c r="K84" s="27" t="str">
        <f>IF(K68="","",SUM(K69:K82))</f>
        <v/>
      </c>
      <c r="M84" s="27" t="str">
        <f>IF(M68="","",SUM(M69:M82))</f>
        <v/>
      </c>
      <c r="O84" s="27" t="str">
        <f>IF(O68="","",SUM(O69:O82))</f>
        <v/>
      </c>
      <c r="Q84" s="27" t="str">
        <f>IF(Q68="","",SUM(Q69:Q82))</f>
        <v/>
      </c>
      <c r="S84" s="27" t="str">
        <f>IF(S68="","",SUM(S69:S82))</f>
        <v/>
      </c>
      <c r="U84" s="27" t="str">
        <f>IF(U68="","",SUM(U69:U82))</f>
        <v/>
      </c>
      <c r="W84" s="27" t="str">
        <f>IF(W68="","",SUM(W69:W82))</f>
        <v/>
      </c>
      <c r="X84" s="27"/>
      <c r="Y84" s="27" t="str">
        <f>IF(Y68="","",SUM(Y69:Y82))</f>
        <v/>
      </c>
      <c r="AA84" s="27" t="str">
        <f>IF(AA68="","",SUM(AA69:AA82))</f>
        <v/>
      </c>
      <c r="AC84" s="27" t="str">
        <f>IF(AC68="","",SUM(AC69:AC82))</f>
        <v/>
      </c>
      <c r="AG84" s="41"/>
      <c r="AH84" s="93"/>
      <c r="AI84" s="41"/>
    </row>
    <row r="85" spans="1:35" ht="24" customHeight="1" x14ac:dyDescent="0.2">
      <c r="AC85" s="8" t="str">
        <f>"Firma ("&amp;Anagrafica!B91&amp;")"</f>
        <v>Firma (Commissario 3)</v>
      </c>
      <c r="AE85" s="88"/>
      <c r="AF85" s="88"/>
      <c r="AG85" s="89"/>
      <c r="AH85" s="88"/>
      <c r="AI85" s="88"/>
    </row>
    <row r="86" spans="1:35" ht="18.75" x14ac:dyDescent="0.3">
      <c r="A86" s="19" t="str">
        <f>IF(Anagrafica!A92&lt;&gt;"",Anagrafica!A92&amp;" - "&amp;Anagrafica!B92,"")</f>
        <v/>
      </c>
      <c r="B86" s="20"/>
      <c r="D86" s="1"/>
      <c r="AE86" s="90"/>
      <c r="AF86" s="90"/>
      <c r="AG86" s="91"/>
      <c r="AH86" s="90"/>
      <c r="AI86" s="90"/>
    </row>
    <row r="87" spans="1:35" s="5" customFormat="1" ht="13.5" customHeight="1" x14ac:dyDescent="0.2">
      <c r="A87" s="4" t="s">
        <v>10</v>
      </c>
      <c r="C87" s="60" t="str">
        <f>$A$13</f>
        <v/>
      </c>
      <c r="E87" s="60" t="str">
        <f>+$A$14</f>
        <v/>
      </c>
      <c r="G87" s="60" t="str">
        <f>+$A$15</f>
        <v/>
      </c>
      <c r="I87" s="60" t="str">
        <f>+$A$16</f>
        <v/>
      </c>
      <c r="K87" s="60" t="str">
        <f>+$A$17</f>
        <v/>
      </c>
      <c r="M87" s="60" t="str">
        <f>+$A$18</f>
        <v/>
      </c>
      <c r="O87" s="60" t="str">
        <f>+$A$19</f>
        <v/>
      </c>
      <c r="Q87" s="60" t="str">
        <f>+$A$20</f>
        <v/>
      </c>
      <c r="S87" s="60" t="str">
        <f>+$A$21</f>
        <v/>
      </c>
      <c r="U87" s="60" t="str">
        <f>+$A$22</f>
        <v/>
      </c>
      <c r="W87" s="60" t="str">
        <f>+$A$23</f>
        <v/>
      </c>
      <c r="Y87" s="60" t="str">
        <f>+$A$24</f>
        <v/>
      </c>
      <c r="AA87" s="60" t="str">
        <f>+$A$25</f>
        <v/>
      </c>
      <c r="AC87" s="60" t="str">
        <f>+$A$26</f>
        <v/>
      </c>
      <c r="AE87" s="26"/>
      <c r="AG87" s="4" t="s">
        <v>10</v>
      </c>
      <c r="AH87" s="5" t="s">
        <v>1</v>
      </c>
      <c r="AI87" s="5" t="s">
        <v>0</v>
      </c>
    </row>
    <row r="88" spans="1:35" ht="13.5" x14ac:dyDescent="0.25">
      <c r="A88" s="59" t="str">
        <f>+$A$12</f>
        <v/>
      </c>
      <c r="B88" s="22"/>
      <c r="C88" s="23"/>
      <c r="D88" s="22"/>
      <c r="E88" s="23"/>
      <c r="F88" s="22"/>
      <c r="G88" s="23"/>
      <c r="H88" s="22"/>
      <c r="I88" s="23"/>
      <c r="J88" s="22"/>
      <c r="K88" s="23"/>
      <c r="L88" s="22"/>
      <c r="M88" s="23"/>
      <c r="N88" s="22"/>
      <c r="O88" s="23"/>
      <c r="P88" s="22"/>
      <c r="Q88" s="23"/>
      <c r="R88" s="22"/>
      <c r="S88" s="23"/>
      <c r="T88" s="22"/>
      <c r="U88" s="23"/>
      <c r="V88" s="22"/>
      <c r="W88" s="23"/>
      <c r="X88" s="22"/>
      <c r="Y88" s="23"/>
      <c r="Z88" s="22"/>
      <c r="AA88" s="23"/>
      <c r="AB88" s="22"/>
      <c r="AC88" s="23"/>
      <c r="AE88" s="29" t="str">
        <f t="shared" ref="AE88:AE101" si="6">IF(OR(A88="",AND(A88&lt;&gt;"",A89="")),"",SUM(B88,D88,F88,H88,J88,L88,N88,P88,R88,T88,V88,X88,Z88,AB88))</f>
        <v/>
      </c>
      <c r="AG88" s="6" t="str">
        <f>+$A$12</f>
        <v/>
      </c>
      <c r="AH88" s="6" t="str">
        <f>IF(A88&lt;&gt;"",AE88,"")</f>
        <v/>
      </c>
      <c r="AI88" s="105" t="str">
        <f>IF(AH88="","",IF(AH88&gt;0,ROUND(AH88/LARGE(AH88:AH102,1),3),0))</f>
        <v/>
      </c>
    </row>
    <row r="89" spans="1:35" ht="13.5" x14ac:dyDescent="0.25">
      <c r="A89" s="59" t="str">
        <f>+$A$13</f>
        <v/>
      </c>
      <c r="B89" s="24"/>
      <c r="C89" s="24"/>
      <c r="D89" s="22"/>
      <c r="E89" s="23"/>
      <c r="F89" s="22"/>
      <c r="G89" s="23"/>
      <c r="H89" s="22"/>
      <c r="I89" s="23"/>
      <c r="J89" s="22"/>
      <c r="K89" s="23"/>
      <c r="L89" s="22"/>
      <c r="M89" s="23"/>
      <c r="N89" s="22"/>
      <c r="O89" s="23"/>
      <c r="P89" s="22"/>
      <c r="Q89" s="23"/>
      <c r="R89" s="22"/>
      <c r="S89" s="23"/>
      <c r="T89" s="22"/>
      <c r="U89" s="23"/>
      <c r="V89" s="22"/>
      <c r="W89" s="23"/>
      <c r="X89" s="22"/>
      <c r="Y89" s="23"/>
      <c r="Z89" s="22"/>
      <c r="AA89" s="23"/>
      <c r="AB89" s="22"/>
      <c r="AC89" s="23"/>
      <c r="AE89" s="29" t="str">
        <f t="shared" si="6"/>
        <v/>
      </c>
      <c r="AG89" s="7" t="str">
        <f>+$A$13</f>
        <v/>
      </c>
      <c r="AH89" s="7" t="str">
        <f>IF(A89&lt;&gt;"",IF(AE89&lt;&gt;"",AE89,0)+IF(C103&lt;&gt;"",C103,0),"")</f>
        <v/>
      </c>
      <c r="AI89" s="106" t="str">
        <f>IF(AH89="","",IF(AH89&gt;0,ROUND(AH89/LARGE(AH88:AH102,1),3),0))</f>
        <v/>
      </c>
    </row>
    <row r="90" spans="1:35" ht="13.5" x14ac:dyDescent="0.25">
      <c r="A90" s="59" t="str">
        <f>+$A$14</f>
        <v/>
      </c>
      <c r="B90" s="24"/>
      <c r="C90" s="24"/>
      <c r="D90" s="24"/>
      <c r="E90" s="24"/>
      <c r="F90" s="22"/>
      <c r="G90" s="23"/>
      <c r="H90" s="22"/>
      <c r="I90" s="23"/>
      <c r="J90" s="22"/>
      <c r="K90" s="23"/>
      <c r="L90" s="22"/>
      <c r="M90" s="23"/>
      <c r="N90" s="22"/>
      <c r="O90" s="23"/>
      <c r="P90" s="22"/>
      <c r="Q90" s="23"/>
      <c r="R90" s="22"/>
      <c r="S90" s="23"/>
      <c r="T90" s="22"/>
      <c r="U90" s="23"/>
      <c r="V90" s="22"/>
      <c r="W90" s="23"/>
      <c r="X90" s="22"/>
      <c r="Y90" s="23"/>
      <c r="Z90" s="22"/>
      <c r="AA90" s="23"/>
      <c r="AB90" s="22"/>
      <c r="AC90" s="23"/>
      <c r="AE90" s="29" t="str">
        <f t="shared" si="6"/>
        <v/>
      </c>
      <c r="AG90" s="7" t="str">
        <f>+$A$14</f>
        <v/>
      </c>
      <c r="AH90" s="7" t="str">
        <f>IF(A90&lt;&gt;"",IF(AE90&lt;&gt;"",AE90,0)+IF(E103&lt;&gt;"",E103,0),"")</f>
        <v/>
      </c>
      <c r="AI90" s="106" t="str">
        <f>IF(AH90="","",IF(AH90&gt;0,ROUND(AH90/LARGE(AH88:AH102,1),3),0))</f>
        <v/>
      </c>
    </row>
    <row r="91" spans="1:35" ht="13.5" x14ac:dyDescent="0.25">
      <c r="A91" s="59" t="str">
        <f>+$A$15</f>
        <v/>
      </c>
      <c r="B91" s="24"/>
      <c r="C91" s="24"/>
      <c r="D91" s="24"/>
      <c r="E91" s="24"/>
      <c r="F91" s="24"/>
      <c r="G91" s="24"/>
      <c r="H91" s="22"/>
      <c r="I91" s="23"/>
      <c r="J91" s="22"/>
      <c r="K91" s="23"/>
      <c r="L91" s="22"/>
      <c r="M91" s="23"/>
      <c r="N91" s="22"/>
      <c r="O91" s="23"/>
      <c r="P91" s="22"/>
      <c r="Q91" s="23"/>
      <c r="R91" s="22"/>
      <c r="S91" s="23"/>
      <c r="T91" s="22"/>
      <c r="U91" s="23"/>
      <c r="V91" s="22"/>
      <c r="W91" s="23"/>
      <c r="X91" s="22"/>
      <c r="Y91" s="23"/>
      <c r="Z91" s="22"/>
      <c r="AA91" s="23"/>
      <c r="AB91" s="22"/>
      <c r="AC91" s="23"/>
      <c r="AE91" s="29" t="str">
        <f t="shared" si="6"/>
        <v/>
      </c>
      <c r="AG91" s="7" t="str">
        <f>+$A$15</f>
        <v/>
      </c>
      <c r="AH91" s="7" t="str">
        <f>IF(A91&lt;&gt;"",IF(AE91&lt;&gt;"",AE91,0)+IF(G103&lt;&gt;"",G103,0),"")</f>
        <v/>
      </c>
      <c r="AI91" s="106" t="str">
        <f>IF(AH91="","",IF(AH91&gt;0,ROUND(AH91/LARGE(AH88:AH102,1),3),0))</f>
        <v/>
      </c>
    </row>
    <row r="92" spans="1:35" ht="13.5" x14ac:dyDescent="0.25">
      <c r="A92" s="59" t="str">
        <f>+$A$16</f>
        <v/>
      </c>
      <c r="B92" s="24"/>
      <c r="C92" s="24"/>
      <c r="D92" s="24"/>
      <c r="E92" s="24"/>
      <c r="F92" s="24"/>
      <c r="G92" s="24"/>
      <c r="H92" s="24"/>
      <c r="I92" s="24"/>
      <c r="J92" s="22"/>
      <c r="K92" s="23"/>
      <c r="L92" s="22"/>
      <c r="M92" s="23"/>
      <c r="N92" s="22"/>
      <c r="O92" s="23"/>
      <c r="P92" s="22"/>
      <c r="Q92" s="23"/>
      <c r="R92" s="22"/>
      <c r="S92" s="23"/>
      <c r="T92" s="22"/>
      <c r="U92" s="23"/>
      <c r="V92" s="22"/>
      <c r="W92" s="23"/>
      <c r="X92" s="22"/>
      <c r="Y92" s="23"/>
      <c r="Z92" s="22"/>
      <c r="AA92" s="23"/>
      <c r="AB92" s="22"/>
      <c r="AC92" s="23"/>
      <c r="AE92" s="29" t="str">
        <f t="shared" si="6"/>
        <v/>
      </c>
      <c r="AG92" s="7" t="str">
        <f>+$A$16</f>
        <v/>
      </c>
      <c r="AH92" s="7" t="str">
        <f>IF(A92&lt;&gt;"",IF(AE92&lt;&gt;"",AE92,0)+IF(I103&lt;&gt;"",I103,0),"")</f>
        <v/>
      </c>
      <c r="AI92" s="106" t="str">
        <f>IF(AH92="","",IF(AH92&gt;0,ROUND(AH92/LARGE(AH88:AH102,1),3),0))</f>
        <v/>
      </c>
    </row>
    <row r="93" spans="1:35" ht="13.5" x14ac:dyDescent="0.25">
      <c r="A93" s="59" t="str">
        <f>+$A$17</f>
        <v/>
      </c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2"/>
      <c r="M93" s="23"/>
      <c r="N93" s="22"/>
      <c r="O93" s="23"/>
      <c r="P93" s="22"/>
      <c r="Q93" s="23"/>
      <c r="R93" s="22"/>
      <c r="S93" s="23"/>
      <c r="T93" s="22"/>
      <c r="U93" s="23"/>
      <c r="V93" s="22"/>
      <c r="W93" s="23"/>
      <c r="X93" s="22"/>
      <c r="Y93" s="23"/>
      <c r="Z93" s="22"/>
      <c r="AA93" s="23"/>
      <c r="AB93" s="22"/>
      <c r="AC93" s="23"/>
      <c r="AE93" s="29" t="str">
        <f t="shared" si="6"/>
        <v/>
      </c>
      <c r="AG93" s="7" t="str">
        <f>+$A$17</f>
        <v/>
      </c>
      <c r="AH93" s="7" t="str">
        <f>IF(A93&lt;&gt;"",IF(AE93&lt;&gt;"",AE93,0)+IF(K103&lt;&gt;"",K103,0),"")</f>
        <v/>
      </c>
      <c r="AI93" s="106" t="str">
        <f>IF(AH93="","",IF(AH93&gt;0,ROUND(AH93/LARGE(AH88:AH102,1),3),0))</f>
        <v/>
      </c>
    </row>
    <row r="94" spans="1:35" ht="13.5" x14ac:dyDescent="0.25">
      <c r="A94" s="59" t="str">
        <f>+$A$18</f>
        <v/>
      </c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2"/>
      <c r="O94" s="23"/>
      <c r="P94" s="22"/>
      <c r="Q94" s="23"/>
      <c r="R94" s="22"/>
      <c r="S94" s="23"/>
      <c r="T94" s="22"/>
      <c r="U94" s="23"/>
      <c r="V94" s="22"/>
      <c r="W94" s="23"/>
      <c r="X94" s="22"/>
      <c r="Y94" s="23"/>
      <c r="Z94" s="22"/>
      <c r="AA94" s="23"/>
      <c r="AB94" s="22"/>
      <c r="AC94" s="23"/>
      <c r="AE94" s="29" t="str">
        <f t="shared" si="6"/>
        <v/>
      </c>
      <c r="AG94" s="7" t="str">
        <f>+$A$18</f>
        <v/>
      </c>
      <c r="AH94" s="7" t="str">
        <f>IF(A94&lt;&gt;"",IF(AE94&lt;&gt;"",AE94,0)+IF(M103&lt;&gt;"",M103,0),"")</f>
        <v/>
      </c>
      <c r="AI94" s="106" t="str">
        <f>IF(AH94="","",IF(AH94&gt;0,ROUND(AH94/LARGE(AH88:AH102,1),3),0))</f>
        <v/>
      </c>
    </row>
    <row r="95" spans="1:35" ht="13.5" x14ac:dyDescent="0.25">
      <c r="A95" s="59" t="str">
        <f>+$A$19</f>
        <v/>
      </c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2"/>
      <c r="Q95" s="23"/>
      <c r="R95" s="22"/>
      <c r="S95" s="23"/>
      <c r="T95" s="22"/>
      <c r="U95" s="23"/>
      <c r="V95" s="22"/>
      <c r="W95" s="23"/>
      <c r="X95" s="22"/>
      <c r="Y95" s="23"/>
      <c r="Z95" s="22"/>
      <c r="AA95" s="23"/>
      <c r="AB95" s="22"/>
      <c r="AC95" s="23"/>
      <c r="AE95" s="29" t="str">
        <f t="shared" si="6"/>
        <v/>
      </c>
      <c r="AG95" s="7" t="str">
        <f>+$A$19</f>
        <v/>
      </c>
      <c r="AH95" s="7" t="str">
        <f>IF(A95&lt;&gt;"",IF(AE95&lt;&gt;"",AE95,0)+IF(O103&lt;&gt;"",O103,0),"")</f>
        <v/>
      </c>
      <c r="AI95" s="106" t="str">
        <f>IF(AH95="","",IF(AH95&gt;0,ROUND(AH95/LARGE(AH88:AH102,1),3),0))</f>
        <v/>
      </c>
    </row>
    <row r="96" spans="1:35" ht="13.5" x14ac:dyDescent="0.25">
      <c r="A96" s="59" t="str">
        <f>+$A$20</f>
        <v/>
      </c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2"/>
      <c r="S96" s="23"/>
      <c r="T96" s="22"/>
      <c r="U96" s="23"/>
      <c r="V96" s="22"/>
      <c r="W96" s="23"/>
      <c r="X96" s="22"/>
      <c r="Y96" s="23"/>
      <c r="Z96" s="22"/>
      <c r="AA96" s="23"/>
      <c r="AB96" s="22"/>
      <c r="AC96" s="23"/>
      <c r="AE96" s="29" t="str">
        <f t="shared" si="6"/>
        <v/>
      </c>
      <c r="AG96" s="7" t="str">
        <f>+$A$20</f>
        <v/>
      </c>
      <c r="AH96" s="7" t="str">
        <f>IF(A96&lt;&gt;"",IF(AE96&lt;&gt;"",AE96,0)+IF(Q103&lt;&gt;"",Q103,0),"")</f>
        <v/>
      </c>
      <c r="AI96" s="106" t="str">
        <f>IF(AH96="","",IF(AH96&gt;0,ROUND(AH96/LARGE(AH88:AH102,1),3),0))</f>
        <v/>
      </c>
    </row>
    <row r="97" spans="1:35" ht="13.5" x14ac:dyDescent="0.25">
      <c r="A97" s="59" t="str">
        <f>+$A$21</f>
        <v/>
      </c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2"/>
      <c r="U97" s="23"/>
      <c r="V97" s="22"/>
      <c r="W97" s="23"/>
      <c r="X97" s="22"/>
      <c r="Y97" s="23"/>
      <c r="Z97" s="22"/>
      <c r="AA97" s="23"/>
      <c r="AB97" s="22"/>
      <c r="AC97" s="23"/>
      <c r="AE97" s="29" t="str">
        <f t="shared" si="6"/>
        <v/>
      </c>
      <c r="AG97" s="7" t="str">
        <f>+$A$21</f>
        <v/>
      </c>
      <c r="AH97" s="7" t="str">
        <f>IF(A97&lt;&gt;"",IF(AE97&lt;&gt;"",AE97,0)+IF(S103&lt;&gt;"",S103,0),"")</f>
        <v/>
      </c>
      <c r="AI97" s="106" t="str">
        <f>IF(AH97="","",IF(AH97&gt;0,ROUND(AH97/LARGE(AH88:AH102,1),3),0))</f>
        <v/>
      </c>
    </row>
    <row r="98" spans="1:35" ht="13.5" x14ac:dyDescent="0.25">
      <c r="A98" s="59" t="str">
        <f>+$A$22</f>
        <v/>
      </c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2"/>
      <c r="W98" s="23"/>
      <c r="X98" s="22"/>
      <c r="Y98" s="23"/>
      <c r="Z98" s="22"/>
      <c r="AA98" s="23"/>
      <c r="AB98" s="22"/>
      <c r="AC98" s="23"/>
      <c r="AE98" s="29" t="str">
        <f t="shared" si="6"/>
        <v/>
      </c>
      <c r="AG98" s="7" t="str">
        <f>+$A$22</f>
        <v/>
      </c>
      <c r="AH98" s="7" t="str">
        <f>IF(A98&lt;&gt;"",IF(AE98&lt;&gt;"",AE98,0)+IF(U103&lt;&gt;"",U103,0),"")</f>
        <v/>
      </c>
      <c r="AI98" s="106" t="str">
        <f>IF(AH98="","",IF(AH98&gt;0,ROUND(AH98/LARGE(AH88:AH102,1),3),0))</f>
        <v/>
      </c>
    </row>
    <row r="99" spans="1:35" ht="13.5" x14ac:dyDescent="0.25">
      <c r="A99" s="59" t="str">
        <f>+$A$23</f>
        <v/>
      </c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2"/>
      <c r="Y99" s="23"/>
      <c r="Z99" s="22"/>
      <c r="AA99" s="23"/>
      <c r="AB99" s="22"/>
      <c r="AC99" s="23"/>
      <c r="AE99" s="29" t="str">
        <f t="shared" si="6"/>
        <v/>
      </c>
      <c r="AG99" s="7" t="str">
        <f>+$A$23</f>
        <v/>
      </c>
      <c r="AH99" s="7" t="str">
        <f>IF(A99&lt;&gt;"",IF(AE99&lt;&gt;"",AE99,0)+IF(W103&lt;&gt;"",W103,0),"")</f>
        <v/>
      </c>
      <c r="AI99" s="106" t="str">
        <f>IF(AH99="","",IF(AH99&gt;0,ROUND(AH99/LARGE(AH88:AH102,1),3),0))</f>
        <v/>
      </c>
    </row>
    <row r="100" spans="1:35" ht="13.5" x14ac:dyDescent="0.25">
      <c r="A100" s="59" t="str">
        <f>+$A$24</f>
        <v/>
      </c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2"/>
      <c r="AA100" s="23"/>
      <c r="AB100" s="22"/>
      <c r="AC100" s="23"/>
      <c r="AE100" s="29" t="str">
        <f t="shared" si="6"/>
        <v/>
      </c>
      <c r="AG100" s="7" t="str">
        <f>+$A$24</f>
        <v/>
      </c>
      <c r="AH100" s="7" t="str">
        <f>IF(A100&lt;&gt;"",IF(AE100&lt;&gt;"",AE100,0)+IF(Y103&lt;&gt;"",Y103,0),"")</f>
        <v/>
      </c>
      <c r="AI100" s="106" t="str">
        <f>IF(AH100="","",IF(AH100&gt;0,ROUND(AH100/LARGE(AH88:AH102,1),3),0))</f>
        <v/>
      </c>
    </row>
    <row r="101" spans="1:35" ht="13.5" x14ac:dyDescent="0.25">
      <c r="A101" s="59" t="str">
        <f>+$A$25</f>
        <v/>
      </c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2"/>
      <c r="AC101" s="23"/>
      <c r="AE101" s="29" t="str">
        <f t="shared" si="6"/>
        <v/>
      </c>
      <c r="AG101" s="7" t="str">
        <f>+$A$25</f>
        <v/>
      </c>
      <c r="AH101" s="7" t="str">
        <f>IF(A101&lt;&gt;"",IF(AE101&lt;&gt;"",AE101,0)+IF(AA103&lt;&gt;"",AA103,0),"")</f>
        <v/>
      </c>
      <c r="AI101" s="106" t="str">
        <f>IF(AH101="","",IF(AH101&gt;0,ROUND(AH101/LARGE(AH88:AH102,1),3),0))</f>
        <v/>
      </c>
    </row>
    <row r="102" spans="1:35" x14ac:dyDescent="0.2">
      <c r="A102" s="59" t="str">
        <f>+$A$26</f>
        <v/>
      </c>
      <c r="C102" s="3"/>
      <c r="AE102" s="26"/>
      <c r="AG102" s="40" t="str">
        <f>+$A$26</f>
        <v/>
      </c>
      <c r="AH102" s="40" t="str">
        <f>IF(A102&lt;&gt;"",IF(AE102&lt;&gt;"",AE102,0)+IF(AC103&lt;&gt;"",AC103,0),"")</f>
        <v/>
      </c>
      <c r="AI102" s="107" t="str">
        <f>IF(AH102="","",IF(AH102&gt;0,ROUND(AH102/LARGE(AH88:AH102,1),3),0))</f>
        <v/>
      </c>
    </row>
    <row r="103" spans="1:35" s="26" customFormat="1" x14ac:dyDescent="0.2">
      <c r="C103" s="27" t="str">
        <f>IF(C87="","",SUM(C88:C101))</f>
        <v/>
      </c>
      <c r="E103" s="27" t="str">
        <f>IF(E87="","",SUM(E88:E101))</f>
        <v/>
      </c>
      <c r="G103" s="27" t="str">
        <f>IF(G87="","",SUM(G88:G101))</f>
        <v/>
      </c>
      <c r="I103" s="27" t="str">
        <f>IF(I87="","",SUM(I88:I101))</f>
        <v/>
      </c>
      <c r="K103" s="27" t="str">
        <f>IF(K87="","",SUM(K88:K101))</f>
        <v/>
      </c>
      <c r="M103" s="27" t="str">
        <f>IF(M87="","",SUM(M88:M101))</f>
        <v/>
      </c>
      <c r="O103" s="27" t="str">
        <f>IF(O87="","",SUM(O88:O101))</f>
        <v/>
      </c>
      <c r="Q103" s="27" t="str">
        <f>IF(Q87="","",SUM(Q88:Q101))</f>
        <v/>
      </c>
      <c r="S103" s="27" t="str">
        <f>IF(S87="","",SUM(S88:S101))</f>
        <v/>
      </c>
      <c r="U103" s="27" t="str">
        <f>IF(U87="","",SUM(U88:U101))</f>
        <v/>
      </c>
      <c r="W103" s="27" t="str">
        <f>IF(W87="","",SUM(W88:W101))</f>
        <v/>
      </c>
      <c r="X103" s="27"/>
      <c r="Y103" s="27" t="str">
        <f>IF(Y87="","",SUM(Y88:Y101))</f>
        <v/>
      </c>
      <c r="AA103" s="27" t="str">
        <f>IF(AA87="","",SUM(AA88:AA101))</f>
        <v/>
      </c>
      <c r="AC103" s="27" t="str">
        <f>IF(AC87="","",SUM(AC88:AC101))</f>
        <v/>
      </c>
      <c r="AG103" s="41"/>
      <c r="AH103" s="93"/>
      <c r="AI103" s="41"/>
    </row>
    <row r="104" spans="1:35" ht="24" customHeight="1" x14ac:dyDescent="0.2">
      <c r="AC104" s="8" t="str">
        <f>"Firma ("&amp;Anagrafica!B92&amp;")"</f>
        <v>Firma ()</v>
      </c>
      <c r="AE104" s="88"/>
      <c r="AF104" s="88"/>
      <c r="AG104" s="89"/>
      <c r="AH104" s="88"/>
      <c r="AI104" s="88"/>
    </row>
    <row r="105" spans="1:35" ht="18.75" x14ac:dyDescent="0.3">
      <c r="A105" s="19" t="str">
        <f>IF(Anagrafica!A93&lt;&gt;"",Anagrafica!A93&amp;" - "&amp;Anagrafica!B93,"")</f>
        <v/>
      </c>
      <c r="B105" s="20"/>
      <c r="D105" s="1"/>
    </row>
    <row r="106" spans="1:35" s="5" customFormat="1" ht="13.5" customHeight="1" x14ac:dyDescent="0.2">
      <c r="A106" s="4" t="s">
        <v>10</v>
      </c>
      <c r="C106" s="60" t="str">
        <f>$A$13</f>
        <v/>
      </c>
      <c r="E106" s="60" t="str">
        <f>+$A$14</f>
        <v/>
      </c>
      <c r="G106" s="60" t="str">
        <f>+$A$15</f>
        <v/>
      </c>
      <c r="I106" s="60" t="str">
        <f>+$A$16</f>
        <v/>
      </c>
      <c r="K106" s="60" t="str">
        <f>+$A$17</f>
        <v/>
      </c>
      <c r="M106" s="60" t="str">
        <f>+$A$18</f>
        <v/>
      </c>
      <c r="O106" s="60" t="str">
        <f>+$A$19</f>
        <v/>
      </c>
      <c r="Q106" s="60" t="str">
        <f>+$A$20</f>
        <v/>
      </c>
      <c r="S106" s="60" t="str">
        <f>+$A$21</f>
        <v/>
      </c>
      <c r="U106" s="60" t="str">
        <f>+$A$22</f>
        <v/>
      </c>
      <c r="W106" s="60" t="str">
        <f>+$A$23</f>
        <v/>
      </c>
      <c r="Y106" s="60" t="str">
        <f>+$A$24</f>
        <v/>
      </c>
      <c r="AA106" s="60" t="str">
        <f>+$A$25</f>
        <v/>
      </c>
      <c r="AC106" s="60" t="str">
        <f>+$A$26</f>
        <v/>
      </c>
      <c r="AE106" s="26"/>
      <c r="AG106" s="4" t="s">
        <v>10</v>
      </c>
      <c r="AH106" s="5" t="s">
        <v>1</v>
      </c>
      <c r="AI106" s="5" t="s">
        <v>0</v>
      </c>
    </row>
    <row r="107" spans="1:35" ht="13.5" x14ac:dyDescent="0.25">
      <c r="A107" s="59" t="str">
        <f>+$A$12</f>
        <v/>
      </c>
      <c r="B107" s="22"/>
      <c r="C107" s="23"/>
      <c r="D107" s="22"/>
      <c r="E107" s="23"/>
      <c r="F107" s="22"/>
      <c r="G107" s="23"/>
      <c r="H107" s="22"/>
      <c r="I107" s="23"/>
      <c r="J107" s="22"/>
      <c r="K107" s="23"/>
      <c r="L107" s="22"/>
      <c r="M107" s="23"/>
      <c r="N107" s="22"/>
      <c r="O107" s="23"/>
      <c r="P107" s="22"/>
      <c r="Q107" s="23"/>
      <c r="R107" s="22"/>
      <c r="S107" s="23"/>
      <c r="T107" s="22"/>
      <c r="U107" s="23"/>
      <c r="V107" s="22"/>
      <c r="W107" s="23"/>
      <c r="X107" s="22"/>
      <c r="Y107" s="23"/>
      <c r="Z107" s="22"/>
      <c r="AA107" s="23"/>
      <c r="AB107" s="22"/>
      <c r="AC107" s="23"/>
      <c r="AE107" s="29" t="str">
        <f t="shared" ref="AE107:AE120" si="7">IF(OR(A107="",AND(A107&lt;&gt;"",A108="")),"",SUM(B107,D107,F107,H107,J107,L107,N107,P107,R107,T107,V107,X107,Z107,AB107))</f>
        <v/>
      </c>
      <c r="AG107" s="6" t="str">
        <f>+$A$12</f>
        <v/>
      </c>
      <c r="AH107" s="6" t="str">
        <f>IF(A107&lt;&gt;"",AE107,"")</f>
        <v/>
      </c>
      <c r="AI107" s="105" t="str">
        <f>IF(AH107="","",IF(AH107&gt;0,ROUND(AH107/LARGE(AH107:AH121,1),3),0))</f>
        <v/>
      </c>
    </row>
    <row r="108" spans="1:35" ht="13.5" x14ac:dyDescent="0.25">
      <c r="A108" s="59" t="str">
        <f>+$A$13</f>
        <v/>
      </c>
      <c r="B108" s="24"/>
      <c r="C108" s="24"/>
      <c r="D108" s="22"/>
      <c r="E108" s="23"/>
      <c r="F108" s="22"/>
      <c r="G108" s="23"/>
      <c r="H108" s="22"/>
      <c r="I108" s="23"/>
      <c r="J108" s="22"/>
      <c r="K108" s="23"/>
      <c r="L108" s="22"/>
      <c r="M108" s="23"/>
      <c r="N108" s="22"/>
      <c r="O108" s="23"/>
      <c r="P108" s="22"/>
      <c r="Q108" s="23"/>
      <c r="R108" s="22"/>
      <c r="S108" s="23"/>
      <c r="T108" s="22"/>
      <c r="U108" s="23"/>
      <c r="V108" s="22"/>
      <c r="W108" s="23"/>
      <c r="X108" s="22"/>
      <c r="Y108" s="23"/>
      <c r="Z108" s="22"/>
      <c r="AA108" s="23"/>
      <c r="AB108" s="22"/>
      <c r="AC108" s="23"/>
      <c r="AE108" s="29" t="str">
        <f t="shared" si="7"/>
        <v/>
      </c>
      <c r="AG108" s="7" t="str">
        <f>+$A$13</f>
        <v/>
      </c>
      <c r="AH108" s="7" t="str">
        <f>IF(A108&lt;&gt;"",IF(AE108&lt;&gt;"",AE108,0)+IF(C122&lt;&gt;"",C122,0),"")</f>
        <v/>
      </c>
      <c r="AI108" s="106" t="str">
        <f>IF(AH108="","",IF(AH108&gt;0,ROUND(AH108/LARGE(AH107:AH121,1),3),0))</f>
        <v/>
      </c>
    </row>
    <row r="109" spans="1:35" ht="13.5" x14ac:dyDescent="0.25">
      <c r="A109" s="59" t="str">
        <f>+$A$14</f>
        <v/>
      </c>
      <c r="B109" s="24"/>
      <c r="C109" s="24"/>
      <c r="D109" s="24"/>
      <c r="E109" s="24"/>
      <c r="F109" s="22"/>
      <c r="G109" s="23"/>
      <c r="H109" s="22"/>
      <c r="I109" s="23"/>
      <c r="J109" s="22"/>
      <c r="K109" s="23"/>
      <c r="L109" s="22"/>
      <c r="M109" s="23"/>
      <c r="N109" s="22"/>
      <c r="O109" s="23"/>
      <c r="P109" s="22"/>
      <c r="Q109" s="23"/>
      <c r="R109" s="22"/>
      <c r="S109" s="23"/>
      <c r="T109" s="22"/>
      <c r="U109" s="23"/>
      <c r="V109" s="22"/>
      <c r="W109" s="23"/>
      <c r="X109" s="22"/>
      <c r="Y109" s="23"/>
      <c r="Z109" s="22"/>
      <c r="AA109" s="23"/>
      <c r="AB109" s="22"/>
      <c r="AC109" s="23"/>
      <c r="AE109" s="29" t="str">
        <f t="shared" si="7"/>
        <v/>
      </c>
      <c r="AG109" s="7" t="str">
        <f>+$A$14</f>
        <v/>
      </c>
      <c r="AH109" s="7" t="str">
        <f>IF(A109&lt;&gt;"",IF(AE109&lt;&gt;"",AE109,0)+IF(E122&lt;&gt;"",E122,0),"")</f>
        <v/>
      </c>
      <c r="AI109" s="106" t="str">
        <f>IF(AH109="","",IF(AH109&gt;0,ROUND(AH109/LARGE(AH107:AH121,1),3),0))</f>
        <v/>
      </c>
    </row>
    <row r="110" spans="1:35" ht="13.5" x14ac:dyDescent="0.25">
      <c r="A110" s="59" t="str">
        <f>+$A$15</f>
        <v/>
      </c>
      <c r="B110" s="24"/>
      <c r="C110" s="24"/>
      <c r="D110" s="24"/>
      <c r="E110" s="24"/>
      <c r="F110" s="24"/>
      <c r="G110" s="24"/>
      <c r="H110" s="22"/>
      <c r="I110" s="23"/>
      <c r="J110" s="22"/>
      <c r="K110" s="23"/>
      <c r="L110" s="22"/>
      <c r="M110" s="23"/>
      <c r="N110" s="22"/>
      <c r="O110" s="23"/>
      <c r="P110" s="22"/>
      <c r="Q110" s="23"/>
      <c r="R110" s="22"/>
      <c r="S110" s="23"/>
      <c r="T110" s="22"/>
      <c r="U110" s="23"/>
      <c r="V110" s="22"/>
      <c r="W110" s="23"/>
      <c r="X110" s="22"/>
      <c r="Y110" s="23"/>
      <c r="Z110" s="22"/>
      <c r="AA110" s="23"/>
      <c r="AB110" s="22"/>
      <c r="AC110" s="23"/>
      <c r="AE110" s="29" t="str">
        <f t="shared" si="7"/>
        <v/>
      </c>
      <c r="AG110" s="7" t="str">
        <f>+$A$15</f>
        <v/>
      </c>
      <c r="AH110" s="7" t="str">
        <f>IF(A110&lt;&gt;"",IF(AE110&lt;&gt;"",AE110,0)+IF(G122&lt;&gt;"",G122,0),"")</f>
        <v/>
      </c>
      <c r="AI110" s="106" t="str">
        <f>IF(AH110="","",IF(AH110&gt;0,ROUND(AH110/LARGE(AH107:AH121,1),3),0))</f>
        <v/>
      </c>
    </row>
    <row r="111" spans="1:35" ht="13.5" x14ac:dyDescent="0.25">
      <c r="A111" s="59" t="str">
        <f>+$A$16</f>
        <v/>
      </c>
      <c r="B111" s="24"/>
      <c r="C111" s="24"/>
      <c r="D111" s="24"/>
      <c r="E111" s="24"/>
      <c r="F111" s="24"/>
      <c r="G111" s="24"/>
      <c r="H111" s="24"/>
      <c r="I111" s="24"/>
      <c r="J111" s="22"/>
      <c r="K111" s="23"/>
      <c r="L111" s="22"/>
      <c r="M111" s="23"/>
      <c r="N111" s="22"/>
      <c r="O111" s="23"/>
      <c r="P111" s="22"/>
      <c r="Q111" s="23"/>
      <c r="R111" s="22"/>
      <c r="S111" s="23"/>
      <c r="T111" s="22"/>
      <c r="U111" s="23"/>
      <c r="V111" s="22"/>
      <c r="W111" s="23"/>
      <c r="X111" s="22"/>
      <c r="Y111" s="23"/>
      <c r="Z111" s="22"/>
      <c r="AA111" s="23"/>
      <c r="AB111" s="22"/>
      <c r="AC111" s="23"/>
      <c r="AE111" s="29" t="str">
        <f t="shared" si="7"/>
        <v/>
      </c>
      <c r="AG111" s="7" t="str">
        <f>+$A$16</f>
        <v/>
      </c>
      <c r="AH111" s="7" t="str">
        <f>IF(A111&lt;&gt;"",IF(AE111&lt;&gt;"",AE111,0)+IF(I122&lt;&gt;"",I122,0),"")</f>
        <v/>
      </c>
      <c r="AI111" s="106" t="str">
        <f>IF(AH111="","",IF(AH111&gt;0,ROUND(AH111/LARGE(AH107:AH121,1),3),0))</f>
        <v/>
      </c>
    </row>
    <row r="112" spans="1:35" ht="13.5" x14ac:dyDescent="0.25">
      <c r="A112" s="59" t="str">
        <f>+$A$17</f>
        <v/>
      </c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2"/>
      <c r="M112" s="23"/>
      <c r="N112" s="22"/>
      <c r="O112" s="23"/>
      <c r="P112" s="22"/>
      <c r="Q112" s="23"/>
      <c r="R112" s="22"/>
      <c r="S112" s="23"/>
      <c r="T112" s="22"/>
      <c r="U112" s="23"/>
      <c r="V112" s="22"/>
      <c r="W112" s="23"/>
      <c r="X112" s="22"/>
      <c r="Y112" s="23"/>
      <c r="Z112" s="22"/>
      <c r="AA112" s="23"/>
      <c r="AB112" s="22"/>
      <c r="AC112" s="23"/>
      <c r="AE112" s="29" t="str">
        <f t="shared" si="7"/>
        <v/>
      </c>
      <c r="AG112" s="7" t="str">
        <f>+$A$17</f>
        <v/>
      </c>
      <c r="AH112" s="7" t="str">
        <f>IF(A112&lt;&gt;"",IF(AE112&lt;&gt;"",AE112,0)+IF(K122&lt;&gt;"",K122,0),"")</f>
        <v/>
      </c>
      <c r="AI112" s="106" t="str">
        <f>IF(AH112="","",IF(AH112&gt;0,ROUND(AH112/LARGE(AH107:AH121,1),3),0))</f>
        <v/>
      </c>
    </row>
    <row r="113" spans="1:35" ht="13.5" x14ac:dyDescent="0.25">
      <c r="A113" s="59" t="str">
        <f>+$A$18</f>
        <v/>
      </c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2"/>
      <c r="O113" s="23"/>
      <c r="P113" s="22"/>
      <c r="Q113" s="23"/>
      <c r="R113" s="22"/>
      <c r="S113" s="23"/>
      <c r="T113" s="22"/>
      <c r="U113" s="23"/>
      <c r="V113" s="22"/>
      <c r="W113" s="23"/>
      <c r="X113" s="22"/>
      <c r="Y113" s="23"/>
      <c r="Z113" s="22"/>
      <c r="AA113" s="23"/>
      <c r="AB113" s="22"/>
      <c r="AC113" s="23"/>
      <c r="AE113" s="29" t="str">
        <f t="shared" si="7"/>
        <v/>
      </c>
      <c r="AG113" s="7" t="str">
        <f>+$A$18</f>
        <v/>
      </c>
      <c r="AH113" s="7" t="str">
        <f>IF(A113&lt;&gt;"",IF(AE113&lt;&gt;"",AE113,0)+IF(M122&lt;&gt;"",M122,0),"")</f>
        <v/>
      </c>
      <c r="AI113" s="106" t="str">
        <f>IF(AH113="","",IF(AH113&gt;0,ROUND(AH113/LARGE(AH107:AH121,1),3),0))</f>
        <v/>
      </c>
    </row>
    <row r="114" spans="1:35" ht="13.5" x14ac:dyDescent="0.25">
      <c r="A114" s="59" t="str">
        <f>+$A$19</f>
        <v/>
      </c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2"/>
      <c r="Q114" s="23"/>
      <c r="R114" s="22"/>
      <c r="S114" s="23"/>
      <c r="T114" s="22"/>
      <c r="U114" s="23"/>
      <c r="V114" s="22"/>
      <c r="W114" s="23"/>
      <c r="X114" s="22"/>
      <c r="Y114" s="23"/>
      <c r="Z114" s="22"/>
      <c r="AA114" s="23"/>
      <c r="AB114" s="22"/>
      <c r="AC114" s="23"/>
      <c r="AE114" s="29" t="str">
        <f t="shared" si="7"/>
        <v/>
      </c>
      <c r="AG114" s="7" t="str">
        <f>+$A$19</f>
        <v/>
      </c>
      <c r="AH114" s="7" t="str">
        <f>IF(A114&lt;&gt;"",IF(AE114&lt;&gt;"",AE114,0)+IF(O122&lt;&gt;"",O122,0),"")</f>
        <v/>
      </c>
      <c r="AI114" s="106" t="str">
        <f>IF(AH114="","",IF(AH114&gt;0,ROUND(AH114/LARGE(AH107:AH121,1),3),0))</f>
        <v/>
      </c>
    </row>
    <row r="115" spans="1:35" ht="13.5" x14ac:dyDescent="0.25">
      <c r="A115" s="59" t="str">
        <f>+$A$20</f>
        <v/>
      </c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79"/>
      <c r="P115" s="24"/>
      <c r="Q115" s="24"/>
      <c r="R115" s="22"/>
      <c r="S115" s="23"/>
      <c r="T115" s="22"/>
      <c r="U115" s="23"/>
      <c r="V115" s="22"/>
      <c r="W115" s="23"/>
      <c r="X115" s="22"/>
      <c r="Y115" s="23"/>
      <c r="Z115" s="22"/>
      <c r="AA115" s="23"/>
      <c r="AB115" s="22"/>
      <c r="AC115" s="23"/>
      <c r="AE115" s="29" t="str">
        <f t="shared" si="7"/>
        <v/>
      </c>
      <c r="AG115" s="7" t="str">
        <f>+$A$20</f>
        <v/>
      </c>
      <c r="AH115" s="7" t="str">
        <f>IF(A115&lt;&gt;"",IF(AE115&lt;&gt;"",AE115,0)+IF(Q122&lt;&gt;"",Q122,0),"")</f>
        <v/>
      </c>
      <c r="AI115" s="106" t="str">
        <f>IF(AH115="","",IF(AH115&gt;0,ROUND(AH115/LARGE(AH107:AH121,1),3),0))</f>
        <v/>
      </c>
    </row>
    <row r="116" spans="1:35" ht="13.5" x14ac:dyDescent="0.25">
      <c r="A116" s="59" t="str">
        <f>+$A$21</f>
        <v/>
      </c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2"/>
      <c r="U116" s="23"/>
      <c r="V116" s="22"/>
      <c r="W116" s="23"/>
      <c r="X116" s="22"/>
      <c r="Y116" s="23"/>
      <c r="Z116" s="22"/>
      <c r="AA116" s="23"/>
      <c r="AB116" s="22"/>
      <c r="AC116" s="23"/>
      <c r="AE116" s="29" t="str">
        <f t="shared" si="7"/>
        <v/>
      </c>
      <c r="AG116" s="7" t="str">
        <f>+$A$21</f>
        <v/>
      </c>
      <c r="AH116" s="7" t="str">
        <f>IF(A116&lt;&gt;"",IF(AE116&lt;&gt;"",AE116,0)+IF(S122&lt;&gt;"",S122,0),"")</f>
        <v/>
      </c>
      <c r="AI116" s="106" t="str">
        <f>IF(AH116="","",IF(AH116&gt;0,ROUND(AH116/LARGE(AH107:AH121,1),3),0))</f>
        <v/>
      </c>
    </row>
    <row r="117" spans="1:35" ht="13.5" x14ac:dyDescent="0.25">
      <c r="A117" s="59" t="str">
        <f>+$A$22</f>
        <v/>
      </c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2"/>
      <c r="W117" s="23"/>
      <c r="X117" s="22"/>
      <c r="Y117" s="23"/>
      <c r="Z117" s="22"/>
      <c r="AA117" s="23"/>
      <c r="AB117" s="22"/>
      <c r="AC117" s="23"/>
      <c r="AE117" s="29" t="str">
        <f t="shared" si="7"/>
        <v/>
      </c>
      <c r="AG117" s="7" t="str">
        <f>+$A$22</f>
        <v/>
      </c>
      <c r="AH117" s="7" t="str">
        <f>IF(A117&lt;&gt;"",IF(AE117&lt;&gt;"",AE117,0)+IF(U122&lt;&gt;"",U122,0),"")</f>
        <v/>
      </c>
      <c r="AI117" s="106" t="str">
        <f>IF(AH117="","",IF(AH117&gt;0,ROUND(AH117/LARGE(AH107:AH121,1),3),0))</f>
        <v/>
      </c>
    </row>
    <row r="118" spans="1:35" ht="13.5" x14ac:dyDescent="0.25">
      <c r="A118" s="59" t="str">
        <f>+$A$23</f>
        <v/>
      </c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2"/>
      <c r="Y118" s="23"/>
      <c r="Z118" s="22"/>
      <c r="AA118" s="23"/>
      <c r="AB118" s="22"/>
      <c r="AC118" s="23"/>
      <c r="AE118" s="29" t="str">
        <f t="shared" si="7"/>
        <v/>
      </c>
      <c r="AG118" s="7" t="str">
        <f>+$A$23</f>
        <v/>
      </c>
      <c r="AH118" s="7" t="str">
        <f>IF(A118&lt;&gt;"",IF(AE118&lt;&gt;"",AE118,0)+IF(W122&lt;&gt;"",W122,0),"")</f>
        <v/>
      </c>
      <c r="AI118" s="106" t="str">
        <f>IF(AH118="","",IF(AH118&gt;0,ROUND(AH118/LARGE(AH107:AH121,1),3),0))</f>
        <v/>
      </c>
    </row>
    <row r="119" spans="1:35" ht="13.5" x14ac:dyDescent="0.25">
      <c r="A119" s="59" t="str">
        <f>+$A$24</f>
        <v/>
      </c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2"/>
      <c r="AA119" s="23"/>
      <c r="AB119" s="22"/>
      <c r="AC119" s="23"/>
      <c r="AE119" s="29" t="str">
        <f t="shared" si="7"/>
        <v/>
      </c>
      <c r="AG119" s="7" t="str">
        <f>+$A$24</f>
        <v/>
      </c>
      <c r="AH119" s="7" t="str">
        <f>IF(A119&lt;&gt;"",IF(AE119&lt;&gt;"",AE119,0)+IF(Y122&lt;&gt;"",Y122,0),"")</f>
        <v/>
      </c>
      <c r="AI119" s="106" t="str">
        <f>IF(AH119="","",IF(AH119&gt;0,ROUND(AH119/LARGE(AH107:AH121,1),3),0))</f>
        <v/>
      </c>
    </row>
    <row r="120" spans="1:35" ht="13.5" x14ac:dyDescent="0.25">
      <c r="A120" s="59" t="str">
        <f>+$A$25</f>
        <v/>
      </c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2"/>
      <c r="AC120" s="23"/>
      <c r="AE120" s="29" t="str">
        <f t="shared" si="7"/>
        <v/>
      </c>
      <c r="AG120" s="7" t="str">
        <f>+$A$25</f>
        <v/>
      </c>
      <c r="AH120" s="7" t="str">
        <f>IF(A120&lt;&gt;"",IF(AE120&lt;&gt;"",AE120,0)+IF(AA122&lt;&gt;"",AA122,0),"")</f>
        <v/>
      </c>
      <c r="AI120" s="106" t="str">
        <f>IF(AH120="","",IF(AH120&gt;0,ROUND(AH120/LARGE(AH107:AH121,1),3),0))</f>
        <v/>
      </c>
    </row>
    <row r="121" spans="1:35" x14ac:dyDescent="0.2">
      <c r="A121" s="59" t="str">
        <f>+$A$26</f>
        <v/>
      </c>
      <c r="C121" s="3"/>
      <c r="AE121" s="26"/>
      <c r="AG121" s="40" t="str">
        <f>+$A$26</f>
        <v/>
      </c>
      <c r="AH121" s="40" t="str">
        <f>IF(A121&lt;&gt;"",IF(AE121&lt;&gt;"",AE121,0)+IF(AC122&lt;&gt;"",AC122,0),"")</f>
        <v/>
      </c>
      <c r="AI121" s="107" t="str">
        <f>IF(AH121="","",IF(AH121&gt;0,ROUND(AH121/LARGE(AH107:AH121,1),3),0))</f>
        <v/>
      </c>
    </row>
    <row r="122" spans="1:35" s="26" customFormat="1" x14ac:dyDescent="0.2">
      <c r="C122" s="27" t="str">
        <f>IF(C106="","",SUM(C107:C120))</f>
        <v/>
      </c>
      <c r="E122" s="27" t="str">
        <f>IF(E106="","",SUM(E107:E120))</f>
        <v/>
      </c>
      <c r="G122" s="27" t="str">
        <f>IF(G106="","",SUM(G107:G120))</f>
        <v/>
      </c>
      <c r="I122" s="27" t="str">
        <f>IF(I106="","",SUM(I107:I120))</f>
        <v/>
      </c>
      <c r="K122" s="27" t="str">
        <f>IF(K106="","",SUM(K107:K120))</f>
        <v/>
      </c>
      <c r="M122" s="27" t="str">
        <f>IF(M106="","",SUM(M107:M120))</f>
        <v/>
      </c>
      <c r="O122" s="27" t="str">
        <f>IF(O106="","",SUM(O107:O120))</f>
        <v/>
      </c>
      <c r="Q122" s="27" t="str">
        <f>IF(Q106="","",SUM(Q107:Q120))</f>
        <v/>
      </c>
      <c r="S122" s="27" t="str">
        <f>IF(S106="","",SUM(S107:S120))</f>
        <v/>
      </c>
      <c r="U122" s="27" t="str">
        <f>IF(U106="","",SUM(U107:U120))</f>
        <v/>
      </c>
      <c r="W122" s="27" t="str">
        <f>IF(W106="","",SUM(W107:W120))</f>
        <v/>
      </c>
      <c r="X122" s="27"/>
      <c r="Y122" s="27" t="str">
        <f>IF(Y106="","",SUM(Y107:Y120))</f>
        <v/>
      </c>
      <c r="AA122" s="27" t="str">
        <f>IF(AA106="","",SUM(AA107:AA120))</f>
        <v/>
      </c>
      <c r="AC122" s="27" t="str">
        <f>IF(AC106="","",SUM(AC107:AC120))</f>
        <v/>
      </c>
      <c r="AG122" s="41"/>
      <c r="AH122" s="93"/>
      <c r="AI122" s="41"/>
    </row>
    <row r="123" spans="1:35" ht="24" customHeight="1" x14ac:dyDescent="0.2">
      <c r="AC123" s="8" t="str">
        <f>"Firma ("&amp;Anagrafica!B93&amp;")"</f>
        <v>Firma ()</v>
      </c>
      <c r="AE123" s="88"/>
      <c r="AF123" s="88"/>
      <c r="AG123" s="89"/>
      <c r="AH123" s="88"/>
      <c r="AI123" s="88"/>
    </row>
  </sheetData>
  <mergeCells count="70">
    <mergeCell ref="AB24:AE24"/>
    <mergeCell ref="AB25:AE25"/>
    <mergeCell ref="AB26:AE26"/>
    <mergeCell ref="AB20:AE20"/>
    <mergeCell ref="AB21:AE21"/>
    <mergeCell ref="AB22:AE22"/>
    <mergeCell ref="AB23:AE23"/>
    <mergeCell ref="AB16:AE16"/>
    <mergeCell ref="AB17:AE17"/>
    <mergeCell ref="AB18:AE18"/>
    <mergeCell ref="AB19:AE19"/>
    <mergeCell ref="AB12:AE12"/>
    <mergeCell ref="AB13:AE13"/>
    <mergeCell ref="AB14:AE14"/>
    <mergeCell ref="AB15:AE15"/>
    <mergeCell ref="A5:AI5"/>
    <mergeCell ref="A8:AG8"/>
    <mergeCell ref="A9:AG9"/>
    <mergeCell ref="A11:S11"/>
    <mergeCell ref="AB11:AE11"/>
    <mergeCell ref="T11:W11"/>
    <mergeCell ref="X11:AA11"/>
    <mergeCell ref="B15:S15"/>
    <mergeCell ref="B16:S16"/>
    <mergeCell ref="B17:S17"/>
    <mergeCell ref="B18:S18"/>
    <mergeCell ref="T25:W25"/>
    <mergeCell ref="B24:S24"/>
    <mergeCell ref="B25:S25"/>
    <mergeCell ref="T22:W22"/>
    <mergeCell ref="T17:W17"/>
    <mergeCell ref="B26:S26"/>
    <mergeCell ref="B20:S20"/>
    <mergeCell ref="B21:S21"/>
    <mergeCell ref="B22:S22"/>
    <mergeCell ref="B23:S23"/>
    <mergeCell ref="T27:W27"/>
    <mergeCell ref="T26:W26"/>
    <mergeCell ref="P27:S27"/>
    <mergeCell ref="X17:AA17"/>
    <mergeCell ref="A1:AG1"/>
    <mergeCell ref="B19:S19"/>
    <mergeCell ref="T23:W23"/>
    <mergeCell ref="T24:W24"/>
    <mergeCell ref="T18:W18"/>
    <mergeCell ref="T19:W19"/>
    <mergeCell ref="T20:W20"/>
    <mergeCell ref="T21:W21"/>
    <mergeCell ref="T12:W12"/>
    <mergeCell ref="T13:W13"/>
    <mergeCell ref="T15:W15"/>
    <mergeCell ref="T16:W16"/>
    <mergeCell ref="B12:S12"/>
    <mergeCell ref="B13:S13"/>
    <mergeCell ref="X12:AA12"/>
    <mergeCell ref="X13:AA13"/>
    <mergeCell ref="X14:AA14"/>
    <mergeCell ref="T14:W14"/>
    <mergeCell ref="B14:S14"/>
    <mergeCell ref="X15:AA15"/>
    <mergeCell ref="X16:AA16"/>
    <mergeCell ref="X18:AA18"/>
    <mergeCell ref="X19:AA19"/>
    <mergeCell ref="X24:AA24"/>
    <mergeCell ref="X25:AA25"/>
    <mergeCell ref="X26:AA26"/>
    <mergeCell ref="X20:AA20"/>
    <mergeCell ref="X21:AA21"/>
    <mergeCell ref="X22:AA22"/>
    <mergeCell ref="X23:AA23"/>
  </mergeCells>
  <phoneticPr fontId="0" type="noConversion"/>
  <conditionalFormatting sqref="C46 W46:Y46 C65 E46 G46 I46 K46 M46 O46 Q46 U46 S46 AC84 W65:Y65 E65 G65 I65 K65 M65 O65 Q65 U65 S65 AC65 AA65 AA46 C84 W84:Y84 E84 G84 I84 K84 M84 O84 Q84 U84 S84 AA84 AC46 C103 AC122 W103:Y103 E103 G103 I103 K103 M103 O103 Q103 U103 S103 AC103 AA103 C122 W122:Y122 E122 G122 I122 K122 M122 O122 Q122 U122 S122 AA122">
    <cfRule type="expression" dxfId="1019" priority="1" stopIfTrue="1">
      <formula>C30=""</formula>
    </cfRule>
  </conditionalFormatting>
  <conditionalFormatting sqref="B52:E63 B51:C51 H54:I63 J55:K63 L56:M63 N57:O63 P58:Q63 R59:S63 T60:U63 V61:W63 X62:Y63 Z63:AA63 F53:G63 Z82:AA82 F72:G82 H73:I82 J74:K82 L75:M82 N76:O82 P77:Q82 R78:S82 T79:U82 V80:W82 X81:Y82 B71:E82 B70:C70 B90:E101 B89:C89 H92:I101 J93:K101 L94:M101 N95:O101 P96:Q101 R97:S101 T98:U101 V99:W101 X100:Y101 Z101:AA101 F91:G101 Z120:AA120 F110:G120 H111:I120 J112:K120 L113:M120 N114:O120 P115:Q120 R116:S120 T117:U120 V118:W120 X119:Y120 B109:E120 B108:C108 B33:E44 B32:C32 H35:I44 J36:K44 L37:M44 N38:O44 P39:Q44 R40:S44 T41:U44 V42:W44 X43:Y44 Z44:AA44 F34:G44">
    <cfRule type="expression" dxfId="1018" priority="2" stopIfTrue="1">
      <formula>AND($A32&lt;&gt;"",$A33="")</formula>
    </cfRule>
    <cfRule type="expression" dxfId="1017" priority="3" stopIfTrue="1">
      <formula>$A32=""</formula>
    </cfRule>
  </conditionalFormatting>
  <conditionalFormatting sqref="B50 D50:D51 F50:F52 H50:H53 J50:J54 L50:L55 N50:N56 P50:P57 R50:R58 T50:T59 V50:V60 X50:X61 Z50:Z62 AB50:AB63">
    <cfRule type="expression" dxfId="1016" priority="4" stopIfTrue="1">
      <formula>AND(OR($A50="",C$49=""),$AE50&lt;&gt;"")</formula>
    </cfRule>
    <cfRule type="expression" dxfId="1015" priority="5" stopIfTrue="1">
      <formula>OR($A50="",C$49="")</formula>
    </cfRule>
  </conditionalFormatting>
  <conditionalFormatting sqref="C50 E50:E51 G50:G52 I50:I53 K50:K54 M50:M55 O50:O56 Q50:Q57 S50:S58 U50:U59 W50:W60 Y50:Y61 AA50:AA62 AC50:AC63 C88 E88:E89 G88:G90 I88:I91 K88:K92 M88:M93 O88:O94 Q88:Q95 S88:S96 U88:U97 W88:W98 Y88:Y99 AA88:AA100 AC88:AC101">
    <cfRule type="expression" dxfId="1014" priority="6" stopIfTrue="1">
      <formula>AND(OR($A50="",C$49=""),$AE50&lt;&gt;"")</formula>
    </cfRule>
    <cfRule type="expression" dxfId="1013" priority="7" stopIfTrue="1">
      <formula>C$49=""</formula>
    </cfRule>
  </conditionalFormatting>
  <conditionalFormatting sqref="B69 F69:F71 D69:D70 H69:H72 J69:J73 L69:L74 N69:N75 P69:P76 R69:R77 T69:T78 V69:V79 X69:X80 Z69:Z81 AB69:AB82 X118">
    <cfRule type="expression" dxfId="1012" priority="8" stopIfTrue="1">
      <formula>AND(OR($A69="",C$68=""),$AE69&lt;&gt;"")</formula>
    </cfRule>
    <cfRule type="expression" dxfId="1011" priority="9" stopIfTrue="1">
      <formula>OR($A69="",C$68="")</formula>
    </cfRule>
  </conditionalFormatting>
  <conditionalFormatting sqref="C69 G69:G71 E69:E70 I69:I72 K69:K73 M69:M74 O69:O75 Q69:Q76 S69:S77 U69:U78 W69:W79 Y69:Y80 AA69:AA81 AC69:AC82 C107 G107:G109 E107:E108 I107:I110 K107:K111 M107:M112 O107:O113 Q107:Q114 S107:S115 U107:U116 W107:W117 Y107:Y118 AA107:AA119 AC107:AC120">
    <cfRule type="expression" dxfId="1010" priority="10" stopIfTrue="1">
      <formula>AND(OR($A69="",C$68=""),$AE69&lt;&gt;"")</formula>
    </cfRule>
    <cfRule type="expression" dxfId="1009" priority="11" stopIfTrue="1">
      <formula>C$68=""</formula>
    </cfRule>
  </conditionalFormatting>
  <conditionalFormatting sqref="B88 D88:D89 F88:F90 H88:H91 J88:J92 L88:L93 N88:N94 P88:P95 R88:R96 T88:T97 V88:V98 X88:X99 Z88:Z100 AB88:AB101">
    <cfRule type="expression" dxfId="1008" priority="12" stopIfTrue="1">
      <formula>AND(OR($A88="",C$87=""),$AE88&lt;&gt;"")</formula>
    </cfRule>
    <cfRule type="expression" dxfId="1007" priority="13" stopIfTrue="1">
      <formula>OR($A88="",C$87="")</formula>
    </cfRule>
  </conditionalFormatting>
  <conditionalFormatting sqref="B107 D107:D108 F107:F109 H107:H110 J107:J111 L107:L112 N107:N113 P107:P114 R107:R115 T107:T116 V107:V117 X107:X117 Z107:Z119 AB107:AB120">
    <cfRule type="expression" dxfId="1006" priority="14" stopIfTrue="1">
      <formula>AND(OR($A107="",C$106=""),$AE107&lt;&gt;"")</formula>
    </cfRule>
    <cfRule type="expression" dxfId="1005" priority="15" stopIfTrue="1">
      <formula>OR($A107="",C$106="")</formula>
    </cfRule>
  </conditionalFormatting>
  <conditionalFormatting sqref="B31 D31:D32 R31:R39 AB31:AB44 Z31:Z43 X31:X42 V31:V41 T31:T40 P31:P38 N31:N37 L31:L36 J31:J35 H31:H34 F31:F33">
    <cfRule type="expression" dxfId="1004" priority="16" stopIfTrue="1">
      <formula>AND(OR($A31="",C$30=""),$AE31&lt;&gt;"")</formula>
    </cfRule>
    <cfRule type="expression" dxfId="1003" priority="17" stopIfTrue="1">
      <formula>OR($A31="",C$30="")</formula>
    </cfRule>
  </conditionalFormatting>
  <conditionalFormatting sqref="C31 E31:E32 S31:S39 AC31:AC44 AA31:AA43 Y31:Y42 W31:W41 U31:U40 Q31:Q38 O31:O37 M31:M36 K31:K35 I31:I34 G31:G33">
    <cfRule type="expression" dxfId="1002" priority="18" stopIfTrue="1">
      <formula>AND(OR($A31="",C$30=""),$AE31&lt;&gt;"")</formula>
    </cfRule>
    <cfRule type="expression" dxfId="1001" priority="19" stopIfTrue="1">
      <formula>C$30=""</formula>
    </cfRule>
  </conditionalFormatting>
  <conditionalFormatting sqref="A31:A45 A107:A121 AE107:AE120 B106:AC106 AE88:AE101 A88:A102 B87:AC87 A69:A83 B68:AC68 AE69:AE82 AE50:AE63 B49:AC49 A50:A64 B30:AC30 AE31:AE44">
    <cfRule type="cellIs" dxfId="1000" priority="20" stopIfTrue="1" operator="equal">
      <formula>""</formula>
    </cfRule>
  </conditionalFormatting>
  <hyperlinks>
    <hyperlink ref="A1" location="Anagrafica!A1" display="Torna alla scheda Anagrafica" xr:uid="{00000000-0004-0000-2A00-000000000000}"/>
  </hyperlinks>
  <pageMargins left="0.39370078740157483" right="0.39370078740157483" top="0.39370078740157483" bottom="0.78740157480314965" header="0.51181102362204722" footer="0.39370078740157483"/>
  <pageSetup paperSize="9" scale="42" orientation="portrait" r:id="rId1"/>
  <headerFooter alignWithMargins="0">
    <oddFooter>&amp;L&amp;"Arial Narrow,Normale"&amp;8&amp;D&amp;R&amp;"Arial Narrow,Normale"&amp;A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Foglio65">
    <tabColor indexed="42"/>
    <pageSetUpPr fitToPage="1"/>
  </sheetPr>
  <dimension ref="A1:AI123"/>
  <sheetViews>
    <sheetView showGridLines="0" view="pageBreakPreview" topLeftCell="A5" zoomScaleNormal="100" workbookViewId="0">
      <selection activeCell="U38" sqref="U38"/>
    </sheetView>
  </sheetViews>
  <sheetFormatPr defaultColWidth="9.140625" defaultRowHeight="12.75" x14ac:dyDescent="0.2"/>
  <cols>
    <col min="1" max="2" width="3.85546875" style="3" customWidth="1"/>
    <col min="3" max="3" width="3.85546875" style="5" bestFit="1" customWidth="1"/>
    <col min="4" max="4" width="3.140625" style="3" customWidth="1"/>
    <col min="5" max="31" width="3" style="3" customWidth="1"/>
    <col min="32" max="32" width="2.42578125" style="3" customWidth="1"/>
    <col min="33" max="33" width="3.5703125" style="26" customWidth="1"/>
    <col min="34" max="35" width="10.85546875" style="3" customWidth="1"/>
    <col min="36" max="43" width="3" style="3" customWidth="1"/>
    <col min="44" max="44" width="3.140625" style="3" customWidth="1"/>
    <col min="45" max="16384" width="9.140625" style="3"/>
  </cols>
  <sheetData>
    <row r="1" spans="1:35" ht="26.25" customHeight="1" x14ac:dyDescent="0.2">
      <c r="A1" s="353" t="s">
        <v>21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</row>
    <row r="2" spans="1:35" s="30" customFormat="1" ht="13.5" x14ac:dyDescent="0.25">
      <c r="A2" s="45" t="s">
        <v>16</v>
      </c>
      <c r="B2" s="46"/>
      <c r="C2" s="47"/>
      <c r="D2" s="48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9"/>
      <c r="AH2" s="49"/>
      <c r="AI2" s="49"/>
    </row>
    <row r="3" spans="1:35" s="31" customFormat="1" ht="13.5" x14ac:dyDescent="0.25">
      <c r="A3" s="50"/>
      <c r="B3" s="50"/>
      <c r="C3" s="51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</row>
    <row r="4" spans="1:35" s="9" customFormat="1" ht="6" customHeight="1" x14ac:dyDescent="0.3">
      <c r="A4" s="52"/>
      <c r="B4" s="52"/>
      <c r="C4" s="53"/>
      <c r="D4" s="54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</row>
    <row r="5" spans="1:35" s="9" customFormat="1" ht="39.75" customHeight="1" x14ac:dyDescent="0.3">
      <c r="A5" s="411" t="str">
        <f>IF(Anagrafica!A3&lt;&gt;"",Anagrafica!A3,"")</f>
        <v>CDC ___/______/______ ANNO_______ (agg. P se plurien.) 
TITOLO DEL CDC______________________________</v>
      </c>
      <c r="B5" s="411"/>
      <c r="C5" s="411"/>
      <c r="D5" s="411"/>
      <c r="E5" s="411"/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  <c r="Q5" s="411"/>
      <c r="R5" s="411"/>
      <c r="S5" s="411"/>
      <c r="T5" s="411"/>
      <c r="U5" s="411"/>
      <c r="V5" s="411"/>
      <c r="W5" s="411"/>
      <c r="X5" s="411"/>
      <c r="Y5" s="411"/>
      <c r="Z5" s="411"/>
      <c r="AA5" s="411"/>
      <c r="AB5" s="411"/>
      <c r="AC5" s="411"/>
      <c r="AD5" s="411"/>
      <c r="AE5" s="411"/>
      <c r="AF5" s="411"/>
      <c r="AG5" s="411"/>
      <c r="AH5" s="411"/>
      <c r="AI5" s="411"/>
    </row>
    <row r="6" spans="1:35" s="9" customFormat="1" ht="20.25" x14ac:dyDescent="0.3">
      <c r="A6" s="33"/>
      <c r="B6" s="33"/>
      <c r="C6" s="58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</row>
    <row r="7" spans="1:35" s="9" customFormat="1" ht="20.25" x14ac:dyDescent="0.3">
      <c r="C7" s="10"/>
      <c r="D7" s="11"/>
    </row>
    <row r="8" spans="1:35" s="72" customFormat="1" ht="18.75" x14ac:dyDescent="0.3">
      <c r="A8" s="412" t="str">
        <f>"Criterio: "&amp; Anagrafica!A43&amp;" - "&amp;Anagrafica!B43</f>
        <v xml:space="preserve">Criterio:  - </v>
      </c>
      <c r="B8" s="412"/>
      <c r="C8" s="412"/>
      <c r="D8" s="412"/>
      <c r="E8" s="412"/>
      <c r="F8" s="412"/>
      <c r="G8" s="412"/>
      <c r="H8" s="412"/>
      <c r="I8" s="412"/>
      <c r="J8" s="412"/>
      <c r="K8" s="412"/>
      <c r="L8" s="412"/>
      <c r="M8" s="412"/>
      <c r="N8" s="412"/>
      <c r="O8" s="412"/>
      <c r="P8" s="412"/>
      <c r="Q8" s="412"/>
      <c r="R8" s="412"/>
      <c r="S8" s="412"/>
      <c r="T8" s="412"/>
      <c r="U8" s="412"/>
      <c r="V8" s="412"/>
      <c r="W8" s="412"/>
      <c r="X8" s="412"/>
      <c r="Y8" s="412"/>
      <c r="Z8" s="412"/>
      <c r="AA8" s="412"/>
      <c r="AB8" s="412"/>
      <c r="AC8" s="412"/>
      <c r="AD8" s="412"/>
      <c r="AE8" s="412"/>
      <c r="AF8" s="412"/>
      <c r="AG8" s="412"/>
      <c r="AH8" s="82" t="s">
        <v>15</v>
      </c>
      <c r="AI8" s="83" t="str">
        <f>IF(+Anagrafica!C43&lt;&gt;"",Anagrafica!C43,"")</f>
        <v/>
      </c>
    </row>
    <row r="9" spans="1:35" s="1" customFormat="1" ht="24" customHeight="1" x14ac:dyDescent="0.3">
      <c r="A9" s="413" t="str">
        <f>"Sottocriterio: " &amp; Anagrafica!A47&amp;" - "&amp;Anagrafica!B47</f>
        <v xml:space="preserve">Sottocriterio:  - </v>
      </c>
      <c r="B9" s="413"/>
      <c r="C9" s="413"/>
      <c r="D9" s="413"/>
      <c r="E9" s="413"/>
      <c r="F9" s="413"/>
      <c r="G9" s="413"/>
      <c r="H9" s="413"/>
      <c r="I9" s="413"/>
      <c r="J9" s="413"/>
      <c r="K9" s="413"/>
      <c r="L9" s="413"/>
      <c r="M9" s="413"/>
      <c r="N9" s="413"/>
      <c r="O9" s="413"/>
      <c r="P9" s="413"/>
      <c r="Q9" s="413"/>
      <c r="R9" s="413"/>
      <c r="S9" s="413"/>
      <c r="T9" s="413"/>
      <c r="U9" s="413"/>
      <c r="V9" s="413"/>
      <c r="W9" s="413"/>
      <c r="X9" s="413"/>
      <c r="Y9" s="413"/>
      <c r="Z9" s="413"/>
      <c r="AA9" s="413"/>
      <c r="AB9" s="413"/>
      <c r="AC9" s="413"/>
      <c r="AD9" s="413"/>
      <c r="AE9" s="413"/>
      <c r="AF9" s="413"/>
      <c r="AG9" s="413"/>
      <c r="AH9" s="65" t="s">
        <v>18</v>
      </c>
      <c r="AI9" s="84" t="str">
        <f>IF(+Anagrafica!C47&lt;&gt;"",Anagrafica!C47,"")</f>
        <v/>
      </c>
    </row>
    <row r="10" spans="1:35" ht="18" x14ac:dyDescent="0.25">
      <c r="B10" s="1"/>
      <c r="D10" s="1"/>
      <c r="AB10" s="4"/>
      <c r="AC10" s="4"/>
      <c r="AD10" s="4"/>
      <c r="AE10" s="4"/>
    </row>
    <row r="11" spans="1:35" ht="29.25" customHeight="1" x14ac:dyDescent="0.2">
      <c r="A11" s="385" t="s">
        <v>17</v>
      </c>
      <c r="B11" s="385"/>
      <c r="C11" s="385"/>
      <c r="D11" s="385"/>
      <c r="E11" s="385"/>
      <c r="F11" s="385"/>
      <c r="G11" s="385"/>
      <c r="H11" s="385"/>
      <c r="I11" s="385"/>
      <c r="J11" s="385"/>
      <c r="K11" s="385"/>
      <c r="L11" s="385"/>
      <c r="M11" s="385"/>
      <c r="N11" s="385"/>
      <c r="O11" s="385"/>
      <c r="P11" s="385"/>
      <c r="Q11" s="385"/>
      <c r="R11" s="385"/>
      <c r="S11" s="385"/>
      <c r="T11" s="385" t="s">
        <v>23</v>
      </c>
      <c r="U11" s="385"/>
      <c r="V11" s="385"/>
      <c r="W11" s="385"/>
      <c r="X11" s="385" t="s">
        <v>25</v>
      </c>
      <c r="Y11" s="385"/>
      <c r="Z11" s="385"/>
      <c r="AA11" s="385"/>
      <c r="AB11" s="385" t="s">
        <v>24</v>
      </c>
      <c r="AC11" s="385"/>
      <c r="AD11" s="385"/>
      <c r="AE11" s="385"/>
      <c r="AF11" s="26"/>
      <c r="AI11" s="21" t="s">
        <v>19</v>
      </c>
    </row>
    <row r="12" spans="1:35" ht="16.5" x14ac:dyDescent="0.3">
      <c r="A12" s="61" t="str">
        <f>IF($AI$9&lt;&gt;"",IF(Anagrafica!A99&lt;&gt;"",Anagrafica!A99,""),"")</f>
        <v/>
      </c>
      <c r="B12" s="409" t="str">
        <f>IF(A12&lt;&gt;"",IF(Anagrafica!B99&lt;&gt;"",Anagrafica!B99,""),"")</f>
        <v/>
      </c>
      <c r="C12" s="409"/>
      <c r="D12" s="409"/>
      <c r="E12" s="409"/>
      <c r="F12" s="409"/>
      <c r="G12" s="409"/>
      <c r="H12" s="409"/>
      <c r="I12" s="409"/>
      <c r="J12" s="409"/>
      <c r="K12" s="409"/>
      <c r="L12" s="409"/>
      <c r="M12" s="409"/>
      <c r="N12" s="409"/>
      <c r="O12" s="409"/>
      <c r="P12" s="409"/>
      <c r="Q12" s="409"/>
      <c r="R12" s="409"/>
      <c r="S12" s="410"/>
      <c r="T12" s="372" t="str">
        <f>IF(A12&lt;&gt;"",IF(AI31&lt;&gt;"",AI31,0)+IF(AI50&lt;&gt;"",AI50,0)+IF(AI69&lt;&gt;"",AI69,0)+IF(AI88&lt;&gt;"",AI88,0)+IF(AI107&lt;&gt;"",AI107,0),"")</f>
        <v/>
      </c>
      <c r="U12" s="373"/>
      <c r="V12" s="373"/>
      <c r="W12" s="373"/>
      <c r="X12" s="372" t="str">
        <f>IF(T12&lt;&gt;"",ROUND(T12/COUNTA(Anagrafica!$B$89:$C$93),3),"")</f>
        <v/>
      </c>
      <c r="Y12" s="373"/>
      <c r="Z12" s="373"/>
      <c r="AA12" s="390"/>
      <c r="AB12" s="372" t="str">
        <f>IF(T12="","",IF(T12&gt;0,ROUND(X12/LARGE($X$12:$AA$26,1),3),0))</f>
        <v/>
      </c>
      <c r="AC12" s="373"/>
      <c r="AD12" s="373"/>
      <c r="AE12" s="390"/>
      <c r="AF12" s="94"/>
      <c r="AG12" s="94"/>
      <c r="AH12" s="95"/>
      <c r="AI12" s="85" t="str">
        <f t="shared" ref="AI12:AI26" si="0">IF(AB12&lt;&gt;"",IF(AB12&gt;0,ROUND(AB12*IF($AI$9&lt;&gt;"",$AI$9,$AI$8),3),0),"")</f>
        <v/>
      </c>
    </row>
    <row r="13" spans="1:35" ht="16.5" x14ac:dyDescent="0.3">
      <c r="A13" s="62" t="str">
        <f>IF($AI$9&lt;&gt;"",IF(Anagrafica!A100&lt;&gt;"",Anagrafica!A100,""),"")</f>
        <v/>
      </c>
      <c r="B13" s="374" t="str">
        <f>IF(A13&lt;&gt;"",IF(Anagrafica!B100&lt;&gt;"",Anagrafica!B100,""),"")</f>
        <v/>
      </c>
      <c r="C13" s="374"/>
      <c r="D13" s="374"/>
      <c r="E13" s="374"/>
      <c r="F13" s="374"/>
      <c r="G13" s="374"/>
      <c r="H13" s="374"/>
      <c r="I13" s="374"/>
      <c r="J13" s="374"/>
      <c r="K13" s="374"/>
      <c r="L13" s="374"/>
      <c r="M13" s="374"/>
      <c r="N13" s="374"/>
      <c r="O13" s="374"/>
      <c r="P13" s="374"/>
      <c r="Q13" s="374"/>
      <c r="R13" s="374"/>
      <c r="S13" s="376"/>
      <c r="T13" s="401" t="str">
        <f t="shared" ref="T13:T26" si="1">IF(A13&lt;&gt;"",IF(AI32&lt;&gt;"",AI32,0)+IF(AI51&lt;&gt;"",AI51,0)+IF(AI70&lt;&gt;"",AI70,0)+IF(AI89&lt;&gt;"",AI89,0)+IF(AI108&lt;&gt;"",AI108,0),"")</f>
        <v/>
      </c>
      <c r="U13" s="402"/>
      <c r="V13" s="402"/>
      <c r="W13" s="402"/>
      <c r="X13" s="401" t="str">
        <f>IF(T13&lt;&gt;"",ROUND(T13/COUNTA(Anagrafica!$B$89:$C$93),3),"")</f>
        <v/>
      </c>
      <c r="Y13" s="402"/>
      <c r="Z13" s="402"/>
      <c r="AA13" s="403"/>
      <c r="AB13" s="401" t="str">
        <f t="shared" ref="AB13:AB26" si="2">IF(T13="","",IF(T13&gt;0,ROUND(X13/LARGE($X$12:$AA$26,1),3),0))</f>
        <v/>
      </c>
      <c r="AC13" s="402"/>
      <c r="AD13" s="402"/>
      <c r="AE13" s="403"/>
      <c r="AF13" s="96"/>
      <c r="AG13" s="96"/>
      <c r="AH13" s="97"/>
      <c r="AI13" s="86" t="str">
        <f t="shared" si="0"/>
        <v/>
      </c>
    </row>
    <row r="14" spans="1:35" ht="16.5" x14ac:dyDescent="0.3">
      <c r="A14" s="62" t="str">
        <f>IF($AI$9&lt;&gt;"",IF(Anagrafica!A101&lt;&gt;"",Anagrafica!A101,""),"")</f>
        <v/>
      </c>
      <c r="B14" s="374" t="str">
        <f>IF(A14&lt;&gt;"",IF(Anagrafica!B101&lt;&gt;"",Anagrafica!B101,""),"")</f>
        <v/>
      </c>
      <c r="C14" s="374"/>
      <c r="D14" s="374"/>
      <c r="E14" s="374"/>
      <c r="F14" s="374"/>
      <c r="G14" s="374"/>
      <c r="H14" s="374"/>
      <c r="I14" s="374"/>
      <c r="J14" s="374"/>
      <c r="K14" s="374"/>
      <c r="L14" s="374"/>
      <c r="M14" s="374"/>
      <c r="N14" s="374"/>
      <c r="O14" s="374"/>
      <c r="P14" s="374"/>
      <c r="Q14" s="374"/>
      <c r="R14" s="374"/>
      <c r="S14" s="376"/>
      <c r="T14" s="401" t="str">
        <f t="shared" si="1"/>
        <v/>
      </c>
      <c r="U14" s="402"/>
      <c r="V14" s="402"/>
      <c r="W14" s="402"/>
      <c r="X14" s="401" t="str">
        <f>IF(T14&lt;&gt;"",ROUND(T14/COUNTA(Anagrafica!$B$89:$C$93),3),"")</f>
        <v/>
      </c>
      <c r="Y14" s="402"/>
      <c r="Z14" s="402"/>
      <c r="AA14" s="403"/>
      <c r="AB14" s="401" t="str">
        <f t="shared" si="2"/>
        <v/>
      </c>
      <c r="AC14" s="402"/>
      <c r="AD14" s="402"/>
      <c r="AE14" s="403"/>
      <c r="AF14" s="96"/>
      <c r="AG14" s="96"/>
      <c r="AH14" s="97"/>
      <c r="AI14" s="86" t="str">
        <f t="shared" si="0"/>
        <v/>
      </c>
    </row>
    <row r="15" spans="1:35" ht="16.5" x14ac:dyDescent="0.3">
      <c r="A15" s="62" t="str">
        <f>IF($AI$9&lt;&gt;"",IF(Anagrafica!A102&lt;&gt;"",Anagrafica!A102,""),"")</f>
        <v/>
      </c>
      <c r="B15" s="374" t="str">
        <f>IF(A15&lt;&gt;"",IF(Anagrafica!B102&lt;&gt;"",Anagrafica!B102,""),"")</f>
        <v/>
      </c>
      <c r="C15" s="374"/>
      <c r="D15" s="374"/>
      <c r="E15" s="374"/>
      <c r="F15" s="374"/>
      <c r="G15" s="374"/>
      <c r="H15" s="374"/>
      <c r="I15" s="374"/>
      <c r="J15" s="374"/>
      <c r="K15" s="374"/>
      <c r="L15" s="374"/>
      <c r="M15" s="374"/>
      <c r="N15" s="374"/>
      <c r="O15" s="374"/>
      <c r="P15" s="374"/>
      <c r="Q15" s="374"/>
      <c r="R15" s="374"/>
      <c r="S15" s="376"/>
      <c r="T15" s="401" t="str">
        <f t="shared" si="1"/>
        <v/>
      </c>
      <c r="U15" s="402"/>
      <c r="V15" s="402"/>
      <c r="W15" s="402"/>
      <c r="X15" s="401" t="str">
        <f>IF(T15&lt;&gt;"",ROUND(T15/COUNTA(Anagrafica!$B$89:$C$93),3),"")</f>
        <v/>
      </c>
      <c r="Y15" s="402"/>
      <c r="Z15" s="402"/>
      <c r="AA15" s="403"/>
      <c r="AB15" s="401" t="str">
        <f t="shared" si="2"/>
        <v/>
      </c>
      <c r="AC15" s="402"/>
      <c r="AD15" s="402"/>
      <c r="AE15" s="403"/>
      <c r="AF15" s="96"/>
      <c r="AG15" s="96"/>
      <c r="AH15" s="97"/>
      <c r="AI15" s="86" t="str">
        <f t="shared" si="0"/>
        <v/>
      </c>
    </row>
    <row r="16" spans="1:35" ht="16.5" x14ac:dyDescent="0.3">
      <c r="A16" s="62" t="str">
        <f>IF($AI$9&lt;&gt;"",IF(Anagrafica!A103&lt;&gt;"",Anagrafica!A103,""),"")</f>
        <v/>
      </c>
      <c r="B16" s="374" t="str">
        <f>IF(A16&lt;&gt;"",IF(Anagrafica!B103&lt;&gt;"",Anagrafica!B103,""),"")</f>
        <v/>
      </c>
      <c r="C16" s="374"/>
      <c r="D16" s="374"/>
      <c r="E16" s="374"/>
      <c r="F16" s="374"/>
      <c r="G16" s="374"/>
      <c r="H16" s="374"/>
      <c r="I16" s="374"/>
      <c r="J16" s="374"/>
      <c r="K16" s="374"/>
      <c r="L16" s="374"/>
      <c r="M16" s="374"/>
      <c r="N16" s="374"/>
      <c r="O16" s="374"/>
      <c r="P16" s="374"/>
      <c r="Q16" s="374"/>
      <c r="R16" s="374"/>
      <c r="S16" s="376"/>
      <c r="T16" s="401" t="str">
        <f t="shared" si="1"/>
        <v/>
      </c>
      <c r="U16" s="402"/>
      <c r="V16" s="402"/>
      <c r="W16" s="402"/>
      <c r="X16" s="401" t="str">
        <f>IF(T16&lt;&gt;"",ROUND(T16/COUNTA(Anagrafica!$B$89:$C$93),3),"")</f>
        <v/>
      </c>
      <c r="Y16" s="402"/>
      <c r="Z16" s="402"/>
      <c r="AA16" s="403"/>
      <c r="AB16" s="401" t="str">
        <f t="shared" si="2"/>
        <v/>
      </c>
      <c r="AC16" s="402"/>
      <c r="AD16" s="402"/>
      <c r="AE16" s="403"/>
      <c r="AF16" s="96"/>
      <c r="AG16" s="96"/>
      <c r="AH16" s="97"/>
      <c r="AI16" s="86" t="str">
        <f t="shared" si="0"/>
        <v/>
      </c>
    </row>
    <row r="17" spans="1:35" ht="16.5" x14ac:dyDescent="0.3">
      <c r="A17" s="62" t="str">
        <f>IF($AI$9&lt;&gt;"",IF(Anagrafica!A104&lt;&gt;"",Anagrafica!A104,""),"")</f>
        <v/>
      </c>
      <c r="B17" s="374" t="str">
        <f>IF(A17&lt;&gt;"",IF(Anagrafica!B104&lt;&gt;"",Anagrafica!B104,""),"")</f>
        <v/>
      </c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4"/>
      <c r="N17" s="374"/>
      <c r="O17" s="374"/>
      <c r="P17" s="374"/>
      <c r="Q17" s="374"/>
      <c r="R17" s="374"/>
      <c r="S17" s="376"/>
      <c r="T17" s="401" t="str">
        <f t="shared" si="1"/>
        <v/>
      </c>
      <c r="U17" s="402"/>
      <c r="V17" s="402"/>
      <c r="W17" s="402"/>
      <c r="X17" s="401" t="str">
        <f>IF(T17&lt;&gt;"",ROUND(T17/COUNTA(Anagrafica!$B$89:$C$93),3),"")</f>
        <v/>
      </c>
      <c r="Y17" s="402"/>
      <c r="Z17" s="402"/>
      <c r="AA17" s="403"/>
      <c r="AB17" s="401" t="str">
        <f t="shared" si="2"/>
        <v/>
      </c>
      <c r="AC17" s="402"/>
      <c r="AD17" s="402"/>
      <c r="AE17" s="403"/>
      <c r="AF17" s="96"/>
      <c r="AG17" s="96"/>
      <c r="AH17" s="97"/>
      <c r="AI17" s="86" t="str">
        <f t="shared" si="0"/>
        <v/>
      </c>
    </row>
    <row r="18" spans="1:35" ht="16.5" x14ac:dyDescent="0.3">
      <c r="A18" s="62" t="str">
        <f>IF($AI$9&lt;&gt;"",IF(Anagrafica!A105&lt;&gt;"",Anagrafica!A105,""),"")</f>
        <v/>
      </c>
      <c r="B18" s="374" t="str">
        <f>IF(A18&lt;&gt;"",IF(Anagrafica!B105&lt;&gt;"",Anagrafica!B105,""),"")</f>
        <v/>
      </c>
      <c r="C18" s="374"/>
      <c r="D18" s="374"/>
      <c r="E18" s="374"/>
      <c r="F18" s="374"/>
      <c r="G18" s="374"/>
      <c r="H18" s="374"/>
      <c r="I18" s="374"/>
      <c r="J18" s="374"/>
      <c r="K18" s="374"/>
      <c r="L18" s="374"/>
      <c r="M18" s="374"/>
      <c r="N18" s="374"/>
      <c r="O18" s="374"/>
      <c r="P18" s="374"/>
      <c r="Q18" s="374"/>
      <c r="R18" s="374"/>
      <c r="S18" s="376"/>
      <c r="T18" s="401" t="str">
        <f t="shared" si="1"/>
        <v/>
      </c>
      <c r="U18" s="402"/>
      <c r="V18" s="402"/>
      <c r="W18" s="402"/>
      <c r="X18" s="401" t="str">
        <f>IF(T18&lt;&gt;"",ROUND(T18/COUNTA(Anagrafica!$B$89:$C$93),3),"")</f>
        <v/>
      </c>
      <c r="Y18" s="402"/>
      <c r="Z18" s="402"/>
      <c r="AA18" s="403"/>
      <c r="AB18" s="401" t="str">
        <f t="shared" si="2"/>
        <v/>
      </c>
      <c r="AC18" s="402"/>
      <c r="AD18" s="402"/>
      <c r="AE18" s="403"/>
      <c r="AF18" s="96"/>
      <c r="AG18" s="96"/>
      <c r="AH18" s="97"/>
      <c r="AI18" s="86" t="str">
        <f t="shared" si="0"/>
        <v/>
      </c>
    </row>
    <row r="19" spans="1:35" ht="16.5" x14ac:dyDescent="0.3">
      <c r="A19" s="62" t="str">
        <f>IF($AI$9&lt;&gt;"",IF(Anagrafica!A106&lt;&gt;"",Anagrafica!A106,""),"")</f>
        <v/>
      </c>
      <c r="B19" s="374" t="str">
        <f>IF(A19&lt;&gt;"",IF(Anagrafica!B106&lt;&gt;"",Anagrafica!B106,""),"")</f>
        <v/>
      </c>
      <c r="C19" s="374"/>
      <c r="D19" s="374"/>
      <c r="E19" s="374"/>
      <c r="F19" s="374"/>
      <c r="G19" s="374"/>
      <c r="H19" s="374"/>
      <c r="I19" s="374"/>
      <c r="J19" s="374"/>
      <c r="K19" s="374"/>
      <c r="L19" s="374"/>
      <c r="M19" s="374"/>
      <c r="N19" s="374"/>
      <c r="O19" s="374"/>
      <c r="P19" s="374"/>
      <c r="Q19" s="374"/>
      <c r="R19" s="374"/>
      <c r="S19" s="376"/>
      <c r="T19" s="401" t="str">
        <f t="shared" si="1"/>
        <v/>
      </c>
      <c r="U19" s="402"/>
      <c r="V19" s="402"/>
      <c r="W19" s="402"/>
      <c r="X19" s="401" t="str">
        <f>IF(T19&lt;&gt;"",ROUND(T19/COUNTA(Anagrafica!$B$89:$C$93),3),"")</f>
        <v/>
      </c>
      <c r="Y19" s="402"/>
      <c r="Z19" s="402"/>
      <c r="AA19" s="403"/>
      <c r="AB19" s="401" t="str">
        <f t="shared" si="2"/>
        <v/>
      </c>
      <c r="AC19" s="402"/>
      <c r="AD19" s="402"/>
      <c r="AE19" s="403"/>
      <c r="AF19" s="96"/>
      <c r="AG19" s="96"/>
      <c r="AH19" s="97"/>
      <c r="AI19" s="86" t="str">
        <f t="shared" si="0"/>
        <v/>
      </c>
    </row>
    <row r="20" spans="1:35" ht="16.5" x14ac:dyDescent="0.3">
      <c r="A20" s="62" t="str">
        <f>IF($AI$9&lt;&gt;"",IF(Anagrafica!A107&lt;&gt;"",Anagrafica!A107,""),"")</f>
        <v/>
      </c>
      <c r="B20" s="374" t="str">
        <f>IF(A20&lt;&gt;"",IF(Anagrafica!B107&lt;&gt;"",Anagrafica!B107,""),"")</f>
        <v/>
      </c>
      <c r="C20" s="374"/>
      <c r="D20" s="374"/>
      <c r="E20" s="374"/>
      <c r="F20" s="374"/>
      <c r="G20" s="374"/>
      <c r="H20" s="374"/>
      <c r="I20" s="374"/>
      <c r="J20" s="374"/>
      <c r="K20" s="374"/>
      <c r="L20" s="374"/>
      <c r="M20" s="374"/>
      <c r="N20" s="374"/>
      <c r="O20" s="374"/>
      <c r="P20" s="374"/>
      <c r="Q20" s="374"/>
      <c r="R20" s="374"/>
      <c r="S20" s="376"/>
      <c r="T20" s="401" t="str">
        <f t="shared" si="1"/>
        <v/>
      </c>
      <c r="U20" s="402"/>
      <c r="V20" s="402"/>
      <c r="W20" s="402"/>
      <c r="X20" s="401" t="str">
        <f>IF(T20&lt;&gt;"",ROUND(T20/COUNTA(Anagrafica!$B$89:$C$93),3),"")</f>
        <v/>
      </c>
      <c r="Y20" s="402"/>
      <c r="Z20" s="402"/>
      <c r="AA20" s="403"/>
      <c r="AB20" s="401" t="str">
        <f t="shared" si="2"/>
        <v/>
      </c>
      <c r="AC20" s="402"/>
      <c r="AD20" s="402"/>
      <c r="AE20" s="403"/>
      <c r="AF20" s="96"/>
      <c r="AG20" s="96"/>
      <c r="AH20" s="97"/>
      <c r="AI20" s="86" t="str">
        <f t="shared" si="0"/>
        <v/>
      </c>
    </row>
    <row r="21" spans="1:35" ht="16.5" x14ac:dyDescent="0.3">
      <c r="A21" s="62" t="str">
        <f>IF($AI$9&lt;&gt;"",IF(Anagrafica!A108&lt;&gt;"",Anagrafica!A108,""),"")</f>
        <v/>
      </c>
      <c r="B21" s="374" t="str">
        <f>IF(A21&lt;&gt;"",IF(Anagrafica!B108&lt;&gt;"",Anagrafica!B108,""),"")</f>
        <v/>
      </c>
      <c r="C21" s="374"/>
      <c r="D21" s="374"/>
      <c r="E21" s="374"/>
      <c r="F21" s="374"/>
      <c r="G21" s="374"/>
      <c r="H21" s="374"/>
      <c r="I21" s="374"/>
      <c r="J21" s="374"/>
      <c r="K21" s="374"/>
      <c r="L21" s="374"/>
      <c r="M21" s="374"/>
      <c r="N21" s="374"/>
      <c r="O21" s="374"/>
      <c r="P21" s="374"/>
      <c r="Q21" s="374"/>
      <c r="R21" s="374"/>
      <c r="S21" s="376"/>
      <c r="T21" s="401" t="str">
        <f t="shared" si="1"/>
        <v/>
      </c>
      <c r="U21" s="402"/>
      <c r="V21" s="402"/>
      <c r="W21" s="402"/>
      <c r="X21" s="401" t="str">
        <f>IF(T21&lt;&gt;"",ROUND(T21/COUNTA(Anagrafica!$B$89:$C$93),3),"")</f>
        <v/>
      </c>
      <c r="Y21" s="402"/>
      <c r="Z21" s="402"/>
      <c r="AA21" s="403"/>
      <c r="AB21" s="401" t="str">
        <f t="shared" si="2"/>
        <v/>
      </c>
      <c r="AC21" s="402"/>
      <c r="AD21" s="402"/>
      <c r="AE21" s="403"/>
      <c r="AF21" s="96"/>
      <c r="AG21" s="96"/>
      <c r="AH21" s="97"/>
      <c r="AI21" s="86" t="str">
        <f t="shared" si="0"/>
        <v/>
      </c>
    </row>
    <row r="22" spans="1:35" ht="16.5" x14ac:dyDescent="0.3">
      <c r="A22" s="62" t="str">
        <f>IF($AI$9&lt;&gt;"",IF(Anagrafica!A109&lt;&gt;"",Anagrafica!A109,""),"")</f>
        <v/>
      </c>
      <c r="B22" s="374" t="str">
        <f>IF(A22&lt;&gt;"",IF(Anagrafica!B109&lt;&gt;"",Anagrafica!B109,""),"")</f>
        <v/>
      </c>
      <c r="C22" s="374"/>
      <c r="D22" s="374"/>
      <c r="E22" s="374"/>
      <c r="F22" s="374"/>
      <c r="G22" s="374"/>
      <c r="H22" s="374"/>
      <c r="I22" s="374"/>
      <c r="J22" s="374"/>
      <c r="K22" s="374"/>
      <c r="L22" s="374"/>
      <c r="M22" s="374"/>
      <c r="N22" s="374"/>
      <c r="O22" s="374"/>
      <c r="P22" s="374"/>
      <c r="Q22" s="374"/>
      <c r="R22" s="374"/>
      <c r="S22" s="376"/>
      <c r="T22" s="401" t="str">
        <f t="shared" si="1"/>
        <v/>
      </c>
      <c r="U22" s="402"/>
      <c r="V22" s="402"/>
      <c r="W22" s="402"/>
      <c r="X22" s="401" t="str">
        <f>IF(T22&lt;&gt;"",ROUND(T22/COUNTA(Anagrafica!$B$89:$C$93),3),"")</f>
        <v/>
      </c>
      <c r="Y22" s="402"/>
      <c r="Z22" s="402"/>
      <c r="AA22" s="403"/>
      <c r="AB22" s="401" t="str">
        <f t="shared" si="2"/>
        <v/>
      </c>
      <c r="AC22" s="402"/>
      <c r="AD22" s="402"/>
      <c r="AE22" s="403"/>
      <c r="AF22" s="96"/>
      <c r="AG22" s="96"/>
      <c r="AH22" s="97"/>
      <c r="AI22" s="86" t="str">
        <f t="shared" si="0"/>
        <v/>
      </c>
    </row>
    <row r="23" spans="1:35" ht="16.5" x14ac:dyDescent="0.3">
      <c r="A23" s="62" t="str">
        <f>IF($AI$9&lt;&gt;"",IF(Anagrafica!A110&lt;&gt;"",Anagrafica!A110,""),"")</f>
        <v/>
      </c>
      <c r="B23" s="374" t="str">
        <f>IF(A23&lt;&gt;"",IF(Anagrafica!B110&lt;&gt;"",Anagrafica!B110,""),"")</f>
        <v/>
      </c>
      <c r="C23" s="374"/>
      <c r="D23" s="374"/>
      <c r="E23" s="374"/>
      <c r="F23" s="374"/>
      <c r="G23" s="374"/>
      <c r="H23" s="374"/>
      <c r="I23" s="374"/>
      <c r="J23" s="374"/>
      <c r="K23" s="374"/>
      <c r="L23" s="374"/>
      <c r="M23" s="374"/>
      <c r="N23" s="374"/>
      <c r="O23" s="374"/>
      <c r="P23" s="374"/>
      <c r="Q23" s="374"/>
      <c r="R23" s="374"/>
      <c r="S23" s="376"/>
      <c r="T23" s="401" t="str">
        <f t="shared" si="1"/>
        <v/>
      </c>
      <c r="U23" s="402"/>
      <c r="V23" s="402"/>
      <c r="W23" s="402"/>
      <c r="X23" s="401" t="str">
        <f>IF(T23&lt;&gt;"",ROUND(T23/COUNTA(Anagrafica!$B$89:$C$93),3),"")</f>
        <v/>
      </c>
      <c r="Y23" s="402"/>
      <c r="Z23" s="402"/>
      <c r="AA23" s="403"/>
      <c r="AB23" s="401" t="str">
        <f t="shared" si="2"/>
        <v/>
      </c>
      <c r="AC23" s="402"/>
      <c r="AD23" s="402"/>
      <c r="AE23" s="403"/>
      <c r="AF23" s="96"/>
      <c r="AG23" s="96"/>
      <c r="AH23" s="97"/>
      <c r="AI23" s="86" t="str">
        <f t="shared" si="0"/>
        <v/>
      </c>
    </row>
    <row r="24" spans="1:35" ht="16.5" x14ac:dyDescent="0.3">
      <c r="A24" s="62" t="str">
        <f>IF($AI$9&lt;&gt;"",IF(Anagrafica!A111&lt;&gt;"",Anagrafica!A111,""),"")</f>
        <v/>
      </c>
      <c r="B24" s="374" t="str">
        <f>IF(A24&lt;&gt;"",IF(Anagrafica!B111&lt;&gt;"",Anagrafica!B111,""),"")</f>
        <v/>
      </c>
      <c r="C24" s="374"/>
      <c r="D24" s="374"/>
      <c r="E24" s="374"/>
      <c r="F24" s="374"/>
      <c r="G24" s="374"/>
      <c r="H24" s="374"/>
      <c r="I24" s="374"/>
      <c r="J24" s="374"/>
      <c r="K24" s="374"/>
      <c r="L24" s="374"/>
      <c r="M24" s="374"/>
      <c r="N24" s="374"/>
      <c r="O24" s="374"/>
      <c r="P24" s="374"/>
      <c r="Q24" s="374"/>
      <c r="R24" s="374"/>
      <c r="S24" s="376"/>
      <c r="T24" s="401" t="str">
        <f t="shared" si="1"/>
        <v/>
      </c>
      <c r="U24" s="402"/>
      <c r="V24" s="402"/>
      <c r="W24" s="402"/>
      <c r="X24" s="401" t="str">
        <f>IF(T24&lt;&gt;"",ROUND(T24/COUNTA(Anagrafica!$B$89:$C$93),3),"")</f>
        <v/>
      </c>
      <c r="Y24" s="402"/>
      <c r="Z24" s="402"/>
      <c r="AA24" s="403"/>
      <c r="AB24" s="401" t="str">
        <f t="shared" si="2"/>
        <v/>
      </c>
      <c r="AC24" s="402"/>
      <c r="AD24" s="402"/>
      <c r="AE24" s="403"/>
      <c r="AF24" s="96"/>
      <c r="AG24" s="96"/>
      <c r="AH24" s="97"/>
      <c r="AI24" s="86" t="str">
        <f t="shared" si="0"/>
        <v/>
      </c>
    </row>
    <row r="25" spans="1:35" ht="16.5" x14ac:dyDescent="0.3">
      <c r="A25" s="62" t="str">
        <f>IF($AI$9&lt;&gt;"",IF(Anagrafica!A112&lt;&gt;"",Anagrafica!A112,""),"")</f>
        <v/>
      </c>
      <c r="B25" s="374" t="str">
        <f>IF(A25&lt;&gt;"",IF(Anagrafica!B112&lt;&gt;"",Anagrafica!B112,""),"")</f>
        <v/>
      </c>
      <c r="C25" s="374"/>
      <c r="D25" s="374"/>
      <c r="E25" s="374"/>
      <c r="F25" s="374"/>
      <c r="G25" s="374"/>
      <c r="H25" s="374"/>
      <c r="I25" s="374"/>
      <c r="J25" s="374"/>
      <c r="K25" s="374"/>
      <c r="L25" s="374"/>
      <c r="M25" s="374"/>
      <c r="N25" s="374"/>
      <c r="O25" s="374"/>
      <c r="P25" s="374"/>
      <c r="Q25" s="374"/>
      <c r="R25" s="374"/>
      <c r="S25" s="376"/>
      <c r="T25" s="401" t="str">
        <f t="shared" si="1"/>
        <v/>
      </c>
      <c r="U25" s="402"/>
      <c r="V25" s="402"/>
      <c r="W25" s="402"/>
      <c r="X25" s="401" t="str">
        <f>IF(T25&lt;&gt;"",ROUND(T25/COUNTA(Anagrafica!$B$89:$C$93),3),"")</f>
        <v/>
      </c>
      <c r="Y25" s="402"/>
      <c r="Z25" s="402"/>
      <c r="AA25" s="403"/>
      <c r="AB25" s="401" t="str">
        <f t="shared" si="2"/>
        <v/>
      </c>
      <c r="AC25" s="402"/>
      <c r="AD25" s="402"/>
      <c r="AE25" s="403"/>
      <c r="AF25" s="96"/>
      <c r="AG25" s="96"/>
      <c r="AH25" s="97"/>
      <c r="AI25" s="86" t="str">
        <f t="shared" si="0"/>
        <v/>
      </c>
    </row>
    <row r="26" spans="1:35" ht="16.5" x14ac:dyDescent="0.3">
      <c r="A26" s="63" t="str">
        <f>IF($AI$9&lt;&gt;"",IF(Anagrafica!A113&lt;&gt;"",Anagrafica!A113,""),"")</f>
        <v/>
      </c>
      <c r="B26" s="379" t="str">
        <f>IF(A26&lt;&gt;"",IF(Anagrafica!B113&lt;&gt;"",Anagrafica!B113,""),"")</f>
        <v/>
      </c>
      <c r="C26" s="379"/>
      <c r="D26" s="379"/>
      <c r="E26" s="379"/>
      <c r="F26" s="379"/>
      <c r="G26" s="379"/>
      <c r="H26" s="379"/>
      <c r="I26" s="379"/>
      <c r="J26" s="379"/>
      <c r="K26" s="379"/>
      <c r="L26" s="379"/>
      <c r="M26" s="379"/>
      <c r="N26" s="379"/>
      <c r="O26" s="379"/>
      <c r="P26" s="379"/>
      <c r="Q26" s="379"/>
      <c r="R26" s="379"/>
      <c r="S26" s="380"/>
      <c r="T26" s="407" t="str">
        <f t="shared" si="1"/>
        <v/>
      </c>
      <c r="U26" s="408"/>
      <c r="V26" s="408"/>
      <c r="W26" s="408"/>
      <c r="X26" s="404" t="str">
        <f>IF(T26&lt;&gt;"",ROUND(T26/COUNTA(Anagrafica!$B$89:$C$93),3),"")</f>
        <v/>
      </c>
      <c r="Y26" s="405"/>
      <c r="Z26" s="405"/>
      <c r="AA26" s="406"/>
      <c r="AB26" s="404" t="str">
        <f t="shared" si="2"/>
        <v/>
      </c>
      <c r="AC26" s="405"/>
      <c r="AD26" s="405"/>
      <c r="AE26" s="406"/>
      <c r="AF26" s="96"/>
      <c r="AG26" s="96"/>
      <c r="AH26" s="97"/>
      <c r="AI26" s="87" t="str">
        <f t="shared" si="0"/>
        <v/>
      </c>
    </row>
    <row r="27" spans="1:35" x14ac:dyDescent="0.2">
      <c r="A27" s="42"/>
      <c r="B27" s="42"/>
      <c r="C27" s="9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378"/>
      <c r="Q27" s="378"/>
      <c r="R27" s="378"/>
      <c r="S27" s="378"/>
      <c r="T27" s="400"/>
      <c r="U27" s="400"/>
      <c r="V27" s="400"/>
      <c r="W27" s="400"/>
      <c r="X27" s="42"/>
      <c r="Y27" s="42"/>
      <c r="Z27" s="42"/>
      <c r="AA27" s="42"/>
      <c r="AB27" s="26"/>
      <c r="AC27" s="26"/>
      <c r="AD27" s="26"/>
      <c r="AE27" s="26"/>
      <c r="AF27" s="104"/>
      <c r="AG27" s="104"/>
      <c r="AH27" s="103"/>
      <c r="AI27" s="42"/>
    </row>
    <row r="29" spans="1:35" s="20" customFormat="1" ht="16.5" x14ac:dyDescent="0.3">
      <c r="A29" s="19" t="str">
        <f>IF(Anagrafica!A89&lt;&gt;"",Anagrafica!A89&amp;" - "&amp;Anagrafica!B89,"")</f>
        <v>1 - Commissario 1</v>
      </c>
      <c r="C29" s="28"/>
      <c r="AG29" s="28"/>
    </row>
    <row r="30" spans="1:35" s="5" customFormat="1" ht="13.5" customHeight="1" x14ac:dyDescent="0.2">
      <c r="A30" s="4" t="s">
        <v>10</v>
      </c>
      <c r="C30" s="60" t="str">
        <f>$A$13</f>
        <v/>
      </c>
      <c r="E30" s="60" t="str">
        <f>+$A$14</f>
        <v/>
      </c>
      <c r="G30" s="60" t="str">
        <f>+$A$15</f>
        <v/>
      </c>
      <c r="I30" s="60" t="str">
        <f>+$A$16</f>
        <v/>
      </c>
      <c r="K30" s="60" t="str">
        <f>+$A$17</f>
        <v/>
      </c>
      <c r="M30" s="60" t="str">
        <f>+$A$18</f>
        <v/>
      </c>
      <c r="O30" s="60" t="str">
        <f>+$A$19</f>
        <v/>
      </c>
      <c r="Q30" s="60" t="str">
        <f>+$A$20</f>
        <v/>
      </c>
      <c r="S30" s="60" t="str">
        <f>+$A$21</f>
        <v/>
      </c>
      <c r="U30" s="60" t="str">
        <f>+$A$22</f>
        <v/>
      </c>
      <c r="W30" s="60" t="str">
        <f>+$A$23</f>
        <v/>
      </c>
      <c r="Y30" s="60" t="str">
        <f>+$A$24</f>
        <v/>
      </c>
      <c r="AA30" s="60" t="str">
        <f>+$A$25</f>
        <v/>
      </c>
      <c r="AC30" s="60" t="str">
        <f>+$A$26</f>
        <v/>
      </c>
      <c r="AE30" s="26"/>
      <c r="AG30" s="4" t="s">
        <v>10</v>
      </c>
      <c r="AH30" s="5" t="s">
        <v>1</v>
      </c>
      <c r="AI30" s="5" t="s">
        <v>0</v>
      </c>
    </row>
    <row r="31" spans="1:35" ht="13.5" x14ac:dyDescent="0.25">
      <c r="A31" s="59" t="str">
        <f>+$A$12</f>
        <v/>
      </c>
      <c r="B31" s="22"/>
      <c r="C31" s="23"/>
      <c r="D31" s="22"/>
      <c r="E31" s="23"/>
      <c r="F31" s="22"/>
      <c r="G31" s="23"/>
      <c r="H31" s="22"/>
      <c r="I31" s="23"/>
      <c r="J31" s="22"/>
      <c r="K31" s="23"/>
      <c r="L31" s="22"/>
      <c r="M31" s="23"/>
      <c r="N31" s="22"/>
      <c r="O31" s="23"/>
      <c r="P31" s="22"/>
      <c r="Q31" s="23"/>
      <c r="R31" s="22"/>
      <c r="S31" s="23"/>
      <c r="T31" s="22"/>
      <c r="U31" s="23"/>
      <c r="V31" s="22"/>
      <c r="W31" s="23"/>
      <c r="X31" s="22"/>
      <c r="Y31" s="23"/>
      <c r="Z31" s="22"/>
      <c r="AA31" s="23"/>
      <c r="AB31" s="22"/>
      <c r="AC31" s="23"/>
      <c r="AE31" s="29" t="str">
        <f t="shared" ref="AE31:AE44" si="3">IF(OR(A31="",AND(A31&lt;&gt;"",A32="")),"",SUM(B31,D31,F31,H31,J31,L31,N31,P31,R31,T31,V31,X31,Z31,AB31))</f>
        <v/>
      </c>
      <c r="AG31" s="6" t="str">
        <f>+$A$12</f>
        <v/>
      </c>
      <c r="AH31" s="6" t="str">
        <f>IF(A31&lt;&gt;"",AE31,"")</f>
        <v/>
      </c>
      <c r="AI31" s="105" t="str">
        <f>IF(AH31="","",IF(AH31&gt;0,ROUND(AH31/LARGE(AH31:AH45,1),3),0))</f>
        <v/>
      </c>
    </row>
    <row r="32" spans="1:35" ht="13.5" x14ac:dyDescent="0.25">
      <c r="A32" s="59" t="str">
        <f>+$A$13</f>
        <v/>
      </c>
      <c r="B32" s="24"/>
      <c r="C32" s="24"/>
      <c r="D32" s="22"/>
      <c r="E32" s="23"/>
      <c r="F32" s="22"/>
      <c r="G32" s="23"/>
      <c r="H32" s="22"/>
      <c r="I32" s="23"/>
      <c r="J32" s="22"/>
      <c r="K32" s="23"/>
      <c r="L32" s="22"/>
      <c r="M32" s="23"/>
      <c r="N32" s="22"/>
      <c r="O32" s="23"/>
      <c r="P32" s="22"/>
      <c r="Q32" s="23"/>
      <c r="R32" s="22"/>
      <c r="S32" s="23"/>
      <c r="T32" s="22"/>
      <c r="U32" s="23"/>
      <c r="V32" s="22"/>
      <c r="W32" s="23"/>
      <c r="X32" s="22"/>
      <c r="Y32" s="23"/>
      <c r="Z32" s="22"/>
      <c r="AA32" s="23"/>
      <c r="AB32" s="22"/>
      <c r="AC32" s="23"/>
      <c r="AE32" s="29" t="str">
        <f t="shared" si="3"/>
        <v/>
      </c>
      <c r="AG32" s="7" t="str">
        <f>+$A$13</f>
        <v/>
      </c>
      <c r="AH32" s="7" t="str">
        <f>IF(A32&lt;&gt;"",IF(AE32&lt;&gt;"",AE32,0)+IF(C46&lt;&gt;"",C46,0),"")</f>
        <v/>
      </c>
      <c r="AI32" s="106" t="str">
        <f>IF(AH32="","",IF(AH32&gt;0,ROUND(AH32/LARGE(AH31:AH45,1),3),0))</f>
        <v/>
      </c>
    </row>
    <row r="33" spans="1:35" ht="13.5" x14ac:dyDescent="0.25">
      <c r="A33" s="59" t="str">
        <f>+$A$14</f>
        <v/>
      </c>
      <c r="B33" s="24"/>
      <c r="C33" s="24"/>
      <c r="D33" s="24"/>
      <c r="E33" s="24"/>
      <c r="F33" s="22"/>
      <c r="G33" s="23"/>
      <c r="H33" s="22"/>
      <c r="I33" s="23"/>
      <c r="J33" s="22"/>
      <c r="K33" s="23"/>
      <c r="L33" s="22"/>
      <c r="M33" s="23"/>
      <c r="N33" s="22"/>
      <c r="O33" s="23"/>
      <c r="P33" s="22"/>
      <c r="Q33" s="23"/>
      <c r="R33" s="22"/>
      <c r="S33" s="23"/>
      <c r="T33" s="22"/>
      <c r="U33" s="23"/>
      <c r="V33" s="22"/>
      <c r="W33" s="23"/>
      <c r="X33" s="22"/>
      <c r="Y33" s="23"/>
      <c r="Z33" s="22"/>
      <c r="AA33" s="23"/>
      <c r="AB33" s="22"/>
      <c r="AC33" s="23"/>
      <c r="AE33" s="29" t="str">
        <f t="shared" si="3"/>
        <v/>
      </c>
      <c r="AG33" s="7" t="str">
        <f>+$A$14</f>
        <v/>
      </c>
      <c r="AH33" s="7" t="str">
        <f>IF(A33&lt;&gt;"",IF(AE33&lt;&gt;"",AE33,0)+IF(E46&lt;&gt;"",E46,0),"")</f>
        <v/>
      </c>
      <c r="AI33" s="106" t="str">
        <f>IF(AH33="","",IF(AH33&gt;0,ROUND(AH33/LARGE(AH31:AH45,1),3),0))</f>
        <v/>
      </c>
    </row>
    <row r="34" spans="1:35" ht="13.5" x14ac:dyDescent="0.25">
      <c r="A34" s="59" t="str">
        <f>+$A$15</f>
        <v/>
      </c>
      <c r="B34" s="24"/>
      <c r="C34" s="24"/>
      <c r="D34" s="24"/>
      <c r="E34" s="24"/>
      <c r="F34" s="24"/>
      <c r="G34" s="24"/>
      <c r="H34" s="22"/>
      <c r="I34" s="23"/>
      <c r="J34" s="22"/>
      <c r="K34" s="23"/>
      <c r="L34" s="22"/>
      <c r="M34" s="23"/>
      <c r="N34" s="22"/>
      <c r="O34" s="23"/>
      <c r="P34" s="22"/>
      <c r="Q34" s="23"/>
      <c r="R34" s="22"/>
      <c r="S34" s="23"/>
      <c r="T34" s="22"/>
      <c r="U34" s="23"/>
      <c r="V34" s="22"/>
      <c r="W34" s="23"/>
      <c r="X34" s="22"/>
      <c r="Y34" s="23"/>
      <c r="Z34" s="22"/>
      <c r="AA34" s="23"/>
      <c r="AB34" s="22"/>
      <c r="AC34" s="23"/>
      <c r="AE34" s="29" t="str">
        <f t="shared" si="3"/>
        <v/>
      </c>
      <c r="AG34" s="7" t="str">
        <f>+$A$15</f>
        <v/>
      </c>
      <c r="AH34" s="7" t="str">
        <f>IF(A34&lt;&gt;"",IF(AE34&lt;&gt;"",AE34,0)+IF(G46&lt;&gt;"",G46,0),"")</f>
        <v/>
      </c>
      <c r="AI34" s="106" t="str">
        <f>IF(AH34="","",IF(AH34&gt;0,ROUND(AH34/LARGE(AH31:AH45,1),3),0))</f>
        <v/>
      </c>
    </row>
    <row r="35" spans="1:35" ht="13.5" x14ac:dyDescent="0.25">
      <c r="A35" s="59" t="str">
        <f>+$A$16</f>
        <v/>
      </c>
      <c r="B35" s="24"/>
      <c r="C35" s="24"/>
      <c r="D35" s="24"/>
      <c r="E35" s="24"/>
      <c r="F35" s="24"/>
      <c r="G35" s="24"/>
      <c r="H35" s="24"/>
      <c r="I35" s="24"/>
      <c r="J35" s="22"/>
      <c r="K35" s="23"/>
      <c r="L35" s="22"/>
      <c r="M35" s="23"/>
      <c r="N35" s="22"/>
      <c r="O35" s="23"/>
      <c r="P35" s="22"/>
      <c r="Q35" s="23"/>
      <c r="R35" s="22"/>
      <c r="S35" s="23"/>
      <c r="T35" s="22"/>
      <c r="U35" s="23"/>
      <c r="V35" s="22"/>
      <c r="W35" s="23"/>
      <c r="X35" s="22"/>
      <c r="Y35" s="23"/>
      <c r="Z35" s="22"/>
      <c r="AA35" s="23"/>
      <c r="AB35" s="22"/>
      <c r="AC35" s="23"/>
      <c r="AE35" s="29" t="str">
        <f t="shared" si="3"/>
        <v/>
      </c>
      <c r="AG35" s="7" t="str">
        <f>+$A$16</f>
        <v/>
      </c>
      <c r="AH35" s="7" t="str">
        <f>IF(A35&lt;&gt;"",IF(AE35&lt;&gt;"",AE35,0)+IF(I46&lt;&gt;"",I46,0),"")</f>
        <v/>
      </c>
      <c r="AI35" s="106" t="str">
        <f>IF(AH35="","",IF(AH35&gt;0,ROUND(AH35/LARGE(AH31:AH45,1),3),0))</f>
        <v/>
      </c>
    </row>
    <row r="36" spans="1:35" ht="13.5" x14ac:dyDescent="0.25">
      <c r="A36" s="59" t="str">
        <f>+$A$17</f>
        <v/>
      </c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2"/>
      <c r="M36" s="23"/>
      <c r="N36" s="22"/>
      <c r="O36" s="23"/>
      <c r="P36" s="22"/>
      <c r="Q36" s="23"/>
      <c r="R36" s="22"/>
      <c r="S36" s="23"/>
      <c r="T36" s="22"/>
      <c r="U36" s="23"/>
      <c r="V36" s="22"/>
      <c r="W36" s="23"/>
      <c r="X36" s="22"/>
      <c r="Y36" s="23"/>
      <c r="Z36" s="22"/>
      <c r="AA36" s="23"/>
      <c r="AB36" s="22"/>
      <c r="AC36" s="23"/>
      <c r="AE36" s="29" t="str">
        <f t="shared" si="3"/>
        <v/>
      </c>
      <c r="AG36" s="7" t="str">
        <f>+$A$17</f>
        <v/>
      </c>
      <c r="AH36" s="7" t="str">
        <f>IF(A36&lt;&gt;"",IF(AE36&lt;&gt;"",AE36,0)+IF(K46&lt;&gt;"",K46,0),"")</f>
        <v/>
      </c>
      <c r="AI36" s="106" t="str">
        <f>IF(AH36="","",IF(AH36&gt;0,ROUND(AH36/LARGE(AH31:AH45,1),3),0))</f>
        <v/>
      </c>
    </row>
    <row r="37" spans="1:35" ht="13.5" x14ac:dyDescent="0.25">
      <c r="A37" s="59" t="str">
        <f>+$A$18</f>
        <v/>
      </c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2"/>
      <c r="O37" s="23"/>
      <c r="P37" s="22"/>
      <c r="Q37" s="23"/>
      <c r="R37" s="22"/>
      <c r="S37" s="23"/>
      <c r="T37" s="22"/>
      <c r="U37" s="23"/>
      <c r="V37" s="22"/>
      <c r="W37" s="23"/>
      <c r="X37" s="22"/>
      <c r="Y37" s="23"/>
      <c r="Z37" s="22"/>
      <c r="AA37" s="23"/>
      <c r="AB37" s="22"/>
      <c r="AC37" s="23"/>
      <c r="AE37" s="29" t="str">
        <f t="shared" si="3"/>
        <v/>
      </c>
      <c r="AG37" s="7" t="str">
        <f>+$A$18</f>
        <v/>
      </c>
      <c r="AH37" s="7" t="str">
        <f>IF(A37&lt;&gt;"",IF(AE37&lt;&gt;"",AE37,0)+IF(M46&lt;&gt;"",M46,0),"")</f>
        <v/>
      </c>
      <c r="AI37" s="106" t="str">
        <f>IF(AH37="","",IF(AH37&gt;0,ROUND(AH37/LARGE(AH31:AH45,1),3),0))</f>
        <v/>
      </c>
    </row>
    <row r="38" spans="1:35" ht="13.5" x14ac:dyDescent="0.25">
      <c r="A38" s="59" t="str">
        <f>+$A$19</f>
        <v/>
      </c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2"/>
      <c r="Q38" s="23"/>
      <c r="R38" s="22"/>
      <c r="S38" s="23"/>
      <c r="T38" s="22"/>
      <c r="U38" s="23"/>
      <c r="V38" s="22"/>
      <c r="W38" s="23"/>
      <c r="X38" s="22"/>
      <c r="Y38" s="23"/>
      <c r="Z38" s="22"/>
      <c r="AA38" s="23"/>
      <c r="AB38" s="22"/>
      <c r="AC38" s="23"/>
      <c r="AE38" s="29" t="str">
        <f t="shared" si="3"/>
        <v/>
      </c>
      <c r="AG38" s="7" t="str">
        <f>+$A$19</f>
        <v/>
      </c>
      <c r="AH38" s="7" t="str">
        <f>IF(A38&lt;&gt;"",IF(AE38&lt;&gt;"",AE38,0)+IF(O46&lt;&gt;"",O46,0),"")</f>
        <v/>
      </c>
      <c r="AI38" s="106" t="str">
        <f>IF(AH38="","",IF(AH38&gt;0,ROUND(AH38/LARGE(AH31:AH45,1),3),0))</f>
        <v/>
      </c>
    </row>
    <row r="39" spans="1:35" ht="13.5" x14ac:dyDescent="0.25">
      <c r="A39" s="59" t="str">
        <f>+$A$20</f>
        <v/>
      </c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2"/>
      <c r="S39" s="23"/>
      <c r="T39" s="22"/>
      <c r="U39" s="23"/>
      <c r="V39" s="22"/>
      <c r="W39" s="23"/>
      <c r="X39" s="22"/>
      <c r="Y39" s="23"/>
      <c r="Z39" s="22"/>
      <c r="AA39" s="23"/>
      <c r="AB39" s="22"/>
      <c r="AC39" s="23"/>
      <c r="AE39" s="29" t="str">
        <f t="shared" si="3"/>
        <v/>
      </c>
      <c r="AG39" s="7" t="str">
        <f>+$A$20</f>
        <v/>
      </c>
      <c r="AH39" s="7" t="str">
        <f>IF(A39&lt;&gt;"",IF(AE39&lt;&gt;"",AE39,0)+IF(Q46&lt;&gt;"",Q46,0),"")</f>
        <v/>
      </c>
      <c r="AI39" s="106" t="str">
        <f>IF(AH39="","",IF(AH39&gt;0,ROUND(AH39/LARGE(AH31:AH45,1),3),0))</f>
        <v/>
      </c>
    </row>
    <row r="40" spans="1:35" ht="13.5" x14ac:dyDescent="0.25">
      <c r="A40" s="59" t="str">
        <f>+$A$21</f>
        <v/>
      </c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2"/>
      <c r="U40" s="23"/>
      <c r="V40" s="22"/>
      <c r="W40" s="23"/>
      <c r="X40" s="22"/>
      <c r="Y40" s="23"/>
      <c r="Z40" s="22"/>
      <c r="AA40" s="23"/>
      <c r="AB40" s="22"/>
      <c r="AC40" s="23"/>
      <c r="AE40" s="29" t="str">
        <f t="shared" si="3"/>
        <v/>
      </c>
      <c r="AG40" s="7" t="str">
        <f>+$A$21</f>
        <v/>
      </c>
      <c r="AH40" s="7" t="str">
        <f>IF(A40&lt;&gt;"",IF(AE40&lt;&gt;"",AE40,0)+IF(S46&lt;&gt;"",S46,0),"")</f>
        <v/>
      </c>
      <c r="AI40" s="106" t="str">
        <f>IF(AH40="","",IF(AH40&gt;0,ROUND(AH40/LARGE(AH31:AH45,1),3),0))</f>
        <v/>
      </c>
    </row>
    <row r="41" spans="1:35" ht="13.5" x14ac:dyDescent="0.25">
      <c r="A41" s="59" t="str">
        <f>+$A$22</f>
        <v/>
      </c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2"/>
      <c r="W41" s="23"/>
      <c r="X41" s="22"/>
      <c r="Y41" s="23"/>
      <c r="Z41" s="22"/>
      <c r="AA41" s="23"/>
      <c r="AB41" s="22"/>
      <c r="AC41" s="23"/>
      <c r="AE41" s="29" t="str">
        <f t="shared" si="3"/>
        <v/>
      </c>
      <c r="AG41" s="7" t="str">
        <f>+$A$22</f>
        <v/>
      </c>
      <c r="AH41" s="7" t="str">
        <f>IF(A41&lt;&gt;"",IF(AE41&lt;&gt;"",AE41,0)+IF(U46&lt;&gt;"",U46,0),"")</f>
        <v/>
      </c>
      <c r="AI41" s="106" t="str">
        <f>IF(AH41="","",IF(AH41&gt;0,ROUND(AH41/LARGE(AH31:AH45,1),3),0))</f>
        <v/>
      </c>
    </row>
    <row r="42" spans="1:35" ht="13.5" x14ac:dyDescent="0.25">
      <c r="A42" s="59" t="str">
        <f>+$A$23</f>
        <v/>
      </c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2"/>
      <c r="Y42" s="23"/>
      <c r="Z42" s="22"/>
      <c r="AA42" s="23"/>
      <c r="AB42" s="22"/>
      <c r="AC42" s="23"/>
      <c r="AE42" s="29" t="str">
        <f t="shared" si="3"/>
        <v/>
      </c>
      <c r="AG42" s="7" t="str">
        <f>+$A$23</f>
        <v/>
      </c>
      <c r="AH42" s="7" t="str">
        <f>IF(A42&lt;&gt;"",IF(AE42&lt;&gt;"",AE42,0)+IF(W46&lt;&gt;"",W46,0),"")</f>
        <v/>
      </c>
      <c r="AI42" s="106" t="str">
        <f>IF(AH42="","",IF(AH42&gt;0,ROUND(AH42/LARGE(AH31:AH45,1),3),0))</f>
        <v/>
      </c>
    </row>
    <row r="43" spans="1:35" ht="13.5" x14ac:dyDescent="0.25">
      <c r="A43" s="59" t="str">
        <f>+$A$24</f>
        <v/>
      </c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2"/>
      <c r="AA43" s="23"/>
      <c r="AB43" s="22"/>
      <c r="AC43" s="23"/>
      <c r="AE43" s="29" t="str">
        <f t="shared" si="3"/>
        <v/>
      </c>
      <c r="AG43" s="7" t="str">
        <f>+$A$24</f>
        <v/>
      </c>
      <c r="AH43" s="7" t="str">
        <f>IF(A43&lt;&gt;"",IF(AE43&lt;&gt;"",AE43,0)+IF(Y46&lt;&gt;"",Y46,0),"")</f>
        <v/>
      </c>
      <c r="AI43" s="106" t="str">
        <f>IF(AH43="","",IF(AH43&gt;0,ROUND(AH43/LARGE(AH31:AH45,1),3),0))</f>
        <v/>
      </c>
    </row>
    <row r="44" spans="1:35" ht="13.5" x14ac:dyDescent="0.25">
      <c r="A44" s="59" t="str">
        <f>+$A$25</f>
        <v/>
      </c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2"/>
      <c r="AC44" s="23"/>
      <c r="AE44" s="29" t="str">
        <f t="shared" si="3"/>
        <v/>
      </c>
      <c r="AG44" s="7" t="str">
        <f>+$A$25</f>
        <v/>
      </c>
      <c r="AH44" s="7" t="str">
        <f>IF(A44&lt;&gt;"",IF(AE44&lt;&gt;"",AE44,0)+IF(AA46&lt;&gt;"",AA46,0),"")</f>
        <v/>
      </c>
      <c r="AI44" s="106" t="str">
        <f>IF(AH44="","",IF(AH44&gt;0,ROUND(AH44/LARGE(AH31:AH45,1),3),0))</f>
        <v/>
      </c>
    </row>
    <row r="45" spans="1:35" x14ac:dyDescent="0.2">
      <c r="A45" s="59" t="str">
        <f>+$A$26</f>
        <v/>
      </c>
      <c r="C45" s="3"/>
      <c r="AE45" s="26"/>
      <c r="AG45" s="40" t="str">
        <f>+$A$26</f>
        <v/>
      </c>
      <c r="AH45" s="40" t="str">
        <f>IF(A45&lt;&gt;"",IF(AE45&lt;&gt;"",AE45,0)+IF(AC46&lt;&gt;"",AC46,0),"")</f>
        <v/>
      </c>
      <c r="AI45" s="107" t="str">
        <f>IF(AH45="","",IF(AH45&gt;0,ROUND(AH45/LARGE(AH31:AH45,1),3),0))</f>
        <v/>
      </c>
    </row>
    <row r="46" spans="1:35" s="26" customFormat="1" x14ac:dyDescent="0.2">
      <c r="C46" s="27" t="str">
        <f>IF(C30="","",SUM(C31:C44))</f>
        <v/>
      </c>
      <c r="E46" s="27" t="str">
        <f>IF(E30="","",SUM(E31:E44))</f>
        <v/>
      </c>
      <c r="G46" s="27" t="str">
        <f>IF(G30="","",SUM(G31:G44))</f>
        <v/>
      </c>
      <c r="I46" s="27" t="str">
        <f>IF(I30="","",SUM(I31:I44))</f>
        <v/>
      </c>
      <c r="K46" s="27" t="str">
        <f>IF(K30="","",SUM(K31:K44))</f>
        <v/>
      </c>
      <c r="M46" s="27" t="str">
        <f>IF(M30="","",SUM(M31:M44))</f>
        <v/>
      </c>
      <c r="O46" s="27" t="str">
        <f>IF(O30="","",SUM(O31:O44))</f>
        <v/>
      </c>
      <c r="Q46" s="27" t="str">
        <f>IF(Q30="","",SUM(Q31:Q44))</f>
        <v/>
      </c>
      <c r="S46" s="27" t="str">
        <f>IF(S30="","",SUM(S31:S44))</f>
        <v/>
      </c>
      <c r="U46" s="27" t="str">
        <f>IF(U30="","",SUM(U31:U44))</f>
        <v/>
      </c>
      <c r="W46" s="27" t="str">
        <f>IF(W30="","",SUM(W31:W44))</f>
        <v/>
      </c>
      <c r="X46" s="27"/>
      <c r="Y46" s="27" t="str">
        <f>IF(Y30="","",SUM(Y31:Y44))</f>
        <v/>
      </c>
      <c r="AA46" s="27" t="str">
        <f>IF(AA30="","",SUM(AA31:AA44))</f>
        <v/>
      </c>
      <c r="AC46" s="27" t="str">
        <f>IF(AC30="","",SUM(AC31:AC44))</f>
        <v/>
      </c>
      <c r="AG46" s="41"/>
      <c r="AH46" s="93"/>
      <c r="AI46" s="41"/>
    </row>
    <row r="47" spans="1:35" ht="24" customHeight="1" x14ac:dyDescent="0.2">
      <c r="AC47" s="8" t="str">
        <f>"Firma ("&amp;Anagrafica!B89&amp;")"</f>
        <v>Firma (Commissario 1)</v>
      </c>
      <c r="AE47" s="88"/>
      <c r="AF47" s="88"/>
      <c r="AG47" s="89"/>
      <c r="AH47" s="88"/>
      <c r="AI47" s="88"/>
    </row>
    <row r="48" spans="1:35" ht="18.75" x14ac:dyDescent="0.3">
      <c r="A48" s="19" t="str">
        <f>IF(Anagrafica!A90&lt;&gt;"",Anagrafica!A90&amp;" - "&amp;Anagrafica!B90,"")</f>
        <v>2 - Commissario 2</v>
      </c>
      <c r="B48" s="20"/>
      <c r="D48" s="1"/>
      <c r="AE48" s="90"/>
      <c r="AF48" s="90"/>
      <c r="AG48" s="91"/>
      <c r="AH48" s="90"/>
      <c r="AI48" s="90"/>
    </row>
    <row r="49" spans="1:35" s="5" customFormat="1" ht="13.5" customHeight="1" x14ac:dyDescent="0.2">
      <c r="A49" s="4" t="s">
        <v>10</v>
      </c>
      <c r="C49" s="60" t="str">
        <f>$A$13</f>
        <v/>
      </c>
      <c r="E49" s="60" t="str">
        <f>+$A$14</f>
        <v/>
      </c>
      <c r="G49" s="60" t="str">
        <f>+$A$15</f>
        <v/>
      </c>
      <c r="I49" s="60" t="str">
        <f>+$A$16</f>
        <v/>
      </c>
      <c r="K49" s="60" t="str">
        <f>+$A$17</f>
        <v/>
      </c>
      <c r="M49" s="60" t="str">
        <f>+$A$18</f>
        <v/>
      </c>
      <c r="O49" s="60" t="str">
        <f>+$A$19</f>
        <v/>
      </c>
      <c r="Q49" s="60" t="str">
        <f>+$A$20</f>
        <v/>
      </c>
      <c r="S49" s="60" t="str">
        <f>+$A$21</f>
        <v/>
      </c>
      <c r="U49" s="60" t="str">
        <f>+$A$22</f>
        <v/>
      </c>
      <c r="W49" s="60" t="str">
        <f>+$A$23</f>
        <v/>
      </c>
      <c r="Y49" s="60" t="str">
        <f>+$A$24</f>
        <v/>
      </c>
      <c r="AA49" s="60" t="str">
        <f>+$A$25</f>
        <v/>
      </c>
      <c r="AC49" s="60" t="str">
        <f>+$A$26</f>
        <v/>
      </c>
      <c r="AE49" s="26"/>
      <c r="AG49" s="4" t="s">
        <v>10</v>
      </c>
      <c r="AH49" s="5" t="s">
        <v>1</v>
      </c>
      <c r="AI49" s="5" t="s">
        <v>0</v>
      </c>
    </row>
    <row r="50" spans="1:35" ht="13.5" x14ac:dyDescent="0.25">
      <c r="A50" s="59" t="str">
        <f>+$A$12</f>
        <v/>
      </c>
      <c r="B50" s="22"/>
      <c r="C50" s="23"/>
      <c r="D50" s="22"/>
      <c r="E50" s="23"/>
      <c r="F50" s="22"/>
      <c r="G50" s="23"/>
      <c r="H50" s="22"/>
      <c r="I50" s="23"/>
      <c r="J50" s="22"/>
      <c r="K50" s="23"/>
      <c r="L50" s="22"/>
      <c r="M50" s="23"/>
      <c r="N50" s="22"/>
      <c r="O50" s="23"/>
      <c r="P50" s="22"/>
      <c r="Q50" s="23"/>
      <c r="R50" s="22"/>
      <c r="S50" s="23"/>
      <c r="T50" s="22"/>
      <c r="U50" s="23"/>
      <c r="V50" s="22"/>
      <c r="W50" s="23"/>
      <c r="X50" s="22"/>
      <c r="Y50" s="23"/>
      <c r="Z50" s="22"/>
      <c r="AA50" s="23"/>
      <c r="AB50" s="22"/>
      <c r="AC50" s="23"/>
      <c r="AE50" s="29" t="str">
        <f t="shared" ref="AE50:AE63" si="4">IF(OR(A50="",AND(A50&lt;&gt;"",A51="")),"",SUM(B50,D50,F50,H50,J50,L50,N50,P50,R50,T50,V50,X50,Z50,AB50))</f>
        <v/>
      </c>
      <c r="AG50" s="6" t="str">
        <f>+$A$12</f>
        <v/>
      </c>
      <c r="AH50" s="6" t="str">
        <f>IF(A50&lt;&gt;"",AE50,"")</f>
        <v/>
      </c>
      <c r="AI50" s="105" t="str">
        <f>IF(AH50="","",IF(AH50&gt;0,ROUND(AH50/LARGE(AH50:AH64,1),3),0))</f>
        <v/>
      </c>
    </row>
    <row r="51" spans="1:35" ht="13.5" x14ac:dyDescent="0.25">
      <c r="A51" s="59" t="str">
        <f>+$A$13</f>
        <v/>
      </c>
      <c r="B51" s="24"/>
      <c r="C51" s="24"/>
      <c r="D51" s="22"/>
      <c r="E51" s="23"/>
      <c r="F51" s="22"/>
      <c r="G51" s="23"/>
      <c r="H51" s="22"/>
      <c r="I51" s="23"/>
      <c r="J51" s="22"/>
      <c r="K51" s="23"/>
      <c r="L51" s="22"/>
      <c r="M51" s="23"/>
      <c r="N51" s="22"/>
      <c r="O51" s="23"/>
      <c r="P51" s="22"/>
      <c r="Q51" s="23"/>
      <c r="R51" s="22"/>
      <c r="S51" s="23"/>
      <c r="T51" s="22"/>
      <c r="U51" s="23"/>
      <c r="V51" s="22"/>
      <c r="W51" s="23"/>
      <c r="X51" s="22"/>
      <c r="Y51" s="23"/>
      <c r="Z51" s="22"/>
      <c r="AA51" s="23"/>
      <c r="AB51" s="22"/>
      <c r="AC51" s="23"/>
      <c r="AE51" s="29" t="str">
        <f t="shared" si="4"/>
        <v/>
      </c>
      <c r="AG51" s="7" t="str">
        <f>+$A$13</f>
        <v/>
      </c>
      <c r="AH51" s="7" t="str">
        <f>IF(A51&lt;&gt;"",IF(AE51&lt;&gt;"",AE51,0)+IF(C65&lt;&gt;"",C65,0),"")</f>
        <v/>
      </c>
      <c r="AI51" s="106" t="str">
        <f>IF(AH51="","",IF(AH51&gt;0,ROUND(AH51/LARGE(AH50:AH64,1),3),0))</f>
        <v/>
      </c>
    </row>
    <row r="52" spans="1:35" ht="13.5" x14ac:dyDescent="0.25">
      <c r="A52" s="59" t="str">
        <f>+$A$14</f>
        <v/>
      </c>
      <c r="B52" s="24"/>
      <c r="C52" s="24"/>
      <c r="D52" s="24"/>
      <c r="E52" s="24"/>
      <c r="F52" s="22"/>
      <c r="G52" s="23"/>
      <c r="H52" s="22"/>
      <c r="I52" s="23"/>
      <c r="J52" s="22"/>
      <c r="K52" s="23"/>
      <c r="L52" s="22"/>
      <c r="M52" s="23"/>
      <c r="N52" s="22"/>
      <c r="O52" s="23"/>
      <c r="P52" s="22"/>
      <c r="Q52" s="23"/>
      <c r="R52" s="22"/>
      <c r="S52" s="23"/>
      <c r="T52" s="22"/>
      <c r="U52" s="23"/>
      <c r="V52" s="22"/>
      <c r="W52" s="23"/>
      <c r="X52" s="22"/>
      <c r="Y52" s="23"/>
      <c r="Z52" s="22"/>
      <c r="AA52" s="23"/>
      <c r="AB52" s="22"/>
      <c r="AC52" s="23"/>
      <c r="AE52" s="29" t="str">
        <f t="shared" si="4"/>
        <v/>
      </c>
      <c r="AG52" s="7" t="str">
        <f>+$A$14</f>
        <v/>
      </c>
      <c r="AH52" s="7" t="str">
        <f>IF(A52&lt;&gt;"",IF(AE52&lt;&gt;"",AE52,0)+IF(E65&lt;&gt;"",E65,0),"")</f>
        <v/>
      </c>
      <c r="AI52" s="106" t="str">
        <f>IF(AH52="","",IF(AH52&gt;0,ROUND(AH52/LARGE(AH50:AH64,1),3),0))</f>
        <v/>
      </c>
    </row>
    <row r="53" spans="1:35" ht="13.5" x14ac:dyDescent="0.25">
      <c r="A53" s="59" t="str">
        <f>+$A$15</f>
        <v/>
      </c>
      <c r="B53" s="24"/>
      <c r="C53" s="24"/>
      <c r="D53" s="24"/>
      <c r="E53" s="24"/>
      <c r="F53" s="24"/>
      <c r="G53" s="24"/>
      <c r="H53" s="22"/>
      <c r="I53" s="23"/>
      <c r="J53" s="22"/>
      <c r="K53" s="23"/>
      <c r="L53" s="22"/>
      <c r="M53" s="23"/>
      <c r="N53" s="22"/>
      <c r="O53" s="23"/>
      <c r="P53" s="22"/>
      <c r="Q53" s="23"/>
      <c r="R53" s="22"/>
      <c r="S53" s="23"/>
      <c r="T53" s="22"/>
      <c r="U53" s="23"/>
      <c r="V53" s="22"/>
      <c r="W53" s="23"/>
      <c r="X53" s="22"/>
      <c r="Y53" s="23"/>
      <c r="Z53" s="22"/>
      <c r="AA53" s="23"/>
      <c r="AB53" s="22"/>
      <c r="AC53" s="23"/>
      <c r="AE53" s="29" t="str">
        <f t="shared" si="4"/>
        <v/>
      </c>
      <c r="AG53" s="7" t="str">
        <f>+$A$15</f>
        <v/>
      </c>
      <c r="AH53" s="7" t="str">
        <f>IF(A53&lt;&gt;"",IF(AE53&lt;&gt;"",AE53,0)+IF(G65&lt;&gt;"",G65,0),"")</f>
        <v/>
      </c>
      <c r="AI53" s="106" t="str">
        <f>IF(AH53="","",IF(AH53&gt;0,ROUND(AH53/LARGE(AH50:AH64,1),3),0))</f>
        <v/>
      </c>
    </row>
    <row r="54" spans="1:35" ht="13.5" x14ac:dyDescent="0.25">
      <c r="A54" s="59" t="str">
        <f>+$A$16</f>
        <v/>
      </c>
      <c r="B54" s="24"/>
      <c r="C54" s="24"/>
      <c r="D54" s="24"/>
      <c r="E54" s="24"/>
      <c r="F54" s="24"/>
      <c r="G54" s="24"/>
      <c r="H54" s="24"/>
      <c r="I54" s="24"/>
      <c r="J54" s="22"/>
      <c r="K54" s="23"/>
      <c r="L54" s="22"/>
      <c r="M54" s="23"/>
      <c r="N54" s="22"/>
      <c r="O54" s="23"/>
      <c r="P54" s="22"/>
      <c r="Q54" s="23"/>
      <c r="R54" s="22"/>
      <c r="S54" s="23"/>
      <c r="T54" s="22"/>
      <c r="U54" s="23"/>
      <c r="V54" s="22"/>
      <c r="W54" s="23"/>
      <c r="X54" s="22"/>
      <c r="Y54" s="23"/>
      <c r="Z54" s="22"/>
      <c r="AA54" s="23"/>
      <c r="AB54" s="22"/>
      <c r="AC54" s="23"/>
      <c r="AE54" s="29" t="str">
        <f t="shared" si="4"/>
        <v/>
      </c>
      <c r="AG54" s="7" t="str">
        <f>+$A$16</f>
        <v/>
      </c>
      <c r="AH54" s="7" t="str">
        <f>IF(A54&lt;&gt;"",IF(AE54&lt;&gt;"",AE54,0)+IF(I65&lt;&gt;"",I65,0),"")</f>
        <v/>
      </c>
      <c r="AI54" s="106" t="str">
        <f>IF(AH54="","",IF(AH54&gt;0,ROUND(AH54/LARGE(AH50:AH64,1),3),0))</f>
        <v/>
      </c>
    </row>
    <row r="55" spans="1:35" ht="13.5" x14ac:dyDescent="0.25">
      <c r="A55" s="59" t="str">
        <f>+$A$17</f>
        <v/>
      </c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2"/>
      <c r="M55" s="23"/>
      <c r="N55" s="22"/>
      <c r="O55" s="23"/>
      <c r="P55" s="22"/>
      <c r="Q55" s="23"/>
      <c r="R55" s="22"/>
      <c r="S55" s="23"/>
      <c r="T55" s="22"/>
      <c r="U55" s="23"/>
      <c r="V55" s="22"/>
      <c r="W55" s="23"/>
      <c r="X55" s="22"/>
      <c r="Y55" s="23"/>
      <c r="Z55" s="22"/>
      <c r="AA55" s="23"/>
      <c r="AB55" s="22"/>
      <c r="AC55" s="23"/>
      <c r="AE55" s="29" t="str">
        <f t="shared" si="4"/>
        <v/>
      </c>
      <c r="AG55" s="7" t="str">
        <f>+$A$17</f>
        <v/>
      </c>
      <c r="AH55" s="7" t="str">
        <f>IF(A55&lt;&gt;"",IF(AE55&lt;&gt;"",AE55,0)+IF(K65&lt;&gt;"",K65,0),"")</f>
        <v/>
      </c>
      <c r="AI55" s="106" t="str">
        <f>IF(AH55="","",IF(AH55&gt;0,ROUND(AH55/LARGE(AH50:AH64,1),3),0))</f>
        <v/>
      </c>
    </row>
    <row r="56" spans="1:35" ht="13.5" x14ac:dyDescent="0.25">
      <c r="A56" s="59" t="str">
        <f>+$A$18</f>
        <v/>
      </c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2"/>
      <c r="O56" s="23"/>
      <c r="P56" s="22"/>
      <c r="Q56" s="23"/>
      <c r="R56" s="22"/>
      <c r="S56" s="23"/>
      <c r="T56" s="22"/>
      <c r="U56" s="23"/>
      <c r="V56" s="22"/>
      <c r="W56" s="23"/>
      <c r="X56" s="22"/>
      <c r="Y56" s="23"/>
      <c r="Z56" s="22"/>
      <c r="AA56" s="23"/>
      <c r="AB56" s="22"/>
      <c r="AC56" s="23"/>
      <c r="AE56" s="29" t="str">
        <f t="shared" si="4"/>
        <v/>
      </c>
      <c r="AG56" s="7" t="str">
        <f>+$A$18</f>
        <v/>
      </c>
      <c r="AH56" s="7" t="str">
        <f>IF(A56&lt;&gt;"",IF(AE56&lt;&gt;"",AE56,0)+IF(M65&lt;&gt;"",M65,0),"")</f>
        <v/>
      </c>
      <c r="AI56" s="106" t="str">
        <f>IF(AH56="","",IF(AH56&gt;0,ROUND(AH56/LARGE(AH50:AH64,1),3),0))</f>
        <v/>
      </c>
    </row>
    <row r="57" spans="1:35" ht="13.5" x14ac:dyDescent="0.25">
      <c r="A57" s="59" t="str">
        <f>+$A$19</f>
        <v/>
      </c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2"/>
      <c r="Q57" s="23"/>
      <c r="R57" s="22"/>
      <c r="S57" s="23"/>
      <c r="T57" s="22"/>
      <c r="U57" s="23"/>
      <c r="V57" s="22"/>
      <c r="W57" s="23"/>
      <c r="X57" s="22"/>
      <c r="Y57" s="23"/>
      <c r="Z57" s="22"/>
      <c r="AA57" s="23"/>
      <c r="AB57" s="22"/>
      <c r="AC57" s="23"/>
      <c r="AE57" s="29" t="str">
        <f t="shared" si="4"/>
        <v/>
      </c>
      <c r="AG57" s="7" t="str">
        <f>+$A$19</f>
        <v/>
      </c>
      <c r="AH57" s="7" t="str">
        <f>IF(A57&lt;&gt;"",IF(AE57&lt;&gt;"",AE57,0)+IF(O65&lt;&gt;"",O65,0),"")</f>
        <v/>
      </c>
      <c r="AI57" s="106" t="str">
        <f>IF(AH57="","",IF(AH57&gt;0,ROUND(AH57/LARGE(AH50:AH64,1),3),0))</f>
        <v/>
      </c>
    </row>
    <row r="58" spans="1:35" ht="13.5" x14ac:dyDescent="0.25">
      <c r="A58" s="59" t="str">
        <f>+$A$20</f>
        <v/>
      </c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2"/>
      <c r="S58" s="23"/>
      <c r="T58" s="22"/>
      <c r="U58" s="23"/>
      <c r="V58" s="22"/>
      <c r="W58" s="23"/>
      <c r="X58" s="22"/>
      <c r="Y58" s="23"/>
      <c r="Z58" s="22"/>
      <c r="AA58" s="23"/>
      <c r="AB58" s="22"/>
      <c r="AC58" s="23"/>
      <c r="AE58" s="29" t="str">
        <f t="shared" si="4"/>
        <v/>
      </c>
      <c r="AG58" s="7" t="str">
        <f>+$A$20</f>
        <v/>
      </c>
      <c r="AH58" s="7" t="str">
        <f>IF(A58&lt;&gt;"",IF(AE58&lt;&gt;"",AE58,0)+IF(Q65&lt;&gt;"",Q65,0),"")</f>
        <v/>
      </c>
      <c r="AI58" s="106" t="str">
        <f>IF(AH58="","",IF(AH58&gt;0,ROUND(AH58/LARGE(AH50:AH64,1),3),0))</f>
        <v/>
      </c>
    </row>
    <row r="59" spans="1:35" ht="13.5" x14ac:dyDescent="0.25">
      <c r="A59" s="59" t="str">
        <f>+$A$21</f>
        <v/>
      </c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2"/>
      <c r="U59" s="23"/>
      <c r="V59" s="22"/>
      <c r="W59" s="23"/>
      <c r="X59" s="22"/>
      <c r="Y59" s="23"/>
      <c r="Z59" s="22"/>
      <c r="AA59" s="23"/>
      <c r="AB59" s="22"/>
      <c r="AC59" s="23"/>
      <c r="AE59" s="29" t="str">
        <f t="shared" si="4"/>
        <v/>
      </c>
      <c r="AG59" s="7" t="str">
        <f>+$A$21</f>
        <v/>
      </c>
      <c r="AH59" s="7" t="str">
        <f>IF(A59&lt;&gt;"",IF(AE59&lt;&gt;"",AE59,0)+IF(S65&lt;&gt;"",S65,0),"")</f>
        <v/>
      </c>
      <c r="AI59" s="106" t="str">
        <f>IF(AH59="","",IF(AH59&gt;0,ROUND(AH59/LARGE(AH50:AH64,1),3),0))</f>
        <v/>
      </c>
    </row>
    <row r="60" spans="1:35" ht="13.5" x14ac:dyDescent="0.25">
      <c r="A60" s="59" t="str">
        <f>+$A$22</f>
        <v/>
      </c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2"/>
      <c r="W60" s="23"/>
      <c r="X60" s="22"/>
      <c r="Y60" s="23"/>
      <c r="Z60" s="22"/>
      <c r="AA60" s="23"/>
      <c r="AB60" s="22"/>
      <c r="AC60" s="23"/>
      <c r="AE60" s="29" t="str">
        <f t="shared" si="4"/>
        <v/>
      </c>
      <c r="AG60" s="7" t="str">
        <f>+$A$22</f>
        <v/>
      </c>
      <c r="AH60" s="7" t="str">
        <f>IF(A60&lt;&gt;"",IF(AE60&lt;&gt;"",AE60,0)+IF(U65&lt;&gt;"",U65,0),"")</f>
        <v/>
      </c>
      <c r="AI60" s="106" t="str">
        <f>IF(AH60="","",IF(AH60&gt;0,ROUND(AH60/LARGE(AH50:AH64,1),3),0))</f>
        <v/>
      </c>
    </row>
    <row r="61" spans="1:35" ht="13.5" x14ac:dyDescent="0.25">
      <c r="A61" s="59" t="str">
        <f>+$A$23</f>
        <v/>
      </c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2"/>
      <c r="Y61" s="23"/>
      <c r="Z61" s="22"/>
      <c r="AA61" s="23"/>
      <c r="AB61" s="22"/>
      <c r="AC61" s="23"/>
      <c r="AE61" s="29" t="str">
        <f t="shared" si="4"/>
        <v/>
      </c>
      <c r="AG61" s="7" t="str">
        <f>+$A$23</f>
        <v/>
      </c>
      <c r="AH61" s="7" t="str">
        <f>IF(A61&lt;&gt;"",IF(AE61&lt;&gt;"",AE61,0)+IF(W65&lt;&gt;"",W65,0),"")</f>
        <v/>
      </c>
      <c r="AI61" s="106" t="str">
        <f>IF(AH61="","",IF(AH61&gt;0,ROUND(AH61/LARGE(AH50:AH64,1),3),0))</f>
        <v/>
      </c>
    </row>
    <row r="62" spans="1:35" ht="13.5" x14ac:dyDescent="0.25">
      <c r="A62" s="59" t="str">
        <f>+$A$24</f>
        <v/>
      </c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2"/>
      <c r="AA62" s="23"/>
      <c r="AB62" s="22"/>
      <c r="AC62" s="23"/>
      <c r="AE62" s="29" t="str">
        <f t="shared" si="4"/>
        <v/>
      </c>
      <c r="AG62" s="7" t="str">
        <f>+$A$24</f>
        <v/>
      </c>
      <c r="AH62" s="7" t="str">
        <f>IF(A62&lt;&gt;"",IF(AE62&lt;&gt;"",AE62,0)+IF(Y65&lt;&gt;"",Y65,0),"")</f>
        <v/>
      </c>
      <c r="AI62" s="106" t="str">
        <f>IF(AH62="","",IF(AH62&gt;0,ROUND(AH62/LARGE(AH50:AH64,1),3),0))</f>
        <v/>
      </c>
    </row>
    <row r="63" spans="1:35" ht="13.5" x14ac:dyDescent="0.25">
      <c r="A63" s="59" t="str">
        <f>+$A$25</f>
        <v/>
      </c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2"/>
      <c r="AC63" s="23"/>
      <c r="AE63" s="29" t="str">
        <f t="shared" si="4"/>
        <v/>
      </c>
      <c r="AG63" s="7" t="str">
        <f>+$A$25</f>
        <v/>
      </c>
      <c r="AH63" s="7" t="str">
        <f>IF(A63&lt;&gt;"",IF(AE63&lt;&gt;"",AE63,0)+IF(AA65&lt;&gt;"",AA65,0),"")</f>
        <v/>
      </c>
      <c r="AI63" s="106" t="str">
        <f>IF(AH63="","",IF(AH63&gt;0,ROUND(AH63/LARGE(AH50:AH64,1),3),0))</f>
        <v/>
      </c>
    </row>
    <row r="64" spans="1:35" x14ac:dyDescent="0.2">
      <c r="A64" s="59" t="str">
        <f>+$A$26</f>
        <v/>
      </c>
      <c r="C64" s="3"/>
      <c r="AE64" s="26"/>
      <c r="AG64" s="40" t="str">
        <f>+$A$26</f>
        <v/>
      </c>
      <c r="AH64" s="40" t="str">
        <f>IF(A64&lt;&gt;"",IF(AE64&lt;&gt;"",AE64,0)+IF(AC65&lt;&gt;"",AC65,0),"")</f>
        <v/>
      </c>
      <c r="AI64" s="107" t="str">
        <f>IF(AH64="","",IF(AH64&gt;0,ROUND(AH64/LARGE(AH50:AH64,1),3),0))</f>
        <v/>
      </c>
    </row>
    <row r="65" spans="1:35" s="26" customFormat="1" x14ac:dyDescent="0.2">
      <c r="C65" s="27" t="str">
        <f>IF(C49="","",SUM(C50:C63))</f>
        <v/>
      </c>
      <c r="E65" s="27" t="str">
        <f>IF(E49="","",SUM(E50:E63))</f>
        <v/>
      </c>
      <c r="G65" s="27" t="str">
        <f>IF(G49="","",SUM(G50:G63))</f>
        <v/>
      </c>
      <c r="I65" s="27" t="str">
        <f>IF(I49="","",SUM(I50:I63))</f>
        <v/>
      </c>
      <c r="K65" s="27" t="str">
        <f>IF(K49="","",SUM(K50:K63))</f>
        <v/>
      </c>
      <c r="M65" s="27" t="str">
        <f>IF(M49="","",SUM(M50:M63))</f>
        <v/>
      </c>
      <c r="O65" s="27" t="str">
        <f>IF(O49="","",SUM(O50:O63))</f>
        <v/>
      </c>
      <c r="Q65" s="27" t="str">
        <f>IF(Q49="","",SUM(Q50:Q63))</f>
        <v/>
      </c>
      <c r="S65" s="27" t="str">
        <f>IF(S49="","",SUM(S50:S63))</f>
        <v/>
      </c>
      <c r="U65" s="27" t="str">
        <f>IF(U49="","",SUM(U50:U63))</f>
        <v/>
      </c>
      <c r="W65" s="27" t="str">
        <f>IF(W49="","",SUM(W50:W63))</f>
        <v/>
      </c>
      <c r="X65" s="27"/>
      <c r="Y65" s="27" t="str">
        <f>IF(Y49="","",SUM(Y50:Y63))</f>
        <v/>
      </c>
      <c r="AA65" s="27" t="str">
        <f>IF(AA49="","",SUM(AA50:AA63))</f>
        <v/>
      </c>
      <c r="AC65" s="27" t="str">
        <f>IF(AC49="","",SUM(AC50:AC63))</f>
        <v/>
      </c>
      <c r="AG65" s="41"/>
      <c r="AH65" s="93"/>
      <c r="AI65" s="41"/>
    </row>
    <row r="66" spans="1:35" ht="24" customHeight="1" x14ac:dyDescent="0.2">
      <c r="AC66" s="8" t="str">
        <f>"Firma ("&amp;Anagrafica!B90&amp;")"</f>
        <v>Firma (Commissario 2)</v>
      </c>
      <c r="AE66" s="88"/>
      <c r="AF66" s="88"/>
      <c r="AG66" s="89"/>
      <c r="AH66" s="88"/>
      <c r="AI66" s="88"/>
    </row>
    <row r="67" spans="1:35" ht="18.75" x14ac:dyDescent="0.3">
      <c r="A67" s="19" t="str">
        <f>IF(Anagrafica!A91&lt;&gt;"",Anagrafica!A91&amp;" - "&amp;Anagrafica!B91,"")</f>
        <v>3 - Commissario 3</v>
      </c>
      <c r="B67" s="20"/>
      <c r="D67" s="1"/>
    </row>
    <row r="68" spans="1:35" s="5" customFormat="1" ht="13.5" customHeight="1" x14ac:dyDescent="0.2">
      <c r="A68" s="4" t="s">
        <v>10</v>
      </c>
      <c r="C68" s="60" t="str">
        <f>$A$13</f>
        <v/>
      </c>
      <c r="E68" s="60" t="str">
        <f>+$A$14</f>
        <v/>
      </c>
      <c r="G68" s="60" t="str">
        <f>+$A$15</f>
        <v/>
      </c>
      <c r="I68" s="60" t="str">
        <f>+$A$16</f>
        <v/>
      </c>
      <c r="K68" s="60" t="str">
        <f>+$A$17</f>
        <v/>
      </c>
      <c r="M68" s="60" t="str">
        <f>+$A$18</f>
        <v/>
      </c>
      <c r="O68" s="60" t="str">
        <f>+$A$19</f>
        <v/>
      </c>
      <c r="Q68" s="60" t="str">
        <f>+$A$20</f>
        <v/>
      </c>
      <c r="S68" s="60" t="str">
        <f>+$A$21</f>
        <v/>
      </c>
      <c r="U68" s="60" t="str">
        <f>+$A$22</f>
        <v/>
      </c>
      <c r="W68" s="60" t="str">
        <f>+$A$23</f>
        <v/>
      </c>
      <c r="Y68" s="60" t="str">
        <f>+$A$24</f>
        <v/>
      </c>
      <c r="AA68" s="60" t="str">
        <f>+$A$25</f>
        <v/>
      </c>
      <c r="AC68" s="60" t="str">
        <f>+$A$26</f>
        <v/>
      </c>
      <c r="AE68" s="26"/>
      <c r="AG68" s="4" t="s">
        <v>10</v>
      </c>
      <c r="AH68" s="5" t="s">
        <v>1</v>
      </c>
      <c r="AI68" s="5" t="s">
        <v>0</v>
      </c>
    </row>
    <row r="69" spans="1:35" ht="13.5" x14ac:dyDescent="0.25">
      <c r="A69" s="59" t="str">
        <f>+$A$12</f>
        <v/>
      </c>
      <c r="B69" s="22"/>
      <c r="C69" s="23"/>
      <c r="D69" s="22"/>
      <c r="E69" s="23"/>
      <c r="F69" s="22"/>
      <c r="G69" s="23"/>
      <c r="H69" s="22"/>
      <c r="I69" s="23"/>
      <c r="J69" s="22"/>
      <c r="K69" s="23"/>
      <c r="L69" s="22"/>
      <c r="M69" s="23"/>
      <c r="N69" s="22"/>
      <c r="O69" s="23"/>
      <c r="P69" s="22"/>
      <c r="Q69" s="23"/>
      <c r="R69" s="22"/>
      <c r="S69" s="23"/>
      <c r="T69" s="22"/>
      <c r="U69" s="23"/>
      <c r="V69" s="22"/>
      <c r="W69" s="23"/>
      <c r="X69" s="22"/>
      <c r="Y69" s="23"/>
      <c r="Z69" s="22"/>
      <c r="AA69" s="23"/>
      <c r="AB69" s="22"/>
      <c r="AC69" s="23"/>
      <c r="AE69" s="29" t="str">
        <f t="shared" ref="AE69:AE82" si="5">IF(OR(A69="",AND(A69&lt;&gt;"",A70="")),"",SUM(B69,D69,F69,H69,J69,L69,N69,P69,R69,T69,V69,X69,Z69,AB69))</f>
        <v/>
      </c>
      <c r="AG69" s="6" t="str">
        <f>+$A$12</f>
        <v/>
      </c>
      <c r="AH69" s="6" t="str">
        <f>IF(A69&lt;&gt;"",AE69,"")</f>
        <v/>
      </c>
      <c r="AI69" s="105" t="str">
        <f>IF(AH69="","",IF(AH69&gt;0,ROUND(AH69/LARGE(AH69:AH83,1),3),0))</f>
        <v/>
      </c>
    </row>
    <row r="70" spans="1:35" ht="13.5" x14ac:dyDescent="0.25">
      <c r="A70" s="59" t="str">
        <f>+$A$13</f>
        <v/>
      </c>
      <c r="B70" s="24"/>
      <c r="C70" s="24"/>
      <c r="D70" s="22"/>
      <c r="E70" s="23"/>
      <c r="F70" s="22"/>
      <c r="G70" s="23"/>
      <c r="H70" s="22"/>
      <c r="I70" s="23"/>
      <c r="J70" s="22"/>
      <c r="K70" s="23"/>
      <c r="L70" s="22"/>
      <c r="M70" s="23"/>
      <c r="N70" s="22"/>
      <c r="O70" s="23"/>
      <c r="P70" s="22"/>
      <c r="Q70" s="23"/>
      <c r="R70" s="22"/>
      <c r="S70" s="23"/>
      <c r="T70" s="22"/>
      <c r="U70" s="23"/>
      <c r="V70" s="22"/>
      <c r="W70" s="23"/>
      <c r="X70" s="22"/>
      <c r="Y70" s="23"/>
      <c r="Z70" s="22"/>
      <c r="AA70" s="23"/>
      <c r="AB70" s="22"/>
      <c r="AC70" s="23"/>
      <c r="AE70" s="29" t="str">
        <f t="shared" si="5"/>
        <v/>
      </c>
      <c r="AG70" s="7" t="str">
        <f>+$A$13</f>
        <v/>
      </c>
      <c r="AH70" s="7" t="str">
        <f>IF(A70&lt;&gt;"",IF(AE70&lt;&gt;"",AE70,0)+IF(C84&lt;&gt;"",C84,0),"")</f>
        <v/>
      </c>
      <c r="AI70" s="106" t="str">
        <f>IF(AH70="","",IF(AH70&gt;0,ROUND(AH70/LARGE(AH69:AH83,1),3),0))</f>
        <v/>
      </c>
    </row>
    <row r="71" spans="1:35" ht="13.5" x14ac:dyDescent="0.25">
      <c r="A71" s="59" t="str">
        <f>+$A$14</f>
        <v/>
      </c>
      <c r="B71" s="24"/>
      <c r="C71" s="24"/>
      <c r="D71" s="24"/>
      <c r="E71" s="24"/>
      <c r="F71" s="22"/>
      <c r="G71" s="23"/>
      <c r="H71" s="22"/>
      <c r="I71" s="23"/>
      <c r="J71" s="22"/>
      <c r="K71" s="23"/>
      <c r="L71" s="22"/>
      <c r="M71" s="23"/>
      <c r="N71" s="22"/>
      <c r="O71" s="23"/>
      <c r="P71" s="22"/>
      <c r="Q71" s="23"/>
      <c r="R71" s="22"/>
      <c r="S71" s="23"/>
      <c r="T71" s="22"/>
      <c r="U71" s="23"/>
      <c r="V71" s="22"/>
      <c r="W71" s="23"/>
      <c r="X71" s="22"/>
      <c r="Y71" s="23"/>
      <c r="Z71" s="22"/>
      <c r="AA71" s="23"/>
      <c r="AB71" s="22"/>
      <c r="AC71" s="23"/>
      <c r="AE71" s="29" t="str">
        <f t="shared" si="5"/>
        <v/>
      </c>
      <c r="AG71" s="7" t="str">
        <f>+$A$14</f>
        <v/>
      </c>
      <c r="AH71" s="7" t="str">
        <f>IF(A71&lt;&gt;"",IF(AE71&lt;&gt;"",AE71,0)+IF(E84&lt;&gt;"",E84,0),"")</f>
        <v/>
      </c>
      <c r="AI71" s="106" t="str">
        <f>IF(AH71="","",IF(AH71&gt;0,ROUND(AH71/LARGE(AH69:AH83,1),3),0))</f>
        <v/>
      </c>
    </row>
    <row r="72" spans="1:35" ht="13.5" x14ac:dyDescent="0.25">
      <c r="A72" s="59" t="str">
        <f>+$A$15</f>
        <v/>
      </c>
      <c r="B72" s="24"/>
      <c r="C72" s="24"/>
      <c r="D72" s="24"/>
      <c r="E72" s="24"/>
      <c r="F72" s="24"/>
      <c r="G72" s="24"/>
      <c r="H72" s="22"/>
      <c r="I72" s="23"/>
      <c r="J72" s="22"/>
      <c r="K72" s="23"/>
      <c r="L72" s="22"/>
      <c r="M72" s="23"/>
      <c r="N72" s="22"/>
      <c r="O72" s="23"/>
      <c r="P72" s="22"/>
      <c r="Q72" s="23"/>
      <c r="R72" s="22"/>
      <c r="S72" s="23"/>
      <c r="T72" s="22"/>
      <c r="U72" s="23"/>
      <c r="V72" s="22"/>
      <c r="W72" s="23"/>
      <c r="X72" s="22"/>
      <c r="Y72" s="23"/>
      <c r="Z72" s="22"/>
      <c r="AA72" s="23"/>
      <c r="AB72" s="22"/>
      <c r="AC72" s="23"/>
      <c r="AE72" s="29" t="str">
        <f t="shared" si="5"/>
        <v/>
      </c>
      <c r="AG72" s="7" t="str">
        <f>+$A$15</f>
        <v/>
      </c>
      <c r="AH72" s="7" t="str">
        <f>IF(A72&lt;&gt;"",IF(AE72&lt;&gt;"",AE72,0)+IF(G84&lt;&gt;"",G84,0),"")</f>
        <v/>
      </c>
      <c r="AI72" s="106" t="str">
        <f>IF(AH72="","",IF(AH72&gt;0,ROUND(AH72/LARGE(AH69:AH83,1),3),0))</f>
        <v/>
      </c>
    </row>
    <row r="73" spans="1:35" ht="13.5" x14ac:dyDescent="0.25">
      <c r="A73" s="59" t="str">
        <f>+$A$16</f>
        <v/>
      </c>
      <c r="B73" s="24"/>
      <c r="C73" s="24"/>
      <c r="D73" s="24"/>
      <c r="E73" s="24"/>
      <c r="F73" s="24"/>
      <c r="G73" s="24"/>
      <c r="H73" s="24"/>
      <c r="I73" s="24"/>
      <c r="J73" s="22"/>
      <c r="K73" s="23"/>
      <c r="L73" s="22"/>
      <c r="M73" s="23"/>
      <c r="N73" s="22"/>
      <c r="O73" s="23"/>
      <c r="P73" s="22"/>
      <c r="Q73" s="23"/>
      <c r="R73" s="22"/>
      <c r="S73" s="23"/>
      <c r="T73" s="22"/>
      <c r="U73" s="23"/>
      <c r="V73" s="22"/>
      <c r="W73" s="23"/>
      <c r="X73" s="22"/>
      <c r="Y73" s="23"/>
      <c r="Z73" s="22"/>
      <c r="AA73" s="23"/>
      <c r="AB73" s="22"/>
      <c r="AC73" s="23"/>
      <c r="AE73" s="29" t="str">
        <f t="shared" si="5"/>
        <v/>
      </c>
      <c r="AG73" s="7" t="str">
        <f>+$A$16</f>
        <v/>
      </c>
      <c r="AH73" s="7" t="str">
        <f>IF(A73&lt;&gt;"",IF(AE73&lt;&gt;"",AE73,0)+IF(I84&lt;&gt;"",I84,0),"")</f>
        <v/>
      </c>
      <c r="AI73" s="106" t="str">
        <f>IF(AH73="","",IF(AH73&gt;0,ROUND(AH73/LARGE(AH69:AH83,1),3),0))</f>
        <v/>
      </c>
    </row>
    <row r="74" spans="1:35" ht="13.5" x14ac:dyDescent="0.25">
      <c r="A74" s="59" t="str">
        <f>+$A$17</f>
        <v/>
      </c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2"/>
      <c r="M74" s="23"/>
      <c r="N74" s="22"/>
      <c r="O74" s="23"/>
      <c r="P74" s="22"/>
      <c r="Q74" s="23"/>
      <c r="R74" s="22"/>
      <c r="S74" s="23"/>
      <c r="T74" s="22"/>
      <c r="U74" s="23"/>
      <c r="V74" s="22"/>
      <c r="W74" s="23"/>
      <c r="X74" s="22"/>
      <c r="Y74" s="23"/>
      <c r="Z74" s="22"/>
      <c r="AA74" s="23"/>
      <c r="AB74" s="22"/>
      <c r="AC74" s="23"/>
      <c r="AE74" s="29" t="str">
        <f t="shared" si="5"/>
        <v/>
      </c>
      <c r="AG74" s="7" t="str">
        <f>+$A$17</f>
        <v/>
      </c>
      <c r="AH74" s="7" t="str">
        <f>IF(A74&lt;&gt;"",IF(AE74&lt;&gt;"",AE74,0)+IF(K84&lt;&gt;"",K84,0),"")</f>
        <v/>
      </c>
      <c r="AI74" s="106" t="str">
        <f>IF(AH74="","",IF(AH74&gt;0,ROUND(AH74/LARGE(AH69:AH83,1),3),0))</f>
        <v/>
      </c>
    </row>
    <row r="75" spans="1:35" ht="13.5" x14ac:dyDescent="0.25">
      <c r="A75" s="59" t="str">
        <f>+$A$18</f>
        <v/>
      </c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2"/>
      <c r="O75" s="23"/>
      <c r="P75" s="22"/>
      <c r="Q75" s="23"/>
      <c r="R75" s="22"/>
      <c r="S75" s="23"/>
      <c r="T75" s="22"/>
      <c r="U75" s="23"/>
      <c r="V75" s="22"/>
      <c r="W75" s="23"/>
      <c r="X75" s="22"/>
      <c r="Y75" s="23"/>
      <c r="Z75" s="22"/>
      <c r="AA75" s="23"/>
      <c r="AB75" s="22"/>
      <c r="AC75" s="23"/>
      <c r="AE75" s="29" t="str">
        <f t="shared" si="5"/>
        <v/>
      </c>
      <c r="AG75" s="7" t="str">
        <f>+$A$18</f>
        <v/>
      </c>
      <c r="AH75" s="7" t="str">
        <f>IF(A75&lt;&gt;"",IF(AE75&lt;&gt;"",AE75,0)+IF(M84&lt;&gt;"",M84,0),"")</f>
        <v/>
      </c>
      <c r="AI75" s="106" t="str">
        <f>IF(AH75="","",IF(AH75&gt;0,ROUND(AH75/LARGE(AH69:AH83,1),3),0))</f>
        <v/>
      </c>
    </row>
    <row r="76" spans="1:35" ht="13.5" x14ac:dyDescent="0.25">
      <c r="A76" s="59" t="str">
        <f>+$A$19</f>
        <v/>
      </c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2"/>
      <c r="Q76" s="23"/>
      <c r="R76" s="22"/>
      <c r="S76" s="23"/>
      <c r="T76" s="22"/>
      <c r="U76" s="23"/>
      <c r="V76" s="22"/>
      <c r="W76" s="23"/>
      <c r="X76" s="22"/>
      <c r="Y76" s="23"/>
      <c r="Z76" s="22"/>
      <c r="AA76" s="23"/>
      <c r="AB76" s="22"/>
      <c r="AC76" s="23"/>
      <c r="AE76" s="29" t="str">
        <f t="shared" si="5"/>
        <v/>
      </c>
      <c r="AG76" s="7" t="str">
        <f>+$A$19</f>
        <v/>
      </c>
      <c r="AH76" s="7" t="str">
        <f>IF(A76&lt;&gt;"",IF(AE76&lt;&gt;"",AE76,0)+IF(O84&lt;&gt;"",O84,0),"")</f>
        <v/>
      </c>
      <c r="AI76" s="106" t="str">
        <f>IF(AH76="","",IF(AH76&gt;0,ROUND(AH76/LARGE(AH69:AH83,1),3),0))</f>
        <v/>
      </c>
    </row>
    <row r="77" spans="1:35" ht="13.5" x14ac:dyDescent="0.25">
      <c r="A77" s="59" t="str">
        <f>+$A$20</f>
        <v/>
      </c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2"/>
      <c r="S77" s="23"/>
      <c r="T77" s="22"/>
      <c r="U77" s="23"/>
      <c r="V77" s="22"/>
      <c r="W77" s="23"/>
      <c r="X77" s="22"/>
      <c r="Y77" s="23"/>
      <c r="Z77" s="22"/>
      <c r="AA77" s="23"/>
      <c r="AB77" s="22"/>
      <c r="AC77" s="23"/>
      <c r="AE77" s="29" t="str">
        <f t="shared" si="5"/>
        <v/>
      </c>
      <c r="AG77" s="7" t="str">
        <f>+$A$20</f>
        <v/>
      </c>
      <c r="AH77" s="7" t="str">
        <f>IF(A77&lt;&gt;"",IF(AE77&lt;&gt;"",AE77,0)+IF(Q84&lt;&gt;"",Q84,0),"")</f>
        <v/>
      </c>
      <c r="AI77" s="106" t="str">
        <f>IF(AH77="","",IF(AH77&gt;0,ROUND(AH77/LARGE(AH69:AH83,1),3),0))</f>
        <v/>
      </c>
    </row>
    <row r="78" spans="1:35" ht="13.5" x14ac:dyDescent="0.25">
      <c r="A78" s="59" t="str">
        <f>+$A$21</f>
        <v/>
      </c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2"/>
      <c r="U78" s="23"/>
      <c r="V78" s="22"/>
      <c r="W78" s="23"/>
      <c r="X78" s="22"/>
      <c r="Y78" s="23"/>
      <c r="Z78" s="22"/>
      <c r="AA78" s="23"/>
      <c r="AB78" s="22"/>
      <c r="AC78" s="23"/>
      <c r="AE78" s="29" t="str">
        <f t="shared" si="5"/>
        <v/>
      </c>
      <c r="AG78" s="7" t="str">
        <f>+$A$21</f>
        <v/>
      </c>
      <c r="AH78" s="7" t="str">
        <f>IF(A78&lt;&gt;"",IF(AE78&lt;&gt;"",AE78,0)+IF(S84&lt;&gt;"",S84,0),"")</f>
        <v/>
      </c>
      <c r="AI78" s="106" t="str">
        <f>IF(AH78="","",IF(AH78&gt;0,ROUND(AH78/LARGE(AH69:AH83,1),3),0))</f>
        <v/>
      </c>
    </row>
    <row r="79" spans="1:35" ht="13.5" x14ac:dyDescent="0.25">
      <c r="A79" s="59" t="str">
        <f>+$A$22</f>
        <v/>
      </c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2"/>
      <c r="W79" s="23"/>
      <c r="X79" s="22"/>
      <c r="Y79" s="23"/>
      <c r="Z79" s="22"/>
      <c r="AA79" s="23"/>
      <c r="AB79" s="22"/>
      <c r="AC79" s="23"/>
      <c r="AE79" s="29" t="str">
        <f t="shared" si="5"/>
        <v/>
      </c>
      <c r="AG79" s="7" t="str">
        <f>+$A$22</f>
        <v/>
      </c>
      <c r="AH79" s="7" t="str">
        <f>IF(A79&lt;&gt;"",IF(AE79&lt;&gt;"",AE79,0)+IF(U84&lt;&gt;"",U84,0),"")</f>
        <v/>
      </c>
      <c r="AI79" s="106" t="str">
        <f>IF(AH79="","",IF(AH79&gt;0,ROUND(AH79/LARGE(AH69:AH83,1),3),0))</f>
        <v/>
      </c>
    </row>
    <row r="80" spans="1:35" ht="13.5" x14ac:dyDescent="0.25">
      <c r="A80" s="59" t="str">
        <f>+$A$23</f>
        <v/>
      </c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2"/>
      <c r="Y80" s="23"/>
      <c r="Z80" s="22"/>
      <c r="AA80" s="23"/>
      <c r="AB80" s="22"/>
      <c r="AC80" s="23"/>
      <c r="AE80" s="29" t="str">
        <f t="shared" si="5"/>
        <v/>
      </c>
      <c r="AG80" s="7" t="str">
        <f>+$A$23</f>
        <v/>
      </c>
      <c r="AH80" s="7" t="str">
        <f>IF(A80&lt;&gt;"",IF(AE80&lt;&gt;"",AE80,0)+IF(W84&lt;&gt;"",W84,0),"")</f>
        <v/>
      </c>
      <c r="AI80" s="106" t="str">
        <f>IF(AH80="","",IF(AH80&gt;0,ROUND(AH80/LARGE(AH69:AH83,1),3),0))</f>
        <v/>
      </c>
    </row>
    <row r="81" spans="1:35" ht="13.5" x14ac:dyDescent="0.25">
      <c r="A81" s="59" t="str">
        <f>+$A$24</f>
        <v/>
      </c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2"/>
      <c r="AA81" s="23"/>
      <c r="AB81" s="22"/>
      <c r="AC81" s="23"/>
      <c r="AE81" s="29" t="str">
        <f t="shared" si="5"/>
        <v/>
      </c>
      <c r="AG81" s="7" t="str">
        <f>+$A$24</f>
        <v/>
      </c>
      <c r="AH81" s="7" t="str">
        <f>IF(A81&lt;&gt;"",IF(AE81&lt;&gt;"",AE81,0)+IF(Y84&lt;&gt;"",Y84,0),"")</f>
        <v/>
      </c>
      <c r="AI81" s="106" t="str">
        <f>IF(AH81="","",IF(AH81&gt;0,ROUND(AH81/LARGE(AH69:AH83,1),3),0))</f>
        <v/>
      </c>
    </row>
    <row r="82" spans="1:35" ht="13.5" x14ac:dyDescent="0.25">
      <c r="A82" s="59" t="str">
        <f>+$A$25</f>
        <v/>
      </c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2"/>
      <c r="AC82" s="23"/>
      <c r="AE82" s="29" t="str">
        <f t="shared" si="5"/>
        <v/>
      </c>
      <c r="AG82" s="7" t="str">
        <f>+$A$25</f>
        <v/>
      </c>
      <c r="AH82" s="7" t="str">
        <f>IF(A82&lt;&gt;"",IF(AE82&lt;&gt;"",AE82,0)+IF(AA84&lt;&gt;"",AA84,0),"")</f>
        <v/>
      </c>
      <c r="AI82" s="106" t="str">
        <f>IF(AH82="","",IF(AH82&gt;0,ROUND(AH82/LARGE(AH69:AH83,1),3),0))</f>
        <v/>
      </c>
    </row>
    <row r="83" spans="1:35" x14ac:dyDescent="0.2">
      <c r="A83" s="59" t="str">
        <f>+$A$26</f>
        <v/>
      </c>
      <c r="C83" s="3"/>
      <c r="AE83" s="26"/>
      <c r="AG83" s="40" t="str">
        <f>+$A$26</f>
        <v/>
      </c>
      <c r="AH83" s="40" t="str">
        <f>IF(A83&lt;&gt;"",IF(AE83&lt;&gt;"",AE83,0)+IF(AC84&lt;&gt;"",AC84,0),"")</f>
        <v/>
      </c>
      <c r="AI83" s="107" t="str">
        <f>IF(AH83="","",IF(AH83&gt;0,ROUND(AH83/LARGE(AH69:AH83,1),3),0))</f>
        <v/>
      </c>
    </row>
    <row r="84" spans="1:35" s="26" customFormat="1" x14ac:dyDescent="0.2">
      <c r="C84" s="27" t="str">
        <f>IF(C68="","",SUM(C69:C82))</f>
        <v/>
      </c>
      <c r="E84" s="27" t="str">
        <f>IF(E68="","",SUM(E69:E82))</f>
        <v/>
      </c>
      <c r="G84" s="27" t="str">
        <f>IF(G68="","",SUM(G69:G82))</f>
        <v/>
      </c>
      <c r="I84" s="27" t="str">
        <f>IF(I68="","",SUM(I69:I82))</f>
        <v/>
      </c>
      <c r="K84" s="27" t="str">
        <f>IF(K68="","",SUM(K69:K82))</f>
        <v/>
      </c>
      <c r="M84" s="27" t="str">
        <f>IF(M68="","",SUM(M69:M82))</f>
        <v/>
      </c>
      <c r="O84" s="27" t="str">
        <f>IF(O68="","",SUM(O69:O82))</f>
        <v/>
      </c>
      <c r="Q84" s="27" t="str">
        <f>IF(Q68="","",SUM(Q69:Q82))</f>
        <v/>
      </c>
      <c r="S84" s="27" t="str">
        <f>IF(S68="","",SUM(S69:S82))</f>
        <v/>
      </c>
      <c r="U84" s="27" t="str">
        <f>IF(U68="","",SUM(U69:U82))</f>
        <v/>
      </c>
      <c r="W84" s="27" t="str">
        <f>IF(W68="","",SUM(W69:W82))</f>
        <v/>
      </c>
      <c r="X84" s="27"/>
      <c r="Y84" s="27" t="str">
        <f>IF(Y68="","",SUM(Y69:Y82))</f>
        <v/>
      </c>
      <c r="AA84" s="27" t="str">
        <f>IF(AA68="","",SUM(AA69:AA82))</f>
        <v/>
      </c>
      <c r="AC84" s="27" t="str">
        <f>IF(AC68="","",SUM(AC69:AC82))</f>
        <v/>
      </c>
      <c r="AG84" s="41"/>
      <c r="AH84" s="93"/>
      <c r="AI84" s="41"/>
    </row>
    <row r="85" spans="1:35" ht="24" customHeight="1" x14ac:dyDescent="0.2">
      <c r="AC85" s="8" t="str">
        <f>"Firma ("&amp;Anagrafica!B91&amp;")"</f>
        <v>Firma (Commissario 3)</v>
      </c>
      <c r="AE85" s="88"/>
      <c r="AF85" s="88"/>
      <c r="AG85" s="89"/>
      <c r="AH85" s="88"/>
      <c r="AI85" s="88"/>
    </row>
    <row r="86" spans="1:35" ht="18.75" x14ac:dyDescent="0.3">
      <c r="A86" s="19" t="str">
        <f>IF(Anagrafica!A92&lt;&gt;"",Anagrafica!A92&amp;" - "&amp;Anagrafica!B92,"")</f>
        <v/>
      </c>
      <c r="B86" s="20"/>
      <c r="D86" s="1"/>
      <c r="AE86" s="90"/>
      <c r="AF86" s="90"/>
      <c r="AG86" s="91"/>
      <c r="AH86" s="90"/>
      <c r="AI86" s="90"/>
    </row>
    <row r="87" spans="1:35" s="5" customFormat="1" ht="13.5" customHeight="1" x14ac:dyDescent="0.2">
      <c r="A87" s="4" t="s">
        <v>10</v>
      </c>
      <c r="C87" s="60" t="str">
        <f>$A$13</f>
        <v/>
      </c>
      <c r="E87" s="60" t="str">
        <f>+$A$14</f>
        <v/>
      </c>
      <c r="G87" s="60" t="str">
        <f>+$A$15</f>
        <v/>
      </c>
      <c r="I87" s="60" t="str">
        <f>+$A$16</f>
        <v/>
      </c>
      <c r="K87" s="60" t="str">
        <f>+$A$17</f>
        <v/>
      </c>
      <c r="M87" s="60" t="str">
        <f>+$A$18</f>
        <v/>
      </c>
      <c r="O87" s="60" t="str">
        <f>+$A$19</f>
        <v/>
      </c>
      <c r="Q87" s="60" t="str">
        <f>+$A$20</f>
        <v/>
      </c>
      <c r="S87" s="60" t="str">
        <f>+$A$21</f>
        <v/>
      </c>
      <c r="U87" s="60" t="str">
        <f>+$A$22</f>
        <v/>
      </c>
      <c r="W87" s="60" t="str">
        <f>+$A$23</f>
        <v/>
      </c>
      <c r="Y87" s="60" t="str">
        <f>+$A$24</f>
        <v/>
      </c>
      <c r="AA87" s="60" t="str">
        <f>+$A$25</f>
        <v/>
      </c>
      <c r="AC87" s="60" t="str">
        <f>+$A$26</f>
        <v/>
      </c>
      <c r="AE87" s="26"/>
      <c r="AG87" s="4" t="s">
        <v>10</v>
      </c>
      <c r="AH87" s="5" t="s">
        <v>1</v>
      </c>
      <c r="AI87" s="5" t="s">
        <v>0</v>
      </c>
    </row>
    <row r="88" spans="1:35" ht="13.5" x14ac:dyDescent="0.25">
      <c r="A88" s="59" t="str">
        <f>+$A$12</f>
        <v/>
      </c>
      <c r="B88" s="22"/>
      <c r="C88" s="23"/>
      <c r="D88" s="22"/>
      <c r="E88" s="23"/>
      <c r="F88" s="22"/>
      <c r="G88" s="23"/>
      <c r="H88" s="22"/>
      <c r="I88" s="23"/>
      <c r="J88" s="22"/>
      <c r="K88" s="23"/>
      <c r="L88" s="22"/>
      <c r="M88" s="23"/>
      <c r="N88" s="22"/>
      <c r="O88" s="23"/>
      <c r="P88" s="22"/>
      <c r="Q88" s="23"/>
      <c r="R88" s="22"/>
      <c r="S88" s="23"/>
      <c r="T88" s="22"/>
      <c r="U88" s="23"/>
      <c r="V88" s="22"/>
      <c r="W88" s="23"/>
      <c r="X88" s="22"/>
      <c r="Y88" s="23"/>
      <c r="Z88" s="22"/>
      <c r="AA88" s="23"/>
      <c r="AB88" s="22"/>
      <c r="AC88" s="23"/>
      <c r="AE88" s="29" t="str">
        <f t="shared" ref="AE88:AE101" si="6">IF(OR(A88="",AND(A88&lt;&gt;"",A89="")),"",SUM(B88,D88,F88,H88,J88,L88,N88,P88,R88,T88,V88,X88,Z88,AB88))</f>
        <v/>
      </c>
      <c r="AG88" s="6" t="str">
        <f>+$A$12</f>
        <v/>
      </c>
      <c r="AH88" s="6" t="str">
        <f>IF(A88&lt;&gt;"",AE88,"")</f>
        <v/>
      </c>
      <c r="AI88" s="105" t="str">
        <f>IF(AH88="","",IF(AH88&gt;0,ROUND(AH88/LARGE(AH88:AH102,1),3),0))</f>
        <v/>
      </c>
    </row>
    <row r="89" spans="1:35" ht="13.5" x14ac:dyDescent="0.25">
      <c r="A89" s="59" t="str">
        <f>+$A$13</f>
        <v/>
      </c>
      <c r="B89" s="24"/>
      <c r="C89" s="24"/>
      <c r="D89" s="22"/>
      <c r="E89" s="23"/>
      <c r="F89" s="22"/>
      <c r="G89" s="23"/>
      <c r="H89" s="22"/>
      <c r="I89" s="23"/>
      <c r="J89" s="22"/>
      <c r="K89" s="23"/>
      <c r="L89" s="22"/>
      <c r="M89" s="23"/>
      <c r="N89" s="22"/>
      <c r="O89" s="23"/>
      <c r="P89" s="22"/>
      <c r="Q89" s="23"/>
      <c r="R89" s="22"/>
      <c r="S89" s="23"/>
      <c r="T89" s="22"/>
      <c r="U89" s="23"/>
      <c r="V89" s="22"/>
      <c r="W89" s="23"/>
      <c r="X89" s="22"/>
      <c r="Y89" s="23"/>
      <c r="Z89" s="22"/>
      <c r="AA89" s="23"/>
      <c r="AB89" s="22"/>
      <c r="AC89" s="23"/>
      <c r="AE89" s="29" t="str">
        <f t="shared" si="6"/>
        <v/>
      </c>
      <c r="AG89" s="7" t="str">
        <f>+$A$13</f>
        <v/>
      </c>
      <c r="AH89" s="7" t="str">
        <f>IF(A89&lt;&gt;"",IF(AE89&lt;&gt;"",AE89,0)+IF(C103&lt;&gt;"",C103,0),"")</f>
        <v/>
      </c>
      <c r="AI89" s="106" t="str">
        <f>IF(AH89="","",IF(AH89&gt;0,ROUND(AH89/LARGE(AH88:AH102,1),3),0))</f>
        <v/>
      </c>
    </row>
    <row r="90" spans="1:35" ht="13.5" x14ac:dyDescent="0.25">
      <c r="A90" s="59" t="str">
        <f>+$A$14</f>
        <v/>
      </c>
      <c r="B90" s="24"/>
      <c r="C90" s="24"/>
      <c r="D90" s="24"/>
      <c r="E90" s="24"/>
      <c r="F90" s="22"/>
      <c r="G90" s="23"/>
      <c r="H90" s="22"/>
      <c r="I90" s="23"/>
      <c r="J90" s="22"/>
      <c r="K90" s="23"/>
      <c r="L90" s="22"/>
      <c r="M90" s="23"/>
      <c r="N90" s="22"/>
      <c r="O90" s="23"/>
      <c r="P90" s="22"/>
      <c r="Q90" s="23"/>
      <c r="R90" s="22"/>
      <c r="S90" s="23"/>
      <c r="T90" s="22"/>
      <c r="U90" s="23"/>
      <c r="V90" s="22"/>
      <c r="W90" s="23"/>
      <c r="X90" s="22"/>
      <c r="Y90" s="23"/>
      <c r="Z90" s="22"/>
      <c r="AA90" s="23"/>
      <c r="AB90" s="22"/>
      <c r="AC90" s="23"/>
      <c r="AE90" s="29" t="str">
        <f t="shared" si="6"/>
        <v/>
      </c>
      <c r="AG90" s="7" t="str">
        <f>+$A$14</f>
        <v/>
      </c>
      <c r="AH90" s="7" t="str">
        <f>IF(A90&lt;&gt;"",IF(AE90&lt;&gt;"",AE90,0)+IF(E103&lt;&gt;"",E103,0),"")</f>
        <v/>
      </c>
      <c r="AI90" s="106" t="str">
        <f>IF(AH90="","",IF(AH90&gt;0,ROUND(AH90/LARGE(AH88:AH102,1),3),0))</f>
        <v/>
      </c>
    </row>
    <row r="91" spans="1:35" ht="13.5" x14ac:dyDescent="0.25">
      <c r="A91" s="59" t="str">
        <f>+$A$15</f>
        <v/>
      </c>
      <c r="B91" s="24"/>
      <c r="C91" s="24"/>
      <c r="D91" s="24"/>
      <c r="E91" s="24"/>
      <c r="F91" s="24"/>
      <c r="G91" s="24"/>
      <c r="H91" s="22"/>
      <c r="I91" s="23"/>
      <c r="J91" s="22"/>
      <c r="K91" s="23"/>
      <c r="L91" s="22"/>
      <c r="M91" s="23"/>
      <c r="N91" s="22"/>
      <c r="O91" s="23"/>
      <c r="P91" s="22"/>
      <c r="Q91" s="23"/>
      <c r="R91" s="22"/>
      <c r="S91" s="23"/>
      <c r="T91" s="22"/>
      <c r="U91" s="23"/>
      <c r="V91" s="22"/>
      <c r="W91" s="23"/>
      <c r="X91" s="22"/>
      <c r="Y91" s="23"/>
      <c r="Z91" s="22"/>
      <c r="AA91" s="23"/>
      <c r="AB91" s="22"/>
      <c r="AC91" s="23"/>
      <c r="AE91" s="29" t="str">
        <f t="shared" si="6"/>
        <v/>
      </c>
      <c r="AG91" s="7" t="str">
        <f>+$A$15</f>
        <v/>
      </c>
      <c r="AH91" s="7" t="str">
        <f>IF(A91&lt;&gt;"",IF(AE91&lt;&gt;"",AE91,0)+IF(G103&lt;&gt;"",G103,0),"")</f>
        <v/>
      </c>
      <c r="AI91" s="106" t="str">
        <f>IF(AH91="","",IF(AH91&gt;0,ROUND(AH91/LARGE(AH88:AH102,1),3),0))</f>
        <v/>
      </c>
    </row>
    <row r="92" spans="1:35" ht="13.5" x14ac:dyDescent="0.25">
      <c r="A92" s="59" t="str">
        <f>+$A$16</f>
        <v/>
      </c>
      <c r="B92" s="24"/>
      <c r="C92" s="24"/>
      <c r="D92" s="24"/>
      <c r="E92" s="24"/>
      <c r="F92" s="24"/>
      <c r="G92" s="24"/>
      <c r="H92" s="24"/>
      <c r="I92" s="24"/>
      <c r="J92" s="22"/>
      <c r="K92" s="23"/>
      <c r="L92" s="22"/>
      <c r="M92" s="23"/>
      <c r="N92" s="22"/>
      <c r="O92" s="23"/>
      <c r="P92" s="22"/>
      <c r="Q92" s="23"/>
      <c r="R92" s="22"/>
      <c r="S92" s="23"/>
      <c r="T92" s="22"/>
      <c r="U92" s="23"/>
      <c r="V92" s="22"/>
      <c r="W92" s="23"/>
      <c r="X92" s="22"/>
      <c r="Y92" s="23"/>
      <c r="Z92" s="22"/>
      <c r="AA92" s="23"/>
      <c r="AB92" s="22"/>
      <c r="AC92" s="23"/>
      <c r="AE92" s="29" t="str">
        <f t="shared" si="6"/>
        <v/>
      </c>
      <c r="AG92" s="7" t="str">
        <f>+$A$16</f>
        <v/>
      </c>
      <c r="AH92" s="7" t="str">
        <f>IF(A92&lt;&gt;"",IF(AE92&lt;&gt;"",AE92,0)+IF(I103&lt;&gt;"",I103,0),"")</f>
        <v/>
      </c>
      <c r="AI92" s="106" t="str">
        <f>IF(AH92="","",IF(AH92&gt;0,ROUND(AH92/LARGE(AH88:AH102,1),3),0))</f>
        <v/>
      </c>
    </row>
    <row r="93" spans="1:35" ht="13.5" x14ac:dyDescent="0.25">
      <c r="A93" s="59" t="str">
        <f>+$A$17</f>
        <v/>
      </c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2"/>
      <c r="M93" s="23"/>
      <c r="N93" s="22"/>
      <c r="O93" s="23"/>
      <c r="P93" s="22"/>
      <c r="Q93" s="23"/>
      <c r="R93" s="22"/>
      <c r="S93" s="23"/>
      <c r="T93" s="22"/>
      <c r="U93" s="23"/>
      <c r="V93" s="22"/>
      <c r="W93" s="23"/>
      <c r="X93" s="22"/>
      <c r="Y93" s="23"/>
      <c r="Z93" s="22"/>
      <c r="AA93" s="23"/>
      <c r="AB93" s="22"/>
      <c r="AC93" s="23"/>
      <c r="AE93" s="29" t="str">
        <f t="shared" si="6"/>
        <v/>
      </c>
      <c r="AG93" s="7" t="str">
        <f>+$A$17</f>
        <v/>
      </c>
      <c r="AH93" s="7" t="str">
        <f>IF(A93&lt;&gt;"",IF(AE93&lt;&gt;"",AE93,0)+IF(K103&lt;&gt;"",K103,0),"")</f>
        <v/>
      </c>
      <c r="AI93" s="106" t="str">
        <f>IF(AH93="","",IF(AH93&gt;0,ROUND(AH93/LARGE(AH88:AH102,1),3),0))</f>
        <v/>
      </c>
    </row>
    <row r="94" spans="1:35" ht="13.5" x14ac:dyDescent="0.25">
      <c r="A94" s="59" t="str">
        <f>+$A$18</f>
        <v/>
      </c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2"/>
      <c r="O94" s="23"/>
      <c r="P94" s="22"/>
      <c r="Q94" s="23"/>
      <c r="R94" s="22"/>
      <c r="S94" s="23"/>
      <c r="T94" s="22"/>
      <c r="U94" s="23"/>
      <c r="V94" s="22"/>
      <c r="W94" s="23"/>
      <c r="X94" s="22"/>
      <c r="Y94" s="23"/>
      <c r="Z94" s="22"/>
      <c r="AA94" s="23"/>
      <c r="AB94" s="22"/>
      <c r="AC94" s="23"/>
      <c r="AE94" s="29" t="str">
        <f t="shared" si="6"/>
        <v/>
      </c>
      <c r="AG94" s="7" t="str">
        <f>+$A$18</f>
        <v/>
      </c>
      <c r="AH94" s="7" t="str">
        <f>IF(A94&lt;&gt;"",IF(AE94&lt;&gt;"",AE94,0)+IF(M103&lt;&gt;"",M103,0),"")</f>
        <v/>
      </c>
      <c r="AI94" s="106" t="str">
        <f>IF(AH94="","",IF(AH94&gt;0,ROUND(AH94/LARGE(AH88:AH102,1),3),0))</f>
        <v/>
      </c>
    </row>
    <row r="95" spans="1:35" ht="13.5" x14ac:dyDescent="0.25">
      <c r="A95" s="59" t="str">
        <f>+$A$19</f>
        <v/>
      </c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2"/>
      <c r="Q95" s="23"/>
      <c r="R95" s="22"/>
      <c r="S95" s="23"/>
      <c r="T95" s="22"/>
      <c r="U95" s="23"/>
      <c r="V95" s="22"/>
      <c r="W95" s="23"/>
      <c r="X95" s="22"/>
      <c r="Y95" s="23"/>
      <c r="Z95" s="22"/>
      <c r="AA95" s="23"/>
      <c r="AB95" s="22"/>
      <c r="AC95" s="23"/>
      <c r="AE95" s="29" t="str">
        <f t="shared" si="6"/>
        <v/>
      </c>
      <c r="AG95" s="7" t="str">
        <f>+$A$19</f>
        <v/>
      </c>
      <c r="AH95" s="7" t="str">
        <f>IF(A95&lt;&gt;"",IF(AE95&lt;&gt;"",AE95,0)+IF(O103&lt;&gt;"",O103,0),"")</f>
        <v/>
      </c>
      <c r="AI95" s="106" t="str">
        <f>IF(AH95="","",IF(AH95&gt;0,ROUND(AH95/LARGE(AH88:AH102,1),3),0))</f>
        <v/>
      </c>
    </row>
    <row r="96" spans="1:35" ht="13.5" x14ac:dyDescent="0.25">
      <c r="A96" s="59" t="str">
        <f>+$A$20</f>
        <v/>
      </c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2"/>
      <c r="S96" s="23"/>
      <c r="T96" s="22"/>
      <c r="U96" s="23"/>
      <c r="V96" s="22"/>
      <c r="W96" s="23"/>
      <c r="X96" s="22"/>
      <c r="Y96" s="23"/>
      <c r="Z96" s="22"/>
      <c r="AA96" s="23"/>
      <c r="AB96" s="22"/>
      <c r="AC96" s="23"/>
      <c r="AE96" s="29" t="str">
        <f t="shared" si="6"/>
        <v/>
      </c>
      <c r="AG96" s="7" t="str">
        <f>+$A$20</f>
        <v/>
      </c>
      <c r="AH96" s="7" t="str">
        <f>IF(A96&lt;&gt;"",IF(AE96&lt;&gt;"",AE96,0)+IF(Q103&lt;&gt;"",Q103,0),"")</f>
        <v/>
      </c>
      <c r="AI96" s="106" t="str">
        <f>IF(AH96="","",IF(AH96&gt;0,ROUND(AH96/LARGE(AH88:AH102,1),3),0))</f>
        <v/>
      </c>
    </row>
    <row r="97" spans="1:35" ht="13.5" x14ac:dyDescent="0.25">
      <c r="A97" s="59" t="str">
        <f>+$A$21</f>
        <v/>
      </c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2"/>
      <c r="U97" s="23"/>
      <c r="V97" s="22"/>
      <c r="W97" s="23"/>
      <c r="X97" s="22"/>
      <c r="Y97" s="23"/>
      <c r="Z97" s="22"/>
      <c r="AA97" s="23"/>
      <c r="AB97" s="22"/>
      <c r="AC97" s="23"/>
      <c r="AE97" s="29" t="str">
        <f t="shared" si="6"/>
        <v/>
      </c>
      <c r="AG97" s="7" t="str">
        <f>+$A$21</f>
        <v/>
      </c>
      <c r="AH97" s="7" t="str">
        <f>IF(A97&lt;&gt;"",IF(AE97&lt;&gt;"",AE97,0)+IF(S103&lt;&gt;"",S103,0),"")</f>
        <v/>
      </c>
      <c r="AI97" s="106" t="str">
        <f>IF(AH97="","",IF(AH97&gt;0,ROUND(AH97/LARGE(AH88:AH102,1),3),0))</f>
        <v/>
      </c>
    </row>
    <row r="98" spans="1:35" ht="13.5" x14ac:dyDescent="0.25">
      <c r="A98" s="59" t="str">
        <f>+$A$22</f>
        <v/>
      </c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2"/>
      <c r="W98" s="23"/>
      <c r="X98" s="22"/>
      <c r="Y98" s="23"/>
      <c r="Z98" s="22"/>
      <c r="AA98" s="23"/>
      <c r="AB98" s="22"/>
      <c r="AC98" s="23"/>
      <c r="AE98" s="29" t="str">
        <f t="shared" si="6"/>
        <v/>
      </c>
      <c r="AG98" s="7" t="str">
        <f>+$A$22</f>
        <v/>
      </c>
      <c r="AH98" s="7" t="str">
        <f>IF(A98&lt;&gt;"",IF(AE98&lt;&gt;"",AE98,0)+IF(U103&lt;&gt;"",U103,0),"")</f>
        <v/>
      </c>
      <c r="AI98" s="106" t="str">
        <f>IF(AH98="","",IF(AH98&gt;0,ROUND(AH98/LARGE(AH88:AH102,1),3),0))</f>
        <v/>
      </c>
    </row>
    <row r="99" spans="1:35" ht="13.5" x14ac:dyDescent="0.25">
      <c r="A99" s="59" t="str">
        <f>+$A$23</f>
        <v/>
      </c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2"/>
      <c r="Y99" s="23"/>
      <c r="Z99" s="22"/>
      <c r="AA99" s="23"/>
      <c r="AB99" s="22"/>
      <c r="AC99" s="23"/>
      <c r="AE99" s="29" t="str">
        <f t="shared" si="6"/>
        <v/>
      </c>
      <c r="AG99" s="7" t="str">
        <f>+$A$23</f>
        <v/>
      </c>
      <c r="AH99" s="7" t="str">
        <f>IF(A99&lt;&gt;"",IF(AE99&lt;&gt;"",AE99,0)+IF(W103&lt;&gt;"",W103,0),"")</f>
        <v/>
      </c>
      <c r="AI99" s="106" t="str">
        <f>IF(AH99="","",IF(AH99&gt;0,ROUND(AH99/LARGE(AH88:AH102,1),3),0))</f>
        <v/>
      </c>
    </row>
    <row r="100" spans="1:35" ht="13.5" x14ac:dyDescent="0.25">
      <c r="A100" s="59" t="str">
        <f>+$A$24</f>
        <v/>
      </c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2"/>
      <c r="AA100" s="23"/>
      <c r="AB100" s="22"/>
      <c r="AC100" s="23"/>
      <c r="AE100" s="29" t="str">
        <f t="shared" si="6"/>
        <v/>
      </c>
      <c r="AG100" s="7" t="str">
        <f>+$A$24</f>
        <v/>
      </c>
      <c r="AH100" s="7" t="str">
        <f>IF(A100&lt;&gt;"",IF(AE100&lt;&gt;"",AE100,0)+IF(Y103&lt;&gt;"",Y103,0),"")</f>
        <v/>
      </c>
      <c r="AI100" s="106" t="str">
        <f>IF(AH100="","",IF(AH100&gt;0,ROUND(AH100/LARGE(AH88:AH102,1),3),0))</f>
        <v/>
      </c>
    </row>
    <row r="101" spans="1:35" ht="13.5" x14ac:dyDescent="0.25">
      <c r="A101" s="59" t="str">
        <f>+$A$25</f>
        <v/>
      </c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2"/>
      <c r="AC101" s="23"/>
      <c r="AE101" s="29" t="str">
        <f t="shared" si="6"/>
        <v/>
      </c>
      <c r="AG101" s="7" t="str">
        <f>+$A$25</f>
        <v/>
      </c>
      <c r="AH101" s="7" t="str">
        <f>IF(A101&lt;&gt;"",IF(AE101&lt;&gt;"",AE101,0)+IF(AA103&lt;&gt;"",AA103,0),"")</f>
        <v/>
      </c>
      <c r="AI101" s="106" t="str">
        <f>IF(AH101="","",IF(AH101&gt;0,ROUND(AH101/LARGE(AH88:AH102,1),3),0))</f>
        <v/>
      </c>
    </row>
    <row r="102" spans="1:35" x14ac:dyDescent="0.2">
      <c r="A102" s="59" t="str">
        <f>+$A$26</f>
        <v/>
      </c>
      <c r="C102" s="3"/>
      <c r="AE102" s="26"/>
      <c r="AG102" s="40" t="str">
        <f>+$A$26</f>
        <v/>
      </c>
      <c r="AH102" s="40" t="str">
        <f>IF(A102&lt;&gt;"",IF(AE102&lt;&gt;"",AE102,0)+IF(AC103&lt;&gt;"",AC103,0),"")</f>
        <v/>
      </c>
      <c r="AI102" s="107" t="str">
        <f>IF(AH102="","",IF(AH102&gt;0,ROUND(AH102/LARGE(AH88:AH102,1),3),0))</f>
        <v/>
      </c>
    </row>
    <row r="103" spans="1:35" s="26" customFormat="1" x14ac:dyDescent="0.2">
      <c r="C103" s="27" t="str">
        <f>IF(C87="","",SUM(C88:C101))</f>
        <v/>
      </c>
      <c r="E103" s="27" t="str">
        <f>IF(E87="","",SUM(E88:E101))</f>
        <v/>
      </c>
      <c r="G103" s="27" t="str">
        <f>IF(G87="","",SUM(G88:G101))</f>
        <v/>
      </c>
      <c r="I103" s="27" t="str">
        <f>IF(I87="","",SUM(I88:I101))</f>
        <v/>
      </c>
      <c r="K103" s="27" t="str">
        <f>IF(K87="","",SUM(K88:K101))</f>
        <v/>
      </c>
      <c r="M103" s="27" t="str">
        <f>IF(M87="","",SUM(M88:M101))</f>
        <v/>
      </c>
      <c r="O103" s="27" t="str">
        <f>IF(O87="","",SUM(O88:O101))</f>
        <v/>
      </c>
      <c r="Q103" s="27" t="str">
        <f>IF(Q87="","",SUM(Q88:Q101))</f>
        <v/>
      </c>
      <c r="S103" s="27" t="str">
        <f>IF(S87="","",SUM(S88:S101))</f>
        <v/>
      </c>
      <c r="U103" s="27" t="str">
        <f>IF(U87="","",SUM(U88:U101))</f>
        <v/>
      </c>
      <c r="W103" s="27" t="str">
        <f>IF(W87="","",SUM(W88:W101))</f>
        <v/>
      </c>
      <c r="X103" s="27"/>
      <c r="Y103" s="27" t="str">
        <f>IF(Y87="","",SUM(Y88:Y101))</f>
        <v/>
      </c>
      <c r="AA103" s="27" t="str">
        <f>IF(AA87="","",SUM(AA88:AA101))</f>
        <v/>
      </c>
      <c r="AC103" s="27" t="str">
        <f>IF(AC87="","",SUM(AC88:AC101))</f>
        <v/>
      </c>
      <c r="AG103" s="41"/>
      <c r="AH103" s="93"/>
      <c r="AI103" s="41"/>
    </row>
    <row r="104" spans="1:35" ht="24" customHeight="1" x14ac:dyDescent="0.2">
      <c r="AC104" s="8" t="str">
        <f>"Firma ("&amp;Anagrafica!B92&amp;")"</f>
        <v>Firma ()</v>
      </c>
      <c r="AE104" s="88"/>
      <c r="AF104" s="88"/>
      <c r="AG104" s="89"/>
      <c r="AH104" s="88"/>
      <c r="AI104" s="88"/>
    </row>
    <row r="105" spans="1:35" ht="18.75" x14ac:dyDescent="0.3">
      <c r="A105" s="19" t="str">
        <f>IF(Anagrafica!A93&lt;&gt;"",Anagrafica!A93&amp;" - "&amp;Anagrafica!B93,"")</f>
        <v/>
      </c>
      <c r="B105" s="20"/>
      <c r="D105" s="1"/>
    </row>
    <row r="106" spans="1:35" s="5" customFormat="1" ht="13.5" customHeight="1" x14ac:dyDescent="0.2">
      <c r="A106" s="4" t="s">
        <v>10</v>
      </c>
      <c r="C106" s="60" t="str">
        <f>$A$13</f>
        <v/>
      </c>
      <c r="E106" s="60" t="str">
        <f>+$A$14</f>
        <v/>
      </c>
      <c r="G106" s="60" t="str">
        <f>+$A$15</f>
        <v/>
      </c>
      <c r="I106" s="60" t="str">
        <f>+$A$16</f>
        <v/>
      </c>
      <c r="K106" s="60" t="str">
        <f>+$A$17</f>
        <v/>
      </c>
      <c r="M106" s="60" t="str">
        <f>+$A$18</f>
        <v/>
      </c>
      <c r="O106" s="60" t="str">
        <f>+$A$19</f>
        <v/>
      </c>
      <c r="Q106" s="60" t="str">
        <f>+$A$20</f>
        <v/>
      </c>
      <c r="S106" s="60" t="str">
        <f>+$A$21</f>
        <v/>
      </c>
      <c r="U106" s="60" t="str">
        <f>+$A$22</f>
        <v/>
      </c>
      <c r="W106" s="60" t="str">
        <f>+$A$23</f>
        <v/>
      </c>
      <c r="Y106" s="60" t="str">
        <f>+$A$24</f>
        <v/>
      </c>
      <c r="AA106" s="60" t="str">
        <f>+$A$25</f>
        <v/>
      </c>
      <c r="AC106" s="60" t="str">
        <f>+$A$26</f>
        <v/>
      </c>
      <c r="AE106" s="26"/>
      <c r="AG106" s="4" t="s">
        <v>10</v>
      </c>
      <c r="AH106" s="5" t="s">
        <v>1</v>
      </c>
      <c r="AI106" s="5" t="s">
        <v>0</v>
      </c>
    </row>
    <row r="107" spans="1:35" ht="13.5" x14ac:dyDescent="0.25">
      <c r="A107" s="59" t="str">
        <f>+$A$12</f>
        <v/>
      </c>
      <c r="B107" s="22"/>
      <c r="C107" s="23"/>
      <c r="D107" s="22"/>
      <c r="E107" s="23"/>
      <c r="F107" s="22"/>
      <c r="G107" s="23"/>
      <c r="H107" s="22"/>
      <c r="I107" s="23"/>
      <c r="J107" s="22"/>
      <c r="K107" s="23"/>
      <c r="L107" s="22"/>
      <c r="M107" s="23"/>
      <c r="N107" s="22"/>
      <c r="O107" s="23"/>
      <c r="P107" s="22"/>
      <c r="Q107" s="23"/>
      <c r="R107" s="22"/>
      <c r="S107" s="23"/>
      <c r="T107" s="22"/>
      <c r="U107" s="23"/>
      <c r="V107" s="22"/>
      <c r="W107" s="23"/>
      <c r="X107" s="22"/>
      <c r="Y107" s="23"/>
      <c r="Z107" s="22"/>
      <c r="AA107" s="23"/>
      <c r="AB107" s="22"/>
      <c r="AC107" s="23"/>
      <c r="AE107" s="29" t="str">
        <f t="shared" ref="AE107:AE120" si="7">IF(OR(A107="",AND(A107&lt;&gt;"",A108="")),"",SUM(B107,D107,F107,H107,J107,L107,N107,P107,R107,T107,V107,X107,Z107,AB107))</f>
        <v/>
      </c>
      <c r="AG107" s="6" t="str">
        <f>+$A$12</f>
        <v/>
      </c>
      <c r="AH107" s="6" t="str">
        <f>IF(A107&lt;&gt;"",AE107,"")</f>
        <v/>
      </c>
      <c r="AI107" s="105" t="str">
        <f>IF(AH107="","",IF(AH107&gt;0,ROUND(AH107/LARGE(AH107:AH121,1),3),0))</f>
        <v/>
      </c>
    </row>
    <row r="108" spans="1:35" ht="13.5" x14ac:dyDescent="0.25">
      <c r="A108" s="59" t="str">
        <f>+$A$13</f>
        <v/>
      </c>
      <c r="B108" s="24"/>
      <c r="C108" s="24"/>
      <c r="D108" s="22"/>
      <c r="E108" s="23"/>
      <c r="F108" s="22"/>
      <c r="G108" s="23"/>
      <c r="H108" s="22"/>
      <c r="I108" s="23"/>
      <c r="J108" s="22"/>
      <c r="K108" s="23"/>
      <c r="L108" s="22"/>
      <c r="M108" s="23"/>
      <c r="N108" s="22"/>
      <c r="O108" s="23"/>
      <c r="P108" s="22"/>
      <c r="Q108" s="23"/>
      <c r="R108" s="22"/>
      <c r="S108" s="23"/>
      <c r="T108" s="22"/>
      <c r="U108" s="23"/>
      <c r="V108" s="22"/>
      <c r="W108" s="23"/>
      <c r="X108" s="22"/>
      <c r="Y108" s="23"/>
      <c r="Z108" s="22"/>
      <c r="AA108" s="23"/>
      <c r="AB108" s="22"/>
      <c r="AC108" s="23"/>
      <c r="AE108" s="29" t="str">
        <f t="shared" si="7"/>
        <v/>
      </c>
      <c r="AG108" s="7" t="str">
        <f>+$A$13</f>
        <v/>
      </c>
      <c r="AH108" s="7" t="str">
        <f>IF(A108&lt;&gt;"",IF(AE108&lt;&gt;"",AE108,0)+IF(C122&lt;&gt;"",C122,0),"")</f>
        <v/>
      </c>
      <c r="AI108" s="106" t="str">
        <f>IF(AH108="","",IF(AH108&gt;0,ROUND(AH108/LARGE(AH107:AH121,1),3),0))</f>
        <v/>
      </c>
    </row>
    <row r="109" spans="1:35" ht="13.5" x14ac:dyDescent="0.25">
      <c r="A109" s="59" t="str">
        <f>+$A$14</f>
        <v/>
      </c>
      <c r="B109" s="24"/>
      <c r="C109" s="24"/>
      <c r="D109" s="24"/>
      <c r="E109" s="24"/>
      <c r="F109" s="22"/>
      <c r="G109" s="23"/>
      <c r="H109" s="22"/>
      <c r="I109" s="23"/>
      <c r="J109" s="22"/>
      <c r="K109" s="23"/>
      <c r="L109" s="22"/>
      <c r="M109" s="23"/>
      <c r="N109" s="22"/>
      <c r="O109" s="23"/>
      <c r="P109" s="22"/>
      <c r="Q109" s="23"/>
      <c r="R109" s="22"/>
      <c r="S109" s="23"/>
      <c r="T109" s="22"/>
      <c r="U109" s="23"/>
      <c r="V109" s="22"/>
      <c r="W109" s="23"/>
      <c r="X109" s="22"/>
      <c r="Y109" s="23"/>
      <c r="Z109" s="22"/>
      <c r="AA109" s="23"/>
      <c r="AB109" s="22"/>
      <c r="AC109" s="23"/>
      <c r="AE109" s="29" t="str">
        <f t="shared" si="7"/>
        <v/>
      </c>
      <c r="AG109" s="7" t="str">
        <f>+$A$14</f>
        <v/>
      </c>
      <c r="AH109" s="7" t="str">
        <f>IF(A109&lt;&gt;"",IF(AE109&lt;&gt;"",AE109,0)+IF(E122&lt;&gt;"",E122,0),"")</f>
        <v/>
      </c>
      <c r="AI109" s="106" t="str">
        <f>IF(AH109="","",IF(AH109&gt;0,ROUND(AH109/LARGE(AH107:AH121,1),3),0))</f>
        <v/>
      </c>
    </row>
    <row r="110" spans="1:35" ht="13.5" x14ac:dyDescent="0.25">
      <c r="A110" s="59" t="str">
        <f>+$A$15</f>
        <v/>
      </c>
      <c r="B110" s="24"/>
      <c r="C110" s="24"/>
      <c r="D110" s="24"/>
      <c r="E110" s="24"/>
      <c r="F110" s="24"/>
      <c r="G110" s="24"/>
      <c r="H110" s="22"/>
      <c r="I110" s="23"/>
      <c r="J110" s="22"/>
      <c r="K110" s="23"/>
      <c r="L110" s="22"/>
      <c r="M110" s="23"/>
      <c r="N110" s="22"/>
      <c r="O110" s="23"/>
      <c r="P110" s="22"/>
      <c r="Q110" s="23"/>
      <c r="R110" s="22"/>
      <c r="S110" s="23"/>
      <c r="T110" s="22"/>
      <c r="U110" s="23"/>
      <c r="V110" s="22"/>
      <c r="W110" s="23"/>
      <c r="X110" s="22"/>
      <c r="Y110" s="23"/>
      <c r="Z110" s="22"/>
      <c r="AA110" s="23"/>
      <c r="AB110" s="22"/>
      <c r="AC110" s="23"/>
      <c r="AE110" s="29" t="str">
        <f t="shared" si="7"/>
        <v/>
      </c>
      <c r="AG110" s="7" t="str">
        <f>+$A$15</f>
        <v/>
      </c>
      <c r="AH110" s="7" t="str">
        <f>IF(A110&lt;&gt;"",IF(AE110&lt;&gt;"",AE110,0)+IF(G122&lt;&gt;"",G122,0),"")</f>
        <v/>
      </c>
      <c r="AI110" s="106" t="str">
        <f>IF(AH110="","",IF(AH110&gt;0,ROUND(AH110/LARGE(AH107:AH121,1),3),0))</f>
        <v/>
      </c>
    </row>
    <row r="111" spans="1:35" ht="13.5" x14ac:dyDescent="0.25">
      <c r="A111" s="59" t="str">
        <f>+$A$16</f>
        <v/>
      </c>
      <c r="B111" s="24"/>
      <c r="C111" s="24"/>
      <c r="D111" s="24"/>
      <c r="E111" s="24"/>
      <c r="F111" s="24"/>
      <c r="G111" s="24"/>
      <c r="H111" s="24"/>
      <c r="I111" s="24"/>
      <c r="J111" s="22"/>
      <c r="K111" s="23"/>
      <c r="L111" s="22"/>
      <c r="M111" s="23"/>
      <c r="N111" s="22"/>
      <c r="O111" s="23"/>
      <c r="P111" s="22"/>
      <c r="Q111" s="23"/>
      <c r="R111" s="22"/>
      <c r="S111" s="23"/>
      <c r="T111" s="22"/>
      <c r="U111" s="23"/>
      <c r="V111" s="22"/>
      <c r="W111" s="23"/>
      <c r="X111" s="22"/>
      <c r="Y111" s="23"/>
      <c r="Z111" s="22"/>
      <c r="AA111" s="23"/>
      <c r="AB111" s="22"/>
      <c r="AC111" s="23"/>
      <c r="AE111" s="29" t="str">
        <f t="shared" si="7"/>
        <v/>
      </c>
      <c r="AG111" s="7" t="str">
        <f>+$A$16</f>
        <v/>
      </c>
      <c r="AH111" s="7" t="str">
        <f>IF(A111&lt;&gt;"",IF(AE111&lt;&gt;"",AE111,0)+IF(I122&lt;&gt;"",I122,0),"")</f>
        <v/>
      </c>
      <c r="AI111" s="106" t="str">
        <f>IF(AH111="","",IF(AH111&gt;0,ROUND(AH111/LARGE(AH107:AH121,1),3),0))</f>
        <v/>
      </c>
    </row>
    <row r="112" spans="1:35" ht="13.5" x14ac:dyDescent="0.25">
      <c r="A112" s="59" t="str">
        <f>+$A$17</f>
        <v/>
      </c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2"/>
      <c r="M112" s="23"/>
      <c r="N112" s="22"/>
      <c r="O112" s="23"/>
      <c r="P112" s="22"/>
      <c r="Q112" s="23"/>
      <c r="R112" s="22"/>
      <c r="S112" s="23"/>
      <c r="T112" s="22"/>
      <c r="U112" s="23"/>
      <c r="V112" s="22"/>
      <c r="W112" s="23"/>
      <c r="X112" s="22"/>
      <c r="Y112" s="23"/>
      <c r="Z112" s="22"/>
      <c r="AA112" s="23"/>
      <c r="AB112" s="22"/>
      <c r="AC112" s="23"/>
      <c r="AE112" s="29" t="str">
        <f t="shared" si="7"/>
        <v/>
      </c>
      <c r="AG112" s="7" t="str">
        <f>+$A$17</f>
        <v/>
      </c>
      <c r="AH112" s="7" t="str">
        <f>IF(A112&lt;&gt;"",IF(AE112&lt;&gt;"",AE112,0)+IF(K122&lt;&gt;"",K122,0),"")</f>
        <v/>
      </c>
      <c r="AI112" s="106" t="str">
        <f>IF(AH112="","",IF(AH112&gt;0,ROUND(AH112/LARGE(AH107:AH121,1),3),0))</f>
        <v/>
      </c>
    </row>
    <row r="113" spans="1:35" ht="13.5" x14ac:dyDescent="0.25">
      <c r="A113" s="59" t="str">
        <f>+$A$18</f>
        <v/>
      </c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2"/>
      <c r="O113" s="23"/>
      <c r="P113" s="22"/>
      <c r="Q113" s="23"/>
      <c r="R113" s="22"/>
      <c r="S113" s="23"/>
      <c r="T113" s="22"/>
      <c r="U113" s="23"/>
      <c r="V113" s="22"/>
      <c r="W113" s="23"/>
      <c r="X113" s="22"/>
      <c r="Y113" s="23"/>
      <c r="Z113" s="22"/>
      <c r="AA113" s="23"/>
      <c r="AB113" s="22"/>
      <c r="AC113" s="23"/>
      <c r="AE113" s="29" t="str">
        <f t="shared" si="7"/>
        <v/>
      </c>
      <c r="AG113" s="7" t="str">
        <f>+$A$18</f>
        <v/>
      </c>
      <c r="AH113" s="7" t="str">
        <f>IF(A113&lt;&gt;"",IF(AE113&lt;&gt;"",AE113,0)+IF(M122&lt;&gt;"",M122,0),"")</f>
        <v/>
      </c>
      <c r="AI113" s="106" t="str">
        <f>IF(AH113="","",IF(AH113&gt;0,ROUND(AH113/LARGE(AH107:AH121,1),3),0))</f>
        <v/>
      </c>
    </row>
    <row r="114" spans="1:35" ht="13.5" x14ac:dyDescent="0.25">
      <c r="A114" s="59" t="str">
        <f>+$A$19</f>
        <v/>
      </c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2"/>
      <c r="Q114" s="23"/>
      <c r="R114" s="22"/>
      <c r="S114" s="23"/>
      <c r="T114" s="22"/>
      <c r="U114" s="23"/>
      <c r="V114" s="22"/>
      <c r="W114" s="23"/>
      <c r="X114" s="22"/>
      <c r="Y114" s="23"/>
      <c r="Z114" s="22"/>
      <c r="AA114" s="23"/>
      <c r="AB114" s="22"/>
      <c r="AC114" s="23"/>
      <c r="AE114" s="29" t="str">
        <f t="shared" si="7"/>
        <v/>
      </c>
      <c r="AG114" s="7" t="str">
        <f>+$A$19</f>
        <v/>
      </c>
      <c r="AH114" s="7" t="str">
        <f>IF(A114&lt;&gt;"",IF(AE114&lt;&gt;"",AE114,0)+IF(O122&lt;&gt;"",O122,0),"")</f>
        <v/>
      </c>
      <c r="AI114" s="106" t="str">
        <f>IF(AH114="","",IF(AH114&gt;0,ROUND(AH114/LARGE(AH107:AH121,1),3),0))</f>
        <v/>
      </c>
    </row>
    <row r="115" spans="1:35" ht="13.5" x14ac:dyDescent="0.25">
      <c r="A115" s="59" t="str">
        <f>+$A$20</f>
        <v/>
      </c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79"/>
      <c r="P115" s="24"/>
      <c r="Q115" s="24"/>
      <c r="R115" s="22"/>
      <c r="S115" s="23"/>
      <c r="T115" s="22"/>
      <c r="U115" s="23"/>
      <c r="V115" s="22"/>
      <c r="W115" s="23"/>
      <c r="X115" s="22"/>
      <c r="Y115" s="23"/>
      <c r="Z115" s="22"/>
      <c r="AA115" s="23"/>
      <c r="AB115" s="22"/>
      <c r="AC115" s="23"/>
      <c r="AE115" s="29" t="str">
        <f t="shared" si="7"/>
        <v/>
      </c>
      <c r="AG115" s="7" t="str">
        <f>+$A$20</f>
        <v/>
      </c>
      <c r="AH115" s="7" t="str">
        <f>IF(A115&lt;&gt;"",IF(AE115&lt;&gt;"",AE115,0)+IF(Q122&lt;&gt;"",Q122,0),"")</f>
        <v/>
      </c>
      <c r="AI115" s="106" t="str">
        <f>IF(AH115="","",IF(AH115&gt;0,ROUND(AH115/LARGE(AH107:AH121,1),3),0))</f>
        <v/>
      </c>
    </row>
    <row r="116" spans="1:35" ht="13.5" x14ac:dyDescent="0.25">
      <c r="A116" s="59" t="str">
        <f>+$A$21</f>
        <v/>
      </c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2"/>
      <c r="U116" s="23"/>
      <c r="V116" s="22"/>
      <c r="W116" s="23"/>
      <c r="X116" s="22"/>
      <c r="Y116" s="23"/>
      <c r="Z116" s="22"/>
      <c r="AA116" s="23"/>
      <c r="AB116" s="22"/>
      <c r="AC116" s="23"/>
      <c r="AE116" s="29" t="str">
        <f t="shared" si="7"/>
        <v/>
      </c>
      <c r="AG116" s="7" t="str">
        <f>+$A$21</f>
        <v/>
      </c>
      <c r="AH116" s="7" t="str">
        <f>IF(A116&lt;&gt;"",IF(AE116&lt;&gt;"",AE116,0)+IF(S122&lt;&gt;"",S122,0),"")</f>
        <v/>
      </c>
      <c r="AI116" s="106" t="str">
        <f>IF(AH116="","",IF(AH116&gt;0,ROUND(AH116/LARGE(AH107:AH121,1),3),0))</f>
        <v/>
      </c>
    </row>
    <row r="117" spans="1:35" ht="13.5" x14ac:dyDescent="0.25">
      <c r="A117" s="59" t="str">
        <f>+$A$22</f>
        <v/>
      </c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2"/>
      <c r="W117" s="23"/>
      <c r="X117" s="22"/>
      <c r="Y117" s="23"/>
      <c r="Z117" s="22"/>
      <c r="AA117" s="23"/>
      <c r="AB117" s="22"/>
      <c r="AC117" s="23"/>
      <c r="AE117" s="29" t="str">
        <f t="shared" si="7"/>
        <v/>
      </c>
      <c r="AG117" s="7" t="str">
        <f>+$A$22</f>
        <v/>
      </c>
      <c r="AH117" s="7" t="str">
        <f>IF(A117&lt;&gt;"",IF(AE117&lt;&gt;"",AE117,0)+IF(U122&lt;&gt;"",U122,0),"")</f>
        <v/>
      </c>
      <c r="AI117" s="106" t="str">
        <f>IF(AH117="","",IF(AH117&gt;0,ROUND(AH117/LARGE(AH107:AH121,1),3),0))</f>
        <v/>
      </c>
    </row>
    <row r="118" spans="1:35" ht="13.5" x14ac:dyDescent="0.25">
      <c r="A118" s="59" t="str">
        <f>+$A$23</f>
        <v/>
      </c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2"/>
      <c r="Y118" s="23"/>
      <c r="Z118" s="22"/>
      <c r="AA118" s="23"/>
      <c r="AB118" s="22"/>
      <c r="AC118" s="23"/>
      <c r="AE118" s="29" t="str">
        <f t="shared" si="7"/>
        <v/>
      </c>
      <c r="AG118" s="7" t="str">
        <f>+$A$23</f>
        <v/>
      </c>
      <c r="AH118" s="7" t="str">
        <f>IF(A118&lt;&gt;"",IF(AE118&lt;&gt;"",AE118,0)+IF(W122&lt;&gt;"",W122,0),"")</f>
        <v/>
      </c>
      <c r="AI118" s="106" t="str">
        <f>IF(AH118="","",IF(AH118&gt;0,ROUND(AH118/LARGE(AH107:AH121,1),3),0))</f>
        <v/>
      </c>
    </row>
    <row r="119" spans="1:35" ht="13.5" x14ac:dyDescent="0.25">
      <c r="A119" s="59" t="str">
        <f>+$A$24</f>
        <v/>
      </c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2"/>
      <c r="AA119" s="23"/>
      <c r="AB119" s="22"/>
      <c r="AC119" s="23"/>
      <c r="AE119" s="29" t="str">
        <f t="shared" si="7"/>
        <v/>
      </c>
      <c r="AG119" s="7" t="str">
        <f>+$A$24</f>
        <v/>
      </c>
      <c r="AH119" s="7" t="str">
        <f>IF(A119&lt;&gt;"",IF(AE119&lt;&gt;"",AE119,0)+IF(Y122&lt;&gt;"",Y122,0),"")</f>
        <v/>
      </c>
      <c r="AI119" s="106" t="str">
        <f>IF(AH119="","",IF(AH119&gt;0,ROUND(AH119/LARGE(AH107:AH121,1),3),0))</f>
        <v/>
      </c>
    </row>
    <row r="120" spans="1:35" ht="13.5" x14ac:dyDescent="0.25">
      <c r="A120" s="59" t="str">
        <f>+$A$25</f>
        <v/>
      </c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2"/>
      <c r="AC120" s="23"/>
      <c r="AE120" s="29" t="str">
        <f t="shared" si="7"/>
        <v/>
      </c>
      <c r="AG120" s="7" t="str">
        <f>+$A$25</f>
        <v/>
      </c>
      <c r="AH120" s="7" t="str">
        <f>IF(A120&lt;&gt;"",IF(AE120&lt;&gt;"",AE120,0)+IF(AA122&lt;&gt;"",AA122,0),"")</f>
        <v/>
      </c>
      <c r="AI120" s="106" t="str">
        <f>IF(AH120="","",IF(AH120&gt;0,ROUND(AH120/LARGE(AH107:AH121,1),3),0))</f>
        <v/>
      </c>
    </row>
    <row r="121" spans="1:35" x14ac:dyDescent="0.2">
      <c r="A121" s="59" t="str">
        <f>+$A$26</f>
        <v/>
      </c>
      <c r="C121" s="3"/>
      <c r="AE121" s="26"/>
      <c r="AG121" s="40" t="str">
        <f>+$A$26</f>
        <v/>
      </c>
      <c r="AH121" s="40" t="str">
        <f>IF(A121&lt;&gt;"",IF(AE121&lt;&gt;"",AE121,0)+IF(AC122&lt;&gt;"",AC122,0),"")</f>
        <v/>
      </c>
      <c r="AI121" s="107" t="str">
        <f>IF(AH121="","",IF(AH121&gt;0,ROUND(AH121/LARGE(AH107:AH121,1),3),0))</f>
        <v/>
      </c>
    </row>
    <row r="122" spans="1:35" s="26" customFormat="1" x14ac:dyDescent="0.2">
      <c r="C122" s="27" t="str">
        <f>IF(C106="","",SUM(C107:C120))</f>
        <v/>
      </c>
      <c r="E122" s="27" t="str">
        <f>IF(E106="","",SUM(E107:E120))</f>
        <v/>
      </c>
      <c r="G122" s="27" t="str">
        <f>IF(G106="","",SUM(G107:G120))</f>
        <v/>
      </c>
      <c r="I122" s="27" t="str">
        <f>IF(I106="","",SUM(I107:I120))</f>
        <v/>
      </c>
      <c r="K122" s="27" t="str">
        <f>IF(K106="","",SUM(K107:K120))</f>
        <v/>
      </c>
      <c r="M122" s="27" t="str">
        <f>IF(M106="","",SUM(M107:M120))</f>
        <v/>
      </c>
      <c r="O122" s="27" t="str">
        <f>IF(O106="","",SUM(O107:O120))</f>
        <v/>
      </c>
      <c r="Q122" s="27" t="str">
        <f>IF(Q106="","",SUM(Q107:Q120))</f>
        <v/>
      </c>
      <c r="S122" s="27" t="str">
        <f>IF(S106="","",SUM(S107:S120))</f>
        <v/>
      </c>
      <c r="U122" s="27" t="str">
        <f>IF(U106="","",SUM(U107:U120))</f>
        <v/>
      </c>
      <c r="W122" s="27" t="str">
        <f>IF(W106="","",SUM(W107:W120))</f>
        <v/>
      </c>
      <c r="X122" s="27"/>
      <c r="Y122" s="27" t="str">
        <f>IF(Y106="","",SUM(Y107:Y120))</f>
        <v/>
      </c>
      <c r="AA122" s="27" t="str">
        <f>IF(AA106="","",SUM(AA107:AA120))</f>
        <v/>
      </c>
      <c r="AC122" s="27" t="str">
        <f>IF(AC106="","",SUM(AC107:AC120))</f>
        <v/>
      </c>
      <c r="AG122" s="41"/>
      <c r="AH122" s="93"/>
      <c r="AI122" s="41"/>
    </row>
    <row r="123" spans="1:35" ht="24" customHeight="1" x14ac:dyDescent="0.2">
      <c r="AC123" s="8" t="str">
        <f>"Firma ("&amp;Anagrafica!B93&amp;")"</f>
        <v>Firma ()</v>
      </c>
      <c r="AE123" s="88"/>
      <c r="AF123" s="88"/>
      <c r="AG123" s="89"/>
      <c r="AH123" s="88"/>
      <c r="AI123" s="88"/>
    </row>
  </sheetData>
  <mergeCells count="70">
    <mergeCell ref="AB24:AE24"/>
    <mergeCell ref="AB25:AE25"/>
    <mergeCell ref="AB26:AE26"/>
    <mergeCell ref="AB20:AE20"/>
    <mergeCell ref="AB21:AE21"/>
    <mergeCell ref="AB22:AE22"/>
    <mergeCell ref="AB23:AE23"/>
    <mergeCell ref="AB16:AE16"/>
    <mergeCell ref="AB17:AE17"/>
    <mergeCell ref="AB18:AE18"/>
    <mergeCell ref="AB19:AE19"/>
    <mergeCell ref="AB12:AE12"/>
    <mergeCell ref="AB13:AE13"/>
    <mergeCell ref="AB14:AE14"/>
    <mergeCell ref="AB15:AE15"/>
    <mergeCell ref="A5:AI5"/>
    <mergeCell ref="A8:AG8"/>
    <mergeCell ref="A9:AG9"/>
    <mergeCell ref="A11:S11"/>
    <mergeCell ref="T11:W11"/>
    <mergeCell ref="AB11:AE11"/>
    <mergeCell ref="X11:AA11"/>
    <mergeCell ref="T12:W12"/>
    <mergeCell ref="T13:W13"/>
    <mergeCell ref="T15:W15"/>
    <mergeCell ref="T14:W14"/>
    <mergeCell ref="T20:W20"/>
    <mergeCell ref="T18:W18"/>
    <mergeCell ref="P27:S27"/>
    <mergeCell ref="B21:S21"/>
    <mergeCell ref="B22:S22"/>
    <mergeCell ref="B23:S23"/>
    <mergeCell ref="B24:S24"/>
    <mergeCell ref="B25:S25"/>
    <mergeCell ref="B26:S26"/>
    <mergeCell ref="T23:W23"/>
    <mergeCell ref="T24:W24"/>
    <mergeCell ref="T25:W25"/>
    <mergeCell ref="T26:W26"/>
    <mergeCell ref="T22:W22"/>
    <mergeCell ref="X17:AA17"/>
    <mergeCell ref="A1:AG1"/>
    <mergeCell ref="T27:W27"/>
    <mergeCell ref="B18:S18"/>
    <mergeCell ref="T16:W16"/>
    <mergeCell ref="T17:W17"/>
    <mergeCell ref="B15:S15"/>
    <mergeCell ref="B12:S12"/>
    <mergeCell ref="B13:S13"/>
    <mergeCell ref="B19:S19"/>
    <mergeCell ref="B20:S20"/>
    <mergeCell ref="T21:W21"/>
    <mergeCell ref="B14:S14"/>
    <mergeCell ref="B16:S16"/>
    <mergeCell ref="B17:S17"/>
    <mergeCell ref="T19:W19"/>
    <mergeCell ref="X12:AA12"/>
    <mergeCell ref="X13:AA13"/>
    <mergeCell ref="X14:AA14"/>
    <mergeCell ref="X15:AA15"/>
    <mergeCell ref="X16:AA16"/>
    <mergeCell ref="X18:AA18"/>
    <mergeCell ref="X19:AA19"/>
    <mergeCell ref="X24:AA24"/>
    <mergeCell ref="X25:AA25"/>
    <mergeCell ref="X26:AA26"/>
    <mergeCell ref="X20:AA20"/>
    <mergeCell ref="X21:AA21"/>
    <mergeCell ref="X22:AA22"/>
    <mergeCell ref="X23:AA23"/>
  </mergeCells>
  <phoneticPr fontId="0" type="noConversion"/>
  <conditionalFormatting sqref="C46 W46:Y46 C65 E46 G46 I46 K46 M46 O46 Q46 U46 S46 AC84 W65:Y65 E65 G65 I65 K65 M65 O65 Q65 U65 S65 AC65 AA65 AA46 C84 W84:Y84 E84 G84 I84 K84 M84 O84 Q84 U84 S84 AA84 AC46 C103 AC122 W103:Y103 E103 G103 I103 K103 M103 O103 Q103 U103 S103 AC103 AA103 C122 W122:Y122 E122 G122 I122 K122 M122 O122 Q122 U122 S122 AA122">
    <cfRule type="expression" dxfId="999" priority="1" stopIfTrue="1">
      <formula>C30=""</formula>
    </cfRule>
  </conditionalFormatting>
  <conditionalFormatting sqref="B52:E63 B51:C51 H54:I63 J55:K63 L56:M63 N57:O63 P58:Q63 R59:S63 T60:U63 V61:W63 X62:Y63 Z63:AA63 F53:G63 Z82:AA82 F72:G82 H73:I82 J74:K82 L75:M82 N76:O82 P77:Q82 R78:S82 T79:U82 V80:W82 X81:Y82 B71:E82 B70:C70 B90:E101 B89:C89 H92:I101 J93:K101 L94:M101 N95:O101 P96:Q101 R97:S101 T98:U101 V99:W101 X100:Y101 Z101:AA101 F91:G101 Z120:AA120 F110:G120 H111:I120 J112:K120 L113:M120 N114:O120 P115:Q120 R116:S120 T117:U120 V118:W120 X119:Y120 B109:E120 B108:C108 B33:E44 B32:C32 H35:I44 J36:K44 L37:M44 N38:O44 P39:Q44 R40:S44 T41:U44 V42:W44 X43:Y44 Z44:AA44 F34:G44">
    <cfRule type="expression" dxfId="998" priority="2" stopIfTrue="1">
      <formula>AND($A32&lt;&gt;"",$A33="")</formula>
    </cfRule>
    <cfRule type="expression" dxfId="997" priority="3" stopIfTrue="1">
      <formula>$A32=""</formula>
    </cfRule>
  </conditionalFormatting>
  <conditionalFormatting sqref="B50 D50:D51 F50:F52 H50:H53 J50:J54 L50:L55 N50:N56 P50:P57 R50:R58 T50:T59 V50:V60 X50:X61 Z50:Z62 AB50:AB63">
    <cfRule type="expression" dxfId="996" priority="4" stopIfTrue="1">
      <formula>AND(OR($A50="",C$49=""),$AE50&lt;&gt;"")</formula>
    </cfRule>
    <cfRule type="expression" dxfId="995" priority="5" stopIfTrue="1">
      <formula>OR($A50="",C$49="")</formula>
    </cfRule>
  </conditionalFormatting>
  <conditionalFormatting sqref="C50 E50:E51 G50:G52 I50:I53 K50:K54 M50:M55 O50:O56 Q50:Q57 S50:S58 U50:U59 W50:W60 Y50:Y61 AA50:AA62 AC50:AC63 C88 E88:E89 G88:G90 I88:I91 K88:K92 M88:M93 O88:O94 Q88:Q95 S88:S96 U88:U97 W88:W98 Y88:Y99 AA88:AA100 AC88:AC101">
    <cfRule type="expression" dxfId="994" priority="6" stopIfTrue="1">
      <formula>AND(OR($A50="",C$49=""),$AE50&lt;&gt;"")</formula>
    </cfRule>
    <cfRule type="expression" dxfId="993" priority="7" stopIfTrue="1">
      <formula>C$49=""</formula>
    </cfRule>
  </conditionalFormatting>
  <conditionalFormatting sqref="B69 F69:F71 D69:D70 H69:H72 J69:J73 L69:L74 N69:N75 P69:P76 R69:R77 T69:T78 V69:V79 X69:X80 Z69:Z81 AB69:AB82 X118">
    <cfRule type="expression" dxfId="992" priority="8" stopIfTrue="1">
      <formula>AND(OR($A69="",C$68=""),$AE69&lt;&gt;"")</formula>
    </cfRule>
    <cfRule type="expression" dxfId="991" priority="9" stopIfTrue="1">
      <formula>OR($A69="",C$68="")</formula>
    </cfRule>
  </conditionalFormatting>
  <conditionalFormatting sqref="C69 G69:G71 E69:E70 I69:I72 K69:K73 M69:M74 O69:O75 Q69:Q76 S69:S77 U69:U78 W69:W79 Y69:Y80 AA69:AA81 AC69:AC82 C107 G107:G109 E107:E108 I107:I110 K107:K111 M107:M112 O107:O113 Q107:Q114 S107:S115 U107:U116 W107:W117 Y107:Y118 AA107:AA119 AC107:AC120">
    <cfRule type="expression" dxfId="990" priority="10" stopIfTrue="1">
      <formula>AND(OR($A69="",C$68=""),$AE69&lt;&gt;"")</formula>
    </cfRule>
    <cfRule type="expression" dxfId="989" priority="11" stopIfTrue="1">
      <formula>C$68=""</formula>
    </cfRule>
  </conditionalFormatting>
  <conditionalFormatting sqref="B88 D88:D89 F88:F90 H88:H91 J88:J92 L88:L93 N88:N94 P88:P95 R88:R96 T88:T97 V88:V98 X88:X99 Z88:Z100 AB88:AB101">
    <cfRule type="expression" dxfId="988" priority="12" stopIfTrue="1">
      <formula>AND(OR($A88="",C$87=""),$AE88&lt;&gt;"")</formula>
    </cfRule>
    <cfRule type="expression" dxfId="987" priority="13" stopIfTrue="1">
      <formula>OR($A88="",C$87="")</formula>
    </cfRule>
  </conditionalFormatting>
  <conditionalFormatting sqref="B107 D107:D108 F107:F109 H107:H110 J107:J111 L107:L112 N107:N113 P107:P114 R107:R115 T107:T116 V107:V117 X107:X117 Z107:Z119 AB107:AB120">
    <cfRule type="expression" dxfId="986" priority="14" stopIfTrue="1">
      <formula>AND(OR($A107="",C$106=""),$AE107&lt;&gt;"")</formula>
    </cfRule>
    <cfRule type="expression" dxfId="985" priority="15" stopIfTrue="1">
      <formula>OR($A107="",C$106="")</formula>
    </cfRule>
  </conditionalFormatting>
  <conditionalFormatting sqref="B31 D31:D32 R31:R39 AB31:AB44 Z31:Z43 X31:X42 V31:V41 T31:T40 P31:P38 N31:N37 L31:L36 J31:J35 H31:H34 F31:F33">
    <cfRule type="expression" dxfId="984" priority="16" stopIfTrue="1">
      <formula>AND(OR($A31="",C$30=""),$AE31&lt;&gt;"")</formula>
    </cfRule>
    <cfRule type="expression" dxfId="983" priority="17" stopIfTrue="1">
      <formula>OR($A31="",C$30="")</formula>
    </cfRule>
  </conditionalFormatting>
  <conditionalFormatting sqref="C31 E31:E32 S31:S39 AC31:AC44 AA31:AA43 Y31:Y42 W31:W41 U31:U40 Q31:Q38 O31:O37 M31:M36 K31:K35 I31:I34 G31:G33">
    <cfRule type="expression" dxfId="982" priority="18" stopIfTrue="1">
      <formula>AND(OR($A31="",C$30=""),$AE31&lt;&gt;"")</formula>
    </cfRule>
    <cfRule type="expression" dxfId="981" priority="19" stopIfTrue="1">
      <formula>C$30=""</formula>
    </cfRule>
  </conditionalFormatting>
  <conditionalFormatting sqref="A31:A45 A107:A121 AE107:AE120 B106:AC106 AE88:AE101 A88:A102 B87:AC87 A69:A83 B68:AC68 AE69:AE82 AE50:AE63 B49:AC49 A50:A64 B30:AC30 AE31:AE44">
    <cfRule type="cellIs" dxfId="980" priority="20" stopIfTrue="1" operator="equal">
      <formula>""</formula>
    </cfRule>
  </conditionalFormatting>
  <hyperlinks>
    <hyperlink ref="A1" location="Anagrafica!A1" display="Torna alla scheda Anagrafica" xr:uid="{00000000-0004-0000-2B00-000000000000}"/>
  </hyperlinks>
  <pageMargins left="0.39370078740157483" right="0.39370078740157483" top="0.39370078740157483" bottom="0.78740157480314965" header="0.51181102362204722" footer="0.39370078740157483"/>
  <pageSetup paperSize="9" scale="42" orientation="portrait" r:id="rId1"/>
  <headerFooter alignWithMargins="0">
    <oddFooter>&amp;L&amp;"Arial Narrow,Normale"&amp;8&amp;D&amp;R&amp;"Arial Narrow,Normale"&amp;A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Foglio66">
    <tabColor indexed="42"/>
    <pageSetUpPr fitToPage="1"/>
  </sheetPr>
  <dimension ref="A1:AI123"/>
  <sheetViews>
    <sheetView showGridLines="0" view="pageBreakPreview" topLeftCell="A5" zoomScaleNormal="100" workbookViewId="0">
      <selection activeCell="U38" sqref="U38"/>
    </sheetView>
  </sheetViews>
  <sheetFormatPr defaultColWidth="9.140625" defaultRowHeight="12.75" x14ac:dyDescent="0.2"/>
  <cols>
    <col min="1" max="2" width="3.85546875" style="3" customWidth="1"/>
    <col min="3" max="3" width="3.85546875" style="5" bestFit="1" customWidth="1"/>
    <col min="4" max="4" width="3.140625" style="3" customWidth="1"/>
    <col min="5" max="31" width="3" style="3" customWidth="1"/>
    <col min="32" max="32" width="2.42578125" style="3" customWidth="1"/>
    <col min="33" max="33" width="3.5703125" style="26" customWidth="1"/>
    <col min="34" max="35" width="10.85546875" style="3" customWidth="1"/>
    <col min="36" max="43" width="3" style="3" customWidth="1"/>
    <col min="44" max="44" width="3.140625" style="3" customWidth="1"/>
    <col min="45" max="16384" width="9.140625" style="3"/>
  </cols>
  <sheetData>
    <row r="1" spans="1:35" ht="26.25" customHeight="1" x14ac:dyDescent="0.2">
      <c r="A1" s="353" t="s">
        <v>21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</row>
    <row r="2" spans="1:35" s="30" customFormat="1" ht="13.5" x14ac:dyDescent="0.25">
      <c r="A2" s="45" t="s">
        <v>16</v>
      </c>
      <c r="B2" s="46"/>
      <c r="C2" s="47"/>
      <c r="D2" s="48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9"/>
      <c r="AH2" s="49"/>
      <c r="AI2" s="49"/>
    </row>
    <row r="3" spans="1:35" s="31" customFormat="1" ht="13.5" x14ac:dyDescent="0.25">
      <c r="A3" s="50"/>
      <c r="B3" s="50"/>
      <c r="C3" s="51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</row>
    <row r="4" spans="1:35" s="9" customFormat="1" ht="6" customHeight="1" x14ac:dyDescent="0.3">
      <c r="A4" s="52"/>
      <c r="B4" s="52"/>
      <c r="C4" s="53"/>
      <c r="D4" s="54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</row>
    <row r="5" spans="1:35" s="9" customFormat="1" ht="39.75" customHeight="1" x14ac:dyDescent="0.3">
      <c r="A5" s="411" t="str">
        <f>IF(Anagrafica!A3&lt;&gt;"",Anagrafica!A3,"")</f>
        <v>CDC ___/______/______ ANNO_______ (agg. P se plurien.) 
TITOLO DEL CDC______________________________</v>
      </c>
      <c r="B5" s="411"/>
      <c r="C5" s="411"/>
      <c r="D5" s="411"/>
      <c r="E5" s="411"/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  <c r="Q5" s="411"/>
      <c r="R5" s="411"/>
      <c r="S5" s="411"/>
      <c r="T5" s="411"/>
      <c r="U5" s="411"/>
      <c r="V5" s="411"/>
      <c r="W5" s="411"/>
      <c r="X5" s="411"/>
      <c r="Y5" s="411"/>
      <c r="Z5" s="411"/>
      <c r="AA5" s="411"/>
      <c r="AB5" s="411"/>
      <c r="AC5" s="411"/>
      <c r="AD5" s="411"/>
      <c r="AE5" s="411"/>
      <c r="AF5" s="411"/>
      <c r="AG5" s="411"/>
      <c r="AH5" s="411"/>
      <c r="AI5" s="411"/>
    </row>
    <row r="6" spans="1:35" s="9" customFormat="1" ht="20.25" x14ac:dyDescent="0.3">
      <c r="A6" s="33"/>
      <c r="B6" s="33"/>
      <c r="C6" s="58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</row>
    <row r="7" spans="1:35" s="9" customFormat="1" ht="20.25" x14ac:dyDescent="0.3">
      <c r="C7" s="10"/>
      <c r="D7" s="11"/>
    </row>
    <row r="8" spans="1:35" s="72" customFormat="1" ht="18.75" x14ac:dyDescent="0.3">
      <c r="A8" s="412" t="str">
        <f>"Criterio: "&amp; Anagrafica!A43&amp;" - "&amp;Anagrafica!B43</f>
        <v xml:space="preserve">Criterio:  - </v>
      </c>
      <c r="B8" s="412"/>
      <c r="C8" s="412"/>
      <c r="D8" s="412"/>
      <c r="E8" s="412"/>
      <c r="F8" s="412"/>
      <c r="G8" s="412"/>
      <c r="H8" s="412"/>
      <c r="I8" s="412"/>
      <c r="J8" s="412"/>
      <c r="K8" s="412"/>
      <c r="L8" s="412"/>
      <c r="M8" s="412"/>
      <c r="N8" s="412"/>
      <c r="O8" s="412"/>
      <c r="P8" s="412"/>
      <c r="Q8" s="412"/>
      <c r="R8" s="412"/>
      <c r="S8" s="412"/>
      <c r="T8" s="412"/>
      <c r="U8" s="412"/>
      <c r="V8" s="412"/>
      <c r="W8" s="412"/>
      <c r="X8" s="412"/>
      <c r="Y8" s="412"/>
      <c r="Z8" s="412"/>
      <c r="AA8" s="412"/>
      <c r="AB8" s="412"/>
      <c r="AC8" s="412"/>
      <c r="AD8" s="412"/>
      <c r="AE8" s="412"/>
      <c r="AF8" s="412"/>
      <c r="AG8" s="412"/>
      <c r="AH8" s="82" t="s">
        <v>15</v>
      </c>
      <c r="AI8" s="83" t="str">
        <f>IF(+Anagrafica!C43&lt;&gt;"",Anagrafica!C43,"")</f>
        <v/>
      </c>
    </row>
    <row r="9" spans="1:35" s="1" customFormat="1" ht="24" customHeight="1" x14ac:dyDescent="0.3">
      <c r="A9" s="413" t="str">
        <f>"Sottocriterio: " &amp; Anagrafica!A48&amp;" - "&amp;Anagrafica!B48</f>
        <v xml:space="preserve">Sottocriterio:  - </v>
      </c>
      <c r="B9" s="413"/>
      <c r="C9" s="413"/>
      <c r="D9" s="413"/>
      <c r="E9" s="413"/>
      <c r="F9" s="413"/>
      <c r="G9" s="413"/>
      <c r="H9" s="413"/>
      <c r="I9" s="413"/>
      <c r="J9" s="413"/>
      <c r="K9" s="413"/>
      <c r="L9" s="413"/>
      <c r="M9" s="413"/>
      <c r="N9" s="413"/>
      <c r="O9" s="413"/>
      <c r="P9" s="413"/>
      <c r="Q9" s="413"/>
      <c r="R9" s="413"/>
      <c r="S9" s="413"/>
      <c r="T9" s="413"/>
      <c r="U9" s="413"/>
      <c r="V9" s="413"/>
      <c r="W9" s="413"/>
      <c r="X9" s="413"/>
      <c r="Y9" s="413"/>
      <c r="Z9" s="413"/>
      <c r="AA9" s="413"/>
      <c r="AB9" s="413"/>
      <c r="AC9" s="413"/>
      <c r="AD9" s="413"/>
      <c r="AE9" s="413"/>
      <c r="AF9" s="413"/>
      <c r="AG9" s="413"/>
      <c r="AH9" s="65" t="s">
        <v>18</v>
      </c>
      <c r="AI9" s="84" t="str">
        <f>IF(+Anagrafica!C48&lt;&gt;"",Anagrafica!C48,"")</f>
        <v/>
      </c>
    </row>
    <row r="10" spans="1:35" ht="18" x14ac:dyDescent="0.25">
      <c r="B10" s="1"/>
      <c r="D10" s="1"/>
      <c r="AB10" s="4"/>
      <c r="AC10" s="4"/>
      <c r="AD10" s="4"/>
      <c r="AE10" s="4"/>
    </row>
    <row r="11" spans="1:35" ht="29.25" customHeight="1" x14ac:dyDescent="0.2">
      <c r="A11" s="385" t="s">
        <v>17</v>
      </c>
      <c r="B11" s="385"/>
      <c r="C11" s="385"/>
      <c r="D11" s="385"/>
      <c r="E11" s="385"/>
      <c r="F11" s="385"/>
      <c r="G11" s="385"/>
      <c r="H11" s="385"/>
      <c r="I11" s="385"/>
      <c r="J11" s="385"/>
      <c r="K11" s="385"/>
      <c r="L11" s="385"/>
      <c r="M11" s="385"/>
      <c r="N11" s="385"/>
      <c r="O11" s="385"/>
      <c r="P11" s="385"/>
      <c r="Q11" s="385"/>
      <c r="R11" s="385"/>
      <c r="S11" s="385"/>
      <c r="T11" s="385" t="s">
        <v>23</v>
      </c>
      <c r="U11" s="385"/>
      <c r="V11" s="385"/>
      <c r="W11" s="385"/>
      <c r="X11" s="385" t="s">
        <v>25</v>
      </c>
      <c r="Y11" s="385"/>
      <c r="Z11" s="385"/>
      <c r="AA11" s="385"/>
      <c r="AB11" s="385" t="s">
        <v>24</v>
      </c>
      <c r="AC11" s="385"/>
      <c r="AD11" s="385"/>
      <c r="AE11" s="385"/>
      <c r="AF11" s="26"/>
      <c r="AI11" s="21" t="s">
        <v>19</v>
      </c>
    </row>
    <row r="12" spans="1:35" ht="16.5" x14ac:dyDescent="0.3">
      <c r="A12" s="61" t="str">
        <f>IF($AI$9&lt;&gt;"",IF(Anagrafica!A99&lt;&gt;"",Anagrafica!A99,""),"")</f>
        <v/>
      </c>
      <c r="B12" s="409" t="str">
        <f>IF(A12&lt;&gt;"",IF(Anagrafica!B99&lt;&gt;"",Anagrafica!B99,""),"")</f>
        <v/>
      </c>
      <c r="C12" s="409"/>
      <c r="D12" s="409"/>
      <c r="E12" s="409"/>
      <c r="F12" s="409"/>
      <c r="G12" s="409"/>
      <c r="H12" s="409"/>
      <c r="I12" s="409"/>
      <c r="J12" s="409"/>
      <c r="K12" s="409"/>
      <c r="L12" s="409"/>
      <c r="M12" s="409"/>
      <c r="N12" s="409"/>
      <c r="O12" s="409"/>
      <c r="P12" s="409"/>
      <c r="Q12" s="409"/>
      <c r="R12" s="409"/>
      <c r="S12" s="410"/>
      <c r="T12" s="372" t="str">
        <f>IF(A12&lt;&gt;"",IF(AI31&lt;&gt;"",AI31,0)+IF(AI50&lt;&gt;"",AI50,0)+IF(AI69&lt;&gt;"",AI69,0)+IF(AI88&lt;&gt;"",AI88,0)+IF(AI107&lt;&gt;"",AI107,0),"")</f>
        <v/>
      </c>
      <c r="U12" s="373"/>
      <c r="V12" s="373"/>
      <c r="W12" s="373"/>
      <c r="X12" s="372" t="str">
        <f>IF(T12&lt;&gt;"",ROUND(T12/COUNTA(Anagrafica!$B$89:$C$93),3),"")</f>
        <v/>
      </c>
      <c r="Y12" s="373"/>
      <c r="Z12" s="373"/>
      <c r="AA12" s="390"/>
      <c r="AB12" s="372" t="str">
        <f>IF(T12="","",IF(T12&gt;0,ROUND(X12/LARGE($X$12:$AA$26,1),3),0))</f>
        <v/>
      </c>
      <c r="AC12" s="373"/>
      <c r="AD12" s="373"/>
      <c r="AE12" s="390"/>
      <c r="AF12" s="94"/>
      <c r="AG12" s="94"/>
      <c r="AH12" s="95"/>
      <c r="AI12" s="85" t="str">
        <f t="shared" ref="AI12:AI26" si="0">IF(AB12&lt;&gt;"",IF(AB12&gt;0,ROUND(AB12*IF($AI$9&lt;&gt;"",$AI$9,$AI$8),3),0),"")</f>
        <v/>
      </c>
    </row>
    <row r="13" spans="1:35" ht="16.5" x14ac:dyDescent="0.3">
      <c r="A13" s="62" t="str">
        <f>IF($AI$9&lt;&gt;"",IF(Anagrafica!A100&lt;&gt;"",Anagrafica!A100,""),"")</f>
        <v/>
      </c>
      <c r="B13" s="374" t="str">
        <f>IF(A13&lt;&gt;"",IF(Anagrafica!B100&lt;&gt;"",Anagrafica!B100,""),"")</f>
        <v/>
      </c>
      <c r="C13" s="374"/>
      <c r="D13" s="374"/>
      <c r="E13" s="374"/>
      <c r="F13" s="374"/>
      <c r="G13" s="374"/>
      <c r="H13" s="374"/>
      <c r="I13" s="374"/>
      <c r="J13" s="374"/>
      <c r="K13" s="374"/>
      <c r="L13" s="374"/>
      <c r="M13" s="374"/>
      <c r="N13" s="374"/>
      <c r="O13" s="374"/>
      <c r="P13" s="374"/>
      <c r="Q13" s="374"/>
      <c r="R13" s="374"/>
      <c r="S13" s="376"/>
      <c r="T13" s="401" t="str">
        <f t="shared" ref="T13:T26" si="1">IF(A13&lt;&gt;"",IF(AI32&lt;&gt;"",AI32,0)+IF(AI51&lt;&gt;"",AI51,0)+IF(AI70&lt;&gt;"",AI70,0)+IF(AI89&lt;&gt;"",AI89,0)+IF(AI108&lt;&gt;"",AI108,0),"")</f>
        <v/>
      </c>
      <c r="U13" s="402"/>
      <c r="V13" s="402"/>
      <c r="W13" s="402"/>
      <c r="X13" s="401" t="str">
        <f>IF(T13&lt;&gt;"",ROUND(T13/COUNTA(Anagrafica!$B$89:$C$93),3),"")</f>
        <v/>
      </c>
      <c r="Y13" s="402"/>
      <c r="Z13" s="402"/>
      <c r="AA13" s="403"/>
      <c r="AB13" s="401" t="str">
        <f t="shared" ref="AB13:AB26" si="2">IF(T13="","",IF(T13&gt;0,ROUND(X13/LARGE($X$12:$AA$26,1),3),0))</f>
        <v/>
      </c>
      <c r="AC13" s="402"/>
      <c r="AD13" s="402"/>
      <c r="AE13" s="403"/>
      <c r="AF13" s="96"/>
      <c r="AG13" s="96"/>
      <c r="AH13" s="97"/>
      <c r="AI13" s="86" t="str">
        <f t="shared" si="0"/>
        <v/>
      </c>
    </row>
    <row r="14" spans="1:35" ht="16.5" x14ac:dyDescent="0.3">
      <c r="A14" s="62" t="str">
        <f>IF($AI$9&lt;&gt;"",IF(Anagrafica!A101&lt;&gt;"",Anagrafica!A101,""),"")</f>
        <v/>
      </c>
      <c r="B14" s="374" t="str">
        <f>IF(A14&lt;&gt;"",IF(Anagrafica!B101&lt;&gt;"",Anagrafica!B101,""),"")</f>
        <v/>
      </c>
      <c r="C14" s="374"/>
      <c r="D14" s="374"/>
      <c r="E14" s="374"/>
      <c r="F14" s="374"/>
      <c r="G14" s="374"/>
      <c r="H14" s="374"/>
      <c r="I14" s="374"/>
      <c r="J14" s="374"/>
      <c r="K14" s="374"/>
      <c r="L14" s="374"/>
      <c r="M14" s="374"/>
      <c r="N14" s="374"/>
      <c r="O14" s="374"/>
      <c r="P14" s="374"/>
      <c r="Q14" s="374"/>
      <c r="R14" s="374"/>
      <c r="S14" s="376"/>
      <c r="T14" s="401" t="str">
        <f t="shared" si="1"/>
        <v/>
      </c>
      <c r="U14" s="402"/>
      <c r="V14" s="402"/>
      <c r="W14" s="402"/>
      <c r="X14" s="401" t="str">
        <f>IF(T14&lt;&gt;"",ROUND(T14/COUNTA(Anagrafica!$B$89:$C$93),3),"")</f>
        <v/>
      </c>
      <c r="Y14" s="402"/>
      <c r="Z14" s="402"/>
      <c r="AA14" s="403"/>
      <c r="AB14" s="401" t="str">
        <f t="shared" si="2"/>
        <v/>
      </c>
      <c r="AC14" s="402"/>
      <c r="AD14" s="402"/>
      <c r="AE14" s="403"/>
      <c r="AF14" s="96"/>
      <c r="AG14" s="96"/>
      <c r="AH14" s="97"/>
      <c r="AI14" s="86" t="str">
        <f t="shared" si="0"/>
        <v/>
      </c>
    </row>
    <row r="15" spans="1:35" ht="16.5" x14ac:dyDescent="0.3">
      <c r="A15" s="62" t="str">
        <f>IF($AI$9&lt;&gt;"",IF(Anagrafica!A102&lt;&gt;"",Anagrafica!A102,""),"")</f>
        <v/>
      </c>
      <c r="B15" s="374" t="str">
        <f>IF(A15&lt;&gt;"",IF(Anagrafica!B102&lt;&gt;"",Anagrafica!B102,""),"")</f>
        <v/>
      </c>
      <c r="C15" s="374"/>
      <c r="D15" s="374"/>
      <c r="E15" s="374"/>
      <c r="F15" s="374"/>
      <c r="G15" s="374"/>
      <c r="H15" s="374"/>
      <c r="I15" s="374"/>
      <c r="J15" s="374"/>
      <c r="K15" s="374"/>
      <c r="L15" s="374"/>
      <c r="M15" s="374"/>
      <c r="N15" s="374"/>
      <c r="O15" s="374"/>
      <c r="P15" s="374"/>
      <c r="Q15" s="374"/>
      <c r="R15" s="374"/>
      <c r="S15" s="376"/>
      <c r="T15" s="401" t="str">
        <f t="shared" si="1"/>
        <v/>
      </c>
      <c r="U15" s="402"/>
      <c r="V15" s="402"/>
      <c r="W15" s="402"/>
      <c r="X15" s="401" t="str">
        <f>IF(T15&lt;&gt;"",ROUND(T15/COUNTA(Anagrafica!$B$89:$C$93),3),"")</f>
        <v/>
      </c>
      <c r="Y15" s="402"/>
      <c r="Z15" s="402"/>
      <c r="AA15" s="403"/>
      <c r="AB15" s="401" t="str">
        <f t="shared" si="2"/>
        <v/>
      </c>
      <c r="AC15" s="402"/>
      <c r="AD15" s="402"/>
      <c r="AE15" s="403"/>
      <c r="AF15" s="96"/>
      <c r="AG15" s="96"/>
      <c r="AH15" s="97"/>
      <c r="AI15" s="86" t="str">
        <f t="shared" si="0"/>
        <v/>
      </c>
    </row>
    <row r="16" spans="1:35" ht="16.5" x14ac:dyDescent="0.3">
      <c r="A16" s="62" t="str">
        <f>IF($AI$9&lt;&gt;"",IF(Anagrafica!A103&lt;&gt;"",Anagrafica!A103,""),"")</f>
        <v/>
      </c>
      <c r="B16" s="374" t="str">
        <f>IF(A16&lt;&gt;"",IF(Anagrafica!B103&lt;&gt;"",Anagrafica!B103,""),"")</f>
        <v/>
      </c>
      <c r="C16" s="374"/>
      <c r="D16" s="374"/>
      <c r="E16" s="374"/>
      <c r="F16" s="374"/>
      <c r="G16" s="374"/>
      <c r="H16" s="374"/>
      <c r="I16" s="374"/>
      <c r="J16" s="374"/>
      <c r="K16" s="374"/>
      <c r="L16" s="374"/>
      <c r="M16" s="374"/>
      <c r="N16" s="374"/>
      <c r="O16" s="374"/>
      <c r="P16" s="374"/>
      <c r="Q16" s="374"/>
      <c r="R16" s="374"/>
      <c r="S16" s="376"/>
      <c r="T16" s="401" t="str">
        <f t="shared" si="1"/>
        <v/>
      </c>
      <c r="U16" s="402"/>
      <c r="V16" s="402"/>
      <c r="W16" s="402"/>
      <c r="X16" s="401" t="str">
        <f>IF(T16&lt;&gt;"",ROUND(T16/COUNTA(Anagrafica!$B$89:$C$93),3),"")</f>
        <v/>
      </c>
      <c r="Y16" s="402"/>
      <c r="Z16" s="402"/>
      <c r="AA16" s="403"/>
      <c r="AB16" s="401" t="str">
        <f t="shared" si="2"/>
        <v/>
      </c>
      <c r="AC16" s="402"/>
      <c r="AD16" s="402"/>
      <c r="AE16" s="403"/>
      <c r="AF16" s="96"/>
      <c r="AG16" s="96"/>
      <c r="AH16" s="97"/>
      <c r="AI16" s="86" t="str">
        <f t="shared" si="0"/>
        <v/>
      </c>
    </row>
    <row r="17" spans="1:35" ht="16.5" x14ac:dyDescent="0.3">
      <c r="A17" s="62" t="str">
        <f>IF($AI$9&lt;&gt;"",IF(Anagrafica!A104&lt;&gt;"",Anagrafica!A104,""),"")</f>
        <v/>
      </c>
      <c r="B17" s="374" t="str">
        <f>IF(A17&lt;&gt;"",IF(Anagrafica!B104&lt;&gt;"",Anagrafica!B104,""),"")</f>
        <v/>
      </c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4"/>
      <c r="N17" s="374"/>
      <c r="O17" s="374"/>
      <c r="P17" s="374"/>
      <c r="Q17" s="374"/>
      <c r="R17" s="374"/>
      <c r="S17" s="376"/>
      <c r="T17" s="401" t="str">
        <f t="shared" si="1"/>
        <v/>
      </c>
      <c r="U17" s="402"/>
      <c r="V17" s="402"/>
      <c r="W17" s="402"/>
      <c r="X17" s="401" t="str">
        <f>IF(T17&lt;&gt;"",ROUND(T17/COUNTA(Anagrafica!$B$89:$C$93),3),"")</f>
        <v/>
      </c>
      <c r="Y17" s="402"/>
      <c r="Z17" s="402"/>
      <c r="AA17" s="403"/>
      <c r="AB17" s="401" t="str">
        <f t="shared" si="2"/>
        <v/>
      </c>
      <c r="AC17" s="402"/>
      <c r="AD17" s="402"/>
      <c r="AE17" s="403"/>
      <c r="AF17" s="96"/>
      <c r="AG17" s="96"/>
      <c r="AH17" s="97"/>
      <c r="AI17" s="86" t="str">
        <f t="shared" si="0"/>
        <v/>
      </c>
    </row>
    <row r="18" spans="1:35" ht="16.5" x14ac:dyDescent="0.3">
      <c r="A18" s="62" t="str">
        <f>IF($AI$9&lt;&gt;"",IF(Anagrafica!A105&lt;&gt;"",Anagrafica!A105,""),"")</f>
        <v/>
      </c>
      <c r="B18" s="374" t="str">
        <f>IF(A18&lt;&gt;"",IF(Anagrafica!B105&lt;&gt;"",Anagrafica!B105,""),"")</f>
        <v/>
      </c>
      <c r="C18" s="374"/>
      <c r="D18" s="374"/>
      <c r="E18" s="374"/>
      <c r="F18" s="374"/>
      <c r="G18" s="374"/>
      <c r="H18" s="374"/>
      <c r="I18" s="374"/>
      <c r="J18" s="374"/>
      <c r="K18" s="374"/>
      <c r="L18" s="374"/>
      <c r="M18" s="374"/>
      <c r="N18" s="374"/>
      <c r="O18" s="374"/>
      <c r="P18" s="374"/>
      <c r="Q18" s="374"/>
      <c r="R18" s="374"/>
      <c r="S18" s="376"/>
      <c r="T18" s="401" t="str">
        <f t="shared" si="1"/>
        <v/>
      </c>
      <c r="U18" s="402"/>
      <c r="V18" s="402"/>
      <c r="W18" s="402"/>
      <c r="X18" s="401" t="str">
        <f>IF(T18&lt;&gt;"",ROUND(T18/COUNTA(Anagrafica!$B$89:$C$93),3),"")</f>
        <v/>
      </c>
      <c r="Y18" s="402"/>
      <c r="Z18" s="402"/>
      <c r="AA18" s="403"/>
      <c r="AB18" s="401" t="str">
        <f t="shared" si="2"/>
        <v/>
      </c>
      <c r="AC18" s="402"/>
      <c r="AD18" s="402"/>
      <c r="AE18" s="403"/>
      <c r="AF18" s="96"/>
      <c r="AG18" s="96"/>
      <c r="AH18" s="97"/>
      <c r="AI18" s="86" t="str">
        <f t="shared" si="0"/>
        <v/>
      </c>
    </row>
    <row r="19" spans="1:35" ht="16.5" x14ac:dyDescent="0.3">
      <c r="A19" s="62" t="str">
        <f>IF($AI$9&lt;&gt;"",IF(Anagrafica!A106&lt;&gt;"",Anagrafica!A106,""),"")</f>
        <v/>
      </c>
      <c r="B19" s="374" t="str">
        <f>IF(A19&lt;&gt;"",IF(Anagrafica!B106&lt;&gt;"",Anagrafica!B106,""),"")</f>
        <v/>
      </c>
      <c r="C19" s="374"/>
      <c r="D19" s="374"/>
      <c r="E19" s="374"/>
      <c r="F19" s="374"/>
      <c r="G19" s="374"/>
      <c r="H19" s="374"/>
      <c r="I19" s="374"/>
      <c r="J19" s="374"/>
      <c r="K19" s="374"/>
      <c r="L19" s="374"/>
      <c r="M19" s="374"/>
      <c r="N19" s="374"/>
      <c r="O19" s="374"/>
      <c r="P19" s="374"/>
      <c r="Q19" s="374"/>
      <c r="R19" s="374"/>
      <c r="S19" s="376"/>
      <c r="T19" s="401" t="str">
        <f t="shared" si="1"/>
        <v/>
      </c>
      <c r="U19" s="402"/>
      <c r="V19" s="402"/>
      <c r="W19" s="402"/>
      <c r="X19" s="401" t="str">
        <f>IF(T19&lt;&gt;"",ROUND(T19/COUNTA(Anagrafica!$B$89:$C$93),3),"")</f>
        <v/>
      </c>
      <c r="Y19" s="402"/>
      <c r="Z19" s="402"/>
      <c r="AA19" s="403"/>
      <c r="AB19" s="401" t="str">
        <f t="shared" si="2"/>
        <v/>
      </c>
      <c r="AC19" s="402"/>
      <c r="AD19" s="402"/>
      <c r="AE19" s="403"/>
      <c r="AF19" s="96"/>
      <c r="AG19" s="96"/>
      <c r="AH19" s="97"/>
      <c r="AI19" s="86" t="str">
        <f t="shared" si="0"/>
        <v/>
      </c>
    </row>
    <row r="20" spans="1:35" ht="16.5" x14ac:dyDescent="0.3">
      <c r="A20" s="62" t="str">
        <f>IF($AI$9&lt;&gt;"",IF(Anagrafica!A107&lt;&gt;"",Anagrafica!A107,""),"")</f>
        <v/>
      </c>
      <c r="B20" s="374" t="str">
        <f>IF(A20&lt;&gt;"",IF(Anagrafica!B107&lt;&gt;"",Anagrafica!B107,""),"")</f>
        <v/>
      </c>
      <c r="C20" s="374"/>
      <c r="D20" s="374"/>
      <c r="E20" s="374"/>
      <c r="F20" s="374"/>
      <c r="G20" s="374"/>
      <c r="H20" s="374"/>
      <c r="I20" s="374"/>
      <c r="J20" s="374"/>
      <c r="K20" s="374"/>
      <c r="L20" s="374"/>
      <c r="M20" s="374"/>
      <c r="N20" s="374"/>
      <c r="O20" s="374"/>
      <c r="P20" s="374"/>
      <c r="Q20" s="374"/>
      <c r="R20" s="374"/>
      <c r="S20" s="376"/>
      <c r="T20" s="401" t="str">
        <f t="shared" si="1"/>
        <v/>
      </c>
      <c r="U20" s="402"/>
      <c r="V20" s="402"/>
      <c r="W20" s="402"/>
      <c r="X20" s="401" t="str">
        <f>IF(T20&lt;&gt;"",ROUND(T20/COUNTA(Anagrafica!$B$89:$C$93),3),"")</f>
        <v/>
      </c>
      <c r="Y20" s="402"/>
      <c r="Z20" s="402"/>
      <c r="AA20" s="403"/>
      <c r="AB20" s="401" t="str">
        <f t="shared" si="2"/>
        <v/>
      </c>
      <c r="AC20" s="402"/>
      <c r="AD20" s="402"/>
      <c r="AE20" s="403"/>
      <c r="AF20" s="96"/>
      <c r="AG20" s="96"/>
      <c r="AH20" s="97"/>
      <c r="AI20" s="86" t="str">
        <f t="shared" si="0"/>
        <v/>
      </c>
    </row>
    <row r="21" spans="1:35" ht="16.5" x14ac:dyDescent="0.3">
      <c r="A21" s="62" t="str">
        <f>IF($AI$9&lt;&gt;"",IF(Anagrafica!A108&lt;&gt;"",Anagrafica!A108,""),"")</f>
        <v/>
      </c>
      <c r="B21" s="374" t="str">
        <f>IF(A21&lt;&gt;"",IF(Anagrafica!B108&lt;&gt;"",Anagrafica!B108,""),"")</f>
        <v/>
      </c>
      <c r="C21" s="374"/>
      <c r="D21" s="374"/>
      <c r="E21" s="374"/>
      <c r="F21" s="374"/>
      <c r="G21" s="374"/>
      <c r="H21" s="374"/>
      <c r="I21" s="374"/>
      <c r="J21" s="374"/>
      <c r="K21" s="374"/>
      <c r="L21" s="374"/>
      <c r="M21" s="374"/>
      <c r="N21" s="374"/>
      <c r="O21" s="374"/>
      <c r="P21" s="374"/>
      <c r="Q21" s="374"/>
      <c r="R21" s="374"/>
      <c r="S21" s="376"/>
      <c r="T21" s="401" t="str">
        <f t="shared" si="1"/>
        <v/>
      </c>
      <c r="U21" s="402"/>
      <c r="V21" s="402"/>
      <c r="W21" s="402"/>
      <c r="X21" s="401" t="str">
        <f>IF(T21&lt;&gt;"",ROUND(T21/COUNTA(Anagrafica!$B$89:$C$93),3),"")</f>
        <v/>
      </c>
      <c r="Y21" s="402"/>
      <c r="Z21" s="402"/>
      <c r="AA21" s="403"/>
      <c r="AB21" s="401" t="str">
        <f t="shared" si="2"/>
        <v/>
      </c>
      <c r="AC21" s="402"/>
      <c r="AD21" s="402"/>
      <c r="AE21" s="403"/>
      <c r="AF21" s="96"/>
      <c r="AG21" s="96"/>
      <c r="AH21" s="97"/>
      <c r="AI21" s="86" t="str">
        <f t="shared" si="0"/>
        <v/>
      </c>
    </row>
    <row r="22" spans="1:35" ht="16.5" x14ac:dyDescent="0.3">
      <c r="A22" s="62" t="str">
        <f>IF($AI$9&lt;&gt;"",IF(Anagrafica!A109&lt;&gt;"",Anagrafica!A109,""),"")</f>
        <v/>
      </c>
      <c r="B22" s="374" t="str">
        <f>IF(A22&lt;&gt;"",IF(Anagrafica!B109&lt;&gt;"",Anagrafica!B109,""),"")</f>
        <v/>
      </c>
      <c r="C22" s="374"/>
      <c r="D22" s="374"/>
      <c r="E22" s="374"/>
      <c r="F22" s="374"/>
      <c r="G22" s="374"/>
      <c r="H22" s="374"/>
      <c r="I22" s="374"/>
      <c r="J22" s="374"/>
      <c r="K22" s="374"/>
      <c r="L22" s="374"/>
      <c r="M22" s="374"/>
      <c r="N22" s="374"/>
      <c r="O22" s="374"/>
      <c r="P22" s="374"/>
      <c r="Q22" s="374"/>
      <c r="R22" s="374"/>
      <c r="S22" s="376"/>
      <c r="T22" s="401" t="str">
        <f t="shared" si="1"/>
        <v/>
      </c>
      <c r="U22" s="402"/>
      <c r="V22" s="402"/>
      <c r="W22" s="402"/>
      <c r="X22" s="401" t="str">
        <f>IF(T22&lt;&gt;"",ROUND(T22/COUNTA(Anagrafica!$B$89:$C$93),3),"")</f>
        <v/>
      </c>
      <c r="Y22" s="402"/>
      <c r="Z22" s="402"/>
      <c r="AA22" s="403"/>
      <c r="AB22" s="401" t="str">
        <f t="shared" si="2"/>
        <v/>
      </c>
      <c r="AC22" s="402"/>
      <c r="AD22" s="402"/>
      <c r="AE22" s="403"/>
      <c r="AF22" s="96"/>
      <c r="AG22" s="96"/>
      <c r="AH22" s="97"/>
      <c r="AI22" s="86" t="str">
        <f t="shared" si="0"/>
        <v/>
      </c>
    </row>
    <row r="23" spans="1:35" ht="16.5" x14ac:dyDescent="0.3">
      <c r="A23" s="62" t="str">
        <f>IF($AI$9&lt;&gt;"",IF(Anagrafica!A110&lt;&gt;"",Anagrafica!A110,""),"")</f>
        <v/>
      </c>
      <c r="B23" s="374" t="str">
        <f>IF(A23&lt;&gt;"",IF(Anagrafica!B110&lt;&gt;"",Anagrafica!B110,""),"")</f>
        <v/>
      </c>
      <c r="C23" s="374"/>
      <c r="D23" s="374"/>
      <c r="E23" s="374"/>
      <c r="F23" s="374"/>
      <c r="G23" s="374"/>
      <c r="H23" s="374"/>
      <c r="I23" s="374"/>
      <c r="J23" s="374"/>
      <c r="K23" s="374"/>
      <c r="L23" s="374"/>
      <c r="M23" s="374"/>
      <c r="N23" s="374"/>
      <c r="O23" s="374"/>
      <c r="P23" s="374"/>
      <c r="Q23" s="374"/>
      <c r="R23" s="374"/>
      <c r="S23" s="376"/>
      <c r="T23" s="401" t="str">
        <f t="shared" si="1"/>
        <v/>
      </c>
      <c r="U23" s="402"/>
      <c r="V23" s="402"/>
      <c r="W23" s="402"/>
      <c r="X23" s="401" t="str">
        <f>IF(T23&lt;&gt;"",ROUND(T23/COUNTA(Anagrafica!$B$89:$C$93),3),"")</f>
        <v/>
      </c>
      <c r="Y23" s="402"/>
      <c r="Z23" s="402"/>
      <c r="AA23" s="403"/>
      <c r="AB23" s="401" t="str">
        <f t="shared" si="2"/>
        <v/>
      </c>
      <c r="AC23" s="402"/>
      <c r="AD23" s="402"/>
      <c r="AE23" s="403"/>
      <c r="AF23" s="96"/>
      <c r="AG23" s="96"/>
      <c r="AH23" s="97"/>
      <c r="AI23" s="86" t="str">
        <f t="shared" si="0"/>
        <v/>
      </c>
    </row>
    <row r="24" spans="1:35" ht="16.5" x14ac:dyDescent="0.3">
      <c r="A24" s="62" t="str">
        <f>IF($AI$9&lt;&gt;"",IF(Anagrafica!A111&lt;&gt;"",Anagrafica!A111,""),"")</f>
        <v/>
      </c>
      <c r="B24" s="374" t="str">
        <f>IF(A24&lt;&gt;"",IF(Anagrafica!B111&lt;&gt;"",Anagrafica!B111,""),"")</f>
        <v/>
      </c>
      <c r="C24" s="374"/>
      <c r="D24" s="374"/>
      <c r="E24" s="374"/>
      <c r="F24" s="374"/>
      <c r="G24" s="374"/>
      <c r="H24" s="374"/>
      <c r="I24" s="374"/>
      <c r="J24" s="374"/>
      <c r="K24" s="374"/>
      <c r="L24" s="374"/>
      <c r="M24" s="374"/>
      <c r="N24" s="374"/>
      <c r="O24" s="374"/>
      <c r="P24" s="374"/>
      <c r="Q24" s="374"/>
      <c r="R24" s="374"/>
      <c r="S24" s="376"/>
      <c r="T24" s="401" t="str">
        <f t="shared" si="1"/>
        <v/>
      </c>
      <c r="U24" s="402"/>
      <c r="V24" s="402"/>
      <c r="W24" s="402"/>
      <c r="X24" s="401" t="str">
        <f>IF(T24&lt;&gt;"",ROUND(T24/COUNTA(Anagrafica!$B$89:$C$93),3),"")</f>
        <v/>
      </c>
      <c r="Y24" s="402"/>
      <c r="Z24" s="402"/>
      <c r="AA24" s="403"/>
      <c r="AB24" s="401" t="str">
        <f t="shared" si="2"/>
        <v/>
      </c>
      <c r="AC24" s="402"/>
      <c r="AD24" s="402"/>
      <c r="AE24" s="403"/>
      <c r="AF24" s="96"/>
      <c r="AG24" s="96"/>
      <c r="AH24" s="97"/>
      <c r="AI24" s="86" t="str">
        <f t="shared" si="0"/>
        <v/>
      </c>
    </row>
    <row r="25" spans="1:35" ht="16.5" x14ac:dyDescent="0.3">
      <c r="A25" s="62" t="str">
        <f>IF($AI$9&lt;&gt;"",IF(Anagrafica!A112&lt;&gt;"",Anagrafica!A112,""),"")</f>
        <v/>
      </c>
      <c r="B25" s="374" t="str">
        <f>IF(A25&lt;&gt;"",IF(Anagrafica!B112&lt;&gt;"",Anagrafica!B112,""),"")</f>
        <v/>
      </c>
      <c r="C25" s="374"/>
      <c r="D25" s="374"/>
      <c r="E25" s="374"/>
      <c r="F25" s="374"/>
      <c r="G25" s="374"/>
      <c r="H25" s="374"/>
      <c r="I25" s="374"/>
      <c r="J25" s="374"/>
      <c r="K25" s="374"/>
      <c r="L25" s="374"/>
      <c r="M25" s="374"/>
      <c r="N25" s="374"/>
      <c r="O25" s="374"/>
      <c r="P25" s="374"/>
      <c r="Q25" s="374"/>
      <c r="R25" s="374"/>
      <c r="S25" s="376"/>
      <c r="T25" s="401" t="str">
        <f t="shared" si="1"/>
        <v/>
      </c>
      <c r="U25" s="402"/>
      <c r="V25" s="402"/>
      <c r="W25" s="402"/>
      <c r="X25" s="401" t="str">
        <f>IF(T25&lt;&gt;"",ROUND(T25/COUNTA(Anagrafica!$B$89:$C$93),3),"")</f>
        <v/>
      </c>
      <c r="Y25" s="402"/>
      <c r="Z25" s="402"/>
      <c r="AA25" s="403"/>
      <c r="AB25" s="401" t="str">
        <f t="shared" si="2"/>
        <v/>
      </c>
      <c r="AC25" s="402"/>
      <c r="AD25" s="402"/>
      <c r="AE25" s="403"/>
      <c r="AF25" s="96"/>
      <c r="AG25" s="96"/>
      <c r="AH25" s="97"/>
      <c r="AI25" s="86" t="str">
        <f t="shared" si="0"/>
        <v/>
      </c>
    </row>
    <row r="26" spans="1:35" ht="16.5" x14ac:dyDescent="0.3">
      <c r="A26" s="63" t="str">
        <f>IF($AI$9&lt;&gt;"",IF(Anagrafica!A113&lt;&gt;"",Anagrafica!A113,""),"")</f>
        <v/>
      </c>
      <c r="B26" s="379" t="str">
        <f>IF(A26&lt;&gt;"",IF(Anagrafica!B113&lt;&gt;"",Anagrafica!B113,""),"")</f>
        <v/>
      </c>
      <c r="C26" s="379"/>
      <c r="D26" s="379"/>
      <c r="E26" s="379"/>
      <c r="F26" s="379"/>
      <c r="G26" s="379"/>
      <c r="H26" s="379"/>
      <c r="I26" s="379"/>
      <c r="J26" s="379"/>
      <c r="K26" s="379"/>
      <c r="L26" s="379"/>
      <c r="M26" s="379"/>
      <c r="N26" s="379"/>
      <c r="O26" s="379"/>
      <c r="P26" s="379"/>
      <c r="Q26" s="379"/>
      <c r="R26" s="379"/>
      <c r="S26" s="380"/>
      <c r="T26" s="407" t="str">
        <f t="shared" si="1"/>
        <v/>
      </c>
      <c r="U26" s="408"/>
      <c r="V26" s="408"/>
      <c r="W26" s="408"/>
      <c r="X26" s="404" t="str">
        <f>IF(T26&lt;&gt;"",ROUND(T26/COUNTA(Anagrafica!$B$89:$C$93),3),"")</f>
        <v/>
      </c>
      <c r="Y26" s="405"/>
      <c r="Z26" s="405"/>
      <c r="AA26" s="406"/>
      <c r="AB26" s="404" t="str">
        <f t="shared" si="2"/>
        <v/>
      </c>
      <c r="AC26" s="405"/>
      <c r="AD26" s="405"/>
      <c r="AE26" s="406"/>
      <c r="AF26" s="96"/>
      <c r="AG26" s="96"/>
      <c r="AH26" s="97"/>
      <c r="AI26" s="87" t="str">
        <f t="shared" si="0"/>
        <v/>
      </c>
    </row>
    <row r="27" spans="1:35" x14ac:dyDescent="0.2">
      <c r="A27" s="42"/>
      <c r="B27" s="42"/>
      <c r="C27" s="9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378"/>
      <c r="Q27" s="378"/>
      <c r="R27" s="378"/>
      <c r="S27" s="378"/>
      <c r="T27" s="400"/>
      <c r="U27" s="400"/>
      <c r="V27" s="400"/>
      <c r="W27" s="400"/>
      <c r="X27" s="42"/>
      <c r="Y27" s="42"/>
      <c r="Z27" s="42"/>
      <c r="AA27" s="42"/>
      <c r="AB27" s="26"/>
      <c r="AC27" s="26"/>
      <c r="AD27" s="26"/>
      <c r="AE27" s="26"/>
      <c r="AF27" s="104"/>
      <c r="AG27" s="104"/>
      <c r="AH27" s="103"/>
      <c r="AI27" s="42"/>
    </row>
    <row r="29" spans="1:35" s="20" customFormat="1" ht="16.5" x14ac:dyDescent="0.3">
      <c r="A29" s="19" t="str">
        <f>IF(Anagrafica!A89&lt;&gt;"",Anagrafica!A89&amp;" - "&amp;Anagrafica!B89,"")</f>
        <v>1 - Commissario 1</v>
      </c>
      <c r="C29" s="28"/>
      <c r="AG29" s="28"/>
    </row>
    <row r="30" spans="1:35" s="5" customFormat="1" ht="13.5" customHeight="1" x14ac:dyDescent="0.2">
      <c r="A30" s="4" t="s">
        <v>10</v>
      </c>
      <c r="C30" s="60" t="str">
        <f>$A$13</f>
        <v/>
      </c>
      <c r="E30" s="60" t="str">
        <f>+$A$14</f>
        <v/>
      </c>
      <c r="G30" s="60" t="str">
        <f>+$A$15</f>
        <v/>
      </c>
      <c r="I30" s="60" t="str">
        <f>+$A$16</f>
        <v/>
      </c>
      <c r="K30" s="60" t="str">
        <f>+$A$17</f>
        <v/>
      </c>
      <c r="M30" s="60" t="str">
        <f>+$A$18</f>
        <v/>
      </c>
      <c r="O30" s="60" t="str">
        <f>+$A$19</f>
        <v/>
      </c>
      <c r="Q30" s="60" t="str">
        <f>+$A$20</f>
        <v/>
      </c>
      <c r="S30" s="60" t="str">
        <f>+$A$21</f>
        <v/>
      </c>
      <c r="U30" s="60" t="str">
        <f>+$A$22</f>
        <v/>
      </c>
      <c r="W30" s="60" t="str">
        <f>+$A$23</f>
        <v/>
      </c>
      <c r="Y30" s="60" t="str">
        <f>+$A$24</f>
        <v/>
      </c>
      <c r="AA30" s="60" t="str">
        <f>+$A$25</f>
        <v/>
      </c>
      <c r="AC30" s="60" t="str">
        <f>+$A$26</f>
        <v/>
      </c>
      <c r="AE30" s="26"/>
      <c r="AG30" s="4" t="s">
        <v>10</v>
      </c>
      <c r="AH30" s="5" t="s">
        <v>1</v>
      </c>
      <c r="AI30" s="5" t="s">
        <v>0</v>
      </c>
    </row>
    <row r="31" spans="1:35" ht="13.5" x14ac:dyDescent="0.25">
      <c r="A31" s="59" t="str">
        <f>+$A$12</f>
        <v/>
      </c>
      <c r="B31" s="22"/>
      <c r="C31" s="23"/>
      <c r="D31" s="22"/>
      <c r="E31" s="23"/>
      <c r="F31" s="22"/>
      <c r="G31" s="23"/>
      <c r="H31" s="22"/>
      <c r="I31" s="23"/>
      <c r="J31" s="22"/>
      <c r="K31" s="23"/>
      <c r="L31" s="22"/>
      <c r="M31" s="23"/>
      <c r="N31" s="22"/>
      <c r="O31" s="23"/>
      <c r="P31" s="22"/>
      <c r="Q31" s="23"/>
      <c r="R31" s="22"/>
      <c r="S31" s="23"/>
      <c r="T31" s="22"/>
      <c r="U31" s="23"/>
      <c r="V31" s="22"/>
      <c r="W31" s="23"/>
      <c r="X31" s="22"/>
      <c r="Y31" s="23"/>
      <c r="Z31" s="22"/>
      <c r="AA31" s="23"/>
      <c r="AB31" s="22"/>
      <c r="AC31" s="23"/>
      <c r="AE31" s="29" t="str">
        <f t="shared" ref="AE31:AE44" si="3">IF(OR(A31="",AND(A31&lt;&gt;"",A32="")),"",SUM(B31,D31,F31,H31,J31,L31,N31,P31,R31,T31,V31,X31,Z31,AB31))</f>
        <v/>
      </c>
      <c r="AG31" s="6" t="str">
        <f>+$A$12</f>
        <v/>
      </c>
      <c r="AH31" s="6" t="str">
        <f>IF(A31&lt;&gt;"",AE31,"")</f>
        <v/>
      </c>
      <c r="AI31" s="105" t="str">
        <f>IF(AH31="","",IF(AH31&gt;0,ROUND(AH31/LARGE(AH31:AH45,1),3),0))</f>
        <v/>
      </c>
    </row>
    <row r="32" spans="1:35" ht="13.5" x14ac:dyDescent="0.25">
      <c r="A32" s="59" t="str">
        <f>+$A$13</f>
        <v/>
      </c>
      <c r="B32" s="24"/>
      <c r="C32" s="24"/>
      <c r="D32" s="22"/>
      <c r="E32" s="23"/>
      <c r="F32" s="22"/>
      <c r="G32" s="23"/>
      <c r="H32" s="22"/>
      <c r="I32" s="23"/>
      <c r="J32" s="22"/>
      <c r="K32" s="23"/>
      <c r="L32" s="22"/>
      <c r="M32" s="23"/>
      <c r="N32" s="22"/>
      <c r="O32" s="23"/>
      <c r="P32" s="22"/>
      <c r="Q32" s="23"/>
      <c r="R32" s="22"/>
      <c r="S32" s="23"/>
      <c r="T32" s="22"/>
      <c r="U32" s="23"/>
      <c r="V32" s="22"/>
      <c r="W32" s="23"/>
      <c r="X32" s="22"/>
      <c r="Y32" s="23"/>
      <c r="Z32" s="22"/>
      <c r="AA32" s="23"/>
      <c r="AB32" s="22"/>
      <c r="AC32" s="23"/>
      <c r="AE32" s="29" t="str">
        <f t="shared" si="3"/>
        <v/>
      </c>
      <c r="AG32" s="7" t="str">
        <f>+$A$13</f>
        <v/>
      </c>
      <c r="AH32" s="7" t="str">
        <f>IF(A32&lt;&gt;"",IF(AE32&lt;&gt;"",AE32,0)+IF(C46&lt;&gt;"",C46,0),"")</f>
        <v/>
      </c>
      <c r="AI32" s="106" t="str">
        <f>IF(AH32="","",IF(AH32&gt;0,ROUND(AH32/LARGE(AH31:AH45,1),3),0))</f>
        <v/>
      </c>
    </row>
    <row r="33" spans="1:35" ht="13.5" x14ac:dyDescent="0.25">
      <c r="A33" s="59" t="str">
        <f>+$A$14</f>
        <v/>
      </c>
      <c r="B33" s="24"/>
      <c r="C33" s="24"/>
      <c r="D33" s="24"/>
      <c r="E33" s="24"/>
      <c r="F33" s="22"/>
      <c r="G33" s="23"/>
      <c r="H33" s="22"/>
      <c r="I33" s="23"/>
      <c r="J33" s="22"/>
      <c r="K33" s="23"/>
      <c r="L33" s="22"/>
      <c r="M33" s="23"/>
      <c r="N33" s="22"/>
      <c r="O33" s="23"/>
      <c r="P33" s="22"/>
      <c r="Q33" s="23"/>
      <c r="R33" s="22"/>
      <c r="S33" s="23"/>
      <c r="T33" s="22"/>
      <c r="U33" s="23"/>
      <c r="V33" s="22"/>
      <c r="W33" s="23"/>
      <c r="X33" s="22"/>
      <c r="Y33" s="23"/>
      <c r="Z33" s="22"/>
      <c r="AA33" s="23"/>
      <c r="AB33" s="22"/>
      <c r="AC33" s="23"/>
      <c r="AE33" s="29" t="str">
        <f t="shared" si="3"/>
        <v/>
      </c>
      <c r="AG33" s="7" t="str">
        <f>+$A$14</f>
        <v/>
      </c>
      <c r="AH33" s="7" t="str">
        <f>IF(A33&lt;&gt;"",IF(AE33&lt;&gt;"",AE33,0)+IF(E46&lt;&gt;"",E46,0),"")</f>
        <v/>
      </c>
      <c r="AI33" s="106" t="str">
        <f>IF(AH33="","",IF(AH33&gt;0,ROUND(AH33/LARGE(AH31:AH45,1),3),0))</f>
        <v/>
      </c>
    </row>
    <row r="34" spans="1:35" ht="13.5" x14ac:dyDescent="0.25">
      <c r="A34" s="59" t="str">
        <f>+$A$15</f>
        <v/>
      </c>
      <c r="B34" s="24"/>
      <c r="C34" s="24"/>
      <c r="D34" s="24"/>
      <c r="E34" s="24"/>
      <c r="F34" s="24"/>
      <c r="G34" s="24"/>
      <c r="H34" s="22"/>
      <c r="I34" s="23"/>
      <c r="J34" s="22"/>
      <c r="K34" s="23"/>
      <c r="L34" s="22"/>
      <c r="M34" s="23"/>
      <c r="N34" s="22"/>
      <c r="O34" s="23"/>
      <c r="P34" s="22"/>
      <c r="Q34" s="23"/>
      <c r="R34" s="22"/>
      <c r="S34" s="23"/>
      <c r="T34" s="22"/>
      <c r="U34" s="23"/>
      <c r="V34" s="22"/>
      <c r="W34" s="23"/>
      <c r="X34" s="22"/>
      <c r="Y34" s="23"/>
      <c r="Z34" s="22"/>
      <c r="AA34" s="23"/>
      <c r="AB34" s="22"/>
      <c r="AC34" s="23"/>
      <c r="AE34" s="29" t="str">
        <f t="shared" si="3"/>
        <v/>
      </c>
      <c r="AG34" s="7" t="str">
        <f>+$A$15</f>
        <v/>
      </c>
      <c r="AH34" s="7" t="str">
        <f>IF(A34&lt;&gt;"",IF(AE34&lt;&gt;"",AE34,0)+IF(G46&lt;&gt;"",G46,0),"")</f>
        <v/>
      </c>
      <c r="AI34" s="106" t="str">
        <f>IF(AH34="","",IF(AH34&gt;0,ROUND(AH34/LARGE(AH31:AH45,1),3),0))</f>
        <v/>
      </c>
    </row>
    <row r="35" spans="1:35" ht="13.5" x14ac:dyDescent="0.25">
      <c r="A35" s="59" t="str">
        <f>+$A$16</f>
        <v/>
      </c>
      <c r="B35" s="24"/>
      <c r="C35" s="24"/>
      <c r="D35" s="24"/>
      <c r="E35" s="24"/>
      <c r="F35" s="24"/>
      <c r="G35" s="24"/>
      <c r="H35" s="24"/>
      <c r="I35" s="24"/>
      <c r="J35" s="22"/>
      <c r="K35" s="23"/>
      <c r="L35" s="22"/>
      <c r="M35" s="23"/>
      <c r="N35" s="22"/>
      <c r="O35" s="23"/>
      <c r="P35" s="22"/>
      <c r="Q35" s="23"/>
      <c r="R35" s="22"/>
      <c r="S35" s="23"/>
      <c r="T35" s="22"/>
      <c r="U35" s="23"/>
      <c r="V35" s="22"/>
      <c r="W35" s="23"/>
      <c r="X35" s="22"/>
      <c r="Y35" s="23"/>
      <c r="Z35" s="22"/>
      <c r="AA35" s="23"/>
      <c r="AB35" s="22"/>
      <c r="AC35" s="23"/>
      <c r="AE35" s="29" t="str">
        <f t="shared" si="3"/>
        <v/>
      </c>
      <c r="AG35" s="7" t="str">
        <f>+$A$16</f>
        <v/>
      </c>
      <c r="AH35" s="7" t="str">
        <f>IF(A35&lt;&gt;"",IF(AE35&lt;&gt;"",AE35,0)+IF(I46&lt;&gt;"",I46,0),"")</f>
        <v/>
      </c>
      <c r="AI35" s="106" t="str">
        <f>IF(AH35="","",IF(AH35&gt;0,ROUND(AH35/LARGE(AH31:AH45,1),3),0))</f>
        <v/>
      </c>
    </row>
    <row r="36" spans="1:35" ht="13.5" x14ac:dyDescent="0.25">
      <c r="A36" s="59" t="str">
        <f>+$A$17</f>
        <v/>
      </c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2"/>
      <c r="M36" s="23"/>
      <c r="N36" s="22"/>
      <c r="O36" s="23"/>
      <c r="P36" s="22"/>
      <c r="Q36" s="23"/>
      <c r="R36" s="22"/>
      <c r="S36" s="23"/>
      <c r="T36" s="22"/>
      <c r="U36" s="23"/>
      <c r="V36" s="22"/>
      <c r="W36" s="23"/>
      <c r="X36" s="22"/>
      <c r="Y36" s="23"/>
      <c r="Z36" s="22"/>
      <c r="AA36" s="23"/>
      <c r="AB36" s="22"/>
      <c r="AC36" s="23"/>
      <c r="AE36" s="29" t="str">
        <f t="shared" si="3"/>
        <v/>
      </c>
      <c r="AG36" s="7" t="str">
        <f>+$A$17</f>
        <v/>
      </c>
      <c r="AH36" s="7" t="str">
        <f>IF(A36&lt;&gt;"",IF(AE36&lt;&gt;"",AE36,0)+IF(K46&lt;&gt;"",K46,0),"")</f>
        <v/>
      </c>
      <c r="AI36" s="106" t="str">
        <f>IF(AH36="","",IF(AH36&gt;0,ROUND(AH36/LARGE(AH31:AH45,1),3),0))</f>
        <v/>
      </c>
    </row>
    <row r="37" spans="1:35" ht="13.5" x14ac:dyDescent="0.25">
      <c r="A37" s="59" t="str">
        <f>+$A$18</f>
        <v/>
      </c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2"/>
      <c r="O37" s="23"/>
      <c r="P37" s="22"/>
      <c r="Q37" s="23"/>
      <c r="R37" s="22"/>
      <c r="S37" s="23"/>
      <c r="T37" s="22"/>
      <c r="U37" s="23"/>
      <c r="V37" s="22"/>
      <c r="W37" s="23"/>
      <c r="X37" s="22"/>
      <c r="Y37" s="23"/>
      <c r="Z37" s="22"/>
      <c r="AA37" s="23"/>
      <c r="AB37" s="22"/>
      <c r="AC37" s="23"/>
      <c r="AE37" s="29" t="str">
        <f t="shared" si="3"/>
        <v/>
      </c>
      <c r="AG37" s="7" t="str">
        <f>+$A$18</f>
        <v/>
      </c>
      <c r="AH37" s="7" t="str">
        <f>IF(A37&lt;&gt;"",IF(AE37&lt;&gt;"",AE37,0)+IF(M46&lt;&gt;"",M46,0),"")</f>
        <v/>
      </c>
      <c r="AI37" s="106" t="str">
        <f>IF(AH37="","",IF(AH37&gt;0,ROUND(AH37/LARGE(AH31:AH45,1),3),0))</f>
        <v/>
      </c>
    </row>
    <row r="38" spans="1:35" ht="13.5" x14ac:dyDescent="0.25">
      <c r="A38" s="59" t="str">
        <f>+$A$19</f>
        <v/>
      </c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2"/>
      <c r="Q38" s="23"/>
      <c r="R38" s="22"/>
      <c r="S38" s="23"/>
      <c r="T38" s="22"/>
      <c r="U38" s="23"/>
      <c r="V38" s="22"/>
      <c r="W38" s="23"/>
      <c r="X38" s="22"/>
      <c r="Y38" s="23"/>
      <c r="Z38" s="22"/>
      <c r="AA38" s="23"/>
      <c r="AB38" s="22"/>
      <c r="AC38" s="23"/>
      <c r="AE38" s="29" t="str">
        <f t="shared" si="3"/>
        <v/>
      </c>
      <c r="AG38" s="7" t="str">
        <f>+$A$19</f>
        <v/>
      </c>
      <c r="AH38" s="7" t="str">
        <f>IF(A38&lt;&gt;"",IF(AE38&lt;&gt;"",AE38,0)+IF(O46&lt;&gt;"",O46,0),"")</f>
        <v/>
      </c>
      <c r="AI38" s="106" t="str">
        <f>IF(AH38="","",IF(AH38&gt;0,ROUND(AH38/LARGE(AH31:AH45,1),3),0))</f>
        <v/>
      </c>
    </row>
    <row r="39" spans="1:35" ht="13.5" x14ac:dyDescent="0.25">
      <c r="A39" s="59" t="str">
        <f>+$A$20</f>
        <v/>
      </c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2"/>
      <c r="S39" s="23"/>
      <c r="T39" s="22"/>
      <c r="U39" s="23"/>
      <c r="V39" s="22"/>
      <c r="W39" s="23"/>
      <c r="X39" s="22"/>
      <c r="Y39" s="23"/>
      <c r="Z39" s="22"/>
      <c r="AA39" s="23"/>
      <c r="AB39" s="22"/>
      <c r="AC39" s="23"/>
      <c r="AE39" s="29" t="str">
        <f t="shared" si="3"/>
        <v/>
      </c>
      <c r="AG39" s="7" t="str">
        <f>+$A$20</f>
        <v/>
      </c>
      <c r="AH39" s="7" t="str">
        <f>IF(A39&lt;&gt;"",IF(AE39&lt;&gt;"",AE39,0)+IF(Q46&lt;&gt;"",Q46,0),"")</f>
        <v/>
      </c>
      <c r="AI39" s="106" t="str">
        <f>IF(AH39="","",IF(AH39&gt;0,ROUND(AH39/LARGE(AH31:AH45,1),3),0))</f>
        <v/>
      </c>
    </row>
    <row r="40" spans="1:35" ht="13.5" x14ac:dyDescent="0.25">
      <c r="A40" s="59" t="str">
        <f>+$A$21</f>
        <v/>
      </c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2"/>
      <c r="U40" s="23"/>
      <c r="V40" s="22"/>
      <c r="W40" s="23"/>
      <c r="X40" s="22"/>
      <c r="Y40" s="23"/>
      <c r="Z40" s="22"/>
      <c r="AA40" s="23"/>
      <c r="AB40" s="22"/>
      <c r="AC40" s="23"/>
      <c r="AE40" s="29" t="str">
        <f t="shared" si="3"/>
        <v/>
      </c>
      <c r="AG40" s="7" t="str">
        <f>+$A$21</f>
        <v/>
      </c>
      <c r="AH40" s="7" t="str">
        <f>IF(A40&lt;&gt;"",IF(AE40&lt;&gt;"",AE40,0)+IF(S46&lt;&gt;"",S46,0),"")</f>
        <v/>
      </c>
      <c r="AI40" s="106" t="str">
        <f>IF(AH40="","",IF(AH40&gt;0,ROUND(AH40/LARGE(AH31:AH45,1),3),0))</f>
        <v/>
      </c>
    </row>
    <row r="41" spans="1:35" ht="13.5" x14ac:dyDescent="0.25">
      <c r="A41" s="59" t="str">
        <f>+$A$22</f>
        <v/>
      </c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2"/>
      <c r="W41" s="23"/>
      <c r="X41" s="22"/>
      <c r="Y41" s="23"/>
      <c r="Z41" s="22"/>
      <c r="AA41" s="23"/>
      <c r="AB41" s="22"/>
      <c r="AC41" s="23"/>
      <c r="AE41" s="29" t="str">
        <f t="shared" si="3"/>
        <v/>
      </c>
      <c r="AG41" s="7" t="str">
        <f>+$A$22</f>
        <v/>
      </c>
      <c r="AH41" s="7" t="str">
        <f>IF(A41&lt;&gt;"",IF(AE41&lt;&gt;"",AE41,0)+IF(U46&lt;&gt;"",U46,0),"")</f>
        <v/>
      </c>
      <c r="AI41" s="106" t="str">
        <f>IF(AH41="","",IF(AH41&gt;0,ROUND(AH41/LARGE(AH31:AH45,1),3),0))</f>
        <v/>
      </c>
    </row>
    <row r="42" spans="1:35" ht="13.5" x14ac:dyDescent="0.25">
      <c r="A42" s="59" t="str">
        <f>+$A$23</f>
        <v/>
      </c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2"/>
      <c r="Y42" s="23"/>
      <c r="Z42" s="22"/>
      <c r="AA42" s="23"/>
      <c r="AB42" s="22"/>
      <c r="AC42" s="23"/>
      <c r="AE42" s="29" t="str">
        <f t="shared" si="3"/>
        <v/>
      </c>
      <c r="AG42" s="7" t="str">
        <f>+$A$23</f>
        <v/>
      </c>
      <c r="AH42" s="7" t="str">
        <f>IF(A42&lt;&gt;"",IF(AE42&lt;&gt;"",AE42,0)+IF(W46&lt;&gt;"",W46,0),"")</f>
        <v/>
      </c>
      <c r="AI42" s="106" t="str">
        <f>IF(AH42="","",IF(AH42&gt;0,ROUND(AH42/LARGE(AH31:AH45,1),3),0))</f>
        <v/>
      </c>
    </row>
    <row r="43" spans="1:35" ht="13.5" x14ac:dyDescent="0.25">
      <c r="A43" s="59" t="str">
        <f>+$A$24</f>
        <v/>
      </c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2"/>
      <c r="AA43" s="23"/>
      <c r="AB43" s="22"/>
      <c r="AC43" s="23"/>
      <c r="AE43" s="29" t="str">
        <f t="shared" si="3"/>
        <v/>
      </c>
      <c r="AG43" s="7" t="str">
        <f>+$A$24</f>
        <v/>
      </c>
      <c r="AH43" s="7" t="str">
        <f>IF(A43&lt;&gt;"",IF(AE43&lt;&gt;"",AE43,0)+IF(Y46&lt;&gt;"",Y46,0),"")</f>
        <v/>
      </c>
      <c r="AI43" s="106" t="str">
        <f>IF(AH43="","",IF(AH43&gt;0,ROUND(AH43/LARGE(AH31:AH45,1),3),0))</f>
        <v/>
      </c>
    </row>
    <row r="44" spans="1:35" ht="13.5" x14ac:dyDescent="0.25">
      <c r="A44" s="59" t="str">
        <f>+$A$25</f>
        <v/>
      </c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2"/>
      <c r="AC44" s="23"/>
      <c r="AE44" s="29" t="str">
        <f t="shared" si="3"/>
        <v/>
      </c>
      <c r="AG44" s="7" t="str">
        <f>+$A$25</f>
        <v/>
      </c>
      <c r="AH44" s="7" t="str">
        <f>IF(A44&lt;&gt;"",IF(AE44&lt;&gt;"",AE44,0)+IF(AA46&lt;&gt;"",AA46,0),"")</f>
        <v/>
      </c>
      <c r="AI44" s="106" t="str">
        <f>IF(AH44="","",IF(AH44&gt;0,ROUND(AH44/LARGE(AH31:AH45,1),3),0))</f>
        <v/>
      </c>
    </row>
    <row r="45" spans="1:35" x14ac:dyDescent="0.2">
      <c r="A45" s="59" t="str">
        <f>+$A$26</f>
        <v/>
      </c>
      <c r="C45" s="3"/>
      <c r="AE45" s="26"/>
      <c r="AG45" s="40" t="str">
        <f>+$A$26</f>
        <v/>
      </c>
      <c r="AH45" s="40" t="str">
        <f>IF(A45&lt;&gt;"",IF(AE45&lt;&gt;"",AE45,0)+IF(AC46&lt;&gt;"",AC46,0),"")</f>
        <v/>
      </c>
      <c r="AI45" s="107" t="str">
        <f>IF(AH45="","",IF(AH45&gt;0,ROUND(AH45/LARGE(AH31:AH45,1),3),0))</f>
        <v/>
      </c>
    </row>
    <row r="46" spans="1:35" s="26" customFormat="1" x14ac:dyDescent="0.2">
      <c r="C46" s="27" t="str">
        <f>IF(C30="","",SUM(C31:C44))</f>
        <v/>
      </c>
      <c r="E46" s="27" t="str">
        <f>IF(E30="","",SUM(E31:E44))</f>
        <v/>
      </c>
      <c r="G46" s="27" t="str">
        <f>IF(G30="","",SUM(G31:G44))</f>
        <v/>
      </c>
      <c r="I46" s="27" t="str">
        <f>IF(I30="","",SUM(I31:I44))</f>
        <v/>
      </c>
      <c r="K46" s="27" t="str">
        <f>IF(K30="","",SUM(K31:K44))</f>
        <v/>
      </c>
      <c r="M46" s="27" t="str">
        <f>IF(M30="","",SUM(M31:M44))</f>
        <v/>
      </c>
      <c r="O46" s="27" t="str">
        <f>IF(O30="","",SUM(O31:O44))</f>
        <v/>
      </c>
      <c r="Q46" s="27" t="str">
        <f>IF(Q30="","",SUM(Q31:Q44))</f>
        <v/>
      </c>
      <c r="S46" s="27" t="str">
        <f>IF(S30="","",SUM(S31:S44))</f>
        <v/>
      </c>
      <c r="U46" s="27" t="str">
        <f>IF(U30="","",SUM(U31:U44))</f>
        <v/>
      </c>
      <c r="W46" s="27" t="str">
        <f>IF(W30="","",SUM(W31:W44))</f>
        <v/>
      </c>
      <c r="X46" s="27"/>
      <c r="Y46" s="27" t="str">
        <f>IF(Y30="","",SUM(Y31:Y44))</f>
        <v/>
      </c>
      <c r="AA46" s="27" t="str">
        <f>IF(AA30="","",SUM(AA31:AA44))</f>
        <v/>
      </c>
      <c r="AC46" s="27" t="str">
        <f>IF(AC30="","",SUM(AC31:AC44))</f>
        <v/>
      </c>
      <c r="AG46" s="41"/>
      <c r="AH46" s="93"/>
      <c r="AI46" s="41"/>
    </row>
    <row r="47" spans="1:35" ht="24" customHeight="1" x14ac:dyDescent="0.2">
      <c r="AC47" s="8" t="str">
        <f>"Firma ("&amp;Anagrafica!B89&amp;")"</f>
        <v>Firma (Commissario 1)</v>
      </c>
      <c r="AE47" s="88"/>
      <c r="AF47" s="88"/>
      <c r="AG47" s="89"/>
      <c r="AH47" s="88"/>
      <c r="AI47" s="88"/>
    </row>
    <row r="48" spans="1:35" ht="18.75" x14ac:dyDescent="0.3">
      <c r="A48" s="19" t="str">
        <f>IF(Anagrafica!A90&lt;&gt;"",Anagrafica!A90&amp;" - "&amp;Anagrafica!B90,"")</f>
        <v>2 - Commissario 2</v>
      </c>
      <c r="B48" s="20"/>
      <c r="D48" s="1"/>
      <c r="AE48" s="90"/>
      <c r="AF48" s="90"/>
      <c r="AG48" s="91"/>
      <c r="AH48" s="90"/>
      <c r="AI48" s="90"/>
    </row>
    <row r="49" spans="1:35" s="5" customFormat="1" ht="13.5" customHeight="1" x14ac:dyDescent="0.2">
      <c r="A49" s="4" t="s">
        <v>10</v>
      </c>
      <c r="C49" s="60" t="str">
        <f>$A$13</f>
        <v/>
      </c>
      <c r="E49" s="60" t="str">
        <f>+$A$14</f>
        <v/>
      </c>
      <c r="G49" s="60" t="str">
        <f>+$A$15</f>
        <v/>
      </c>
      <c r="I49" s="60" t="str">
        <f>+$A$16</f>
        <v/>
      </c>
      <c r="K49" s="60" t="str">
        <f>+$A$17</f>
        <v/>
      </c>
      <c r="M49" s="60" t="str">
        <f>+$A$18</f>
        <v/>
      </c>
      <c r="O49" s="60" t="str">
        <f>+$A$19</f>
        <v/>
      </c>
      <c r="Q49" s="60" t="str">
        <f>+$A$20</f>
        <v/>
      </c>
      <c r="S49" s="60" t="str">
        <f>+$A$21</f>
        <v/>
      </c>
      <c r="U49" s="60" t="str">
        <f>+$A$22</f>
        <v/>
      </c>
      <c r="W49" s="60" t="str">
        <f>+$A$23</f>
        <v/>
      </c>
      <c r="Y49" s="60" t="str">
        <f>+$A$24</f>
        <v/>
      </c>
      <c r="AA49" s="60" t="str">
        <f>+$A$25</f>
        <v/>
      </c>
      <c r="AC49" s="60" t="str">
        <f>+$A$26</f>
        <v/>
      </c>
      <c r="AE49" s="26"/>
      <c r="AG49" s="4" t="s">
        <v>10</v>
      </c>
      <c r="AH49" s="5" t="s">
        <v>1</v>
      </c>
      <c r="AI49" s="5" t="s">
        <v>0</v>
      </c>
    </row>
    <row r="50" spans="1:35" ht="13.5" x14ac:dyDescent="0.25">
      <c r="A50" s="59" t="str">
        <f>+$A$12</f>
        <v/>
      </c>
      <c r="B50" s="22"/>
      <c r="C50" s="23"/>
      <c r="D50" s="22"/>
      <c r="E50" s="23"/>
      <c r="F50" s="22"/>
      <c r="G50" s="23"/>
      <c r="H50" s="22"/>
      <c r="I50" s="23"/>
      <c r="J50" s="22"/>
      <c r="K50" s="23"/>
      <c r="L50" s="22"/>
      <c r="M50" s="23"/>
      <c r="N50" s="22"/>
      <c r="O50" s="23"/>
      <c r="P50" s="22"/>
      <c r="Q50" s="23"/>
      <c r="R50" s="22"/>
      <c r="S50" s="23"/>
      <c r="T50" s="22"/>
      <c r="U50" s="23"/>
      <c r="V50" s="22"/>
      <c r="W50" s="23"/>
      <c r="X50" s="22"/>
      <c r="Y50" s="23"/>
      <c r="Z50" s="22"/>
      <c r="AA50" s="23"/>
      <c r="AB50" s="22"/>
      <c r="AC50" s="23"/>
      <c r="AE50" s="29" t="str">
        <f t="shared" ref="AE50:AE63" si="4">IF(OR(A50="",AND(A50&lt;&gt;"",A51="")),"",SUM(B50,D50,F50,H50,J50,L50,N50,P50,R50,T50,V50,X50,Z50,AB50))</f>
        <v/>
      </c>
      <c r="AG50" s="6" t="str">
        <f>+$A$12</f>
        <v/>
      </c>
      <c r="AH50" s="6" t="str">
        <f>IF(A50&lt;&gt;"",AE50,"")</f>
        <v/>
      </c>
      <c r="AI50" s="105" t="str">
        <f>IF(AH50="","",IF(AH50&gt;0,ROUND(AH50/LARGE(AH50:AH64,1),3),0))</f>
        <v/>
      </c>
    </row>
    <row r="51" spans="1:35" ht="13.5" x14ac:dyDescent="0.25">
      <c r="A51" s="59" t="str">
        <f>+$A$13</f>
        <v/>
      </c>
      <c r="B51" s="24"/>
      <c r="C51" s="24"/>
      <c r="D51" s="22"/>
      <c r="E51" s="23"/>
      <c r="F51" s="22"/>
      <c r="G51" s="23"/>
      <c r="H51" s="22"/>
      <c r="I51" s="23"/>
      <c r="J51" s="22"/>
      <c r="K51" s="23"/>
      <c r="L51" s="22"/>
      <c r="M51" s="23"/>
      <c r="N51" s="22"/>
      <c r="O51" s="23"/>
      <c r="P51" s="22"/>
      <c r="Q51" s="23"/>
      <c r="R51" s="22"/>
      <c r="S51" s="23"/>
      <c r="T51" s="22"/>
      <c r="U51" s="23"/>
      <c r="V51" s="22"/>
      <c r="W51" s="23"/>
      <c r="X51" s="22"/>
      <c r="Y51" s="23"/>
      <c r="Z51" s="22"/>
      <c r="AA51" s="23"/>
      <c r="AB51" s="22"/>
      <c r="AC51" s="23"/>
      <c r="AE51" s="29" t="str">
        <f t="shared" si="4"/>
        <v/>
      </c>
      <c r="AG51" s="7" t="str">
        <f>+$A$13</f>
        <v/>
      </c>
      <c r="AH51" s="7" t="str">
        <f>IF(A51&lt;&gt;"",IF(AE51&lt;&gt;"",AE51,0)+IF(C65&lt;&gt;"",C65,0),"")</f>
        <v/>
      </c>
      <c r="AI51" s="106" t="str">
        <f>IF(AH51="","",IF(AH51&gt;0,ROUND(AH51/LARGE(AH50:AH64,1),3),0))</f>
        <v/>
      </c>
    </row>
    <row r="52" spans="1:35" ht="13.5" x14ac:dyDescent="0.25">
      <c r="A52" s="59" t="str">
        <f>+$A$14</f>
        <v/>
      </c>
      <c r="B52" s="24"/>
      <c r="C52" s="24"/>
      <c r="D52" s="24"/>
      <c r="E52" s="24"/>
      <c r="F52" s="22"/>
      <c r="G52" s="23"/>
      <c r="H52" s="22"/>
      <c r="I52" s="23"/>
      <c r="J52" s="22"/>
      <c r="K52" s="23"/>
      <c r="L52" s="22"/>
      <c r="M52" s="23"/>
      <c r="N52" s="22"/>
      <c r="O52" s="23"/>
      <c r="P52" s="22"/>
      <c r="Q52" s="23"/>
      <c r="R52" s="22"/>
      <c r="S52" s="23"/>
      <c r="T52" s="22"/>
      <c r="U52" s="23"/>
      <c r="V52" s="22"/>
      <c r="W52" s="23"/>
      <c r="X52" s="22"/>
      <c r="Y52" s="23"/>
      <c r="Z52" s="22"/>
      <c r="AA52" s="23"/>
      <c r="AB52" s="22"/>
      <c r="AC52" s="23"/>
      <c r="AE52" s="29" t="str">
        <f t="shared" si="4"/>
        <v/>
      </c>
      <c r="AG52" s="7" t="str">
        <f>+$A$14</f>
        <v/>
      </c>
      <c r="AH52" s="7" t="str">
        <f>IF(A52&lt;&gt;"",IF(AE52&lt;&gt;"",AE52,0)+IF(E65&lt;&gt;"",E65,0),"")</f>
        <v/>
      </c>
      <c r="AI52" s="106" t="str">
        <f>IF(AH52="","",IF(AH52&gt;0,ROUND(AH52/LARGE(AH50:AH64,1),3),0))</f>
        <v/>
      </c>
    </row>
    <row r="53" spans="1:35" ht="13.5" x14ac:dyDescent="0.25">
      <c r="A53" s="59" t="str">
        <f>+$A$15</f>
        <v/>
      </c>
      <c r="B53" s="24"/>
      <c r="C53" s="24"/>
      <c r="D53" s="24"/>
      <c r="E53" s="24"/>
      <c r="F53" s="24"/>
      <c r="G53" s="24"/>
      <c r="H53" s="22"/>
      <c r="I53" s="23"/>
      <c r="J53" s="22"/>
      <c r="K53" s="23"/>
      <c r="L53" s="22"/>
      <c r="M53" s="23"/>
      <c r="N53" s="22"/>
      <c r="O53" s="23"/>
      <c r="P53" s="22"/>
      <c r="Q53" s="23"/>
      <c r="R53" s="22"/>
      <c r="S53" s="23"/>
      <c r="T53" s="22"/>
      <c r="U53" s="23"/>
      <c r="V53" s="22"/>
      <c r="W53" s="23"/>
      <c r="X53" s="22"/>
      <c r="Y53" s="23"/>
      <c r="Z53" s="22"/>
      <c r="AA53" s="23"/>
      <c r="AB53" s="22"/>
      <c r="AC53" s="23"/>
      <c r="AE53" s="29" t="str">
        <f t="shared" si="4"/>
        <v/>
      </c>
      <c r="AG53" s="7" t="str">
        <f>+$A$15</f>
        <v/>
      </c>
      <c r="AH53" s="7" t="str">
        <f>IF(A53&lt;&gt;"",IF(AE53&lt;&gt;"",AE53,0)+IF(G65&lt;&gt;"",G65,0),"")</f>
        <v/>
      </c>
      <c r="AI53" s="106" t="str">
        <f>IF(AH53="","",IF(AH53&gt;0,ROUND(AH53/LARGE(AH50:AH64,1),3),0))</f>
        <v/>
      </c>
    </row>
    <row r="54" spans="1:35" ht="13.5" x14ac:dyDescent="0.25">
      <c r="A54" s="59" t="str">
        <f>+$A$16</f>
        <v/>
      </c>
      <c r="B54" s="24"/>
      <c r="C54" s="24"/>
      <c r="D54" s="24"/>
      <c r="E54" s="24"/>
      <c r="F54" s="24"/>
      <c r="G54" s="24"/>
      <c r="H54" s="24"/>
      <c r="I54" s="24"/>
      <c r="J54" s="22"/>
      <c r="K54" s="23"/>
      <c r="L54" s="22"/>
      <c r="M54" s="23"/>
      <c r="N54" s="22"/>
      <c r="O54" s="23"/>
      <c r="P54" s="22"/>
      <c r="Q54" s="23"/>
      <c r="R54" s="22"/>
      <c r="S54" s="23"/>
      <c r="T54" s="22"/>
      <c r="U54" s="23"/>
      <c r="V54" s="22"/>
      <c r="W54" s="23"/>
      <c r="X54" s="22"/>
      <c r="Y54" s="23"/>
      <c r="Z54" s="22"/>
      <c r="AA54" s="23"/>
      <c r="AB54" s="22"/>
      <c r="AC54" s="23"/>
      <c r="AE54" s="29" t="str">
        <f t="shared" si="4"/>
        <v/>
      </c>
      <c r="AG54" s="7" t="str">
        <f>+$A$16</f>
        <v/>
      </c>
      <c r="AH54" s="7" t="str">
        <f>IF(A54&lt;&gt;"",IF(AE54&lt;&gt;"",AE54,0)+IF(I65&lt;&gt;"",I65,0),"")</f>
        <v/>
      </c>
      <c r="AI54" s="106" t="str">
        <f>IF(AH54="","",IF(AH54&gt;0,ROUND(AH54/LARGE(AH50:AH64,1),3),0))</f>
        <v/>
      </c>
    </row>
    <row r="55" spans="1:35" ht="13.5" x14ac:dyDescent="0.25">
      <c r="A55" s="59" t="str">
        <f>+$A$17</f>
        <v/>
      </c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2"/>
      <c r="M55" s="23"/>
      <c r="N55" s="22"/>
      <c r="O55" s="23"/>
      <c r="P55" s="22"/>
      <c r="Q55" s="23"/>
      <c r="R55" s="22"/>
      <c r="S55" s="23"/>
      <c r="T55" s="22"/>
      <c r="U55" s="23"/>
      <c r="V55" s="22"/>
      <c r="W55" s="23"/>
      <c r="X55" s="22"/>
      <c r="Y55" s="23"/>
      <c r="Z55" s="22"/>
      <c r="AA55" s="23"/>
      <c r="AB55" s="22"/>
      <c r="AC55" s="23"/>
      <c r="AE55" s="29" t="str">
        <f t="shared" si="4"/>
        <v/>
      </c>
      <c r="AG55" s="7" t="str">
        <f>+$A$17</f>
        <v/>
      </c>
      <c r="AH55" s="7" t="str">
        <f>IF(A55&lt;&gt;"",IF(AE55&lt;&gt;"",AE55,0)+IF(K65&lt;&gt;"",K65,0),"")</f>
        <v/>
      </c>
      <c r="AI55" s="106" t="str">
        <f>IF(AH55="","",IF(AH55&gt;0,ROUND(AH55/LARGE(AH50:AH64,1),3),0))</f>
        <v/>
      </c>
    </row>
    <row r="56" spans="1:35" ht="13.5" x14ac:dyDescent="0.25">
      <c r="A56" s="59" t="str">
        <f>+$A$18</f>
        <v/>
      </c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2"/>
      <c r="O56" s="23"/>
      <c r="P56" s="22"/>
      <c r="Q56" s="23"/>
      <c r="R56" s="22"/>
      <c r="S56" s="23"/>
      <c r="T56" s="22"/>
      <c r="U56" s="23"/>
      <c r="V56" s="22"/>
      <c r="W56" s="23"/>
      <c r="X56" s="22"/>
      <c r="Y56" s="23"/>
      <c r="Z56" s="22"/>
      <c r="AA56" s="23"/>
      <c r="AB56" s="22"/>
      <c r="AC56" s="23"/>
      <c r="AE56" s="29" t="str">
        <f t="shared" si="4"/>
        <v/>
      </c>
      <c r="AG56" s="7" t="str">
        <f>+$A$18</f>
        <v/>
      </c>
      <c r="AH56" s="7" t="str">
        <f>IF(A56&lt;&gt;"",IF(AE56&lt;&gt;"",AE56,0)+IF(M65&lt;&gt;"",M65,0),"")</f>
        <v/>
      </c>
      <c r="AI56" s="106" t="str">
        <f>IF(AH56="","",IF(AH56&gt;0,ROUND(AH56/LARGE(AH50:AH64,1),3),0))</f>
        <v/>
      </c>
    </row>
    <row r="57" spans="1:35" ht="13.5" x14ac:dyDescent="0.25">
      <c r="A57" s="59" t="str">
        <f>+$A$19</f>
        <v/>
      </c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2"/>
      <c r="Q57" s="23"/>
      <c r="R57" s="22"/>
      <c r="S57" s="23"/>
      <c r="T57" s="22"/>
      <c r="U57" s="23"/>
      <c r="V57" s="22"/>
      <c r="W57" s="23"/>
      <c r="X57" s="22"/>
      <c r="Y57" s="23"/>
      <c r="Z57" s="22"/>
      <c r="AA57" s="23"/>
      <c r="AB57" s="22"/>
      <c r="AC57" s="23"/>
      <c r="AE57" s="29" t="str">
        <f t="shared" si="4"/>
        <v/>
      </c>
      <c r="AG57" s="7" t="str">
        <f>+$A$19</f>
        <v/>
      </c>
      <c r="AH57" s="7" t="str">
        <f>IF(A57&lt;&gt;"",IF(AE57&lt;&gt;"",AE57,0)+IF(O65&lt;&gt;"",O65,0),"")</f>
        <v/>
      </c>
      <c r="AI57" s="106" t="str">
        <f>IF(AH57="","",IF(AH57&gt;0,ROUND(AH57/LARGE(AH50:AH64,1),3),0))</f>
        <v/>
      </c>
    </row>
    <row r="58" spans="1:35" ht="13.5" x14ac:dyDescent="0.25">
      <c r="A58" s="59" t="str">
        <f>+$A$20</f>
        <v/>
      </c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2"/>
      <c r="S58" s="23"/>
      <c r="T58" s="22"/>
      <c r="U58" s="23"/>
      <c r="V58" s="22"/>
      <c r="W58" s="23"/>
      <c r="X58" s="22"/>
      <c r="Y58" s="23"/>
      <c r="Z58" s="22"/>
      <c r="AA58" s="23"/>
      <c r="AB58" s="22"/>
      <c r="AC58" s="23"/>
      <c r="AE58" s="29" t="str">
        <f t="shared" si="4"/>
        <v/>
      </c>
      <c r="AG58" s="7" t="str">
        <f>+$A$20</f>
        <v/>
      </c>
      <c r="AH58" s="7" t="str">
        <f>IF(A58&lt;&gt;"",IF(AE58&lt;&gt;"",AE58,0)+IF(Q65&lt;&gt;"",Q65,0),"")</f>
        <v/>
      </c>
      <c r="AI58" s="106" t="str">
        <f>IF(AH58="","",IF(AH58&gt;0,ROUND(AH58/LARGE(AH50:AH64,1),3),0))</f>
        <v/>
      </c>
    </row>
    <row r="59" spans="1:35" ht="13.5" x14ac:dyDescent="0.25">
      <c r="A59" s="59" t="str">
        <f>+$A$21</f>
        <v/>
      </c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2"/>
      <c r="U59" s="23"/>
      <c r="V59" s="22"/>
      <c r="W59" s="23"/>
      <c r="X59" s="22"/>
      <c r="Y59" s="23"/>
      <c r="Z59" s="22"/>
      <c r="AA59" s="23"/>
      <c r="AB59" s="22"/>
      <c r="AC59" s="23"/>
      <c r="AE59" s="29" t="str">
        <f t="shared" si="4"/>
        <v/>
      </c>
      <c r="AG59" s="7" t="str">
        <f>+$A$21</f>
        <v/>
      </c>
      <c r="AH59" s="7" t="str">
        <f>IF(A59&lt;&gt;"",IF(AE59&lt;&gt;"",AE59,0)+IF(S65&lt;&gt;"",S65,0),"")</f>
        <v/>
      </c>
      <c r="AI59" s="106" t="str">
        <f>IF(AH59="","",IF(AH59&gt;0,ROUND(AH59/LARGE(AH50:AH64,1),3),0))</f>
        <v/>
      </c>
    </row>
    <row r="60" spans="1:35" ht="13.5" x14ac:dyDescent="0.25">
      <c r="A60" s="59" t="str">
        <f>+$A$22</f>
        <v/>
      </c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2"/>
      <c r="W60" s="23"/>
      <c r="X60" s="22"/>
      <c r="Y60" s="23"/>
      <c r="Z60" s="22"/>
      <c r="AA60" s="23"/>
      <c r="AB60" s="22"/>
      <c r="AC60" s="23"/>
      <c r="AE60" s="29" t="str">
        <f t="shared" si="4"/>
        <v/>
      </c>
      <c r="AG60" s="7" t="str">
        <f>+$A$22</f>
        <v/>
      </c>
      <c r="AH60" s="7" t="str">
        <f>IF(A60&lt;&gt;"",IF(AE60&lt;&gt;"",AE60,0)+IF(U65&lt;&gt;"",U65,0),"")</f>
        <v/>
      </c>
      <c r="AI60" s="106" t="str">
        <f>IF(AH60="","",IF(AH60&gt;0,ROUND(AH60/LARGE(AH50:AH64,1),3),0))</f>
        <v/>
      </c>
    </row>
    <row r="61" spans="1:35" ht="13.5" x14ac:dyDescent="0.25">
      <c r="A61" s="59" t="str">
        <f>+$A$23</f>
        <v/>
      </c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2"/>
      <c r="Y61" s="23"/>
      <c r="Z61" s="22"/>
      <c r="AA61" s="23"/>
      <c r="AB61" s="22"/>
      <c r="AC61" s="23"/>
      <c r="AE61" s="29" t="str">
        <f t="shared" si="4"/>
        <v/>
      </c>
      <c r="AG61" s="7" t="str">
        <f>+$A$23</f>
        <v/>
      </c>
      <c r="AH61" s="7" t="str">
        <f>IF(A61&lt;&gt;"",IF(AE61&lt;&gt;"",AE61,0)+IF(W65&lt;&gt;"",W65,0),"")</f>
        <v/>
      </c>
      <c r="AI61" s="106" t="str">
        <f>IF(AH61="","",IF(AH61&gt;0,ROUND(AH61/LARGE(AH50:AH64,1),3),0))</f>
        <v/>
      </c>
    </row>
    <row r="62" spans="1:35" ht="13.5" x14ac:dyDescent="0.25">
      <c r="A62" s="59" t="str">
        <f>+$A$24</f>
        <v/>
      </c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2"/>
      <c r="AA62" s="23"/>
      <c r="AB62" s="22"/>
      <c r="AC62" s="23"/>
      <c r="AE62" s="29" t="str">
        <f t="shared" si="4"/>
        <v/>
      </c>
      <c r="AG62" s="7" t="str">
        <f>+$A$24</f>
        <v/>
      </c>
      <c r="AH62" s="7" t="str">
        <f>IF(A62&lt;&gt;"",IF(AE62&lt;&gt;"",AE62,0)+IF(Y65&lt;&gt;"",Y65,0),"")</f>
        <v/>
      </c>
      <c r="AI62" s="106" t="str">
        <f>IF(AH62="","",IF(AH62&gt;0,ROUND(AH62/LARGE(AH50:AH64,1),3),0))</f>
        <v/>
      </c>
    </row>
    <row r="63" spans="1:35" ht="13.5" x14ac:dyDescent="0.25">
      <c r="A63" s="59" t="str">
        <f>+$A$25</f>
        <v/>
      </c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2"/>
      <c r="AC63" s="23"/>
      <c r="AE63" s="29" t="str">
        <f t="shared" si="4"/>
        <v/>
      </c>
      <c r="AG63" s="7" t="str">
        <f>+$A$25</f>
        <v/>
      </c>
      <c r="AH63" s="7" t="str">
        <f>IF(A63&lt;&gt;"",IF(AE63&lt;&gt;"",AE63,0)+IF(AA65&lt;&gt;"",AA65,0),"")</f>
        <v/>
      </c>
      <c r="AI63" s="106" t="str">
        <f>IF(AH63="","",IF(AH63&gt;0,ROUND(AH63/LARGE(AH50:AH64,1),3),0))</f>
        <v/>
      </c>
    </row>
    <row r="64" spans="1:35" x14ac:dyDescent="0.2">
      <c r="A64" s="59" t="str">
        <f>+$A$26</f>
        <v/>
      </c>
      <c r="C64" s="3"/>
      <c r="AE64" s="26"/>
      <c r="AG64" s="40" t="str">
        <f>+$A$26</f>
        <v/>
      </c>
      <c r="AH64" s="40" t="str">
        <f>IF(A64&lt;&gt;"",IF(AE64&lt;&gt;"",AE64,0)+IF(AC65&lt;&gt;"",AC65,0),"")</f>
        <v/>
      </c>
      <c r="AI64" s="107" t="str">
        <f>IF(AH64="","",IF(AH64&gt;0,ROUND(AH64/LARGE(AH50:AH64,1),3),0))</f>
        <v/>
      </c>
    </row>
    <row r="65" spans="1:35" s="26" customFormat="1" x14ac:dyDescent="0.2">
      <c r="C65" s="27" t="str">
        <f>IF(C49="","",SUM(C50:C63))</f>
        <v/>
      </c>
      <c r="E65" s="27" t="str">
        <f>IF(E49="","",SUM(E50:E63))</f>
        <v/>
      </c>
      <c r="G65" s="27" t="str">
        <f>IF(G49="","",SUM(G50:G63))</f>
        <v/>
      </c>
      <c r="I65" s="27" t="str">
        <f>IF(I49="","",SUM(I50:I63))</f>
        <v/>
      </c>
      <c r="K65" s="27" t="str">
        <f>IF(K49="","",SUM(K50:K63))</f>
        <v/>
      </c>
      <c r="M65" s="27" t="str">
        <f>IF(M49="","",SUM(M50:M63))</f>
        <v/>
      </c>
      <c r="O65" s="27" t="str">
        <f>IF(O49="","",SUM(O50:O63))</f>
        <v/>
      </c>
      <c r="Q65" s="27" t="str">
        <f>IF(Q49="","",SUM(Q50:Q63))</f>
        <v/>
      </c>
      <c r="S65" s="27" t="str">
        <f>IF(S49="","",SUM(S50:S63))</f>
        <v/>
      </c>
      <c r="U65" s="27" t="str">
        <f>IF(U49="","",SUM(U50:U63))</f>
        <v/>
      </c>
      <c r="W65" s="27" t="str">
        <f>IF(W49="","",SUM(W50:W63))</f>
        <v/>
      </c>
      <c r="X65" s="27"/>
      <c r="Y65" s="27" t="str">
        <f>IF(Y49="","",SUM(Y50:Y63))</f>
        <v/>
      </c>
      <c r="AA65" s="27" t="str">
        <f>IF(AA49="","",SUM(AA50:AA63))</f>
        <v/>
      </c>
      <c r="AC65" s="27" t="str">
        <f>IF(AC49="","",SUM(AC50:AC63))</f>
        <v/>
      </c>
      <c r="AG65" s="41"/>
      <c r="AH65" s="93"/>
      <c r="AI65" s="41"/>
    </row>
    <row r="66" spans="1:35" ht="24" customHeight="1" x14ac:dyDescent="0.2">
      <c r="AC66" s="8" t="str">
        <f>"Firma ("&amp;Anagrafica!B90&amp;")"</f>
        <v>Firma (Commissario 2)</v>
      </c>
      <c r="AE66" s="88"/>
      <c r="AF66" s="88"/>
      <c r="AG66" s="89"/>
      <c r="AH66" s="88"/>
      <c r="AI66" s="88"/>
    </row>
    <row r="67" spans="1:35" ht="18.75" x14ac:dyDescent="0.3">
      <c r="A67" s="19" t="str">
        <f>IF(Anagrafica!A91&lt;&gt;"",Anagrafica!A91&amp;" - "&amp;Anagrafica!B91,"")</f>
        <v>3 - Commissario 3</v>
      </c>
      <c r="B67" s="20"/>
      <c r="D67" s="1"/>
    </row>
    <row r="68" spans="1:35" s="5" customFormat="1" ht="13.5" customHeight="1" x14ac:dyDescent="0.2">
      <c r="A68" s="4" t="s">
        <v>10</v>
      </c>
      <c r="C68" s="60" t="str">
        <f>$A$13</f>
        <v/>
      </c>
      <c r="E68" s="60" t="str">
        <f>+$A$14</f>
        <v/>
      </c>
      <c r="G68" s="60" t="str">
        <f>+$A$15</f>
        <v/>
      </c>
      <c r="I68" s="60" t="str">
        <f>+$A$16</f>
        <v/>
      </c>
      <c r="K68" s="60" t="str">
        <f>+$A$17</f>
        <v/>
      </c>
      <c r="M68" s="60" t="str">
        <f>+$A$18</f>
        <v/>
      </c>
      <c r="O68" s="60" t="str">
        <f>+$A$19</f>
        <v/>
      </c>
      <c r="Q68" s="60" t="str">
        <f>+$A$20</f>
        <v/>
      </c>
      <c r="S68" s="60" t="str">
        <f>+$A$21</f>
        <v/>
      </c>
      <c r="U68" s="60" t="str">
        <f>+$A$22</f>
        <v/>
      </c>
      <c r="W68" s="60" t="str">
        <f>+$A$23</f>
        <v/>
      </c>
      <c r="Y68" s="60" t="str">
        <f>+$A$24</f>
        <v/>
      </c>
      <c r="AA68" s="60" t="str">
        <f>+$A$25</f>
        <v/>
      </c>
      <c r="AC68" s="60" t="str">
        <f>+$A$26</f>
        <v/>
      </c>
      <c r="AE68" s="26"/>
      <c r="AG68" s="4" t="s">
        <v>10</v>
      </c>
      <c r="AH68" s="5" t="s">
        <v>1</v>
      </c>
      <c r="AI68" s="5" t="s">
        <v>0</v>
      </c>
    </row>
    <row r="69" spans="1:35" ht="13.5" x14ac:dyDescent="0.25">
      <c r="A69" s="59" t="str">
        <f>+$A$12</f>
        <v/>
      </c>
      <c r="B69" s="22"/>
      <c r="C69" s="23"/>
      <c r="D69" s="22"/>
      <c r="E69" s="23"/>
      <c r="F69" s="22"/>
      <c r="G69" s="23"/>
      <c r="H69" s="22"/>
      <c r="I69" s="23"/>
      <c r="J69" s="22"/>
      <c r="K69" s="23"/>
      <c r="L69" s="22"/>
      <c r="M69" s="23"/>
      <c r="N69" s="22"/>
      <c r="O69" s="23"/>
      <c r="P69" s="22"/>
      <c r="Q69" s="23"/>
      <c r="R69" s="22"/>
      <c r="S69" s="23"/>
      <c r="T69" s="22"/>
      <c r="U69" s="23"/>
      <c r="V69" s="22"/>
      <c r="W69" s="23"/>
      <c r="X69" s="22"/>
      <c r="Y69" s="23"/>
      <c r="Z69" s="22"/>
      <c r="AA69" s="23"/>
      <c r="AB69" s="22"/>
      <c r="AC69" s="23"/>
      <c r="AE69" s="29" t="str">
        <f t="shared" ref="AE69:AE82" si="5">IF(OR(A69="",AND(A69&lt;&gt;"",A70="")),"",SUM(B69,D69,F69,H69,J69,L69,N69,P69,R69,T69,V69,X69,Z69,AB69))</f>
        <v/>
      </c>
      <c r="AG69" s="6" t="str">
        <f>+$A$12</f>
        <v/>
      </c>
      <c r="AH69" s="6" t="str">
        <f>IF(A69&lt;&gt;"",AE69,"")</f>
        <v/>
      </c>
      <c r="AI69" s="105" t="str">
        <f>IF(AH69="","",IF(AH69&gt;0,ROUND(AH69/LARGE(AH69:AH83,1),3),0))</f>
        <v/>
      </c>
    </row>
    <row r="70" spans="1:35" ht="13.5" x14ac:dyDescent="0.25">
      <c r="A70" s="59" t="str">
        <f>+$A$13</f>
        <v/>
      </c>
      <c r="B70" s="24"/>
      <c r="C70" s="24"/>
      <c r="D70" s="22"/>
      <c r="E70" s="23"/>
      <c r="F70" s="22"/>
      <c r="G70" s="23"/>
      <c r="H70" s="22"/>
      <c r="I70" s="23"/>
      <c r="J70" s="22"/>
      <c r="K70" s="23"/>
      <c r="L70" s="22"/>
      <c r="M70" s="23"/>
      <c r="N70" s="22"/>
      <c r="O70" s="23"/>
      <c r="P70" s="22"/>
      <c r="Q70" s="23"/>
      <c r="R70" s="22"/>
      <c r="S70" s="23"/>
      <c r="T70" s="22"/>
      <c r="U70" s="23"/>
      <c r="V70" s="22"/>
      <c r="W70" s="23"/>
      <c r="X70" s="22"/>
      <c r="Y70" s="23"/>
      <c r="Z70" s="22"/>
      <c r="AA70" s="23"/>
      <c r="AB70" s="22"/>
      <c r="AC70" s="23"/>
      <c r="AE70" s="29" t="str">
        <f t="shared" si="5"/>
        <v/>
      </c>
      <c r="AG70" s="7" t="str">
        <f>+$A$13</f>
        <v/>
      </c>
      <c r="AH70" s="7" t="str">
        <f>IF(A70&lt;&gt;"",IF(AE70&lt;&gt;"",AE70,0)+IF(C84&lt;&gt;"",C84,0),"")</f>
        <v/>
      </c>
      <c r="AI70" s="106" t="str">
        <f>IF(AH70="","",IF(AH70&gt;0,ROUND(AH70/LARGE(AH69:AH83,1),3),0))</f>
        <v/>
      </c>
    </row>
    <row r="71" spans="1:35" ht="13.5" x14ac:dyDescent="0.25">
      <c r="A71" s="59" t="str">
        <f>+$A$14</f>
        <v/>
      </c>
      <c r="B71" s="24"/>
      <c r="C71" s="24"/>
      <c r="D71" s="24"/>
      <c r="E71" s="24"/>
      <c r="F71" s="22"/>
      <c r="G71" s="23"/>
      <c r="H71" s="22"/>
      <c r="I71" s="23"/>
      <c r="J71" s="22"/>
      <c r="K71" s="23"/>
      <c r="L71" s="22"/>
      <c r="M71" s="23"/>
      <c r="N71" s="22"/>
      <c r="O71" s="23"/>
      <c r="P71" s="22"/>
      <c r="Q71" s="23"/>
      <c r="R71" s="22"/>
      <c r="S71" s="23"/>
      <c r="T71" s="22"/>
      <c r="U71" s="23"/>
      <c r="V71" s="22"/>
      <c r="W71" s="23"/>
      <c r="X71" s="22"/>
      <c r="Y71" s="23"/>
      <c r="Z71" s="22"/>
      <c r="AA71" s="23"/>
      <c r="AB71" s="22"/>
      <c r="AC71" s="23"/>
      <c r="AE71" s="29" t="str">
        <f t="shared" si="5"/>
        <v/>
      </c>
      <c r="AG71" s="7" t="str">
        <f>+$A$14</f>
        <v/>
      </c>
      <c r="AH71" s="7" t="str">
        <f>IF(A71&lt;&gt;"",IF(AE71&lt;&gt;"",AE71,0)+IF(E84&lt;&gt;"",E84,0),"")</f>
        <v/>
      </c>
      <c r="AI71" s="106" t="str">
        <f>IF(AH71="","",IF(AH71&gt;0,ROUND(AH71/LARGE(AH69:AH83,1),3),0))</f>
        <v/>
      </c>
    </row>
    <row r="72" spans="1:35" ht="13.5" x14ac:dyDescent="0.25">
      <c r="A72" s="59" t="str">
        <f>+$A$15</f>
        <v/>
      </c>
      <c r="B72" s="24"/>
      <c r="C72" s="24"/>
      <c r="D72" s="24"/>
      <c r="E72" s="24"/>
      <c r="F72" s="24"/>
      <c r="G72" s="24"/>
      <c r="H72" s="22"/>
      <c r="I72" s="23"/>
      <c r="J72" s="22"/>
      <c r="K72" s="23"/>
      <c r="L72" s="22"/>
      <c r="M72" s="23"/>
      <c r="N72" s="22"/>
      <c r="O72" s="23"/>
      <c r="P72" s="22"/>
      <c r="Q72" s="23"/>
      <c r="R72" s="22"/>
      <c r="S72" s="23"/>
      <c r="T72" s="22"/>
      <c r="U72" s="23"/>
      <c r="V72" s="22"/>
      <c r="W72" s="23"/>
      <c r="X72" s="22"/>
      <c r="Y72" s="23"/>
      <c r="Z72" s="22"/>
      <c r="AA72" s="23"/>
      <c r="AB72" s="22"/>
      <c r="AC72" s="23"/>
      <c r="AE72" s="29" t="str">
        <f t="shared" si="5"/>
        <v/>
      </c>
      <c r="AG72" s="7" t="str">
        <f>+$A$15</f>
        <v/>
      </c>
      <c r="AH72" s="7" t="str">
        <f>IF(A72&lt;&gt;"",IF(AE72&lt;&gt;"",AE72,0)+IF(G84&lt;&gt;"",G84,0),"")</f>
        <v/>
      </c>
      <c r="AI72" s="106" t="str">
        <f>IF(AH72="","",IF(AH72&gt;0,ROUND(AH72/LARGE(AH69:AH83,1),3),0))</f>
        <v/>
      </c>
    </row>
    <row r="73" spans="1:35" ht="13.5" x14ac:dyDescent="0.25">
      <c r="A73" s="59" t="str">
        <f>+$A$16</f>
        <v/>
      </c>
      <c r="B73" s="24"/>
      <c r="C73" s="24"/>
      <c r="D73" s="24"/>
      <c r="E73" s="24"/>
      <c r="F73" s="24"/>
      <c r="G73" s="24"/>
      <c r="H73" s="24"/>
      <c r="I73" s="24"/>
      <c r="J73" s="22"/>
      <c r="K73" s="23"/>
      <c r="L73" s="22"/>
      <c r="M73" s="23"/>
      <c r="N73" s="22"/>
      <c r="O73" s="23"/>
      <c r="P73" s="22"/>
      <c r="Q73" s="23"/>
      <c r="R73" s="22"/>
      <c r="S73" s="23"/>
      <c r="T73" s="22"/>
      <c r="U73" s="23"/>
      <c r="V73" s="22"/>
      <c r="W73" s="23"/>
      <c r="X73" s="22"/>
      <c r="Y73" s="23"/>
      <c r="Z73" s="22"/>
      <c r="AA73" s="23"/>
      <c r="AB73" s="22"/>
      <c r="AC73" s="23"/>
      <c r="AE73" s="29" t="str">
        <f t="shared" si="5"/>
        <v/>
      </c>
      <c r="AG73" s="7" t="str">
        <f>+$A$16</f>
        <v/>
      </c>
      <c r="AH73" s="7" t="str">
        <f>IF(A73&lt;&gt;"",IF(AE73&lt;&gt;"",AE73,0)+IF(I84&lt;&gt;"",I84,0),"")</f>
        <v/>
      </c>
      <c r="AI73" s="106" t="str">
        <f>IF(AH73="","",IF(AH73&gt;0,ROUND(AH73/LARGE(AH69:AH83,1),3),0))</f>
        <v/>
      </c>
    </row>
    <row r="74" spans="1:35" ht="13.5" x14ac:dyDescent="0.25">
      <c r="A74" s="59" t="str">
        <f>+$A$17</f>
        <v/>
      </c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2"/>
      <c r="M74" s="23"/>
      <c r="N74" s="22"/>
      <c r="O74" s="23"/>
      <c r="P74" s="22"/>
      <c r="Q74" s="23"/>
      <c r="R74" s="22"/>
      <c r="S74" s="23"/>
      <c r="T74" s="22"/>
      <c r="U74" s="23"/>
      <c r="V74" s="22"/>
      <c r="W74" s="23"/>
      <c r="X74" s="22"/>
      <c r="Y74" s="23"/>
      <c r="Z74" s="22"/>
      <c r="AA74" s="23"/>
      <c r="AB74" s="22"/>
      <c r="AC74" s="23"/>
      <c r="AE74" s="29" t="str">
        <f t="shared" si="5"/>
        <v/>
      </c>
      <c r="AG74" s="7" t="str">
        <f>+$A$17</f>
        <v/>
      </c>
      <c r="AH74" s="7" t="str">
        <f>IF(A74&lt;&gt;"",IF(AE74&lt;&gt;"",AE74,0)+IF(K84&lt;&gt;"",K84,0),"")</f>
        <v/>
      </c>
      <c r="AI74" s="106" t="str">
        <f>IF(AH74="","",IF(AH74&gt;0,ROUND(AH74/LARGE(AH69:AH83,1),3),0))</f>
        <v/>
      </c>
    </row>
    <row r="75" spans="1:35" ht="13.5" x14ac:dyDescent="0.25">
      <c r="A75" s="59" t="str">
        <f>+$A$18</f>
        <v/>
      </c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2"/>
      <c r="O75" s="23"/>
      <c r="P75" s="22"/>
      <c r="Q75" s="23"/>
      <c r="R75" s="22"/>
      <c r="S75" s="23"/>
      <c r="T75" s="22"/>
      <c r="U75" s="23"/>
      <c r="V75" s="22"/>
      <c r="W75" s="23"/>
      <c r="X75" s="22"/>
      <c r="Y75" s="23"/>
      <c r="Z75" s="22"/>
      <c r="AA75" s="23"/>
      <c r="AB75" s="22"/>
      <c r="AC75" s="23"/>
      <c r="AE75" s="29" t="str">
        <f t="shared" si="5"/>
        <v/>
      </c>
      <c r="AG75" s="7" t="str">
        <f>+$A$18</f>
        <v/>
      </c>
      <c r="AH75" s="7" t="str">
        <f>IF(A75&lt;&gt;"",IF(AE75&lt;&gt;"",AE75,0)+IF(M84&lt;&gt;"",M84,0),"")</f>
        <v/>
      </c>
      <c r="AI75" s="106" t="str">
        <f>IF(AH75="","",IF(AH75&gt;0,ROUND(AH75/LARGE(AH69:AH83,1),3),0))</f>
        <v/>
      </c>
    </row>
    <row r="76" spans="1:35" ht="13.5" x14ac:dyDescent="0.25">
      <c r="A76" s="59" t="str">
        <f>+$A$19</f>
        <v/>
      </c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2"/>
      <c r="Q76" s="23"/>
      <c r="R76" s="22"/>
      <c r="S76" s="23"/>
      <c r="T76" s="22"/>
      <c r="U76" s="23"/>
      <c r="V76" s="22"/>
      <c r="W76" s="23"/>
      <c r="X76" s="22"/>
      <c r="Y76" s="23"/>
      <c r="Z76" s="22"/>
      <c r="AA76" s="23"/>
      <c r="AB76" s="22"/>
      <c r="AC76" s="23"/>
      <c r="AE76" s="29" t="str">
        <f t="shared" si="5"/>
        <v/>
      </c>
      <c r="AG76" s="7" t="str">
        <f>+$A$19</f>
        <v/>
      </c>
      <c r="AH76" s="7" t="str">
        <f>IF(A76&lt;&gt;"",IF(AE76&lt;&gt;"",AE76,0)+IF(O84&lt;&gt;"",O84,0),"")</f>
        <v/>
      </c>
      <c r="AI76" s="106" t="str">
        <f>IF(AH76="","",IF(AH76&gt;0,ROUND(AH76/LARGE(AH69:AH83,1),3),0))</f>
        <v/>
      </c>
    </row>
    <row r="77" spans="1:35" ht="13.5" x14ac:dyDescent="0.25">
      <c r="A77" s="59" t="str">
        <f>+$A$20</f>
        <v/>
      </c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2"/>
      <c r="S77" s="23"/>
      <c r="T77" s="22"/>
      <c r="U77" s="23"/>
      <c r="V77" s="22"/>
      <c r="W77" s="23"/>
      <c r="X77" s="22"/>
      <c r="Y77" s="23"/>
      <c r="Z77" s="22"/>
      <c r="AA77" s="23"/>
      <c r="AB77" s="22"/>
      <c r="AC77" s="23"/>
      <c r="AE77" s="29" t="str">
        <f t="shared" si="5"/>
        <v/>
      </c>
      <c r="AG77" s="7" t="str">
        <f>+$A$20</f>
        <v/>
      </c>
      <c r="AH77" s="7" t="str">
        <f>IF(A77&lt;&gt;"",IF(AE77&lt;&gt;"",AE77,0)+IF(Q84&lt;&gt;"",Q84,0),"")</f>
        <v/>
      </c>
      <c r="AI77" s="106" t="str">
        <f>IF(AH77="","",IF(AH77&gt;0,ROUND(AH77/LARGE(AH69:AH83,1),3),0))</f>
        <v/>
      </c>
    </row>
    <row r="78" spans="1:35" ht="13.5" x14ac:dyDescent="0.25">
      <c r="A78" s="59" t="str">
        <f>+$A$21</f>
        <v/>
      </c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2"/>
      <c r="U78" s="23"/>
      <c r="V78" s="22"/>
      <c r="W78" s="23"/>
      <c r="X78" s="22"/>
      <c r="Y78" s="23"/>
      <c r="Z78" s="22"/>
      <c r="AA78" s="23"/>
      <c r="AB78" s="22"/>
      <c r="AC78" s="23"/>
      <c r="AE78" s="29" t="str">
        <f t="shared" si="5"/>
        <v/>
      </c>
      <c r="AG78" s="7" t="str">
        <f>+$A$21</f>
        <v/>
      </c>
      <c r="AH78" s="7" t="str">
        <f>IF(A78&lt;&gt;"",IF(AE78&lt;&gt;"",AE78,0)+IF(S84&lt;&gt;"",S84,0),"")</f>
        <v/>
      </c>
      <c r="AI78" s="106" t="str">
        <f>IF(AH78="","",IF(AH78&gt;0,ROUND(AH78/LARGE(AH69:AH83,1),3),0))</f>
        <v/>
      </c>
    </row>
    <row r="79" spans="1:35" ht="13.5" x14ac:dyDescent="0.25">
      <c r="A79" s="59" t="str">
        <f>+$A$22</f>
        <v/>
      </c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2"/>
      <c r="W79" s="23"/>
      <c r="X79" s="22"/>
      <c r="Y79" s="23"/>
      <c r="Z79" s="22"/>
      <c r="AA79" s="23"/>
      <c r="AB79" s="22"/>
      <c r="AC79" s="23"/>
      <c r="AE79" s="29" t="str">
        <f t="shared" si="5"/>
        <v/>
      </c>
      <c r="AG79" s="7" t="str">
        <f>+$A$22</f>
        <v/>
      </c>
      <c r="AH79" s="7" t="str">
        <f>IF(A79&lt;&gt;"",IF(AE79&lt;&gt;"",AE79,0)+IF(U84&lt;&gt;"",U84,0),"")</f>
        <v/>
      </c>
      <c r="AI79" s="106" t="str">
        <f>IF(AH79="","",IF(AH79&gt;0,ROUND(AH79/LARGE(AH69:AH83,1),3),0))</f>
        <v/>
      </c>
    </row>
    <row r="80" spans="1:35" ht="13.5" x14ac:dyDescent="0.25">
      <c r="A80" s="59" t="str">
        <f>+$A$23</f>
        <v/>
      </c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2"/>
      <c r="Y80" s="23"/>
      <c r="Z80" s="22"/>
      <c r="AA80" s="23"/>
      <c r="AB80" s="22"/>
      <c r="AC80" s="23"/>
      <c r="AE80" s="29" t="str">
        <f t="shared" si="5"/>
        <v/>
      </c>
      <c r="AG80" s="7" t="str">
        <f>+$A$23</f>
        <v/>
      </c>
      <c r="AH80" s="7" t="str">
        <f>IF(A80&lt;&gt;"",IF(AE80&lt;&gt;"",AE80,0)+IF(W84&lt;&gt;"",W84,0),"")</f>
        <v/>
      </c>
      <c r="AI80" s="106" t="str">
        <f>IF(AH80="","",IF(AH80&gt;0,ROUND(AH80/LARGE(AH69:AH83,1),3),0))</f>
        <v/>
      </c>
    </row>
    <row r="81" spans="1:35" ht="13.5" x14ac:dyDescent="0.25">
      <c r="A81" s="59" t="str">
        <f>+$A$24</f>
        <v/>
      </c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2"/>
      <c r="AA81" s="23"/>
      <c r="AB81" s="22"/>
      <c r="AC81" s="23"/>
      <c r="AE81" s="29" t="str">
        <f t="shared" si="5"/>
        <v/>
      </c>
      <c r="AG81" s="7" t="str">
        <f>+$A$24</f>
        <v/>
      </c>
      <c r="AH81" s="7" t="str">
        <f>IF(A81&lt;&gt;"",IF(AE81&lt;&gt;"",AE81,0)+IF(Y84&lt;&gt;"",Y84,0),"")</f>
        <v/>
      </c>
      <c r="AI81" s="106" t="str">
        <f>IF(AH81="","",IF(AH81&gt;0,ROUND(AH81/LARGE(AH69:AH83,1),3),0))</f>
        <v/>
      </c>
    </row>
    <row r="82" spans="1:35" ht="13.5" x14ac:dyDescent="0.25">
      <c r="A82" s="59" t="str">
        <f>+$A$25</f>
        <v/>
      </c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2"/>
      <c r="AC82" s="23"/>
      <c r="AE82" s="29" t="str">
        <f t="shared" si="5"/>
        <v/>
      </c>
      <c r="AG82" s="7" t="str">
        <f>+$A$25</f>
        <v/>
      </c>
      <c r="AH82" s="7" t="str">
        <f>IF(A82&lt;&gt;"",IF(AE82&lt;&gt;"",AE82,0)+IF(AA84&lt;&gt;"",AA84,0),"")</f>
        <v/>
      </c>
      <c r="AI82" s="106" t="str">
        <f>IF(AH82="","",IF(AH82&gt;0,ROUND(AH82/LARGE(AH69:AH83,1),3),0))</f>
        <v/>
      </c>
    </row>
    <row r="83" spans="1:35" x14ac:dyDescent="0.2">
      <c r="A83" s="59" t="str">
        <f>+$A$26</f>
        <v/>
      </c>
      <c r="C83" s="3"/>
      <c r="AE83" s="26"/>
      <c r="AG83" s="40" t="str">
        <f>+$A$26</f>
        <v/>
      </c>
      <c r="AH83" s="40" t="str">
        <f>IF(A83&lt;&gt;"",IF(AE83&lt;&gt;"",AE83,0)+IF(AC84&lt;&gt;"",AC84,0),"")</f>
        <v/>
      </c>
      <c r="AI83" s="107" t="str">
        <f>IF(AH83="","",IF(AH83&gt;0,ROUND(AH83/LARGE(AH69:AH83,1),3),0))</f>
        <v/>
      </c>
    </row>
    <row r="84" spans="1:35" s="26" customFormat="1" x14ac:dyDescent="0.2">
      <c r="C84" s="27" t="str">
        <f>IF(C68="","",SUM(C69:C82))</f>
        <v/>
      </c>
      <c r="E84" s="27" t="str">
        <f>IF(E68="","",SUM(E69:E82))</f>
        <v/>
      </c>
      <c r="G84" s="27" t="str">
        <f>IF(G68="","",SUM(G69:G82))</f>
        <v/>
      </c>
      <c r="I84" s="27" t="str">
        <f>IF(I68="","",SUM(I69:I82))</f>
        <v/>
      </c>
      <c r="K84" s="27" t="str">
        <f>IF(K68="","",SUM(K69:K82))</f>
        <v/>
      </c>
      <c r="M84" s="27" t="str">
        <f>IF(M68="","",SUM(M69:M82))</f>
        <v/>
      </c>
      <c r="O84" s="27" t="str">
        <f>IF(O68="","",SUM(O69:O82))</f>
        <v/>
      </c>
      <c r="Q84" s="27" t="str">
        <f>IF(Q68="","",SUM(Q69:Q82))</f>
        <v/>
      </c>
      <c r="S84" s="27" t="str">
        <f>IF(S68="","",SUM(S69:S82))</f>
        <v/>
      </c>
      <c r="U84" s="27" t="str">
        <f>IF(U68="","",SUM(U69:U82))</f>
        <v/>
      </c>
      <c r="W84" s="27" t="str">
        <f>IF(W68="","",SUM(W69:W82))</f>
        <v/>
      </c>
      <c r="X84" s="27"/>
      <c r="Y84" s="27" t="str">
        <f>IF(Y68="","",SUM(Y69:Y82))</f>
        <v/>
      </c>
      <c r="AA84" s="27" t="str">
        <f>IF(AA68="","",SUM(AA69:AA82))</f>
        <v/>
      </c>
      <c r="AC84" s="27" t="str">
        <f>IF(AC68="","",SUM(AC69:AC82))</f>
        <v/>
      </c>
      <c r="AG84" s="41"/>
      <c r="AH84" s="93"/>
      <c r="AI84" s="41"/>
    </row>
    <row r="85" spans="1:35" ht="24" customHeight="1" x14ac:dyDescent="0.2">
      <c r="AC85" s="8" t="str">
        <f>"Firma ("&amp;Anagrafica!B91&amp;")"</f>
        <v>Firma (Commissario 3)</v>
      </c>
      <c r="AE85" s="88"/>
      <c r="AF85" s="88"/>
      <c r="AG85" s="89"/>
      <c r="AH85" s="88"/>
      <c r="AI85" s="88"/>
    </row>
    <row r="86" spans="1:35" ht="18.75" x14ac:dyDescent="0.3">
      <c r="A86" s="19" t="str">
        <f>IF(Anagrafica!A92&lt;&gt;"",Anagrafica!A92&amp;" - "&amp;Anagrafica!B92,"")</f>
        <v/>
      </c>
      <c r="B86" s="20"/>
      <c r="D86" s="1"/>
      <c r="AE86" s="90"/>
      <c r="AF86" s="90"/>
      <c r="AG86" s="91"/>
      <c r="AH86" s="90"/>
      <c r="AI86" s="90"/>
    </row>
    <row r="87" spans="1:35" s="5" customFormat="1" ht="13.5" customHeight="1" x14ac:dyDescent="0.2">
      <c r="A87" s="4" t="s">
        <v>10</v>
      </c>
      <c r="C87" s="60" t="str">
        <f>$A$13</f>
        <v/>
      </c>
      <c r="E87" s="60" t="str">
        <f>+$A$14</f>
        <v/>
      </c>
      <c r="G87" s="60" t="str">
        <f>+$A$15</f>
        <v/>
      </c>
      <c r="I87" s="60" t="str">
        <f>+$A$16</f>
        <v/>
      </c>
      <c r="K87" s="60" t="str">
        <f>+$A$17</f>
        <v/>
      </c>
      <c r="M87" s="60" t="str">
        <f>+$A$18</f>
        <v/>
      </c>
      <c r="O87" s="60" t="str">
        <f>+$A$19</f>
        <v/>
      </c>
      <c r="Q87" s="60" t="str">
        <f>+$A$20</f>
        <v/>
      </c>
      <c r="S87" s="60" t="str">
        <f>+$A$21</f>
        <v/>
      </c>
      <c r="U87" s="60" t="str">
        <f>+$A$22</f>
        <v/>
      </c>
      <c r="W87" s="60" t="str">
        <f>+$A$23</f>
        <v/>
      </c>
      <c r="Y87" s="60" t="str">
        <f>+$A$24</f>
        <v/>
      </c>
      <c r="AA87" s="60" t="str">
        <f>+$A$25</f>
        <v/>
      </c>
      <c r="AC87" s="60" t="str">
        <f>+$A$26</f>
        <v/>
      </c>
      <c r="AE87" s="26"/>
      <c r="AG87" s="4" t="s">
        <v>10</v>
      </c>
      <c r="AH87" s="5" t="s">
        <v>1</v>
      </c>
      <c r="AI87" s="5" t="s">
        <v>0</v>
      </c>
    </row>
    <row r="88" spans="1:35" ht="13.5" x14ac:dyDescent="0.25">
      <c r="A88" s="59" t="str">
        <f>+$A$12</f>
        <v/>
      </c>
      <c r="B88" s="22"/>
      <c r="C88" s="23"/>
      <c r="D88" s="22"/>
      <c r="E88" s="23"/>
      <c r="F88" s="22"/>
      <c r="G88" s="23"/>
      <c r="H88" s="22"/>
      <c r="I88" s="23"/>
      <c r="J88" s="22"/>
      <c r="K88" s="23"/>
      <c r="L88" s="22"/>
      <c r="M88" s="23"/>
      <c r="N88" s="22"/>
      <c r="O88" s="23"/>
      <c r="P88" s="22"/>
      <c r="Q88" s="23"/>
      <c r="R88" s="22"/>
      <c r="S88" s="23"/>
      <c r="T88" s="22"/>
      <c r="U88" s="23"/>
      <c r="V88" s="22"/>
      <c r="W88" s="23"/>
      <c r="X88" s="22"/>
      <c r="Y88" s="23"/>
      <c r="Z88" s="22"/>
      <c r="AA88" s="23"/>
      <c r="AB88" s="22"/>
      <c r="AC88" s="23"/>
      <c r="AE88" s="29" t="str">
        <f t="shared" ref="AE88:AE101" si="6">IF(OR(A88="",AND(A88&lt;&gt;"",A89="")),"",SUM(B88,D88,F88,H88,J88,L88,N88,P88,R88,T88,V88,X88,Z88,AB88))</f>
        <v/>
      </c>
      <c r="AG88" s="6" t="str">
        <f>+$A$12</f>
        <v/>
      </c>
      <c r="AH88" s="6" t="str">
        <f>IF(A88&lt;&gt;"",AE88,"")</f>
        <v/>
      </c>
      <c r="AI88" s="105" t="str">
        <f>IF(AH88="","",IF(AH88&gt;0,ROUND(AH88/LARGE(AH88:AH102,1),3),0))</f>
        <v/>
      </c>
    </row>
    <row r="89" spans="1:35" ht="13.5" x14ac:dyDescent="0.25">
      <c r="A89" s="59" t="str">
        <f>+$A$13</f>
        <v/>
      </c>
      <c r="B89" s="24"/>
      <c r="C89" s="24"/>
      <c r="D89" s="22"/>
      <c r="E89" s="23"/>
      <c r="F89" s="22"/>
      <c r="G89" s="23"/>
      <c r="H89" s="22"/>
      <c r="I89" s="23"/>
      <c r="J89" s="22"/>
      <c r="K89" s="23"/>
      <c r="L89" s="22"/>
      <c r="M89" s="23"/>
      <c r="N89" s="22"/>
      <c r="O89" s="23"/>
      <c r="P89" s="22"/>
      <c r="Q89" s="23"/>
      <c r="R89" s="22"/>
      <c r="S89" s="23"/>
      <c r="T89" s="22"/>
      <c r="U89" s="23"/>
      <c r="V89" s="22"/>
      <c r="W89" s="23"/>
      <c r="X89" s="22"/>
      <c r="Y89" s="23"/>
      <c r="Z89" s="22"/>
      <c r="AA89" s="23"/>
      <c r="AB89" s="22"/>
      <c r="AC89" s="23"/>
      <c r="AE89" s="29" t="str">
        <f t="shared" si="6"/>
        <v/>
      </c>
      <c r="AG89" s="7" t="str">
        <f>+$A$13</f>
        <v/>
      </c>
      <c r="AH89" s="7" t="str">
        <f>IF(A89&lt;&gt;"",IF(AE89&lt;&gt;"",AE89,0)+IF(C103&lt;&gt;"",C103,0),"")</f>
        <v/>
      </c>
      <c r="AI89" s="106" t="str">
        <f>IF(AH89="","",IF(AH89&gt;0,ROUND(AH89/LARGE(AH88:AH102,1),3),0))</f>
        <v/>
      </c>
    </row>
    <row r="90" spans="1:35" ht="13.5" x14ac:dyDescent="0.25">
      <c r="A90" s="59" t="str">
        <f>+$A$14</f>
        <v/>
      </c>
      <c r="B90" s="24"/>
      <c r="C90" s="24"/>
      <c r="D90" s="24"/>
      <c r="E90" s="24"/>
      <c r="F90" s="22"/>
      <c r="G90" s="23"/>
      <c r="H90" s="22"/>
      <c r="I90" s="23"/>
      <c r="J90" s="22"/>
      <c r="K90" s="23"/>
      <c r="L90" s="22"/>
      <c r="M90" s="23"/>
      <c r="N90" s="22"/>
      <c r="O90" s="23"/>
      <c r="P90" s="22"/>
      <c r="Q90" s="23"/>
      <c r="R90" s="22"/>
      <c r="S90" s="23"/>
      <c r="T90" s="22"/>
      <c r="U90" s="23"/>
      <c r="V90" s="22"/>
      <c r="W90" s="23"/>
      <c r="X90" s="22"/>
      <c r="Y90" s="23"/>
      <c r="Z90" s="22"/>
      <c r="AA90" s="23"/>
      <c r="AB90" s="22"/>
      <c r="AC90" s="23"/>
      <c r="AE90" s="29" t="str">
        <f t="shared" si="6"/>
        <v/>
      </c>
      <c r="AG90" s="7" t="str">
        <f>+$A$14</f>
        <v/>
      </c>
      <c r="AH90" s="7" t="str">
        <f>IF(A90&lt;&gt;"",IF(AE90&lt;&gt;"",AE90,0)+IF(E103&lt;&gt;"",E103,0),"")</f>
        <v/>
      </c>
      <c r="AI90" s="106" t="str">
        <f>IF(AH90="","",IF(AH90&gt;0,ROUND(AH90/LARGE(AH88:AH102,1),3),0))</f>
        <v/>
      </c>
    </row>
    <row r="91" spans="1:35" ht="13.5" x14ac:dyDescent="0.25">
      <c r="A91" s="59" t="str">
        <f>+$A$15</f>
        <v/>
      </c>
      <c r="B91" s="24"/>
      <c r="C91" s="24"/>
      <c r="D91" s="24"/>
      <c r="E91" s="24"/>
      <c r="F91" s="24"/>
      <c r="G91" s="24"/>
      <c r="H91" s="22"/>
      <c r="I91" s="23"/>
      <c r="J91" s="22"/>
      <c r="K91" s="23"/>
      <c r="L91" s="22"/>
      <c r="M91" s="23"/>
      <c r="N91" s="22"/>
      <c r="O91" s="23"/>
      <c r="P91" s="22"/>
      <c r="Q91" s="23"/>
      <c r="R91" s="22"/>
      <c r="S91" s="23"/>
      <c r="T91" s="22"/>
      <c r="U91" s="23"/>
      <c r="V91" s="22"/>
      <c r="W91" s="23"/>
      <c r="X91" s="22"/>
      <c r="Y91" s="23"/>
      <c r="Z91" s="22"/>
      <c r="AA91" s="23"/>
      <c r="AB91" s="22"/>
      <c r="AC91" s="23"/>
      <c r="AE91" s="29" t="str">
        <f t="shared" si="6"/>
        <v/>
      </c>
      <c r="AG91" s="7" t="str">
        <f>+$A$15</f>
        <v/>
      </c>
      <c r="AH91" s="7" t="str">
        <f>IF(A91&lt;&gt;"",IF(AE91&lt;&gt;"",AE91,0)+IF(G103&lt;&gt;"",G103,0),"")</f>
        <v/>
      </c>
      <c r="AI91" s="106" t="str">
        <f>IF(AH91="","",IF(AH91&gt;0,ROUND(AH91/LARGE(AH88:AH102,1),3),0))</f>
        <v/>
      </c>
    </row>
    <row r="92" spans="1:35" ht="13.5" x14ac:dyDescent="0.25">
      <c r="A92" s="59" t="str">
        <f>+$A$16</f>
        <v/>
      </c>
      <c r="B92" s="24"/>
      <c r="C92" s="24"/>
      <c r="D92" s="24"/>
      <c r="E92" s="24"/>
      <c r="F92" s="24"/>
      <c r="G92" s="24"/>
      <c r="H92" s="24"/>
      <c r="I92" s="24"/>
      <c r="J92" s="22"/>
      <c r="K92" s="23"/>
      <c r="L92" s="22"/>
      <c r="M92" s="23"/>
      <c r="N92" s="22"/>
      <c r="O92" s="23"/>
      <c r="P92" s="22"/>
      <c r="Q92" s="23"/>
      <c r="R92" s="22"/>
      <c r="S92" s="23"/>
      <c r="T92" s="22"/>
      <c r="U92" s="23"/>
      <c r="V92" s="22"/>
      <c r="W92" s="23"/>
      <c r="X92" s="22"/>
      <c r="Y92" s="23"/>
      <c r="Z92" s="22"/>
      <c r="AA92" s="23"/>
      <c r="AB92" s="22"/>
      <c r="AC92" s="23"/>
      <c r="AE92" s="29" t="str">
        <f t="shared" si="6"/>
        <v/>
      </c>
      <c r="AG92" s="7" t="str">
        <f>+$A$16</f>
        <v/>
      </c>
      <c r="AH92" s="7" t="str">
        <f>IF(A92&lt;&gt;"",IF(AE92&lt;&gt;"",AE92,0)+IF(I103&lt;&gt;"",I103,0),"")</f>
        <v/>
      </c>
      <c r="AI92" s="106" t="str">
        <f>IF(AH92="","",IF(AH92&gt;0,ROUND(AH92/LARGE(AH88:AH102,1),3),0))</f>
        <v/>
      </c>
    </row>
    <row r="93" spans="1:35" ht="13.5" x14ac:dyDescent="0.25">
      <c r="A93" s="59" t="str">
        <f>+$A$17</f>
        <v/>
      </c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2"/>
      <c r="M93" s="23"/>
      <c r="N93" s="22"/>
      <c r="O93" s="23"/>
      <c r="P93" s="22"/>
      <c r="Q93" s="23"/>
      <c r="R93" s="22"/>
      <c r="S93" s="23"/>
      <c r="T93" s="22"/>
      <c r="U93" s="23"/>
      <c r="V93" s="22"/>
      <c r="W93" s="23"/>
      <c r="X93" s="22"/>
      <c r="Y93" s="23"/>
      <c r="Z93" s="22"/>
      <c r="AA93" s="23"/>
      <c r="AB93" s="22"/>
      <c r="AC93" s="23"/>
      <c r="AE93" s="29" t="str">
        <f t="shared" si="6"/>
        <v/>
      </c>
      <c r="AG93" s="7" t="str">
        <f>+$A$17</f>
        <v/>
      </c>
      <c r="AH93" s="7" t="str">
        <f>IF(A93&lt;&gt;"",IF(AE93&lt;&gt;"",AE93,0)+IF(K103&lt;&gt;"",K103,0),"")</f>
        <v/>
      </c>
      <c r="AI93" s="106" t="str">
        <f>IF(AH93="","",IF(AH93&gt;0,ROUND(AH93/LARGE(AH88:AH102,1),3),0))</f>
        <v/>
      </c>
    </row>
    <row r="94" spans="1:35" ht="13.5" x14ac:dyDescent="0.25">
      <c r="A94" s="59" t="str">
        <f>+$A$18</f>
        <v/>
      </c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2"/>
      <c r="O94" s="23"/>
      <c r="P94" s="22"/>
      <c r="Q94" s="23"/>
      <c r="R94" s="22"/>
      <c r="S94" s="23"/>
      <c r="T94" s="22"/>
      <c r="U94" s="23"/>
      <c r="V94" s="22"/>
      <c r="W94" s="23"/>
      <c r="X94" s="22"/>
      <c r="Y94" s="23"/>
      <c r="Z94" s="22"/>
      <c r="AA94" s="23"/>
      <c r="AB94" s="22"/>
      <c r="AC94" s="23"/>
      <c r="AE94" s="29" t="str">
        <f t="shared" si="6"/>
        <v/>
      </c>
      <c r="AG94" s="7" t="str">
        <f>+$A$18</f>
        <v/>
      </c>
      <c r="AH94" s="7" t="str">
        <f>IF(A94&lt;&gt;"",IF(AE94&lt;&gt;"",AE94,0)+IF(M103&lt;&gt;"",M103,0),"")</f>
        <v/>
      </c>
      <c r="AI94" s="106" t="str">
        <f>IF(AH94="","",IF(AH94&gt;0,ROUND(AH94/LARGE(AH88:AH102,1),3),0))</f>
        <v/>
      </c>
    </row>
    <row r="95" spans="1:35" ht="13.5" x14ac:dyDescent="0.25">
      <c r="A95" s="59" t="str">
        <f>+$A$19</f>
        <v/>
      </c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2"/>
      <c r="Q95" s="23"/>
      <c r="R95" s="22"/>
      <c r="S95" s="23"/>
      <c r="T95" s="22"/>
      <c r="U95" s="23"/>
      <c r="V95" s="22"/>
      <c r="W95" s="23"/>
      <c r="X95" s="22"/>
      <c r="Y95" s="23"/>
      <c r="Z95" s="22"/>
      <c r="AA95" s="23"/>
      <c r="AB95" s="22"/>
      <c r="AC95" s="23"/>
      <c r="AE95" s="29" t="str">
        <f t="shared" si="6"/>
        <v/>
      </c>
      <c r="AG95" s="7" t="str">
        <f>+$A$19</f>
        <v/>
      </c>
      <c r="AH95" s="7" t="str">
        <f>IF(A95&lt;&gt;"",IF(AE95&lt;&gt;"",AE95,0)+IF(O103&lt;&gt;"",O103,0),"")</f>
        <v/>
      </c>
      <c r="AI95" s="106" t="str">
        <f>IF(AH95="","",IF(AH95&gt;0,ROUND(AH95/LARGE(AH88:AH102,1),3),0))</f>
        <v/>
      </c>
    </row>
    <row r="96" spans="1:35" ht="13.5" x14ac:dyDescent="0.25">
      <c r="A96" s="59" t="str">
        <f>+$A$20</f>
        <v/>
      </c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2"/>
      <c r="S96" s="23"/>
      <c r="T96" s="22"/>
      <c r="U96" s="23"/>
      <c r="V96" s="22"/>
      <c r="W96" s="23"/>
      <c r="X96" s="22"/>
      <c r="Y96" s="23"/>
      <c r="Z96" s="22"/>
      <c r="AA96" s="23"/>
      <c r="AB96" s="22"/>
      <c r="AC96" s="23"/>
      <c r="AE96" s="29" t="str">
        <f t="shared" si="6"/>
        <v/>
      </c>
      <c r="AG96" s="7" t="str">
        <f>+$A$20</f>
        <v/>
      </c>
      <c r="AH96" s="7" t="str">
        <f>IF(A96&lt;&gt;"",IF(AE96&lt;&gt;"",AE96,0)+IF(Q103&lt;&gt;"",Q103,0),"")</f>
        <v/>
      </c>
      <c r="AI96" s="106" t="str">
        <f>IF(AH96="","",IF(AH96&gt;0,ROUND(AH96/LARGE(AH88:AH102,1),3),0))</f>
        <v/>
      </c>
    </row>
    <row r="97" spans="1:35" ht="13.5" x14ac:dyDescent="0.25">
      <c r="A97" s="59" t="str">
        <f>+$A$21</f>
        <v/>
      </c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2"/>
      <c r="U97" s="23"/>
      <c r="V97" s="22"/>
      <c r="W97" s="23"/>
      <c r="X97" s="22"/>
      <c r="Y97" s="23"/>
      <c r="Z97" s="22"/>
      <c r="AA97" s="23"/>
      <c r="AB97" s="22"/>
      <c r="AC97" s="23"/>
      <c r="AE97" s="29" t="str">
        <f t="shared" si="6"/>
        <v/>
      </c>
      <c r="AG97" s="7" t="str">
        <f>+$A$21</f>
        <v/>
      </c>
      <c r="AH97" s="7" t="str">
        <f>IF(A97&lt;&gt;"",IF(AE97&lt;&gt;"",AE97,0)+IF(S103&lt;&gt;"",S103,0),"")</f>
        <v/>
      </c>
      <c r="AI97" s="106" t="str">
        <f>IF(AH97="","",IF(AH97&gt;0,ROUND(AH97/LARGE(AH88:AH102,1),3),0))</f>
        <v/>
      </c>
    </row>
    <row r="98" spans="1:35" ht="13.5" x14ac:dyDescent="0.25">
      <c r="A98" s="59" t="str">
        <f>+$A$22</f>
        <v/>
      </c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2"/>
      <c r="W98" s="23"/>
      <c r="X98" s="22"/>
      <c r="Y98" s="23"/>
      <c r="Z98" s="22"/>
      <c r="AA98" s="23"/>
      <c r="AB98" s="22"/>
      <c r="AC98" s="23"/>
      <c r="AE98" s="29" t="str">
        <f t="shared" si="6"/>
        <v/>
      </c>
      <c r="AG98" s="7" t="str">
        <f>+$A$22</f>
        <v/>
      </c>
      <c r="AH98" s="7" t="str">
        <f>IF(A98&lt;&gt;"",IF(AE98&lt;&gt;"",AE98,0)+IF(U103&lt;&gt;"",U103,0),"")</f>
        <v/>
      </c>
      <c r="AI98" s="106" t="str">
        <f>IF(AH98="","",IF(AH98&gt;0,ROUND(AH98/LARGE(AH88:AH102,1),3),0))</f>
        <v/>
      </c>
    </row>
    <row r="99" spans="1:35" ht="13.5" x14ac:dyDescent="0.25">
      <c r="A99" s="59" t="str">
        <f>+$A$23</f>
        <v/>
      </c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2"/>
      <c r="Y99" s="23"/>
      <c r="Z99" s="22"/>
      <c r="AA99" s="23"/>
      <c r="AB99" s="22"/>
      <c r="AC99" s="23"/>
      <c r="AE99" s="29" t="str">
        <f t="shared" si="6"/>
        <v/>
      </c>
      <c r="AG99" s="7" t="str">
        <f>+$A$23</f>
        <v/>
      </c>
      <c r="AH99" s="7" t="str">
        <f>IF(A99&lt;&gt;"",IF(AE99&lt;&gt;"",AE99,0)+IF(W103&lt;&gt;"",W103,0),"")</f>
        <v/>
      </c>
      <c r="AI99" s="106" t="str">
        <f>IF(AH99="","",IF(AH99&gt;0,ROUND(AH99/LARGE(AH88:AH102,1),3),0))</f>
        <v/>
      </c>
    </row>
    <row r="100" spans="1:35" ht="13.5" x14ac:dyDescent="0.25">
      <c r="A100" s="59" t="str">
        <f>+$A$24</f>
        <v/>
      </c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2"/>
      <c r="AA100" s="23"/>
      <c r="AB100" s="22"/>
      <c r="AC100" s="23"/>
      <c r="AE100" s="29" t="str">
        <f t="shared" si="6"/>
        <v/>
      </c>
      <c r="AG100" s="7" t="str">
        <f>+$A$24</f>
        <v/>
      </c>
      <c r="AH100" s="7" t="str">
        <f>IF(A100&lt;&gt;"",IF(AE100&lt;&gt;"",AE100,0)+IF(Y103&lt;&gt;"",Y103,0),"")</f>
        <v/>
      </c>
      <c r="AI100" s="106" t="str">
        <f>IF(AH100="","",IF(AH100&gt;0,ROUND(AH100/LARGE(AH88:AH102,1),3),0))</f>
        <v/>
      </c>
    </row>
    <row r="101" spans="1:35" ht="13.5" x14ac:dyDescent="0.25">
      <c r="A101" s="59" t="str">
        <f>+$A$25</f>
        <v/>
      </c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2"/>
      <c r="AC101" s="23"/>
      <c r="AE101" s="29" t="str">
        <f t="shared" si="6"/>
        <v/>
      </c>
      <c r="AG101" s="7" t="str">
        <f>+$A$25</f>
        <v/>
      </c>
      <c r="AH101" s="7" t="str">
        <f>IF(A101&lt;&gt;"",IF(AE101&lt;&gt;"",AE101,0)+IF(AA103&lt;&gt;"",AA103,0),"")</f>
        <v/>
      </c>
      <c r="AI101" s="106" t="str">
        <f>IF(AH101="","",IF(AH101&gt;0,ROUND(AH101/LARGE(AH88:AH102,1),3),0))</f>
        <v/>
      </c>
    </row>
    <row r="102" spans="1:35" x14ac:dyDescent="0.2">
      <c r="A102" s="59" t="str">
        <f>+$A$26</f>
        <v/>
      </c>
      <c r="C102" s="3"/>
      <c r="AE102" s="26"/>
      <c r="AG102" s="40" t="str">
        <f>+$A$26</f>
        <v/>
      </c>
      <c r="AH102" s="40" t="str">
        <f>IF(A102&lt;&gt;"",IF(AE102&lt;&gt;"",AE102,0)+IF(AC103&lt;&gt;"",AC103,0),"")</f>
        <v/>
      </c>
      <c r="AI102" s="107" t="str">
        <f>IF(AH102="","",IF(AH102&gt;0,ROUND(AH102/LARGE(AH88:AH102,1),3),0))</f>
        <v/>
      </c>
    </row>
    <row r="103" spans="1:35" s="26" customFormat="1" x14ac:dyDescent="0.2">
      <c r="C103" s="27" t="str">
        <f>IF(C87="","",SUM(C88:C101))</f>
        <v/>
      </c>
      <c r="E103" s="27" t="str">
        <f>IF(E87="","",SUM(E88:E101))</f>
        <v/>
      </c>
      <c r="G103" s="27" t="str">
        <f>IF(G87="","",SUM(G88:G101))</f>
        <v/>
      </c>
      <c r="I103" s="27" t="str">
        <f>IF(I87="","",SUM(I88:I101))</f>
        <v/>
      </c>
      <c r="K103" s="27" t="str">
        <f>IF(K87="","",SUM(K88:K101))</f>
        <v/>
      </c>
      <c r="M103" s="27" t="str">
        <f>IF(M87="","",SUM(M88:M101))</f>
        <v/>
      </c>
      <c r="O103" s="27" t="str">
        <f>IF(O87="","",SUM(O88:O101))</f>
        <v/>
      </c>
      <c r="Q103" s="27" t="str">
        <f>IF(Q87="","",SUM(Q88:Q101))</f>
        <v/>
      </c>
      <c r="S103" s="27" t="str">
        <f>IF(S87="","",SUM(S88:S101))</f>
        <v/>
      </c>
      <c r="U103" s="27" t="str">
        <f>IF(U87="","",SUM(U88:U101))</f>
        <v/>
      </c>
      <c r="W103" s="27" t="str">
        <f>IF(W87="","",SUM(W88:W101))</f>
        <v/>
      </c>
      <c r="X103" s="27"/>
      <c r="Y103" s="27" t="str">
        <f>IF(Y87="","",SUM(Y88:Y101))</f>
        <v/>
      </c>
      <c r="AA103" s="27" t="str">
        <f>IF(AA87="","",SUM(AA88:AA101))</f>
        <v/>
      </c>
      <c r="AC103" s="27" t="str">
        <f>IF(AC87="","",SUM(AC88:AC101))</f>
        <v/>
      </c>
      <c r="AG103" s="41"/>
      <c r="AH103" s="93"/>
      <c r="AI103" s="41"/>
    </row>
    <row r="104" spans="1:35" ht="24" customHeight="1" x14ac:dyDescent="0.2">
      <c r="AC104" s="8" t="str">
        <f>"Firma ("&amp;Anagrafica!B92&amp;")"</f>
        <v>Firma ()</v>
      </c>
      <c r="AE104" s="88"/>
      <c r="AF104" s="88"/>
      <c r="AG104" s="89"/>
      <c r="AH104" s="88"/>
      <c r="AI104" s="88"/>
    </row>
    <row r="105" spans="1:35" ht="18.75" x14ac:dyDescent="0.3">
      <c r="A105" s="19" t="str">
        <f>IF(Anagrafica!A93&lt;&gt;"",Anagrafica!A93&amp;" - "&amp;Anagrafica!B93,"")</f>
        <v/>
      </c>
      <c r="B105" s="20"/>
      <c r="D105" s="1"/>
    </row>
    <row r="106" spans="1:35" s="5" customFormat="1" ht="13.5" customHeight="1" x14ac:dyDescent="0.2">
      <c r="A106" s="4" t="s">
        <v>10</v>
      </c>
      <c r="C106" s="60" t="str">
        <f>$A$13</f>
        <v/>
      </c>
      <c r="E106" s="60" t="str">
        <f>+$A$14</f>
        <v/>
      </c>
      <c r="G106" s="60" t="str">
        <f>+$A$15</f>
        <v/>
      </c>
      <c r="I106" s="60" t="str">
        <f>+$A$16</f>
        <v/>
      </c>
      <c r="K106" s="60" t="str">
        <f>+$A$17</f>
        <v/>
      </c>
      <c r="M106" s="60" t="str">
        <f>+$A$18</f>
        <v/>
      </c>
      <c r="O106" s="60" t="str">
        <f>+$A$19</f>
        <v/>
      </c>
      <c r="Q106" s="60" t="str">
        <f>+$A$20</f>
        <v/>
      </c>
      <c r="S106" s="60" t="str">
        <f>+$A$21</f>
        <v/>
      </c>
      <c r="U106" s="60" t="str">
        <f>+$A$22</f>
        <v/>
      </c>
      <c r="W106" s="60" t="str">
        <f>+$A$23</f>
        <v/>
      </c>
      <c r="Y106" s="60" t="str">
        <f>+$A$24</f>
        <v/>
      </c>
      <c r="AA106" s="60" t="str">
        <f>+$A$25</f>
        <v/>
      </c>
      <c r="AC106" s="60" t="str">
        <f>+$A$26</f>
        <v/>
      </c>
      <c r="AE106" s="26"/>
      <c r="AG106" s="4" t="s">
        <v>10</v>
      </c>
      <c r="AH106" s="5" t="s">
        <v>1</v>
      </c>
      <c r="AI106" s="5" t="s">
        <v>0</v>
      </c>
    </row>
    <row r="107" spans="1:35" ht="13.5" x14ac:dyDescent="0.25">
      <c r="A107" s="59" t="str">
        <f>+$A$12</f>
        <v/>
      </c>
      <c r="B107" s="22"/>
      <c r="C107" s="23"/>
      <c r="D107" s="22"/>
      <c r="E107" s="23"/>
      <c r="F107" s="22"/>
      <c r="G107" s="23"/>
      <c r="H107" s="22"/>
      <c r="I107" s="23"/>
      <c r="J107" s="22"/>
      <c r="K107" s="23"/>
      <c r="L107" s="22"/>
      <c r="M107" s="23"/>
      <c r="N107" s="22"/>
      <c r="O107" s="23"/>
      <c r="P107" s="22"/>
      <c r="Q107" s="23"/>
      <c r="R107" s="22"/>
      <c r="S107" s="23"/>
      <c r="T107" s="22"/>
      <c r="U107" s="23"/>
      <c r="V107" s="22"/>
      <c r="W107" s="23"/>
      <c r="X107" s="22"/>
      <c r="Y107" s="23"/>
      <c r="Z107" s="22"/>
      <c r="AA107" s="23"/>
      <c r="AB107" s="22"/>
      <c r="AC107" s="23"/>
      <c r="AE107" s="29" t="str">
        <f t="shared" ref="AE107:AE120" si="7">IF(OR(A107="",AND(A107&lt;&gt;"",A108="")),"",SUM(B107,D107,F107,H107,J107,L107,N107,P107,R107,T107,V107,X107,Z107,AB107))</f>
        <v/>
      </c>
      <c r="AG107" s="6" t="str">
        <f>+$A$12</f>
        <v/>
      </c>
      <c r="AH107" s="6" t="str">
        <f>IF(A107&lt;&gt;"",AE107,"")</f>
        <v/>
      </c>
      <c r="AI107" s="105" t="str">
        <f>IF(AH107="","",IF(AH107&gt;0,ROUND(AH107/LARGE(AH107:AH121,1),3),0))</f>
        <v/>
      </c>
    </row>
    <row r="108" spans="1:35" ht="13.5" x14ac:dyDescent="0.25">
      <c r="A108" s="59" t="str">
        <f>+$A$13</f>
        <v/>
      </c>
      <c r="B108" s="24"/>
      <c r="C108" s="24"/>
      <c r="D108" s="22"/>
      <c r="E108" s="23"/>
      <c r="F108" s="22"/>
      <c r="G108" s="23"/>
      <c r="H108" s="22"/>
      <c r="I108" s="23"/>
      <c r="J108" s="22"/>
      <c r="K108" s="23"/>
      <c r="L108" s="22"/>
      <c r="M108" s="23"/>
      <c r="N108" s="22"/>
      <c r="O108" s="23"/>
      <c r="P108" s="22"/>
      <c r="Q108" s="23"/>
      <c r="R108" s="22"/>
      <c r="S108" s="23"/>
      <c r="T108" s="22"/>
      <c r="U108" s="23"/>
      <c r="V108" s="22"/>
      <c r="W108" s="23"/>
      <c r="X108" s="22"/>
      <c r="Y108" s="23"/>
      <c r="Z108" s="22"/>
      <c r="AA108" s="23"/>
      <c r="AB108" s="22"/>
      <c r="AC108" s="23"/>
      <c r="AE108" s="29" t="str">
        <f t="shared" si="7"/>
        <v/>
      </c>
      <c r="AG108" s="7" t="str">
        <f>+$A$13</f>
        <v/>
      </c>
      <c r="AH108" s="7" t="str">
        <f>IF(A108&lt;&gt;"",IF(AE108&lt;&gt;"",AE108,0)+IF(C122&lt;&gt;"",C122,0),"")</f>
        <v/>
      </c>
      <c r="AI108" s="106" t="str">
        <f>IF(AH108="","",IF(AH108&gt;0,ROUND(AH108/LARGE(AH107:AH121,1),3),0))</f>
        <v/>
      </c>
    </row>
    <row r="109" spans="1:35" ht="13.5" x14ac:dyDescent="0.25">
      <c r="A109" s="59" t="str">
        <f>+$A$14</f>
        <v/>
      </c>
      <c r="B109" s="24"/>
      <c r="C109" s="24"/>
      <c r="D109" s="24"/>
      <c r="E109" s="24"/>
      <c r="F109" s="22"/>
      <c r="G109" s="23"/>
      <c r="H109" s="22"/>
      <c r="I109" s="23"/>
      <c r="J109" s="22"/>
      <c r="K109" s="23"/>
      <c r="L109" s="22"/>
      <c r="M109" s="23"/>
      <c r="N109" s="22"/>
      <c r="O109" s="23"/>
      <c r="P109" s="22"/>
      <c r="Q109" s="23"/>
      <c r="R109" s="22"/>
      <c r="S109" s="23"/>
      <c r="T109" s="22"/>
      <c r="U109" s="23"/>
      <c r="V109" s="22"/>
      <c r="W109" s="23"/>
      <c r="X109" s="22"/>
      <c r="Y109" s="23"/>
      <c r="Z109" s="22"/>
      <c r="AA109" s="23"/>
      <c r="AB109" s="22"/>
      <c r="AC109" s="23"/>
      <c r="AE109" s="29" t="str">
        <f t="shared" si="7"/>
        <v/>
      </c>
      <c r="AG109" s="7" t="str">
        <f>+$A$14</f>
        <v/>
      </c>
      <c r="AH109" s="7" t="str">
        <f>IF(A109&lt;&gt;"",IF(AE109&lt;&gt;"",AE109,0)+IF(E122&lt;&gt;"",E122,0),"")</f>
        <v/>
      </c>
      <c r="AI109" s="106" t="str">
        <f>IF(AH109="","",IF(AH109&gt;0,ROUND(AH109/LARGE(AH107:AH121,1),3),0))</f>
        <v/>
      </c>
    </row>
    <row r="110" spans="1:35" ht="13.5" x14ac:dyDescent="0.25">
      <c r="A110" s="59" t="str">
        <f>+$A$15</f>
        <v/>
      </c>
      <c r="B110" s="24"/>
      <c r="C110" s="24"/>
      <c r="D110" s="24"/>
      <c r="E110" s="24"/>
      <c r="F110" s="24"/>
      <c r="G110" s="24"/>
      <c r="H110" s="22"/>
      <c r="I110" s="23"/>
      <c r="J110" s="22"/>
      <c r="K110" s="23"/>
      <c r="L110" s="22"/>
      <c r="M110" s="23"/>
      <c r="N110" s="22"/>
      <c r="O110" s="23"/>
      <c r="P110" s="22"/>
      <c r="Q110" s="23"/>
      <c r="R110" s="22"/>
      <c r="S110" s="23"/>
      <c r="T110" s="22"/>
      <c r="U110" s="23"/>
      <c r="V110" s="22"/>
      <c r="W110" s="23"/>
      <c r="X110" s="22"/>
      <c r="Y110" s="23"/>
      <c r="Z110" s="22"/>
      <c r="AA110" s="23"/>
      <c r="AB110" s="22"/>
      <c r="AC110" s="23"/>
      <c r="AE110" s="29" t="str">
        <f t="shared" si="7"/>
        <v/>
      </c>
      <c r="AG110" s="7" t="str">
        <f>+$A$15</f>
        <v/>
      </c>
      <c r="AH110" s="7" t="str">
        <f>IF(A110&lt;&gt;"",IF(AE110&lt;&gt;"",AE110,0)+IF(G122&lt;&gt;"",G122,0),"")</f>
        <v/>
      </c>
      <c r="AI110" s="106" t="str">
        <f>IF(AH110="","",IF(AH110&gt;0,ROUND(AH110/LARGE(AH107:AH121,1),3),0))</f>
        <v/>
      </c>
    </row>
    <row r="111" spans="1:35" ht="13.5" x14ac:dyDescent="0.25">
      <c r="A111" s="59" t="str">
        <f>+$A$16</f>
        <v/>
      </c>
      <c r="B111" s="24"/>
      <c r="C111" s="24"/>
      <c r="D111" s="24"/>
      <c r="E111" s="24"/>
      <c r="F111" s="24"/>
      <c r="G111" s="24"/>
      <c r="H111" s="24"/>
      <c r="I111" s="24"/>
      <c r="J111" s="22"/>
      <c r="K111" s="23"/>
      <c r="L111" s="22"/>
      <c r="M111" s="23"/>
      <c r="N111" s="22"/>
      <c r="O111" s="23"/>
      <c r="P111" s="22"/>
      <c r="Q111" s="23"/>
      <c r="R111" s="22"/>
      <c r="S111" s="23"/>
      <c r="T111" s="22"/>
      <c r="U111" s="23"/>
      <c r="V111" s="22"/>
      <c r="W111" s="23"/>
      <c r="X111" s="22"/>
      <c r="Y111" s="23"/>
      <c r="Z111" s="22"/>
      <c r="AA111" s="23"/>
      <c r="AB111" s="22"/>
      <c r="AC111" s="23"/>
      <c r="AE111" s="29" t="str">
        <f t="shared" si="7"/>
        <v/>
      </c>
      <c r="AG111" s="7" t="str">
        <f>+$A$16</f>
        <v/>
      </c>
      <c r="AH111" s="7" t="str">
        <f>IF(A111&lt;&gt;"",IF(AE111&lt;&gt;"",AE111,0)+IF(I122&lt;&gt;"",I122,0),"")</f>
        <v/>
      </c>
      <c r="AI111" s="106" t="str">
        <f>IF(AH111="","",IF(AH111&gt;0,ROUND(AH111/LARGE(AH107:AH121,1),3),0))</f>
        <v/>
      </c>
    </row>
    <row r="112" spans="1:35" ht="13.5" x14ac:dyDescent="0.25">
      <c r="A112" s="59" t="str">
        <f>+$A$17</f>
        <v/>
      </c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2"/>
      <c r="M112" s="23"/>
      <c r="N112" s="22"/>
      <c r="O112" s="23"/>
      <c r="P112" s="22"/>
      <c r="Q112" s="23"/>
      <c r="R112" s="22"/>
      <c r="S112" s="23"/>
      <c r="T112" s="22"/>
      <c r="U112" s="23"/>
      <c r="V112" s="22"/>
      <c r="W112" s="23"/>
      <c r="X112" s="22"/>
      <c r="Y112" s="23"/>
      <c r="Z112" s="22"/>
      <c r="AA112" s="23"/>
      <c r="AB112" s="22"/>
      <c r="AC112" s="23"/>
      <c r="AE112" s="29" t="str">
        <f t="shared" si="7"/>
        <v/>
      </c>
      <c r="AG112" s="7" t="str">
        <f>+$A$17</f>
        <v/>
      </c>
      <c r="AH112" s="7" t="str">
        <f>IF(A112&lt;&gt;"",IF(AE112&lt;&gt;"",AE112,0)+IF(K122&lt;&gt;"",K122,0),"")</f>
        <v/>
      </c>
      <c r="AI112" s="106" t="str">
        <f>IF(AH112="","",IF(AH112&gt;0,ROUND(AH112/LARGE(AH107:AH121,1),3),0))</f>
        <v/>
      </c>
    </row>
    <row r="113" spans="1:35" ht="13.5" x14ac:dyDescent="0.25">
      <c r="A113" s="59" t="str">
        <f>+$A$18</f>
        <v/>
      </c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2"/>
      <c r="O113" s="23"/>
      <c r="P113" s="22"/>
      <c r="Q113" s="23"/>
      <c r="R113" s="22"/>
      <c r="S113" s="23"/>
      <c r="T113" s="22"/>
      <c r="U113" s="23"/>
      <c r="V113" s="22"/>
      <c r="W113" s="23"/>
      <c r="X113" s="22"/>
      <c r="Y113" s="23"/>
      <c r="Z113" s="22"/>
      <c r="AA113" s="23"/>
      <c r="AB113" s="22"/>
      <c r="AC113" s="23"/>
      <c r="AE113" s="29" t="str">
        <f t="shared" si="7"/>
        <v/>
      </c>
      <c r="AG113" s="7" t="str">
        <f>+$A$18</f>
        <v/>
      </c>
      <c r="AH113" s="7" t="str">
        <f>IF(A113&lt;&gt;"",IF(AE113&lt;&gt;"",AE113,0)+IF(M122&lt;&gt;"",M122,0),"")</f>
        <v/>
      </c>
      <c r="AI113" s="106" t="str">
        <f>IF(AH113="","",IF(AH113&gt;0,ROUND(AH113/LARGE(AH107:AH121,1),3),0))</f>
        <v/>
      </c>
    </row>
    <row r="114" spans="1:35" ht="13.5" x14ac:dyDescent="0.25">
      <c r="A114" s="59" t="str">
        <f>+$A$19</f>
        <v/>
      </c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2"/>
      <c r="Q114" s="23"/>
      <c r="R114" s="22"/>
      <c r="S114" s="23"/>
      <c r="T114" s="22"/>
      <c r="U114" s="23"/>
      <c r="V114" s="22"/>
      <c r="W114" s="23"/>
      <c r="X114" s="22"/>
      <c r="Y114" s="23"/>
      <c r="Z114" s="22"/>
      <c r="AA114" s="23"/>
      <c r="AB114" s="22"/>
      <c r="AC114" s="23"/>
      <c r="AE114" s="29" t="str">
        <f t="shared" si="7"/>
        <v/>
      </c>
      <c r="AG114" s="7" t="str">
        <f>+$A$19</f>
        <v/>
      </c>
      <c r="AH114" s="7" t="str">
        <f>IF(A114&lt;&gt;"",IF(AE114&lt;&gt;"",AE114,0)+IF(O122&lt;&gt;"",O122,0),"")</f>
        <v/>
      </c>
      <c r="AI114" s="106" t="str">
        <f>IF(AH114="","",IF(AH114&gt;0,ROUND(AH114/LARGE(AH107:AH121,1),3),0))</f>
        <v/>
      </c>
    </row>
    <row r="115" spans="1:35" ht="13.5" x14ac:dyDescent="0.25">
      <c r="A115" s="59" t="str">
        <f>+$A$20</f>
        <v/>
      </c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79"/>
      <c r="P115" s="24"/>
      <c r="Q115" s="24"/>
      <c r="R115" s="22"/>
      <c r="S115" s="23"/>
      <c r="T115" s="22"/>
      <c r="U115" s="23"/>
      <c r="V115" s="22"/>
      <c r="W115" s="23"/>
      <c r="X115" s="22"/>
      <c r="Y115" s="23"/>
      <c r="Z115" s="22"/>
      <c r="AA115" s="23"/>
      <c r="AB115" s="22"/>
      <c r="AC115" s="23"/>
      <c r="AE115" s="29" t="str">
        <f t="shared" si="7"/>
        <v/>
      </c>
      <c r="AG115" s="7" t="str">
        <f>+$A$20</f>
        <v/>
      </c>
      <c r="AH115" s="7" t="str">
        <f>IF(A115&lt;&gt;"",IF(AE115&lt;&gt;"",AE115,0)+IF(Q122&lt;&gt;"",Q122,0),"")</f>
        <v/>
      </c>
      <c r="AI115" s="106" t="str">
        <f>IF(AH115="","",IF(AH115&gt;0,ROUND(AH115/LARGE(AH107:AH121,1),3),0))</f>
        <v/>
      </c>
    </row>
    <row r="116" spans="1:35" ht="13.5" x14ac:dyDescent="0.25">
      <c r="A116" s="59" t="str">
        <f>+$A$21</f>
        <v/>
      </c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2"/>
      <c r="U116" s="23"/>
      <c r="V116" s="22"/>
      <c r="W116" s="23"/>
      <c r="X116" s="22"/>
      <c r="Y116" s="23"/>
      <c r="Z116" s="22"/>
      <c r="AA116" s="23"/>
      <c r="AB116" s="22"/>
      <c r="AC116" s="23"/>
      <c r="AE116" s="29" t="str">
        <f t="shared" si="7"/>
        <v/>
      </c>
      <c r="AG116" s="7" t="str">
        <f>+$A$21</f>
        <v/>
      </c>
      <c r="AH116" s="7" t="str">
        <f>IF(A116&lt;&gt;"",IF(AE116&lt;&gt;"",AE116,0)+IF(S122&lt;&gt;"",S122,0),"")</f>
        <v/>
      </c>
      <c r="AI116" s="106" t="str">
        <f>IF(AH116="","",IF(AH116&gt;0,ROUND(AH116/LARGE(AH107:AH121,1),3),0))</f>
        <v/>
      </c>
    </row>
    <row r="117" spans="1:35" ht="13.5" x14ac:dyDescent="0.25">
      <c r="A117" s="59" t="str">
        <f>+$A$22</f>
        <v/>
      </c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2"/>
      <c r="W117" s="23"/>
      <c r="X117" s="22"/>
      <c r="Y117" s="23"/>
      <c r="Z117" s="22"/>
      <c r="AA117" s="23"/>
      <c r="AB117" s="22"/>
      <c r="AC117" s="23"/>
      <c r="AE117" s="29" t="str">
        <f t="shared" si="7"/>
        <v/>
      </c>
      <c r="AG117" s="7" t="str">
        <f>+$A$22</f>
        <v/>
      </c>
      <c r="AH117" s="7" t="str">
        <f>IF(A117&lt;&gt;"",IF(AE117&lt;&gt;"",AE117,0)+IF(U122&lt;&gt;"",U122,0),"")</f>
        <v/>
      </c>
      <c r="AI117" s="106" t="str">
        <f>IF(AH117="","",IF(AH117&gt;0,ROUND(AH117/LARGE(AH107:AH121,1),3),0))</f>
        <v/>
      </c>
    </row>
    <row r="118" spans="1:35" ht="13.5" x14ac:dyDescent="0.25">
      <c r="A118" s="59" t="str">
        <f>+$A$23</f>
        <v/>
      </c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2"/>
      <c r="Y118" s="23"/>
      <c r="Z118" s="22"/>
      <c r="AA118" s="23"/>
      <c r="AB118" s="22"/>
      <c r="AC118" s="23"/>
      <c r="AE118" s="29" t="str">
        <f t="shared" si="7"/>
        <v/>
      </c>
      <c r="AG118" s="7" t="str">
        <f>+$A$23</f>
        <v/>
      </c>
      <c r="AH118" s="7" t="str">
        <f>IF(A118&lt;&gt;"",IF(AE118&lt;&gt;"",AE118,0)+IF(W122&lt;&gt;"",W122,0),"")</f>
        <v/>
      </c>
      <c r="AI118" s="106" t="str">
        <f>IF(AH118="","",IF(AH118&gt;0,ROUND(AH118/LARGE(AH107:AH121,1),3),0))</f>
        <v/>
      </c>
    </row>
    <row r="119" spans="1:35" ht="13.5" x14ac:dyDescent="0.25">
      <c r="A119" s="59" t="str">
        <f>+$A$24</f>
        <v/>
      </c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2"/>
      <c r="AA119" s="23"/>
      <c r="AB119" s="22"/>
      <c r="AC119" s="23"/>
      <c r="AE119" s="29" t="str">
        <f t="shared" si="7"/>
        <v/>
      </c>
      <c r="AG119" s="7" t="str">
        <f>+$A$24</f>
        <v/>
      </c>
      <c r="AH119" s="7" t="str">
        <f>IF(A119&lt;&gt;"",IF(AE119&lt;&gt;"",AE119,0)+IF(Y122&lt;&gt;"",Y122,0),"")</f>
        <v/>
      </c>
      <c r="AI119" s="106" t="str">
        <f>IF(AH119="","",IF(AH119&gt;0,ROUND(AH119/LARGE(AH107:AH121,1),3),0))</f>
        <v/>
      </c>
    </row>
    <row r="120" spans="1:35" ht="13.5" x14ac:dyDescent="0.25">
      <c r="A120" s="59" t="str">
        <f>+$A$25</f>
        <v/>
      </c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2"/>
      <c r="AC120" s="23"/>
      <c r="AE120" s="29" t="str">
        <f t="shared" si="7"/>
        <v/>
      </c>
      <c r="AG120" s="7" t="str">
        <f>+$A$25</f>
        <v/>
      </c>
      <c r="AH120" s="7" t="str">
        <f>IF(A120&lt;&gt;"",IF(AE120&lt;&gt;"",AE120,0)+IF(AA122&lt;&gt;"",AA122,0),"")</f>
        <v/>
      </c>
      <c r="AI120" s="106" t="str">
        <f>IF(AH120="","",IF(AH120&gt;0,ROUND(AH120/LARGE(AH107:AH121,1),3),0))</f>
        <v/>
      </c>
    </row>
    <row r="121" spans="1:35" x14ac:dyDescent="0.2">
      <c r="A121" s="59" t="str">
        <f>+$A$26</f>
        <v/>
      </c>
      <c r="C121" s="3"/>
      <c r="AE121" s="26"/>
      <c r="AG121" s="40" t="str">
        <f>+$A$26</f>
        <v/>
      </c>
      <c r="AH121" s="40" t="str">
        <f>IF(A121&lt;&gt;"",IF(AE121&lt;&gt;"",AE121,0)+IF(AC122&lt;&gt;"",AC122,0),"")</f>
        <v/>
      </c>
      <c r="AI121" s="107" t="str">
        <f>IF(AH121="","",IF(AH121&gt;0,ROUND(AH121/LARGE(AH107:AH121,1),3),0))</f>
        <v/>
      </c>
    </row>
    <row r="122" spans="1:35" s="26" customFormat="1" x14ac:dyDescent="0.2">
      <c r="C122" s="27" t="str">
        <f>IF(C106="","",SUM(C107:C120))</f>
        <v/>
      </c>
      <c r="E122" s="27" t="str">
        <f>IF(E106="","",SUM(E107:E120))</f>
        <v/>
      </c>
      <c r="G122" s="27" t="str">
        <f>IF(G106="","",SUM(G107:G120))</f>
        <v/>
      </c>
      <c r="I122" s="27" t="str">
        <f>IF(I106="","",SUM(I107:I120))</f>
        <v/>
      </c>
      <c r="K122" s="27" t="str">
        <f>IF(K106="","",SUM(K107:K120))</f>
        <v/>
      </c>
      <c r="M122" s="27" t="str">
        <f>IF(M106="","",SUM(M107:M120))</f>
        <v/>
      </c>
      <c r="O122" s="27" t="str">
        <f>IF(O106="","",SUM(O107:O120))</f>
        <v/>
      </c>
      <c r="Q122" s="27" t="str">
        <f>IF(Q106="","",SUM(Q107:Q120))</f>
        <v/>
      </c>
      <c r="S122" s="27" t="str">
        <f>IF(S106="","",SUM(S107:S120))</f>
        <v/>
      </c>
      <c r="U122" s="27" t="str">
        <f>IF(U106="","",SUM(U107:U120))</f>
        <v/>
      </c>
      <c r="W122" s="27" t="str">
        <f>IF(W106="","",SUM(W107:W120))</f>
        <v/>
      </c>
      <c r="X122" s="27"/>
      <c r="Y122" s="27" t="str">
        <f>IF(Y106="","",SUM(Y107:Y120))</f>
        <v/>
      </c>
      <c r="AA122" s="27" t="str">
        <f>IF(AA106="","",SUM(AA107:AA120))</f>
        <v/>
      </c>
      <c r="AC122" s="27" t="str">
        <f>IF(AC106="","",SUM(AC107:AC120))</f>
        <v/>
      </c>
      <c r="AG122" s="41"/>
      <c r="AH122" s="93"/>
      <c r="AI122" s="41"/>
    </row>
    <row r="123" spans="1:35" ht="24" customHeight="1" x14ac:dyDescent="0.2">
      <c r="AC123" s="8" t="str">
        <f>"Firma ("&amp;Anagrafica!B93&amp;")"</f>
        <v>Firma ()</v>
      </c>
      <c r="AE123" s="88"/>
      <c r="AF123" s="88"/>
      <c r="AG123" s="89"/>
      <c r="AH123" s="88"/>
      <c r="AI123" s="88"/>
    </row>
  </sheetData>
  <mergeCells count="70">
    <mergeCell ref="AB24:AE24"/>
    <mergeCell ref="AB25:AE25"/>
    <mergeCell ref="AB26:AE26"/>
    <mergeCell ref="AB20:AE20"/>
    <mergeCell ref="AB21:AE21"/>
    <mergeCell ref="AB22:AE22"/>
    <mergeCell ref="AB23:AE23"/>
    <mergeCell ref="AB16:AE16"/>
    <mergeCell ref="AB17:AE17"/>
    <mergeCell ref="AB18:AE18"/>
    <mergeCell ref="AB19:AE19"/>
    <mergeCell ref="AB12:AE12"/>
    <mergeCell ref="AB13:AE13"/>
    <mergeCell ref="AB14:AE14"/>
    <mergeCell ref="AB15:AE15"/>
    <mergeCell ref="A5:AI5"/>
    <mergeCell ref="A8:AG8"/>
    <mergeCell ref="A9:AG9"/>
    <mergeCell ref="A11:S11"/>
    <mergeCell ref="AB11:AE11"/>
    <mergeCell ref="T11:W11"/>
    <mergeCell ref="X11:AA11"/>
    <mergeCell ref="B15:S15"/>
    <mergeCell ref="B16:S16"/>
    <mergeCell ref="B17:S17"/>
    <mergeCell ref="B18:S18"/>
    <mergeCell ref="T25:W25"/>
    <mergeCell ref="B24:S24"/>
    <mergeCell ref="B25:S25"/>
    <mergeCell ref="T22:W22"/>
    <mergeCell ref="T17:W17"/>
    <mergeCell ref="B26:S26"/>
    <mergeCell ref="B20:S20"/>
    <mergeCell ref="B21:S21"/>
    <mergeCell ref="B22:S22"/>
    <mergeCell ref="B23:S23"/>
    <mergeCell ref="T27:W27"/>
    <mergeCell ref="T26:W26"/>
    <mergeCell ref="P27:S27"/>
    <mergeCell ref="X17:AA17"/>
    <mergeCell ref="A1:AG1"/>
    <mergeCell ref="B19:S19"/>
    <mergeCell ref="T23:W23"/>
    <mergeCell ref="T24:W24"/>
    <mergeCell ref="T18:W18"/>
    <mergeCell ref="T19:W19"/>
    <mergeCell ref="T20:W20"/>
    <mergeCell ref="T21:W21"/>
    <mergeCell ref="T12:W12"/>
    <mergeCell ref="T13:W13"/>
    <mergeCell ref="T15:W15"/>
    <mergeCell ref="T16:W16"/>
    <mergeCell ref="B12:S12"/>
    <mergeCell ref="B13:S13"/>
    <mergeCell ref="X12:AA12"/>
    <mergeCell ref="X13:AA13"/>
    <mergeCell ref="X14:AA14"/>
    <mergeCell ref="T14:W14"/>
    <mergeCell ref="B14:S14"/>
    <mergeCell ref="X15:AA15"/>
    <mergeCell ref="X16:AA16"/>
    <mergeCell ref="X18:AA18"/>
    <mergeCell ref="X19:AA19"/>
    <mergeCell ref="X24:AA24"/>
    <mergeCell ref="X25:AA25"/>
    <mergeCell ref="X26:AA26"/>
    <mergeCell ref="X20:AA20"/>
    <mergeCell ref="X21:AA21"/>
    <mergeCell ref="X22:AA22"/>
    <mergeCell ref="X23:AA23"/>
  </mergeCells>
  <phoneticPr fontId="0" type="noConversion"/>
  <conditionalFormatting sqref="C46 W46:Y46 C65 E46 G46 I46 K46 M46 O46 Q46 U46 S46 AC84 W65:Y65 E65 G65 I65 K65 M65 O65 Q65 U65 S65 AC65 AA65 AA46 C84 W84:Y84 E84 G84 I84 K84 M84 O84 Q84 U84 S84 AA84 AC46 C103 AC122 W103:Y103 E103 G103 I103 K103 M103 O103 Q103 U103 S103 AC103 AA103 C122 W122:Y122 E122 G122 I122 K122 M122 O122 Q122 U122 S122 AA122">
    <cfRule type="expression" dxfId="979" priority="1" stopIfTrue="1">
      <formula>C30=""</formula>
    </cfRule>
  </conditionalFormatting>
  <conditionalFormatting sqref="B52:E63 B51:C51 H54:I63 J55:K63 L56:M63 N57:O63 P58:Q63 R59:S63 T60:U63 V61:W63 X62:Y63 Z63:AA63 F53:G63 Z82:AA82 F72:G82 H73:I82 J74:K82 L75:M82 N76:O82 P77:Q82 R78:S82 T79:U82 V80:W82 X81:Y82 B71:E82 B70:C70 B90:E101 B89:C89 H92:I101 J93:K101 L94:M101 N95:O101 P96:Q101 R97:S101 T98:U101 V99:W101 X100:Y101 Z101:AA101 F91:G101 Z120:AA120 F110:G120 H111:I120 J112:K120 L113:M120 N114:O120 P115:Q120 R116:S120 T117:U120 V118:W120 X119:Y120 B109:E120 B108:C108 B33:E44 B32:C32 H35:I44 J36:K44 L37:M44 N38:O44 P39:Q44 R40:S44 T41:U44 V42:W44 X43:Y44 Z44:AA44 F34:G44">
    <cfRule type="expression" dxfId="978" priority="2" stopIfTrue="1">
      <formula>AND($A32&lt;&gt;"",$A33="")</formula>
    </cfRule>
    <cfRule type="expression" dxfId="977" priority="3" stopIfTrue="1">
      <formula>$A32=""</formula>
    </cfRule>
  </conditionalFormatting>
  <conditionalFormatting sqref="B50 D50:D51 F50:F52 H50:H53 J50:J54 L50:L55 N50:N56 P50:P57 R50:R58 T50:T59 V50:V60 X50:X61 Z50:Z62 AB50:AB63">
    <cfRule type="expression" dxfId="976" priority="4" stopIfTrue="1">
      <formula>AND(OR($A50="",C$49=""),$AE50&lt;&gt;"")</formula>
    </cfRule>
    <cfRule type="expression" dxfId="975" priority="5" stopIfTrue="1">
      <formula>OR($A50="",C$49="")</formula>
    </cfRule>
  </conditionalFormatting>
  <conditionalFormatting sqref="C50 E50:E51 G50:G52 I50:I53 K50:K54 M50:M55 O50:O56 Q50:Q57 S50:S58 U50:U59 W50:W60 Y50:Y61 AA50:AA62 AC50:AC63 C88 E88:E89 G88:G90 I88:I91 K88:K92 M88:M93 O88:O94 Q88:Q95 S88:S96 U88:U97 W88:W98 Y88:Y99 AA88:AA100 AC88:AC101">
    <cfRule type="expression" dxfId="974" priority="6" stopIfTrue="1">
      <formula>AND(OR($A50="",C$49=""),$AE50&lt;&gt;"")</formula>
    </cfRule>
    <cfRule type="expression" dxfId="973" priority="7" stopIfTrue="1">
      <formula>C$49=""</formula>
    </cfRule>
  </conditionalFormatting>
  <conditionalFormatting sqref="B69 F69:F71 D69:D70 H69:H72 J69:J73 L69:L74 N69:N75 P69:P76 R69:R77 T69:T78 V69:V79 X69:X80 Z69:Z81 AB69:AB82 X118">
    <cfRule type="expression" dxfId="972" priority="8" stopIfTrue="1">
      <formula>AND(OR($A69="",C$68=""),$AE69&lt;&gt;"")</formula>
    </cfRule>
    <cfRule type="expression" dxfId="971" priority="9" stopIfTrue="1">
      <formula>OR($A69="",C$68="")</formula>
    </cfRule>
  </conditionalFormatting>
  <conditionalFormatting sqref="C69 G69:G71 E69:E70 I69:I72 K69:K73 M69:M74 O69:O75 Q69:Q76 S69:S77 U69:U78 W69:W79 Y69:Y80 AA69:AA81 AC69:AC82 C107 G107:G109 E107:E108 I107:I110 K107:K111 M107:M112 O107:O113 Q107:Q114 S107:S115 U107:U116 W107:W117 Y107:Y118 AA107:AA119 AC107:AC120">
    <cfRule type="expression" dxfId="970" priority="10" stopIfTrue="1">
      <formula>AND(OR($A69="",C$68=""),$AE69&lt;&gt;"")</formula>
    </cfRule>
    <cfRule type="expression" dxfId="969" priority="11" stopIfTrue="1">
      <formula>C$68=""</formula>
    </cfRule>
  </conditionalFormatting>
  <conditionalFormatting sqref="B88 D88:D89 F88:F90 H88:H91 J88:J92 L88:L93 N88:N94 P88:P95 R88:R96 T88:T97 V88:V98 X88:X99 Z88:Z100 AB88:AB101">
    <cfRule type="expression" dxfId="968" priority="12" stopIfTrue="1">
      <formula>AND(OR($A88="",C$87=""),$AE88&lt;&gt;"")</formula>
    </cfRule>
    <cfRule type="expression" dxfId="967" priority="13" stopIfTrue="1">
      <formula>OR($A88="",C$87="")</formula>
    </cfRule>
  </conditionalFormatting>
  <conditionalFormatting sqref="B107 D107:D108 F107:F109 H107:H110 J107:J111 L107:L112 N107:N113 P107:P114 R107:R115 T107:T116 V107:V117 X107:X117 Z107:Z119 AB107:AB120">
    <cfRule type="expression" dxfId="966" priority="14" stopIfTrue="1">
      <formula>AND(OR($A107="",C$106=""),$AE107&lt;&gt;"")</formula>
    </cfRule>
    <cfRule type="expression" dxfId="965" priority="15" stopIfTrue="1">
      <formula>OR($A107="",C$106="")</formula>
    </cfRule>
  </conditionalFormatting>
  <conditionalFormatting sqref="B31 D31:D32 R31:R39 AB31:AB44 Z31:Z43 X31:X42 V31:V41 T31:T40 P31:P38 N31:N37 L31:L36 J31:J35 H31:H34 F31:F33">
    <cfRule type="expression" dxfId="964" priority="16" stopIfTrue="1">
      <formula>AND(OR($A31="",C$30=""),$AE31&lt;&gt;"")</formula>
    </cfRule>
    <cfRule type="expression" dxfId="963" priority="17" stopIfTrue="1">
      <formula>OR($A31="",C$30="")</formula>
    </cfRule>
  </conditionalFormatting>
  <conditionalFormatting sqref="C31 E31:E32 S31:S39 AC31:AC44 AA31:AA43 Y31:Y42 W31:W41 U31:U40 Q31:Q38 O31:O37 M31:M36 K31:K35 I31:I34 G31:G33">
    <cfRule type="expression" dxfId="962" priority="18" stopIfTrue="1">
      <formula>AND(OR($A31="",C$30=""),$AE31&lt;&gt;"")</formula>
    </cfRule>
    <cfRule type="expression" dxfId="961" priority="19" stopIfTrue="1">
      <formula>C$30=""</formula>
    </cfRule>
  </conditionalFormatting>
  <conditionalFormatting sqref="A31:A45 A107:A121 AE107:AE120 B106:AC106 AE88:AE101 A88:A102 B87:AC87 A69:A83 B68:AC68 AE69:AE82 AE50:AE63 B49:AC49 A50:A64 B30:AC30 AE31:AE44">
    <cfRule type="cellIs" dxfId="960" priority="20" stopIfTrue="1" operator="equal">
      <formula>""</formula>
    </cfRule>
  </conditionalFormatting>
  <hyperlinks>
    <hyperlink ref="A1" location="Anagrafica!A1" display="Torna alla scheda Anagrafica" xr:uid="{00000000-0004-0000-2C00-000000000000}"/>
  </hyperlinks>
  <pageMargins left="0.39370078740157483" right="0.39370078740157483" top="0.39370078740157483" bottom="0.78740157480314965" header="0.51181102362204722" footer="0.39370078740157483"/>
  <pageSetup paperSize="9" scale="42" orientation="portrait" r:id="rId1"/>
  <headerFooter alignWithMargins="0">
    <oddFooter>&amp;L&amp;"Arial Narrow,Normale"&amp;8&amp;D&amp;R&amp;"Arial Narrow,Normale"&amp;A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Foglio67">
    <tabColor indexed="42"/>
    <pageSetUpPr fitToPage="1"/>
  </sheetPr>
  <dimension ref="A1:AI123"/>
  <sheetViews>
    <sheetView showGridLines="0" view="pageBreakPreview" topLeftCell="A5" zoomScaleNormal="100" workbookViewId="0">
      <selection activeCell="U38" sqref="U38"/>
    </sheetView>
  </sheetViews>
  <sheetFormatPr defaultColWidth="9.140625" defaultRowHeight="12.75" x14ac:dyDescent="0.2"/>
  <cols>
    <col min="1" max="2" width="3.85546875" style="3" customWidth="1"/>
    <col min="3" max="3" width="3.85546875" style="5" bestFit="1" customWidth="1"/>
    <col min="4" max="4" width="3.140625" style="3" customWidth="1"/>
    <col min="5" max="31" width="3" style="3" customWidth="1"/>
    <col min="32" max="32" width="2.42578125" style="3" customWidth="1"/>
    <col min="33" max="33" width="3.5703125" style="26" customWidth="1"/>
    <col min="34" max="35" width="10.85546875" style="3" customWidth="1"/>
    <col min="36" max="43" width="3" style="3" customWidth="1"/>
    <col min="44" max="44" width="3.140625" style="3" customWidth="1"/>
    <col min="45" max="16384" width="9.140625" style="3"/>
  </cols>
  <sheetData>
    <row r="1" spans="1:35" ht="26.25" customHeight="1" x14ac:dyDescent="0.2">
      <c r="A1" s="353" t="s">
        <v>21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</row>
    <row r="2" spans="1:35" s="30" customFormat="1" ht="13.5" x14ac:dyDescent="0.25">
      <c r="A2" s="45" t="s">
        <v>16</v>
      </c>
      <c r="B2" s="46"/>
      <c r="C2" s="47"/>
      <c r="D2" s="48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9"/>
      <c r="AH2" s="49"/>
      <c r="AI2" s="49"/>
    </row>
    <row r="3" spans="1:35" s="31" customFormat="1" ht="13.5" x14ac:dyDescent="0.25">
      <c r="A3" s="50"/>
      <c r="B3" s="50"/>
      <c r="C3" s="51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</row>
    <row r="4" spans="1:35" s="9" customFormat="1" ht="6" customHeight="1" x14ac:dyDescent="0.3">
      <c r="A4" s="52"/>
      <c r="B4" s="52"/>
      <c r="C4" s="53"/>
      <c r="D4" s="54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</row>
    <row r="5" spans="1:35" s="9" customFormat="1" ht="39.75" customHeight="1" x14ac:dyDescent="0.3">
      <c r="A5" s="411" t="str">
        <f>IF(Anagrafica!A3&lt;&gt;"",Anagrafica!A3,"")</f>
        <v>CDC ___/______/______ ANNO_______ (agg. P se plurien.) 
TITOLO DEL CDC______________________________</v>
      </c>
      <c r="B5" s="411"/>
      <c r="C5" s="411"/>
      <c r="D5" s="411"/>
      <c r="E5" s="411"/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  <c r="Q5" s="411"/>
      <c r="R5" s="411"/>
      <c r="S5" s="411"/>
      <c r="T5" s="411"/>
      <c r="U5" s="411"/>
      <c r="V5" s="411"/>
      <c r="W5" s="411"/>
      <c r="X5" s="411"/>
      <c r="Y5" s="411"/>
      <c r="Z5" s="411"/>
      <c r="AA5" s="411"/>
      <c r="AB5" s="411"/>
      <c r="AC5" s="411"/>
      <c r="AD5" s="411"/>
      <c r="AE5" s="411"/>
      <c r="AF5" s="411"/>
      <c r="AG5" s="411"/>
      <c r="AH5" s="411"/>
      <c r="AI5" s="411"/>
    </row>
    <row r="6" spans="1:35" s="9" customFormat="1" ht="20.25" x14ac:dyDescent="0.3">
      <c r="A6" s="33"/>
      <c r="B6" s="33"/>
      <c r="C6" s="58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</row>
    <row r="7" spans="1:35" s="9" customFormat="1" ht="20.25" x14ac:dyDescent="0.3">
      <c r="C7" s="10"/>
      <c r="D7" s="11"/>
    </row>
    <row r="8" spans="1:35" s="72" customFormat="1" ht="18.75" x14ac:dyDescent="0.3">
      <c r="A8" s="412" t="str">
        <f>"Criterio: "&amp; Anagrafica!A43&amp;" - "&amp;Anagrafica!B43</f>
        <v xml:space="preserve">Criterio:  - </v>
      </c>
      <c r="B8" s="412"/>
      <c r="C8" s="412"/>
      <c r="D8" s="412"/>
      <c r="E8" s="412"/>
      <c r="F8" s="412"/>
      <c r="G8" s="412"/>
      <c r="H8" s="412"/>
      <c r="I8" s="412"/>
      <c r="J8" s="412"/>
      <c r="K8" s="412"/>
      <c r="L8" s="412"/>
      <c r="M8" s="412"/>
      <c r="N8" s="412"/>
      <c r="O8" s="412"/>
      <c r="P8" s="412"/>
      <c r="Q8" s="412"/>
      <c r="R8" s="412"/>
      <c r="S8" s="412"/>
      <c r="T8" s="412"/>
      <c r="U8" s="412"/>
      <c r="V8" s="412"/>
      <c r="W8" s="412"/>
      <c r="X8" s="412"/>
      <c r="Y8" s="412"/>
      <c r="Z8" s="412"/>
      <c r="AA8" s="412"/>
      <c r="AB8" s="412"/>
      <c r="AC8" s="412"/>
      <c r="AD8" s="412"/>
      <c r="AE8" s="412"/>
      <c r="AF8" s="412"/>
      <c r="AG8" s="412"/>
      <c r="AH8" s="82" t="s">
        <v>15</v>
      </c>
      <c r="AI8" s="83" t="str">
        <f>IF(+Anagrafica!C43&lt;&gt;"",Anagrafica!C43,"")</f>
        <v/>
      </c>
    </row>
    <row r="9" spans="1:35" s="1" customFormat="1" ht="24" customHeight="1" x14ac:dyDescent="0.3">
      <c r="A9" s="413" t="str">
        <f>"Sottocriterio: " &amp; Anagrafica!A49&amp;" - "&amp;Anagrafica!B49</f>
        <v xml:space="preserve">Sottocriterio:  - </v>
      </c>
      <c r="B9" s="413"/>
      <c r="C9" s="413"/>
      <c r="D9" s="413"/>
      <c r="E9" s="413"/>
      <c r="F9" s="413"/>
      <c r="G9" s="413"/>
      <c r="H9" s="413"/>
      <c r="I9" s="413"/>
      <c r="J9" s="413"/>
      <c r="K9" s="413"/>
      <c r="L9" s="413"/>
      <c r="M9" s="413"/>
      <c r="N9" s="413"/>
      <c r="O9" s="413"/>
      <c r="P9" s="413"/>
      <c r="Q9" s="413"/>
      <c r="R9" s="413"/>
      <c r="S9" s="413"/>
      <c r="T9" s="413"/>
      <c r="U9" s="413"/>
      <c r="V9" s="413"/>
      <c r="W9" s="413"/>
      <c r="X9" s="413"/>
      <c r="Y9" s="413"/>
      <c r="Z9" s="413"/>
      <c r="AA9" s="413"/>
      <c r="AB9" s="413"/>
      <c r="AC9" s="413"/>
      <c r="AD9" s="413"/>
      <c r="AE9" s="413"/>
      <c r="AF9" s="413"/>
      <c r="AG9" s="413"/>
      <c r="AH9" s="65" t="s">
        <v>18</v>
      </c>
      <c r="AI9" s="84" t="str">
        <f>IF(+Anagrafica!C49&lt;&gt;"",Anagrafica!C49,"")</f>
        <v/>
      </c>
    </row>
    <row r="10" spans="1:35" ht="18" x14ac:dyDescent="0.25">
      <c r="B10" s="1"/>
      <c r="D10" s="1"/>
      <c r="AB10" s="4"/>
      <c r="AC10" s="4"/>
      <c r="AD10" s="4"/>
      <c r="AE10" s="4"/>
    </row>
    <row r="11" spans="1:35" ht="29.25" customHeight="1" x14ac:dyDescent="0.2">
      <c r="A11" s="385" t="s">
        <v>17</v>
      </c>
      <c r="B11" s="385"/>
      <c r="C11" s="385"/>
      <c r="D11" s="385"/>
      <c r="E11" s="385"/>
      <c r="F11" s="385"/>
      <c r="G11" s="385"/>
      <c r="H11" s="385"/>
      <c r="I11" s="385"/>
      <c r="J11" s="385"/>
      <c r="K11" s="385"/>
      <c r="L11" s="385"/>
      <c r="M11" s="385"/>
      <c r="N11" s="385"/>
      <c r="O11" s="385"/>
      <c r="P11" s="385"/>
      <c r="Q11" s="385"/>
      <c r="R11" s="385"/>
      <c r="S11" s="385"/>
      <c r="T11" s="385" t="s">
        <v>23</v>
      </c>
      <c r="U11" s="385"/>
      <c r="V11" s="385"/>
      <c r="W11" s="385"/>
      <c r="X11" s="385" t="s">
        <v>25</v>
      </c>
      <c r="Y11" s="385"/>
      <c r="Z11" s="385"/>
      <c r="AA11" s="385"/>
      <c r="AB11" s="385" t="s">
        <v>24</v>
      </c>
      <c r="AC11" s="385"/>
      <c r="AD11" s="385"/>
      <c r="AE11" s="385"/>
      <c r="AF11" s="26"/>
      <c r="AI11" s="21" t="s">
        <v>19</v>
      </c>
    </row>
    <row r="12" spans="1:35" ht="16.5" x14ac:dyDescent="0.3">
      <c r="A12" s="61" t="str">
        <f>IF($AI$9&lt;&gt;"",IF(Anagrafica!A99&lt;&gt;"",Anagrafica!A99,""),"")</f>
        <v/>
      </c>
      <c r="B12" s="409" t="str">
        <f>IF(A12&lt;&gt;"",IF(Anagrafica!B99&lt;&gt;"",Anagrafica!B99,""),"")</f>
        <v/>
      </c>
      <c r="C12" s="409"/>
      <c r="D12" s="409"/>
      <c r="E12" s="409"/>
      <c r="F12" s="409"/>
      <c r="G12" s="409"/>
      <c r="H12" s="409"/>
      <c r="I12" s="409"/>
      <c r="J12" s="409"/>
      <c r="K12" s="409"/>
      <c r="L12" s="409"/>
      <c r="M12" s="409"/>
      <c r="N12" s="409"/>
      <c r="O12" s="409"/>
      <c r="P12" s="409"/>
      <c r="Q12" s="409"/>
      <c r="R12" s="409"/>
      <c r="S12" s="410"/>
      <c r="T12" s="372" t="str">
        <f>IF(A12&lt;&gt;"",IF(AI31&lt;&gt;"",AI31,0)+IF(AI50&lt;&gt;"",AI50,0)+IF(AI69&lt;&gt;"",AI69,0)+IF(AI88&lt;&gt;"",AI88,0)+IF(AI107&lt;&gt;"",AI107,0),"")</f>
        <v/>
      </c>
      <c r="U12" s="373"/>
      <c r="V12" s="373"/>
      <c r="W12" s="373"/>
      <c r="X12" s="372" t="str">
        <f>IF(T12&lt;&gt;"",ROUND(T12/COUNTA(Anagrafica!$B$89:$C$93),3),"")</f>
        <v/>
      </c>
      <c r="Y12" s="373"/>
      <c r="Z12" s="373"/>
      <c r="AA12" s="390"/>
      <c r="AB12" s="372" t="str">
        <f>IF(T12="","",IF(T12&gt;0,ROUND(X12/LARGE($X$12:$AA$26,1),3),0))</f>
        <v/>
      </c>
      <c r="AC12" s="373"/>
      <c r="AD12" s="373"/>
      <c r="AE12" s="390"/>
      <c r="AF12" s="94"/>
      <c r="AG12" s="94"/>
      <c r="AH12" s="95"/>
      <c r="AI12" s="85" t="str">
        <f t="shared" ref="AI12:AI26" si="0">IF(AB12&lt;&gt;"",IF(AB12&gt;0,ROUND(AB12*IF($AI$9&lt;&gt;"",$AI$9,$AI$8),3),0),"")</f>
        <v/>
      </c>
    </row>
    <row r="13" spans="1:35" ht="16.5" x14ac:dyDescent="0.3">
      <c r="A13" s="62" t="str">
        <f>IF($AI$9&lt;&gt;"",IF(Anagrafica!A100&lt;&gt;"",Anagrafica!A100,""),"")</f>
        <v/>
      </c>
      <c r="B13" s="374" t="str">
        <f>IF(A13&lt;&gt;"",IF(Anagrafica!B100&lt;&gt;"",Anagrafica!B100,""),"")</f>
        <v/>
      </c>
      <c r="C13" s="374"/>
      <c r="D13" s="374"/>
      <c r="E13" s="374"/>
      <c r="F13" s="374"/>
      <c r="G13" s="374"/>
      <c r="H13" s="374"/>
      <c r="I13" s="374"/>
      <c r="J13" s="374"/>
      <c r="K13" s="374"/>
      <c r="L13" s="374"/>
      <c r="M13" s="374"/>
      <c r="N13" s="374"/>
      <c r="O13" s="374"/>
      <c r="P13" s="374"/>
      <c r="Q13" s="374"/>
      <c r="R13" s="374"/>
      <c r="S13" s="376"/>
      <c r="T13" s="401" t="str">
        <f t="shared" ref="T13:T26" si="1">IF(A13&lt;&gt;"",IF(AI32&lt;&gt;"",AI32,0)+IF(AI51&lt;&gt;"",AI51,0)+IF(AI70&lt;&gt;"",AI70,0)+IF(AI89&lt;&gt;"",AI89,0)+IF(AI108&lt;&gt;"",AI108,0),"")</f>
        <v/>
      </c>
      <c r="U13" s="402"/>
      <c r="V13" s="402"/>
      <c r="W13" s="402"/>
      <c r="X13" s="401" t="str">
        <f>IF(T13&lt;&gt;"",ROUND(T13/COUNTA(Anagrafica!$B$89:$C$93),3),"")</f>
        <v/>
      </c>
      <c r="Y13" s="402"/>
      <c r="Z13" s="402"/>
      <c r="AA13" s="403"/>
      <c r="AB13" s="401" t="str">
        <f t="shared" ref="AB13:AB26" si="2">IF(T13="","",IF(T13&gt;0,ROUND(X13/LARGE($X$12:$AA$26,1),3),0))</f>
        <v/>
      </c>
      <c r="AC13" s="402"/>
      <c r="AD13" s="402"/>
      <c r="AE13" s="403"/>
      <c r="AF13" s="96"/>
      <c r="AG13" s="96"/>
      <c r="AH13" s="97"/>
      <c r="AI13" s="86" t="str">
        <f t="shared" si="0"/>
        <v/>
      </c>
    </row>
    <row r="14" spans="1:35" ht="16.5" x14ac:dyDescent="0.3">
      <c r="A14" s="62" t="str">
        <f>IF($AI$9&lt;&gt;"",IF(Anagrafica!A101&lt;&gt;"",Anagrafica!A101,""),"")</f>
        <v/>
      </c>
      <c r="B14" s="374" t="str">
        <f>IF(A14&lt;&gt;"",IF(Anagrafica!B101&lt;&gt;"",Anagrafica!B101,""),"")</f>
        <v/>
      </c>
      <c r="C14" s="374"/>
      <c r="D14" s="374"/>
      <c r="E14" s="374"/>
      <c r="F14" s="374"/>
      <c r="G14" s="374"/>
      <c r="H14" s="374"/>
      <c r="I14" s="374"/>
      <c r="J14" s="374"/>
      <c r="K14" s="374"/>
      <c r="L14" s="374"/>
      <c r="M14" s="374"/>
      <c r="N14" s="374"/>
      <c r="O14" s="374"/>
      <c r="P14" s="374"/>
      <c r="Q14" s="374"/>
      <c r="R14" s="374"/>
      <c r="S14" s="376"/>
      <c r="T14" s="401" t="str">
        <f t="shared" si="1"/>
        <v/>
      </c>
      <c r="U14" s="402"/>
      <c r="V14" s="402"/>
      <c r="W14" s="402"/>
      <c r="X14" s="401" t="str">
        <f>IF(T14&lt;&gt;"",ROUND(T14/COUNTA(Anagrafica!$B$89:$C$93),3),"")</f>
        <v/>
      </c>
      <c r="Y14" s="402"/>
      <c r="Z14" s="402"/>
      <c r="AA14" s="403"/>
      <c r="AB14" s="401" t="str">
        <f t="shared" si="2"/>
        <v/>
      </c>
      <c r="AC14" s="402"/>
      <c r="AD14" s="402"/>
      <c r="AE14" s="403"/>
      <c r="AF14" s="96"/>
      <c r="AG14" s="96"/>
      <c r="AH14" s="97"/>
      <c r="AI14" s="86" t="str">
        <f t="shared" si="0"/>
        <v/>
      </c>
    </row>
    <row r="15" spans="1:35" ht="16.5" x14ac:dyDescent="0.3">
      <c r="A15" s="62" t="str">
        <f>IF($AI$9&lt;&gt;"",IF(Anagrafica!A102&lt;&gt;"",Anagrafica!A102,""),"")</f>
        <v/>
      </c>
      <c r="B15" s="374" t="str">
        <f>IF(A15&lt;&gt;"",IF(Anagrafica!B102&lt;&gt;"",Anagrafica!B102,""),"")</f>
        <v/>
      </c>
      <c r="C15" s="374"/>
      <c r="D15" s="374"/>
      <c r="E15" s="374"/>
      <c r="F15" s="374"/>
      <c r="G15" s="374"/>
      <c r="H15" s="374"/>
      <c r="I15" s="374"/>
      <c r="J15" s="374"/>
      <c r="K15" s="374"/>
      <c r="L15" s="374"/>
      <c r="M15" s="374"/>
      <c r="N15" s="374"/>
      <c r="O15" s="374"/>
      <c r="P15" s="374"/>
      <c r="Q15" s="374"/>
      <c r="R15" s="374"/>
      <c r="S15" s="376"/>
      <c r="T15" s="401" t="str">
        <f t="shared" si="1"/>
        <v/>
      </c>
      <c r="U15" s="402"/>
      <c r="V15" s="402"/>
      <c r="W15" s="402"/>
      <c r="X15" s="401" t="str">
        <f>IF(T15&lt;&gt;"",ROUND(T15/COUNTA(Anagrafica!$B$89:$C$93),3),"")</f>
        <v/>
      </c>
      <c r="Y15" s="402"/>
      <c r="Z15" s="402"/>
      <c r="AA15" s="403"/>
      <c r="AB15" s="401" t="str">
        <f t="shared" si="2"/>
        <v/>
      </c>
      <c r="AC15" s="402"/>
      <c r="AD15" s="402"/>
      <c r="AE15" s="403"/>
      <c r="AF15" s="96"/>
      <c r="AG15" s="96"/>
      <c r="AH15" s="97"/>
      <c r="AI15" s="86" t="str">
        <f t="shared" si="0"/>
        <v/>
      </c>
    </row>
    <row r="16" spans="1:35" ht="16.5" x14ac:dyDescent="0.3">
      <c r="A16" s="62" t="str">
        <f>IF($AI$9&lt;&gt;"",IF(Anagrafica!A103&lt;&gt;"",Anagrafica!A103,""),"")</f>
        <v/>
      </c>
      <c r="B16" s="374" t="str">
        <f>IF(A16&lt;&gt;"",IF(Anagrafica!B103&lt;&gt;"",Anagrafica!B103,""),"")</f>
        <v/>
      </c>
      <c r="C16" s="374"/>
      <c r="D16" s="374"/>
      <c r="E16" s="374"/>
      <c r="F16" s="374"/>
      <c r="G16" s="374"/>
      <c r="H16" s="374"/>
      <c r="I16" s="374"/>
      <c r="J16" s="374"/>
      <c r="K16" s="374"/>
      <c r="L16" s="374"/>
      <c r="M16" s="374"/>
      <c r="N16" s="374"/>
      <c r="O16" s="374"/>
      <c r="P16" s="374"/>
      <c r="Q16" s="374"/>
      <c r="R16" s="374"/>
      <c r="S16" s="376"/>
      <c r="T16" s="401" t="str">
        <f t="shared" si="1"/>
        <v/>
      </c>
      <c r="U16" s="402"/>
      <c r="V16" s="402"/>
      <c r="W16" s="402"/>
      <c r="X16" s="401" t="str">
        <f>IF(T16&lt;&gt;"",ROUND(T16/COUNTA(Anagrafica!$B$89:$C$93),3),"")</f>
        <v/>
      </c>
      <c r="Y16" s="402"/>
      <c r="Z16" s="402"/>
      <c r="AA16" s="403"/>
      <c r="AB16" s="401" t="str">
        <f t="shared" si="2"/>
        <v/>
      </c>
      <c r="AC16" s="402"/>
      <c r="AD16" s="402"/>
      <c r="AE16" s="403"/>
      <c r="AF16" s="96"/>
      <c r="AG16" s="96"/>
      <c r="AH16" s="97"/>
      <c r="AI16" s="86" t="str">
        <f t="shared" si="0"/>
        <v/>
      </c>
    </row>
    <row r="17" spans="1:35" ht="16.5" x14ac:dyDescent="0.3">
      <c r="A17" s="62" t="str">
        <f>IF($AI$9&lt;&gt;"",IF(Anagrafica!A104&lt;&gt;"",Anagrafica!A104,""),"")</f>
        <v/>
      </c>
      <c r="B17" s="374" t="str">
        <f>IF(A17&lt;&gt;"",IF(Anagrafica!B104&lt;&gt;"",Anagrafica!B104,""),"")</f>
        <v/>
      </c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4"/>
      <c r="N17" s="374"/>
      <c r="O17" s="374"/>
      <c r="P17" s="374"/>
      <c r="Q17" s="374"/>
      <c r="R17" s="374"/>
      <c r="S17" s="376"/>
      <c r="T17" s="401" t="str">
        <f t="shared" si="1"/>
        <v/>
      </c>
      <c r="U17" s="402"/>
      <c r="V17" s="402"/>
      <c r="W17" s="402"/>
      <c r="X17" s="401" t="str">
        <f>IF(T17&lt;&gt;"",ROUND(T17/COUNTA(Anagrafica!$B$89:$C$93),3),"")</f>
        <v/>
      </c>
      <c r="Y17" s="402"/>
      <c r="Z17" s="402"/>
      <c r="AA17" s="403"/>
      <c r="AB17" s="401" t="str">
        <f t="shared" si="2"/>
        <v/>
      </c>
      <c r="AC17" s="402"/>
      <c r="AD17" s="402"/>
      <c r="AE17" s="403"/>
      <c r="AF17" s="96"/>
      <c r="AG17" s="96"/>
      <c r="AH17" s="97"/>
      <c r="AI17" s="86" t="str">
        <f t="shared" si="0"/>
        <v/>
      </c>
    </row>
    <row r="18" spans="1:35" ht="16.5" x14ac:dyDescent="0.3">
      <c r="A18" s="62" t="str">
        <f>IF($AI$9&lt;&gt;"",IF(Anagrafica!A105&lt;&gt;"",Anagrafica!A105,""),"")</f>
        <v/>
      </c>
      <c r="B18" s="374" t="str">
        <f>IF(A18&lt;&gt;"",IF(Anagrafica!B105&lt;&gt;"",Anagrafica!B105,""),"")</f>
        <v/>
      </c>
      <c r="C18" s="374"/>
      <c r="D18" s="374"/>
      <c r="E18" s="374"/>
      <c r="F18" s="374"/>
      <c r="G18" s="374"/>
      <c r="H18" s="374"/>
      <c r="I18" s="374"/>
      <c r="J18" s="374"/>
      <c r="K18" s="374"/>
      <c r="L18" s="374"/>
      <c r="M18" s="374"/>
      <c r="N18" s="374"/>
      <c r="O18" s="374"/>
      <c r="P18" s="374"/>
      <c r="Q18" s="374"/>
      <c r="R18" s="374"/>
      <c r="S18" s="376"/>
      <c r="T18" s="401" t="str">
        <f t="shared" si="1"/>
        <v/>
      </c>
      <c r="U18" s="402"/>
      <c r="V18" s="402"/>
      <c r="W18" s="402"/>
      <c r="X18" s="401" t="str">
        <f>IF(T18&lt;&gt;"",ROUND(T18/COUNTA(Anagrafica!$B$89:$C$93),3),"")</f>
        <v/>
      </c>
      <c r="Y18" s="402"/>
      <c r="Z18" s="402"/>
      <c r="AA18" s="403"/>
      <c r="AB18" s="401" t="str">
        <f t="shared" si="2"/>
        <v/>
      </c>
      <c r="AC18" s="402"/>
      <c r="AD18" s="402"/>
      <c r="AE18" s="403"/>
      <c r="AF18" s="96"/>
      <c r="AG18" s="96"/>
      <c r="AH18" s="97"/>
      <c r="AI18" s="86" t="str">
        <f t="shared" si="0"/>
        <v/>
      </c>
    </row>
    <row r="19" spans="1:35" ht="16.5" x14ac:dyDescent="0.3">
      <c r="A19" s="62" t="str">
        <f>IF($AI$9&lt;&gt;"",IF(Anagrafica!A106&lt;&gt;"",Anagrafica!A106,""),"")</f>
        <v/>
      </c>
      <c r="B19" s="374" t="str">
        <f>IF(A19&lt;&gt;"",IF(Anagrafica!B106&lt;&gt;"",Anagrafica!B106,""),"")</f>
        <v/>
      </c>
      <c r="C19" s="374"/>
      <c r="D19" s="374"/>
      <c r="E19" s="374"/>
      <c r="F19" s="374"/>
      <c r="G19" s="374"/>
      <c r="H19" s="374"/>
      <c r="I19" s="374"/>
      <c r="J19" s="374"/>
      <c r="K19" s="374"/>
      <c r="L19" s="374"/>
      <c r="M19" s="374"/>
      <c r="N19" s="374"/>
      <c r="O19" s="374"/>
      <c r="P19" s="374"/>
      <c r="Q19" s="374"/>
      <c r="R19" s="374"/>
      <c r="S19" s="376"/>
      <c r="T19" s="401" t="str">
        <f t="shared" si="1"/>
        <v/>
      </c>
      <c r="U19" s="402"/>
      <c r="V19" s="402"/>
      <c r="W19" s="402"/>
      <c r="X19" s="401" t="str">
        <f>IF(T19&lt;&gt;"",ROUND(T19/COUNTA(Anagrafica!$B$89:$C$93),3),"")</f>
        <v/>
      </c>
      <c r="Y19" s="402"/>
      <c r="Z19" s="402"/>
      <c r="AA19" s="403"/>
      <c r="AB19" s="401" t="str">
        <f t="shared" si="2"/>
        <v/>
      </c>
      <c r="AC19" s="402"/>
      <c r="AD19" s="402"/>
      <c r="AE19" s="403"/>
      <c r="AF19" s="96"/>
      <c r="AG19" s="96"/>
      <c r="AH19" s="97"/>
      <c r="AI19" s="86" t="str">
        <f t="shared" si="0"/>
        <v/>
      </c>
    </row>
    <row r="20" spans="1:35" ht="16.5" x14ac:dyDescent="0.3">
      <c r="A20" s="62" t="str">
        <f>IF($AI$9&lt;&gt;"",IF(Anagrafica!A107&lt;&gt;"",Anagrafica!A107,""),"")</f>
        <v/>
      </c>
      <c r="B20" s="374" t="str">
        <f>IF(A20&lt;&gt;"",IF(Anagrafica!B107&lt;&gt;"",Anagrafica!B107,""),"")</f>
        <v/>
      </c>
      <c r="C20" s="374"/>
      <c r="D20" s="374"/>
      <c r="E20" s="374"/>
      <c r="F20" s="374"/>
      <c r="G20" s="374"/>
      <c r="H20" s="374"/>
      <c r="I20" s="374"/>
      <c r="J20" s="374"/>
      <c r="K20" s="374"/>
      <c r="L20" s="374"/>
      <c r="M20" s="374"/>
      <c r="N20" s="374"/>
      <c r="O20" s="374"/>
      <c r="P20" s="374"/>
      <c r="Q20" s="374"/>
      <c r="R20" s="374"/>
      <c r="S20" s="376"/>
      <c r="T20" s="401" t="str">
        <f t="shared" si="1"/>
        <v/>
      </c>
      <c r="U20" s="402"/>
      <c r="V20" s="402"/>
      <c r="W20" s="402"/>
      <c r="X20" s="401" t="str">
        <f>IF(T20&lt;&gt;"",ROUND(T20/COUNTA(Anagrafica!$B$89:$C$93),3),"")</f>
        <v/>
      </c>
      <c r="Y20" s="402"/>
      <c r="Z20" s="402"/>
      <c r="AA20" s="403"/>
      <c r="AB20" s="401" t="str">
        <f t="shared" si="2"/>
        <v/>
      </c>
      <c r="AC20" s="402"/>
      <c r="AD20" s="402"/>
      <c r="AE20" s="403"/>
      <c r="AF20" s="96"/>
      <c r="AG20" s="96"/>
      <c r="AH20" s="97"/>
      <c r="AI20" s="86" t="str">
        <f t="shared" si="0"/>
        <v/>
      </c>
    </row>
    <row r="21" spans="1:35" ht="16.5" x14ac:dyDescent="0.3">
      <c r="A21" s="62" t="str">
        <f>IF($AI$9&lt;&gt;"",IF(Anagrafica!A108&lt;&gt;"",Anagrafica!A108,""),"")</f>
        <v/>
      </c>
      <c r="B21" s="374" t="str">
        <f>IF(A21&lt;&gt;"",IF(Anagrafica!B108&lt;&gt;"",Anagrafica!B108,""),"")</f>
        <v/>
      </c>
      <c r="C21" s="374"/>
      <c r="D21" s="374"/>
      <c r="E21" s="374"/>
      <c r="F21" s="374"/>
      <c r="G21" s="374"/>
      <c r="H21" s="374"/>
      <c r="I21" s="374"/>
      <c r="J21" s="374"/>
      <c r="K21" s="374"/>
      <c r="L21" s="374"/>
      <c r="M21" s="374"/>
      <c r="N21" s="374"/>
      <c r="O21" s="374"/>
      <c r="P21" s="374"/>
      <c r="Q21" s="374"/>
      <c r="R21" s="374"/>
      <c r="S21" s="376"/>
      <c r="T21" s="401" t="str">
        <f t="shared" si="1"/>
        <v/>
      </c>
      <c r="U21" s="402"/>
      <c r="V21" s="402"/>
      <c r="W21" s="402"/>
      <c r="X21" s="401" t="str">
        <f>IF(T21&lt;&gt;"",ROUND(T21/COUNTA(Anagrafica!$B$89:$C$93),3),"")</f>
        <v/>
      </c>
      <c r="Y21" s="402"/>
      <c r="Z21" s="402"/>
      <c r="AA21" s="403"/>
      <c r="AB21" s="401" t="str">
        <f t="shared" si="2"/>
        <v/>
      </c>
      <c r="AC21" s="402"/>
      <c r="AD21" s="402"/>
      <c r="AE21" s="403"/>
      <c r="AF21" s="96"/>
      <c r="AG21" s="96"/>
      <c r="AH21" s="97"/>
      <c r="AI21" s="86" t="str">
        <f t="shared" si="0"/>
        <v/>
      </c>
    </row>
    <row r="22" spans="1:35" ht="16.5" x14ac:dyDescent="0.3">
      <c r="A22" s="62" t="str">
        <f>IF($AI$9&lt;&gt;"",IF(Anagrafica!A109&lt;&gt;"",Anagrafica!A109,""),"")</f>
        <v/>
      </c>
      <c r="B22" s="374" t="str">
        <f>IF(A22&lt;&gt;"",IF(Anagrafica!B109&lt;&gt;"",Anagrafica!B109,""),"")</f>
        <v/>
      </c>
      <c r="C22" s="374"/>
      <c r="D22" s="374"/>
      <c r="E22" s="374"/>
      <c r="F22" s="374"/>
      <c r="G22" s="374"/>
      <c r="H22" s="374"/>
      <c r="I22" s="374"/>
      <c r="J22" s="374"/>
      <c r="K22" s="374"/>
      <c r="L22" s="374"/>
      <c r="M22" s="374"/>
      <c r="N22" s="374"/>
      <c r="O22" s="374"/>
      <c r="P22" s="374"/>
      <c r="Q22" s="374"/>
      <c r="R22" s="374"/>
      <c r="S22" s="376"/>
      <c r="T22" s="401" t="str">
        <f t="shared" si="1"/>
        <v/>
      </c>
      <c r="U22" s="402"/>
      <c r="V22" s="402"/>
      <c r="W22" s="402"/>
      <c r="X22" s="401" t="str">
        <f>IF(T22&lt;&gt;"",ROUND(T22/COUNTA(Anagrafica!$B$89:$C$93),3),"")</f>
        <v/>
      </c>
      <c r="Y22" s="402"/>
      <c r="Z22" s="402"/>
      <c r="AA22" s="403"/>
      <c r="AB22" s="401" t="str">
        <f t="shared" si="2"/>
        <v/>
      </c>
      <c r="AC22" s="402"/>
      <c r="AD22" s="402"/>
      <c r="AE22" s="403"/>
      <c r="AF22" s="96"/>
      <c r="AG22" s="96"/>
      <c r="AH22" s="97"/>
      <c r="AI22" s="86" t="str">
        <f t="shared" si="0"/>
        <v/>
      </c>
    </row>
    <row r="23" spans="1:35" ht="16.5" x14ac:dyDescent="0.3">
      <c r="A23" s="62" t="str">
        <f>IF($AI$9&lt;&gt;"",IF(Anagrafica!A110&lt;&gt;"",Anagrafica!A110,""),"")</f>
        <v/>
      </c>
      <c r="B23" s="374" t="str">
        <f>IF(A23&lt;&gt;"",IF(Anagrafica!B110&lt;&gt;"",Anagrafica!B110,""),"")</f>
        <v/>
      </c>
      <c r="C23" s="374"/>
      <c r="D23" s="374"/>
      <c r="E23" s="374"/>
      <c r="F23" s="374"/>
      <c r="G23" s="374"/>
      <c r="H23" s="374"/>
      <c r="I23" s="374"/>
      <c r="J23" s="374"/>
      <c r="K23" s="374"/>
      <c r="L23" s="374"/>
      <c r="M23" s="374"/>
      <c r="N23" s="374"/>
      <c r="O23" s="374"/>
      <c r="P23" s="374"/>
      <c r="Q23" s="374"/>
      <c r="R23" s="374"/>
      <c r="S23" s="376"/>
      <c r="T23" s="401" t="str">
        <f t="shared" si="1"/>
        <v/>
      </c>
      <c r="U23" s="402"/>
      <c r="V23" s="402"/>
      <c r="W23" s="402"/>
      <c r="X23" s="401" t="str">
        <f>IF(T23&lt;&gt;"",ROUND(T23/COUNTA(Anagrafica!$B$89:$C$93),3),"")</f>
        <v/>
      </c>
      <c r="Y23" s="402"/>
      <c r="Z23" s="402"/>
      <c r="AA23" s="403"/>
      <c r="AB23" s="401" t="str">
        <f t="shared" si="2"/>
        <v/>
      </c>
      <c r="AC23" s="402"/>
      <c r="AD23" s="402"/>
      <c r="AE23" s="403"/>
      <c r="AF23" s="96"/>
      <c r="AG23" s="96"/>
      <c r="AH23" s="97"/>
      <c r="AI23" s="86" t="str">
        <f t="shared" si="0"/>
        <v/>
      </c>
    </row>
    <row r="24" spans="1:35" ht="16.5" x14ac:dyDescent="0.3">
      <c r="A24" s="62" t="str">
        <f>IF($AI$9&lt;&gt;"",IF(Anagrafica!A111&lt;&gt;"",Anagrafica!A111,""),"")</f>
        <v/>
      </c>
      <c r="B24" s="374" t="str">
        <f>IF(A24&lt;&gt;"",IF(Anagrafica!B111&lt;&gt;"",Anagrafica!B111,""),"")</f>
        <v/>
      </c>
      <c r="C24" s="374"/>
      <c r="D24" s="374"/>
      <c r="E24" s="374"/>
      <c r="F24" s="374"/>
      <c r="G24" s="374"/>
      <c r="H24" s="374"/>
      <c r="I24" s="374"/>
      <c r="J24" s="374"/>
      <c r="K24" s="374"/>
      <c r="L24" s="374"/>
      <c r="M24" s="374"/>
      <c r="N24" s="374"/>
      <c r="O24" s="374"/>
      <c r="P24" s="374"/>
      <c r="Q24" s="374"/>
      <c r="R24" s="374"/>
      <c r="S24" s="376"/>
      <c r="T24" s="401" t="str">
        <f t="shared" si="1"/>
        <v/>
      </c>
      <c r="U24" s="402"/>
      <c r="V24" s="402"/>
      <c r="W24" s="402"/>
      <c r="X24" s="401" t="str">
        <f>IF(T24&lt;&gt;"",ROUND(T24/COUNTA(Anagrafica!$B$89:$C$93),3),"")</f>
        <v/>
      </c>
      <c r="Y24" s="402"/>
      <c r="Z24" s="402"/>
      <c r="AA24" s="403"/>
      <c r="AB24" s="401" t="str">
        <f t="shared" si="2"/>
        <v/>
      </c>
      <c r="AC24" s="402"/>
      <c r="AD24" s="402"/>
      <c r="AE24" s="403"/>
      <c r="AF24" s="96"/>
      <c r="AG24" s="96"/>
      <c r="AH24" s="97"/>
      <c r="AI24" s="86" t="str">
        <f t="shared" si="0"/>
        <v/>
      </c>
    </row>
    <row r="25" spans="1:35" ht="16.5" x14ac:dyDescent="0.3">
      <c r="A25" s="62" t="str">
        <f>IF($AI$9&lt;&gt;"",IF(Anagrafica!A112&lt;&gt;"",Anagrafica!A112,""),"")</f>
        <v/>
      </c>
      <c r="B25" s="374" t="str">
        <f>IF(A25&lt;&gt;"",IF(Anagrafica!B112&lt;&gt;"",Anagrafica!B112,""),"")</f>
        <v/>
      </c>
      <c r="C25" s="374"/>
      <c r="D25" s="374"/>
      <c r="E25" s="374"/>
      <c r="F25" s="374"/>
      <c r="G25" s="374"/>
      <c r="H25" s="374"/>
      <c r="I25" s="374"/>
      <c r="J25" s="374"/>
      <c r="K25" s="374"/>
      <c r="L25" s="374"/>
      <c r="M25" s="374"/>
      <c r="N25" s="374"/>
      <c r="O25" s="374"/>
      <c r="P25" s="374"/>
      <c r="Q25" s="374"/>
      <c r="R25" s="374"/>
      <c r="S25" s="376"/>
      <c r="T25" s="401" t="str">
        <f t="shared" si="1"/>
        <v/>
      </c>
      <c r="U25" s="402"/>
      <c r="V25" s="402"/>
      <c r="W25" s="402"/>
      <c r="X25" s="401" t="str">
        <f>IF(T25&lt;&gt;"",ROUND(T25/COUNTA(Anagrafica!$B$89:$C$93),3),"")</f>
        <v/>
      </c>
      <c r="Y25" s="402"/>
      <c r="Z25" s="402"/>
      <c r="AA25" s="403"/>
      <c r="AB25" s="401" t="str">
        <f t="shared" si="2"/>
        <v/>
      </c>
      <c r="AC25" s="402"/>
      <c r="AD25" s="402"/>
      <c r="AE25" s="403"/>
      <c r="AF25" s="96"/>
      <c r="AG25" s="96"/>
      <c r="AH25" s="97"/>
      <c r="AI25" s="86" t="str">
        <f t="shared" si="0"/>
        <v/>
      </c>
    </row>
    <row r="26" spans="1:35" ht="16.5" x14ac:dyDescent="0.3">
      <c r="A26" s="63" t="str">
        <f>IF($AI$9&lt;&gt;"",IF(Anagrafica!A113&lt;&gt;"",Anagrafica!A113,""),"")</f>
        <v/>
      </c>
      <c r="B26" s="379" t="str">
        <f>IF(A26&lt;&gt;"",IF(Anagrafica!B113&lt;&gt;"",Anagrafica!B113,""),"")</f>
        <v/>
      </c>
      <c r="C26" s="379"/>
      <c r="D26" s="379"/>
      <c r="E26" s="379"/>
      <c r="F26" s="379"/>
      <c r="G26" s="379"/>
      <c r="H26" s="379"/>
      <c r="I26" s="379"/>
      <c r="J26" s="379"/>
      <c r="K26" s="379"/>
      <c r="L26" s="379"/>
      <c r="M26" s="379"/>
      <c r="N26" s="379"/>
      <c r="O26" s="379"/>
      <c r="P26" s="379"/>
      <c r="Q26" s="379"/>
      <c r="R26" s="379"/>
      <c r="S26" s="380"/>
      <c r="T26" s="407" t="str">
        <f t="shared" si="1"/>
        <v/>
      </c>
      <c r="U26" s="408"/>
      <c r="V26" s="408"/>
      <c r="W26" s="408"/>
      <c r="X26" s="404" t="str">
        <f>IF(T26&lt;&gt;"",ROUND(T26/COUNTA(Anagrafica!$B$89:$C$93),3),"")</f>
        <v/>
      </c>
      <c r="Y26" s="405"/>
      <c r="Z26" s="405"/>
      <c r="AA26" s="406"/>
      <c r="AB26" s="404" t="str">
        <f t="shared" si="2"/>
        <v/>
      </c>
      <c r="AC26" s="405"/>
      <c r="AD26" s="405"/>
      <c r="AE26" s="406"/>
      <c r="AF26" s="96"/>
      <c r="AG26" s="96"/>
      <c r="AH26" s="97"/>
      <c r="AI26" s="87" t="str">
        <f t="shared" si="0"/>
        <v/>
      </c>
    </row>
    <row r="27" spans="1:35" x14ac:dyDescent="0.2">
      <c r="A27" s="42"/>
      <c r="B27" s="42"/>
      <c r="C27" s="9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378"/>
      <c r="Q27" s="378"/>
      <c r="R27" s="378"/>
      <c r="S27" s="378"/>
      <c r="T27" s="400"/>
      <c r="U27" s="400"/>
      <c r="V27" s="400"/>
      <c r="W27" s="400"/>
      <c r="X27" s="42"/>
      <c r="Y27" s="42"/>
      <c r="Z27" s="42"/>
      <c r="AA27" s="42"/>
      <c r="AB27" s="26"/>
      <c r="AC27" s="26"/>
      <c r="AD27" s="26"/>
      <c r="AE27" s="26"/>
      <c r="AF27" s="104"/>
      <c r="AG27" s="104"/>
      <c r="AH27" s="103"/>
      <c r="AI27" s="42"/>
    </row>
    <row r="29" spans="1:35" s="20" customFormat="1" ht="16.5" x14ac:dyDescent="0.3">
      <c r="A29" s="19" t="str">
        <f>IF(Anagrafica!A89&lt;&gt;"",Anagrafica!A89&amp;" - "&amp;Anagrafica!B89,"")</f>
        <v>1 - Commissario 1</v>
      </c>
      <c r="C29" s="28"/>
      <c r="AG29" s="28"/>
    </row>
    <row r="30" spans="1:35" s="5" customFormat="1" ht="13.5" customHeight="1" x14ac:dyDescent="0.2">
      <c r="A30" s="4" t="s">
        <v>10</v>
      </c>
      <c r="C30" s="60" t="str">
        <f>$A$13</f>
        <v/>
      </c>
      <c r="E30" s="60" t="str">
        <f>+$A$14</f>
        <v/>
      </c>
      <c r="G30" s="60" t="str">
        <f>+$A$15</f>
        <v/>
      </c>
      <c r="I30" s="60" t="str">
        <f>+$A$16</f>
        <v/>
      </c>
      <c r="K30" s="60" t="str">
        <f>+$A$17</f>
        <v/>
      </c>
      <c r="M30" s="60" t="str">
        <f>+$A$18</f>
        <v/>
      </c>
      <c r="O30" s="60" t="str">
        <f>+$A$19</f>
        <v/>
      </c>
      <c r="Q30" s="60" t="str">
        <f>+$A$20</f>
        <v/>
      </c>
      <c r="S30" s="60" t="str">
        <f>+$A$21</f>
        <v/>
      </c>
      <c r="U30" s="60" t="str">
        <f>+$A$22</f>
        <v/>
      </c>
      <c r="W30" s="60" t="str">
        <f>+$A$23</f>
        <v/>
      </c>
      <c r="Y30" s="60" t="str">
        <f>+$A$24</f>
        <v/>
      </c>
      <c r="AA30" s="60" t="str">
        <f>+$A$25</f>
        <v/>
      </c>
      <c r="AC30" s="60" t="str">
        <f>+$A$26</f>
        <v/>
      </c>
      <c r="AE30" s="26"/>
      <c r="AG30" s="4" t="s">
        <v>10</v>
      </c>
      <c r="AH30" s="5" t="s">
        <v>1</v>
      </c>
      <c r="AI30" s="5" t="s">
        <v>0</v>
      </c>
    </row>
    <row r="31" spans="1:35" ht="13.5" x14ac:dyDescent="0.25">
      <c r="A31" s="59" t="str">
        <f>+$A$12</f>
        <v/>
      </c>
      <c r="B31" s="22"/>
      <c r="C31" s="23"/>
      <c r="D31" s="22"/>
      <c r="E31" s="23"/>
      <c r="F31" s="22"/>
      <c r="G31" s="23"/>
      <c r="H31" s="22"/>
      <c r="I31" s="23"/>
      <c r="J31" s="22"/>
      <c r="K31" s="23"/>
      <c r="L31" s="22"/>
      <c r="M31" s="23"/>
      <c r="N31" s="22"/>
      <c r="O31" s="23"/>
      <c r="P31" s="22"/>
      <c r="Q31" s="23"/>
      <c r="R31" s="22"/>
      <c r="S31" s="23"/>
      <c r="T31" s="22"/>
      <c r="U31" s="23"/>
      <c r="V31" s="22"/>
      <c r="W31" s="23"/>
      <c r="X31" s="22"/>
      <c r="Y31" s="23"/>
      <c r="Z31" s="22"/>
      <c r="AA31" s="23"/>
      <c r="AB31" s="22"/>
      <c r="AC31" s="23"/>
      <c r="AE31" s="29" t="str">
        <f t="shared" ref="AE31:AE44" si="3">IF(OR(A31="",AND(A31&lt;&gt;"",A32="")),"",SUM(B31,D31,F31,H31,J31,L31,N31,P31,R31,T31,V31,X31,Z31,AB31))</f>
        <v/>
      </c>
      <c r="AG31" s="6" t="str">
        <f>+$A$12</f>
        <v/>
      </c>
      <c r="AH31" s="6" t="str">
        <f>IF(A31&lt;&gt;"",AE31,"")</f>
        <v/>
      </c>
      <c r="AI31" s="105" t="str">
        <f>IF(AH31="","",IF(AH31&gt;0,ROUND(AH31/LARGE(AH31:AH45,1),3),0))</f>
        <v/>
      </c>
    </row>
    <row r="32" spans="1:35" ht="13.5" x14ac:dyDescent="0.25">
      <c r="A32" s="59" t="str">
        <f>+$A$13</f>
        <v/>
      </c>
      <c r="B32" s="24"/>
      <c r="C32" s="24"/>
      <c r="D32" s="22"/>
      <c r="E32" s="23"/>
      <c r="F32" s="22"/>
      <c r="G32" s="23"/>
      <c r="H32" s="22"/>
      <c r="I32" s="23"/>
      <c r="J32" s="22"/>
      <c r="K32" s="23"/>
      <c r="L32" s="22"/>
      <c r="M32" s="23"/>
      <c r="N32" s="22"/>
      <c r="O32" s="23"/>
      <c r="P32" s="22"/>
      <c r="Q32" s="23"/>
      <c r="R32" s="22"/>
      <c r="S32" s="23"/>
      <c r="T32" s="22"/>
      <c r="U32" s="23"/>
      <c r="V32" s="22"/>
      <c r="W32" s="23"/>
      <c r="X32" s="22"/>
      <c r="Y32" s="23"/>
      <c r="Z32" s="22"/>
      <c r="AA32" s="23"/>
      <c r="AB32" s="22"/>
      <c r="AC32" s="23"/>
      <c r="AE32" s="29" t="str">
        <f t="shared" si="3"/>
        <v/>
      </c>
      <c r="AG32" s="7" t="str">
        <f>+$A$13</f>
        <v/>
      </c>
      <c r="AH32" s="7" t="str">
        <f>IF(A32&lt;&gt;"",IF(AE32&lt;&gt;"",AE32,0)+IF(C46&lt;&gt;"",C46,0),"")</f>
        <v/>
      </c>
      <c r="AI32" s="106" t="str">
        <f>IF(AH32="","",IF(AH32&gt;0,ROUND(AH32/LARGE(AH31:AH45,1),3),0))</f>
        <v/>
      </c>
    </row>
    <row r="33" spans="1:35" ht="13.5" x14ac:dyDescent="0.25">
      <c r="A33" s="59" t="str">
        <f>+$A$14</f>
        <v/>
      </c>
      <c r="B33" s="24"/>
      <c r="C33" s="24"/>
      <c r="D33" s="24"/>
      <c r="E33" s="24"/>
      <c r="F33" s="22"/>
      <c r="G33" s="23"/>
      <c r="H33" s="22"/>
      <c r="I33" s="23"/>
      <c r="J33" s="22"/>
      <c r="K33" s="23"/>
      <c r="L33" s="22"/>
      <c r="M33" s="23"/>
      <c r="N33" s="22"/>
      <c r="O33" s="23"/>
      <c r="P33" s="22"/>
      <c r="Q33" s="23"/>
      <c r="R33" s="22"/>
      <c r="S33" s="23"/>
      <c r="T33" s="22"/>
      <c r="U33" s="23"/>
      <c r="V33" s="22"/>
      <c r="W33" s="23"/>
      <c r="X33" s="22"/>
      <c r="Y33" s="23"/>
      <c r="Z33" s="22"/>
      <c r="AA33" s="23"/>
      <c r="AB33" s="22"/>
      <c r="AC33" s="23"/>
      <c r="AE33" s="29" t="str">
        <f t="shared" si="3"/>
        <v/>
      </c>
      <c r="AG33" s="7" t="str">
        <f>+$A$14</f>
        <v/>
      </c>
      <c r="AH33" s="7" t="str">
        <f>IF(A33&lt;&gt;"",IF(AE33&lt;&gt;"",AE33,0)+IF(E46&lt;&gt;"",E46,0),"")</f>
        <v/>
      </c>
      <c r="AI33" s="106" t="str">
        <f>IF(AH33="","",IF(AH33&gt;0,ROUND(AH33/LARGE(AH31:AH45,1),3),0))</f>
        <v/>
      </c>
    </row>
    <row r="34" spans="1:35" ht="13.5" x14ac:dyDescent="0.25">
      <c r="A34" s="59" t="str">
        <f>+$A$15</f>
        <v/>
      </c>
      <c r="B34" s="24"/>
      <c r="C34" s="24"/>
      <c r="D34" s="24"/>
      <c r="E34" s="24"/>
      <c r="F34" s="24"/>
      <c r="G34" s="24"/>
      <c r="H34" s="22"/>
      <c r="I34" s="23"/>
      <c r="J34" s="22"/>
      <c r="K34" s="23"/>
      <c r="L34" s="22"/>
      <c r="M34" s="23"/>
      <c r="N34" s="22"/>
      <c r="O34" s="23"/>
      <c r="P34" s="22"/>
      <c r="Q34" s="23"/>
      <c r="R34" s="22"/>
      <c r="S34" s="23"/>
      <c r="T34" s="22"/>
      <c r="U34" s="23"/>
      <c r="V34" s="22"/>
      <c r="W34" s="23"/>
      <c r="X34" s="22"/>
      <c r="Y34" s="23"/>
      <c r="Z34" s="22"/>
      <c r="AA34" s="23"/>
      <c r="AB34" s="22"/>
      <c r="AC34" s="23"/>
      <c r="AE34" s="29" t="str">
        <f t="shared" si="3"/>
        <v/>
      </c>
      <c r="AG34" s="7" t="str">
        <f>+$A$15</f>
        <v/>
      </c>
      <c r="AH34" s="7" t="str">
        <f>IF(A34&lt;&gt;"",IF(AE34&lt;&gt;"",AE34,0)+IF(G46&lt;&gt;"",G46,0),"")</f>
        <v/>
      </c>
      <c r="AI34" s="106" t="str">
        <f>IF(AH34="","",IF(AH34&gt;0,ROUND(AH34/LARGE(AH31:AH45,1),3),0))</f>
        <v/>
      </c>
    </row>
    <row r="35" spans="1:35" ht="13.5" x14ac:dyDescent="0.25">
      <c r="A35" s="59" t="str">
        <f>+$A$16</f>
        <v/>
      </c>
      <c r="B35" s="24"/>
      <c r="C35" s="24"/>
      <c r="D35" s="24"/>
      <c r="E35" s="24"/>
      <c r="F35" s="24"/>
      <c r="G35" s="24"/>
      <c r="H35" s="24"/>
      <c r="I35" s="24"/>
      <c r="J35" s="22"/>
      <c r="K35" s="23"/>
      <c r="L35" s="22"/>
      <c r="M35" s="23"/>
      <c r="N35" s="22"/>
      <c r="O35" s="23"/>
      <c r="P35" s="22"/>
      <c r="Q35" s="23"/>
      <c r="R35" s="22"/>
      <c r="S35" s="23"/>
      <c r="T35" s="22"/>
      <c r="U35" s="23"/>
      <c r="V35" s="22"/>
      <c r="W35" s="23"/>
      <c r="X35" s="22"/>
      <c r="Y35" s="23"/>
      <c r="Z35" s="22"/>
      <c r="AA35" s="23"/>
      <c r="AB35" s="22"/>
      <c r="AC35" s="23"/>
      <c r="AE35" s="29" t="str">
        <f t="shared" si="3"/>
        <v/>
      </c>
      <c r="AG35" s="7" t="str">
        <f>+$A$16</f>
        <v/>
      </c>
      <c r="AH35" s="7" t="str">
        <f>IF(A35&lt;&gt;"",IF(AE35&lt;&gt;"",AE35,0)+IF(I46&lt;&gt;"",I46,0),"")</f>
        <v/>
      </c>
      <c r="AI35" s="106" t="str">
        <f>IF(AH35="","",IF(AH35&gt;0,ROUND(AH35/LARGE(AH31:AH45,1),3),0))</f>
        <v/>
      </c>
    </row>
    <row r="36" spans="1:35" ht="13.5" x14ac:dyDescent="0.25">
      <c r="A36" s="59" t="str">
        <f>+$A$17</f>
        <v/>
      </c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2"/>
      <c r="M36" s="23"/>
      <c r="N36" s="22"/>
      <c r="O36" s="23"/>
      <c r="P36" s="22"/>
      <c r="Q36" s="23"/>
      <c r="R36" s="22"/>
      <c r="S36" s="23"/>
      <c r="T36" s="22"/>
      <c r="U36" s="23"/>
      <c r="V36" s="22"/>
      <c r="W36" s="23"/>
      <c r="X36" s="22"/>
      <c r="Y36" s="23"/>
      <c r="Z36" s="22"/>
      <c r="AA36" s="23"/>
      <c r="AB36" s="22"/>
      <c r="AC36" s="23"/>
      <c r="AE36" s="29" t="str">
        <f t="shared" si="3"/>
        <v/>
      </c>
      <c r="AG36" s="7" t="str">
        <f>+$A$17</f>
        <v/>
      </c>
      <c r="AH36" s="7" t="str">
        <f>IF(A36&lt;&gt;"",IF(AE36&lt;&gt;"",AE36,0)+IF(K46&lt;&gt;"",K46,0),"")</f>
        <v/>
      </c>
      <c r="AI36" s="106" t="str">
        <f>IF(AH36="","",IF(AH36&gt;0,ROUND(AH36/LARGE(AH31:AH45,1),3),0))</f>
        <v/>
      </c>
    </row>
    <row r="37" spans="1:35" ht="13.5" x14ac:dyDescent="0.25">
      <c r="A37" s="59" t="str">
        <f>+$A$18</f>
        <v/>
      </c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2"/>
      <c r="O37" s="23"/>
      <c r="P37" s="22"/>
      <c r="Q37" s="23"/>
      <c r="R37" s="22"/>
      <c r="S37" s="23"/>
      <c r="T37" s="22"/>
      <c r="U37" s="23"/>
      <c r="V37" s="22"/>
      <c r="W37" s="23"/>
      <c r="X37" s="22"/>
      <c r="Y37" s="23"/>
      <c r="Z37" s="22"/>
      <c r="AA37" s="23"/>
      <c r="AB37" s="22"/>
      <c r="AC37" s="23"/>
      <c r="AE37" s="29" t="str">
        <f t="shared" si="3"/>
        <v/>
      </c>
      <c r="AG37" s="7" t="str">
        <f>+$A$18</f>
        <v/>
      </c>
      <c r="AH37" s="7" t="str">
        <f>IF(A37&lt;&gt;"",IF(AE37&lt;&gt;"",AE37,0)+IF(M46&lt;&gt;"",M46,0),"")</f>
        <v/>
      </c>
      <c r="AI37" s="106" t="str">
        <f>IF(AH37="","",IF(AH37&gt;0,ROUND(AH37/LARGE(AH31:AH45,1),3),0))</f>
        <v/>
      </c>
    </row>
    <row r="38" spans="1:35" ht="13.5" x14ac:dyDescent="0.25">
      <c r="A38" s="59" t="str">
        <f>+$A$19</f>
        <v/>
      </c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2"/>
      <c r="Q38" s="23"/>
      <c r="R38" s="22"/>
      <c r="S38" s="23"/>
      <c r="T38" s="22"/>
      <c r="U38" s="23"/>
      <c r="V38" s="22"/>
      <c r="W38" s="23"/>
      <c r="X38" s="22"/>
      <c r="Y38" s="23"/>
      <c r="Z38" s="22"/>
      <c r="AA38" s="23"/>
      <c r="AB38" s="22"/>
      <c r="AC38" s="23"/>
      <c r="AE38" s="29" t="str">
        <f t="shared" si="3"/>
        <v/>
      </c>
      <c r="AG38" s="7" t="str">
        <f>+$A$19</f>
        <v/>
      </c>
      <c r="AH38" s="7" t="str">
        <f>IF(A38&lt;&gt;"",IF(AE38&lt;&gt;"",AE38,0)+IF(O46&lt;&gt;"",O46,0),"")</f>
        <v/>
      </c>
      <c r="AI38" s="106" t="str">
        <f>IF(AH38="","",IF(AH38&gt;0,ROUND(AH38/LARGE(AH31:AH45,1),3),0))</f>
        <v/>
      </c>
    </row>
    <row r="39" spans="1:35" ht="13.5" x14ac:dyDescent="0.25">
      <c r="A39" s="59" t="str">
        <f>+$A$20</f>
        <v/>
      </c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2"/>
      <c r="S39" s="23"/>
      <c r="T39" s="22"/>
      <c r="U39" s="23"/>
      <c r="V39" s="22"/>
      <c r="W39" s="23"/>
      <c r="X39" s="22"/>
      <c r="Y39" s="23"/>
      <c r="Z39" s="22"/>
      <c r="AA39" s="23"/>
      <c r="AB39" s="22"/>
      <c r="AC39" s="23"/>
      <c r="AE39" s="29" t="str">
        <f t="shared" si="3"/>
        <v/>
      </c>
      <c r="AG39" s="7" t="str">
        <f>+$A$20</f>
        <v/>
      </c>
      <c r="AH39" s="7" t="str">
        <f>IF(A39&lt;&gt;"",IF(AE39&lt;&gt;"",AE39,0)+IF(Q46&lt;&gt;"",Q46,0),"")</f>
        <v/>
      </c>
      <c r="AI39" s="106" t="str">
        <f>IF(AH39="","",IF(AH39&gt;0,ROUND(AH39/LARGE(AH31:AH45,1),3),0))</f>
        <v/>
      </c>
    </row>
    <row r="40" spans="1:35" ht="13.5" x14ac:dyDescent="0.25">
      <c r="A40" s="59" t="str">
        <f>+$A$21</f>
        <v/>
      </c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2"/>
      <c r="U40" s="23"/>
      <c r="V40" s="22"/>
      <c r="W40" s="23"/>
      <c r="X40" s="22"/>
      <c r="Y40" s="23"/>
      <c r="Z40" s="22"/>
      <c r="AA40" s="23"/>
      <c r="AB40" s="22"/>
      <c r="AC40" s="23"/>
      <c r="AE40" s="29" t="str">
        <f t="shared" si="3"/>
        <v/>
      </c>
      <c r="AG40" s="7" t="str">
        <f>+$A$21</f>
        <v/>
      </c>
      <c r="AH40" s="7" t="str">
        <f>IF(A40&lt;&gt;"",IF(AE40&lt;&gt;"",AE40,0)+IF(S46&lt;&gt;"",S46,0),"")</f>
        <v/>
      </c>
      <c r="AI40" s="106" t="str">
        <f>IF(AH40="","",IF(AH40&gt;0,ROUND(AH40/LARGE(AH31:AH45,1),3),0))</f>
        <v/>
      </c>
    </row>
    <row r="41" spans="1:35" ht="13.5" x14ac:dyDescent="0.25">
      <c r="A41" s="59" t="str">
        <f>+$A$22</f>
        <v/>
      </c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2"/>
      <c r="W41" s="23"/>
      <c r="X41" s="22"/>
      <c r="Y41" s="23"/>
      <c r="Z41" s="22"/>
      <c r="AA41" s="23"/>
      <c r="AB41" s="22"/>
      <c r="AC41" s="23"/>
      <c r="AE41" s="29" t="str">
        <f t="shared" si="3"/>
        <v/>
      </c>
      <c r="AG41" s="7" t="str">
        <f>+$A$22</f>
        <v/>
      </c>
      <c r="AH41" s="7" t="str">
        <f>IF(A41&lt;&gt;"",IF(AE41&lt;&gt;"",AE41,0)+IF(U46&lt;&gt;"",U46,0),"")</f>
        <v/>
      </c>
      <c r="AI41" s="106" t="str">
        <f>IF(AH41="","",IF(AH41&gt;0,ROUND(AH41/LARGE(AH31:AH45,1),3),0))</f>
        <v/>
      </c>
    </row>
    <row r="42" spans="1:35" ht="13.5" x14ac:dyDescent="0.25">
      <c r="A42" s="59" t="str">
        <f>+$A$23</f>
        <v/>
      </c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2"/>
      <c r="Y42" s="23"/>
      <c r="Z42" s="22"/>
      <c r="AA42" s="23"/>
      <c r="AB42" s="22"/>
      <c r="AC42" s="23"/>
      <c r="AE42" s="29" t="str">
        <f t="shared" si="3"/>
        <v/>
      </c>
      <c r="AG42" s="7" t="str">
        <f>+$A$23</f>
        <v/>
      </c>
      <c r="AH42" s="7" t="str">
        <f>IF(A42&lt;&gt;"",IF(AE42&lt;&gt;"",AE42,0)+IF(W46&lt;&gt;"",W46,0),"")</f>
        <v/>
      </c>
      <c r="AI42" s="106" t="str">
        <f>IF(AH42="","",IF(AH42&gt;0,ROUND(AH42/LARGE(AH31:AH45,1),3),0))</f>
        <v/>
      </c>
    </row>
    <row r="43" spans="1:35" ht="13.5" x14ac:dyDescent="0.25">
      <c r="A43" s="59" t="str">
        <f>+$A$24</f>
        <v/>
      </c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2"/>
      <c r="AA43" s="23"/>
      <c r="AB43" s="22"/>
      <c r="AC43" s="23"/>
      <c r="AE43" s="29" t="str">
        <f t="shared" si="3"/>
        <v/>
      </c>
      <c r="AG43" s="7" t="str">
        <f>+$A$24</f>
        <v/>
      </c>
      <c r="AH43" s="7" t="str">
        <f>IF(A43&lt;&gt;"",IF(AE43&lt;&gt;"",AE43,0)+IF(Y46&lt;&gt;"",Y46,0),"")</f>
        <v/>
      </c>
      <c r="AI43" s="106" t="str">
        <f>IF(AH43="","",IF(AH43&gt;0,ROUND(AH43/LARGE(AH31:AH45,1),3),0))</f>
        <v/>
      </c>
    </row>
    <row r="44" spans="1:35" ht="13.5" x14ac:dyDescent="0.25">
      <c r="A44" s="59" t="str">
        <f>+$A$25</f>
        <v/>
      </c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2"/>
      <c r="AC44" s="23"/>
      <c r="AE44" s="29" t="str">
        <f t="shared" si="3"/>
        <v/>
      </c>
      <c r="AG44" s="7" t="str">
        <f>+$A$25</f>
        <v/>
      </c>
      <c r="AH44" s="7" t="str">
        <f>IF(A44&lt;&gt;"",IF(AE44&lt;&gt;"",AE44,0)+IF(AA46&lt;&gt;"",AA46,0),"")</f>
        <v/>
      </c>
      <c r="AI44" s="106" t="str">
        <f>IF(AH44="","",IF(AH44&gt;0,ROUND(AH44/LARGE(AH31:AH45,1),3),0))</f>
        <v/>
      </c>
    </row>
    <row r="45" spans="1:35" x14ac:dyDescent="0.2">
      <c r="A45" s="59" t="str">
        <f>+$A$26</f>
        <v/>
      </c>
      <c r="C45" s="3"/>
      <c r="AE45" s="26"/>
      <c r="AG45" s="40" t="str">
        <f>+$A$26</f>
        <v/>
      </c>
      <c r="AH45" s="40" t="str">
        <f>IF(A45&lt;&gt;"",IF(AE45&lt;&gt;"",AE45,0)+IF(AC46&lt;&gt;"",AC46,0),"")</f>
        <v/>
      </c>
      <c r="AI45" s="107" t="str">
        <f>IF(AH45="","",IF(AH45&gt;0,ROUND(AH45/LARGE(AH31:AH45,1),3),0))</f>
        <v/>
      </c>
    </row>
    <row r="46" spans="1:35" s="26" customFormat="1" x14ac:dyDescent="0.2">
      <c r="C46" s="27" t="str">
        <f>IF(C30="","",SUM(C31:C44))</f>
        <v/>
      </c>
      <c r="E46" s="27" t="str">
        <f>IF(E30="","",SUM(E31:E44))</f>
        <v/>
      </c>
      <c r="G46" s="27" t="str">
        <f>IF(G30="","",SUM(G31:G44))</f>
        <v/>
      </c>
      <c r="I46" s="27" t="str">
        <f>IF(I30="","",SUM(I31:I44))</f>
        <v/>
      </c>
      <c r="K46" s="27" t="str">
        <f>IF(K30="","",SUM(K31:K44))</f>
        <v/>
      </c>
      <c r="M46" s="27" t="str">
        <f>IF(M30="","",SUM(M31:M44))</f>
        <v/>
      </c>
      <c r="O46" s="27" t="str">
        <f>IF(O30="","",SUM(O31:O44))</f>
        <v/>
      </c>
      <c r="Q46" s="27" t="str">
        <f>IF(Q30="","",SUM(Q31:Q44))</f>
        <v/>
      </c>
      <c r="S46" s="27" t="str">
        <f>IF(S30="","",SUM(S31:S44))</f>
        <v/>
      </c>
      <c r="U46" s="27" t="str">
        <f>IF(U30="","",SUM(U31:U44))</f>
        <v/>
      </c>
      <c r="W46" s="27" t="str">
        <f>IF(W30="","",SUM(W31:W44))</f>
        <v/>
      </c>
      <c r="X46" s="27"/>
      <c r="Y46" s="27" t="str">
        <f>IF(Y30="","",SUM(Y31:Y44))</f>
        <v/>
      </c>
      <c r="AA46" s="27" t="str">
        <f>IF(AA30="","",SUM(AA31:AA44))</f>
        <v/>
      </c>
      <c r="AC46" s="27" t="str">
        <f>IF(AC30="","",SUM(AC31:AC44))</f>
        <v/>
      </c>
      <c r="AG46" s="41"/>
      <c r="AH46" s="93"/>
      <c r="AI46" s="41"/>
    </row>
    <row r="47" spans="1:35" ht="24" customHeight="1" x14ac:dyDescent="0.2">
      <c r="AC47" s="8" t="str">
        <f>"Firma ("&amp;Anagrafica!B89&amp;")"</f>
        <v>Firma (Commissario 1)</v>
      </c>
      <c r="AE47" s="88"/>
      <c r="AF47" s="88"/>
      <c r="AG47" s="89"/>
      <c r="AH47" s="88"/>
      <c r="AI47" s="88"/>
    </row>
    <row r="48" spans="1:35" ht="18.75" x14ac:dyDescent="0.3">
      <c r="A48" s="19" t="str">
        <f>IF(Anagrafica!A90&lt;&gt;"",Anagrafica!A90&amp;" - "&amp;Anagrafica!B90,"")</f>
        <v>2 - Commissario 2</v>
      </c>
      <c r="B48" s="20"/>
      <c r="D48" s="1"/>
      <c r="AE48" s="90"/>
      <c r="AF48" s="90"/>
      <c r="AG48" s="91"/>
      <c r="AH48" s="90"/>
      <c r="AI48" s="90"/>
    </row>
    <row r="49" spans="1:35" s="5" customFormat="1" ht="13.5" customHeight="1" x14ac:dyDescent="0.2">
      <c r="A49" s="4" t="s">
        <v>10</v>
      </c>
      <c r="C49" s="60" t="str">
        <f>$A$13</f>
        <v/>
      </c>
      <c r="E49" s="60" t="str">
        <f>+$A$14</f>
        <v/>
      </c>
      <c r="G49" s="60" t="str">
        <f>+$A$15</f>
        <v/>
      </c>
      <c r="I49" s="60" t="str">
        <f>+$A$16</f>
        <v/>
      </c>
      <c r="K49" s="60" t="str">
        <f>+$A$17</f>
        <v/>
      </c>
      <c r="M49" s="60" t="str">
        <f>+$A$18</f>
        <v/>
      </c>
      <c r="O49" s="60" t="str">
        <f>+$A$19</f>
        <v/>
      </c>
      <c r="Q49" s="60" t="str">
        <f>+$A$20</f>
        <v/>
      </c>
      <c r="S49" s="60" t="str">
        <f>+$A$21</f>
        <v/>
      </c>
      <c r="U49" s="60" t="str">
        <f>+$A$22</f>
        <v/>
      </c>
      <c r="W49" s="60" t="str">
        <f>+$A$23</f>
        <v/>
      </c>
      <c r="Y49" s="60" t="str">
        <f>+$A$24</f>
        <v/>
      </c>
      <c r="AA49" s="60" t="str">
        <f>+$A$25</f>
        <v/>
      </c>
      <c r="AC49" s="60" t="str">
        <f>+$A$26</f>
        <v/>
      </c>
      <c r="AE49" s="26"/>
      <c r="AG49" s="4" t="s">
        <v>10</v>
      </c>
      <c r="AH49" s="5" t="s">
        <v>1</v>
      </c>
      <c r="AI49" s="5" t="s">
        <v>0</v>
      </c>
    </row>
    <row r="50" spans="1:35" ht="13.5" x14ac:dyDescent="0.25">
      <c r="A50" s="59" t="str">
        <f>+$A$12</f>
        <v/>
      </c>
      <c r="B50" s="22"/>
      <c r="C50" s="23"/>
      <c r="D50" s="22"/>
      <c r="E50" s="23"/>
      <c r="F50" s="22"/>
      <c r="G50" s="23"/>
      <c r="H50" s="22"/>
      <c r="I50" s="23"/>
      <c r="J50" s="22"/>
      <c r="K50" s="23"/>
      <c r="L50" s="22"/>
      <c r="M50" s="23"/>
      <c r="N50" s="22"/>
      <c r="O50" s="23"/>
      <c r="P50" s="22"/>
      <c r="Q50" s="23"/>
      <c r="R50" s="22"/>
      <c r="S50" s="23"/>
      <c r="T50" s="22"/>
      <c r="U50" s="23"/>
      <c r="V50" s="22"/>
      <c r="W50" s="23"/>
      <c r="X50" s="22"/>
      <c r="Y50" s="23"/>
      <c r="Z50" s="22"/>
      <c r="AA50" s="23"/>
      <c r="AB50" s="22"/>
      <c r="AC50" s="23"/>
      <c r="AE50" s="29" t="str">
        <f t="shared" ref="AE50:AE63" si="4">IF(OR(A50="",AND(A50&lt;&gt;"",A51="")),"",SUM(B50,D50,F50,H50,J50,L50,N50,P50,R50,T50,V50,X50,Z50,AB50))</f>
        <v/>
      </c>
      <c r="AG50" s="6" t="str">
        <f>+$A$12</f>
        <v/>
      </c>
      <c r="AH50" s="6" t="str">
        <f>IF(A50&lt;&gt;"",AE50,"")</f>
        <v/>
      </c>
      <c r="AI50" s="105" t="str">
        <f>IF(AH50="","",IF(AH50&gt;0,ROUND(AH50/LARGE(AH50:AH64,1),3),0))</f>
        <v/>
      </c>
    </row>
    <row r="51" spans="1:35" ht="13.5" x14ac:dyDescent="0.25">
      <c r="A51" s="59" t="str">
        <f>+$A$13</f>
        <v/>
      </c>
      <c r="B51" s="24"/>
      <c r="C51" s="24"/>
      <c r="D51" s="22"/>
      <c r="E51" s="23"/>
      <c r="F51" s="22"/>
      <c r="G51" s="23"/>
      <c r="H51" s="22"/>
      <c r="I51" s="23"/>
      <c r="J51" s="22"/>
      <c r="K51" s="23"/>
      <c r="L51" s="22"/>
      <c r="M51" s="23"/>
      <c r="N51" s="22"/>
      <c r="O51" s="23"/>
      <c r="P51" s="22"/>
      <c r="Q51" s="23"/>
      <c r="R51" s="22"/>
      <c r="S51" s="23"/>
      <c r="T51" s="22"/>
      <c r="U51" s="23"/>
      <c r="V51" s="22"/>
      <c r="W51" s="23"/>
      <c r="X51" s="22"/>
      <c r="Y51" s="23"/>
      <c r="Z51" s="22"/>
      <c r="AA51" s="23"/>
      <c r="AB51" s="22"/>
      <c r="AC51" s="23"/>
      <c r="AE51" s="29" t="str">
        <f t="shared" si="4"/>
        <v/>
      </c>
      <c r="AG51" s="7" t="str">
        <f>+$A$13</f>
        <v/>
      </c>
      <c r="AH51" s="7" t="str">
        <f>IF(A51&lt;&gt;"",IF(AE51&lt;&gt;"",AE51,0)+IF(C65&lt;&gt;"",C65,0),"")</f>
        <v/>
      </c>
      <c r="AI51" s="106" t="str">
        <f>IF(AH51="","",IF(AH51&gt;0,ROUND(AH51/LARGE(AH50:AH64,1),3),0))</f>
        <v/>
      </c>
    </row>
    <row r="52" spans="1:35" ht="13.5" x14ac:dyDescent="0.25">
      <c r="A52" s="59" t="str">
        <f>+$A$14</f>
        <v/>
      </c>
      <c r="B52" s="24"/>
      <c r="C52" s="24"/>
      <c r="D52" s="24"/>
      <c r="E52" s="24"/>
      <c r="F52" s="22"/>
      <c r="G52" s="23"/>
      <c r="H52" s="22"/>
      <c r="I52" s="23"/>
      <c r="J52" s="22"/>
      <c r="K52" s="23"/>
      <c r="L52" s="22"/>
      <c r="M52" s="23"/>
      <c r="N52" s="22"/>
      <c r="O52" s="23"/>
      <c r="P52" s="22"/>
      <c r="Q52" s="23"/>
      <c r="R52" s="22"/>
      <c r="S52" s="23"/>
      <c r="T52" s="22"/>
      <c r="U52" s="23"/>
      <c r="V52" s="22"/>
      <c r="W52" s="23"/>
      <c r="X52" s="22"/>
      <c r="Y52" s="23"/>
      <c r="Z52" s="22"/>
      <c r="AA52" s="23"/>
      <c r="AB52" s="22"/>
      <c r="AC52" s="23"/>
      <c r="AE52" s="29" t="str">
        <f t="shared" si="4"/>
        <v/>
      </c>
      <c r="AG52" s="7" t="str">
        <f>+$A$14</f>
        <v/>
      </c>
      <c r="AH52" s="7" t="str">
        <f>IF(A52&lt;&gt;"",IF(AE52&lt;&gt;"",AE52,0)+IF(E65&lt;&gt;"",E65,0),"")</f>
        <v/>
      </c>
      <c r="AI52" s="106" t="str">
        <f>IF(AH52="","",IF(AH52&gt;0,ROUND(AH52/LARGE(AH50:AH64,1),3),0))</f>
        <v/>
      </c>
    </row>
    <row r="53" spans="1:35" ht="13.5" x14ac:dyDescent="0.25">
      <c r="A53" s="59" t="str">
        <f>+$A$15</f>
        <v/>
      </c>
      <c r="B53" s="24"/>
      <c r="C53" s="24"/>
      <c r="D53" s="24"/>
      <c r="E53" s="24"/>
      <c r="F53" s="24"/>
      <c r="G53" s="24"/>
      <c r="H53" s="22"/>
      <c r="I53" s="23"/>
      <c r="J53" s="22"/>
      <c r="K53" s="23"/>
      <c r="L53" s="22"/>
      <c r="M53" s="23"/>
      <c r="N53" s="22"/>
      <c r="O53" s="23"/>
      <c r="P53" s="22"/>
      <c r="Q53" s="23"/>
      <c r="R53" s="22"/>
      <c r="S53" s="23"/>
      <c r="T53" s="22"/>
      <c r="U53" s="23"/>
      <c r="V53" s="22"/>
      <c r="W53" s="23"/>
      <c r="X53" s="22"/>
      <c r="Y53" s="23"/>
      <c r="Z53" s="22"/>
      <c r="AA53" s="23"/>
      <c r="AB53" s="22"/>
      <c r="AC53" s="23"/>
      <c r="AE53" s="29" t="str">
        <f t="shared" si="4"/>
        <v/>
      </c>
      <c r="AG53" s="7" t="str">
        <f>+$A$15</f>
        <v/>
      </c>
      <c r="AH53" s="7" t="str">
        <f>IF(A53&lt;&gt;"",IF(AE53&lt;&gt;"",AE53,0)+IF(G65&lt;&gt;"",G65,0),"")</f>
        <v/>
      </c>
      <c r="AI53" s="106" t="str">
        <f>IF(AH53="","",IF(AH53&gt;0,ROUND(AH53/LARGE(AH50:AH64,1),3),0))</f>
        <v/>
      </c>
    </row>
    <row r="54" spans="1:35" ht="13.5" x14ac:dyDescent="0.25">
      <c r="A54" s="59" t="str">
        <f>+$A$16</f>
        <v/>
      </c>
      <c r="B54" s="24"/>
      <c r="C54" s="24"/>
      <c r="D54" s="24"/>
      <c r="E54" s="24"/>
      <c r="F54" s="24"/>
      <c r="G54" s="24"/>
      <c r="H54" s="24"/>
      <c r="I54" s="24"/>
      <c r="J54" s="22"/>
      <c r="K54" s="23"/>
      <c r="L54" s="22"/>
      <c r="M54" s="23"/>
      <c r="N54" s="22"/>
      <c r="O54" s="23"/>
      <c r="P54" s="22"/>
      <c r="Q54" s="23"/>
      <c r="R54" s="22"/>
      <c r="S54" s="23"/>
      <c r="T54" s="22"/>
      <c r="U54" s="23"/>
      <c r="V54" s="22"/>
      <c r="W54" s="23"/>
      <c r="X54" s="22"/>
      <c r="Y54" s="23"/>
      <c r="Z54" s="22"/>
      <c r="AA54" s="23"/>
      <c r="AB54" s="22"/>
      <c r="AC54" s="23"/>
      <c r="AE54" s="29" t="str">
        <f t="shared" si="4"/>
        <v/>
      </c>
      <c r="AG54" s="7" t="str">
        <f>+$A$16</f>
        <v/>
      </c>
      <c r="AH54" s="7" t="str">
        <f>IF(A54&lt;&gt;"",IF(AE54&lt;&gt;"",AE54,0)+IF(I65&lt;&gt;"",I65,0),"")</f>
        <v/>
      </c>
      <c r="AI54" s="106" t="str">
        <f>IF(AH54="","",IF(AH54&gt;0,ROUND(AH54/LARGE(AH50:AH64,1),3),0))</f>
        <v/>
      </c>
    </row>
    <row r="55" spans="1:35" ht="13.5" x14ac:dyDescent="0.25">
      <c r="A55" s="59" t="str">
        <f>+$A$17</f>
        <v/>
      </c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2"/>
      <c r="M55" s="23"/>
      <c r="N55" s="22"/>
      <c r="O55" s="23"/>
      <c r="P55" s="22"/>
      <c r="Q55" s="23"/>
      <c r="R55" s="22"/>
      <c r="S55" s="23"/>
      <c r="T55" s="22"/>
      <c r="U55" s="23"/>
      <c r="V55" s="22"/>
      <c r="W55" s="23"/>
      <c r="X55" s="22"/>
      <c r="Y55" s="23"/>
      <c r="Z55" s="22"/>
      <c r="AA55" s="23"/>
      <c r="AB55" s="22"/>
      <c r="AC55" s="23"/>
      <c r="AE55" s="29" t="str">
        <f t="shared" si="4"/>
        <v/>
      </c>
      <c r="AG55" s="7" t="str">
        <f>+$A$17</f>
        <v/>
      </c>
      <c r="AH55" s="7" t="str">
        <f>IF(A55&lt;&gt;"",IF(AE55&lt;&gt;"",AE55,0)+IF(K65&lt;&gt;"",K65,0),"")</f>
        <v/>
      </c>
      <c r="AI55" s="106" t="str">
        <f>IF(AH55="","",IF(AH55&gt;0,ROUND(AH55/LARGE(AH50:AH64,1),3),0))</f>
        <v/>
      </c>
    </row>
    <row r="56" spans="1:35" ht="13.5" x14ac:dyDescent="0.25">
      <c r="A56" s="59" t="str">
        <f>+$A$18</f>
        <v/>
      </c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2"/>
      <c r="O56" s="23"/>
      <c r="P56" s="22"/>
      <c r="Q56" s="23"/>
      <c r="R56" s="22"/>
      <c r="S56" s="23"/>
      <c r="T56" s="22"/>
      <c r="U56" s="23"/>
      <c r="V56" s="22"/>
      <c r="W56" s="23"/>
      <c r="X56" s="22"/>
      <c r="Y56" s="23"/>
      <c r="Z56" s="22"/>
      <c r="AA56" s="23"/>
      <c r="AB56" s="22"/>
      <c r="AC56" s="23"/>
      <c r="AE56" s="29" t="str">
        <f t="shared" si="4"/>
        <v/>
      </c>
      <c r="AG56" s="7" t="str">
        <f>+$A$18</f>
        <v/>
      </c>
      <c r="AH56" s="7" t="str">
        <f>IF(A56&lt;&gt;"",IF(AE56&lt;&gt;"",AE56,0)+IF(M65&lt;&gt;"",M65,0),"")</f>
        <v/>
      </c>
      <c r="AI56" s="106" t="str">
        <f>IF(AH56="","",IF(AH56&gt;0,ROUND(AH56/LARGE(AH50:AH64,1),3),0))</f>
        <v/>
      </c>
    </row>
    <row r="57" spans="1:35" ht="13.5" x14ac:dyDescent="0.25">
      <c r="A57" s="59" t="str">
        <f>+$A$19</f>
        <v/>
      </c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2"/>
      <c r="Q57" s="23"/>
      <c r="R57" s="22"/>
      <c r="S57" s="23"/>
      <c r="T57" s="22"/>
      <c r="U57" s="23"/>
      <c r="V57" s="22"/>
      <c r="W57" s="23"/>
      <c r="X57" s="22"/>
      <c r="Y57" s="23"/>
      <c r="Z57" s="22"/>
      <c r="AA57" s="23"/>
      <c r="AB57" s="22"/>
      <c r="AC57" s="23"/>
      <c r="AE57" s="29" t="str">
        <f t="shared" si="4"/>
        <v/>
      </c>
      <c r="AG57" s="7" t="str">
        <f>+$A$19</f>
        <v/>
      </c>
      <c r="AH57" s="7" t="str">
        <f>IF(A57&lt;&gt;"",IF(AE57&lt;&gt;"",AE57,0)+IF(O65&lt;&gt;"",O65,0),"")</f>
        <v/>
      </c>
      <c r="AI57" s="106" t="str">
        <f>IF(AH57="","",IF(AH57&gt;0,ROUND(AH57/LARGE(AH50:AH64,1),3),0))</f>
        <v/>
      </c>
    </row>
    <row r="58" spans="1:35" ht="13.5" x14ac:dyDescent="0.25">
      <c r="A58" s="59" t="str">
        <f>+$A$20</f>
        <v/>
      </c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2"/>
      <c r="S58" s="23"/>
      <c r="T58" s="22"/>
      <c r="U58" s="23"/>
      <c r="V58" s="22"/>
      <c r="W58" s="23"/>
      <c r="X58" s="22"/>
      <c r="Y58" s="23"/>
      <c r="Z58" s="22"/>
      <c r="AA58" s="23"/>
      <c r="AB58" s="22"/>
      <c r="AC58" s="23"/>
      <c r="AE58" s="29" t="str">
        <f t="shared" si="4"/>
        <v/>
      </c>
      <c r="AG58" s="7" t="str">
        <f>+$A$20</f>
        <v/>
      </c>
      <c r="AH58" s="7" t="str">
        <f>IF(A58&lt;&gt;"",IF(AE58&lt;&gt;"",AE58,0)+IF(Q65&lt;&gt;"",Q65,0),"")</f>
        <v/>
      </c>
      <c r="AI58" s="106" t="str">
        <f>IF(AH58="","",IF(AH58&gt;0,ROUND(AH58/LARGE(AH50:AH64,1),3),0))</f>
        <v/>
      </c>
    </row>
    <row r="59" spans="1:35" ht="13.5" x14ac:dyDescent="0.25">
      <c r="A59" s="59" t="str">
        <f>+$A$21</f>
        <v/>
      </c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2"/>
      <c r="U59" s="23"/>
      <c r="V59" s="22"/>
      <c r="W59" s="23"/>
      <c r="X59" s="22"/>
      <c r="Y59" s="23"/>
      <c r="Z59" s="22"/>
      <c r="AA59" s="23"/>
      <c r="AB59" s="22"/>
      <c r="AC59" s="23"/>
      <c r="AE59" s="29" t="str">
        <f t="shared" si="4"/>
        <v/>
      </c>
      <c r="AG59" s="7" t="str">
        <f>+$A$21</f>
        <v/>
      </c>
      <c r="AH59" s="7" t="str">
        <f>IF(A59&lt;&gt;"",IF(AE59&lt;&gt;"",AE59,0)+IF(S65&lt;&gt;"",S65,0),"")</f>
        <v/>
      </c>
      <c r="AI59" s="106" t="str">
        <f>IF(AH59="","",IF(AH59&gt;0,ROUND(AH59/LARGE(AH50:AH64,1),3),0))</f>
        <v/>
      </c>
    </row>
    <row r="60" spans="1:35" ht="13.5" x14ac:dyDescent="0.25">
      <c r="A60" s="59" t="str">
        <f>+$A$22</f>
        <v/>
      </c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2"/>
      <c r="W60" s="23"/>
      <c r="X60" s="22"/>
      <c r="Y60" s="23"/>
      <c r="Z60" s="22"/>
      <c r="AA60" s="23"/>
      <c r="AB60" s="22"/>
      <c r="AC60" s="23"/>
      <c r="AE60" s="29" t="str">
        <f t="shared" si="4"/>
        <v/>
      </c>
      <c r="AG60" s="7" t="str">
        <f>+$A$22</f>
        <v/>
      </c>
      <c r="AH60" s="7" t="str">
        <f>IF(A60&lt;&gt;"",IF(AE60&lt;&gt;"",AE60,0)+IF(U65&lt;&gt;"",U65,0),"")</f>
        <v/>
      </c>
      <c r="AI60" s="106" t="str">
        <f>IF(AH60="","",IF(AH60&gt;0,ROUND(AH60/LARGE(AH50:AH64,1),3),0))</f>
        <v/>
      </c>
    </row>
    <row r="61" spans="1:35" ht="13.5" x14ac:dyDescent="0.25">
      <c r="A61" s="59" t="str">
        <f>+$A$23</f>
        <v/>
      </c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2"/>
      <c r="Y61" s="23"/>
      <c r="Z61" s="22"/>
      <c r="AA61" s="23"/>
      <c r="AB61" s="22"/>
      <c r="AC61" s="23"/>
      <c r="AE61" s="29" t="str">
        <f t="shared" si="4"/>
        <v/>
      </c>
      <c r="AG61" s="7" t="str">
        <f>+$A$23</f>
        <v/>
      </c>
      <c r="AH61" s="7" t="str">
        <f>IF(A61&lt;&gt;"",IF(AE61&lt;&gt;"",AE61,0)+IF(W65&lt;&gt;"",W65,0),"")</f>
        <v/>
      </c>
      <c r="AI61" s="106" t="str">
        <f>IF(AH61="","",IF(AH61&gt;0,ROUND(AH61/LARGE(AH50:AH64,1),3),0))</f>
        <v/>
      </c>
    </row>
    <row r="62" spans="1:35" ht="13.5" x14ac:dyDescent="0.25">
      <c r="A62" s="59" t="str">
        <f>+$A$24</f>
        <v/>
      </c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2"/>
      <c r="AA62" s="23"/>
      <c r="AB62" s="22"/>
      <c r="AC62" s="23"/>
      <c r="AE62" s="29" t="str">
        <f t="shared" si="4"/>
        <v/>
      </c>
      <c r="AG62" s="7" t="str">
        <f>+$A$24</f>
        <v/>
      </c>
      <c r="AH62" s="7" t="str">
        <f>IF(A62&lt;&gt;"",IF(AE62&lt;&gt;"",AE62,0)+IF(Y65&lt;&gt;"",Y65,0),"")</f>
        <v/>
      </c>
      <c r="AI62" s="106" t="str">
        <f>IF(AH62="","",IF(AH62&gt;0,ROUND(AH62/LARGE(AH50:AH64,1),3),0))</f>
        <v/>
      </c>
    </row>
    <row r="63" spans="1:35" ht="13.5" x14ac:dyDescent="0.25">
      <c r="A63" s="59" t="str">
        <f>+$A$25</f>
        <v/>
      </c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2"/>
      <c r="AC63" s="23"/>
      <c r="AE63" s="29" t="str">
        <f t="shared" si="4"/>
        <v/>
      </c>
      <c r="AG63" s="7" t="str">
        <f>+$A$25</f>
        <v/>
      </c>
      <c r="AH63" s="7" t="str">
        <f>IF(A63&lt;&gt;"",IF(AE63&lt;&gt;"",AE63,0)+IF(AA65&lt;&gt;"",AA65,0),"")</f>
        <v/>
      </c>
      <c r="AI63" s="106" t="str">
        <f>IF(AH63="","",IF(AH63&gt;0,ROUND(AH63/LARGE(AH50:AH64,1),3),0))</f>
        <v/>
      </c>
    </row>
    <row r="64" spans="1:35" x14ac:dyDescent="0.2">
      <c r="A64" s="59" t="str">
        <f>+$A$26</f>
        <v/>
      </c>
      <c r="C64" s="3"/>
      <c r="AE64" s="26"/>
      <c r="AG64" s="40" t="str">
        <f>+$A$26</f>
        <v/>
      </c>
      <c r="AH64" s="40" t="str">
        <f>IF(A64&lt;&gt;"",IF(AE64&lt;&gt;"",AE64,0)+IF(AC65&lt;&gt;"",AC65,0),"")</f>
        <v/>
      </c>
      <c r="AI64" s="107" t="str">
        <f>IF(AH64="","",IF(AH64&gt;0,ROUND(AH64/LARGE(AH50:AH64,1),3),0))</f>
        <v/>
      </c>
    </row>
    <row r="65" spans="1:35" s="26" customFormat="1" x14ac:dyDescent="0.2">
      <c r="C65" s="27" t="str">
        <f>IF(C49="","",SUM(C50:C63))</f>
        <v/>
      </c>
      <c r="E65" s="27" t="str">
        <f>IF(E49="","",SUM(E50:E63))</f>
        <v/>
      </c>
      <c r="G65" s="27" t="str">
        <f>IF(G49="","",SUM(G50:G63))</f>
        <v/>
      </c>
      <c r="I65" s="27" t="str">
        <f>IF(I49="","",SUM(I50:I63))</f>
        <v/>
      </c>
      <c r="K65" s="27" t="str">
        <f>IF(K49="","",SUM(K50:K63))</f>
        <v/>
      </c>
      <c r="M65" s="27" t="str">
        <f>IF(M49="","",SUM(M50:M63))</f>
        <v/>
      </c>
      <c r="O65" s="27" t="str">
        <f>IF(O49="","",SUM(O50:O63))</f>
        <v/>
      </c>
      <c r="Q65" s="27" t="str">
        <f>IF(Q49="","",SUM(Q50:Q63))</f>
        <v/>
      </c>
      <c r="S65" s="27" t="str">
        <f>IF(S49="","",SUM(S50:S63))</f>
        <v/>
      </c>
      <c r="U65" s="27" t="str">
        <f>IF(U49="","",SUM(U50:U63))</f>
        <v/>
      </c>
      <c r="W65" s="27" t="str">
        <f>IF(W49="","",SUM(W50:W63))</f>
        <v/>
      </c>
      <c r="X65" s="27"/>
      <c r="Y65" s="27" t="str">
        <f>IF(Y49="","",SUM(Y50:Y63))</f>
        <v/>
      </c>
      <c r="AA65" s="27" t="str">
        <f>IF(AA49="","",SUM(AA50:AA63))</f>
        <v/>
      </c>
      <c r="AC65" s="27" t="str">
        <f>IF(AC49="","",SUM(AC50:AC63))</f>
        <v/>
      </c>
      <c r="AG65" s="41"/>
      <c r="AH65" s="93"/>
      <c r="AI65" s="41"/>
    </row>
    <row r="66" spans="1:35" ht="24" customHeight="1" x14ac:dyDescent="0.2">
      <c r="AC66" s="8" t="str">
        <f>"Firma ("&amp;Anagrafica!B90&amp;")"</f>
        <v>Firma (Commissario 2)</v>
      </c>
      <c r="AE66" s="88"/>
      <c r="AF66" s="88"/>
      <c r="AG66" s="89"/>
      <c r="AH66" s="88"/>
      <c r="AI66" s="88"/>
    </row>
    <row r="67" spans="1:35" ht="18.75" x14ac:dyDescent="0.3">
      <c r="A67" s="19" t="str">
        <f>IF(Anagrafica!A91&lt;&gt;"",Anagrafica!A91&amp;" - "&amp;Anagrafica!B91,"")</f>
        <v>3 - Commissario 3</v>
      </c>
      <c r="B67" s="20"/>
      <c r="D67" s="1"/>
    </row>
    <row r="68" spans="1:35" s="5" customFormat="1" ht="13.5" customHeight="1" x14ac:dyDescent="0.2">
      <c r="A68" s="4" t="s">
        <v>10</v>
      </c>
      <c r="C68" s="60" t="str">
        <f>$A$13</f>
        <v/>
      </c>
      <c r="E68" s="60" t="str">
        <f>+$A$14</f>
        <v/>
      </c>
      <c r="G68" s="60" t="str">
        <f>+$A$15</f>
        <v/>
      </c>
      <c r="I68" s="60" t="str">
        <f>+$A$16</f>
        <v/>
      </c>
      <c r="K68" s="60" t="str">
        <f>+$A$17</f>
        <v/>
      </c>
      <c r="M68" s="60" t="str">
        <f>+$A$18</f>
        <v/>
      </c>
      <c r="O68" s="60" t="str">
        <f>+$A$19</f>
        <v/>
      </c>
      <c r="Q68" s="60" t="str">
        <f>+$A$20</f>
        <v/>
      </c>
      <c r="S68" s="60" t="str">
        <f>+$A$21</f>
        <v/>
      </c>
      <c r="U68" s="60" t="str">
        <f>+$A$22</f>
        <v/>
      </c>
      <c r="W68" s="60" t="str">
        <f>+$A$23</f>
        <v/>
      </c>
      <c r="Y68" s="60" t="str">
        <f>+$A$24</f>
        <v/>
      </c>
      <c r="AA68" s="60" t="str">
        <f>+$A$25</f>
        <v/>
      </c>
      <c r="AC68" s="60" t="str">
        <f>+$A$26</f>
        <v/>
      </c>
      <c r="AE68" s="26"/>
      <c r="AG68" s="4" t="s">
        <v>10</v>
      </c>
      <c r="AH68" s="5" t="s">
        <v>1</v>
      </c>
      <c r="AI68" s="5" t="s">
        <v>0</v>
      </c>
    </row>
    <row r="69" spans="1:35" ht="13.5" x14ac:dyDescent="0.25">
      <c r="A69" s="59" t="str">
        <f>+$A$12</f>
        <v/>
      </c>
      <c r="B69" s="22"/>
      <c r="C69" s="23"/>
      <c r="D69" s="22"/>
      <c r="E69" s="23"/>
      <c r="F69" s="22"/>
      <c r="G69" s="23"/>
      <c r="H69" s="22"/>
      <c r="I69" s="23"/>
      <c r="J69" s="22"/>
      <c r="K69" s="23"/>
      <c r="L69" s="22"/>
      <c r="M69" s="23"/>
      <c r="N69" s="22"/>
      <c r="O69" s="23"/>
      <c r="P69" s="22"/>
      <c r="Q69" s="23"/>
      <c r="R69" s="22"/>
      <c r="S69" s="23"/>
      <c r="T69" s="22"/>
      <c r="U69" s="23"/>
      <c r="V69" s="22"/>
      <c r="W69" s="23"/>
      <c r="X69" s="22"/>
      <c r="Y69" s="23"/>
      <c r="Z69" s="22"/>
      <c r="AA69" s="23"/>
      <c r="AB69" s="22"/>
      <c r="AC69" s="23"/>
      <c r="AE69" s="29" t="str">
        <f t="shared" ref="AE69:AE82" si="5">IF(OR(A69="",AND(A69&lt;&gt;"",A70="")),"",SUM(B69,D69,F69,H69,J69,L69,N69,P69,R69,T69,V69,X69,Z69,AB69))</f>
        <v/>
      </c>
      <c r="AG69" s="6" t="str">
        <f>+$A$12</f>
        <v/>
      </c>
      <c r="AH69" s="6" t="str">
        <f>IF(A69&lt;&gt;"",AE69,"")</f>
        <v/>
      </c>
      <c r="AI69" s="105" t="str">
        <f>IF(AH69="","",IF(AH69&gt;0,ROUND(AH69/LARGE(AH69:AH83,1),3),0))</f>
        <v/>
      </c>
    </row>
    <row r="70" spans="1:35" ht="13.5" x14ac:dyDescent="0.25">
      <c r="A70" s="59" t="str">
        <f>+$A$13</f>
        <v/>
      </c>
      <c r="B70" s="24"/>
      <c r="C70" s="24"/>
      <c r="D70" s="22"/>
      <c r="E70" s="23"/>
      <c r="F70" s="22"/>
      <c r="G70" s="23"/>
      <c r="H70" s="22"/>
      <c r="I70" s="23"/>
      <c r="J70" s="22"/>
      <c r="K70" s="23"/>
      <c r="L70" s="22"/>
      <c r="M70" s="23"/>
      <c r="N70" s="22"/>
      <c r="O70" s="23"/>
      <c r="P70" s="22"/>
      <c r="Q70" s="23"/>
      <c r="R70" s="22"/>
      <c r="S70" s="23"/>
      <c r="T70" s="22"/>
      <c r="U70" s="23"/>
      <c r="V70" s="22"/>
      <c r="W70" s="23"/>
      <c r="X70" s="22"/>
      <c r="Y70" s="23"/>
      <c r="Z70" s="22"/>
      <c r="AA70" s="23"/>
      <c r="AB70" s="22"/>
      <c r="AC70" s="23"/>
      <c r="AE70" s="29" t="str">
        <f t="shared" si="5"/>
        <v/>
      </c>
      <c r="AG70" s="7" t="str">
        <f>+$A$13</f>
        <v/>
      </c>
      <c r="AH70" s="7" t="str">
        <f>IF(A70&lt;&gt;"",IF(AE70&lt;&gt;"",AE70,0)+IF(C84&lt;&gt;"",C84,0),"")</f>
        <v/>
      </c>
      <c r="AI70" s="106" t="str">
        <f>IF(AH70="","",IF(AH70&gt;0,ROUND(AH70/LARGE(AH69:AH83,1),3),0))</f>
        <v/>
      </c>
    </row>
    <row r="71" spans="1:35" ht="13.5" x14ac:dyDescent="0.25">
      <c r="A71" s="59" t="str">
        <f>+$A$14</f>
        <v/>
      </c>
      <c r="B71" s="24"/>
      <c r="C71" s="24"/>
      <c r="D71" s="24"/>
      <c r="E71" s="24"/>
      <c r="F71" s="22"/>
      <c r="G71" s="23"/>
      <c r="H71" s="22"/>
      <c r="I71" s="23"/>
      <c r="J71" s="22"/>
      <c r="K71" s="23"/>
      <c r="L71" s="22"/>
      <c r="M71" s="23"/>
      <c r="N71" s="22"/>
      <c r="O71" s="23"/>
      <c r="P71" s="22"/>
      <c r="Q71" s="23"/>
      <c r="R71" s="22"/>
      <c r="S71" s="23"/>
      <c r="T71" s="22"/>
      <c r="U71" s="23"/>
      <c r="V71" s="22"/>
      <c r="W71" s="23"/>
      <c r="X71" s="22"/>
      <c r="Y71" s="23"/>
      <c r="Z71" s="22"/>
      <c r="AA71" s="23"/>
      <c r="AB71" s="22"/>
      <c r="AC71" s="23"/>
      <c r="AE71" s="29" t="str">
        <f t="shared" si="5"/>
        <v/>
      </c>
      <c r="AG71" s="7" t="str">
        <f>+$A$14</f>
        <v/>
      </c>
      <c r="AH71" s="7" t="str">
        <f>IF(A71&lt;&gt;"",IF(AE71&lt;&gt;"",AE71,0)+IF(E84&lt;&gt;"",E84,0),"")</f>
        <v/>
      </c>
      <c r="AI71" s="106" t="str">
        <f>IF(AH71="","",IF(AH71&gt;0,ROUND(AH71/LARGE(AH69:AH83,1),3),0))</f>
        <v/>
      </c>
    </row>
    <row r="72" spans="1:35" ht="13.5" x14ac:dyDescent="0.25">
      <c r="A72" s="59" t="str">
        <f>+$A$15</f>
        <v/>
      </c>
      <c r="B72" s="24"/>
      <c r="C72" s="24"/>
      <c r="D72" s="24"/>
      <c r="E72" s="24"/>
      <c r="F72" s="24"/>
      <c r="G72" s="24"/>
      <c r="H72" s="22"/>
      <c r="I72" s="23"/>
      <c r="J72" s="22"/>
      <c r="K72" s="23"/>
      <c r="L72" s="22"/>
      <c r="M72" s="23"/>
      <c r="N72" s="22"/>
      <c r="O72" s="23"/>
      <c r="P72" s="22"/>
      <c r="Q72" s="23"/>
      <c r="R72" s="22"/>
      <c r="S72" s="23"/>
      <c r="T72" s="22"/>
      <c r="U72" s="23"/>
      <c r="V72" s="22"/>
      <c r="W72" s="23"/>
      <c r="X72" s="22"/>
      <c r="Y72" s="23"/>
      <c r="Z72" s="22"/>
      <c r="AA72" s="23"/>
      <c r="AB72" s="22"/>
      <c r="AC72" s="23"/>
      <c r="AE72" s="29" t="str">
        <f t="shared" si="5"/>
        <v/>
      </c>
      <c r="AG72" s="7" t="str">
        <f>+$A$15</f>
        <v/>
      </c>
      <c r="AH72" s="7" t="str">
        <f>IF(A72&lt;&gt;"",IF(AE72&lt;&gt;"",AE72,0)+IF(G84&lt;&gt;"",G84,0),"")</f>
        <v/>
      </c>
      <c r="AI72" s="106" t="str">
        <f>IF(AH72="","",IF(AH72&gt;0,ROUND(AH72/LARGE(AH69:AH83,1),3),0))</f>
        <v/>
      </c>
    </row>
    <row r="73" spans="1:35" ht="13.5" x14ac:dyDescent="0.25">
      <c r="A73" s="59" t="str">
        <f>+$A$16</f>
        <v/>
      </c>
      <c r="B73" s="24"/>
      <c r="C73" s="24"/>
      <c r="D73" s="24"/>
      <c r="E73" s="24"/>
      <c r="F73" s="24"/>
      <c r="G73" s="24"/>
      <c r="H73" s="24"/>
      <c r="I73" s="24"/>
      <c r="J73" s="22"/>
      <c r="K73" s="23"/>
      <c r="L73" s="22"/>
      <c r="M73" s="23"/>
      <c r="N73" s="22"/>
      <c r="O73" s="23"/>
      <c r="P73" s="22"/>
      <c r="Q73" s="23"/>
      <c r="R73" s="22"/>
      <c r="S73" s="23"/>
      <c r="T73" s="22"/>
      <c r="U73" s="23"/>
      <c r="V73" s="22"/>
      <c r="W73" s="23"/>
      <c r="X73" s="22"/>
      <c r="Y73" s="23"/>
      <c r="Z73" s="22"/>
      <c r="AA73" s="23"/>
      <c r="AB73" s="22"/>
      <c r="AC73" s="23"/>
      <c r="AE73" s="29" t="str">
        <f t="shared" si="5"/>
        <v/>
      </c>
      <c r="AG73" s="7" t="str">
        <f>+$A$16</f>
        <v/>
      </c>
      <c r="AH73" s="7" t="str">
        <f>IF(A73&lt;&gt;"",IF(AE73&lt;&gt;"",AE73,0)+IF(I84&lt;&gt;"",I84,0),"")</f>
        <v/>
      </c>
      <c r="AI73" s="106" t="str">
        <f>IF(AH73="","",IF(AH73&gt;0,ROUND(AH73/LARGE(AH69:AH83,1),3),0))</f>
        <v/>
      </c>
    </row>
    <row r="74" spans="1:35" ht="13.5" x14ac:dyDescent="0.25">
      <c r="A74" s="59" t="str">
        <f>+$A$17</f>
        <v/>
      </c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2"/>
      <c r="M74" s="23"/>
      <c r="N74" s="22"/>
      <c r="O74" s="23"/>
      <c r="P74" s="22"/>
      <c r="Q74" s="23"/>
      <c r="R74" s="22"/>
      <c r="S74" s="23"/>
      <c r="T74" s="22"/>
      <c r="U74" s="23"/>
      <c r="V74" s="22"/>
      <c r="W74" s="23"/>
      <c r="X74" s="22"/>
      <c r="Y74" s="23"/>
      <c r="Z74" s="22"/>
      <c r="AA74" s="23"/>
      <c r="AB74" s="22"/>
      <c r="AC74" s="23"/>
      <c r="AE74" s="29" t="str">
        <f t="shared" si="5"/>
        <v/>
      </c>
      <c r="AG74" s="7" t="str">
        <f>+$A$17</f>
        <v/>
      </c>
      <c r="AH74" s="7" t="str">
        <f>IF(A74&lt;&gt;"",IF(AE74&lt;&gt;"",AE74,0)+IF(K84&lt;&gt;"",K84,0),"")</f>
        <v/>
      </c>
      <c r="AI74" s="106" t="str">
        <f>IF(AH74="","",IF(AH74&gt;0,ROUND(AH74/LARGE(AH69:AH83,1),3),0))</f>
        <v/>
      </c>
    </row>
    <row r="75" spans="1:35" ht="13.5" x14ac:dyDescent="0.25">
      <c r="A75" s="59" t="str">
        <f>+$A$18</f>
        <v/>
      </c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2"/>
      <c r="O75" s="23"/>
      <c r="P75" s="22"/>
      <c r="Q75" s="23"/>
      <c r="R75" s="22"/>
      <c r="S75" s="23"/>
      <c r="T75" s="22"/>
      <c r="U75" s="23"/>
      <c r="V75" s="22"/>
      <c r="W75" s="23"/>
      <c r="X75" s="22"/>
      <c r="Y75" s="23"/>
      <c r="Z75" s="22"/>
      <c r="AA75" s="23"/>
      <c r="AB75" s="22"/>
      <c r="AC75" s="23"/>
      <c r="AE75" s="29" t="str">
        <f t="shared" si="5"/>
        <v/>
      </c>
      <c r="AG75" s="7" t="str">
        <f>+$A$18</f>
        <v/>
      </c>
      <c r="AH75" s="7" t="str">
        <f>IF(A75&lt;&gt;"",IF(AE75&lt;&gt;"",AE75,0)+IF(M84&lt;&gt;"",M84,0),"")</f>
        <v/>
      </c>
      <c r="AI75" s="106" t="str">
        <f>IF(AH75="","",IF(AH75&gt;0,ROUND(AH75/LARGE(AH69:AH83,1),3),0))</f>
        <v/>
      </c>
    </row>
    <row r="76" spans="1:35" ht="13.5" x14ac:dyDescent="0.25">
      <c r="A76" s="59" t="str">
        <f>+$A$19</f>
        <v/>
      </c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2"/>
      <c r="Q76" s="23"/>
      <c r="R76" s="22"/>
      <c r="S76" s="23"/>
      <c r="T76" s="22"/>
      <c r="U76" s="23"/>
      <c r="V76" s="22"/>
      <c r="W76" s="23"/>
      <c r="X76" s="22"/>
      <c r="Y76" s="23"/>
      <c r="Z76" s="22"/>
      <c r="AA76" s="23"/>
      <c r="AB76" s="22"/>
      <c r="AC76" s="23"/>
      <c r="AE76" s="29" t="str">
        <f t="shared" si="5"/>
        <v/>
      </c>
      <c r="AG76" s="7" t="str">
        <f>+$A$19</f>
        <v/>
      </c>
      <c r="AH76" s="7" t="str">
        <f>IF(A76&lt;&gt;"",IF(AE76&lt;&gt;"",AE76,0)+IF(O84&lt;&gt;"",O84,0),"")</f>
        <v/>
      </c>
      <c r="AI76" s="106" t="str">
        <f>IF(AH76="","",IF(AH76&gt;0,ROUND(AH76/LARGE(AH69:AH83,1),3),0))</f>
        <v/>
      </c>
    </row>
    <row r="77" spans="1:35" ht="13.5" x14ac:dyDescent="0.25">
      <c r="A77" s="59" t="str">
        <f>+$A$20</f>
        <v/>
      </c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2"/>
      <c r="S77" s="23"/>
      <c r="T77" s="22"/>
      <c r="U77" s="23"/>
      <c r="V77" s="22"/>
      <c r="W77" s="23"/>
      <c r="X77" s="22"/>
      <c r="Y77" s="23"/>
      <c r="Z77" s="22"/>
      <c r="AA77" s="23"/>
      <c r="AB77" s="22"/>
      <c r="AC77" s="23"/>
      <c r="AE77" s="29" t="str">
        <f t="shared" si="5"/>
        <v/>
      </c>
      <c r="AG77" s="7" t="str">
        <f>+$A$20</f>
        <v/>
      </c>
      <c r="AH77" s="7" t="str">
        <f>IF(A77&lt;&gt;"",IF(AE77&lt;&gt;"",AE77,0)+IF(Q84&lt;&gt;"",Q84,0),"")</f>
        <v/>
      </c>
      <c r="AI77" s="106" t="str">
        <f>IF(AH77="","",IF(AH77&gt;0,ROUND(AH77/LARGE(AH69:AH83,1),3),0))</f>
        <v/>
      </c>
    </row>
    <row r="78" spans="1:35" ht="13.5" x14ac:dyDescent="0.25">
      <c r="A78" s="59" t="str">
        <f>+$A$21</f>
        <v/>
      </c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2"/>
      <c r="U78" s="23"/>
      <c r="V78" s="22"/>
      <c r="W78" s="23"/>
      <c r="X78" s="22"/>
      <c r="Y78" s="23"/>
      <c r="Z78" s="22"/>
      <c r="AA78" s="23"/>
      <c r="AB78" s="22"/>
      <c r="AC78" s="23"/>
      <c r="AE78" s="29" t="str">
        <f t="shared" si="5"/>
        <v/>
      </c>
      <c r="AG78" s="7" t="str">
        <f>+$A$21</f>
        <v/>
      </c>
      <c r="AH78" s="7" t="str">
        <f>IF(A78&lt;&gt;"",IF(AE78&lt;&gt;"",AE78,0)+IF(S84&lt;&gt;"",S84,0),"")</f>
        <v/>
      </c>
      <c r="AI78" s="106" t="str">
        <f>IF(AH78="","",IF(AH78&gt;0,ROUND(AH78/LARGE(AH69:AH83,1),3),0))</f>
        <v/>
      </c>
    </row>
    <row r="79" spans="1:35" ht="13.5" x14ac:dyDescent="0.25">
      <c r="A79" s="59" t="str">
        <f>+$A$22</f>
        <v/>
      </c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2"/>
      <c r="W79" s="23"/>
      <c r="X79" s="22"/>
      <c r="Y79" s="23"/>
      <c r="Z79" s="22"/>
      <c r="AA79" s="23"/>
      <c r="AB79" s="22"/>
      <c r="AC79" s="23"/>
      <c r="AE79" s="29" t="str">
        <f t="shared" si="5"/>
        <v/>
      </c>
      <c r="AG79" s="7" t="str">
        <f>+$A$22</f>
        <v/>
      </c>
      <c r="AH79" s="7" t="str">
        <f>IF(A79&lt;&gt;"",IF(AE79&lt;&gt;"",AE79,0)+IF(U84&lt;&gt;"",U84,0),"")</f>
        <v/>
      </c>
      <c r="AI79" s="106" t="str">
        <f>IF(AH79="","",IF(AH79&gt;0,ROUND(AH79/LARGE(AH69:AH83,1),3),0))</f>
        <v/>
      </c>
    </row>
    <row r="80" spans="1:35" ht="13.5" x14ac:dyDescent="0.25">
      <c r="A80" s="59" t="str">
        <f>+$A$23</f>
        <v/>
      </c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2"/>
      <c r="Y80" s="23"/>
      <c r="Z80" s="22"/>
      <c r="AA80" s="23"/>
      <c r="AB80" s="22"/>
      <c r="AC80" s="23"/>
      <c r="AE80" s="29" t="str">
        <f t="shared" si="5"/>
        <v/>
      </c>
      <c r="AG80" s="7" t="str">
        <f>+$A$23</f>
        <v/>
      </c>
      <c r="AH80" s="7" t="str">
        <f>IF(A80&lt;&gt;"",IF(AE80&lt;&gt;"",AE80,0)+IF(W84&lt;&gt;"",W84,0),"")</f>
        <v/>
      </c>
      <c r="AI80" s="106" t="str">
        <f>IF(AH80="","",IF(AH80&gt;0,ROUND(AH80/LARGE(AH69:AH83,1),3),0))</f>
        <v/>
      </c>
    </row>
    <row r="81" spans="1:35" ht="13.5" x14ac:dyDescent="0.25">
      <c r="A81" s="59" t="str">
        <f>+$A$24</f>
        <v/>
      </c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2"/>
      <c r="AA81" s="23"/>
      <c r="AB81" s="22"/>
      <c r="AC81" s="23"/>
      <c r="AE81" s="29" t="str">
        <f t="shared" si="5"/>
        <v/>
      </c>
      <c r="AG81" s="7" t="str">
        <f>+$A$24</f>
        <v/>
      </c>
      <c r="AH81" s="7" t="str">
        <f>IF(A81&lt;&gt;"",IF(AE81&lt;&gt;"",AE81,0)+IF(Y84&lt;&gt;"",Y84,0),"")</f>
        <v/>
      </c>
      <c r="AI81" s="106" t="str">
        <f>IF(AH81="","",IF(AH81&gt;0,ROUND(AH81/LARGE(AH69:AH83,1),3),0))</f>
        <v/>
      </c>
    </row>
    <row r="82" spans="1:35" ht="13.5" x14ac:dyDescent="0.25">
      <c r="A82" s="59" t="str">
        <f>+$A$25</f>
        <v/>
      </c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2"/>
      <c r="AC82" s="23"/>
      <c r="AE82" s="29" t="str">
        <f t="shared" si="5"/>
        <v/>
      </c>
      <c r="AG82" s="7" t="str">
        <f>+$A$25</f>
        <v/>
      </c>
      <c r="AH82" s="7" t="str">
        <f>IF(A82&lt;&gt;"",IF(AE82&lt;&gt;"",AE82,0)+IF(AA84&lt;&gt;"",AA84,0),"")</f>
        <v/>
      </c>
      <c r="AI82" s="106" t="str">
        <f>IF(AH82="","",IF(AH82&gt;0,ROUND(AH82/LARGE(AH69:AH83,1),3),0))</f>
        <v/>
      </c>
    </row>
    <row r="83" spans="1:35" x14ac:dyDescent="0.2">
      <c r="A83" s="59" t="str">
        <f>+$A$26</f>
        <v/>
      </c>
      <c r="C83" s="3"/>
      <c r="AE83" s="26"/>
      <c r="AG83" s="40" t="str">
        <f>+$A$26</f>
        <v/>
      </c>
      <c r="AH83" s="40" t="str">
        <f>IF(A83&lt;&gt;"",IF(AE83&lt;&gt;"",AE83,0)+IF(AC84&lt;&gt;"",AC84,0),"")</f>
        <v/>
      </c>
      <c r="AI83" s="107" t="str">
        <f>IF(AH83="","",IF(AH83&gt;0,ROUND(AH83/LARGE(AH69:AH83,1),3),0))</f>
        <v/>
      </c>
    </row>
    <row r="84" spans="1:35" s="26" customFormat="1" x14ac:dyDescent="0.2">
      <c r="C84" s="27" t="str">
        <f>IF(C68="","",SUM(C69:C82))</f>
        <v/>
      </c>
      <c r="E84" s="27" t="str">
        <f>IF(E68="","",SUM(E69:E82))</f>
        <v/>
      </c>
      <c r="G84" s="27" t="str">
        <f>IF(G68="","",SUM(G69:G82))</f>
        <v/>
      </c>
      <c r="I84" s="27" t="str">
        <f>IF(I68="","",SUM(I69:I82))</f>
        <v/>
      </c>
      <c r="K84" s="27" t="str">
        <f>IF(K68="","",SUM(K69:K82))</f>
        <v/>
      </c>
      <c r="M84" s="27" t="str">
        <f>IF(M68="","",SUM(M69:M82))</f>
        <v/>
      </c>
      <c r="O84" s="27" t="str">
        <f>IF(O68="","",SUM(O69:O82))</f>
        <v/>
      </c>
      <c r="Q84" s="27" t="str">
        <f>IF(Q68="","",SUM(Q69:Q82))</f>
        <v/>
      </c>
      <c r="S84" s="27" t="str">
        <f>IF(S68="","",SUM(S69:S82))</f>
        <v/>
      </c>
      <c r="U84" s="27" t="str">
        <f>IF(U68="","",SUM(U69:U82))</f>
        <v/>
      </c>
      <c r="W84" s="27" t="str">
        <f>IF(W68="","",SUM(W69:W82))</f>
        <v/>
      </c>
      <c r="X84" s="27"/>
      <c r="Y84" s="27" t="str">
        <f>IF(Y68="","",SUM(Y69:Y82))</f>
        <v/>
      </c>
      <c r="AA84" s="27" t="str">
        <f>IF(AA68="","",SUM(AA69:AA82))</f>
        <v/>
      </c>
      <c r="AC84" s="27" t="str">
        <f>IF(AC68="","",SUM(AC69:AC82))</f>
        <v/>
      </c>
      <c r="AG84" s="41"/>
      <c r="AH84" s="93"/>
      <c r="AI84" s="41"/>
    </row>
    <row r="85" spans="1:35" ht="24" customHeight="1" x14ac:dyDescent="0.2">
      <c r="AC85" s="8" t="str">
        <f>"Firma ("&amp;Anagrafica!B91&amp;")"</f>
        <v>Firma (Commissario 3)</v>
      </c>
      <c r="AE85" s="88"/>
      <c r="AF85" s="88"/>
      <c r="AG85" s="89"/>
      <c r="AH85" s="88"/>
      <c r="AI85" s="88"/>
    </row>
    <row r="86" spans="1:35" ht="18.75" x14ac:dyDescent="0.3">
      <c r="A86" s="19" t="str">
        <f>IF(Anagrafica!A92&lt;&gt;"",Anagrafica!A92&amp;" - "&amp;Anagrafica!B92,"")</f>
        <v/>
      </c>
      <c r="B86" s="20"/>
      <c r="D86" s="1"/>
      <c r="AE86" s="90"/>
      <c r="AF86" s="90"/>
      <c r="AG86" s="91"/>
      <c r="AH86" s="90"/>
      <c r="AI86" s="90"/>
    </row>
    <row r="87" spans="1:35" s="5" customFormat="1" ht="13.5" customHeight="1" x14ac:dyDescent="0.2">
      <c r="A87" s="4" t="s">
        <v>10</v>
      </c>
      <c r="C87" s="60" t="str">
        <f>$A$13</f>
        <v/>
      </c>
      <c r="E87" s="60" t="str">
        <f>+$A$14</f>
        <v/>
      </c>
      <c r="G87" s="60" t="str">
        <f>+$A$15</f>
        <v/>
      </c>
      <c r="I87" s="60" t="str">
        <f>+$A$16</f>
        <v/>
      </c>
      <c r="K87" s="60" t="str">
        <f>+$A$17</f>
        <v/>
      </c>
      <c r="M87" s="60" t="str">
        <f>+$A$18</f>
        <v/>
      </c>
      <c r="O87" s="60" t="str">
        <f>+$A$19</f>
        <v/>
      </c>
      <c r="Q87" s="60" t="str">
        <f>+$A$20</f>
        <v/>
      </c>
      <c r="S87" s="60" t="str">
        <f>+$A$21</f>
        <v/>
      </c>
      <c r="U87" s="60" t="str">
        <f>+$A$22</f>
        <v/>
      </c>
      <c r="W87" s="60" t="str">
        <f>+$A$23</f>
        <v/>
      </c>
      <c r="Y87" s="60" t="str">
        <f>+$A$24</f>
        <v/>
      </c>
      <c r="AA87" s="60" t="str">
        <f>+$A$25</f>
        <v/>
      </c>
      <c r="AC87" s="60" t="str">
        <f>+$A$26</f>
        <v/>
      </c>
      <c r="AE87" s="26"/>
      <c r="AG87" s="4" t="s">
        <v>10</v>
      </c>
      <c r="AH87" s="5" t="s">
        <v>1</v>
      </c>
      <c r="AI87" s="5" t="s">
        <v>0</v>
      </c>
    </row>
    <row r="88" spans="1:35" ht="13.5" x14ac:dyDescent="0.25">
      <c r="A88" s="59" t="str">
        <f>+$A$12</f>
        <v/>
      </c>
      <c r="B88" s="22"/>
      <c r="C88" s="23"/>
      <c r="D88" s="22"/>
      <c r="E88" s="23"/>
      <c r="F88" s="22"/>
      <c r="G88" s="23"/>
      <c r="H88" s="22"/>
      <c r="I88" s="23"/>
      <c r="J88" s="22"/>
      <c r="K88" s="23"/>
      <c r="L88" s="22"/>
      <c r="M88" s="23"/>
      <c r="N88" s="22"/>
      <c r="O88" s="23"/>
      <c r="P88" s="22"/>
      <c r="Q88" s="23"/>
      <c r="R88" s="22"/>
      <c r="S88" s="23"/>
      <c r="T88" s="22"/>
      <c r="U88" s="23"/>
      <c r="V88" s="22"/>
      <c r="W88" s="23"/>
      <c r="X88" s="22"/>
      <c r="Y88" s="23"/>
      <c r="Z88" s="22"/>
      <c r="AA88" s="23"/>
      <c r="AB88" s="22"/>
      <c r="AC88" s="23"/>
      <c r="AE88" s="29" t="str">
        <f t="shared" ref="AE88:AE101" si="6">IF(OR(A88="",AND(A88&lt;&gt;"",A89="")),"",SUM(B88,D88,F88,H88,J88,L88,N88,P88,R88,T88,V88,X88,Z88,AB88))</f>
        <v/>
      </c>
      <c r="AG88" s="6" t="str">
        <f>+$A$12</f>
        <v/>
      </c>
      <c r="AH88" s="6" t="str">
        <f>IF(A88&lt;&gt;"",AE88,"")</f>
        <v/>
      </c>
      <c r="AI88" s="105" t="str">
        <f>IF(AH88="","",IF(AH88&gt;0,ROUND(AH88/LARGE(AH88:AH102,1),3),0))</f>
        <v/>
      </c>
    </row>
    <row r="89" spans="1:35" ht="13.5" x14ac:dyDescent="0.25">
      <c r="A89" s="59" t="str">
        <f>+$A$13</f>
        <v/>
      </c>
      <c r="B89" s="24"/>
      <c r="C89" s="24"/>
      <c r="D89" s="22"/>
      <c r="E89" s="23"/>
      <c r="F89" s="22"/>
      <c r="G89" s="23"/>
      <c r="H89" s="22"/>
      <c r="I89" s="23"/>
      <c r="J89" s="22"/>
      <c r="K89" s="23"/>
      <c r="L89" s="22"/>
      <c r="M89" s="23"/>
      <c r="N89" s="22"/>
      <c r="O89" s="23"/>
      <c r="P89" s="22"/>
      <c r="Q89" s="23"/>
      <c r="R89" s="22"/>
      <c r="S89" s="23"/>
      <c r="T89" s="22"/>
      <c r="U89" s="23"/>
      <c r="V89" s="22"/>
      <c r="W89" s="23"/>
      <c r="X89" s="22"/>
      <c r="Y89" s="23"/>
      <c r="Z89" s="22"/>
      <c r="AA89" s="23"/>
      <c r="AB89" s="22"/>
      <c r="AC89" s="23"/>
      <c r="AE89" s="29" t="str">
        <f t="shared" si="6"/>
        <v/>
      </c>
      <c r="AG89" s="7" t="str">
        <f>+$A$13</f>
        <v/>
      </c>
      <c r="AH89" s="7" t="str">
        <f>IF(A89&lt;&gt;"",IF(AE89&lt;&gt;"",AE89,0)+IF(C103&lt;&gt;"",C103,0),"")</f>
        <v/>
      </c>
      <c r="AI89" s="106" t="str">
        <f>IF(AH89="","",IF(AH89&gt;0,ROUND(AH89/LARGE(AH88:AH102,1),3),0))</f>
        <v/>
      </c>
    </row>
    <row r="90" spans="1:35" ht="13.5" x14ac:dyDescent="0.25">
      <c r="A90" s="59" t="str">
        <f>+$A$14</f>
        <v/>
      </c>
      <c r="B90" s="24"/>
      <c r="C90" s="24"/>
      <c r="D90" s="24"/>
      <c r="E90" s="24"/>
      <c r="F90" s="22"/>
      <c r="G90" s="23"/>
      <c r="H90" s="22"/>
      <c r="I90" s="23"/>
      <c r="J90" s="22"/>
      <c r="K90" s="23"/>
      <c r="L90" s="22"/>
      <c r="M90" s="23"/>
      <c r="N90" s="22"/>
      <c r="O90" s="23"/>
      <c r="P90" s="22"/>
      <c r="Q90" s="23"/>
      <c r="R90" s="22"/>
      <c r="S90" s="23"/>
      <c r="T90" s="22"/>
      <c r="U90" s="23"/>
      <c r="V90" s="22"/>
      <c r="W90" s="23"/>
      <c r="X90" s="22"/>
      <c r="Y90" s="23"/>
      <c r="Z90" s="22"/>
      <c r="AA90" s="23"/>
      <c r="AB90" s="22"/>
      <c r="AC90" s="23"/>
      <c r="AE90" s="29" t="str">
        <f t="shared" si="6"/>
        <v/>
      </c>
      <c r="AG90" s="7" t="str">
        <f>+$A$14</f>
        <v/>
      </c>
      <c r="AH90" s="7" t="str">
        <f>IF(A90&lt;&gt;"",IF(AE90&lt;&gt;"",AE90,0)+IF(E103&lt;&gt;"",E103,0),"")</f>
        <v/>
      </c>
      <c r="AI90" s="106" t="str">
        <f>IF(AH90="","",IF(AH90&gt;0,ROUND(AH90/LARGE(AH88:AH102,1),3),0))</f>
        <v/>
      </c>
    </row>
    <row r="91" spans="1:35" ht="13.5" x14ac:dyDescent="0.25">
      <c r="A91" s="59" t="str">
        <f>+$A$15</f>
        <v/>
      </c>
      <c r="B91" s="24"/>
      <c r="C91" s="24"/>
      <c r="D91" s="24"/>
      <c r="E91" s="24"/>
      <c r="F91" s="24"/>
      <c r="G91" s="24"/>
      <c r="H91" s="22"/>
      <c r="I91" s="23"/>
      <c r="J91" s="22"/>
      <c r="K91" s="23"/>
      <c r="L91" s="22"/>
      <c r="M91" s="23"/>
      <c r="N91" s="22"/>
      <c r="O91" s="23"/>
      <c r="P91" s="22"/>
      <c r="Q91" s="23"/>
      <c r="R91" s="22"/>
      <c r="S91" s="23"/>
      <c r="T91" s="22"/>
      <c r="U91" s="23"/>
      <c r="V91" s="22"/>
      <c r="W91" s="23"/>
      <c r="X91" s="22"/>
      <c r="Y91" s="23"/>
      <c r="Z91" s="22"/>
      <c r="AA91" s="23"/>
      <c r="AB91" s="22"/>
      <c r="AC91" s="23"/>
      <c r="AE91" s="29" t="str">
        <f t="shared" si="6"/>
        <v/>
      </c>
      <c r="AG91" s="7" t="str">
        <f>+$A$15</f>
        <v/>
      </c>
      <c r="AH91" s="7" t="str">
        <f>IF(A91&lt;&gt;"",IF(AE91&lt;&gt;"",AE91,0)+IF(G103&lt;&gt;"",G103,0),"")</f>
        <v/>
      </c>
      <c r="AI91" s="106" t="str">
        <f>IF(AH91="","",IF(AH91&gt;0,ROUND(AH91/LARGE(AH88:AH102,1),3),0))</f>
        <v/>
      </c>
    </row>
    <row r="92" spans="1:35" ht="13.5" x14ac:dyDescent="0.25">
      <c r="A92" s="59" t="str">
        <f>+$A$16</f>
        <v/>
      </c>
      <c r="B92" s="24"/>
      <c r="C92" s="24"/>
      <c r="D92" s="24"/>
      <c r="E92" s="24"/>
      <c r="F92" s="24"/>
      <c r="G92" s="24"/>
      <c r="H92" s="24"/>
      <c r="I92" s="24"/>
      <c r="J92" s="22"/>
      <c r="K92" s="23"/>
      <c r="L92" s="22"/>
      <c r="M92" s="23"/>
      <c r="N92" s="22"/>
      <c r="O92" s="23"/>
      <c r="P92" s="22"/>
      <c r="Q92" s="23"/>
      <c r="R92" s="22"/>
      <c r="S92" s="23"/>
      <c r="T92" s="22"/>
      <c r="U92" s="23"/>
      <c r="V92" s="22"/>
      <c r="W92" s="23"/>
      <c r="X92" s="22"/>
      <c r="Y92" s="23"/>
      <c r="Z92" s="22"/>
      <c r="AA92" s="23"/>
      <c r="AB92" s="22"/>
      <c r="AC92" s="23"/>
      <c r="AE92" s="29" t="str">
        <f t="shared" si="6"/>
        <v/>
      </c>
      <c r="AG92" s="7" t="str">
        <f>+$A$16</f>
        <v/>
      </c>
      <c r="AH92" s="7" t="str">
        <f>IF(A92&lt;&gt;"",IF(AE92&lt;&gt;"",AE92,0)+IF(I103&lt;&gt;"",I103,0),"")</f>
        <v/>
      </c>
      <c r="AI92" s="106" t="str">
        <f>IF(AH92="","",IF(AH92&gt;0,ROUND(AH92/LARGE(AH88:AH102,1),3),0))</f>
        <v/>
      </c>
    </row>
    <row r="93" spans="1:35" ht="13.5" x14ac:dyDescent="0.25">
      <c r="A93" s="59" t="str">
        <f>+$A$17</f>
        <v/>
      </c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2"/>
      <c r="M93" s="23"/>
      <c r="N93" s="22"/>
      <c r="O93" s="23"/>
      <c r="P93" s="22"/>
      <c r="Q93" s="23"/>
      <c r="R93" s="22"/>
      <c r="S93" s="23"/>
      <c r="T93" s="22"/>
      <c r="U93" s="23"/>
      <c r="V93" s="22"/>
      <c r="W93" s="23"/>
      <c r="X93" s="22"/>
      <c r="Y93" s="23"/>
      <c r="Z93" s="22"/>
      <c r="AA93" s="23"/>
      <c r="AB93" s="22"/>
      <c r="AC93" s="23"/>
      <c r="AE93" s="29" t="str">
        <f t="shared" si="6"/>
        <v/>
      </c>
      <c r="AG93" s="7" t="str">
        <f>+$A$17</f>
        <v/>
      </c>
      <c r="AH93" s="7" t="str">
        <f>IF(A93&lt;&gt;"",IF(AE93&lt;&gt;"",AE93,0)+IF(K103&lt;&gt;"",K103,0),"")</f>
        <v/>
      </c>
      <c r="AI93" s="106" t="str">
        <f>IF(AH93="","",IF(AH93&gt;0,ROUND(AH93/LARGE(AH88:AH102,1),3),0))</f>
        <v/>
      </c>
    </row>
    <row r="94" spans="1:35" ht="13.5" x14ac:dyDescent="0.25">
      <c r="A94" s="59" t="str">
        <f>+$A$18</f>
        <v/>
      </c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2"/>
      <c r="O94" s="23"/>
      <c r="P94" s="22"/>
      <c r="Q94" s="23"/>
      <c r="R94" s="22"/>
      <c r="S94" s="23"/>
      <c r="T94" s="22"/>
      <c r="U94" s="23"/>
      <c r="V94" s="22"/>
      <c r="W94" s="23"/>
      <c r="X94" s="22"/>
      <c r="Y94" s="23"/>
      <c r="Z94" s="22"/>
      <c r="AA94" s="23"/>
      <c r="AB94" s="22"/>
      <c r="AC94" s="23"/>
      <c r="AE94" s="29" t="str">
        <f t="shared" si="6"/>
        <v/>
      </c>
      <c r="AG94" s="7" t="str">
        <f>+$A$18</f>
        <v/>
      </c>
      <c r="AH94" s="7" t="str">
        <f>IF(A94&lt;&gt;"",IF(AE94&lt;&gt;"",AE94,0)+IF(M103&lt;&gt;"",M103,0),"")</f>
        <v/>
      </c>
      <c r="AI94" s="106" t="str">
        <f>IF(AH94="","",IF(AH94&gt;0,ROUND(AH94/LARGE(AH88:AH102,1),3),0))</f>
        <v/>
      </c>
    </row>
    <row r="95" spans="1:35" ht="13.5" x14ac:dyDescent="0.25">
      <c r="A95" s="59" t="str">
        <f>+$A$19</f>
        <v/>
      </c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2"/>
      <c r="Q95" s="23"/>
      <c r="R95" s="22"/>
      <c r="S95" s="23"/>
      <c r="T95" s="22"/>
      <c r="U95" s="23"/>
      <c r="V95" s="22"/>
      <c r="W95" s="23"/>
      <c r="X95" s="22"/>
      <c r="Y95" s="23"/>
      <c r="Z95" s="22"/>
      <c r="AA95" s="23"/>
      <c r="AB95" s="22"/>
      <c r="AC95" s="23"/>
      <c r="AE95" s="29" t="str">
        <f t="shared" si="6"/>
        <v/>
      </c>
      <c r="AG95" s="7" t="str">
        <f>+$A$19</f>
        <v/>
      </c>
      <c r="AH95" s="7" t="str">
        <f>IF(A95&lt;&gt;"",IF(AE95&lt;&gt;"",AE95,0)+IF(O103&lt;&gt;"",O103,0),"")</f>
        <v/>
      </c>
      <c r="AI95" s="106" t="str">
        <f>IF(AH95="","",IF(AH95&gt;0,ROUND(AH95/LARGE(AH88:AH102,1),3),0))</f>
        <v/>
      </c>
    </row>
    <row r="96" spans="1:35" ht="13.5" x14ac:dyDescent="0.25">
      <c r="A96" s="59" t="str">
        <f>+$A$20</f>
        <v/>
      </c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2"/>
      <c r="S96" s="23"/>
      <c r="T96" s="22"/>
      <c r="U96" s="23"/>
      <c r="V96" s="22"/>
      <c r="W96" s="23"/>
      <c r="X96" s="22"/>
      <c r="Y96" s="23"/>
      <c r="Z96" s="22"/>
      <c r="AA96" s="23"/>
      <c r="AB96" s="22"/>
      <c r="AC96" s="23"/>
      <c r="AE96" s="29" t="str">
        <f t="shared" si="6"/>
        <v/>
      </c>
      <c r="AG96" s="7" t="str">
        <f>+$A$20</f>
        <v/>
      </c>
      <c r="AH96" s="7" t="str">
        <f>IF(A96&lt;&gt;"",IF(AE96&lt;&gt;"",AE96,0)+IF(Q103&lt;&gt;"",Q103,0),"")</f>
        <v/>
      </c>
      <c r="AI96" s="106" t="str">
        <f>IF(AH96="","",IF(AH96&gt;0,ROUND(AH96/LARGE(AH88:AH102,1),3),0))</f>
        <v/>
      </c>
    </row>
    <row r="97" spans="1:35" ht="13.5" x14ac:dyDescent="0.25">
      <c r="A97" s="59" t="str">
        <f>+$A$21</f>
        <v/>
      </c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2"/>
      <c r="U97" s="23"/>
      <c r="V97" s="22"/>
      <c r="W97" s="23"/>
      <c r="X97" s="22"/>
      <c r="Y97" s="23"/>
      <c r="Z97" s="22"/>
      <c r="AA97" s="23"/>
      <c r="AB97" s="22"/>
      <c r="AC97" s="23"/>
      <c r="AE97" s="29" t="str">
        <f t="shared" si="6"/>
        <v/>
      </c>
      <c r="AG97" s="7" t="str">
        <f>+$A$21</f>
        <v/>
      </c>
      <c r="AH97" s="7" t="str">
        <f>IF(A97&lt;&gt;"",IF(AE97&lt;&gt;"",AE97,0)+IF(S103&lt;&gt;"",S103,0),"")</f>
        <v/>
      </c>
      <c r="AI97" s="106" t="str">
        <f>IF(AH97="","",IF(AH97&gt;0,ROUND(AH97/LARGE(AH88:AH102,1),3),0))</f>
        <v/>
      </c>
    </row>
    <row r="98" spans="1:35" ht="13.5" x14ac:dyDescent="0.25">
      <c r="A98" s="59" t="str">
        <f>+$A$22</f>
        <v/>
      </c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2"/>
      <c r="W98" s="23"/>
      <c r="X98" s="22"/>
      <c r="Y98" s="23"/>
      <c r="Z98" s="22"/>
      <c r="AA98" s="23"/>
      <c r="AB98" s="22"/>
      <c r="AC98" s="23"/>
      <c r="AE98" s="29" t="str">
        <f t="shared" si="6"/>
        <v/>
      </c>
      <c r="AG98" s="7" t="str">
        <f>+$A$22</f>
        <v/>
      </c>
      <c r="AH98" s="7" t="str">
        <f>IF(A98&lt;&gt;"",IF(AE98&lt;&gt;"",AE98,0)+IF(U103&lt;&gt;"",U103,0),"")</f>
        <v/>
      </c>
      <c r="AI98" s="106" t="str">
        <f>IF(AH98="","",IF(AH98&gt;0,ROUND(AH98/LARGE(AH88:AH102,1),3),0))</f>
        <v/>
      </c>
    </row>
    <row r="99" spans="1:35" ht="13.5" x14ac:dyDescent="0.25">
      <c r="A99" s="59" t="str">
        <f>+$A$23</f>
        <v/>
      </c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2"/>
      <c r="Y99" s="23"/>
      <c r="Z99" s="22"/>
      <c r="AA99" s="23"/>
      <c r="AB99" s="22"/>
      <c r="AC99" s="23"/>
      <c r="AE99" s="29" t="str">
        <f t="shared" si="6"/>
        <v/>
      </c>
      <c r="AG99" s="7" t="str">
        <f>+$A$23</f>
        <v/>
      </c>
      <c r="AH99" s="7" t="str">
        <f>IF(A99&lt;&gt;"",IF(AE99&lt;&gt;"",AE99,0)+IF(W103&lt;&gt;"",W103,0),"")</f>
        <v/>
      </c>
      <c r="AI99" s="106" t="str">
        <f>IF(AH99="","",IF(AH99&gt;0,ROUND(AH99/LARGE(AH88:AH102,1),3),0))</f>
        <v/>
      </c>
    </row>
    <row r="100" spans="1:35" ht="13.5" x14ac:dyDescent="0.25">
      <c r="A100" s="59" t="str">
        <f>+$A$24</f>
        <v/>
      </c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2"/>
      <c r="AA100" s="23"/>
      <c r="AB100" s="22"/>
      <c r="AC100" s="23"/>
      <c r="AE100" s="29" t="str">
        <f t="shared" si="6"/>
        <v/>
      </c>
      <c r="AG100" s="7" t="str">
        <f>+$A$24</f>
        <v/>
      </c>
      <c r="AH100" s="7" t="str">
        <f>IF(A100&lt;&gt;"",IF(AE100&lt;&gt;"",AE100,0)+IF(Y103&lt;&gt;"",Y103,0),"")</f>
        <v/>
      </c>
      <c r="AI100" s="106" t="str">
        <f>IF(AH100="","",IF(AH100&gt;0,ROUND(AH100/LARGE(AH88:AH102,1),3),0))</f>
        <v/>
      </c>
    </row>
    <row r="101" spans="1:35" ht="13.5" x14ac:dyDescent="0.25">
      <c r="A101" s="59" t="str">
        <f>+$A$25</f>
        <v/>
      </c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2"/>
      <c r="AC101" s="23"/>
      <c r="AE101" s="29" t="str">
        <f t="shared" si="6"/>
        <v/>
      </c>
      <c r="AG101" s="7" t="str">
        <f>+$A$25</f>
        <v/>
      </c>
      <c r="AH101" s="7" t="str">
        <f>IF(A101&lt;&gt;"",IF(AE101&lt;&gt;"",AE101,0)+IF(AA103&lt;&gt;"",AA103,0),"")</f>
        <v/>
      </c>
      <c r="AI101" s="106" t="str">
        <f>IF(AH101="","",IF(AH101&gt;0,ROUND(AH101/LARGE(AH88:AH102,1),3),0))</f>
        <v/>
      </c>
    </row>
    <row r="102" spans="1:35" x14ac:dyDescent="0.2">
      <c r="A102" s="59" t="str">
        <f>+$A$26</f>
        <v/>
      </c>
      <c r="C102" s="3"/>
      <c r="AE102" s="26"/>
      <c r="AG102" s="40" t="str">
        <f>+$A$26</f>
        <v/>
      </c>
      <c r="AH102" s="40" t="str">
        <f>IF(A102&lt;&gt;"",IF(AE102&lt;&gt;"",AE102,0)+IF(AC103&lt;&gt;"",AC103,0),"")</f>
        <v/>
      </c>
      <c r="AI102" s="107" t="str">
        <f>IF(AH102="","",IF(AH102&gt;0,ROUND(AH102/LARGE(AH88:AH102,1),3),0))</f>
        <v/>
      </c>
    </row>
    <row r="103" spans="1:35" s="26" customFormat="1" x14ac:dyDescent="0.2">
      <c r="C103" s="27" t="str">
        <f>IF(C87="","",SUM(C88:C101))</f>
        <v/>
      </c>
      <c r="E103" s="27" t="str">
        <f>IF(E87="","",SUM(E88:E101))</f>
        <v/>
      </c>
      <c r="G103" s="27" t="str">
        <f>IF(G87="","",SUM(G88:G101))</f>
        <v/>
      </c>
      <c r="I103" s="27" t="str">
        <f>IF(I87="","",SUM(I88:I101))</f>
        <v/>
      </c>
      <c r="K103" s="27" t="str">
        <f>IF(K87="","",SUM(K88:K101))</f>
        <v/>
      </c>
      <c r="M103" s="27" t="str">
        <f>IF(M87="","",SUM(M88:M101))</f>
        <v/>
      </c>
      <c r="O103" s="27" t="str">
        <f>IF(O87="","",SUM(O88:O101))</f>
        <v/>
      </c>
      <c r="Q103" s="27" t="str">
        <f>IF(Q87="","",SUM(Q88:Q101))</f>
        <v/>
      </c>
      <c r="S103" s="27" t="str">
        <f>IF(S87="","",SUM(S88:S101))</f>
        <v/>
      </c>
      <c r="U103" s="27" t="str">
        <f>IF(U87="","",SUM(U88:U101))</f>
        <v/>
      </c>
      <c r="W103" s="27" t="str">
        <f>IF(W87="","",SUM(W88:W101))</f>
        <v/>
      </c>
      <c r="X103" s="27"/>
      <c r="Y103" s="27" t="str">
        <f>IF(Y87="","",SUM(Y88:Y101))</f>
        <v/>
      </c>
      <c r="AA103" s="27" t="str">
        <f>IF(AA87="","",SUM(AA88:AA101))</f>
        <v/>
      </c>
      <c r="AC103" s="27" t="str">
        <f>IF(AC87="","",SUM(AC88:AC101))</f>
        <v/>
      </c>
      <c r="AG103" s="41"/>
      <c r="AH103" s="93"/>
      <c r="AI103" s="41"/>
    </row>
    <row r="104" spans="1:35" ht="24" customHeight="1" x14ac:dyDescent="0.2">
      <c r="AC104" s="8" t="str">
        <f>"Firma ("&amp;Anagrafica!B92&amp;")"</f>
        <v>Firma ()</v>
      </c>
      <c r="AE104" s="88"/>
      <c r="AF104" s="88"/>
      <c r="AG104" s="89"/>
      <c r="AH104" s="88"/>
      <c r="AI104" s="88"/>
    </row>
    <row r="105" spans="1:35" ht="18.75" x14ac:dyDescent="0.3">
      <c r="A105" s="19" t="str">
        <f>IF(Anagrafica!A93&lt;&gt;"",Anagrafica!A93&amp;" - "&amp;Anagrafica!B93,"")</f>
        <v/>
      </c>
      <c r="B105" s="20"/>
      <c r="D105" s="1"/>
    </row>
    <row r="106" spans="1:35" s="5" customFormat="1" ht="13.5" customHeight="1" x14ac:dyDescent="0.2">
      <c r="A106" s="4" t="s">
        <v>10</v>
      </c>
      <c r="C106" s="60" t="str">
        <f>$A$13</f>
        <v/>
      </c>
      <c r="E106" s="60" t="str">
        <f>+$A$14</f>
        <v/>
      </c>
      <c r="G106" s="60" t="str">
        <f>+$A$15</f>
        <v/>
      </c>
      <c r="I106" s="60" t="str">
        <f>+$A$16</f>
        <v/>
      </c>
      <c r="K106" s="60" t="str">
        <f>+$A$17</f>
        <v/>
      </c>
      <c r="M106" s="60" t="str">
        <f>+$A$18</f>
        <v/>
      </c>
      <c r="O106" s="60" t="str">
        <f>+$A$19</f>
        <v/>
      </c>
      <c r="Q106" s="60" t="str">
        <f>+$A$20</f>
        <v/>
      </c>
      <c r="S106" s="60" t="str">
        <f>+$A$21</f>
        <v/>
      </c>
      <c r="U106" s="60" t="str">
        <f>+$A$22</f>
        <v/>
      </c>
      <c r="W106" s="60" t="str">
        <f>+$A$23</f>
        <v/>
      </c>
      <c r="Y106" s="60" t="str">
        <f>+$A$24</f>
        <v/>
      </c>
      <c r="AA106" s="60" t="str">
        <f>+$A$25</f>
        <v/>
      </c>
      <c r="AC106" s="60" t="str">
        <f>+$A$26</f>
        <v/>
      </c>
      <c r="AE106" s="26"/>
      <c r="AG106" s="4" t="s">
        <v>10</v>
      </c>
      <c r="AH106" s="5" t="s">
        <v>1</v>
      </c>
      <c r="AI106" s="5" t="s">
        <v>0</v>
      </c>
    </row>
    <row r="107" spans="1:35" ht="13.5" x14ac:dyDescent="0.25">
      <c r="A107" s="59" t="str">
        <f>+$A$12</f>
        <v/>
      </c>
      <c r="B107" s="22"/>
      <c r="C107" s="23"/>
      <c r="D107" s="22"/>
      <c r="E107" s="23"/>
      <c r="F107" s="22"/>
      <c r="G107" s="23"/>
      <c r="H107" s="22"/>
      <c r="I107" s="23"/>
      <c r="J107" s="22"/>
      <c r="K107" s="23"/>
      <c r="L107" s="22"/>
      <c r="M107" s="23"/>
      <c r="N107" s="22"/>
      <c r="O107" s="23"/>
      <c r="P107" s="22"/>
      <c r="Q107" s="23"/>
      <c r="R107" s="22"/>
      <c r="S107" s="23"/>
      <c r="T107" s="22"/>
      <c r="U107" s="23"/>
      <c r="V107" s="22"/>
      <c r="W107" s="23"/>
      <c r="X107" s="22"/>
      <c r="Y107" s="23"/>
      <c r="Z107" s="22"/>
      <c r="AA107" s="23"/>
      <c r="AB107" s="22"/>
      <c r="AC107" s="23"/>
      <c r="AE107" s="29" t="str">
        <f t="shared" ref="AE107:AE120" si="7">IF(OR(A107="",AND(A107&lt;&gt;"",A108="")),"",SUM(B107,D107,F107,H107,J107,L107,N107,P107,R107,T107,V107,X107,Z107,AB107))</f>
        <v/>
      </c>
      <c r="AG107" s="6" t="str">
        <f>+$A$12</f>
        <v/>
      </c>
      <c r="AH107" s="6" t="str">
        <f>IF(A107&lt;&gt;"",AE107,"")</f>
        <v/>
      </c>
      <c r="AI107" s="105" t="str">
        <f>IF(AH107="","",IF(AH107&gt;0,ROUND(AH107/LARGE(AH107:AH121,1),3),0))</f>
        <v/>
      </c>
    </row>
    <row r="108" spans="1:35" ht="13.5" x14ac:dyDescent="0.25">
      <c r="A108" s="59" t="str">
        <f>+$A$13</f>
        <v/>
      </c>
      <c r="B108" s="24"/>
      <c r="C108" s="24"/>
      <c r="D108" s="22"/>
      <c r="E108" s="23"/>
      <c r="F108" s="22"/>
      <c r="G108" s="23"/>
      <c r="H108" s="22"/>
      <c r="I108" s="23"/>
      <c r="J108" s="22"/>
      <c r="K108" s="23"/>
      <c r="L108" s="22"/>
      <c r="M108" s="23"/>
      <c r="N108" s="22"/>
      <c r="O108" s="23"/>
      <c r="P108" s="22"/>
      <c r="Q108" s="23"/>
      <c r="R108" s="22"/>
      <c r="S108" s="23"/>
      <c r="T108" s="22"/>
      <c r="U108" s="23"/>
      <c r="V108" s="22"/>
      <c r="W108" s="23"/>
      <c r="X108" s="22"/>
      <c r="Y108" s="23"/>
      <c r="Z108" s="22"/>
      <c r="AA108" s="23"/>
      <c r="AB108" s="22"/>
      <c r="AC108" s="23"/>
      <c r="AE108" s="29" t="str">
        <f t="shared" si="7"/>
        <v/>
      </c>
      <c r="AG108" s="7" t="str">
        <f>+$A$13</f>
        <v/>
      </c>
      <c r="AH108" s="7" t="str">
        <f>IF(A108&lt;&gt;"",IF(AE108&lt;&gt;"",AE108,0)+IF(C122&lt;&gt;"",C122,0),"")</f>
        <v/>
      </c>
      <c r="AI108" s="106" t="str">
        <f>IF(AH108="","",IF(AH108&gt;0,ROUND(AH108/LARGE(AH107:AH121,1),3),0))</f>
        <v/>
      </c>
    </row>
    <row r="109" spans="1:35" ht="13.5" x14ac:dyDescent="0.25">
      <c r="A109" s="59" t="str">
        <f>+$A$14</f>
        <v/>
      </c>
      <c r="B109" s="24"/>
      <c r="C109" s="24"/>
      <c r="D109" s="24"/>
      <c r="E109" s="24"/>
      <c r="F109" s="22"/>
      <c r="G109" s="23"/>
      <c r="H109" s="22"/>
      <c r="I109" s="23"/>
      <c r="J109" s="22"/>
      <c r="K109" s="23"/>
      <c r="L109" s="22"/>
      <c r="M109" s="23"/>
      <c r="N109" s="22"/>
      <c r="O109" s="23"/>
      <c r="P109" s="22"/>
      <c r="Q109" s="23"/>
      <c r="R109" s="22"/>
      <c r="S109" s="23"/>
      <c r="T109" s="22"/>
      <c r="U109" s="23"/>
      <c r="V109" s="22"/>
      <c r="W109" s="23"/>
      <c r="X109" s="22"/>
      <c r="Y109" s="23"/>
      <c r="Z109" s="22"/>
      <c r="AA109" s="23"/>
      <c r="AB109" s="22"/>
      <c r="AC109" s="23"/>
      <c r="AE109" s="29" t="str">
        <f t="shared" si="7"/>
        <v/>
      </c>
      <c r="AG109" s="7" t="str">
        <f>+$A$14</f>
        <v/>
      </c>
      <c r="AH109" s="7" t="str">
        <f>IF(A109&lt;&gt;"",IF(AE109&lt;&gt;"",AE109,0)+IF(E122&lt;&gt;"",E122,0),"")</f>
        <v/>
      </c>
      <c r="AI109" s="106" t="str">
        <f>IF(AH109="","",IF(AH109&gt;0,ROUND(AH109/LARGE(AH107:AH121,1),3),0))</f>
        <v/>
      </c>
    </row>
    <row r="110" spans="1:35" ht="13.5" x14ac:dyDescent="0.25">
      <c r="A110" s="59" t="str">
        <f>+$A$15</f>
        <v/>
      </c>
      <c r="B110" s="24"/>
      <c r="C110" s="24"/>
      <c r="D110" s="24"/>
      <c r="E110" s="24"/>
      <c r="F110" s="24"/>
      <c r="G110" s="24"/>
      <c r="H110" s="22"/>
      <c r="I110" s="23"/>
      <c r="J110" s="22"/>
      <c r="K110" s="23"/>
      <c r="L110" s="22"/>
      <c r="M110" s="23"/>
      <c r="N110" s="22"/>
      <c r="O110" s="23"/>
      <c r="P110" s="22"/>
      <c r="Q110" s="23"/>
      <c r="R110" s="22"/>
      <c r="S110" s="23"/>
      <c r="T110" s="22"/>
      <c r="U110" s="23"/>
      <c r="V110" s="22"/>
      <c r="W110" s="23"/>
      <c r="X110" s="22"/>
      <c r="Y110" s="23"/>
      <c r="Z110" s="22"/>
      <c r="AA110" s="23"/>
      <c r="AB110" s="22"/>
      <c r="AC110" s="23"/>
      <c r="AE110" s="29" t="str">
        <f t="shared" si="7"/>
        <v/>
      </c>
      <c r="AG110" s="7" t="str">
        <f>+$A$15</f>
        <v/>
      </c>
      <c r="AH110" s="7" t="str">
        <f>IF(A110&lt;&gt;"",IF(AE110&lt;&gt;"",AE110,0)+IF(G122&lt;&gt;"",G122,0),"")</f>
        <v/>
      </c>
      <c r="AI110" s="106" t="str">
        <f>IF(AH110="","",IF(AH110&gt;0,ROUND(AH110/LARGE(AH107:AH121,1),3),0))</f>
        <v/>
      </c>
    </row>
    <row r="111" spans="1:35" ht="13.5" x14ac:dyDescent="0.25">
      <c r="A111" s="59" t="str">
        <f>+$A$16</f>
        <v/>
      </c>
      <c r="B111" s="24"/>
      <c r="C111" s="24"/>
      <c r="D111" s="24"/>
      <c r="E111" s="24"/>
      <c r="F111" s="24"/>
      <c r="G111" s="24"/>
      <c r="H111" s="24"/>
      <c r="I111" s="24"/>
      <c r="J111" s="22"/>
      <c r="K111" s="23"/>
      <c r="L111" s="22"/>
      <c r="M111" s="23"/>
      <c r="N111" s="22"/>
      <c r="O111" s="23"/>
      <c r="P111" s="22"/>
      <c r="Q111" s="23"/>
      <c r="R111" s="22"/>
      <c r="S111" s="23"/>
      <c r="T111" s="22"/>
      <c r="U111" s="23"/>
      <c r="V111" s="22"/>
      <c r="W111" s="23"/>
      <c r="X111" s="22"/>
      <c r="Y111" s="23"/>
      <c r="Z111" s="22"/>
      <c r="AA111" s="23"/>
      <c r="AB111" s="22"/>
      <c r="AC111" s="23"/>
      <c r="AE111" s="29" t="str">
        <f t="shared" si="7"/>
        <v/>
      </c>
      <c r="AG111" s="7" t="str">
        <f>+$A$16</f>
        <v/>
      </c>
      <c r="AH111" s="7" t="str">
        <f>IF(A111&lt;&gt;"",IF(AE111&lt;&gt;"",AE111,0)+IF(I122&lt;&gt;"",I122,0),"")</f>
        <v/>
      </c>
      <c r="AI111" s="106" t="str">
        <f>IF(AH111="","",IF(AH111&gt;0,ROUND(AH111/LARGE(AH107:AH121,1),3),0))</f>
        <v/>
      </c>
    </row>
    <row r="112" spans="1:35" ht="13.5" x14ac:dyDescent="0.25">
      <c r="A112" s="59" t="str">
        <f>+$A$17</f>
        <v/>
      </c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2"/>
      <c r="M112" s="23"/>
      <c r="N112" s="22"/>
      <c r="O112" s="23"/>
      <c r="P112" s="22"/>
      <c r="Q112" s="23"/>
      <c r="R112" s="22"/>
      <c r="S112" s="23"/>
      <c r="T112" s="22"/>
      <c r="U112" s="23"/>
      <c r="V112" s="22"/>
      <c r="W112" s="23"/>
      <c r="X112" s="22"/>
      <c r="Y112" s="23"/>
      <c r="Z112" s="22"/>
      <c r="AA112" s="23"/>
      <c r="AB112" s="22"/>
      <c r="AC112" s="23"/>
      <c r="AE112" s="29" t="str">
        <f t="shared" si="7"/>
        <v/>
      </c>
      <c r="AG112" s="7" t="str">
        <f>+$A$17</f>
        <v/>
      </c>
      <c r="AH112" s="7" t="str">
        <f>IF(A112&lt;&gt;"",IF(AE112&lt;&gt;"",AE112,0)+IF(K122&lt;&gt;"",K122,0),"")</f>
        <v/>
      </c>
      <c r="AI112" s="106" t="str">
        <f>IF(AH112="","",IF(AH112&gt;0,ROUND(AH112/LARGE(AH107:AH121,1),3),0))</f>
        <v/>
      </c>
    </row>
    <row r="113" spans="1:35" ht="13.5" x14ac:dyDescent="0.25">
      <c r="A113" s="59" t="str">
        <f>+$A$18</f>
        <v/>
      </c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2"/>
      <c r="O113" s="23"/>
      <c r="P113" s="22"/>
      <c r="Q113" s="23"/>
      <c r="R113" s="22"/>
      <c r="S113" s="23"/>
      <c r="T113" s="22"/>
      <c r="U113" s="23"/>
      <c r="V113" s="22"/>
      <c r="W113" s="23"/>
      <c r="X113" s="22"/>
      <c r="Y113" s="23"/>
      <c r="Z113" s="22"/>
      <c r="AA113" s="23"/>
      <c r="AB113" s="22"/>
      <c r="AC113" s="23"/>
      <c r="AE113" s="29" t="str">
        <f t="shared" si="7"/>
        <v/>
      </c>
      <c r="AG113" s="7" t="str">
        <f>+$A$18</f>
        <v/>
      </c>
      <c r="AH113" s="7" t="str">
        <f>IF(A113&lt;&gt;"",IF(AE113&lt;&gt;"",AE113,0)+IF(M122&lt;&gt;"",M122,0),"")</f>
        <v/>
      </c>
      <c r="AI113" s="106" t="str">
        <f>IF(AH113="","",IF(AH113&gt;0,ROUND(AH113/LARGE(AH107:AH121,1),3),0))</f>
        <v/>
      </c>
    </row>
    <row r="114" spans="1:35" ht="13.5" x14ac:dyDescent="0.25">
      <c r="A114" s="59" t="str">
        <f>+$A$19</f>
        <v/>
      </c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2"/>
      <c r="Q114" s="23"/>
      <c r="R114" s="22"/>
      <c r="S114" s="23"/>
      <c r="T114" s="22"/>
      <c r="U114" s="23"/>
      <c r="V114" s="22"/>
      <c r="W114" s="23"/>
      <c r="X114" s="22"/>
      <c r="Y114" s="23"/>
      <c r="Z114" s="22"/>
      <c r="AA114" s="23"/>
      <c r="AB114" s="22"/>
      <c r="AC114" s="23"/>
      <c r="AE114" s="29" t="str">
        <f t="shared" si="7"/>
        <v/>
      </c>
      <c r="AG114" s="7" t="str">
        <f>+$A$19</f>
        <v/>
      </c>
      <c r="AH114" s="7" t="str">
        <f>IF(A114&lt;&gt;"",IF(AE114&lt;&gt;"",AE114,0)+IF(O122&lt;&gt;"",O122,0),"")</f>
        <v/>
      </c>
      <c r="AI114" s="106" t="str">
        <f>IF(AH114="","",IF(AH114&gt;0,ROUND(AH114/LARGE(AH107:AH121,1),3),0))</f>
        <v/>
      </c>
    </row>
    <row r="115" spans="1:35" ht="13.5" x14ac:dyDescent="0.25">
      <c r="A115" s="59" t="str">
        <f>+$A$20</f>
        <v/>
      </c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79"/>
      <c r="P115" s="24"/>
      <c r="Q115" s="24"/>
      <c r="R115" s="22"/>
      <c r="S115" s="23"/>
      <c r="T115" s="22"/>
      <c r="U115" s="23"/>
      <c r="V115" s="22"/>
      <c r="W115" s="23"/>
      <c r="X115" s="22"/>
      <c r="Y115" s="23"/>
      <c r="Z115" s="22"/>
      <c r="AA115" s="23"/>
      <c r="AB115" s="22"/>
      <c r="AC115" s="23"/>
      <c r="AE115" s="29" t="str">
        <f t="shared" si="7"/>
        <v/>
      </c>
      <c r="AG115" s="7" t="str">
        <f>+$A$20</f>
        <v/>
      </c>
      <c r="AH115" s="7" t="str">
        <f>IF(A115&lt;&gt;"",IF(AE115&lt;&gt;"",AE115,0)+IF(Q122&lt;&gt;"",Q122,0),"")</f>
        <v/>
      </c>
      <c r="AI115" s="106" t="str">
        <f>IF(AH115="","",IF(AH115&gt;0,ROUND(AH115/LARGE(AH107:AH121,1),3),0))</f>
        <v/>
      </c>
    </row>
    <row r="116" spans="1:35" ht="13.5" x14ac:dyDescent="0.25">
      <c r="A116" s="59" t="str">
        <f>+$A$21</f>
        <v/>
      </c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2"/>
      <c r="U116" s="23"/>
      <c r="V116" s="22"/>
      <c r="W116" s="23"/>
      <c r="X116" s="22"/>
      <c r="Y116" s="23"/>
      <c r="Z116" s="22"/>
      <c r="AA116" s="23"/>
      <c r="AB116" s="22"/>
      <c r="AC116" s="23"/>
      <c r="AE116" s="29" t="str">
        <f t="shared" si="7"/>
        <v/>
      </c>
      <c r="AG116" s="7" t="str">
        <f>+$A$21</f>
        <v/>
      </c>
      <c r="AH116" s="7" t="str">
        <f>IF(A116&lt;&gt;"",IF(AE116&lt;&gt;"",AE116,0)+IF(S122&lt;&gt;"",S122,0),"")</f>
        <v/>
      </c>
      <c r="AI116" s="106" t="str">
        <f>IF(AH116="","",IF(AH116&gt;0,ROUND(AH116/LARGE(AH107:AH121,1),3),0))</f>
        <v/>
      </c>
    </row>
    <row r="117" spans="1:35" ht="13.5" x14ac:dyDescent="0.25">
      <c r="A117" s="59" t="str">
        <f>+$A$22</f>
        <v/>
      </c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2"/>
      <c r="W117" s="23"/>
      <c r="X117" s="22"/>
      <c r="Y117" s="23"/>
      <c r="Z117" s="22"/>
      <c r="AA117" s="23"/>
      <c r="AB117" s="22"/>
      <c r="AC117" s="23"/>
      <c r="AE117" s="29" t="str">
        <f t="shared" si="7"/>
        <v/>
      </c>
      <c r="AG117" s="7" t="str">
        <f>+$A$22</f>
        <v/>
      </c>
      <c r="AH117" s="7" t="str">
        <f>IF(A117&lt;&gt;"",IF(AE117&lt;&gt;"",AE117,0)+IF(U122&lt;&gt;"",U122,0),"")</f>
        <v/>
      </c>
      <c r="AI117" s="106" t="str">
        <f>IF(AH117="","",IF(AH117&gt;0,ROUND(AH117/LARGE(AH107:AH121,1),3),0))</f>
        <v/>
      </c>
    </row>
    <row r="118" spans="1:35" ht="13.5" x14ac:dyDescent="0.25">
      <c r="A118" s="59" t="str">
        <f>+$A$23</f>
        <v/>
      </c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2"/>
      <c r="Y118" s="23"/>
      <c r="Z118" s="22"/>
      <c r="AA118" s="23"/>
      <c r="AB118" s="22"/>
      <c r="AC118" s="23"/>
      <c r="AE118" s="29" t="str">
        <f t="shared" si="7"/>
        <v/>
      </c>
      <c r="AG118" s="7" t="str">
        <f>+$A$23</f>
        <v/>
      </c>
      <c r="AH118" s="7" t="str">
        <f>IF(A118&lt;&gt;"",IF(AE118&lt;&gt;"",AE118,0)+IF(W122&lt;&gt;"",W122,0),"")</f>
        <v/>
      </c>
      <c r="AI118" s="106" t="str">
        <f>IF(AH118="","",IF(AH118&gt;0,ROUND(AH118/LARGE(AH107:AH121,1),3),0))</f>
        <v/>
      </c>
    </row>
    <row r="119" spans="1:35" ht="13.5" x14ac:dyDescent="0.25">
      <c r="A119" s="59" t="str">
        <f>+$A$24</f>
        <v/>
      </c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2"/>
      <c r="AA119" s="23"/>
      <c r="AB119" s="22"/>
      <c r="AC119" s="23"/>
      <c r="AE119" s="29" t="str">
        <f t="shared" si="7"/>
        <v/>
      </c>
      <c r="AG119" s="7" t="str">
        <f>+$A$24</f>
        <v/>
      </c>
      <c r="AH119" s="7" t="str">
        <f>IF(A119&lt;&gt;"",IF(AE119&lt;&gt;"",AE119,0)+IF(Y122&lt;&gt;"",Y122,0),"")</f>
        <v/>
      </c>
      <c r="AI119" s="106" t="str">
        <f>IF(AH119="","",IF(AH119&gt;0,ROUND(AH119/LARGE(AH107:AH121,1),3),0))</f>
        <v/>
      </c>
    </row>
    <row r="120" spans="1:35" ht="13.5" x14ac:dyDescent="0.25">
      <c r="A120" s="59" t="str">
        <f>+$A$25</f>
        <v/>
      </c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2"/>
      <c r="AC120" s="23"/>
      <c r="AE120" s="29" t="str">
        <f t="shared" si="7"/>
        <v/>
      </c>
      <c r="AG120" s="7" t="str">
        <f>+$A$25</f>
        <v/>
      </c>
      <c r="AH120" s="7" t="str">
        <f>IF(A120&lt;&gt;"",IF(AE120&lt;&gt;"",AE120,0)+IF(AA122&lt;&gt;"",AA122,0),"")</f>
        <v/>
      </c>
      <c r="AI120" s="106" t="str">
        <f>IF(AH120="","",IF(AH120&gt;0,ROUND(AH120/LARGE(AH107:AH121,1),3),0))</f>
        <v/>
      </c>
    </row>
    <row r="121" spans="1:35" x14ac:dyDescent="0.2">
      <c r="A121" s="59" t="str">
        <f>+$A$26</f>
        <v/>
      </c>
      <c r="C121" s="3"/>
      <c r="AE121" s="26"/>
      <c r="AG121" s="40" t="str">
        <f>+$A$26</f>
        <v/>
      </c>
      <c r="AH121" s="40" t="str">
        <f>IF(A121&lt;&gt;"",IF(AE121&lt;&gt;"",AE121,0)+IF(AC122&lt;&gt;"",AC122,0),"")</f>
        <v/>
      </c>
      <c r="AI121" s="107" t="str">
        <f>IF(AH121="","",IF(AH121&gt;0,ROUND(AH121/LARGE(AH107:AH121,1),3),0))</f>
        <v/>
      </c>
    </row>
    <row r="122" spans="1:35" s="26" customFormat="1" x14ac:dyDescent="0.2">
      <c r="C122" s="27" t="str">
        <f>IF(C106="","",SUM(C107:C120))</f>
        <v/>
      </c>
      <c r="E122" s="27" t="str">
        <f>IF(E106="","",SUM(E107:E120))</f>
        <v/>
      </c>
      <c r="G122" s="27" t="str">
        <f>IF(G106="","",SUM(G107:G120))</f>
        <v/>
      </c>
      <c r="I122" s="27" t="str">
        <f>IF(I106="","",SUM(I107:I120))</f>
        <v/>
      </c>
      <c r="K122" s="27" t="str">
        <f>IF(K106="","",SUM(K107:K120))</f>
        <v/>
      </c>
      <c r="M122" s="27" t="str">
        <f>IF(M106="","",SUM(M107:M120))</f>
        <v/>
      </c>
      <c r="O122" s="27" t="str">
        <f>IF(O106="","",SUM(O107:O120))</f>
        <v/>
      </c>
      <c r="Q122" s="27" t="str">
        <f>IF(Q106="","",SUM(Q107:Q120))</f>
        <v/>
      </c>
      <c r="S122" s="27" t="str">
        <f>IF(S106="","",SUM(S107:S120))</f>
        <v/>
      </c>
      <c r="U122" s="27" t="str">
        <f>IF(U106="","",SUM(U107:U120))</f>
        <v/>
      </c>
      <c r="W122" s="27" t="str">
        <f>IF(W106="","",SUM(W107:W120))</f>
        <v/>
      </c>
      <c r="X122" s="27"/>
      <c r="Y122" s="27" t="str">
        <f>IF(Y106="","",SUM(Y107:Y120))</f>
        <v/>
      </c>
      <c r="AA122" s="27" t="str">
        <f>IF(AA106="","",SUM(AA107:AA120))</f>
        <v/>
      </c>
      <c r="AC122" s="27" t="str">
        <f>IF(AC106="","",SUM(AC107:AC120))</f>
        <v/>
      </c>
      <c r="AG122" s="41"/>
      <c r="AH122" s="93"/>
      <c r="AI122" s="41"/>
    </row>
    <row r="123" spans="1:35" ht="24" customHeight="1" x14ac:dyDescent="0.2">
      <c r="AC123" s="8" t="str">
        <f>"Firma ("&amp;Anagrafica!B93&amp;")"</f>
        <v>Firma ()</v>
      </c>
      <c r="AE123" s="88"/>
      <c r="AF123" s="88"/>
      <c r="AG123" s="89"/>
      <c r="AH123" s="88"/>
      <c r="AI123" s="88"/>
    </row>
  </sheetData>
  <mergeCells count="70">
    <mergeCell ref="AB25:AE25"/>
    <mergeCell ref="AB26:AE26"/>
    <mergeCell ref="AB20:AE20"/>
    <mergeCell ref="AB21:AE21"/>
    <mergeCell ref="AB22:AE22"/>
    <mergeCell ref="AB23:AE23"/>
    <mergeCell ref="AB24:AE24"/>
    <mergeCell ref="AB18:AE18"/>
    <mergeCell ref="AB19:AE19"/>
    <mergeCell ref="B16:S16"/>
    <mergeCell ref="B17:S17"/>
    <mergeCell ref="B18:S18"/>
    <mergeCell ref="B19:S19"/>
    <mergeCell ref="X18:AA18"/>
    <mergeCell ref="AB16:AE16"/>
    <mergeCell ref="B22:S22"/>
    <mergeCell ref="B21:S21"/>
    <mergeCell ref="A1:AG1"/>
    <mergeCell ref="T14:W14"/>
    <mergeCell ref="T15:W15"/>
    <mergeCell ref="X11:AA11"/>
    <mergeCell ref="X12:AA12"/>
    <mergeCell ref="B12:S12"/>
    <mergeCell ref="B13:S13"/>
    <mergeCell ref="B14:S14"/>
    <mergeCell ref="B15:S15"/>
    <mergeCell ref="X13:AA13"/>
    <mergeCell ref="X14:AA14"/>
    <mergeCell ref="X15:AA15"/>
    <mergeCell ref="A5:AI5"/>
    <mergeCell ref="A8:AG8"/>
    <mergeCell ref="A9:AG9"/>
    <mergeCell ref="A11:S11"/>
    <mergeCell ref="T16:W16"/>
    <mergeCell ref="T17:W17"/>
    <mergeCell ref="T11:W11"/>
    <mergeCell ref="T12:W12"/>
    <mergeCell ref="T13:W13"/>
    <mergeCell ref="X16:AA16"/>
    <mergeCell ref="X17:AA17"/>
    <mergeCell ref="AB17:AE17"/>
    <mergeCell ref="AB13:AE13"/>
    <mergeCell ref="AB14:AE14"/>
    <mergeCell ref="AB15:AE15"/>
    <mergeCell ref="AB11:AE11"/>
    <mergeCell ref="AB12:AE12"/>
    <mergeCell ref="P27:S27"/>
    <mergeCell ref="T27:W27"/>
    <mergeCell ref="T26:W26"/>
    <mergeCell ref="T24:W24"/>
    <mergeCell ref="T18:W18"/>
    <mergeCell ref="T19:W19"/>
    <mergeCell ref="T20:W20"/>
    <mergeCell ref="T23:W23"/>
    <mergeCell ref="T25:W25"/>
    <mergeCell ref="T22:W22"/>
    <mergeCell ref="B20:S20"/>
    <mergeCell ref="T21:W21"/>
    <mergeCell ref="B24:S24"/>
    <mergeCell ref="B25:S25"/>
    <mergeCell ref="B23:S23"/>
    <mergeCell ref="B26:S26"/>
    <mergeCell ref="X25:AA25"/>
    <mergeCell ref="X26:AA26"/>
    <mergeCell ref="X19:AA19"/>
    <mergeCell ref="X20:AA20"/>
    <mergeCell ref="X21:AA21"/>
    <mergeCell ref="X22:AA22"/>
    <mergeCell ref="X23:AA23"/>
    <mergeCell ref="X24:AA24"/>
  </mergeCells>
  <phoneticPr fontId="0" type="noConversion"/>
  <conditionalFormatting sqref="C46 W46:Y46 C65 E46 G46 I46 K46 M46 O46 Q46 U46 S46 AC84 W65:Y65 E65 G65 I65 K65 M65 O65 Q65 U65 S65 AC65 AA65 AA46 C84 W84:Y84 E84 G84 I84 K84 M84 O84 Q84 U84 S84 AA84 AC46 C103 AC122 W103:Y103 E103 G103 I103 K103 M103 O103 Q103 U103 S103 AC103 AA103 C122 W122:Y122 E122 G122 I122 K122 M122 O122 Q122 U122 S122 AA122">
    <cfRule type="expression" dxfId="959" priority="1" stopIfTrue="1">
      <formula>C30=""</formula>
    </cfRule>
  </conditionalFormatting>
  <conditionalFormatting sqref="B52:E63 B51:C51 H54:I63 J55:K63 L56:M63 N57:O63 P58:Q63 R59:S63 T60:U63 V61:W63 X62:Y63 Z63:AA63 F53:G63 Z82:AA82 F72:G82 H73:I82 J74:K82 L75:M82 N76:O82 P77:Q82 R78:S82 T79:U82 V80:W82 X81:Y82 B71:E82 B70:C70 B90:E101 B89:C89 H92:I101 J93:K101 L94:M101 N95:O101 P96:Q101 R97:S101 T98:U101 V99:W101 X100:Y101 Z101:AA101 F91:G101 Z120:AA120 F110:G120 H111:I120 J112:K120 L113:M120 N114:O120 P115:Q120 R116:S120 T117:U120 V118:W120 X119:Y120 B109:E120 B108:C108 B33:E44 B32:C32 H35:I44 J36:K44 L37:M44 N38:O44 P39:Q44 R40:S44 T41:U44 V42:W44 X43:Y44 Z44:AA44 F34:G44">
    <cfRule type="expression" dxfId="958" priority="2" stopIfTrue="1">
      <formula>AND($A32&lt;&gt;"",$A33="")</formula>
    </cfRule>
    <cfRule type="expression" dxfId="957" priority="3" stopIfTrue="1">
      <formula>$A32=""</formula>
    </cfRule>
  </conditionalFormatting>
  <conditionalFormatting sqref="B50 D50:D51 F50:F52 H50:H53 J50:J54 L50:L55 N50:N56 P50:P57 R50:R58 T50:T59 V50:V60 X50:X61 Z50:Z62 AB50:AB63">
    <cfRule type="expression" dxfId="956" priority="4" stopIfTrue="1">
      <formula>AND(OR($A50="",C$49=""),$AE50&lt;&gt;"")</formula>
    </cfRule>
    <cfRule type="expression" dxfId="955" priority="5" stopIfTrue="1">
      <formula>OR($A50="",C$49="")</formula>
    </cfRule>
  </conditionalFormatting>
  <conditionalFormatting sqref="C50 E50:E51 G50:G52 I50:I53 K50:K54 M50:M55 O50:O56 Q50:Q57 S50:S58 U50:U59 W50:W60 Y50:Y61 AA50:AA62 AC50:AC63 C88 E88:E89 G88:G90 I88:I91 K88:K92 M88:M93 O88:O94 Q88:Q95 S88:S96 U88:U97 W88:W98 Y88:Y99 AA88:AA100 AC88:AC101">
    <cfRule type="expression" dxfId="954" priority="6" stopIfTrue="1">
      <formula>AND(OR($A50="",C$49=""),$AE50&lt;&gt;"")</formula>
    </cfRule>
    <cfRule type="expression" dxfId="953" priority="7" stopIfTrue="1">
      <formula>C$49=""</formula>
    </cfRule>
  </conditionalFormatting>
  <conditionalFormatting sqref="B69 F69:F71 D69:D70 H69:H72 J69:J73 L69:L74 N69:N75 P69:P76 R69:R77 T69:T78 V69:V79 X69:X80 Z69:Z81 AB69:AB82 X118">
    <cfRule type="expression" dxfId="952" priority="8" stopIfTrue="1">
      <formula>AND(OR($A69="",C$68=""),$AE69&lt;&gt;"")</formula>
    </cfRule>
    <cfRule type="expression" dxfId="951" priority="9" stopIfTrue="1">
      <formula>OR($A69="",C$68="")</formula>
    </cfRule>
  </conditionalFormatting>
  <conditionalFormatting sqref="C69 G69:G71 E69:E70 I69:I72 K69:K73 M69:M74 O69:O75 Q69:Q76 S69:S77 U69:U78 W69:W79 Y69:Y80 AA69:AA81 AC69:AC82 C107 G107:G109 E107:E108 I107:I110 K107:K111 M107:M112 O107:O113 Q107:Q114 S107:S115 U107:U116 W107:W117 Y107:Y118 AA107:AA119 AC107:AC120">
    <cfRule type="expression" dxfId="950" priority="10" stopIfTrue="1">
      <formula>AND(OR($A69="",C$68=""),$AE69&lt;&gt;"")</formula>
    </cfRule>
    <cfRule type="expression" dxfId="949" priority="11" stopIfTrue="1">
      <formula>C$68=""</formula>
    </cfRule>
  </conditionalFormatting>
  <conditionalFormatting sqref="B88 D88:D89 F88:F90 H88:H91 J88:J92 L88:L93 N88:N94 P88:P95 R88:R96 T88:T97 V88:V98 X88:X99 Z88:Z100 AB88:AB101">
    <cfRule type="expression" dxfId="948" priority="12" stopIfTrue="1">
      <formula>AND(OR($A88="",C$87=""),$AE88&lt;&gt;"")</formula>
    </cfRule>
    <cfRule type="expression" dxfId="947" priority="13" stopIfTrue="1">
      <formula>OR($A88="",C$87="")</formula>
    </cfRule>
  </conditionalFormatting>
  <conditionalFormatting sqref="B107 D107:D108 F107:F109 H107:H110 J107:J111 L107:L112 N107:N113 P107:P114 R107:R115 T107:T116 V107:V117 X107:X117 Z107:Z119 AB107:AB120">
    <cfRule type="expression" dxfId="946" priority="14" stopIfTrue="1">
      <formula>AND(OR($A107="",C$106=""),$AE107&lt;&gt;"")</formula>
    </cfRule>
    <cfRule type="expression" dxfId="945" priority="15" stopIfTrue="1">
      <formula>OR($A107="",C$106="")</formula>
    </cfRule>
  </conditionalFormatting>
  <conditionalFormatting sqref="B31 D31:D32 R31:R39 AB31:AB44 Z31:Z43 X31:X42 V31:V41 T31:T40 P31:P38 N31:N37 L31:L36 J31:J35 H31:H34 F31:F33">
    <cfRule type="expression" dxfId="944" priority="16" stopIfTrue="1">
      <formula>AND(OR($A31="",C$30=""),$AE31&lt;&gt;"")</formula>
    </cfRule>
    <cfRule type="expression" dxfId="943" priority="17" stopIfTrue="1">
      <formula>OR($A31="",C$30="")</formula>
    </cfRule>
  </conditionalFormatting>
  <conditionalFormatting sqref="C31 E31:E32 S31:S39 AC31:AC44 AA31:AA43 Y31:Y42 W31:W41 U31:U40 Q31:Q38 O31:O37 M31:M36 K31:K35 I31:I34 G31:G33">
    <cfRule type="expression" dxfId="942" priority="18" stopIfTrue="1">
      <formula>AND(OR($A31="",C$30=""),$AE31&lt;&gt;"")</formula>
    </cfRule>
    <cfRule type="expression" dxfId="941" priority="19" stopIfTrue="1">
      <formula>C$30=""</formula>
    </cfRule>
  </conditionalFormatting>
  <conditionalFormatting sqref="A31:A45 A107:A121 AE107:AE120 B106:AC106 AE88:AE101 A88:A102 B87:AC87 A69:A83 B68:AC68 AE69:AE82 AE50:AE63 B49:AC49 A50:A64 B30:AC30 AE31:AE44">
    <cfRule type="cellIs" dxfId="940" priority="20" stopIfTrue="1" operator="equal">
      <formula>""</formula>
    </cfRule>
  </conditionalFormatting>
  <hyperlinks>
    <hyperlink ref="A1" location="Anagrafica!A1" display="Torna alla scheda Anagrafica" xr:uid="{00000000-0004-0000-2D00-000000000000}"/>
  </hyperlinks>
  <pageMargins left="0.39370078740157483" right="0.39370078740157483" top="0.39370078740157483" bottom="0.78740157480314965" header="0.51181102362204722" footer="0.39370078740157483"/>
  <pageSetup paperSize="9" scale="42" orientation="portrait" r:id="rId1"/>
  <headerFooter alignWithMargins="0">
    <oddFooter>&amp;L&amp;"Arial Narrow,Normale"&amp;8&amp;D&amp;R&amp;"Arial Narrow,Normale"&amp;A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Foglio68">
    <tabColor indexed="42"/>
    <pageSetUpPr fitToPage="1"/>
  </sheetPr>
  <dimension ref="A1:AI123"/>
  <sheetViews>
    <sheetView showGridLines="0" view="pageBreakPreview" topLeftCell="A5" zoomScaleNormal="100" workbookViewId="0">
      <selection activeCell="U38" sqref="U38"/>
    </sheetView>
  </sheetViews>
  <sheetFormatPr defaultColWidth="9.140625" defaultRowHeight="12.75" x14ac:dyDescent="0.2"/>
  <cols>
    <col min="1" max="2" width="3.85546875" style="3" customWidth="1"/>
    <col min="3" max="3" width="3.85546875" style="5" bestFit="1" customWidth="1"/>
    <col min="4" max="4" width="3.140625" style="3" customWidth="1"/>
    <col min="5" max="31" width="3" style="3" customWidth="1"/>
    <col min="32" max="32" width="2.42578125" style="3" customWidth="1"/>
    <col min="33" max="33" width="3.5703125" style="26" customWidth="1"/>
    <col min="34" max="35" width="10.85546875" style="3" customWidth="1"/>
    <col min="36" max="43" width="3" style="3" customWidth="1"/>
    <col min="44" max="44" width="3.140625" style="3" customWidth="1"/>
    <col min="45" max="16384" width="9.140625" style="3"/>
  </cols>
  <sheetData>
    <row r="1" spans="1:35" ht="26.25" customHeight="1" x14ac:dyDescent="0.2">
      <c r="A1" s="353" t="s">
        <v>21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</row>
    <row r="2" spans="1:35" s="30" customFormat="1" ht="13.5" x14ac:dyDescent="0.25">
      <c r="A2" s="45" t="s">
        <v>16</v>
      </c>
      <c r="B2" s="46"/>
      <c r="C2" s="47"/>
      <c r="D2" s="48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9"/>
      <c r="AH2" s="49"/>
      <c r="AI2" s="49"/>
    </row>
    <row r="3" spans="1:35" s="31" customFormat="1" ht="13.5" x14ac:dyDescent="0.25">
      <c r="A3" s="50"/>
      <c r="B3" s="50"/>
      <c r="C3" s="51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</row>
    <row r="4" spans="1:35" s="9" customFormat="1" ht="6" customHeight="1" x14ac:dyDescent="0.3">
      <c r="A4" s="52"/>
      <c r="B4" s="52"/>
      <c r="C4" s="53"/>
      <c r="D4" s="54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</row>
    <row r="5" spans="1:35" s="9" customFormat="1" ht="39.75" customHeight="1" x14ac:dyDescent="0.3">
      <c r="A5" s="411" t="str">
        <f>IF(Anagrafica!A3&lt;&gt;"",Anagrafica!A3,"")</f>
        <v>CDC ___/______/______ ANNO_______ (agg. P se plurien.) 
TITOLO DEL CDC______________________________</v>
      </c>
      <c r="B5" s="411"/>
      <c r="C5" s="411"/>
      <c r="D5" s="411"/>
      <c r="E5" s="411"/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  <c r="Q5" s="411"/>
      <c r="R5" s="411"/>
      <c r="S5" s="411"/>
      <c r="T5" s="411"/>
      <c r="U5" s="411"/>
      <c r="V5" s="411"/>
      <c r="W5" s="411"/>
      <c r="X5" s="411"/>
      <c r="Y5" s="411"/>
      <c r="Z5" s="411"/>
      <c r="AA5" s="411"/>
      <c r="AB5" s="411"/>
      <c r="AC5" s="411"/>
      <c r="AD5" s="411"/>
      <c r="AE5" s="411"/>
      <c r="AF5" s="411"/>
      <c r="AG5" s="411"/>
      <c r="AH5" s="411"/>
      <c r="AI5" s="411"/>
    </row>
    <row r="6" spans="1:35" s="9" customFormat="1" ht="20.25" x14ac:dyDescent="0.3">
      <c r="A6" s="33"/>
      <c r="B6" s="33"/>
      <c r="C6" s="58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</row>
    <row r="7" spans="1:35" s="9" customFormat="1" ht="20.25" x14ac:dyDescent="0.3">
      <c r="C7" s="10"/>
      <c r="D7" s="11"/>
    </row>
    <row r="8" spans="1:35" s="72" customFormat="1" ht="18.75" x14ac:dyDescent="0.3">
      <c r="A8" s="412" t="str">
        <f>"Criterio: "&amp; Anagrafica!A43&amp;" - "&amp;Anagrafica!B43</f>
        <v xml:space="preserve">Criterio:  - </v>
      </c>
      <c r="B8" s="412"/>
      <c r="C8" s="412"/>
      <c r="D8" s="412"/>
      <c r="E8" s="412"/>
      <c r="F8" s="412"/>
      <c r="G8" s="412"/>
      <c r="H8" s="412"/>
      <c r="I8" s="412"/>
      <c r="J8" s="412"/>
      <c r="K8" s="412"/>
      <c r="L8" s="412"/>
      <c r="M8" s="412"/>
      <c r="N8" s="412"/>
      <c r="O8" s="412"/>
      <c r="P8" s="412"/>
      <c r="Q8" s="412"/>
      <c r="R8" s="412"/>
      <c r="S8" s="412"/>
      <c r="T8" s="412"/>
      <c r="U8" s="412"/>
      <c r="V8" s="412"/>
      <c r="W8" s="412"/>
      <c r="X8" s="412"/>
      <c r="Y8" s="412"/>
      <c r="Z8" s="412"/>
      <c r="AA8" s="412"/>
      <c r="AB8" s="412"/>
      <c r="AC8" s="412"/>
      <c r="AD8" s="412"/>
      <c r="AE8" s="412"/>
      <c r="AF8" s="412"/>
      <c r="AG8" s="412"/>
      <c r="AH8" s="82" t="s">
        <v>15</v>
      </c>
      <c r="AI8" s="83" t="str">
        <f>IF(+Anagrafica!C43&lt;&gt;"",Anagrafica!C43,"")</f>
        <v/>
      </c>
    </row>
    <row r="9" spans="1:35" s="1" customFormat="1" ht="24" customHeight="1" x14ac:dyDescent="0.3">
      <c r="A9" s="413" t="str">
        <f>"Sottocriterio: " &amp; Anagrafica!A50&amp;" - "&amp;Anagrafica!B50</f>
        <v xml:space="preserve">Sottocriterio:  - </v>
      </c>
      <c r="B9" s="413"/>
      <c r="C9" s="413"/>
      <c r="D9" s="413"/>
      <c r="E9" s="413"/>
      <c r="F9" s="413"/>
      <c r="G9" s="413"/>
      <c r="H9" s="413"/>
      <c r="I9" s="413"/>
      <c r="J9" s="413"/>
      <c r="K9" s="413"/>
      <c r="L9" s="413"/>
      <c r="M9" s="413"/>
      <c r="N9" s="413"/>
      <c r="O9" s="413"/>
      <c r="P9" s="413"/>
      <c r="Q9" s="413"/>
      <c r="R9" s="413"/>
      <c r="S9" s="413"/>
      <c r="T9" s="413"/>
      <c r="U9" s="413"/>
      <c r="V9" s="413"/>
      <c r="W9" s="413"/>
      <c r="X9" s="413"/>
      <c r="Y9" s="413"/>
      <c r="Z9" s="413"/>
      <c r="AA9" s="413"/>
      <c r="AB9" s="413"/>
      <c r="AC9" s="413"/>
      <c r="AD9" s="413"/>
      <c r="AE9" s="413"/>
      <c r="AF9" s="413"/>
      <c r="AG9" s="413"/>
      <c r="AH9" s="65" t="s">
        <v>18</v>
      </c>
      <c r="AI9" s="84" t="str">
        <f>IF(+Anagrafica!C50&lt;&gt;"",Anagrafica!C50,"")</f>
        <v/>
      </c>
    </row>
    <row r="10" spans="1:35" ht="18" x14ac:dyDescent="0.25">
      <c r="B10" s="1"/>
      <c r="D10" s="1"/>
      <c r="AB10" s="4"/>
      <c r="AC10" s="4"/>
      <c r="AD10" s="4"/>
      <c r="AE10" s="4"/>
    </row>
    <row r="11" spans="1:35" ht="29.25" customHeight="1" x14ac:dyDescent="0.2">
      <c r="A11" s="385" t="s">
        <v>17</v>
      </c>
      <c r="B11" s="385"/>
      <c r="C11" s="385"/>
      <c r="D11" s="385"/>
      <c r="E11" s="385"/>
      <c r="F11" s="385"/>
      <c r="G11" s="385"/>
      <c r="H11" s="385"/>
      <c r="I11" s="385"/>
      <c r="J11" s="385"/>
      <c r="K11" s="385"/>
      <c r="L11" s="385"/>
      <c r="M11" s="385"/>
      <c r="N11" s="385"/>
      <c r="O11" s="385"/>
      <c r="P11" s="385"/>
      <c r="Q11" s="385"/>
      <c r="R11" s="385"/>
      <c r="S11" s="385"/>
      <c r="T11" s="385" t="s">
        <v>23</v>
      </c>
      <c r="U11" s="385"/>
      <c r="V11" s="385"/>
      <c r="W11" s="385"/>
      <c r="X11" s="385" t="s">
        <v>25</v>
      </c>
      <c r="Y11" s="385"/>
      <c r="Z11" s="385"/>
      <c r="AA11" s="385"/>
      <c r="AB11" s="385" t="s">
        <v>24</v>
      </c>
      <c r="AC11" s="385"/>
      <c r="AD11" s="385"/>
      <c r="AE11" s="385"/>
      <c r="AF11" s="26"/>
      <c r="AI11" s="21" t="s">
        <v>19</v>
      </c>
    </row>
    <row r="12" spans="1:35" ht="16.5" x14ac:dyDescent="0.3">
      <c r="A12" s="61" t="str">
        <f>IF($AI$9&lt;&gt;"",IF(Anagrafica!A99&lt;&gt;"",Anagrafica!A99,""),"")</f>
        <v/>
      </c>
      <c r="B12" s="409" t="str">
        <f>IF(A12&lt;&gt;"",IF(Anagrafica!B99&lt;&gt;"",Anagrafica!B99,""),"")</f>
        <v/>
      </c>
      <c r="C12" s="409"/>
      <c r="D12" s="409"/>
      <c r="E12" s="409"/>
      <c r="F12" s="409"/>
      <c r="G12" s="409"/>
      <c r="H12" s="409"/>
      <c r="I12" s="409"/>
      <c r="J12" s="409"/>
      <c r="K12" s="409"/>
      <c r="L12" s="409"/>
      <c r="M12" s="409"/>
      <c r="N12" s="409"/>
      <c r="O12" s="409"/>
      <c r="P12" s="409"/>
      <c r="Q12" s="409"/>
      <c r="R12" s="409"/>
      <c r="S12" s="410"/>
      <c r="T12" s="372" t="str">
        <f>IF(A12&lt;&gt;"",IF(AI31&lt;&gt;"",AI31,0)+IF(AI50&lt;&gt;"",AI50,0)+IF(AI69&lt;&gt;"",AI69,0)+IF(AI88&lt;&gt;"",AI88,0)+IF(AI107&lt;&gt;"",AI107,0),"")</f>
        <v/>
      </c>
      <c r="U12" s="373"/>
      <c r="V12" s="373"/>
      <c r="W12" s="373"/>
      <c r="X12" s="372" t="str">
        <f>IF(T12&lt;&gt;"",ROUND(T12/COUNTA(Anagrafica!$B$89:$C$93),3),"")</f>
        <v/>
      </c>
      <c r="Y12" s="373"/>
      <c r="Z12" s="373"/>
      <c r="AA12" s="390"/>
      <c r="AB12" s="372" t="str">
        <f>IF(T12="","",IF(T12&gt;0,ROUND(X12/LARGE($X$12:$AA$26,1),3),0))</f>
        <v/>
      </c>
      <c r="AC12" s="373"/>
      <c r="AD12" s="373"/>
      <c r="AE12" s="390"/>
      <c r="AF12" s="94"/>
      <c r="AG12" s="94"/>
      <c r="AH12" s="95"/>
      <c r="AI12" s="85" t="str">
        <f t="shared" ref="AI12:AI26" si="0">IF(AB12&lt;&gt;"",IF(AB12&gt;0,ROUND(AB12*IF($AI$9&lt;&gt;"",$AI$9,$AI$8),3),0),"")</f>
        <v/>
      </c>
    </row>
    <row r="13" spans="1:35" ht="16.5" x14ac:dyDescent="0.3">
      <c r="A13" s="62" t="str">
        <f>IF($AI$9&lt;&gt;"",IF(Anagrafica!A100&lt;&gt;"",Anagrafica!A100,""),"")</f>
        <v/>
      </c>
      <c r="B13" s="374" t="str">
        <f>IF(A13&lt;&gt;"",IF(Anagrafica!B100&lt;&gt;"",Anagrafica!B100,""),"")</f>
        <v/>
      </c>
      <c r="C13" s="374"/>
      <c r="D13" s="374"/>
      <c r="E13" s="374"/>
      <c r="F13" s="374"/>
      <c r="G13" s="374"/>
      <c r="H13" s="374"/>
      <c r="I13" s="374"/>
      <c r="J13" s="374"/>
      <c r="K13" s="374"/>
      <c r="L13" s="374"/>
      <c r="M13" s="374"/>
      <c r="N13" s="374"/>
      <c r="O13" s="374"/>
      <c r="P13" s="374"/>
      <c r="Q13" s="374"/>
      <c r="R13" s="374"/>
      <c r="S13" s="376"/>
      <c r="T13" s="401" t="str">
        <f t="shared" ref="T13:T26" si="1">IF(A13&lt;&gt;"",IF(AI32&lt;&gt;"",AI32,0)+IF(AI51&lt;&gt;"",AI51,0)+IF(AI70&lt;&gt;"",AI70,0)+IF(AI89&lt;&gt;"",AI89,0)+IF(AI108&lt;&gt;"",AI108,0),"")</f>
        <v/>
      </c>
      <c r="U13" s="402"/>
      <c r="V13" s="402"/>
      <c r="W13" s="402"/>
      <c r="X13" s="401" t="str">
        <f>IF(T13&lt;&gt;"",ROUND(T13/COUNTA(Anagrafica!$B$89:$C$93),3),"")</f>
        <v/>
      </c>
      <c r="Y13" s="402"/>
      <c r="Z13" s="402"/>
      <c r="AA13" s="403"/>
      <c r="AB13" s="401" t="str">
        <f t="shared" ref="AB13:AB26" si="2">IF(T13="","",IF(T13&gt;0,ROUND(X13/LARGE($X$12:$AA$26,1),3),0))</f>
        <v/>
      </c>
      <c r="AC13" s="402"/>
      <c r="AD13" s="402"/>
      <c r="AE13" s="403"/>
      <c r="AF13" s="96"/>
      <c r="AG13" s="96"/>
      <c r="AH13" s="97"/>
      <c r="AI13" s="86" t="str">
        <f t="shared" si="0"/>
        <v/>
      </c>
    </row>
    <row r="14" spans="1:35" ht="16.5" x14ac:dyDescent="0.3">
      <c r="A14" s="62" t="str">
        <f>IF($AI$9&lt;&gt;"",IF(Anagrafica!A101&lt;&gt;"",Anagrafica!A101,""),"")</f>
        <v/>
      </c>
      <c r="B14" s="374" t="str">
        <f>IF(A14&lt;&gt;"",IF(Anagrafica!B101&lt;&gt;"",Anagrafica!B101,""),"")</f>
        <v/>
      </c>
      <c r="C14" s="374"/>
      <c r="D14" s="374"/>
      <c r="E14" s="374"/>
      <c r="F14" s="374"/>
      <c r="G14" s="374"/>
      <c r="H14" s="374"/>
      <c r="I14" s="374"/>
      <c r="J14" s="374"/>
      <c r="K14" s="374"/>
      <c r="L14" s="374"/>
      <c r="M14" s="374"/>
      <c r="N14" s="374"/>
      <c r="O14" s="374"/>
      <c r="P14" s="374"/>
      <c r="Q14" s="374"/>
      <c r="R14" s="374"/>
      <c r="S14" s="376"/>
      <c r="T14" s="401" t="str">
        <f t="shared" si="1"/>
        <v/>
      </c>
      <c r="U14" s="402"/>
      <c r="V14" s="402"/>
      <c r="W14" s="402"/>
      <c r="X14" s="401" t="str">
        <f>IF(T14&lt;&gt;"",ROUND(T14/COUNTA(Anagrafica!$B$89:$C$93),3),"")</f>
        <v/>
      </c>
      <c r="Y14" s="402"/>
      <c r="Z14" s="402"/>
      <c r="AA14" s="403"/>
      <c r="AB14" s="401" t="str">
        <f t="shared" si="2"/>
        <v/>
      </c>
      <c r="AC14" s="402"/>
      <c r="AD14" s="402"/>
      <c r="AE14" s="403"/>
      <c r="AF14" s="96"/>
      <c r="AG14" s="96"/>
      <c r="AH14" s="97"/>
      <c r="AI14" s="86" t="str">
        <f t="shared" si="0"/>
        <v/>
      </c>
    </row>
    <row r="15" spans="1:35" ht="16.5" x14ac:dyDescent="0.3">
      <c r="A15" s="62" t="str">
        <f>IF($AI$9&lt;&gt;"",IF(Anagrafica!A102&lt;&gt;"",Anagrafica!A102,""),"")</f>
        <v/>
      </c>
      <c r="B15" s="374" t="str">
        <f>IF(A15&lt;&gt;"",IF(Anagrafica!B102&lt;&gt;"",Anagrafica!B102,""),"")</f>
        <v/>
      </c>
      <c r="C15" s="374"/>
      <c r="D15" s="374"/>
      <c r="E15" s="374"/>
      <c r="F15" s="374"/>
      <c r="G15" s="374"/>
      <c r="H15" s="374"/>
      <c r="I15" s="374"/>
      <c r="J15" s="374"/>
      <c r="K15" s="374"/>
      <c r="L15" s="374"/>
      <c r="M15" s="374"/>
      <c r="N15" s="374"/>
      <c r="O15" s="374"/>
      <c r="P15" s="374"/>
      <c r="Q15" s="374"/>
      <c r="R15" s="374"/>
      <c r="S15" s="376"/>
      <c r="T15" s="401" t="str">
        <f t="shared" si="1"/>
        <v/>
      </c>
      <c r="U15" s="402"/>
      <c r="V15" s="402"/>
      <c r="W15" s="402"/>
      <c r="X15" s="401" t="str">
        <f>IF(T15&lt;&gt;"",ROUND(T15/COUNTA(Anagrafica!$B$89:$C$93),3),"")</f>
        <v/>
      </c>
      <c r="Y15" s="402"/>
      <c r="Z15" s="402"/>
      <c r="AA15" s="403"/>
      <c r="AB15" s="401" t="str">
        <f t="shared" si="2"/>
        <v/>
      </c>
      <c r="AC15" s="402"/>
      <c r="AD15" s="402"/>
      <c r="AE15" s="403"/>
      <c r="AF15" s="96"/>
      <c r="AG15" s="96"/>
      <c r="AH15" s="97"/>
      <c r="AI15" s="86" t="str">
        <f t="shared" si="0"/>
        <v/>
      </c>
    </row>
    <row r="16" spans="1:35" ht="16.5" x14ac:dyDescent="0.3">
      <c r="A16" s="62" t="str">
        <f>IF($AI$9&lt;&gt;"",IF(Anagrafica!A103&lt;&gt;"",Anagrafica!A103,""),"")</f>
        <v/>
      </c>
      <c r="B16" s="374" t="str">
        <f>IF(A16&lt;&gt;"",IF(Anagrafica!B103&lt;&gt;"",Anagrafica!B103,""),"")</f>
        <v/>
      </c>
      <c r="C16" s="374"/>
      <c r="D16" s="374"/>
      <c r="E16" s="374"/>
      <c r="F16" s="374"/>
      <c r="G16" s="374"/>
      <c r="H16" s="374"/>
      <c r="I16" s="374"/>
      <c r="J16" s="374"/>
      <c r="K16" s="374"/>
      <c r="L16" s="374"/>
      <c r="M16" s="374"/>
      <c r="N16" s="374"/>
      <c r="O16" s="374"/>
      <c r="P16" s="374"/>
      <c r="Q16" s="374"/>
      <c r="R16" s="374"/>
      <c r="S16" s="376"/>
      <c r="T16" s="401" t="str">
        <f t="shared" si="1"/>
        <v/>
      </c>
      <c r="U16" s="402"/>
      <c r="V16" s="402"/>
      <c r="W16" s="402"/>
      <c r="X16" s="401" t="str">
        <f>IF(T16&lt;&gt;"",ROUND(T16/COUNTA(Anagrafica!$B$89:$C$93),3),"")</f>
        <v/>
      </c>
      <c r="Y16" s="402"/>
      <c r="Z16" s="402"/>
      <c r="AA16" s="403"/>
      <c r="AB16" s="401" t="str">
        <f t="shared" si="2"/>
        <v/>
      </c>
      <c r="AC16" s="402"/>
      <c r="AD16" s="402"/>
      <c r="AE16" s="403"/>
      <c r="AF16" s="96"/>
      <c r="AG16" s="96"/>
      <c r="AH16" s="97"/>
      <c r="AI16" s="86" t="str">
        <f t="shared" si="0"/>
        <v/>
      </c>
    </row>
    <row r="17" spans="1:35" ht="16.5" x14ac:dyDescent="0.3">
      <c r="A17" s="62" t="str">
        <f>IF($AI$9&lt;&gt;"",IF(Anagrafica!A104&lt;&gt;"",Anagrafica!A104,""),"")</f>
        <v/>
      </c>
      <c r="B17" s="374" t="str">
        <f>IF(A17&lt;&gt;"",IF(Anagrafica!B104&lt;&gt;"",Anagrafica!B104,""),"")</f>
        <v/>
      </c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4"/>
      <c r="N17" s="374"/>
      <c r="O17" s="374"/>
      <c r="P17" s="374"/>
      <c r="Q17" s="374"/>
      <c r="R17" s="374"/>
      <c r="S17" s="376"/>
      <c r="T17" s="401" t="str">
        <f t="shared" si="1"/>
        <v/>
      </c>
      <c r="U17" s="402"/>
      <c r="V17" s="402"/>
      <c r="W17" s="402"/>
      <c r="X17" s="401" t="str">
        <f>IF(T17&lt;&gt;"",ROUND(T17/COUNTA(Anagrafica!$B$89:$C$93),3),"")</f>
        <v/>
      </c>
      <c r="Y17" s="402"/>
      <c r="Z17" s="402"/>
      <c r="AA17" s="403"/>
      <c r="AB17" s="401" t="str">
        <f t="shared" si="2"/>
        <v/>
      </c>
      <c r="AC17" s="402"/>
      <c r="AD17" s="402"/>
      <c r="AE17" s="403"/>
      <c r="AF17" s="96"/>
      <c r="AG17" s="96"/>
      <c r="AH17" s="97"/>
      <c r="AI17" s="86" t="str">
        <f t="shared" si="0"/>
        <v/>
      </c>
    </row>
    <row r="18" spans="1:35" ht="16.5" x14ac:dyDescent="0.3">
      <c r="A18" s="62" t="str">
        <f>IF($AI$9&lt;&gt;"",IF(Anagrafica!A105&lt;&gt;"",Anagrafica!A105,""),"")</f>
        <v/>
      </c>
      <c r="B18" s="374" t="str">
        <f>IF(A18&lt;&gt;"",IF(Anagrafica!B105&lt;&gt;"",Anagrafica!B105,""),"")</f>
        <v/>
      </c>
      <c r="C18" s="374"/>
      <c r="D18" s="374"/>
      <c r="E18" s="374"/>
      <c r="F18" s="374"/>
      <c r="G18" s="374"/>
      <c r="H18" s="374"/>
      <c r="I18" s="374"/>
      <c r="J18" s="374"/>
      <c r="K18" s="374"/>
      <c r="L18" s="374"/>
      <c r="M18" s="374"/>
      <c r="N18" s="374"/>
      <c r="O18" s="374"/>
      <c r="P18" s="374"/>
      <c r="Q18" s="374"/>
      <c r="R18" s="374"/>
      <c r="S18" s="376"/>
      <c r="T18" s="401" t="str">
        <f t="shared" si="1"/>
        <v/>
      </c>
      <c r="U18" s="402"/>
      <c r="V18" s="402"/>
      <c r="W18" s="402"/>
      <c r="X18" s="401" t="str">
        <f>IF(T18&lt;&gt;"",ROUND(T18/COUNTA(Anagrafica!$B$89:$C$93),3),"")</f>
        <v/>
      </c>
      <c r="Y18" s="402"/>
      <c r="Z18" s="402"/>
      <c r="AA18" s="403"/>
      <c r="AB18" s="401" t="str">
        <f t="shared" si="2"/>
        <v/>
      </c>
      <c r="AC18" s="402"/>
      <c r="AD18" s="402"/>
      <c r="AE18" s="403"/>
      <c r="AF18" s="96"/>
      <c r="AG18" s="96"/>
      <c r="AH18" s="97"/>
      <c r="AI18" s="86" t="str">
        <f t="shared" si="0"/>
        <v/>
      </c>
    </row>
    <row r="19" spans="1:35" ht="16.5" x14ac:dyDescent="0.3">
      <c r="A19" s="62" t="str">
        <f>IF($AI$9&lt;&gt;"",IF(Anagrafica!A106&lt;&gt;"",Anagrafica!A106,""),"")</f>
        <v/>
      </c>
      <c r="B19" s="374" t="str">
        <f>IF(A19&lt;&gt;"",IF(Anagrafica!B106&lt;&gt;"",Anagrafica!B106,""),"")</f>
        <v/>
      </c>
      <c r="C19" s="374"/>
      <c r="D19" s="374"/>
      <c r="E19" s="374"/>
      <c r="F19" s="374"/>
      <c r="G19" s="374"/>
      <c r="H19" s="374"/>
      <c r="I19" s="374"/>
      <c r="J19" s="374"/>
      <c r="K19" s="374"/>
      <c r="L19" s="374"/>
      <c r="M19" s="374"/>
      <c r="N19" s="374"/>
      <c r="O19" s="374"/>
      <c r="P19" s="374"/>
      <c r="Q19" s="374"/>
      <c r="R19" s="374"/>
      <c r="S19" s="376"/>
      <c r="T19" s="401" t="str">
        <f t="shared" si="1"/>
        <v/>
      </c>
      <c r="U19" s="402"/>
      <c r="V19" s="402"/>
      <c r="W19" s="402"/>
      <c r="X19" s="401" t="str">
        <f>IF(T19&lt;&gt;"",ROUND(T19/COUNTA(Anagrafica!$B$89:$C$93),3),"")</f>
        <v/>
      </c>
      <c r="Y19" s="402"/>
      <c r="Z19" s="402"/>
      <c r="AA19" s="403"/>
      <c r="AB19" s="401" t="str">
        <f t="shared" si="2"/>
        <v/>
      </c>
      <c r="AC19" s="402"/>
      <c r="AD19" s="402"/>
      <c r="AE19" s="403"/>
      <c r="AF19" s="96"/>
      <c r="AG19" s="96"/>
      <c r="AH19" s="97"/>
      <c r="AI19" s="86" t="str">
        <f t="shared" si="0"/>
        <v/>
      </c>
    </row>
    <row r="20" spans="1:35" ht="16.5" x14ac:dyDescent="0.3">
      <c r="A20" s="62" t="str">
        <f>IF($AI$9&lt;&gt;"",IF(Anagrafica!A107&lt;&gt;"",Anagrafica!A107,""),"")</f>
        <v/>
      </c>
      <c r="B20" s="374" t="str">
        <f>IF(A20&lt;&gt;"",IF(Anagrafica!B107&lt;&gt;"",Anagrafica!B107,""),"")</f>
        <v/>
      </c>
      <c r="C20" s="374"/>
      <c r="D20" s="374"/>
      <c r="E20" s="374"/>
      <c r="F20" s="374"/>
      <c r="G20" s="374"/>
      <c r="H20" s="374"/>
      <c r="I20" s="374"/>
      <c r="J20" s="374"/>
      <c r="K20" s="374"/>
      <c r="L20" s="374"/>
      <c r="M20" s="374"/>
      <c r="N20" s="374"/>
      <c r="O20" s="374"/>
      <c r="P20" s="374"/>
      <c r="Q20" s="374"/>
      <c r="R20" s="374"/>
      <c r="S20" s="376"/>
      <c r="T20" s="401" t="str">
        <f t="shared" si="1"/>
        <v/>
      </c>
      <c r="U20" s="402"/>
      <c r="V20" s="402"/>
      <c r="W20" s="402"/>
      <c r="X20" s="401" t="str">
        <f>IF(T20&lt;&gt;"",ROUND(T20/COUNTA(Anagrafica!$B$89:$C$93),3),"")</f>
        <v/>
      </c>
      <c r="Y20" s="402"/>
      <c r="Z20" s="402"/>
      <c r="AA20" s="403"/>
      <c r="AB20" s="401" t="str">
        <f t="shared" si="2"/>
        <v/>
      </c>
      <c r="AC20" s="402"/>
      <c r="AD20" s="402"/>
      <c r="AE20" s="403"/>
      <c r="AF20" s="96"/>
      <c r="AG20" s="96"/>
      <c r="AH20" s="97"/>
      <c r="AI20" s="86" t="str">
        <f t="shared" si="0"/>
        <v/>
      </c>
    </row>
    <row r="21" spans="1:35" ht="16.5" x14ac:dyDescent="0.3">
      <c r="A21" s="62" t="str">
        <f>IF($AI$9&lt;&gt;"",IF(Anagrafica!A108&lt;&gt;"",Anagrafica!A108,""),"")</f>
        <v/>
      </c>
      <c r="B21" s="374" t="str">
        <f>IF(A21&lt;&gt;"",IF(Anagrafica!B108&lt;&gt;"",Anagrafica!B108,""),"")</f>
        <v/>
      </c>
      <c r="C21" s="374"/>
      <c r="D21" s="374"/>
      <c r="E21" s="374"/>
      <c r="F21" s="374"/>
      <c r="G21" s="374"/>
      <c r="H21" s="374"/>
      <c r="I21" s="374"/>
      <c r="J21" s="374"/>
      <c r="K21" s="374"/>
      <c r="L21" s="374"/>
      <c r="M21" s="374"/>
      <c r="N21" s="374"/>
      <c r="O21" s="374"/>
      <c r="P21" s="374"/>
      <c r="Q21" s="374"/>
      <c r="R21" s="374"/>
      <c r="S21" s="376"/>
      <c r="T21" s="401" t="str">
        <f t="shared" si="1"/>
        <v/>
      </c>
      <c r="U21" s="402"/>
      <c r="V21" s="402"/>
      <c r="W21" s="402"/>
      <c r="X21" s="401" t="str">
        <f>IF(T21&lt;&gt;"",ROUND(T21/COUNTA(Anagrafica!$B$89:$C$93),3),"")</f>
        <v/>
      </c>
      <c r="Y21" s="402"/>
      <c r="Z21" s="402"/>
      <c r="AA21" s="403"/>
      <c r="AB21" s="401" t="str">
        <f t="shared" si="2"/>
        <v/>
      </c>
      <c r="AC21" s="402"/>
      <c r="AD21" s="402"/>
      <c r="AE21" s="403"/>
      <c r="AF21" s="96"/>
      <c r="AG21" s="96"/>
      <c r="AH21" s="97"/>
      <c r="AI21" s="86" t="str">
        <f t="shared" si="0"/>
        <v/>
      </c>
    </row>
    <row r="22" spans="1:35" ht="16.5" x14ac:dyDescent="0.3">
      <c r="A22" s="62" t="str">
        <f>IF($AI$9&lt;&gt;"",IF(Anagrafica!A109&lt;&gt;"",Anagrafica!A109,""),"")</f>
        <v/>
      </c>
      <c r="B22" s="374" t="str">
        <f>IF(A22&lt;&gt;"",IF(Anagrafica!B109&lt;&gt;"",Anagrafica!B109,""),"")</f>
        <v/>
      </c>
      <c r="C22" s="374"/>
      <c r="D22" s="374"/>
      <c r="E22" s="374"/>
      <c r="F22" s="374"/>
      <c r="G22" s="374"/>
      <c r="H22" s="374"/>
      <c r="I22" s="374"/>
      <c r="J22" s="374"/>
      <c r="K22" s="374"/>
      <c r="L22" s="374"/>
      <c r="M22" s="374"/>
      <c r="N22" s="374"/>
      <c r="O22" s="374"/>
      <c r="P22" s="374"/>
      <c r="Q22" s="374"/>
      <c r="R22" s="374"/>
      <c r="S22" s="376"/>
      <c r="T22" s="401" t="str">
        <f t="shared" si="1"/>
        <v/>
      </c>
      <c r="U22" s="402"/>
      <c r="V22" s="402"/>
      <c r="W22" s="402"/>
      <c r="X22" s="401" t="str">
        <f>IF(T22&lt;&gt;"",ROUND(T22/COUNTA(Anagrafica!$B$89:$C$93),3),"")</f>
        <v/>
      </c>
      <c r="Y22" s="402"/>
      <c r="Z22" s="402"/>
      <c r="AA22" s="403"/>
      <c r="AB22" s="401" t="str">
        <f t="shared" si="2"/>
        <v/>
      </c>
      <c r="AC22" s="402"/>
      <c r="AD22" s="402"/>
      <c r="AE22" s="403"/>
      <c r="AF22" s="96"/>
      <c r="AG22" s="96"/>
      <c r="AH22" s="97"/>
      <c r="AI22" s="86" t="str">
        <f t="shared" si="0"/>
        <v/>
      </c>
    </row>
    <row r="23" spans="1:35" ht="16.5" x14ac:dyDescent="0.3">
      <c r="A23" s="62" t="str">
        <f>IF($AI$9&lt;&gt;"",IF(Anagrafica!A110&lt;&gt;"",Anagrafica!A110,""),"")</f>
        <v/>
      </c>
      <c r="B23" s="374" t="str">
        <f>IF(A23&lt;&gt;"",IF(Anagrafica!B110&lt;&gt;"",Anagrafica!B110,""),"")</f>
        <v/>
      </c>
      <c r="C23" s="374"/>
      <c r="D23" s="374"/>
      <c r="E23" s="374"/>
      <c r="F23" s="374"/>
      <c r="G23" s="374"/>
      <c r="H23" s="374"/>
      <c r="I23" s="374"/>
      <c r="J23" s="374"/>
      <c r="K23" s="374"/>
      <c r="L23" s="374"/>
      <c r="M23" s="374"/>
      <c r="N23" s="374"/>
      <c r="O23" s="374"/>
      <c r="P23" s="374"/>
      <c r="Q23" s="374"/>
      <c r="R23" s="374"/>
      <c r="S23" s="376"/>
      <c r="T23" s="401" t="str">
        <f t="shared" si="1"/>
        <v/>
      </c>
      <c r="U23" s="402"/>
      <c r="V23" s="402"/>
      <c r="W23" s="402"/>
      <c r="X23" s="401" t="str">
        <f>IF(T23&lt;&gt;"",ROUND(T23/COUNTA(Anagrafica!$B$89:$C$93),3),"")</f>
        <v/>
      </c>
      <c r="Y23" s="402"/>
      <c r="Z23" s="402"/>
      <c r="AA23" s="403"/>
      <c r="AB23" s="401" t="str">
        <f t="shared" si="2"/>
        <v/>
      </c>
      <c r="AC23" s="402"/>
      <c r="AD23" s="402"/>
      <c r="AE23" s="403"/>
      <c r="AF23" s="96"/>
      <c r="AG23" s="96"/>
      <c r="AH23" s="97"/>
      <c r="AI23" s="86" t="str">
        <f t="shared" si="0"/>
        <v/>
      </c>
    </row>
    <row r="24" spans="1:35" ht="16.5" x14ac:dyDescent="0.3">
      <c r="A24" s="62" t="str">
        <f>IF($AI$9&lt;&gt;"",IF(Anagrafica!A111&lt;&gt;"",Anagrafica!A111,""),"")</f>
        <v/>
      </c>
      <c r="B24" s="374" t="str">
        <f>IF(A24&lt;&gt;"",IF(Anagrafica!B111&lt;&gt;"",Anagrafica!B111,""),"")</f>
        <v/>
      </c>
      <c r="C24" s="374"/>
      <c r="D24" s="374"/>
      <c r="E24" s="374"/>
      <c r="F24" s="374"/>
      <c r="G24" s="374"/>
      <c r="H24" s="374"/>
      <c r="I24" s="374"/>
      <c r="J24" s="374"/>
      <c r="K24" s="374"/>
      <c r="L24" s="374"/>
      <c r="M24" s="374"/>
      <c r="N24" s="374"/>
      <c r="O24" s="374"/>
      <c r="P24" s="374"/>
      <c r="Q24" s="374"/>
      <c r="R24" s="374"/>
      <c r="S24" s="376"/>
      <c r="T24" s="401" t="str">
        <f t="shared" si="1"/>
        <v/>
      </c>
      <c r="U24" s="402"/>
      <c r="V24" s="402"/>
      <c r="W24" s="402"/>
      <c r="X24" s="401" t="str">
        <f>IF(T24&lt;&gt;"",ROUND(T24/COUNTA(Anagrafica!$B$89:$C$93),3),"")</f>
        <v/>
      </c>
      <c r="Y24" s="402"/>
      <c r="Z24" s="402"/>
      <c r="AA24" s="403"/>
      <c r="AB24" s="401" t="str">
        <f t="shared" si="2"/>
        <v/>
      </c>
      <c r="AC24" s="402"/>
      <c r="AD24" s="402"/>
      <c r="AE24" s="403"/>
      <c r="AF24" s="96"/>
      <c r="AG24" s="96"/>
      <c r="AH24" s="97"/>
      <c r="AI24" s="86" t="str">
        <f t="shared" si="0"/>
        <v/>
      </c>
    </row>
    <row r="25" spans="1:35" ht="16.5" x14ac:dyDescent="0.3">
      <c r="A25" s="62" t="str">
        <f>IF($AI$9&lt;&gt;"",IF(Anagrafica!A112&lt;&gt;"",Anagrafica!A112,""),"")</f>
        <v/>
      </c>
      <c r="B25" s="374" t="str">
        <f>IF(A25&lt;&gt;"",IF(Anagrafica!B112&lt;&gt;"",Anagrafica!B112,""),"")</f>
        <v/>
      </c>
      <c r="C25" s="374"/>
      <c r="D25" s="374"/>
      <c r="E25" s="374"/>
      <c r="F25" s="374"/>
      <c r="G25" s="374"/>
      <c r="H25" s="374"/>
      <c r="I25" s="374"/>
      <c r="J25" s="374"/>
      <c r="K25" s="374"/>
      <c r="L25" s="374"/>
      <c r="M25" s="374"/>
      <c r="N25" s="374"/>
      <c r="O25" s="374"/>
      <c r="P25" s="374"/>
      <c r="Q25" s="374"/>
      <c r="R25" s="374"/>
      <c r="S25" s="376"/>
      <c r="T25" s="401" t="str">
        <f t="shared" si="1"/>
        <v/>
      </c>
      <c r="U25" s="402"/>
      <c r="V25" s="402"/>
      <c r="W25" s="402"/>
      <c r="X25" s="401" t="str">
        <f>IF(T25&lt;&gt;"",ROUND(T25/COUNTA(Anagrafica!$B$89:$C$93),3),"")</f>
        <v/>
      </c>
      <c r="Y25" s="402"/>
      <c r="Z25" s="402"/>
      <c r="AA25" s="403"/>
      <c r="AB25" s="401" t="str">
        <f t="shared" si="2"/>
        <v/>
      </c>
      <c r="AC25" s="402"/>
      <c r="AD25" s="402"/>
      <c r="AE25" s="403"/>
      <c r="AF25" s="96"/>
      <c r="AG25" s="96"/>
      <c r="AH25" s="97"/>
      <c r="AI25" s="86" t="str">
        <f t="shared" si="0"/>
        <v/>
      </c>
    </row>
    <row r="26" spans="1:35" ht="16.5" x14ac:dyDescent="0.3">
      <c r="A26" s="63" t="str">
        <f>IF($AI$9&lt;&gt;"",IF(Anagrafica!A113&lt;&gt;"",Anagrafica!A113,""),"")</f>
        <v/>
      </c>
      <c r="B26" s="379" t="str">
        <f>IF(A26&lt;&gt;"",IF(Anagrafica!B113&lt;&gt;"",Anagrafica!B113,""),"")</f>
        <v/>
      </c>
      <c r="C26" s="379"/>
      <c r="D26" s="379"/>
      <c r="E26" s="379"/>
      <c r="F26" s="379"/>
      <c r="G26" s="379"/>
      <c r="H26" s="379"/>
      <c r="I26" s="379"/>
      <c r="J26" s="379"/>
      <c r="K26" s="379"/>
      <c r="L26" s="379"/>
      <c r="M26" s="379"/>
      <c r="N26" s="379"/>
      <c r="O26" s="379"/>
      <c r="P26" s="379"/>
      <c r="Q26" s="379"/>
      <c r="R26" s="379"/>
      <c r="S26" s="380"/>
      <c r="T26" s="407" t="str">
        <f t="shared" si="1"/>
        <v/>
      </c>
      <c r="U26" s="408"/>
      <c r="V26" s="408"/>
      <c r="W26" s="408"/>
      <c r="X26" s="404" t="str">
        <f>IF(T26&lt;&gt;"",ROUND(T26/COUNTA(Anagrafica!$B$89:$C$93),3),"")</f>
        <v/>
      </c>
      <c r="Y26" s="405"/>
      <c r="Z26" s="405"/>
      <c r="AA26" s="406"/>
      <c r="AB26" s="404" t="str">
        <f t="shared" si="2"/>
        <v/>
      </c>
      <c r="AC26" s="405"/>
      <c r="AD26" s="405"/>
      <c r="AE26" s="406"/>
      <c r="AF26" s="96"/>
      <c r="AG26" s="96"/>
      <c r="AH26" s="97"/>
      <c r="AI26" s="87" t="str">
        <f t="shared" si="0"/>
        <v/>
      </c>
    </row>
    <row r="27" spans="1:35" x14ac:dyDescent="0.2">
      <c r="A27" s="42"/>
      <c r="B27" s="42"/>
      <c r="C27" s="9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378"/>
      <c r="Q27" s="378"/>
      <c r="R27" s="378"/>
      <c r="S27" s="378"/>
      <c r="T27" s="400"/>
      <c r="U27" s="400"/>
      <c r="V27" s="400"/>
      <c r="W27" s="400"/>
      <c r="X27" s="42"/>
      <c r="Y27" s="42"/>
      <c r="Z27" s="42"/>
      <c r="AA27" s="42"/>
      <c r="AB27" s="26"/>
      <c r="AC27" s="26"/>
      <c r="AD27" s="26"/>
      <c r="AE27" s="26"/>
      <c r="AF27" s="104"/>
      <c r="AG27" s="104"/>
      <c r="AH27" s="103"/>
      <c r="AI27" s="42"/>
    </row>
    <row r="29" spans="1:35" s="20" customFormat="1" ht="16.5" x14ac:dyDescent="0.3">
      <c r="A29" s="19" t="str">
        <f>IF(Anagrafica!A89&lt;&gt;"",Anagrafica!A89&amp;" - "&amp;Anagrafica!B89,"")</f>
        <v>1 - Commissario 1</v>
      </c>
      <c r="C29" s="28"/>
      <c r="AG29" s="28"/>
    </row>
    <row r="30" spans="1:35" s="5" customFormat="1" ht="13.5" customHeight="1" x14ac:dyDescent="0.2">
      <c r="A30" s="4" t="s">
        <v>10</v>
      </c>
      <c r="C30" s="60" t="str">
        <f>$A$13</f>
        <v/>
      </c>
      <c r="E30" s="60" t="str">
        <f>+$A$14</f>
        <v/>
      </c>
      <c r="G30" s="60" t="str">
        <f>+$A$15</f>
        <v/>
      </c>
      <c r="I30" s="60" t="str">
        <f>+$A$16</f>
        <v/>
      </c>
      <c r="K30" s="60" t="str">
        <f>+$A$17</f>
        <v/>
      </c>
      <c r="M30" s="60" t="str">
        <f>+$A$18</f>
        <v/>
      </c>
      <c r="O30" s="60" t="str">
        <f>+$A$19</f>
        <v/>
      </c>
      <c r="Q30" s="60" t="str">
        <f>+$A$20</f>
        <v/>
      </c>
      <c r="S30" s="60" t="str">
        <f>+$A$21</f>
        <v/>
      </c>
      <c r="U30" s="60" t="str">
        <f>+$A$22</f>
        <v/>
      </c>
      <c r="W30" s="60" t="str">
        <f>+$A$23</f>
        <v/>
      </c>
      <c r="Y30" s="60" t="str">
        <f>+$A$24</f>
        <v/>
      </c>
      <c r="AA30" s="60" t="str">
        <f>+$A$25</f>
        <v/>
      </c>
      <c r="AC30" s="60" t="str">
        <f>+$A$26</f>
        <v/>
      </c>
      <c r="AE30" s="26"/>
      <c r="AG30" s="4" t="s">
        <v>10</v>
      </c>
      <c r="AH30" s="5" t="s">
        <v>1</v>
      </c>
      <c r="AI30" s="5" t="s">
        <v>0</v>
      </c>
    </row>
    <row r="31" spans="1:35" ht="13.5" x14ac:dyDescent="0.25">
      <c r="A31" s="59" t="str">
        <f>+$A$12</f>
        <v/>
      </c>
      <c r="B31" s="22"/>
      <c r="C31" s="23"/>
      <c r="D31" s="22"/>
      <c r="E31" s="23"/>
      <c r="F31" s="22"/>
      <c r="G31" s="23"/>
      <c r="H31" s="22"/>
      <c r="I31" s="23"/>
      <c r="J31" s="22"/>
      <c r="K31" s="23"/>
      <c r="L31" s="22"/>
      <c r="M31" s="23"/>
      <c r="N31" s="22"/>
      <c r="O31" s="23"/>
      <c r="P31" s="22"/>
      <c r="Q31" s="23"/>
      <c r="R31" s="22"/>
      <c r="S31" s="23"/>
      <c r="T31" s="22"/>
      <c r="U31" s="23"/>
      <c r="V31" s="22"/>
      <c r="W31" s="23"/>
      <c r="X31" s="22"/>
      <c r="Y31" s="23"/>
      <c r="Z31" s="22"/>
      <c r="AA31" s="23"/>
      <c r="AB31" s="22"/>
      <c r="AC31" s="23"/>
      <c r="AE31" s="29" t="str">
        <f t="shared" ref="AE31:AE44" si="3">IF(OR(A31="",AND(A31&lt;&gt;"",A32="")),"",SUM(B31,D31,F31,H31,J31,L31,N31,P31,R31,T31,V31,X31,Z31,AB31))</f>
        <v/>
      </c>
      <c r="AG31" s="6" t="str">
        <f>+$A$12</f>
        <v/>
      </c>
      <c r="AH31" s="6" t="str">
        <f>IF(A31&lt;&gt;"",AE31,"")</f>
        <v/>
      </c>
      <c r="AI31" s="105" t="str">
        <f>IF(AH31="","",IF(AH31&gt;0,ROUND(AH31/LARGE(AH31:AH45,1),3),0))</f>
        <v/>
      </c>
    </row>
    <row r="32" spans="1:35" ht="13.5" x14ac:dyDescent="0.25">
      <c r="A32" s="59" t="str">
        <f>+$A$13</f>
        <v/>
      </c>
      <c r="B32" s="24"/>
      <c r="C32" s="24"/>
      <c r="D32" s="22"/>
      <c r="E32" s="23"/>
      <c r="F32" s="22"/>
      <c r="G32" s="23"/>
      <c r="H32" s="22"/>
      <c r="I32" s="23"/>
      <c r="J32" s="22"/>
      <c r="K32" s="23"/>
      <c r="L32" s="22"/>
      <c r="M32" s="23"/>
      <c r="N32" s="22"/>
      <c r="O32" s="23"/>
      <c r="P32" s="22"/>
      <c r="Q32" s="23"/>
      <c r="R32" s="22"/>
      <c r="S32" s="23"/>
      <c r="T32" s="22"/>
      <c r="U32" s="23"/>
      <c r="V32" s="22"/>
      <c r="W32" s="23"/>
      <c r="X32" s="22"/>
      <c r="Y32" s="23"/>
      <c r="Z32" s="22"/>
      <c r="AA32" s="23"/>
      <c r="AB32" s="22"/>
      <c r="AC32" s="23"/>
      <c r="AE32" s="29" t="str">
        <f t="shared" si="3"/>
        <v/>
      </c>
      <c r="AG32" s="7" t="str">
        <f>+$A$13</f>
        <v/>
      </c>
      <c r="AH32" s="7" t="str">
        <f>IF(A32&lt;&gt;"",IF(AE32&lt;&gt;"",AE32,0)+IF(C46&lt;&gt;"",C46,0),"")</f>
        <v/>
      </c>
      <c r="AI32" s="106" t="str">
        <f>IF(AH32="","",IF(AH32&gt;0,ROUND(AH32/LARGE(AH31:AH45,1),3),0))</f>
        <v/>
      </c>
    </row>
    <row r="33" spans="1:35" ht="13.5" x14ac:dyDescent="0.25">
      <c r="A33" s="59" t="str">
        <f>+$A$14</f>
        <v/>
      </c>
      <c r="B33" s="24"/>
      <c r="C33" s="24"/>
      <c r="D33" s="24"/>
      <c r="E33" s="24"/>
      <c r="F33" s="22"/>
      <c r="G33" s="23"/>
      <c r="H33" s="22"/>
      <c r="I33" s="23"/>
      <c r="J33" s="22"/>
      <c r="K33" s="23"/>
      <c r="L33" s="22"/>
      <c r="M33" s="23"/>
      <c r="N33" s="22"/>
      <c r="O33" s="23"/>
      <c r="P33" s="22"/>
      <c r="Q33" s="23"/>
      <c r="R33" s="22"/>
      <c r="S33" s="23"/>
      <c r="T33" s="22"/>
      <c r="U33" s="23"/>
      <c r="V33" s="22"/>
      <c r="W33" s="23"/>
      <c r="X33" s="22"/>
      <c r="Y33" s="23"/>
      <c r="Z33" s="22"/>
      <c r="AA33" s="23"/>
      <c r="AB33" s="22"/>
      <c r="AC33" s="23"/>
      <c r="AE33" s="29" t="str">
        <f t="shared" si="3"/>
        <v/>
      </c>
      <c r="AG33" s="7" t="str">
        <f>+$A$14</f>
        <v/>
      </c>
      <c r="AH33" s="7" t="str">
        <f>IF(A33&lt;&gt;"",IF(AE33&lt;&gt;"",AE33,0)+IF(E46&lt;&gt;"",E46,0),"")</f>
        <v/>
      </c>
      <c r="AI33" s="106" t="str">
        <f>IF(AH33="","",IF(AH33&gt;0,ROUND(AH33/LARGE(AH31:AH45,1),3),0))</f>
        <v/>
      </c>
    </row>
    <row r="34" spans="1:35" ht="13.5" x14ac:dyDescent="0.25">
      <c r="A34" s="59" t="str">
        <f>+$A$15</f>
        <v/>
      </c>
      <c r="B34" s="24"/>
      <c r="C34" s="24"/>
      <c r="D34" s="24"/>
      <c r="E34" s="24"/>
      <c r="F34" s="24"/>
      <c r="G34" s="24"/>
      <c r="H34" s="22"/>
      <c r="I34" s="23"/>
      <c r="J34" s="22"/>
      <c r="K34" s="23"/>
      <c r="L34" s="22"/>
      <c r="M34" s="23"/>
      <c r="N34" s="22"/>
      <c r="O34" s="23"/>
      <c r="P34" s="22"/>
      <c r="Q34" s="23"/>
      <c r="R34" s="22"/>
      <c r="S34" s="23"/>
      <c r="T34" s="22"/>
      <c r="U34" s="23"/>
      <c r="V34" s="22"/>
      <c r="W34" s="23"/>
      <c r="X34" s="22"/>
      <c r="Y34" s="23"/>
      <c r="Z34" s="22"/>
      <c r="AA34" s="23"/>
      <c r="AB34" s="22"/>
      <c r="AC34" s="23"/>
      <c r="AE34" s="29" t="str">
        <f t="shared" si="3"/>
        <v/>
      </c>
      <c r="AG34" s="7" t="str">
        <f>+$A$15</f>
        <v/>
      </c>
      <c r="AH34" s="7" t="str">
        <f>IF(A34&lt;&gt;"",IF(AE34&lt;&gt;"",AE34,0)+IF(G46&lt;&gt;"",G46,0),"")</f>
        <v/>
      </c>
      <c r="AI34" s="106" t="str">
        <f>IF(AH34="","",IF(AH34&gt;0,ROUND(AH34/LARGE(AH31:AH45,1),3),0))</f>
        <v/>
      </c>
    </row>
    <row r="35" spans="1:35" ht="13.5" x14ac:dyDescent="0.25">
      <c r="A35" s="59" t="str">
        <f>+$A$16</f>
        <v/>
      </c>
      <c r="B35" s="24"/>
      <c r="C35" s="24"/>
      <c r="D35" s="24"/>
      <c r="E35" s="24"/>
      <c r="F35" s="24"/>
      <c r="G35" s="24"/>
      <c r="H35" s="24"/>
      <c r="I35" s="24"/>
      <c r="J35" s="22"/>
      <c r="K35" s="23"/>
      <c r="L35" s="22"/>
      <c r="M35" s="23"/>
      <c r="N35" s="22"/>
      <c r="O35" s="23"/>
      <c r="P35" s="22"/>
      <c r="Q35" s="23"/>
      <c r="R35" s="22"/>
      <c r="S35" s="23"/>
      <c r="T35" s="22"/>
      <c r="U35" s="23"/>
      <c r="V35" s="22"/>
      <c r="W35" s="23"/>
      <c r="X35" s="22"/>
      <c r="Y35" s="23"/>
      <c r="Z35" s="22"/>
      <c r="AA35" s="23"/>
      <c r="AB35" s="22"/>
      <c r="AC35" s="23"/>
      <c r="AE35" s="29" t="str">
        <f t="shared" si="3"/>
        <v/>
      </c>
      <c r="AG35" s="7" t="str">
        <f>+$A$16</f>
        <v/>
      </c>
      <c r="AH35" s="7" t="str">
        <f>IF(A35&lt;&gt;"",IF(AE35&lt;&gt;"",AE35,0)+IF(I46&lt;&gt;"",I46,0),"")</f>
        <v/>
      </c>
      <c r="AI35" s="106" t="str">
        <f>IF(AH35="","",IF(AH35&gt;0,ROUND(AH35/LARGE(AH31:AH45,1),3),0))</f>
        <v/>
      </c>
    </row>
    <row r="36" spans="1:35" ht="13.5" x14ac:dyDescent="0.25">
      <c r="A36" s="59" t="str">
        <f>+$A$17</f>
        <v/>
      </c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2"/>
      <c r="M36" s="23"/>
      <c r="N36" s="22"/>
      <c r="O36" s="23"/>
      <c r="P36" s="22"/>
      <c r="Q36" s="23"/>
      <c r="R36" s="22"/>
      <c r="S36" s="23"/>
      <c r="T36" s="22"/>
      <c r="U36" s="23"/>
      <c r="V36" s="22"/>
      <c r="W36" s="23"/>
      <c r="X36" s="22"/>
      <c r="Y36" s="23"/>
      <c r="Z36" s="22"/>
      <c r="AA36" s="23"/>
      <c r="AB36" s="22"/>
      <c r="AC36" s="23"/>
      <c r="AE36" s="29" t="str">
        <f t="shared" si="3"/>
        <v/>
      </c>
      <c r="AG36" s="7" t="str">
        <f>+$A$17</f>
        <v/>
      </c>
      <c r="AH36" s="7" t="str">
        <f>IF(A36&lt;&gt;"",IF(AE36&lt;&gt;"",AE36,0)+IF(K46&lt;&gt;"",K46,0),"")</f>
        <v/>
      </c>
      <c r="AI36" s="106" t="str">
        <f>IF(AH36="","",IF(AH36&gt;0,ROUND(AH36/LARGE(AH31:AH45,1),3),0))</f>
        <v/>
      </c>
    </row>
    <row r="37" spans="1:35" ht="13.5" x14ac:dyDescent="0.25">
      <c r="A37" s="59" t="str">
        <f>+$A$18</f>
        <v/>
      </c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2"/>
      <c r="O37" s="23"/>
      <c r="P37" s="22"/>
      <c r="Q37" s="23"/>
      <c r="R37" s="22"/>
      <c r="S37" s="23"/>
      <c r="T37" s="22"/>
      <c r="U37" s="23"/>
      <c r="V37" s="22"/>
      <c r="W37" s="23"/>
      <c r="X37" s="22"/>
      <c r="Y37" s="23"/>
      <c r="Z37" s="22"/>
      <c r="AA37" s="23"/>
      <c r="AB37" s="22"/>
      <c r="AC37" s="23"/>
      <c r="AE37" s="29" t="str">
        <f t="shared" si="3"/>
        <v/>
      </c>
      <c r="AG37" s="7" t="str">
        <f>+$A$18</f>
        <v/>
      </c>
      <c r="AH37" s="7" t="str">
        <f>IF(A37&lt;&gt;"",IF(AE37&lt;&gt;"",AE37,0)+IF(M46&lt;&gt;"",M46,0),"")</f>
        <v/>
      </c>
      <c r="AI37" s="106" t="str">
        <f>IF(AH37="","",IF(AH37&gt;0,ROUND(AH37/LARGE(AH31:AH45,1),3),0))</f>
        <v/>
      </c>
    </row>
    <row r="38" spans="1:35" ht="13.5" x14ac:dyDescent="0.25">
      <c r="A38" s="59" t="str">
        <f>+$A$19</f>
        <v/>
      </c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2"/>
      <c r="Q38" s="23"/>
      <c r="R38" s="22"/>
      <c r="S38" s="23"/>
      <c r="T38" s="22"/>
      <c r="U38" s="23"/>
      <c r="V38" s="22"/>
      <c r="W38" s="23"/>
      <c r="X38" s="22"/>
      <c r="Y38" s="23"/>
      <c r="Z38" s="22"/>
      <c r="AA38" s="23"/>
      <c r="AB38" s="22"/>
      <c r="AC38" s="23"/>
      <c r="AE38" s="29" t="str">
        <f t="shared" si="3"/>
        <v/>
      </c>
      <c r="AG38" s="7" t="str">
        <f>+$A$19</f>
        <v/>
      </c>
      <c r="AH38" s="7" t="str">
        <f>IF(A38&lt;&gt;"",IF(AE38&lt;&gt;"",AE38,0)+IF(O46&lt;&gt;"",O46,0),"")</f>
        <v/>
      </c>
      <c r="AI38" s="106" t="str">
        <f>IF(AH38="","",IF(AH38&gt;0,ROUND(AH38/LARGE(AH31:AH45,1),3),0))</f>
        <v/>
      </c>
    </row>
    <row r="39" spans="1:35" ht="13.5" x14ac:dyDescent="0.25">
      <c r="A39" s="59" t="str">
        <f>+$A$20</f>
        <v/>
      </c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2"/>
      <c r="S39" s="23"/>
      <c r="T39" s="22"/>
      <c r="U39" s="23"/>
      <c r="V39" s="22"/>
      <c r="W39" s="23"/>
      <c r="X39" s="22"/>
      <c r="Y39" s="23"/>
      <c r="Z39" s="22"/>
      <c r="AA39" s="23"/>
      <c r="AB39" s="22"/>
      <c r="AC39" s="23"/>
      <c r="AE39" s="29" t="str">
        <f t="shared" si="3"/>
        <v/>
      </c>
      <c r="AG39" s="7" t="str">
        <f>+$A$20</f>
        <v/>
      </c>
      <c r="AH39" s="7" t="str">
        <f>IF(A39&lt;&gt;"",IF(AE39&lt;&gt;"",AE39,0)+IF(Q46&lt;&gt;"",Q46,0),"")</f>
        <v/>
      </c>
      <c r="AI39" s="106" t="str">
        <f>IF(AH39="","",IF(AH39&gt;0,ROUND(AH39/LARGE(AH31:AH45,1),3),0))</f>
        <v/>
      </c>
    </row>
    <row r="40" spans="1:35" ht="13.5" x14ac:dyDescent="0.25">
      <c r="A40" s="59" t="str">
        <f>+$A$21</f>
        <v/>
      </c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2"/>
      <c r="U40" s="23"/>
      <c r="V40" s="22"/>
      <c r="W40" s="23"/>
      <c r="X40" s="22"/>
      <c r="Y40" s="23"/>
      <c r="Z40" s="22"/>
      <c r="AA40" s="23"/>
      <c r="AB40" s="22"/>
      <c r="AC40" s="23"/>
      <c r="AE40" s="29" t="str">
        <f t="shared" si="3"/>
        <v/>
      </c>
      <c r="AG40" s="7" t="str">
        <f>+$A$21</f>
        <v/>
      </c>
      <c r="AH40" s="7" t="str">
        <f>IF(A40&lt;&gt;"",IF(AE40&lt;&gt;"",AE40,0)+IF(S46&lt;&gt;"",S46,0),"")</f>
        <v/>
      </c>
      <c r="AI40" s="106" t="str">
        <f>IF(AH40="","",IF(AH40&gt;0,ROUND(AH40/LARGE(AH31:AH45,1),3),0))</f>
        <v/>
      </c>
    </row>
    <row r="41" spans="1:35" ht="13.5" x14ac:dyDescent="0.25">
      <c r="A41" s="59" t="str">
        <f>+$A$22</f>
        <v/>
      </c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2"/>
      <c r="W41" s="23"/>
      <c r="X41" s="22"/>
      <c r="Y41" s="23"/>
      <c r="Z41" s="22"/>
      <c r="AA41" s="23"/>
      <c r="AB41" s="22"/>
      <c r="AC41" s="23"/>
      <c r="AE41" s="29" t="str">
        <f t="shared" si="3"/>
        <v/>
      </c>
      <c r="AG41" s="7" t="str">
        <f>+$A$22</f>
        <v/>
      </c>
      <c r="AH41" s="7" t="str">
        <f>IF(A41&lt;&gt;"",IF(AE41&lt;&gt;"",AE41,0)+IF(U46&lt;&gt;"",U46,0),"")</f>
        <v/>
      </c>
      <c r="AI41" s="106" t="str">
        <f>IF(AH41="","",IF(AH41&gt;0,ROUND(AH41/LARGE(AH31:AH45,1),3),0))</f>
        <v/>
      </c>
    </row>
    <row r="42" spans="1:35" ht="13.5" x14ac:dyDescent="0.25">
      <c r="A42" s="59" t="str">
        <f>+$A$23</f>
        <v/>
      </c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2"/>
      <c r="Y42" s="23"/>
      <c r="Z42" s="22"/>
      <c r="AA42" s="23"/>
      <c r="AB42" s="22"/>
      <c r="AC42" s="23"/>
      <c r="AE42" s="29" t="str">
        <f t="shared" si="3"/>
        <v/>
      </c>
      <c r="AG42" s="7" t="str">
        <f>+$A$23</f>
        <v/>
      </c>
      <c r="AH42" s="7" t="str">
        <f>IF(A42&lt;&gt;"",IF(AE42&lt;&gt;"",AE42,0)+IF(W46&lt;&gt;"",W46,0),"")</f>
        <v/>
      </c>
      <c r="AI42" s="106" t="str">
        <f>IF(AH42="","",IF(AH42&gt;0,ROUND(AH42/LARGE(AH31:AH45,1),3),0))</f>
        <v/>
      </c>
    </row>
    <row r="43" spans="1:35" ht="13.5" x14ac:dyDescent="0.25">
      <c r="A43" s="59" t="str">
        <f>+$A$24</f>
        <v/>
      </c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2"/>
      <c r="AA43" s="23"/>
      <c r="AB43" s="22"/>
      <c r="AC43" s="23"/>
      <c r="AE43" s="29" t="str">
        <f t="shared" si="3"/>
        <v/>
      </c>
      <c r="AG43" s="7" t="str">
        <f>+$A$24</f>
        <v/>
      </c>
      <c r="AH43" s="7" t="str">
        <f>IF(A43&lt;&gt;"",IF(AE43&lt;&gt;"",AE43,0)+IF(Y46&lt;&gt;"",Y46,0),"")</f>
        <v/>
      </c>
      <c r="AI43" s="106" t="str">
        <f>IF(AH43="","",IF(AH43&gt;0,ROUND(AH43/LARGE(AH31:AH45,1),3),0))</f>
        <v/>
      </c>
    </row>
    <row r="44" spans="1:35" ht="13.5" x14ac:dyDescent="0.25">
      <c r="A44" s="59" t="str">
        <f>+$A$25</f>
        <v/>
      </c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2"/>
      <c r="AC44" s="23"/>
      <c r="AE44" s="29" t="str">
        <f t="shared" si="3"/>
        <v/>
      </c>
      <c r="AG44" s="7" t="str">
        <f>+$A$25</f>
        <v/>
      </c>
      <c r="AH44" s="7" t="str">
        <f>IF(A44&lt;&gt;"",IF(AE44&lt;&gt;"",AE44,0)+IF(AA46&lt;&gt;"",AA46,0),"")</f>
        <v/>
      </c>
      <c r="AI44" s="106" t="str">
        <f>IF(AH44="","",IF(AH44&gt;0,ROUND(AH44/LARGE(AH31:AH45,1),3),0))</f>
        <v/>
      </c>
    </row>
    <row r="45" spans="1:35" x14ac:dyDescent="0.2">
      <c r="A45" s="59" t="str">
        <f>+$A$26</f>
        <v/>
      </c>
      <c r="C45" s="3"/>
      <c r="AE45" s="26"/>
      <c r="AG45" s="40" t="str">
        <f>+$A$26</f>
        <v/>
      </c>
      <c r="AH45" s="40" t="str">
        <f>IF(A45&lt;&gt;"",IF(AE45&lt;&gt;"",AE45,0)+IF(AC46&lt;&gt;"",AC46,0),"")</f>
        <v/>
      </c>
      <c r="AI45" s="107" t="str">
        <f>IF(AH45="","",IF(AH45&gt;0,ROUND(AH45/LARGE(AH31:AH45,1),3),0))</f>
        <v/>
      </c>
    </row>
    <row r="46" spans="1:35" s="26" customFormat="1" x14ac:dyDescent="0.2">
      <c r="C46" s="27" t="str">
        <f>IF(C30="","",SUM(C31:C44))</f>
        <v/>
      </c>
      <c r="E46" s="27" t="str">
        <f>IF(E30="","",SUM(E31:E44))</f>
        <v/>
      </c>
      <c r="G46" s="27" t="str">
        <f>IF(G30="","",SUM(G31:G44))</f>
        <v/>
      </c>
      <c r="I46" s="27" t="str">
        <f>IF(I30="","",SUM(I31:I44))</f>
        <v/>
      </c>
      <c r="K46" s="27" t="str">
        <f>IF(K30="","",SUM(K31:K44))</f>
        <v/>
      </c>
      <c r="M46" s="27" t="str">
        <f>IF(M30="","",SUM(M31:M44))</f>
        <v/>
      </c>
      <c r="O46" s="27" t="str">
        <f>IF(O30="","",SUM(O31:O44))</f>
        <v/>
      </c>
      <c r="Q46" s="27" t="str">
        <f>IF(Q30="","",SUM(Q31:Q44))</f>
        <v/>
      </c>
      <c r="S46" s="27" t="str">
        <f>IF(S30="","",SUM(S31:S44))</f>
        <v/>
      </c>
      <c r="U46" s="27" t="str">
        <f>IF(U30="","",SUM(U31:U44))</f>
        <v/>
      </c>
      <c r="W46" s="27" t="str">
        <f>IF(W30="","",SUM(W31:W44))</f>
        <v/>
      </c>
      <c r="X46" s="27"/>
      <c r="Y46" s="27" t="str">
        <f>IF(Y30="","",SUM(Y31:Y44))</f>
        <v/>
      </c>
      <c r="AA46" s="27" t="str">
        <f>IF(AA30="","",SUM(AA31:AA44))</f>
        <v/>
      </c>
      <c r="AC46" s="27" t="str">
        <f>IF(AC30="","",SUM(AC31:AC44))</f>
        <v/>
      </c>
      <c r="AG46" s="41"/>
      <c r="AH46" s="93"/>
      <c r="AI46" s="41"/>
    </row>
    <row r="47" spans="1:35" ht="24" customHeight="1" x14ac:dyDescent="0.2">
      <c r="AC47" s="8" t="str">
        <f>"Firma ("&amp;Anagrafica!B89&amp;")"</f>
        <v>Firma (Commissario 1)</v>
      </c>
      <c r="AE47" s="88"/>
      <c r="AF47" s="88"/>
      <c r="AG47" s="89"/>
      <c r="AH47" s="88"/>
      <c r="AI47" s="88"/>
    </row>
    <row r="48" spans="1:35" ht="18.75" x14ac:dyDescent="0.3">
      <c r="A48" s="19" t="str">
        <f>IF(Anagrafica!A90&lt;&gt;"",Anagrafica!A90&amp;" - "&amp;Anagrafica!B90,"")</f>
        <v>2 - Commissario 2</v>
      </c>
      <c r="B48" s="20"/>
      <c r="D48" s="1"/>
      <c r="AE48" s="90"/>
      <c r="AF48" s="90"/>
      <c r="AG48" s="91"/>
      <c r="AH48" s="90"/>
      <c r="AI48" s="90"/>
    </row>
    <row r="49" spans="1:35" s="5" customFormat="1" ht="13.5" customHeight="1" x14ac:dyDescent="0.2">
      <c r="A49" s="4" t="s">
        <v>10</v>
      </c>
      <c r="C49" s="60" t="str">
        <f>$A$13</f>
        <v/>
      </c>
      <c r="E49" s="60" t="str">
        <f>+$A$14</f>
        <v/>
      </c>
      <c r="G49" s="60" t="str">
        <f>+$A$15</f>
        <v/>
      </c>
      <c r="I49" s="60" t="str">
        <f>+$A$16</f>
        <v/>
      </c>
      <c r="K49" s="60" t="str">
        <f>+$A$17</f>
        <v/>
      </c>
      <c r="M49" s="60" t="str">
        <f>+$A$18</f>
        <v/>
      </c>
      <c r="O49" s="60" t="str">
        <f>+$A$19</f>
        <v/>
      </c>
      <c r="Q49" s="60" t="str">
        <f>+$A$20</f>
        <v/>
      </c>
      <c r="S49" s="60" t="str">
        <f>+$A$21</f>
        <v/>
      </c>
      <c r="U49" s="60" t="str">
        <f>+$A$22</f>
        <v/>
      </c>
      <c r="W49" s="60" t="str">
        <f>+$A$23</f>
        <v/>
      </c>
      <c r="Y49" s="60" t="str">
        <f>+$A$24</f>
        <v/>
      </c>
      <c r="AA49" s="60" t="str">
        <f>+$A$25</f>
        <v/>
      </c>
      <c r="AC49" s="60" t="str">
        <f>+$A$26</f>
        <v/>
      </c>
      <c r="AE49" s="26"/>
      <c r="AG49" s="4" t="s">
        <v>10</v>
      </c>
      <c r="AH49" s="5" t="s">
        <v>1</v>
      </c>
      <c r="AI49" s="5" t="s">
        <v>0</v>
      </c>
    </row>
    <row r="50" spans="1:35" ht="13.5" x14ac:dyDescent="0.25">
      <c r="A50" s="59" t="str">
        <f>+$A$12</f>
        <v/>
      </c>
      <c r="B50" s="22"/>
      <c r="C50" s="23"/>
      <c r="D50" s="22"/>
      <c r="E50" s="23"/>
      <c r="F50" s="22"/>
      <c r="G50" s="23"/>
      <c r="H50" s="22"/>
      <c r="I50" s="23"/>
      <c r="J50" s="22"/>
      <c r="K50" s="23"/>
      <c r="L50" s="22"/>
      <c r="M50" s="23"/>
      <c r="N50" s="22"/>
      <c r="O50" s="23"/>
      <c r="P50" s="22"/>
      <c r="Q50" s="23"/>
      <c r="R50" s="22"/>
      <c r="S50" s="23"/>
      <c r="T50" s="22"/>
      <c r="U50" s="23"/>
      <c r="V50" s="22"/>
      <c r="W50" s="23"/>
      <c r="X50" s="22"/>
      <c r="Y50" s="23"/>
      <c r="Z50" s="22"/>
      <c r="AA50" s="23"/>
      <c r="AB50" s="22"/>
      <c r="AC50" s="23"/>
      <c r="AE50" s="29" t="str">
        <f t="shared" ref="AE50:AE63" si="4">IF(OR(A50="",AND(A50&lt;&gt;"",A51="")),"",SUM(B50,D50,F50,H50,J50,L50,N50,P50,R50,T50,V50,X50,Z50,AB50))</f>
        <v/>
      </c>
      <c r="AG50" s="6" t="str">
        <f>+$A$12</f>
        <v/>
      </c>
      <c r="AH50" s="6" t="str">
        <f>IF(A50&lt;&gt;"",AE50,"")</f>
        <v/>
      </c>
      <c r="AI50" s="105" t="str">
        <f>IF(AH50="","",IF(AH50&gt;0,ROUND(AH50/LARGE(AH50:AH64,1),3),0))</f>
        <v/>
      </c>
    </row>
    <row r="51" spans="1:35" ht="13.5" x14ac:dyDescent="0.25">
      <c r="A51" s="59" t="str">
        <f>+$A$13</f>
        <v/>
      </c>
      <c r="B51" s="24"/>
      <c r="C51" s="24"/>
      <c r="D51" s="22"/>
      <c r="E51" s="23"/>
      <c r="F51" s="22"/>
      <c r="G51" s="23"/>
      <c r="H51" s="22"/>
      <c r="I51" s="23"/>
      <c r="J51" s="22"/>
      <c r="K51" s="23"/>
      <c r="L51" s="22"/>
      <c r="M51" s="23"/>
      <c r="N51" s="22"/>
      <c r="O51" s="23"/>
      <c r="P51" s="22"/>
      <c r="Q51" s="23"/>
      <c r="R51" s="22"/>
      <c r="S51" s="23"/>
      <c r="T51" s="22"/>
      <c r="U51" s="23"/>
      <c r="V51" s="22"/>
      <c r="W51" s="23"/>
      <c r="X51" s="22"/>
      <c r="Y51" s="23"/>
      <c r="Z51" s="22"/>
      <c r="AA51" s="23"/>
      <c r="AB51" s="22"/>
      <c r="AC51" s="23"/>
      <c r="AE51" s="29" t="str">
        <f t="shared" si="4"/>
        <v/>
      </c>
      <c r="AG51" s="7" t="str">
        <f>+$A$13</f>
        <v/>
      </c>
      <c r="AH51" s="7" t="str">
        <f>IF(A51&lt;&gt;"",IF(AE51&lt;&gt;"",AE51,0)+IF(C65&lt;&gt;"",C65,0),"")</f>
        <v/>
      </c>
      <c r="AI51" s="106" t="str">
        <f>IF(AH51="","",IF(AH51&gt;0,ROUND(AH51/LARGE(AH50:AH64,1),3),0))</f>
        <v/>
      </c>
    </row>
    <row r="52" spans="1:35" ht="13.5" x14ac:dyDescent="0.25">
      <c r="A52" s="59" t="str">
        <f>+$A$14</f>
        <v/>
      </c>
      <c r="B52" s="24"/>
      <c r="C52" s="24"/>
      <c r="D52" s="24"/>
      <c r="E52" s="24"/>
      <c r="F52" s="22"/>
      <c r="G52" s="23"/>
      <c r="H52" s="22"/>
      <c r="I52" s="23"/>
      <c r="J52" s="22"/>
      <c r="K52" s="23"/>
      <c r="L52" s="22"/>
      <c r="M52" s="23"/>
      <c r="N52" s="22"/>
      <c r="O52" s="23"/>
      <c r="P52" s="22"/>
      <c r="Q52" s="23"/>
      <c r="R52" s="22"/>
      <c r="S52" s="23"/>
      <c r="T52" s="22"/>
      <c r="U52" s="23"/>
      <c r="V52" s="22"/>
      <c r="W52" s="23"/>
      <c r="X52" s="22"/>
      <c r="Y52" s="23"/>
      <c r="Z52" s="22"/>
      <c r="AA52" s="23"/>
      <c r="AB52" s="22"/>
      <c r="AC52" s="23"/>
      <c r="AE52" s="29" t="str">
        <f t="shared" si="4"/>
        <v/>
      </c>
      <c r="AG52" s="7" t="str">
        <f>+$A$14</f>
        <v/>
      </c>
      <c r="AH52" s="7" t="str">
        <f>IF(A52&lt;&gt;"",IF(AE52&lt;&gt;"",AE52,0)+IF(E65&lt;&gt;"",E65,0),"")</f>
        <v/>
      </c>
      <c r="AI52" s="106" t="str">
        <f>IF(AH52="","",IF(AH52&gt;0,ROUND(AH52/LARGE(AH50:AH64,1),3),0))</f>
        <v/>
      </c>
    </row>
    <row r="53" spans="1:35" ht="13.5" x14ac:dyDescent="0.25">
      <c r="A53" s="59" t="str">
        <f>+$A$15</f>
        <v/>
      </c>
      <c r="B53" s="24"/>
      <c r="C53" s="24"/>
      <c r="D53" s="24"/>
      <c r="E53" s="24"/>
      <c r="F53" s="24"/>
      <c r="G53" s="24"/>
      <c r="H53" s="22"/>
      <c r="I53" s="23"/>
      <c r="J53" s="22"/>
      <c r="K53" s="23"/>
      <c r="L53" s="22"/>
      <c r="M53" s="23"/>
      <c r="N53" s="22"/>
      <c r="O53" s="23"/>
      <c r="P53" s="22"/>
      <c r="Q53" s="23"/>
      <c r="R53" s="22"/>
      <c r="S53" s="23"/>
      <c r="T53" s="22"/>
      <c r="U53" s="23"/>
      <c r="V53" s="22"/>
      <c r="W53" s="23"/>
      <c r="X53" s="22"/>
      <c r="Y53" s="23"/>
      <c r="Z53" s="22"/>
      <c r="AA53" s="23"/>
      <c r="AB53" s="22"/>
      <c r="AC53" s="23"/>
      <c r="AE53" s="29" t="str">
        <f t="shared" si="4"/>
        <v/>
      </c>
      <c r="AG53" s="7" t="str">
        <f>+$A$15</f>
        <v/>
      </c>
      <c r="AH53" s="7" t="str">
        <f>IF(A53&lt;&gt;"",IF(AE53&lt;&gt;"",AE53,0)+IF(G65&lt;&gt;"",G65,0),"")</f>
        <v/>
      </c>
      <c r="AI53" s="106" t="str">
        <f>IF(AH53="","",IF(AH53&gt;0,ROUND(AH53/LARGE(AH50:AH64,1),3),0))</f>
        <v/>
      </c>
    </row>
    <row r="54" spans="1:35" ht="13.5" x14ac:dyDescent="0.25">
      <c r="A54" s="59" t="str">
        <f>+$A$16</f>
        <v/>
      </c>
      <c r="B54" s="24"/>
      <c r="C54" s="24"/>
      <c r="D54" s="24"/>
      <c r="E54" s="24"/>
      <c r="F54" s="24"/>
      <c r="G54" s="24"/>
      <c r="H54" s="24"/>
      <c r="I54" s="24"/>
      <c r="J54" s="22"/>
      <c r="K54" s="23"/>
      <c r="L54" s="22"/>
      <c r="M54" s="23"/>
      <c r="N54" s="22"/>
      <c r="O54" s="23"/>
      <c r="P54" s="22"/>
      <c r="Q54" s="23"/>
      <c r="R54" s="22"/>
      <c r="S54" s="23"/>
      <c r="T54" s="22"/>
      <c r="U54" s="23"/>
      <c r="V54" s="22"/>
      <c r="W54" s="23"/>
      <c r="X54" s="22"/>
      <c r="Y54" s="23"/>
      <c r="Z54" s="22"/>
      <c r="AA54" s="23"/>
      <c r="AB54" s="22"/>
      <c r="AC54" s="23"/>
      <c r="AE54" s="29" t="str">
        <f t="shared" si="4"/>
        <v/>
      </c>
      <c r="AG54" s="7" t="str">
        <f>+$A$16</f>
        <v/>
      </c>
      <c r="AH54" s="7" t="str">
        <f>IF(A54&lt;&gt;"",IF(AE54&lt;&gt;"",AE54,0)+IF(I65&lt;&gt;"",I65,0),"")</f>
        <v/>
      </c>
      <c r="AI54" s="106" t="str">
        <f>IF(AH54="","",IF(AH54&gt;0,ROUND(AH54/LARGE(AH50:AH64,1),3),0))</f>
        <v/>
      </c>
    </row>
    <row r="55" spans="1:35" ht="13.5" x14ac:dyDescent="0.25">
      <c r="A55" s="59" t="str">
        <f>+$A$17</f>
        <v/>
      </c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2"/>
      <c r="M55" s="23"/>
      <c r="N55" s="22"/>
      <c r="O55" s="23"/>
      <c r="P55" s="22"/>
      <c r="Q55" s="23"/>
      <c r="R55" s="22"/>
      <c r="S55" s="23"/>
      <c r="T55" s="22"/>
      <c r="U55" s="23"/>
      <c r="V55" s="22"/>
      <c r="W55" s="23"/>
      <c r="X55" s="22"/>
      <c r="Y55" s="23"/>
      <c r="Z55" s="22"/>
      <c r="AA55" s="23"/>
      <c r="AB55" s="22"/>
      <c r="AC55" s="23"/>
      <c r="AE55" s="29" t="str">
        <f t="shared" si="4"/>
        <v/>
      </c>
      <c r="AG55" s="7" t="str">
        <f>+$A$17</f>
        <v/>
      </c>
      <c r="AH55" s="7" t="str">
        <f>IF(A55&lt;&gt;"",IF(AE55&lt;&gt;"",AE55,0)+IF(K65&lt;&gt;"",K65,0),"")</f>
        <v/>
      </c>
      <c r="AI55" s="106" t="str">
        <f>IF(AH55="","",IF(AH55&gt;0,ROUND(AH55/LARGE(AH50:AH64,1),3),0))</f>
        <v/>
      </c>
    </row>
    <row r="56" spans="1:35" ht="13.5" x14ac:dyDescent="0.25">
      <c r="A56" s="59" t="str">
        <f>+$A$18</f>
        <v/>
      </c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2"/>
      <c r="O56" s="23"/>
      <c r="P56" s="22"/>
      <c r="Q56" s="23"/>
      <c r="R56" s="22"/>
      <c r="S56" s="23"/>
      <c r="T56" s="22"/>
      <c r="U56" s="23"/>
      <c r="V56" s="22"/>
      <c r="W56" s="23"/>
      <c r="X56" s="22"/>
      <c r="Y56" s="23"/>
      <c r="Z56" s="22"/>
      <c r="AA56" s="23"/>
      <c r="AB56" s="22"/>
      <c r="AC56" s="23"/>
      <c r="AE56" s="29" t="str">
        <f t="shared" si="4"/>
        <v/>
      </c>
      <c r="AG56" s="7" t="str">
        <f>+$A$18</f>
        <v/>
      </c>
      <c r="AH56" s="7" t="str">
        <f>IF(A56&lt;&gt;"",IF(AE56&lt;&gt;"",AE56,0)+IF(M65&lt;&gt;"",M65,0),"")</f>
        <v/>
      </c>
      <c r="AI56" s="106" t="str">
        <f>IF(AH56="","",IF(AH56&gt;0,ROUND(AH56/LARGE(AH50:AH64,1),3),0))</f>
        <v/>
      </c>
    </row>
    <row r="57" spans="1:35" ht="13.5" x14ac:dyDescent="0.25">
      <c r="A57" s="59" t="str">
        <f>+$A$19</f>
        <v/>
      </c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2"/>
      <c r="Q57" s="23"/>
      <c r="R57" s="22"/>
      <c r="S57" s="23"/>
      <c r="T57" s="22"/>
      <c r="U57" s="23"/>
      <c r="V57" s="22"/>
      <c r="W57" s="23"/>
      <c r="X57" s="22"/>
      <c r="Y57" s="23"/>
      <c r="Z57" s="22"/>
      <c r="AA57" s="23"/>
      <c r="AB57" s="22"/>
      <c r="AC57" s="23"/>
      <c r="AE57" s="29" t="str">
        <f t="shared" si="4"/>
        <v/>
      </c>
      <c r="AG57" s="7" t="str">
        <f>+$A$19</f>
        <v/>
      </c>
      <c r="AH57" s="7" t="str">
        <f>IF(A57&lt;&gt;"",IF(AE57&lt;&gt;"",AE57,0)+IF(O65&lt;&gt;"",O65,0),"")</f>
        <v/>
      </c>
      <c r="AI57" s="106" t="str">
        <f>IF(AH57="","",IF(AH57&gt;0,ROUND(AH57/LARGE(AH50:AH64,1),3),0))</f>
        <v/>
      </c>
    </row>
    <row r="58" spans="1:35" ht="13.5" x14ac:dyDescent="0.25">
      <c r="A58" s="59" t="str">
        <f>+$A$20</f>
        <v/>
      </c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2"/>
      <c r="S58" s="23"/>
      <c r="T58" s="22"/>
      <c r="U58" s="23"/>
      <c r="V58" s="22"/>
      <c r="W58" s="23"/>
      <c r="X58" s="22"/>
      <c r="Y58" s="23"/>
      <c r="Z58" s="22"/>
      <c r="AA58" s="23"/>
      <c r="AB58" s="22"/>
      <c r="AC58" s="23"/>
      <c r="AE58" s="29" t="str">
        <f t="shared" si="4"/>
        <v/>
      </c>
      <c r="AG58" s="7" t="str">
        <f>+$A$20</f>
        <v/>
      </c>
      <c r="AH58" s="7" t="str">
        <f>IF(A58&lt;&gt;"",IF(AE58&lt;&gt;"",AE58,0)+IF(Q65&lt;&gt;"",Q65,0),"")</f>
        <v/>
      </c>
      <c r="AI58" s="106" t="str">
        <f>IF(AH58="","",IF(AH58&gt;0,ROUND(AH58/LARGE(AH50:AH64,1),3),0))</f>
        <v/>
      </c>
    </row>
    <row r="59" spans="1:35" ht="13.5" x14ac:dyDescent="0.25">
      <c r="A59" s="59" t="str">
        <f>+$A$21</f>
        <v/>
      </c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2"/>
      <c r="U59" s="23"/>
      <c r="V59" s="22"/>
      <c r="W59" s="23"/>
      <c r="X59" s="22"/>
      <c r="Y59" s="23"/>
      <c r="Z59" s="22"/>
      <c r="AA59" s="23"/>
      <c r="AB59" s="22"/>
      <c r="AC59" s="23"/>
      <c r="AE59" s="29" t="str">
        <f t="shared" si="4"/>
        <v/>
      </c>
      <c r="AG59" s="7" t="str">
        <f>+$A$21</f>
        <v/>
      </c>
      <c r="AH59" s="7" t="str">
        <f>IF(A59&lt;&gt;"",IF(AE59&lt;&gt;"",AE59,0)+IF(S65&lt;&gt;"",S65,0),"")</f>
        <v/>
      </c>
      <c r="AI59" s="106" t="str">
        <f>IF(AH59="","",IF(AH59&gt;0,ROUND(AH59/LARGE(AH50:AH64,1),3),0))</f>
        <v/>
      </c>
    </row>
    <row r="60" spans="1:35" ht="13.5" x14ac:dyDescent="0.25">
      <c r="A60" s="59" t="str">
        <f>+$A$22</f>
        <v/>
      </c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2"/>
      <c r="W60" s="23"/>
      <c r="X60" s="22"/>
      <c r="Y60" s="23"/>
      <c r="Z60" s="22"/>
      <c r="AA60" s="23"/>
      <c r="AB60" s="22"/>
      <c r="AC60" s="23"/>
      <c r="AE60" s="29" t="str">
        <f t="shared" si="4"/>
        <v/>
      </c>
      <c r="AG60" s="7" t="str">
        <f>+$A$22</f>
        <v/>
      </c>
      <c r="AH60" s="7" t="str">
        <f>IF(A60&lt;&gt;"",IF(AE60&lt;&gt;"",AE60,0)+IF(U65&lt;&gt;"",U65,0),"")</f>
        <v/>
      </c>
      <c r="AI60" s="106" t="str">
        <f>IF(AH60="","",IF(AH60&gt;0,ROUND(AH60/LARGE(AH50:AH64,1),3),0))</f>
        <v/>
      </c>
    </row>
    <row r="61" spans="1:35" ht="13.5" x14ac:dyDescent="0.25">
      <c r="A61" s="59" t="str">
        <f>+$A$23</f>
        <v/>
      </c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2"/>
      <c r="Y61" s="23"/>
      <c r="Z61" s="22"/>
      <c r="AA61" s="23"/>
      <c r="AB61" s="22"/>
      <c r="AC61" s="23"/>
      <c r="AE61" s="29" t="str">
        <f t="shared" si="4"/>
        <v/>
      </c>
      <c r="AG61" s="7" t="str">
        <f>+$A$23</f>
        <v/>
      </c>
      <c r="AH61" s="7" t="str">
        <f>IF(A61&lt;&gt;"",IF(AE61&lt;&gt;"",AE61,0)+IF(W65&lt;&gt;"",W65,0),"")</f>
        <v/>
      </c>
      <c r="AI61" s="106" t="str">
        <f>IF(AH61="","",IF(AH61&gt;0,ROUND(AH61/LARGE(AH50:AH64,1),3),0))</f>
        <v/>
      </c>
    </row>
    <row r="62" spans="1:35" ht="13.5" x14ac:dyDescent="0.25">
      <c r="A62" s="59" t="str">
        <f>+$A$24</f>
        <v/>
      </c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2"/>
      <c r="AA62" s="23"/>
      <c r="AB62" s="22"/>
      <c r="AC62" s="23"/>
      <c r="AE62" s="29" t="str">
        <f t="shared" si="4"/>
        <v/>
      </c>
      <c r="AG62" s="7" t="str">
        <f>+$A$24</f>
        <v/>
      </c>
      <c r="AH62" s="7" t="str">
        <f>IF(A62&lt;&gt;"",IF(AE62&lt;&gt;"",AE62,0)+IF(Y65&lt;&gt;"",Y65,0),"")</f>
        <v/>
      </c>
      <c r="AI62" s="106" t="str">
        <f>IF(AH62="","",IF(AH62&gt;0,ROUND(AH62/LARGE(AH50:AH64,1),3),0))</f>
        <v/>
      </c>
    </row>
    <row r="63" spans="1:35" ht="13.5" x14ac:dyDescent="0.25">
      <c r="A63" s="59" t="str">
        <f>+$A$25</f>
        <v/>
      </c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2"/>
      <c r="AC63" s="23"/>
      <c r="AE63" s="29" t="str">
        <f t="shared" si="4"/>
        <v/>
      </c>
      <c r="AG63" s="7" t="str">
        <f>+$A$25</f>
        <v/>
      </c>
      <c r="AH63" s="7" t="str">
        <f>IF(A63&lt;&gt;"",IF(AE63&lt;&gt;"",AE63,0)+IF(AA65&lt;&gt;"",AA65,0),"")</f>
        <v/>
      </c>
      <c r="AI63" s="106" t="str">
        <f>IF(AH63="","",IF(AH63&gt;0,ROUND(AH63/LARGE(AH50:AH64,1),3),0))</f>
        <v/>
      </c>
    </row>
    <row r="64" spans="1:35" x14ac:dyDescent="0.2">
      <c r="A64" s="59" t="str">
        <f>+$A$26</f>
        <v/>
      </c>
      <c r="C64" s="3"/>
      <c r="AE64" s="26"/>
      <c r="AG64" s="40" t="str">
        <f>+$A$26</f>
        <v/>
      </c>
      <c r="AH64" s="40" t="str">
        <f>IF(A64&lt;&gt;"",IF(AE64&lt;&gt;"",AE64,0)+IF(AC65&lt;&gt;"",AC65,0),"")</f>
        <v/>
      </c>
      <c r="AI64" s="107" t="str">
        <f>IF(AH64="","",IF(AH64&gt;0,ROUND(AH64/LARGE(AH50:AH64,1),3),0))</f>
        <v/>
      </c>
    </row>
    <row r="65" spans="1:35" s="26" customFormat="1" x14ac:dyDescent="0.2">
      <c r="C65" s="27" t="str">
        <f>IF(C49="","",SUM(C50:C63))</f>
        <v/>
      </c>
      <c r="E65" s="27" t="str">
        <f>IF(E49="","",SUM(E50:E63))</f>
        <v/>
      </c>
      <c r="G65" s="27" t="str">
        <f>IF(G49="","",SUM(G50:G63))</f>
        <v/>
      </c>
      <c r="I65" s="27" t="str">
        <f>IF(I49="","",SUM(I50:I63))</f>
        <v/>
      </c>
      <c r="K65" s="27" t="str">
        <f>IF(K49="","",SUM(K50:K63))</f>
        <v/>
      </c>
      <c r="M65" s="27" t="str">
        <f>IF(M49="","",SUM(M50:M63))</f>
        <v/>
      </c>
      <c r="O65" s="27" t="str">
        <f>IF(O49="","",SUM(O50:O63))</f>
        <v/>
      </c>
      <c r="Q65" s="27" t="str">
        <f>IF(Q49="","",SUM(Q50:Q63))</f>
        <v/>
      </c>
      <c r="S65" s="27" t="str">
        <f>IF(S49="","",SUM(S50:S63))</f>
        <v/>
      </c>
      <c r="U65" s="27" t="str">
        <f>IF(U49="","",SUM(U50:U63))</f>
        <v/>
      </c>
      <c r="W65" s="27" t="str">
        <f>IF(W49="","",SUM(W50:W63))</f>
        <v/>
      </c>
      <c r="X65" s="27"/>
      <c r="Y65" s="27" t="str">
        <f>IF(Y49="","",SUM(Y50:Y63))</f>
        <v/>
      </c>
      <c r="AA65" s="27" t="str">
        <f>IF(AA49="","",SUM(AA50:AA63))</f>
        <v/>
      </c>
      <c r="AC65" s="27" t="str">
        <f>IF(AC49="","",SUM(AC50:AC63))</f>
        <v/>
      </c>
      <c r="AG65" s="41"/>
      <c r="AH65" s="93"/>
      <c r="AI65" s="41"/>
    </row>
    <row r="66" spans="1:35" ht="24" customHeight="1" x14ac:dyDescent="0.2">
      <c r="AC66" s="8" t="str">
        <f>"Firma ("&amp;Anagrafica!B90&amp;")"</f>
        <v>Firma (Commissario 2)</v>
      </c>
      <c r="AE66" s="88"/>
      <c r="AF66" s="88"/>
      <c r="AG66" s="89"/>
      <c r="AH66" s="88"/>
      <c r="AI66" s="88"/>
    </row>
    <row r="67" spans="1:35" ht="18.75" x14ac:dyDescent="0.3">
      <c r="A67" s="19" t="str">
        <f>IF(Anagrafica!A91&lt;&gt;"",Anagrafica!A91&amp;" - "&amp;Anagrafica!B91,"")</f>
        <v>3 - Commissario 3</v>
      </c>
      <c r="B67" s="20"/>
      <c r="D67" s="1"/>
    </row>
    <row r="68" spans="1:35" s="5" customFormat="1" ht="13.5" customHeight="1" x14ac:dyDescent="0.2">
      <c r="A68" s="4" t="s">
        <v>10</v>
      </c>
      <c r="C68" s="60" t="str">
        <f>$A$13</f>
        <v/>
      </c>
      <c r="E68" s="60" t="str">
        <f>+$A$14</f>
        <v/>
      </c>
      <c r="G68" s="60" t="str">
        <f>+$A$15</f>
        <v/>
      </c>
      <c r="I68" s="60" t="str">
        <f>+$A$16</f>
        <v/>
      </c>
      <c r="K68" s="60" t="str">
        <f>+$A$17</f>
        <v/>
      </c>
      <c r="M68" s="60" t="str">
        <f>+$A$18</f>
        <v/>
      </c>
      <c r="O68" s="60" t="str">
        <f>+$A$19</f>
        <v/>
      </c>
      <c r="Q68" s="60" t="str">
        <f>+$A$20</f>
        <v/>
      </c>
      <c r="S68" s="60" t="str">
        <f>+$A$21</f>
        <v/>
      </c>
      <c r="U68" s="60" t="str">
        <f>+$A$22</f>
        <v/>
      </c>
      <c r="W68" s="60" t="str">
        <f>+$A$23</f>
        <v/>
      </c>
      <c r="Y68" s="60" t="str">
        <f>+$A$24</f>
        <v/>
      </c>
      <c r="AA68" s="60" t="str">
        <f>+$A$25</f>
        <v/>
      </c>
      <c r="AC68" s="60" t="str">
        <f>+$A$26</f>
        <v/>
      </c>
      <c r="AE68" s="26"/>
      <c r="AG68" s="4" t="s">
        <v>10</v>
      </c>
      <c r="AH68" s="5" t="s">
        <v>1</v>
      </c>
      <c r="AI68" s="5" t="s">
        <v>0</v>
      </c>
    </row>
    <row r="69" spans="1:35" ht="13.5" x14ac:dyDescent="0.25">
      <c r="A69" s="59" t="str">
        <f>+$A$12</f>
        <v/>
      </c>
      <c r="B69" s="22"/>
      <c r="C69" s="23"/>
      <c r="D69" s="22"/>
      <c r="E69" s="23"/>
      <c r="F69" s="22"/>
      <c r="G69" s="23"/>
      <c r="H69" s="22"/>
      <c r="I69" s="23"/>
      <c r="J69" s="22"/>
      <c r="K69" s="23"/>
      <c r="L69" s="22"/>
      <c r="M69" s="23"/>
      <c r="N69" s="22"/>
      <c r="O69" s="23"/>
      <c r="P69" s="22"/>
      <c r="Q69" s="23"/>
      <c r="R69" s="22"/>
      <c r="S69" s="23"/>
      <c r="T69" s="22"/>
      <c r="U69" s="23"/>
      <c r="V69" s="22"/>
      <c r="W69" s="23"/>
      <c r="X69" s="22"/>
      <c r="Y69" s="23"/>
      <c r="Z69" s="22"/>
      <c r="AA69" s="23"/>
      <c r="AB69" s="22"/>
      <c r="AC69" s="23"/>
      <c r="AE69" s="29" t="str">
        <f t="shared" ref="AE69:AE82" si="5">IF(OR(A69="",AND(A69&lt;&gt;"",A70="")),"",SUM(B69,D69,F69,H69,J69,L69,N69,P69,R69,T69,V69,X69,Z69,AB69))</f>
        <v/>
      </c>
      <c r="AG69" s="6" t="str">
        <f>+$A$12</f>
        <v/>
      </c>
      <c r="AH69" s="6" t="str">
        <f>IF(A69&lt;&gt;"",AE69,"")</f>
        <v/>
      </c>
      <c r="AI69" s="105" t="str">
        <f>IF(AH69="","",IF(AH69&gt;0,ROUND(AH69/LARGE(AH69:AH83,1),3),0))</f>
        <v/>
      </c>
    </row>
    <row r="70" spans="1:35" ht="13.5" x14ac:dyDescent="0.25">
      <c r="A70" s="59" t="str">
        <f>+$A$13</f>
        <v/>
      </c>
      <c r="B70" s="24"/>
      <c r="C70" s="24"/>
      <c r="D70" s="22"/>
      <c r="E70" s="23"/>
      <c r="F70" s="22"/>
      <c r="G70" s="23"/>
      <c r="H70" s="22"/>
      <c r="I70" s="23"/>
      <c r="J70" s="22"/>
      <c r="K70" s="23"/>
      <c r="L70" s="22"/>
      <c r="M70" s="23"/>
      <c r="N70" s="22"/>
      <c r="O70" s="23"/>
      <c r="P70" s="22"/>
      <c r="Q70" s="23"/>
      <c r="R70" s="22"/>
      <c r="S70" s="23"/>
      <c r="T70" s="22"/>
      <c r="U70" s="23"/>
      <c r="V70" s="22"/>
      <c r="W70" s="23"/>
      <c r="X70" s="22"/>
      <c r="Y70" s="23"/>
      <c r="Z70" s="22"/>
      <c r="AA70" s="23"/>
      <c r="AB70" s="22"/>
      <c r="AC70" s="23"/>
      <c r="AE70" s="29" t="str">
        <f t="shared" si="5"/>
        <v/>
      </c>
      <c r="AG70" s="7" t="str">
        <f>+$A$13</f>
        <v/>
      </c>
      <c r="AH70" s="7" t="str">
        <f>IF(A70&lt;&gt;"",IF(AE70&lt;&gt;"",AE70,0)+IF(C84&lt;&gt;"",C84,0),"")</f>
        <v/>
      </c>
      <c r="AI70" s="106" t="str">
        <f>IF(AH70="","",IF(AH70&gt;0,ROUND(AH70/LARGE(AH69:AH83,1),3),0))</f>
        <v/>
      </c>
    </row>
    <row r="71" spans="1:35" ht="13.5" x14ac:dyDescent="0.25">
      <c r="A71" s="59" t="str">
        <f>+$A$14</f>
        <v/>
      </c>
      <c r="B71" s="24"/>
      <c r="C71" s="24"/>
      <c r="D71" s="24"/>
      <c r="E71" s="24"/>
      <c r="F71" s="22"/>
      <c r="G71" s="23"/>
      <c r="H71" s="22"/>
      <c r="I71" s="23"/>
      <c r="J71" s="22"/>
      <c r="K71" s="23"/>
      <c r="L71" s="22"/>
      <c r="M71" s="23"/>
      <c r="N71" s="22"/>
      <c r="O71" s="23"/>
      <c r="P71" s="22"/>
      <c r="Q71" s="23"/>
      <c r="R71" s="22"/>
      <c r="S71" s="23"/>
      <c r="T71" s="22"/>
      <c r="U71" s="23"/>
      <c r="V71" s="22"/>
      <c r="W71" s="23"/>
      <c r="X71" s="22"/>
      <c r="Y71" s="23"/>
      <c r="Z71" s="22"/>
      <c r="AA71" s="23"/>
      <c r="AB71" s="22"/>
      <c r="AC71" s="23"/>
      <c r="AE71" s="29" t="str">
        <f t="shared" si="5"/>
        <v/>
      </c>
      <c r="AG71" s="7" t="str">
        <f>+$A$14</f>
        <v/>
      </c>
      <c r="AH71" s="7" t="str">
        <f>IF(A71&lt;&gt;"",IF(AE71&lt;&gt;"",AE71,0)+IF(E84&lt;&gt;"",E84,0),"")</f>
        <v/>
      </c>
      <c r="AI71" s="106" t="str">
        <f>IF(AH71="","",IF(AH71&gt;0,ROUND(AH71/LARGE(AH69:AH83,1),3),0))</f>
        <v/>
      </c>
    </row>
    <row r="72" spans="1:35" ht="13.5" x14ac:dyDescent="0.25">
      <c r="A72" s="59" t="str">
        <f>+$A$15</f>
        <v/>
      </c>
      <c r="B72" s="24"/>
      <c r="C72" s="24"/>
      <c r="D72" s="24"/>
      <c r="E72" s="24"/>
      <c r="F72" s="24"/>
      <c r="G72" s="24"/>
      <c r="H72" s="22"/>
      <c r="I72" s="23"/>
      <c r="J72" s="22"/>
      <c r="K72" s="23"/>
      <c r="L72" s="22"/>
      <c r="M72" s="23"/>
      <c r="N72" s="22"/>
      <c r="O72" s="23"/>
      <c r="P72" s="22"/>
      <c r="Q72" s="23"/>
      <c r="R72" s="22"/>
      <c r="S72" s="23"/>
      <c r="T72" s="22"/>
      <c r="U72" s="23"/>
      <c r="V72" s="22"/>
      <c r="W72" s="23"/>
      <c r="X72" s="22"/>
      <c r="Y72" s="23"/>
      <c r="Z72" s="22"/>
      <c r="AA72" s="23"/>
      <c r="AB72" s="22"/>
      <c r="AC72" s="23"/>
      <c r="AE72" s="29" t="str">
        <f t="shared" si="5"/>
        <v/>
      </c>
      <c r="AG72" s="7" t="str">
        <f>+$A$15</f>
        <v/>
      </c>
      <c r="AH72" s="7" t="str">
        <f>IF(A72&lt;&gt;"",IF(AE72&lt;&gt;"",AE72,0)+IF(G84&lt;&gt;"",G84,0),"")</f>
        <v/>
      </c>
      <c r="AI72" s="106" t="str">
        <f>IF(AH72="","",IF(AH72&gt;0,ROUND(AH72/LARGE(AH69:AH83,1),3),0))</f>
        <v/>
      </c>
    </row>
    <row r="73" spans="1:35" ht="13.5" x14ac:dyDescent="0.25">
      <c r="A73" s="59" t="str">
        <f>+$A$16</f>
        <v/>
      </c>
      <c r="B73" s="24"/>
      <c r="C73" s="24"/>
      <c r="D73" s="24"/>
      <c r="E73" s="24"/>
      <c r="F73" s="24"/>
      <c r="G73" s="24"/>
      <c r="H73" s="24"/>
      <c r="I73" s="24"/>
      <c r="J73" s="22"/>
      <c r="K73" s="23"/>
      <c r="L73" s="22"/>
      <c r="M73" s="23"/>
      <c r="N73" s="22"/>
      <c r="O73" s="23"/>
      <c r="P73" s="22"/>
      <c r="Q73" s="23"/>
      <c r="R73" s="22"/>
      <c r="S73" s="23"/>
      <c r="T73" s="22"/>
      <c r="U73" s="23"/>
      <c r="V73" s="22"/>
      <c r="W73" s="23"/>
      <c r="X73" s="22"/>
      <c r="Y73" s="23"/>
      <c r="Z73" s="22"/>
      <c r="AA73" s="23"/>
      <c r="AB73" s="22"/>
      <c r="AC73" s="23"/>
      <c r="AE73" s="29" t="str">
        <f t="shared" si="5"/>
        <v/>
      </c>
      <c r="AG73" s="7" t="str">
        <f>+$A$16</f>
        <v/>
      </c>
      <c r="AH73" s="7" t="str">
        <f>IF(A73&lt;&gt;"",IF(AE73&lt;&gt;"",AE73,0)+IF(I84&lt;&gt;"",I84,0),"")</f>
        <v/>
      </c>
      <c r="AI73" s="106" t="str">
        <f>IF(AH73="","",IF(AH73&gt;0,ROUND(AH73/LARGE(AH69:AH83,1),3),0))</f>
        <v/>
      </c>
    </row>
    <row r="74" spans="1:35" ht="13.5" x14ac:dyDescent="0.25">
      <c r="A74" s="59" t="str">
        <f>+$A$17</f>
        <v/>
      </c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2"/>
      <c r="M74" s="23"/>
      <c r="N74" s="22"/>
      <c r="O74" s="23"/>
      <c r="P74" s="22"/>
      <c r="Q74" s="23"/>
      <c r="R74" s="22"/>
      <c r="S74" s="23"/>
      <c r="T74" s="22"/>
      <c r="U74" s="23"/>
      <c r="V74" s="22"/>
      <c r="W74" s="23"/>
      <c r="X74" s="22"/>
      <c r="Y74" s="23"/>
      <c r="Z74" s="22"/>
      <c r="AA74" s="23"/>
      <c r="AB74" s="22"/>
      <c r="AC74" s="23"/>
      <c r="AE74" s="29" t="str">
        <f t="shared" si="5"/>
        <v/>
      </c>
      <c r="AG74" s="7" t="str">
        <f>+$A$17</f>
        <v/>
      </c>
      <c r="AH74" s="7" t="str">
        <f>IF(A74&lt;&gt;"",IF(AE74&lt;&gt;"",AE74,0)+IF(K84&lt;&gt;"",K84,0),"")</f>
        <v/>
      </c>
      <c r="AI74" s="106" t="str">
        <f>IF(AH74="","",IF(AH74&gt;0,ROUND(AH74/LARGE(AH69:AH83,1),3),0))</f>
        <v/>
      </c>
    </row>
    <row r="75" spans="1:35" ht="13.5" x14ac:dyDescent="0.25">
      <c r="A75" s="59" t="str">
        <f>+$A$18</f>
        <v/>
      </c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2"/>
      <c r="O75" s="23"/>
      <c r="P75" s="22"/>
      <c r="Q75" s="23"/>
      <c r="R75" s="22"/>
      <c r="S75" s="23"/>
      <c r="T75" s="22"/>
      <c r="U75" s="23"/>
      <c r="V75" s="22"/>
      <c r="W75" s="23"/>
      <c r="X75" s="22"/>
      <c r="Y75" s="23"/>
      <c r="Z75" s="22"/>
      <c r="AA75" s="23"/>
      <c r="AB75" s="22"/>
      <c r="AC75" s="23"/>
      <c r="AE75" s="29" t="str">
        <f t="shared" si="5"/>
        <v/>
      </c>
      <c r="AG75" s="7" t="str">
        <f>+$A$18</f>
        <v/>
      </c>
      <c r="AH75" s="7" t="str">
        <f>IF(A75&lt;&gt;"",IF(AE75&lt;&gt;"",AE75,0)+IF(M84&lt;&gt;"",M84,0),"")</f>
        <v/>
      </c>
      <c r="AI75" s="106" t="str">
        <f>IF(AH75="","",IF(AH75&gt;0,ROUND(AH75/LARGE(AH69:AH83,1),3),0))</f>
        <v/>
      </c>
    </row>
    <row r="76" spans="1:35" ht="13.5" x14ac:dyDescent="0.25">
      <c r="A76" s="59" t="str">
        <f>+$A$19</f>
        <v/>
      </c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2"/>
      <c r="Q76" s="23"/>
      <c r="R76" s="22"/>
      <c r="S76" s="23"/>
      <c r="T76" s="22"/>
      <c r="U76" s="23"/>
      <c r="V76" s="22"/>
      <c r="W76" s="23"/>
      <c r="X76" s="22"/>
      <c r="Y76" s="23"/>
      <c r="Z76" s="22"/>
      <c r="AA76" s="23"/>
      <c r="AB76" s="22"/>
      <c r="AC76" s="23"/>
      <c r="AE76" s="29" t="str">
        <f t="shared" si="5"/>
        <v/>
      </c>
      <c r="AG76" s="7" t="str">
        <f>+$A$19</f>
        <v/>
      </c>
      <c r="AH76" s="7" t="str">
        <f>IF(A76&lt;&gt;"",IF(AE76&lt;&gt;"",AE76,0)+IF(O84&lt;&gt;"",O84,0),"")</f>
        <v/>
      </c>
      <c r="AI76" s="106" t="str">
        <f>IF(AH76="","",IF(AH76&gt;0,ROUND(AH76/LARGE(AH69:AH83,1),3),0))</f>
        <v/>
      </c>
    </row>
    <row r="77" spans="1:35" ht="13.5" x14ac:dyDescent="0.25">
      <c r="A77" s="59" t="str">
        <f>+$A$20</f>
        <v/>
      </c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2"/>
      <c r="S77" s="23"/>
      <c r="T77" s="22"/>
      <c r="U77" s="23"/>
      <c r="V77" s="22"/>
      <c r="W77" s="23"/>
      <c r="X77" s="22"/>
      <c r="Y77" s="23"/>
      <c r="Z77" s="22"/>
      <c r="AA77" s="23"/>
      <c r="AB77" s="22"/>
      <c r="AC77" s="23"/>
      <c r="AE77" s="29" t="str">
        <f t="shared" si="5"/>
        <v/>
      </c>
      <c r="AG77" s="7" t="str">
        <f>+$A$20</f>
        <v/>
      </c>
      <c r="AH77" s="7" t="str">
        <f>IF(A77&lt;&gt;"",IF(AE77&lt;&gt;"",AE77,0)+IF(Q84&lt;&gt;"",Q84,0),"")</f>
        <v/>
      </c>
      <c r="AI77" s="106" t="str">
        <f>IF(AH77="","",IF(AH77&gt;0,ROUND(AH77/LARGE(AH69:AH83,1),3),0))</f>
        <v/>
      </c>
    </row>
    <row r="78" spans="1:35" ht="13.5" x14ac:dyDescent="0.25">
      <c r="A78" s="59" t="str">
        <f>+$A$21</f>
        <v/>
      </c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2"/>
      <c r="U78" s="23"/>
      <c r="V78" s="22"/>
      <c r="W78" s="23"/>
      <c r="X78" s="22"/>
      <c r="Y78" s="23"/>
      <c r="Z78" s="22"/>
      <c r="AA78" s="23"/>
      <c r="AB78" s="22"/>
      <c r="AC78" s="23"/>
      <c r="AE78" s="29" t="str">
        <f t="shared" si="5"/>
        <v/>
      </c>
      <c r="AG78" s="7" t="str">
        <f>+$A$21</f>
        <v/>
      </c>
      <c r="AH78" s="7" t="str">
        <f>IF(A78&lt;&gt;"",IF(AE78&lt;&gt;"",AE78,0)+IF(S84&lt;&gt;"",S84,0),"")</f>
        <v/>
      </c>
      <c r="AI78" s="106" t="str">
        <f>IF(AH78="","",IF(AH78&gt;0,ROUND(AH78/LARGE(AH69:AH83,1),3),0))</f>
        <v/>
      </c>
    </row>
    <row r="79" spans="1:35" ht="13.5" x14ac:dyDescent="0.25">
      <c r="A79" s="59" t="str">
        <f>+$A$22</f>
        <v/>
      </c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2"/>
      <c r="W79" s="23"/>
      <c r="X79" s="22"/>
      <c r="Y79" s="23"/>
      <c r="Z79" s="22"/>
      <c r="AA79" s="23"/>
      <c r="AB79" s="22"/>
      <c r="AC79" s="23"/>
      <c r="AE79" s="29" t="str">
        <f t="shared" si="5"/>
        <v/>
      </c>
      <c r="AG79" s="7" t="str">
        <f>+$A$22</f>
        <v/>
      </c>
      <c r="AH79" s="7" t="str">
        <f>IF(A79&lt;&gt;"",IF(AE79&lt;&gt;"",AE79,0)+IF(U84&lt;&gt;"",U84,0),"")</f>
        <v/>
      </c>
      <c r="AI79" s="106" t="str">
        <f>IF(AH79="","",IF(AH79&gt;0,ROUND(AH79/LARGE(AH69:AH83,1),3),0))</f>
        <v/>
      </c>
    </row>
    <row r="80" spans="1:35" ht="13.5" x14ac:dyDescent="0.25">
      <c r="A80" s="59" t="str">
        <f>+$A$23</f>
        <v/>
      </c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2"/>
      <c r="Y80" s="23"/>
      <c r="Z80" s="22"/>
      <c r="AA80" s="23"/>
      <c r="AB80" s="22"/>
      <c r="AC80" s="23"/>
      <c r="AE80" s="29" t="str">
        <f t="shared" si="5"/>
        <v/>
      </c>
      <c r="AG80" s="7" t="str">
        <f>+$A$23</f>
        <v/>
      </c>
      <c r="AH80" s="7" t="str">
        <f>IF(A80&lt;&gt;"",IF(AE80&lt;&gt;"",AE80,0)+IF(W84&lt;&gt;"",W84,0),"")</f>
        <v/>
      </c>
      <c r="AI80" s="106" t="str">
        <f>IF(AH80="","",IF(AH80&gt;0,ROUND(AH80/LARGE(AH69:AH83,1),3),0))</f>
        <v/>
      </c>
    </row>
    <row r="81" spans="1:35" ht="13.5" x14ac:dyDescent="0.25">
      <c r="A81" s="59" t="str">
        <f>+$A$24</f>
        <v/>
      </c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2"/>
      <c r="AA81" s="23"/>
      <c r="AB81" s="22"/>
      <c r="AC81" s="23"/>
      <c r="AE81" s="29" t="str">
        <f t="shared" si="5"/>
        <v/>
      </c>
      <c r="AG81" s="7" t="str">
        <f>+$A$24</f>
        <v/>
      </c>
      <c r="AH81" s="7" t="str">
        <f>IF(A81&lt;&gt;"",IF(AE81&lt;&gt;"",AE81,0)+IF(Y84&lt;&gt;"",Y84,0),"")</f>
        <v/>
      </c>
      <c r="AI81" s="106" t="str">
        <f>IF(AH81="","",IF(AH81&gt;0,ROUND(AH81/LARGE(AH69:AH83,1),3),0))</f>
        <v/>
      </c>
    </row>
    <row r="82" spans="1:35" ht="13.5" x14ac:dyDescent="0.25">
      <c r="A82" s="59" t="str">
        <f>+$A$25</f>
        <v/>
      </c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2"/>
      <c r="AC82" s="23"/>
      <c r="AE82" s="29" t="str">
        <f t="shared" si="5"/>
        <v/>
      </c>
      <c r="AG82" s="7" t="str">
        <f>+$A$25</f>
        <v/>
      </c>
      <c r="AH82" s="7" t="str">
        <f>IF(A82&lt;&gt;"",IF(AE82&lt;&gt;"",AE82,0)+IF(AA84&lt;&gt;"",AA84,0),"")</f>
        <v/>
      </c>
      <c r="AI82" s="106" t="str">
        <f>IF(AH82="","",IF(AH82&gt;0,ROUND(AH82/LARGE(AH69:AH83,1),3),0))</f>
        <v/>
      </c>
    </row>
    <row r="83" spans="1:35" x14ac:dyDescent="0.2">
      <c r="A83" s="59" t="str">
        <f>+$A$26</f>
        <v/>
      </c>
      <c r="C83" s="3"/>
      <c r="AE83" s="26"/>
      <c r="AG83" s="40" t="str">
        <f>+$A$26</f>
        <v/>
      </c>
      <c r="AH83" s="40" t="str">
        <f>IF(A83&lt;&gt;"",IF(AE83&lt;&gt;"",AE83,0)+IF(AC84&lt;&gt;"",AC84,0),"")</f>
        <v/>
      </c>
      <c r="AI83" s="107" t="str">
        <f>IF(AH83="","",IF(AH83&gt;0,ROUND(AH83/LARGE(AH69:AH83,1),3),0))</f>
        <v/>
      </c>
    </row>
    <row r="84" spans="1:35" s="26" customFormat="1" x14ac:dyDescent="0.2">
      <c r="C84" s="27" t="str">
        <f>IF(C68="","",SUM(C69:C82))</f>
        <v/>
      </c>
      <c r="E84" s="27" t="str">
        <f>IF(E68="","",SUM(E69:E82))</f>
        <v/>
      </c>
      <c r="G84" s="27" t="str">
        <f>IF(G68="","",SUM(G69:G82))</f>
        <v/>
      </c>
      <c r="I84" s="27" t="str">
        <f>IF(I68="","",SUM(I69:I82))</f>
        <v/>
      </c>
      <c r="K84" s="27" t="str">
        <f>IF(K68="","",SUM(K69:K82))</f>
        <v/>
      </c>
      <c r="M84" s="27" t="str">
        <f>IF(M68="","",SUM(M69:M82))</f>
        <v/>
      </c>
      <c r="O84" s="27" t="str">
        <f>IF(O68="","",SUM(O69:O82))</f>
        <v/>
      </c>
      <c r="Q84" s="27" t="str">
        <f>IF(Q68="","",SUM(Q69:Q82))</f>
        <v/>
      </c>
      <c r="S84" s="27" t="str">
        <f>IF(S68="","",SUM(S69:S82))</f>
        <v/>
      </c>
      <c r="U84" s="27" t="str">
        <f>IF(U68="","",SUM(U69:U82))</f>
        <v/>
      </c>
      <c r="W84" s="27" t="str">
        <f>IF(W68="","",SUM(W69:W82))</f>
        <v/>
      </c>
      <c r="X84" s="27"/>
      <c r="Y84" s="27" t="str">
        <f>IF(Y68="","",SUM(Y69:Y82))</f>
        <v/>
      </c>
      <c r="AA84" s="27" t="str">
        <f>IF(AA68="","",SUM(AA69:AA82))</f>
        <v/>
      </c>
      <c r="AC84" s="27" t="str">
        <f>IF(AC68="","",SUM(AC69:AC82))</f>
        <v/>
      </c>
      <c r="AG84" s="41"/>
      <c r="AH84" s="93"/>
      <c r="AI84" s="41"/>
    </row>
    <row r="85" spans="1:35" ht="24" customHeight="1" x14ac:dyDescent="0.2">
      <c r="AC85" s="8" t="str">
        <f>"Firma ("&amp;Anagrafica!B91&amp;")"</f>
        <v>Firma (Commissario 3)</v>
      </c>
      <c r="AE85" s="88"/>
      <c r="AF85" s="88"/>
      <c r="AG85" s="89"/>
      <c r="AH85" s="88"/>
      <c r="AI85" s="88"/>
    </row>
    <row r="86" spans="1:35" ht="18.75" x14ac:dyDescent="0.3">
      <c r="A86" s="19" t="str">
        <f>IF(Anagrafica!A92&lt;&gt;"",Anagrafica!A92&amp;" - "&amp;Anagrafica!B92,"")</f>
        <v/>
      </c>
      <c r="B86" s="20"/>
      <c r="D86" s="1"/>
      <c r="AE86" s="90"/>
      <c r="AF86" s="90"/>
      <c r="AG86" s="91"/>
      <c r="AH86" s="90"/>
      <c r="AI86" s="90"/>
    </row>
    <row r="87" spans="1:35" s="5" customFormat="1" ht="13.5" customHeight="1" x14ac:dyDescent="0.2">
      <c r="A87" s="4" t="s">
        <v>10</v>
      </c>
      <c r="C87" s="60" t="str">
        <f>$A$13</f>
        <v/>
      </c>
      <c r="E87" s="60" t="str">
        <f>+$A$14</f>
        <v/>
      </c>
      <c r="G87" s="60" t="str">
        <f>+$A$15</f>
        <v/>
      </c>
      <c r="I87" s="60" t="str">
        <f>+$A$16</f>
        <v/>
      </c>
      <c r="K87" s="60" t="str">
        <f>+$A$17</f>
        <v/>
      </c>
      <c r="M87" s="60" t="str">
        <f>+$A$18</f>
        <v/>
      </c>
      <c r="O87" s="60" t="str">
        <f>+$A$19</f>
        <v/>
      </c>
      <c r="Q87" s="60" t="str">
        <f>+$A$20</f>
        <v/>
      </c>
      <c r="S87" s="60" t="str">
        <f>+$A$21</f>
        <v/>
      </c>
      <c r="U87" s="60" t="str">
        <f>+$A$22</f>
        <v/>
      </c>
      <c r="W87" s="60" t="str">
        <f>+$A$23</f>
        <v/>
      </c>
      <c r="Y87" s="60" t="str">
        <f>+$A$24</f>
        <v/>
      </c>
      <c r="AA87" s="60" t="str">
        <f>+$A$25</f>
        <v/>
      </c>
      <c r="AC87" s="60" t="str">
        <f>+$A$26</f>
        <v/>
      </c>
      <c r="AE87" s="26"/>
      <c r="AG87" s="4" t="s">
        <v>10</v>
      </c>
      <c r="AH87" s="5" t="s">
        <v>1</v>
      </c>
      <c r="AI87" s="5" t="s">
        <v>0</v>
      </c>
    </row>
    <row r="88" spans="1:35" ht="13.5" x14ac:dyDescent="0.25">
      <c r="A88" s="59" t="str">
        <f>+$A$12</f>
        <v/>
      </c>
      <c r="B88" s="22"/>
      <c r="C88" s="23"/>
      <c r="D88" s="22"/>
      <c r="E88" s="23"/>
      <c r="F88" s="22"/>
      <c r="G88" s="23"/>
      <c r="H88" s="22"/>
      <c r="I88" s="23"/>
      <c r="J88" s="22"/>
      <c r="K88" s="23"/>
      <c r="L88" s="22"/>
      <c r="M88" s="23"/>
      <c r="N88" s="22"/>
      <c r="O88" s="23"/>
      <c r="P88" s="22"/>
      <c r="Q88" s="23"/>
      <c r="R88" s="22"/>
      <c r="S88" s="23"/>
      <c r="T88" s="22"/>
      <c r="U88" s="23"/>
      <c r="V88" s="22"/>
      <c r="W88" s="23"/>
      <c r="X88" s="22"/>
      <c r="Y88" s="23"/>
      <c r="Z88" s="22"/>
      <c r="AA88" s="23"/>
      <c r="AB88" s="22"/>
      <c r="AC88" s="23"/>
      <c r="AE88" s="29" t="str">
        <f t="shared" ref="AE88:AE101" si="6">IF(OR(A88="",AND(A88&lt;&gt;"",A89="")),"",SUM(B88,D88,F88,H88,J88,L88,N88,P88,R88,T88,V88,X88,Z88,AB88))</f>
        <v/>
      </c>
      <c r="AG88" s="6" t="str">
        <f>+$A$12</f>
        <v/>
      </c>
      <c r="AH88" s="6" t="str">
        <f>IF(A88&lt;&gt;"",AE88,"")</f>
        <v/>
      </c>
      <c r="AI88" s="105" t="str">
        <f>IF(AH88="","",IF(AH88&gt;0,ROUND(AH88/LARGE(AH88:AH102,1),3),0))</f>
        <v/>
      </c>
    </row>
    <row r="89" spans="1:35" ht="13.5" x14ac:dyDescent="0.25">
      <c r="A89" s="59" t="str">
        <f>+$A$13</f>
        <v/>
      </c>
      <c r="B89" s="24"/>
      <c r="C89" s="24"/>
      <c r="D89" s="22"/>
      <c r="E89" s="23"/>
      <c r="F89" s="22"/>
      <c r="G89" s="23"/>
      <c r="H89" s="22"/>
      <c r="I89" s="23"/>
      <c r="J89" s="22"/>
      <c r="K89" s="23"/>
      <c r="L89" s="22"/>
      <c r="M89" s="23"/>
      <c r="N89" s="22"/>
      <c r="O89" s="23"/>
      <c r="P89" s="22"/>
      <c r="Q89" s="23"/>
      <c r="R89" s="22"/>
      <c r="S89" s="23"/>
      <c r="T89" s="22"/>
      <c r="U89" s="23"/>
      <c r="V89" s="22"/>
      <c r="W89" s="23"/>
      <c r="X89" s="22"/>
      <c r="Y89" s="23"/>
      <c r="Z89" s="22"/>
      <c r="AA89" s="23"/>
      <c r="AB89" s="22"/>
      <c r="AC89" s="23"/>
      <c r="AE89" s="29" t="str">
        <f t="shared" si="6"/>
        <v/>
      </c>
      <c r="AG89" s="7" t="str">
        <f>+$A$13</f>
        <v/>
      </c>
      <c r="AH89" s="7" t="str">
        <f>IF(A89&lt;&gt;"",IF(AE89&lt;&gt;"",AE89,0)+IF(C103&lt;&gt;"",C103,0),"")</f>
        <v/>
      </c>
      <c r="AI89" s="106" t="str">
        <f>IF(AH89="","",IF(AH89&gt;0,ROUND(AH89/LARGE(AH88:AH102,1),3),0))</f>
        <v/>
      </c>
    </row>
    <row r="90" spans="1:35" ht="13.5" x14ac:dyDescent="0.25">
      <c r="A90" s="59" t="str">
        <f>+$A$14</f>
        <v/>
      </c>
      <c r="B90" s="24"/>
      <c r="C90" s="24"/>
      <c r="D90" s="24"/>
      <c r="E90" s="24"/>
      <c r="F90" s="22"/>
      <c r="G90" s="23"/>
      <c r="H90" s="22"/>
      <c r="I90" s="23"/>
      <c r="J90" s="22"/>
      <c r="K90" s="23"/>
      <c r="L90" s="22"/>
      <c r="M90" s="23"/>
      <c r="N90" s="22"/>
      <c r="O90" s="23"/>
      <c r="P90" s="22"/>
      <c r="Q90" s="23"/>
      <c r="R90" s="22"/>
      <c r="S90" s="23"/>
      <c r="T90" s="22"/>
      <c r="U90" s="23"/>
      <c r="V90" s="22"/>
      <c r="W90" s="23"/>
      <c r="X90" s="22"/>
      <c r="Y90" s="23"/>
      <c r="Z90" s="22"/>
      <c r="AA90" s="23"/>
      <c r="AB90" s="22"/>
      <c r="AC90" s="23"/>
      <c r="AE90" s="29" t="str">
        <f t="shared" si="6"/>
        <v/>
      </c>
      <c r="AG90" s="7" t="str">
        <f>+$A$14</f>
        <v/>
      </c>
      <c r="AH90" s="7" t="str">
        <f>IF(A90&lt;&gt;"",IF(AE90&lt;&gt;"",AE90,0)+IF(E103&lt;&gt;"",E103,0),"")</f>
        <v/>
      </c>
      <c r="AI90" s="106" t="str">
        <f>IF(AH90="","",IF(AH90&gt;0,ROUND(AH90/LARGE(AH88:AH102,1),3),0))</f>
        <v/>
      </c>
    </row>
    <row r="91" spans="1:35" ht="13.5" x14ac:dyDescent="0.25">
      <c r="A91" s="59" t="str">
        <f>+$A$15</f>
        <v/>
      </c>
      <c r="B91" s="24"/>
      <c r="C91" s="24"/>
      <c r="D91" s="24"/>
      <c r="E91" s="24"/>
      <c r="F91" s="24"/>
      <c r="G91" s="24"/>
      <c r="H91" s="22"/>
      <c r="I91" s="23"/>
      <c r="J91" s="22"/>
      <c r="K91" s="23"/>
      <c r="L91" s="22"/>
      <c r="M91" s="23"/>
      <c r="N91" s="22"/>
      <c r="O91" s="23"/>
      <c r="P91" s="22"/>
      <c r="Q91" s="23"/>
      <c r="R91" s="22"/>
      <c r="S91" s="23"/>
      <c r="T91" s="22"/>
      <c r="U91" s="23"/>
      <c r="V91" s="22"/>
      <c r="W91" s="23"/>
      <c r="X91" s="22"/>
      <c r="Y91" s="23"/>
      <c r="Z91" s="22"/>
      <c r="AA91" s="23"/>
      <c r="AB91" s="22"/>
      <c r="AC91" s="23"/>
      <c r="AE91" s="29" t="str">
        <f t="shared" si="6"/>
        <v/>
      </c>
      <c r="AG91" s="7" t="str">
        <f>+$A$15</f>
        <v/>
      </c>
      <c r="AH91" s="7" t="str">
        <f>IF(A91&lt;&gt;"",IF(AE91&lt;&gt;"",AE91,0)+IF(G103&lt;&gt;"",G103,0),"")</f>
        <v/>
      </c>
      <c r="AI91" s="106" t="str">
        <f>IF(AH91="","",IF(AH91&gt;0,ROUND(AH91/LARGE(AH88:AH102,1),3),0))</f>
        <v/>
      </c>
    </row>
    <row r="92" spans="1:35" ht="13.5" x14ac:dyDescent="0.25">
      <c r="A92" s="59" t="str">
        <f>+$A$16</f>
        <v/>
      </c>
      <c r="B92" s="24"/>
      <c r="C92" s="24"/>
      <c r="D92" s="24"/>
      <c r="E92" s="24"/>
      <c r="F92" s="24"/>
      <c r="G92" s="24"/>
      <c r="H92" s="24"/>
      <c r="I92" s="24"/>
      <c r="J92" s="22"/>
      <c r="K92" s="23"/>
      <c r="L92" s="22"/>
      <c r="M92" s="23"/>
      <c r="N92" s="22"/>
      <c r="O92" s="23"/>
      <c r="P92" s="22"/>
      <c r="Q92" s="23"/>
      <c r="R92" s="22"/>
      <c r="S92" s="23"/>
      <c r="T92" s="22"/>
      <c r="U92" s="23"/>
      <c r="V92" s="22"/>
      <c r="W92" s="23"/>
      <c r="X92" s="22"/>
      <c r="Y92" s="23"/>
      <c r="Z92" s="22"/>
      <c r="AA92" s="23"/>
      <c r="AB92" s="22"/>
      <c r="AC92" s="23"/>
      <c r="AE92" s="29" t="str">
        <f t="shared" si="6"/>
        <v/>
      </c>
      <c r="AG92" s="7" t="str">
        <f>+$A$16</f>
        <v/>
      </c>
      <c r="AH92" s="7" t="str">
        <f>IF(A92&lt;&gt;"",IF(AE92&lt;&gt;"",AE92,0)+IF(I103&lt;&gt;"",I103,0),"")</f>
        <v/>
      </c>
      <c r="AI92" s="106" t="str">
        <f>IF(AH92="","",IF(AH92&gt;0,ROUND(AH92/LARGE(AH88:AH102,1),3),0))</f>
        <v/>
      </c>
    </row>
    <row r="93" spans="1:35" ht="13.5" x14ac:dyDescent="0.25">
      <c r="A93" s="59" t="str">
        <f>+$A$17</f>
        <v/>
      </c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2"/>
      <c r="M93" s="23"/>
      <c r="N93" s="22"/>
      <c r="O93" s="23"/>
      <c r="P93" s="22"/>
      <c r="Q93" s="23"/>
      <c r="R93" s="22"/>
      <c r="S93" s="23"/>
      <c r="T93" s="22"/>
      <c r="U93" s="23"/>
      <c r="V93" s="22"/>
      <c r="W93" s="23"/>
      <c r="X93" s="22"/>
      <c r="Y93" s="23"/>
      <c r="Z93" s="22"/>
      <c r="AA93" s="23"/>
      <c r="AB93" s="22"/>
      <c r="AC93" s="23"/>
      <c r="AE93" s="29" t="str">
        <f t="shared" si="6"/>
        <v/>
      </c>
      <c r="AG93" s="7" t="str">
        <f>+$A$17</f>
        <v/>
      </c>
      <c r="AH93" s="7" t="str">
        <f>IF(A93&lt;&gt;"",IF(AE93&lt;&gt;"",AE93,0)+IF(K103&lt;&gt;"",K103,0),"")</f>
        <v/>
      </c>
      <c r="AI93" s="106" t="str">
        <f>IF(AH93="","",IF(AH93&gt;0,ROUND(AH93/LARGE(AH88:AH102,1),3),0))</f>
        <v/>
      </c>
    </row>
    <row r="94" spans="1:35" ht="13.5" x14ac:dyDescent="0.25">
      <c r="A94" s="59" t="str">
        <f>+$A$18</f>
        <v/>
      </c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2"/>
      <c r="O94" s="23"/>
      <c r="P94" s="22"/>
      <c r="Q94" s="23"/>
      <c r="R94" s="22"/>
      <c r="S94" s="23"/>
      <c r="T94" s="22"/>
      <c r="U94" s="23"/>
      <c r="V94" s="22"/>
      <c r="W94" s="23"/>
      <c r="X94" s="22"/>
      <c r="Y94" s="23"/>
      <c r="Z94" s="22"/>
      <c r="AA94" s="23"/>
      <c r="AB94" s="22"/>
      <c r="AC94" s="23"/>
      <c r="AE94" s="29" t="str">
        <f t="shared" si="6"/>
        <v/>
      </c>
      <c r="AG94" s="7" t="str">
        <f>+$A$18</f>
        <v/>
      </c>
      <c r="AH94" s="7" t="str">
        <f>IF(A94&lt;&gt;"",IF(AE94&lt;&gt;"",AE94,0)+IF(M103&lt;&gt;"",M103,0),"")</f>
        <v/>
      </c>
      <c r="AI94" s="106" t="str">
        <f>IF(AH94="","",IF(AH94&gt;0,ROUND(AH94/LARGE(AH88:AH102,1),3),0))</f>
        <v/>
      </c>
    </row>
    <row r="95" spans="1:35" ht="13.5" x14ac:dyDescent="0.25">
      <c r="A95" s="59" t="str">
        <f>+$A$19</f>
        <v/>
      </c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2"/>
      <c r="Q95" s="23"/>
      <c r="R95" s="22"/>
      <c r="S95" s="23"/>
      <c r="T95" s="22"/>
      <c r="U95" s="23"/>
      <c r="V95" s="22"/>
      <c r="W95" s="23"/>
      <c r="X95" s="22"/>
      <c r="Y95" s="23"/>
      <c r="Z95" s="22"/>
      <c r="AA95" s="23"/>
      <c r="AB95" s="22"/>
      <c r="AC95" s="23"/>
      <c r="AE95" s="29" t="str">
        <f t="shared" si="6"/>
        <v/>
      </c>
      <c r="AG95" s="7" t="str">
        <f>+$A$19</f>
        <v/>
      </c>
      <c r="AH95" s="7" t="str">
        <f>IF(A95&lt;&gt;"",IF(AE95&lt;&gt;"",AE95,0)+IF(O103&lt;&gt;"",O103,0),"")</f>
        <v/>
      </c>
      <c r="AI95" s="106" t="str">
        <f>IF(AH95="","",IF(AH95&gt;0,ROUND(AH95/LARGE(AH88:AH102,1),3),0))</f>
        <v/>
      </c>
    </row>
    <row r="96" spans="1:35" ht="13.5" x14ac:dyDescent="0.25">
      <c r="A96" s="59" t="str">
        <f>+$A$20</f>
        <v/>
      </c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2"/>
      <c r="S96" s="23"/>
      <c r="T96" s="22"/>
      <c r="U96" s="23"/>
      <c r="V96" s="22"/>
      <c r="W96" s="23"/>
      <c r="X96" s="22"/>
      <c r="Y96" s="23"/>
      <c r="Z96" s="22"/>
      <c r="AA96" s="23"/>
      <c r="AB96" s="22"/>
      <c r="AC96" s="23"/>
      <c r="AE96" s="29" t="str">
        <f t="shared" si="6"/>
        <v/>
      </c>
      <c r="AG96" s="7" t="str">
        <f>+$A$20</f>
        <v/>
      </c>
      <c r="AH96" s="7" t="str">
        <f>IF(A96&lt;&gt;"",IF(AE96&lt;&gt;"",AE96,0)+IF(Q103&lt;&gt;"",Q103,0),"")</f>
        <v/>
      </c>
      <c r="AI96" s="106" t="str">
        <f>IF(AH96="","",IF(AH96&gt;0,ROUND(AH96/LARGE(AH88:AH102,1),3),0))</f>
        <v/>
      </c>
    </row>
    <row r="97" spans="1:35" ht="13.5" x14ac:dyDescent="0.25">
      <c r="A97" s="59" t="str">
        <f>+$A$21</f>
        <v/>
      </c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2"/>
      <c r="U97" s="23"/>
      <c r="V97" s="22"/>
      <c r="W97" s="23"/>
      <c r="X97" s="22"/>
      <c r="Y97" s="23"/>
      <c r="Z97" s="22"/>
      <c r="AA97" s="23"/>
      <c r="AB97" s="22"/>
      <c r="AC97" s="23"/>
      <c r="AE97" s="29" t="str">
        <f t="shared" si="6"/>
        <v/>
      </c>
      <c r="AG97" s="7" t="str">
        <f>+$A$21</f>
        <v/>
      </c>
      <c r="AH97" s="7" t="str">
        <f>IF(A97&lt;&gt;"",IF(AE97&lt;&gt;"",AE97,0)+IF(S103&lt;&gt;"",S103,0),"")</f>
        <v/>
      </c>
      <c r="AI97" s="106" t="str">
        <f>IF(AH97="","",IF(AH97&gt;0,ROUND(AH97/LARGE(AH88:AH102,1),3),0))</f>
        <v/>
      </c>
    </row>
    <row r="98" spans="1:35" ht="13.5" x14ac:dyDescent="0.25">
      <c r="A98" s="59" t="str">
        <f>+$A$22</f>
        <v/>
      </c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2"/>
      <c r="W98" s="23"/>
      <c r="X98" s="22"/>
      <c r="Y98" s="23"/>
      <c r="Z98" s="22"/>
      <c r="AA98" s="23"/>
      <c r="AB98" s="22"/>
      <c r="AC98" s="23"/>
      <c r="AE98" s="29" t="str">
        <f t="shared" si="6"/>
        <v/>
      </c>
      <c r="AG98" s="7" t="str">
        <f>+$A$22</f>
        <v/>
      </c>
      <c r="AH98" s="7" t="str">
        <f>IF(A98&lt;&gt;"",IF(AE98&lt;&gt;"",AE98,0)+IF(U103&lt;&gt;"",U103,0),"")</f>
        <v/>
      </c>
      <c r="AI98" s="106" t="str">
        <f>IF(AH98="","",IF(AH98&gt;0,ROUND(AH98/LARGE(AH88:AH102,1),3),0))</f>
        <v/>
      </c>
    </row>
    <row r="99" spans="1:35" ht="13.5" x14ac:dyDescent="0.25">
      <c r="A99" s="59" t="str">
        <f>+$A$23</f>
        <v/>
      </c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2"/>
      <c r="Y99" s="23"/>
      <c r="Z99" s="22"/>
      <c r="AA99" s="23"/>
      <c r="AB99" s="22"/>
      <c r="AC99" s="23"/>
      <c r="AE99" s="29" t="str">
        <f t="shared" si="6"/>
        <v/>
      </c>
      <c r="AG99" s="7" t="str">
        <f>+$A$23</f>
        <v/>
      </c>
      <c r="AH99" s="7" t="str">
        <f>IF(A99&lt;&gt;"",IF(AE99&lt;&gt;"",AE99,0)+IF(W103&lt;&gt;"",W103,0),"")</f>
        <v/>
      </c>
      <c r="AI99" s="106" t="str">
        <f>IF(AH99="","",IF(AH99&gt;0,ROUND(AH99/LARGE(AH88:AH102,1),3),0))</f>
        <v/>
      </c>
    </row>
    <row r="100" spans="1:35" ht="13.5" x14ac:dyDescent="0.25">
      <c r="A100" s="59" t="str">
        <f>+$A$24</f>
        <v/>
      </c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2"/>
      <c r="AA100" s="23"/>
      <c r="AB100" s="22"/>
      <c r="AC100" s="23"/>
      <c r="AE100" s="29" t="str">
        <f t="shared" si="6"/>
        <v/>
      </c>
      <c r="AG100" s="7" t="str">
        <f>+$A$24</f>
        <v/>
      </c>
      <c r="AH100" s="7" t="str">
        <f>IF(A100&lt;&gt;"",IF(AE100&lt;&gt;"",AE100,0)+IF(Y103&lt;&gt;"",Y103,0),"")</f>
        <v/>
      </c>
      <c r="AI100" s="106" t="str">
        <f>IF(AH100="","",IF(AH100&gt;0,ROUND(AH100/LARGE(AH88:AH102,1),3),0))</f>
        <v/>
      </c>
    </row>
    <row r="101" spans="1:35" ht="13.5" x14ac:dyDescent="0.25">
      <c r="A101" s="59" t="str">
        <f>+$A$25</f>
        <v/>
      </c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2"/>
      <c r="AC101" s="23"/>
      <c r="AE101" s="29" t="str">
        <f t="shared" si="6"/>
        <v/>
      </c>
      <c r="AG101" s="7" t="str">
        <f>+$A$25</f>
        <v/>
      </c>
      <c r="AH101" s="7" t="str">
        <f>IF(A101&lt;&gt;"",IF(AE101&lt;&gt;"",AE101,0)+IF(AA103&lt;&gt;"",AA103,0),"")</f>
        <v/>
      </c>
      <c r="AI101" s="106" t="str">
        <f>IF(AH101="","",IF(AH101&gt;0,ROUND(AH101/LARGE(AH88:AH102,1),3),0))</f>
        <v/>
      </c>
    </row>
    <row r="102" spans="1:35" x14ac:dyDescent="0.2">
      <c r="A102" s="59" t="str">
        <f>+$A$26</f>
        <v/>
      </c>
      <c r="C102" s="3"/>
      <c r="AE102" s="26"/>
      <c r="AG102" s="40" t="str">
        <f>+$A$26</f>
        <v/>
      </c>
      <c r="AH102" s="40" t="str">
        <f>IF(A102&lt;&gt;"",IF(AE102&lt;&gt;"",AE102,0)+IF(AC103&lt;&gt;"",AC103,0),"")</f>
        <v/>
      </c>
      <c r="AI102" s="107" t="str">
        <f>IF(AH102="","",IF(AH102&gt;0,ROUND(AH102/LARGE(AH88:AH102,1),3),0))</f>
        <v/>
      </c>
    </row>
    <row r="103" spans="1:35" s="26" customFormat="1" x14ac:dyDescent="0.2">
      <c r="C103" s="27" t="str">
        <f>IF(C87="","",SUM(C88:C101))</f>
        <v/>
      </c>
      <c r="E103" s="27" t="str">
        <f>IF(E87="","",SUM(E88:E101))</f>
        <v/>
      </c>
      <c r="G103" s="27" t="str">
        <f>IF(G87="","",SUM(G88:G101))</f>
        <v/>
      </c>
      <c r="I103" s="27" t="str">
        <f>IF(I87="","",SUM(I88:I101))</f>
        <v/>
      </c>
      <c r="K103" s="27" t="str">
        <f>IF(K87="","",SUM(K88:K101))</f>
        <v/>
      </c>
      <c r="M103" s="27" t="str">
        <f>IF(M87="","",SUM(M88:M101))</f>
        <v/>
      </c>
      <c r="O103" s="27" t="str">
        <f>IF(O87="","",SUM(O88:O101))</f>
        <v/>
      </c>
      <c r="Q103" s="27" t="str">
        <f>IF(Q87="","",SUM(Q88:Q101))</f>
        <v/>
      </c>
      <c r="S103" s="27" t="str">
        <f>IF(S87="","",SUM(S88:S101))</f>
        <v/>
      </c>
      <c r="U103" s="27" t="str">
        <f>IF(U87="","",SUM(U88:U101))</f>
        <v/>
      </c>
      <c r="W103" s="27" t="str">
        <f>IF(W87="","",SUM(W88:W101))</f>
        <v/>
      </c>
      <c r="X103" s="27"/>
      <c r="Y103" s="27" t="str">
        <f>IF(Y87="","",SUM(Y88:Y101))</f>
        <v/>
      </c>
      <c r="AA103" s="27" t="str">
        <f>IF(AA87="","",SUM(AA88:AA101))</f>
        <v/>
      </c>
      <c r="AC103" s="27" t="str">
        <f>IF(AC87="","",SUM(AC88:AC101))</f>
        <v/>
      </c>
      <c r="AG103" s="41"/>
      <c r="AH103" s="93"/>
      <c r="AI103" s="41"/>
    </row>
    <row r="104" spans="1:35" ht="24" customHeight="1" x14ac:dyDescent="0.2">
      <c r="AC104" s="8" t="str">
        <f>"Firma ("&amp;Anagrafica!B92&amp;")"</f>
        <v>Firma ()</v>
      </c>
      <c r="AE104" s="88"/>
      <c r="AF104" s="88"/>
      <c r="AG104" s="89"/>
      <c r="AH104" s="88"/>
      <c r="AI104" s="88"/>
    </row>
    <row r="105" spans="1:35" ht="18.75" x14ac:dyDescent="0.3">
      <c r="A105" s="19" t="str">
        <f>IF(Anagrafica!A93&lt;&gt;"",Anagrafica!A93&amp;" - "&amp;Anagrafica!B93,"")</f>
        <v/>
      </c>
      <c r="B105" s="20"/>
      <c r="D105" s="1"/>
    </row>
    <row r="106" spans="1:35" s="5" customFormat="1" ht="13.5" customHeight="1" x14ac:dyDescent="0.2">
      <c r="A106" s="4" t="s">
        <v>10</v>
      </c>
      <c r="C106" s="60" t="str">
        <f>$A$13</f>
        <v/>
      </c>
      <c r="E106" s="60" t="str">
        <f>+$A$14</f>
        <v/>
      </c>
      <c r="G106" s="60" t="str">
        <f>+$A$15</f>
        <v/>
      </c>
      <c r="I106" s="60" t="str">
        <f>+$A$16</f>
        <v/>
      </c>
      <c r="K106" s="60" t="str">
        <f>+$A$17</f>
        <v/>
      </c>
      <c r="M106" s="60" t="str">
        <f>+$A$18</f>
        <v/>
      </c>
      <c r="O106" s="60" t="str">
        <f>+$A$19</f>
        <v/>
      </c>
      <c r="Q106" s="60" t="str">
        <f>+$A$20</f>
        <v/>
      </c>
      <c r="S106" s="60" t="str">
        <f>+$A$21</f>
        <v/>
      </c>
      <c r="U106" s="60" t="str">
        <f>+$A$22</f>
        <v/>
      </c>
      <c r="W106" s="60" t="str">
        <f>+$A$23</f>
        <v/>
      </c>
      <c r="Y106" s="60" t="str">
        <f>+$A$24</f>
        <v/>
      </c>
      <c r="AA106" s="60" t="str">
        <f>+$A$25</f>
        <v/>
      </c>
      <c r="AC106" s="60" t="str">
        <f>+$A$26</f>
        <v/>
      </c>
      <c r="AE106" s="26"/>
      <c r="AG106" s="4" t="s">
        <v>10</v>
      </c>
      <c r="AH106" s="5" t="s">
        <v>1</v>
      </c>
      <c r="AI106" s="5" t="s">
        <v>0</v>
      </c>
    </row>
    <row r="107" spans="1:35" ht="13.5" x14ac:dyDescent="0.25">
      <c r="A107" s="59" t="str">
        <f>+$A$12</f>
        <v/>
      </c>
      <c r="B107" s="22"/>
      <c r="C107" s="23"/>
      <c r="D107" s="22"/>
      <c r="E107" s="23"/>
      <c r="F107" s="22"/>
      <c r="G107" s="23"/>
      <c r="H107" s="22"/>
      <c r="I107" s="23"/>
      <c r="J107" s="22"/>
      <c r="K107" s="23"/>
      <c r="L107" s="22"/>
      <c r="M107" s="23"/>
      <c r="N107" s="22"/>
      <c r="O107" s="23"/>
      <c r="P107" s="22"/>
      <c r="Q107" s="23"/>
      <c r="R107" s="22"/>
      <c r="S107" s="23"/>
      <c r="T107" s="22"/>
      <c r="U107" s="23"/>
      <c r="V107" s="22"/>
      <c r="W107" s="23"/>
      <c r="X107" s="22"/>
      <c r="Y107" s="23"/>
      <c r="Z107" s="22"/>
      <c r="AA107" s="23"/>
      <c r="AB107" s="22"/>
      <c r="AC107" s="23"/>
      <c r="AE107" s="29" t="str">
        <f t="shared" ref="AE107:AE120" si="7">IF(OR(A107="",AND(A107&lt;&gt;"",A108="")),"",SUM(B107,D107,F107,H107,J107,L107,N107,P107,R107,T107,V107,X107,Z107,AB107))</f>
        <v/>
      </c>
      <c r="AG107" s="6" t="str">
        <f>+$A$12</f>
        <v/>
      </c>
      <c r="AH107" s="6" t="str">
        <f>IF(A107&lt;&gt;"",AE107,"")</f>
        <v/>
      </c>
      <c r="AI107" s="105" t="str">
        <f>IF(AH107="","",IF(AH107&gt;0,ROUND(AH107/LARGE(AH107:AH121,1),3),0))</f>
        <v/>
      </c>
    </row>
    <row r="108" spans="1:35" ht="13.5" x14ac:dyDescent="0.25">
      <c r="A108" s="59" t="str">
        <f>+$A$13</f>
        <v/>
      </c>
      <c r="B108" s="24"/>
      <c r="C108" s="24"/>
      <c r="D108" s="22"/>
      <c r="E108" s="23"/>
      <c r="F108" s="22"/>
      <c r="G108" s="23"/>
      <c r="H108" s="22"/>
      <c r="I108" s="23"/>
      <c r="J108" s="22"/>
      <c r="K108" s="23"/>
      <c r="L108" s="22"/>
      <c r="M108" s="23"/>
      <c r="N108" s="22"/>
      <c r="O108" s="23"/>
      <c r="P108" s="22"/>
      <c r="Q108" s="23"/>
      <c r="R108" s="22"/>
      <c r="S108" s="23"/>
      <c r="T108" s="22"/>
      <c r="U108" s="23"/>
      <c r="V108" s="22"/>
      <c r="W108" s="23"/>
      <c r="X108" s="22"/>
      <c r="Y108" s="23"/>
      <c r="Z108" s="22"/>
      <c r="AA108" s="23"/>
      <c r="AB108" s="22"/>
      <c r="AC108" s="23"/>
      <c r="AE108" s="29" t="str">
        <f t="shared" si="7"/>
        <v/>
      </c>
      <c r="AG108" s="7" t="str">
        <f>+$A$13</f>
        <v/>
      </c>
      <c r="AH108" s="7" t="str">
        <f>IF(A108&lt;&gt;"",IF(AE108&lt;&gt;"",AE108,0)+IF(C122&lt;&gt;"",C122,0),"")</f>
        <v/>
      </c>
      <c r="AI108" s="106" t="str">
        <f>IF(AH108="","",IF(AH108&gt;0,ROUND(AH108/LARGE(AH107:AH121,1),3),0))</f>
        <v/>
      </c>
    </row>
    <row r="109" spans="1:35" ht="13.5" x14ac:dyDescent="0.25">
      <c r="A109" s="59" t="str">
        <f>+$A$14</f>
        <v/>
      </c>
      <c r="B109" s="24"/>
      <c r="C109" s="24"/>
      <c r="D109" s="24"/>
      <c r="E109" s="24"/>
      <c r="F109" s="22"/>
      <c r="G109" s="23"/>
      <c r="H109" s="22"/>
      <c r="I109" s="23"/>
      <c r="J109" s="22"/>
      <c r="K109" s="23"/>
      <c r="L109" s="22"/>
      <c r="M109" s="23"/>
      <c r="N109" s="22"/>
      <c r="O109" s="23"/>
      <c r="P109" s="22"/>
      <c r="Q109" s="23"/>
      <c r="R109" s="22"/>
      <c r="S109" s="23"/>
      <c r="T109" s="22"/>
      <c r="U109" s="23"/>
      <c r="V109" s="22"/>
      <c r="W109" s="23"/>
      <c r="X109" s="22"/>
      <c r="Y109" s="23"/>
      <c r="Z109" s="22"/>
      <c r="AA109" s="23"/>
      <c r="AB109" s="22"/>
      <c r="AC109" s="23"/>
      <c r="AE109" s="29" t="str">
        <f t="shared" si="7"/>
        <v/>
      </c>
      <c r="AG109" s="7" t="str">
        <f>+$A$14</f>
        <v/>
      </c>
      <c r="AH109" s="7" t="str">
        <f>IF(A109&lt;&gt;"",IF(AE109&lt;&gt;"",AE109,0)+IF(E122&lt;&gt;"",E122,0),"")</f>
        <v/>
      </c>
      <c r="AI109" s="106" t="str">
        <f>IF(AH109="","",IF(AH109&gt;0,ROUND(AH109/LARGE(AH107:AH121,1),3),0))</f>
        <v/>
      </c>
    </row>
    <row r="110" spans="1:35" ht="13.5" x14ac:dyDescent="0.25">
      <c r="A110" s="59" t="str">
        <f>+$A$15</f>
        <v/>
      </c>
      <c r="B110" s="24"/>
      <c r="C110" s="24"/>
      <c r="D110" s="24"/>
      <c r="E110" s="24"/>
      <c r="F110" s="24"/>
      <c r="G110" s="24"/>
      <c r="H110" s="22"/>
      <c r="I110" s="23"/>
      <c r="J110" s="22"/>
      <c r="K110" s="23"/>
      <c r="L110" s="22"/>
      <c r="M110" s="23"/>
      <c r="N110" s="22"/>
      <c r="O110" s="23"/>
      <c r="P110" s="22"/>
      <c r="Q110" s="23"/>
      <c r="R110" s="22"/>
      <c r="S110" s="23"/>
      <c r="T110" s="22"/>
      <c r="U110" s="23"/>
      <c r="V110" s="22"/>
      <c r="W110" s="23"/>
      <c r="X110" s="22"/>
      <c r="Y110" s="23"/>
      <c r="Z110" s="22"/>
      <c r="AA110" s="23"/>
      <c r="AB110" s="22"/>
      <c r="AC110" s="23"/>
      <c r="AE110" s="29" t="str">
        <f t="shared" si="7"/>
        <v/>
      </c>
      <c r="AG110" s="7" t="str">
        <f>+$A$15</f>
        <v/>
      </c>
      <c r="AH110" s="7" t="str">
        <f>IF(A110&lt;&gt;"",IF(AE110&lt;&gt;"",AE110,0)+IF(G122&lt;&gt;"",G122,0),"")</f>
        <v/>
      </c>
      <c r="AI110" s="106" t="str">
        <f>IF(AH110="","",IF(AH110&gt;0,ROUND(AH110/LARGE(AH107:AH121,1),3),0))</f>
        <v/>
      </c>
    </row>
    <row r="111" spans="1:35" ht="13.5" x14ac:dyDescent="0.25">
      <c r="A111" s="59" t="str">
        <f>+$A$16</f>
        <v/>
      </c>
      <c r="B111" s="24"/>
      <c r="C111" s="24"/>
      <c r="D111" s="24"/>
      <c r="E111" s="24"/>
      <c r="F111" s="24"/>
      <c r="G111" s="24"/>
      <c r="H111" s="24"/>
      <c r="I111" s="24"/>
      <c r="J111" s="22"/>
      <c r="K111" s="23"/>
      <c r="L111" s="22"/>
      <c r="M111" s="23"/>
      <c r="N111" s="22"/>
      <c r="O111" s="23"/>
      <c r="P111" s="22"/>
      <c r="Q111" s="23"/>
      <c r="R111" s="22"/>
      <c r="S111" s="23"/>
      <c r="T111" s="22"/>
      <c r="U111" s="23"/>
      <c r="V111" s="22"/>
      <c r="W111" s="23"/>
      <c r="X111" s="22"/>
      <c r="Y111" s="23"/>
      <c r="Z111" s="22"/>
      <c r="AA111" s="23"/>
      <c r="AB111" s="22"/>
      <c r="AC111" s="23"/>
      <c r="AE111" s="29" t="str">
        <f t="shared" si="7"/>
        <v/>
      </c>
      <c r="AG111" s="7" t="str">
        <f>+$A$16</f>
        <v/>
      </c>
      <c r="AH111" s="7" t="str">
        <f>IF(A111&lt;&gt;"",IF(AE111&lt;&gt;"",AE111,0)+IF(I122&lt;&gt;"",I122,0),"")</f>
        <v/>
      </c>
      <c r="AI111" s="106" t="str">
        <f>IF(AH111="","",IF(AH111&gt;0,ROUND(AH111/LARGE(AH107:AH121,1),3),0))</f>
        <v/>
      </c>
    </row>
    <row r="112" spans="1:35" ht="13.5" x14ac:dyDescent="0.25">
      <c r="A112" s="59" t="str">
        <f>+$A$17</f>
        <v/>
      </c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2"/>
      <c r="M112" s="23"/>
      <c r="N112" s="22"/>
      <c r="O112" s="23"/>
      <c r="P112" s="22"/>
      <c r="Q112" s="23"/>
      <c r="R112" s="22"/>
      <c r="S112" s="23"/>
      <c r="T112" s="22"/>
      <c r="U112" s="23"/>
      <c r="V112" s="22"/>
      <c r="W112" s="23"/>
      <c r="X112" s="22"/>
      <c r="Y112" s="23"/>
      <c r="Z112" s="22"/>
      <c r="AA112" s="23"/>
      <c r="AB112" s="22"/>
      <c r="AC112" s="23"/>
      <c r="AE112" s="29" t="str">
        <f t="shared" si="7"/>
        <v/>
      </c>
      <c r="AG112" s="7" t="str">
        <f>+$A$17</f>
        <v/>
      </c>
      <c r="AH112" s="7" t="str">
        <f>IF(A112&lt;&gt;"",IF(AE112&lt;&gt;"",AE112,0)+IF(K122&lt;&gt;"",K122,0),"")</f>
        <v/>
      </c>
      <c r="AI112" s="106" t="str">
        <f>IF(AH112="","",IF(AH112&gt;0,ROUND(AH112/LARGE(AH107:AH121,1),3),0))</f>
        <v/>
      </c>
    </row>
    <row r="113" spans="1:35" ht="13.5" x14ac:dyDescent="0.25">
      <c r="A113" s="59" t="str">
        <f>+$A$18</f>
        <v/>
      </c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2"/>
      <c r="O113" s="23"/>
      <c r="P113" s="22"/>
      <c r="Q113" s="23"/>
      <c r="R113" s="22"/>
      <c r="S113" s="23"/>
      <c r="T113" s="22"/>
      <c r="U113" s="23"/>
      <c r="V113" s="22"/>
      <c r="W113" s="23"/>
      <c r="X113" s="22"/>
      <c r="Y113" s="23"/>
      <c r="Z113" s="22"/>
      <c r="AA113" s="23"/>
      <c r="AB113" s="22"/>
      <c r="AC113" s="23"/>
      <c r="AE113" s="29" t="str">
        <f t="shared" si="7"/>
        <v/>
      </c>
      <c r="AG113" s="7" t="str">
        <f>+$A$18</f>
        <v/>
      </c>
      <c r="AH113" s="7" t="str">
        <f>IF(A113&lt;&gt;"",IF(AE113&lt;&gt;"",AE113,0)+IF(M122&lt;&gt;"",M122,0),"")</f>
        <v/>
      </c>
      <c r="AI113" s="106" t="str">
        <f>IF(AH113="","",IF(AH113&gt;0,ROUND(AH113/LARGE(AH107:AH121,1),3),0))</f>
        <v/>
      </c>
    </row>
    <row r="114" spans="1:35" ht="13.5" x14ac:dyDescent="0.25">
      <c r="A114" s="59" t="str">
        <f>+$A$19</f>
        <v/>
      </c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2"/>
      <c r="Q114" s="23"/>
      <c r="R114" s="22"/>
      <c r="S114" s="23"/>
      <c r="T114" s="22"/>
      <c r="U114" s="23"/>
      <c r="V114" s="22"/>
      <c r="W114" s="23"/>
      <c r="X114" s="22"/>
      <c r="Y114" s="23"/>
      <c r="Z114" s="22"/>
      <c r="AA114" s="23"/>
      <c r="AB114" s="22"/>
      <c r="AC114" s="23"/>
      <c r="AE114" s="29" t="str">
        <f t="shared" si="7"/>
        <v/>
      </c>
      <c r="AG114" s="7" t="str">
        <f>+$A$19</f>
        <v/>
      </c>
      <c r="AH114" s="7" t="str">
        <f>IF(A114&lt;&gt;"",IF(AE114&lt;&gt;"",AE114,0)+IF(O122&lt;&gt;"",O122,0),"")</f>
        <v/>
      </c>
      <c r="AI114" s="106" t="str">
        <f>IF(AH114="","",IF(AH114&gt;0,ROUND(AH114/LARGE(AH107:AH121,1),3),0))</f>
        <v/>
      </c>
    </row>
    <row r="115" spans="1:35" ht="13.5" x14ac:dyDescent="0.25">
      <c r="A115" s="59" t="str">
        <f>+$A$20</f>
        <v/>
      </c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79"/>
      <c r="P115" s="24"/>
      <c r="Q115" s="24"/>
      <c r="R115" s="22"/>
      <c r="S115" s="23"/>
      <c r="T115" s="22"/>
      <c r="U115" s="23"/>
      <c r="V115" s="22"/>
      <c r="W115" s="23"/>
      <c r="X115" s="22"/>
      <c r="Y115" s="23"/>
      <c r="Z115" s="22"/>
      <c r="AA115" s="23"/>
      <c r="AB115" s="22"/>
      <c r="AC115" s="23"/>
      <c r="AE115" s="29" t="str">
        <f t="shared" si="7"/>
        <v/>
      </c>
      <c r="AG115" s="7" t="str">
        <f>+$A$20</f>
        <v/>
      </c>
      <c r="AH115" s="7" t="str">
        <f>IF(A115&lt;&gt;"",IF(AE115&lt;&gt;"",AE115,0)+IF(Q122&lt;&gt;"",Q122,0),"")</f>
        <v/>
      </c>
      <c r="AI115" s="106" t="str">
        <f>IF(AH115="","",IF(AH115&gt;0,ROUND(AH115/LARGE(AH107:AH121,1),3),0))</f>
        <v/>
      </c>
    </row>
    <row r="116" spans="1:35" ht="13.5" x14ac:dyDescent="0.25">
      <c r="A116" s="59" t="str">
        <f>+$A$21</f>
        <v/>
      </c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2"/>
      <c r="U116" s="23"/>
      <c r="V116" s="22"/>
      <c r="W116" s="23"/>
      <c r="X116" s="22"/>
      <c r="Y116" s="23"/>
      <c r="Z116" s="22"/>
      <c r="AA116" s="23"/>
      <c r="AB116" s="22"/>
      <c r="AC116" s="23"/>
      <c r="AE116" s="29" t="str">
        <f t="shared" si="7"/>
        <v/>
      </c>
      <c r="AG116" s="7" t="str">
        <f>+$A$21</f>
        <v/>
      </c>
      <c r="AH116" s="7" t="str">
        <f>IF(A116&lt;&gt;"",IF(AE116&lt;&gt;"",AE116,0)+IF(S122&lt;&gt;"",S122,0),"")</f>
        <v/>
      </c>
      <c r="AI116" s="106" t="str">
        <f>IF(AH116="","",IF(AH116&gt;0,ROUND(AH116/LARGE(AH107:AH121,1),3),0))</f>
        <v/>
      </c>
    </row>
    <row r="117" spans="1:35" ht="13.5" x14ac:dyDescent="0.25">
      <c r="A117" s="59" t="str">
        <f>+$A$22</f>
        <v/>
      </c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2"/>
      <c r="W117" s="23"/>
      <c r="X117" s="22"/>
      <c r="Y117" s="23"/>
      <c r="Z117" s="22"/>
      <c r="AA117" s="23"/>
      <c r="AB117" s="22"/>
      <c r="AC117" s="23"/>
      <c r="AE117" s="29" t="str">
        <f t="shared" si="7"/>
        <v/>
      </c>
      <c r="AG117" s="7" t="str">
        <f>+$A$22</f>
        <v/>
      </c>
      <c r="AH117" s="7" t="str">
        <f>IF(A117&lt;&gt;"",IF(AE117&lt;&gt;"",AE117,0)+IF(U122&lt;&gt;"",U122,0),"")</f>
        <v/>
      </c>
      <c r="AI117" s="106" t="str">
        <f>IF(AH117="","",IF(AH117&gt;0,ROUND(AH117/LARGE(AH107:AH121,1),3),0))</f>
        <v/>
      </c>
    </row>
    <row r="118" spans="1:35" ht="13.5" x14ac:dyDescent="0.25">
      <c r="A118" s="59" t="str">
        <f>+$A$23</f>
        <v/>
      </c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2"/>
      <c r="Y118" s="23"/>
      <c r="Z118" s="22"/>
      <c r="AA118" s="23"/>
      <c r="AB118" s="22"/>
      <c r="AC118" s="23"/>
      <c r="AE118" s="29" t="str">
        <f t="shared" si="7"/>
        <v/>
      </c>
      <c r="AG118" s="7" t="str">
        <f>+$A$23</f>
        <v/>
      </c>
      <c r="AH118" s="7" t="str">
        <f>IF(A118&lt;&gt;"",IF(AE118&lt;&gt;"",AE118,0)+IF(W122&lt;&gt;"",W122,0),"")</f>
        <v/>
      </c>
      <c r="AI118" s="106" t="str">
        <f>IF(AH118="","",IF(AH118&gt;0,ROUND(AH118/LARGE(AH107:AH121,1),3),0))</f>
        <v/>
      </c>
    </row>
    <row r="119" spans="1:35" ht="13.5" x14ac:dyDescent="0.25">
      <c r="A119" s="59" t="str">
        <f>+$A$24</f>
        <v/>
      </c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2"/>
      <c r="AA119" s="23"/>
      <c r="AB119" s="22"/>
      <c r="AC119" s="23"/>
      <c r="AE119" s="29" t="str">
        <f t="shared" si="7"/>
        <v/>
      </c>
      <c r="AG119" s="7" t="str">
        <f>+$A$24</f>
        <v/>
      </c>
      <c r="AH119" s="7" t="str">
        <f>IF(A119&lt;&gt;"",IF(AE119&lt;&gt;"",AE119,0)+IF(Y122&lt;&gt;"",Y122,0),"")</f>
        <v/>
      </c>
      <c r="AI119" s="106" t="str">
        <f>IF(AH119="","",IF(AH119&gt;0,ROUND(AH119/LARGE(AH107:AH121,1),3),0))</f>
        <v/>
      </c>
    </row>
    <row r="120" spans="1:35" ht="13.5" x14ac:dyDescent="0.25">
      <c r="A120" s="59" t="str">
        <f>+$A$25</f>
        <v/>
      </c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2"/>
      <c r="AC120" s="23"/>
      <c r="AE120" s="29" t="str">
        <f t="shared" si="7"/>
        <v/>
      </c>
      <c r="AG120" s="7" t="str">
        <f>+$A$25</f>
        <v/>
      </c>
      <c r="AH120" s="7" t="str">
        <f>IF(A120&lt;&gt;"",IF(AE120&lt;&gt;"",AE120,0)+IF(AA122&lt;&gt;"",AA122,0),"")</f>
        <v/>
      </c>
      <c r="AI120" s="106" t="str">
        <f>IF(AH120="","",IF(AH120&gt;0,ROUND(AH120/LARGE(AH107:AH121,1),3),0))</f>
        <v/>
      </c>
    </row>
    <row r="121" spans="1:35" x14ac:dyDescent="0.2">
      <c r="A121" s="59" t="str">
        <f>+$A$26</f>
        <v/>
      </c>
      <c r="C121" s="3"/>
      <c r="AE121" s="26"/>
      <c r="AG121" s="40" t="str">
        <f>+$A$26</f>
        <v/>
      </c>
      <c r="AH121" s="40" t="str">
        <f>IF(A121&lt;&gt;"",IF(AE121&lt;&gt;"",AE121,0)+IF(AC122&lt;&gt;"",AC122,0),"")</f>
        <v/>
      </c>
      <c r="AI121" s="107" t="str">
        <f>IF(AH121="","",IF(AH121&gt;0,ROUND(AH121/LARGE(AH107:AH121,1),3),0))</f>
        <v/>
      </c>
    </row>
    <row r="122" spans="1:35" s="26" customFormat="1" x14ac:dyDescent="0.2">
      <c r="C122" s="27" t="str">
        <f>IF(C106="","",SUM(C107:C120))</f>
        <v/>
      </c>
      <c r="E122" s="27" t="str">
        <f>IF(E106="","",SUM(E107:E120))</f>
        <v/>
      </c>
      <c r="G122" s="27" t="str">
        <f>IF(G106="","",SUM(G107:G120))</f>
        <v/>
      </c>
      <c r="I122" s="27" t="str">
        <f>IF(I106="","",SUM(I107:I120))</f>
        <v/>
      </c>
      <c r="K122" s="27" t="str">
        <f>IF(K106="","",SUM(K107:K120))</f>
        <v/>
      </c>
      <c r="M122" s="27" t="str">
        <f>IF(M106="","",SUM(M107:M120))</f>
        <v/>
      </c>
      <c r="O122" s="27" t="str">
        <f>IF(O106="","",SUM(O107:O120))</f>
        <v/>
      </c>
      <c r="Q122" s="27" t="str">
        <f>IF(Q106="","",SUM(Q107:Q120))</f>
        <v/>
      </c>
      <c r="S122" s="27" t="str">
        <f>IF(S106="","",SUM(S107:S120))</f>
        <v/>
      </c>
      <c r="U122" s="27" t="str">
        <f>IF(U106="","",SUM(U107:U120))</f>
        <v/>
      </c>
      <c r="W122" s="27" t="str">
        <f>IF(W106="","",SUM(W107:W120))</f>
        <v/>
      </c>
      <c r="X122" s="27"/>
      <c r="Y122" s="27" t="str">
        <f>IF(Y106="","",SUM(Y107:Y120))</f>
        <v/>
      </c>
      <c r="AA122" s="27" t="str">
        <f>IF(AA106="","",SUM(AA107:AA120))</f>
        <v/>
      </c>
      <c r="AC122" s="27" t="str">
        <f>IF(AC106="","",SUM(AC107:AC120))</f>
        <v/>
      </c>
      <c r="AG122" s="41"/>
      <c r="AH122" s="93"/>
      <c r="AI122" s="41"/>
    </row>
    <row r="123" spans="1:35" ht="24" customHeight="1" x14ac:dyDescent="0.2">
      <c r="AC123" s="8" t="str">
        <f>"Firma ("&amp;Anagrafica!B93&amp;")"</f>
        <v>Firma ()</v>
      </c>
      <c r="AE123" s="88"/>
      <c r="AF123" s="88"/>
      <c r="AG123" s="89"/>
      <c r="AH123" s="88"/>
      <c r="AI123" s="88"/>
    </row>
  </sheetData>
  <mergeCells count="70">
    <mergeCell ref="AB24:AE24"/>
    <mergeCell ref="AB25:AE25"/>
    <mergeCell ref="AB26:AE26"/>
    <mergeCell ref="AB20:AE20"/>
    <mergeCell ref="AB21:AE21"/>
    <mergeCell ref="AB22:AE22"/>
    <mergeCell ref="AB23:AE23"/>
    <mergeCell ref="AB16:AE16"/>
    <mergeCell ref="AB17:AE17"/>
    <mergeCell ref="AB18:AE18"/>
    <mergeCell ref="AB19:AE19"/>
    <mergeCell ref="AB12:AE12"/>
    <mergeCell ref="AB13:AE13"/>
    <mergeCell ref="AB14:AE14"/>
    <mergeCell ref="AB15:AE15"/>
    <mergeCell ref="A5:AI5"/>
    <mergeCell ref="A8:AG8"/>
    <mergeCell ref="A9:AG9"/>
    <mergeCell ref="A11:S11"/>
    <mergeCell ref="T11:W11"/>
    <mergeCell ref="AB11:AE11"/>
    <mergeCell ref="X11:AA11"/>
    <mergeCell ref="T12:W12"/>
    <mergeCell ref="T13:W13"/>
    <mergeCell ref="T15:W15"/>
    <mergeCell ref="T14:W14"/>
    <mergeCell ref="T20:W20"/>
    <mergeCell ref="T18:W18"/>
    <mergeCell ref="P27:S27"/>
    <mergeCell ref="B21:S21"/>
    <mergeCell ref="B22:S22"/>
    <mergeCell ref="B23:S23"/>
    <mergeCell ref="B24:S24"/>
    <mergeCell ref="B25:S25"/>
    <mergeCell ref="B26:S26"/>
    <mergeCell ref="T23:W23"/>
    <mergeCell ref="T24:W24"/>
    <mergeCell ref="T25:W25"/>
    <mergeCell ref="T26:W26"/>
    <mergeCell ref="T22:W22"/>
    <mergeCell ref="X17:AA17"/>
    <mergeCell ref="A1:AG1"/>
    <mergeCell ref="T27:W27"/>
    <mergeCell ref="B18:S18"/>
    <mergeCell ref="T16:W16"/>
    <mergeCell ref="T17:W17"/>
    <mergeCell ref="B15:S15"/>
    <mergeCell ref="B12:S12"/>
    <mergeCell ref="B13:S13"/>
    <mergeCell ref="B19:S19"/>
    <mergeCell ref="B20:S20"/>
    <mergeCell ref="T21:W21"/>
    <mergeCell ref="B14:S14"/>
    <mergeCell ref="B16:S16"/>
    <mergeCell ref="B17:S17"/>
    <mergeCell ref="T19:W19"/>
    <mergeCell ref="X12:AA12"/>
    <mergeCell ref="X13:AA13"/>
    <mergeCell ref="X14:AA14"/>
    <mergeCell ref="X15:AA15"/>
    <mergeCell ref="X16:AA16"/>
    <mergeCell ref="X18:AA18"/>
    <mergeCell ref="X19:AA19"/>
    <mergeCell ref="X24:AA24"/>
    <mergeCell ref="X25:AA25"/>
    <mergeCell ref="X26:AA26"/>
    <mergeCell ref="X20:AA20"/>
    <mergeCell ref="X21:AA21"/>
    <mergeCell ref="X22:AA22"/>
    <mergeCell ref="X23:AA23"/>
  </mergeCells>
  <phoneticPr fontId="0" type="noConversion"/>
  <conditionalFormatting sqref="C46 W46:Y46 C65 E46 G46 I46 K46 M46 O46 Q46 U46 S46 AC84 W65:Y65 E65 G65 I65 K65 M65 O65 Q65 U65 S65 AC65 AA65 AA46 C84 W84:Y84 E84 G84 I84 K84 M84 O84 Q84 U84 S84 AA84 AC46 C103 AC122 W103:Y103 E103 G103 I103 K103 M103 O103 Q103 U103 S103 AC103 AA103 C122 W122:Y122 E122 G122 I122 K122 M122 O122 Q122 U122 S122 AA122">
    <cfRule type="expression" dxfId="939" priority="1" stopIfTrue="1">
      <formula>C30=""</formula>
    </cfRule>
  </conditionalFormatting>
  <conditionalFormatting sqref="B52:E63 B51:C51 H54:I63 J55:K63 L56:M63 N57:O63 P58:Q63 R59:S63 T60:U63 V61:W63 X62:Y63 Z63:AA63 F53:G63 Z82:AA82 F72:G82 H73:I82 J74:K82 L75:M82 N76:O82 P77:Q82 R78:S82 T79:U82 V80:W82 X81:Y82 B71:E82 B70:C70 B90:E101 B89:C89 H92:I101 J93:K101 L94:M101 N95:O101 P96:Q101 R97:S101 T98:U101 V99:W101 X100:Y101 Z101:AA101 F91:G101 Z120:AA120 F110:G120 H111:I120 J112:K120 L113:M120 N114:O120 P115:Q120 R116:S120 T117:U120 V118:W120 X119:Y120 B109:E120 B108:C108 B33:E44 B32:C32 H35:I44 J36:K44 L37:M44 N38:O44 P39:Q44 R40:S44 T41:U44 V42:W44 X43:Y44 Z44:AA44 F34:G44">
    <cfRule type="expression" dxfId="938" priority="2" stopIfTrue="1">
      <formula>AND($A32&lt;&gt;"",$A33="")</formula>
    </cfRule>
    <cfRule type="expression" dxfId="937" priority="3" stopIfTrue="1">
      <formula>$A32=""</formula>
    </cfRule>
  </conditionalFormatting>
  <conditionalFormatting sqref="B50 D50:D51 F50:F52 H50:H53 J50:J54 L50:L55 N50:N56 P50:P57 R50:R58 T50:T59 V50:V60 X50:X61 Z50:Z62 AB50:AB63">
    <cfRule type="expression" dxfId="936" priority="4" stopIfTrue="1">
      <formula>AND(OR($A50="",C$49=""),$AE50&lt;&gt;"")</formula>
    </cfRule>
    <cfRule type="expression" dxfId="935" priority="5" stopIfTrue="1">
      <formula>OR($A50="",C$49="")</formula>
    </cfRule>
  </conditionalFormatting>
  <conditionalFormatting sqref="C50 E50:E51 G50:G52 I50:I53 K50:K54 M50:M55 O50:O56 Q50:Q57 S50:S58 U50:U59 W50:W60 Y50:Y61 AA50:AA62 AC50:AC63 C88 E88:E89 G88:G90 I88:I91 K88:K92 M88:M93 O88:O94 Q88:Q95 S88:S96 U88:U97 W88:W98 Y88:Y99 AA88:AA100 AC88:AC101">
    <cfRule type="expression" dxfId="934" priority="6" stopIfTrue="1">
      <formula>AND(OR($A50="",C$49=""),$AE50&lt;&gt;"")</formula>
    </cfRule>
    <cfRule type="expression" dxfId="933" priority="7" stopIfTrue="1">
      <formula>C$49=""</formula>
    </cfRule>
  </conditionalFormatting>
  <conditionalFormatting sqref="B69 F69:F71 D69:D70 H69:H72 J69:J73 L69:L74 N69:N75 P69:P76 R69:R77 T69:T78 V69:V79 X69:X80 Z69:Z81 AB69:AB82 X118">
    <cfRule type="expression" dxfId="932" priority="8" stopIfTrue="1">
      <formula>AND(OR($A69="",C$68=""),$AE69&lt;&gt;"")</formula>
    </cfRule>
    <cfRule type="expression" dxfId="931" priority="9" stopIfTrue="1">
      <formula>OR($A69="",C$68="")</formula>
    </cfRule>
  </conditionalFormatting>
  <conditionalFormatting sqref="C69 G69:G71 E69:E70 I69:I72 K69:K73 M69:M74 O69:O75 Q69:Q76 S69:S77 U69:U78 W69:W79 Y69:Y80 AA69:AA81 AC69:AC82 C107 G107:G109 E107:E108 I107:I110 K107:K111 M107:M112 O107:O113 Q107:Q114 S107:S115 U107:U116 W107:W117 Y107:Y118 AA107:AA119 AC107:AC120">
    <cfRule type="expression" dxfId="930" priority="10" stopIfTrue="1">
      <formula>AND(OR($A69="",C$68=""),$AE69&lt;&gt;"")</formula>
    </cfRule>
    <cfRule type="expression" dxfId="929" priority="11" stopIfTrue="1">
      <formula>C$68=""</formula>
    </cfRule>
  </conditionalFormatting>
  <conditionalFormatting sqref="B88 D88:D89 F88:F90 H88:H91 J88:J92 L88:L93 N88:N94 P88:P95 R88:R96 T88:T97 V88:V98 X88:X99 Z88:Z100 AB88:AB101">
    <cfRule type="expression" dxfId="928" priority="12" stopIfTrue="1">
      <formula>AND(OR($A88="",C$87=""),$AE88&lt;&gt;"")</formula>
    </cfRule>
    <cfRule type="expression" dxfId="927" priority="13" stopIfTrue="1">
      <formula>OR($A88="",C$87="")</formula>
    </cfRule>
  </conditionalFormatting>
  <conditionalFormatting sqref="B107 D107:D108 F107:F109 H107:H110 J107:J111 L107:L112 N107:N113 P107:P114 R107:R115 T107:T116 V107:V117 X107:X117 Z107:Z119 AB107:AB120">
    <cfRule type="expression" dxfId="926" priority="14" stopIfTrue="1">
      <formula>AND(OR($A107="",C$106=""),$AE107&lt;&gt;"")</formula>
    </cfRule>
    <cfRule type="expression" dxfId="925" priority="15" stopIfTrue="1">
      <formula>OR($A107="",C$106="")</formula>
    </cfRule>
  </conditionalFormatting>
  <conditionalFormatting sqref="B31 D31:D32 R31:R39 AB31:AB44 Z31:Z43 X31:X42 V31:V41 T31:T40 P31:P38 N31:N37 L31:L36 J31:J35 H31:H34 F31:F33">
    <cfRule type="expression" dxfId="924" priority="16" stopIfTrue="1">
      <formula>AND(OR($A31="",C$30=""),$AE31&lt;&gt;"")</formula>
    </cfRule>
    <cfRule type="expression" dxfId="923" priority="17" stopIfTrue="1">
      <formula>OR($A31="",C$30="")</formula>
    </cfRule>
  </conditionalFormatting>
  <conditionalFormatting sqref="C31 E31:E32 S31:S39 AC31:AC44 AA31:AA43 Y31:Y42 W31:W41 U31:U40 Q31:Q38 O31:O37 M31:M36 K31:K35 I31:I34 G31:G33">
    <cfRule type="expression" dxfId="922" priority="18" stopIfTrue="1">
      <formula>AND(OR($A31="",C$30=""),$AE31&lt;&gt;"")</formula>
    </cfRule>
    <cfRule type="expression" dxfId="921" priority="19" stopIfTrue="1">
      <formula>C$30=""</formula>
    </cfRule>
  </conditionalFormatting>
  <conditionalFormatting sqref="A31:A45 A107:A121 AE107:AE120 B106:AC106 AE88:AE101 A88:A102 B87:AC87 A69:A83 B68:AC68 AE69:AE82 AE50:AE63 B49:AC49 A50:A64 B30:AC30 AE31:AE44">
    <cfRule type="cellIs" dxfId="920" priority="20" stopIfTrue="1" operator="equal">
      <formula>""</formula>
    </cfRule>
  </conditionalFormatting>
  <hyperlinks>
    <hyperlink ref="A1" location="Anagrafica!A1" display="Torna alla scheda Anagrafica" xr:uid="{00000000-0004-0000-2E00-000000000000}"/>
  </hyperlinks>
  <pageMargins left="0.39370078740157483" right="0.39370078740157483" top="0.39370078740157483" bottom="0.78740157480314965" header="0.51181102362204722" footer="0.39370078740157483"/>
  <pageSetup paperSize="9" scale="42" orientation="portrait" r:id="rId1"/>
  <headerFooter alignWithMargins="0">
    <oddFooter>&amp;L&amp;"Arial Narrow,Normale"&amp;8&amp;D&amp;R&amp;"Arial Narrow,Normale"&amp;A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Foglio69">
    <tabColor indexed="42"/>
    <pageSetUpPr fitToPage="1"/>
  </sheetPr>
  <dimension ref="A1:AI123"/>
  <sheetViews>
    <sheetView showGridLines="0" view="pageBreakPreview" topLeftCell="A5" zoomScaleNormal="100" workbookViewId="0">
      <selection activeCell="U38" sqref="U38"/>
    </sheetView>
  </sheetViews>
  <sheetFormatPr defaultColWidth="9.140625" defaultRowHeight="12.75" x14ac:dyDescent="0.2"/>
  <cols>
    <col min="1" max="2" width="3.85546875" style="3" customWidth="1"/>
    <col min="3" max="3" width="3.85546875" style="5" bestFit="1" customWidth="1"/>
    <col min="4" max="4" width="3.140625" style="3" customWidth="1"/>
    <col min="5" max="31" width="3" style="3" customWidth="1"/>
    <col min="32" max="32" width="2.42578125" style="3" customWidth="1"/>
    <col min="33" max="33" width="3.5703125" style="26" customWidth="1"/>
    <col min="34" max="35" width="10.85546875" style="3" customWidth="1"/>
    <col min="36" max="43" width="3" style="3" customWidth="1"/>
    <col min="44" max="44" width="3.140625" style="3" customWidth="1"/>
    <col min="45" max="16384" width="9.140625" style="3"/>
  </cols>
  <sheetData>
    <row r="1" spans="1:35" ht="26.25" customHeight="1" x14ac:dyDescent="0.2">
      <c r="A1" s="353" t="s">
        <v>21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</row>
    <row r="2" spans="1:35" s="30" customFormat="1" ht="13.5" x14ac:dyDescent="0.25">
      <c r="A2" s="45" t="s">
        <v>16</v>
      </c>
      <c r="B2" s="46"/>
      <c r="C2" s="47"/>
      <c r="D2" s="48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9"/>
      <c r="AH2" s="49"/>
      <c r="AI2" s="49"/>
    </row>
    <row r="3" spans="1:35" s="31" customFormat="1" ht="13.5" x14ac:dyDescent="0.25">
      <c r="A3" s="50"/>
      <c r="B3" s="50"/>
      <c r="C3" s="51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</row>
    <row r="4" spans="1:35" s="9" customFormat="1" ht="6" customHeight="1" x14ac:dyDescent="0.3">
      <c r="A4" s="52"/>
      <c r="B4" s="52"/>
      <c r="C4" s="53"/>
      <c r="D4" s="54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</row>
    <row r="5" spans="1:35" s="9" customFormat="1" ht="39.75" customHeight="1" x14ac:dyDescent="0.3">
      <c r="A5" s="411" t="str">
        <f>IF(Anagrafica!A3&lt;&gt;"",Anagrafica!A3,"")</f>
        <v>CDC ___/______/______ ANNO_______ (agg. P se plurien.) 
TITOLO DEL CDC______________________________</v>
      </c>
      <c r="B5" s="411"/>
      <c r="C5" s="411"/>
      <c r="D5" s="411"/>
      <c r="E5" s="411"/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  <c r="Q5" s="411"/>
      <c r="R5" s="411"/>
      <c r="S5" s="411"/>
      <c r="T5" s="411"/>
      <c r="U5" s="411"/>
      <c r="V5" s="411"/>
      <c r="W5" s="411"/>
      <c r="X5" s="411"/>
      <c r="Y5" s="411"/>
      <c r="Z5" s="411"/>
      <c r="AA5" s="411"/>
      <c r="AB5" s="411"/>
      <c r="AC5" s="411"/>
      <c r="AD5" s="411"/>
      <c r="AE5" s="411"/>
      <c r="AF5" s="411"/>
      <c r="AG5" s="411"/>
      <c r="AH5" s="411"/>
      <c r="AI5" s="411"/>
    </row>
    <row r="6" spans="1:35" s="9" customFormat="1" ht="20.25" x14ac:dyDescent="0.3">
      <c r="A6" s="33"/>
      <c r="B6" s="33"/>
      <c r="C6" s="58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</row>
    <row r="7" spans="1:35" s="9" customFormat="1" ht="20.25" x14ac:dyDescent="0.3">
      <c r="C7" s="10"/>
      <c r="D7" s="11"/>
    </row>
    <row r="8" spans="1:35" s="72" customFormat="1" ht="18.75" x14ac:dyDescent="0.3">
      <c r="A8" s="412" t="str">
        <f>"Criterio: "&amp; Anagrafica!A43&amp;" - "&amp;Anagrafica!B43</f>
        <v xml:space="preserve">Criterio:  - </v>
      </c>
      <c r="B8" s="412"/>
      <c r="C8" s="412"/>
      <c r="D8" s="412"/>
      <c r="E8" s="412"/>
      <c r="F8" s="412"/>
      <c r="G8" s="412"/>
      <c r="H8" s="412"/>
      <c r="I8" s="412"/>
      <c r="J8" s="412"/>
      <c r="K8" s="412"/>
      <c r="L8" s="412"/>
      <c r="M8" s="412"/>
      <c r="N8" s="412"/>
      <c r="O8" s="412"/>
      <c r="P8" s="412"/>
      <c r="Q8" s="412"/>
      <c r="R8" s="412"/>
      <c r="S8" s="412"/>
      <c r="T8" s="412"/>
      <c r="U8" s="412"/>
      <c r="V8" s="412"/>
      <c r="W8" s="412"/>
      <c r="X8" s="412"/>
      <c r="Y8" s="412"/>
      <c r="Z8" s="412"/>
      <c r="AA8" s="412"/>
      <c r="AB8" s="412"/>
      <c r="AC8" s="412"/>
      <c r="AD8" s="412"/>
      <c r="AE8" s="412"/>
      <c r="AF8" s="412"/>
      <c r="AG8" s="412"/>
      <c r="AH8" s="82" t="s">
        <v>15</v>
      </c>
      <c r="AI8" s="83" t="str">
        <f>IF(+Anagrafica!C43&lt;&gt;"",Anagrafica!C43,"")</f>
        <v/>
      </c>
    </row>
    <row r="9" spans="1:35" s="1" customFormat="1" ht="24" customHeight="1" x14ac:dyDescent="0.3">
      <c r="A9" s="413" t="str">
        <f>"Sottocriterio: " &amp; Anagrafica!A51&amp;" - "&amp;Anagrafica!B51</f>
        <v xml:space="preserve">Sottocriterio:  - </v>
      </c>
      <c r="B9" s="413"/>
      <c r="C9" s="413"/>
      <c r="D9" s="413"/>
      <c r="E9" s="413"/>
      <c r="F9" s="413"/>
      <c r="G9" s="413"/>
      <c r="H9" s="413"/>
      <c r="I9" s="413"/>
      <c r="J9" s="413"/>
      <c r="K9" s="413"/>
      <c r="L9" s="413"/>
      <c r="M9" s="413"/>
      <c r="N9" s="413"/>
      <c r="O9" s="413"/>
      <c r="P9" s="413"/>
      <c r="Q9" s="413"/>
      <c r="R9" s="413"/>
      <c r="S9" s="413"/>
      <c r="T9" s="413"/>
      <c r="U9" s="413"/>
      <c r="V9" s="413"/>
      <c r="W9" s="413"/>
      <c r="X9" s="413"/>
      <c r="Y9" s="413"/>
      <c r="Z9" s="413"/>
      <c r="AA9" s="413"/>
      <c r="AB9" s="413"/>
      <c r="AC9" s="413"/>
      <c r="AD9" s="413"/>
      <c r="AE9" s="413"/>
      <c r="AF9" s="413"/>
      <c r="AG9" s="413"/>
      <c r="AH9" s="65" t="s">
        <v>18</v>
      </c>
      <c r="AI9" s="84" t="str">
        <f>IF(+Anagrafica!C51&lt;&gt;"",Anagrafica!C51,"")</f>
        <v/>
      </c>
    </row>
    <row r="10" spans="1:35" ht="18" x14ac:dyDescent="0.25">
      <c r="B10" s="1"/>
      <c r="D10" s="1"/>
      <c r="AB10" s="4"/>
      <c r="AC10" s="4"/>
      <c r="AD10" s="4"/>
      <c r="AE10" s="4"/>
    </row>
    <row r="11" spans="1:35" ht="29.25" customHeight="1" x14ac:dyDescent="0.2">
      <c r="A11" s="385" t="s">
        <v>17</v>
      </c>
      <c r="B11" s="385"/>
      <c r="C11" s="385"/>
      <c r="D11" s="385"/>
      <c r="E11" s="385"/>
      <c r="F11" s="385"/>
      <c r="G11" s="385"/>
      <c r="H11" s="385"/>
      <c r="I11" s="385"/>
      <c r="J11" s="385"/>
      <c r="K11" s="385"/>
      <c r="L11" s="385"/>
      <c r="M11" s="385"/>
      <c r="N11" s="385"/>
      <c r="O11" s="385"/>
      <c r="P11" s="385"/>
      <c r="Q11" s="385"/>
      <c r="R11" s="385"/>
      <c r="S11" s="385"/>
      <c r="T11" s="385" t="s">
        <v>23</v>
      </c>
      <c r="U11" s="385"/>
      <c r="V11" s="385"/>
      <c r="W11" s="385"/>
      <c r="X11" s="385" t="s">
        <v>25</v>
      </c>
      <c r="Y11" s="385"/>
      <c r="Z11" s="385"/>
      <c r="AA11" s="385"/>
      <c r="AB11" s="385" t="s">
        <v>24</v>
      </c>
      <c r="AC11" s="385"/>
      <c r="AD11" s="385"/>
      <c r="AE11" s="385"/>
      <c r="AF11" s="26"/>
      <c r="AI11" s="21" t="s">
        <v>19</v>
      </c>
    </row>
    <row r="12" spans="1:35" ht="16.5" x14ac:dyDescent="0.3">
      <c r="A12" s="61" t="str">
        <f>IF($AI$9&lt;&gt;"",IF(Anagrafica!A99&lt;&gt;"",Anagrafica!A99,""),"")</f>
        <v/>
      </c>
      <c r="B12" s="409" t="str">
        <f>IF(A12&lt;&gt;"",IF(Anagrafica!B99&lt;&gt;"",Anagrafica!B99,""),"")</f>
        <v/>
      </c>
      <c r="C12" s="409"/>
      <c r="D12" s="409"/>
      <c r="E12" s="409"/>
      <c r="F12" s="409"/>
      <c r="G12" s="409"/>
      <c r="H12" s="409"/>
      <c r="I12" s="409"/>
      <c r="J12" s="409"/>
      <c r="K12" s="409"/>
      <c r="L12" s="409"/>
      <c r="M12" s="409"/>
      <c r="N12" s="409"/>
      <c r="O12" s="409"/>
      <c r="P12" s="409"/>
      <c r="Q12" s="409"/>
      <c r="R12" s="409"/>
      <c r="S12" s="410"/>
      <c r="T12" s="372" t="str">
        <f>IF(A12&lt;&gt;"",IF(AI31&lt;&gt;"",AI31,0)+IF(AI50&lt;&gt;"",AI50,0)+IF(AI69&lt;&gt;"",AI69,0)+IF(AI88&lt;&gt;"",AI88,0)+IF(AI107&lt;&gt;"",AI107,0),"")</f>
        <v/>
      </c>
      <c r="U12" s="373"/>
      <c r="V12" s="373"/>
      <c r="W12" s="373"/>
      <c r="X12" s="372" t="str">
        <f>IF(T12&lt;&gt;"",ROUND(T12/COUNTA(Anagrafica!$B$89:$C$93),3),"")</f>
        <v/>
      </c>
      <c r="Y12" s="373"/>
      <c r="Z12" s="373"/>
      <c r="AA12" s="390"/>
      <c r="AB12" s="372" t="str">
        <f>IF(T12="","",IF(T12&gt;0,ROUND(X12/LARGE($X$12:$AA$26,1),3),0))</f>
        <v/>
      </c>
      <c r="AC12" s="373"/>
      <c r="AD12" s="373"/>
      <c r="AE12" s="390"/>
      <c r="AF12" s="94"/>
      <c r="AG12" s="94"/>
      <c r="AH12" s="95"/>
      <c r="AI12" s="85" t="str">
        <f t="shared" ref="AI12:AI26" si="0">IF(AB12&lt;&gt;"",IF(AB12&gt;0,ROUND(AB12*IF($AI$9&lt;&gt;"",$AI$9,$AI$8),3),0),"")</f>
        <v/>
      </c>
    </row>
    <row r="13" spans="1:35" ht="16.5" x14ac:dyDescent="0.3">
      <c r="A13" s="62" t="str">
        <f>IF($AI$9&lt;&gt;"",IF(Anagrafica!A100&lt;&gt;"",Anagrafica!A100,""),"")</f>
        <v/>
      </c>
      <c r="B13" s="374" t="str">
        <f>IF(A13&lt;&gt;"",IF(Anagrafica!B100&lt;&gt;"",Anagrafica!B100,""),"")</f>
        <v/>
      </c>
      <c r="C13" s="374"/>
      <c r="D13" s="374"/>
      <c r="E13" s="374"/>
      <c r="F13" s="374"/>
      <c r="G13" s="374"/>
      <c r="H13" s="374"/>
      <c r="I13" s="374"/>
      <c r="J13" s="374"/>
      <c r="K13" s="374"/>
      <c r="L13" s="374"/>
      <c r="M13" s="374"/>
      <c r="N13" s="374"/>
      <c r="O13" s="374"/>
      <c r="P13" s="374"/>
      <c r="Q13" s="374"/>
      <c r="R13" s="374"/>
      <c r="S13" s="376"/>
      <c r="T13" s="401" t="str">
        <f t="shared" ref="T13:T26" si="1">IF(A13&lt;&gt;"",IF(AI32&lt;&gt;"",AI32,0)+IF(AI51&lt;&gt;"",AI51,0)+IF(AI70&lt;&gt;"",AI70,0)+IF(AI89&lt;&gt;"",AI89,0)+IF(AI108&lt;&gt;"",AI108,0),"")</f>
        <v/>
      </c>
      <c r="U13" s="402"/>
      <c r="V13" s="402"/>
      <c r="W13" s="402"/>
      <c r="X13" s="401" t="str">
        <f>IF(T13&lt;&gt;"",ROUND(T13/COUNTA(Anagrafica!$B$89:$C$93),3),"")</f>
        <v/>
      </c>
      <c r="Y13" s="402"/>
      <c r="Z13" s="402"/>
      <c r="AA13" s="403"/>
      <c r="AB13" s="401" t="str">
        <f t="shared" ref="AB13:AB26" si="2">IF(T13="","",IF(T13&gt;0,ROUND(X13/LARGE($X$12:$AA$26,1),3),0))</f>
        <v/>
      </c>
      <c r="AC13" s="402"/>
      <c r="AD13" s="402"/>
      <c r="AE13" s="403"/>
      <c r="AF13" s="96"/>
      <c r="AG13" s="96"/>
      <c r="AH13" s="97"/>
      <c r="AI13" s="86" t="str">
        <f t="shared" si="0"/>
        <v/>
      </c>
    </row>
    <row r="14" spans="1:35" ht="16.5" x14ac:dyDescent="0.3">
      <c r="A14" s="62" t="str">
        <f>IF($AI$9&lt;&gt;"",IF(Anagrafica!A101&lt;&gt;"",Anagrafica!A101,""),"")</f>
        <v/>
      </c>
      <c r="B14" s="374" t="str">
        <f>IF(A14&lt;&gt;"",IF(Anagrafica!B101&lt;&gt;"",Anagrafica!B101,""),"")</f>
        <v/>
      </c>
      <c r="C14" s="374"/>
      <c r="D14" s="374"/>
      <c r="E14" s="374"/>
      <c r="F14" s="374"/>
      <c r="G14" s="374"/>
      <c r="H14" s="374"/>
      <c r="I14" s="374"/>
      <c r="J14" s="374"/>
      <c r="K14" s="374"/>
      <c r="L14" s="374"/>
      <c r="M14" s="374"/>
      <c r="N14" s="374"/>
      <c r="O14" s="374"/>
      <c r="P14" s="374"/>
      <c r="Q14" s="374"/>
      <c r="R14" s="374"/>
      <c r="S14" s="376"/>
      <c r="T14" s="401" t="str">
        <f t="shared" si="1"/>
        <v/>
      </c>
      <c r="U14" s="402"/>
      <c r="V14" s="402"/>
      <c r="W14" s="402"/>
      <c r="X14" s="401" t="str">
        <f>IF(T14&lt;&gt;"",ROUND(T14/COUNTA(Anagrafica!$B$89:$C$93),3),"")</f>
        <v/>
      </c>
      <c r="Y14" s="402"/>
      <c r="Z14" s="402"/>
      <c r="AA14" s="403"/>
      <c r="AB14" s="401" t="str">
        <f t="shared" si="2"/>
        <v/>
      </c>
      <c r="AC14" s="402"/>
      <c r="AD14" s="402"/>
      <c r="AE14" s="403"/>
      <c r="AF14" s="96"/>
      <c r="AG14" s="96"/>
      <c r="AH14" s="97"/>
      <c r="AI14" s="86" t="str">
        <f t="shared" si="0"/>
        <v/>
      </c>
    </row>
    <row r="15" spans="1:35" ht="16.5" x14ac:dyDescent="0.3">
      <c r="A15" s="62" t="str">
        <f>IF($AI$9&lt;&gt;"",IF(Anagrafica!A102&lt;&gt;"",Anagrafica!A102,""),"")</f>
        <v/>
      </c>
      <c r="B15" s="374" t="str">
        <f>IF(A15&lt;&gt;"",IF(Anagrafica!B102&lt;&gt;"",Anagrafica!B102,""),"")</f>
        <v/>
      </c>
      <c r="C15" s="374"/>
      <c r="D15" s="374"/>
      <c r="E15" s="374"/>
      <c r="F15" s="374"/>
      <c r="G15" s="374"/>
      <c r="H15" s="374"/>
      <c r="I15" s="374"/>
      <c r="J15" s="374"/>
      <c r="K15" s="374"/>
      <c r="L15" s="374"/>
      <c r="M15" s="374"/>
      <c r="N15" s="374"/>
      <c r="O15" s="374"/>
      <c r="P15" s="374"/>
      <c r="Q15" s="374"/>
      <c r="R15" s="374"/>
      <c r="S15" s="376"/>
      <c r="T15" s="401" t="str">
        <f t="shared" si="1"/>
        <v/>
      </c>
      <c r="U15" s="402"/>
      <c r="V15" s="402"/>
      <c r="W15" s="402"/>
      <c r="X15" s="401" t="str">
        <f>IF(T15&lt;&gt;"",ROUND(T15/COUNTA(Anagrafica!$B$89:$C$93),3),"")</f>
        <v/>
      </c>
      <c r="Y15" s="402"/>
      <c r="Z15" s="402"/>
      <c r="AA15" s="403"/>
      <c r="AB15" s="401" t="str">
        <f t="shared" si="2"/>
        <v/>
      </c>
      <c r="AC15" s="402"/>
      <c r="AD15" s="402"/>
      <c r="AE15" s="403"/>
      <c r="AF15" s="96"/>
      <c r="AG15" s="96"/>
      <c r="AH15" s="97"/>
      <c r="AI15" s="86" t="str">
        <f t="shared" si="0"/>
        <v/>
      </c>
    </row>
    <row r="16" spans="1:35" ht="16.5" x14ac:dyDescent="0.3">
      <c r="A16" s="62" t="str">
        <f>IF($AI$9&lt;&gt;"",IF(Anagrafica!A103&lt;&gt;"",Anagrafica!A103,""),"")</f>
        <v/>
      </c>
      <c r="B16" s="374" t="str">
        <f>IF(A16&lt;&gt;"",IF(Anagrafica!B103&lt;&gt;"",Anagrafica!B103,""),"")</f>
        <v/>
      </c>
      <c r="C16" s="374"/>
      <c r="D16" s="374"/>
      <c r="E16" s="374"/>
      <c r="F16" s="374"/>
      <c r="G16" s="374"/>
      <c r="H16" s="374"/>
      <c r="I16" s="374"/>
      <c r="J16" s="374"/>
      <c r="K16" s="374"/>
      <c r="L16" s="374"/>
      <c r="M16" s="374"/>
      <c r="N16" s="374"/>
      <c r="O16" s="374"/>
      <c r="P16" s="374"/>
      <c r="Q16" s="374"/>
      <c r="R16" s="374"/>
      <c r="S16" s="376"/>
      <c r="T16" s="401" t="str">
        <f t="shared" si="1"/>
        <v/>
      </c>
      <c r="U16" s="402"/>
      <c r="V16" s="402"/>
      <c r="W16" s="402"/>
      <c r="X16" s="401" t="str">
        <f>IF(T16&lt;&gt;"",ROUND(T16/COUNTA(Anagrafica!$B$89:$C$93),3),"")</f>
        <v/>
      </c>
      <c r="Y16" s="402"/>
      <c r="Z16" s="402"/>
      <c r="AA16" s="403"/>
      <c r="AB16" s="401" t="str">
        <f t="shared" si="2"/>
        <v/>
      </c>
      <c r="AC16" s="402"/>
      <c r="AD16" s="402"/>
      <c r="AE16" s="403"/>
      <c r="AF16" s="96"/>
      <c r="AG16" s="96"/>
      <c r="AH16" s="97"/>
      <c r="AI16" s="86" t="str">
        <f t="shared" si="0"/>
        <v/>
      </c>
    </row>
    <row r="17" spans="1:35" ht="16.5" x14ac:dyDescent="0.3">
      <c r="A17" s="62" t="str">
        <f>IF($AI$9&lt;&gt;"",IF(Anagrafica!A104&lt;&gt;"",Anagrafica!A104,""),"")</f>
        <v/>
      </c>
      <c r="B17" s="374" t="str">
        <f>IF(A17&lt;&gt;"",IF(Anagrafica!B104&lt;&gt;"",Anagrafica!B104,""),"")</f>
        <v/>
      </c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4"/>
      <c r="N17" s="374"/>
      <c r="O17" s="374"/>
      <c r="P17" s="374"/>
      <c r="Q17" s="374"/>
      <c r="R17" s="374"/>
      <c r="S17" s="376"/>
      <c r="T17" s="401" t="str">
        <f t="shared" si="1"/>
        <v/>
      </c>
      <c r="U17" s="402"/>
      <c r="V17" s="402"/>
      <c r="W17" s="402"/>
      <c r="X17" s="401" t="str">
        <f>IF(T17&lt;&gt;"",ROUND(T17/COUNTA(Anagrafica!$B$89:$C$93),3),"")</f>
        <v/>
      </c>
      <c r="Y17" s="402"/>
      <c r="Z17" s="402"/>
      <c r="AA17" s="403"/>
      <c r="AB17" s="401" t="str">
        <f t="shared" si="2"/>
        <v/>
      </c>
      <c r="AC17" s="402"/>
      <c r="AD17" s="402"/>
      <c r="AE17" s="403"/>
      <c r="AF17" s="96"/>
      <c r="AG17" s="96"/>
      <c r="AH17" s="97"/>
      <c r="AI17" s="86" t="str">
        <f t="shared" si="0"/>
        <v/>
      </c>
    </row>
    <row r="18" spans="1:35" ht="16.5" x14ac:dyDescent="0.3">
      <c r="A18" s="62" t="str">
        <f>IF($AI$9&lt;&gt;"",IF(Anagrafica!A105&lt;&gt;"",Anagrafica!A105,""),"")</f>
        <v/>
      </c>
      <c r="B18" s="374" t="str">
        <f>IF(A18&lt;&gt;"",IF(Anagrafica!B105&lt;&gt;"",Anagrafica!B105,""),"")</f>
        <v/>
      </c>
      <c r="C18" s="374"/>
      <c r="D18" s="374"/>
      <c r="E18" s="374"/>
      <c r="F18" s="374"/>
      <c r="G18" s="374"/>
      <c r="H18" s="374"/>
      <c r="I18" s="374"/>
      <c r="J18" s="374"/>
      <c r="K18" s="374"/>
      <c r="L18" s="374"/>
      <c r="M18" s="374"/>
      <c r="N18" s="374"/>
      <c r="O18" s="374"/>
      <c r="P18" s="374"/>
      <c r="Q18" s="374"/>
      <c r="R18" s="374"/>
      <c r="S18" s="376"/>
      <c r="T18" s="401" t="str">
        <f t="shared" si="1"/>
        <v/>
      </c>
      <c r="U18" s="402"/>
      <c r="V18" s="402"/>
      <c r="W18" s="402"/>
      <c r="X18" s="401" t="str">
        <f>IF(T18&lt;&gt;"",ROUND(T18/COUNTA(Anagrafica!$B$89:$C$93),3),"")</f>
        <v/>
      </c>
      <c r="Y18" s="402"/>
      <c r="Z18" s="402"/>
      <c r="AA18" s="403"/>
      <c r="AB18" s="401" t="str">
        <f t="shared" si="2"/>
        <v/>
      </c>
      <c r="AC18" s="402"/>
      <c r="AD18" s="402"/>
      <c r="AE18" s="403"/>
      <c r="AF18" s="96"/>
      <c r="AG18" s="96"/>
      <c r="AH18" s="97"/>
      <c r="AI18" s="86" t="str">
        <f t="shared" si="0"/>
        <v/>
      </c>
    </row>
    <row r="19" spans="1:35" ht="16.5" x14ac:dyDescent="0.3">
      <c r="A19" s="62" t="str">
        <f>IF($AI$9&lt;&gt;"",IF(Anagrafica!A106&lt;&gt;"",Anagrafica!A106,""),"")</f>
        <v/>
      </c>
      <c r="B19" s="374" t="str">
        <f>IF(A19&lt;&gt;"",IF(Anagrafica!B106&lt;&gt;"",Anagrafica!B106,""),"")</f>
        <v/>
      </c>
      <c r="C19" s="374"/>
      <c r="D19" s="374"/>
      <c r="E19" s="374"/>
      <c r="F19" s="374"/>
      <c r="G19" s="374"/>
      <c r="H19" s="374"/>
      <c r="I19" s="374"/>
      <c r="J19" s="374"/>
      <c r="K19" s="374"/>
      <c r="L19" s="374"/>
      <c r="M19" s="374"/>
      <c r="N19" s="374"/>
      <c r="O19" s="374"/>
      <c r="P19" s="374"/>
      <c r="Q19" s="374"/>
      <c r="R19" s="374"/>
      <c r="S19" s="376"/>
      <c r="T19" s="401" t="str">
        <f t="shared" si="1"/>
        <v/>
      </c>
      <c r="U19" s="402"/>
      <c r="V19" s="402"/>
      <c r="W19" s="402"/>
      <c r="X19" s="401" t="str">
        <f>IF(T19&lt;&gt;"",ROUND(T19/COUNTA(Anagrafica!$B$89:$C$93),3),"")</f>
        <v/>
      </c>
      <c r="Y19" s="402"/>
      <c r="Z19" s="402"/>
      <c r="AA19" s="403"/>
      <c r="AB19" s="401" t="str">
        <f t="shared" si="2"/>
        <v/>
      </c>
      <c r="AC19" s="402"/>
      <c r="AD19" s="402"/>
      <c r="AE19" s="403"/>
      <c r="AF19" s="96"/>
      <c r="AG19" s="96"/>
      <c r="AH19" s="97"/>
      <c r="AI19" s="86" t="str">
        <f t="shared" si="0"/>
        <v/>
      </c>
    </row>
    <row r="20" spans="1:35" ht="16.5" x14ac:dyDescent="0.3">
      <c r="A20" s="62" t="str">
        <f>IF($AI$9&lt;&gt;"",IF(Anagrafica!A107&lt;&gt;"",Anagrafica!A107,""),"")</f>
        <v/>
      </c>
      <c r="B20" s="374" t="str">
        <f>IF(A20&lt;&gt;"",IF(Anagrafica!B107&lt;&gt;"",Anagrafica!B107,""),"")</f>
        <v/>
      </c>
      <c r="C20" s="374"/>
      <c r="D20" s="374"/>
      <c r="E20" s="374"/>
      <c r="F20" s="374"/>
      <c r="G20" s="374"/>
      <c r="H20" s="374"/>
      <c r="I20" s="374"/>
      <c r="J20" s="374"/>
      <c r="K20" s="374"/>
      <c r="L20" s="374"/>
      <c r="M20" s="374"/>
      <c r="N20" s="374"/>
      <c r="O20" s="374"/>
      <c r="P20" s="374"/>
      <c r="Q20" s="374"/>
      <c r="R20" s="374"/>
      <c r="S20" s="376"/>
      <c r="T20" s="401" t="str">
        <f t="shared" si="1"/>
        <v/>
      </c>
      <c r="U20" s="402"/>
      <c r="V20" s="402"/>
      <c r="W20" s="402"/>
      <c r="X20" s="401" t="str">
        <f>IF(T20&lt;&gt;"",ROUND(T20/COUNTA(Anagrafica!$B$89:$C$93),3),"")</f>
        <v/>
      </c>
      <c r="Y20" s="402"/>
      <c r="Z20" s="402"/>
      <c r="AA20" s="403"/>
      <c r="AB20" s="401" t="str">
        <f t="shared" si="2"/>
        <v/>
      </c>
      <c r="AC20" s="402"/>
      <c r="AD20" s="402"/>
      <c r="AE20" s="403"/>
      <c r="AF20" s="96"/>
      <c r="AG20" s="96"/>
      <c r="AH20" s="97"/>
      <c r="AI20" s="86" t="str">
        <f t="shared" si="0"/>
        <v/>
      </c>
    </row>
    <row r="21" spans="1:35" ht="16.5" x14ac:dyDescent="0.3">
      <c r="A21" s="62" t="str">
        <f>IF($AI$9&lt;&gt;"",IF(Anagrafica!A108&lt;&gt;"",Anagrafica!A108,""),"")</f>
        <v/>
      </c>
      <c r="B21" s="374" t="str">
        <f>IF(A21&lt;&gt;"",IF(Anagrafica!B108&lt;&gt;"",Anagrafica!B108,""),"")</f>
        <v/>
      </c>
      <c r="C21" s="374"/>
      <c r="D21" s="374"/>
      <c r="E21" s="374"/>
      <c r="F21" s="374"/>
      <c r="G21" s="374"/>
      <c r="H21" s="374"/>
      <c r="I21" s="374"/>
      <c r="J21" s="374"/>
      <c r="K21" s="374"/>
      <c r="L21" s="374"/>
      <c r="M21" s="374"/>
      <c r="N21" s="374"/>
      <c r="O21" s="374"/>
      <c r="P21" s="374"/>
      <c r="Q21" s="374"/>
      <c r="R21" s="374"/>
      <c r="S21" s="376"/>
      <c r="T21" s="401" t="str">
        <f t="shared" si="1"/>
        <v/>
      </c>
      <c r="U21" s="402"/>
      <c r="V21" s="402"/>
      <c r="W21" s="402"/>
      <c r="X21" s="401" t="str">
        <f>IF(T21&lt;&gt;"",ROUND(T21/COUNTA(Anagrafica!$B$89:$C$93),3),"")</f>
        <v/>
      </c>
      <c r="Y21" s="402"/>
      <c r="Z21" s="402"/>
      <c r="AA21" s="403"/>
      <c r="AB21" s="401" t="str">
        <f t="shared" si="2"/>
        <v/>
      </c>
      <c r="AC21" s="402"/>
      <c r="AD21" s="402"/>
      <c r="AE21" s="403"/>
      <c r="AF21" s="96"/>
      <c r="AG21" s="96"/>
      <c r="AH21" s="97"/>
      <c r="AI21" s="86" t="str">
        <f t="shared" si="0"/>
        <v/>
      </c>
    </row>
    <row r="22" spans="1:35" ht="16.5" x14ac:dyDescent="0.3">
      <c r="A22" s="62" t="str">
        <f>IF($AI$9&lt;&gt;"",IF(Anagrafica!A109&lt;&gt;"",Anagrafica!A109,""),"")</f>
        <v/>
      </c>
      <c r="B22" s="374" t="str">
        <f>IF(A22&lt;&gt;"",IF(Anagrafica!B109&lt;&gt;"",Anagrafica!B109,""),"")</f>
        <v/>
      </c>
      <c r="C22" s="374"/>
      <c r="D22" s="374"/>
      <c r="E22" s="374"/>
      <c r="F22" s="374"/>
      <c r="G22" s="374"/>
      <c r="H22" s="374"/>
      <c r="I22" s="374"/>
      <c r="J22" s="374"/>
      <c r="K22" s="374"/>
      <c r="L22" s="374"/>
      <c r="M22" s="374"/>
      <c r="N22" s="374"/>
      <c r="O22" s="374"/>
      <c r="P22" s="374"/>
      <c r="Q22" s="374"/>
      <c r="R22" s="374"/>
      <c r="S22" s="376"/>
      <c r="T22" s="401" t="str">
        <f t="shared" si="1"/>
        <v/>
      </c>
      <c r="U22" s="402"/>
      <c r="V22" s="402"/>
      <c r="W22" s="402"/>
      <c r="X22" s="401" t="str">
        <f>IF(T22&lt;&gt;"",ROUND(T22/COUNTA(Anagrafica!$B$89:$C$93),3),"")</f>
        <v/>
      </c>
      <c r="Y22" s="402"/>
      <c r="Z22" s="402"/>
      <c r="AA22" s="403"/>
      <c r="AB22" s="401" t="str">
        <f t="shared" si="2"/>
        <v/>
      </c>
      <c r="AC22" s="402"/>
      <c r="AD22" s="402"/>
      <c r="AE22" s="403"/>
      <c r="AF22" s="96"/>
      <c r="AG22" s="96"/>
      <c r="AH22" s="97"/>
      <c r="AI22" s="86" t="str">
        <f t="shared" si="0"/>
        <v/>
      </c>
    </row>
    <row r="23" spans="1:35" ht="16.5" x14ac:dyDescent="0.3">
      <c r="A23" s="62" t="str">
        <f>IF($AI$9&lt;&gt;"",IF(Anagrafica!A110&lt;&gt;"",Anagrafica!A110,""),"")</f>
        <v/>
      </c>
      <c r="B23" s="374" t="str">
        <f>IF(A23&lt;&gt;"",IF(Anagrafica!B110&lt;&gt;"",Anagrafica!B110,""),"")</f>
        <v/>
      </c>
      <c r="C23" s="374"/>
      <c r="D23" s="374"/>
      <c r="E23" s="374"/>
      <c r="F23" s="374"/>
      <c r="G23" s="374"/>
      <c r="H23" s="374"/>
      <c r="I23" s="374"/>
      <c r="J23" s="374"/>
      <c r="K23" s="374"/>
      <c r="L23" s="374"/>
      <c r="M23" s="374"/>
      <c r="N23" s="374"/>
      <c r="O23" s="374"/>
      <c r="P23" s="374"/>
      <c r="Q23" s="374"/>
      <c r="R23" s="374"/>
      <c r="S23" s="376"/>
      <c r="T23" s="401" t="str">
        <f t="shared" si="1"/>
        <v/>
      </c>
      <c r="U23" s="402"/>
      <c r="V23" s="402"/>
      <c r="W23" s="402"/>
      <c r="X23" s="401" t="str">
        <f>IF(T23&lt;&gt;"",ROUND(T23/COUNTA(Anagrafica!$B$89:$C$93),3),"")</f>
        <v/>
      </c>
      <c r="Y23" s="402"/>
      <c r="Z23" s="402"/>
      <c r="AA23" s="403"/>
      <c r="AB23" s="401" t="str">
        <f t="shared" si="2"/>
        <v/>
      </c>
      <c r="AC23" s="402"/>
      <c r="AD23" s="402"/>
      <c r="AE23" s="403"/>
      <c r="AF23" s="96"/>
      <c r="AG23" s="96"/>
      <c r="AH23" s="97"/>
      <c r="AI23" s="86" t="str">
        <f t="shared" si="0"/>
        <v/>
      </c>
    </row>
    <row r="24" spans="1:35" ht="16.5" x14ac:dyDescent="0.3">
      <c r="A24" s="62" t="str">
        <f>IF($AI$9&lt;&gt;"",IF(Anagrafica!A111&lt;&gt;"",Anagrafica!A111,""),"")</f>
        <v/>
      </c>
      <c r="B24" s="374" t="str">
        <f>IF(A24&lt;&gt;"",IF(Anagrafica!B111&lt;&gt;"",Anagrafica!B111,""),"")</f>
        <v/>
      </c>
      <c r="C24" s="374"/>
      <c r="D24" s="374"/>
      <c r="E24" s="374"/>
      <c r="F24" s="374"/>
      <c r="G24" s="374"/>
      <c r="H24" s="374"/>
      <c r="I24" s="374"/>
      <c r="J24" s="374"/>
      <c r="K24" s="374"/>
      <c r="L24" s="374"/>
      <c r="M24" s="374"/>
      <c r="N24" s="374"/>
      <c r="O24" s="374"/>
      <c r="P24" s="374"/>
      <c r="Q24" s="374"/>
      <c r="R24" s="374"/>
      <c r="S24" s="376"/>
      <c r="T24" s="401" t="str">
        <f t="shared" si="1"/>
        <v/>
      </c>
      <c r="U24" s="402"/>
      <c r="V24" s="402"/>
      <c r="W24" s="402"/>
      <c r="X24" s="401" t="str">
        <f>IF(T24&lt;&gt;"",ROUND(T24/COUNTA(Anagrafica!$B$89:$C$93),3),"")</f>
        <v/>
      </c>
      <c r="Y24" s="402"/>
      <c r="Z24" s="402"/>
      <c r="AA24" s="403"/>
      <c r="AB24" s="401" t="str">
        <f t="shared" si="2"/>
        <v/>
      </c>
      <c r="AC24" s="402"/>
      <c r="AD24" s="402"/>
      <c r="AE24" s="403"/>
      <c r="AF24" s="96"/>
      <c r="AG24" s="96"/>
      <c r="AH24" s="97"/>
      <c r="AI24" s="86" t="str">
        <f t="shared" si="0"/>
        <v/>
      </c>
    </row>
    <row r="25" spans="1:35" ht="16.5" x14ac:dyDescent="0.3">
      <c r="A25" s="62" t="str">
        <f>IF($AI$9&lt;&gt;"",IF(Anagrafica!A112&lt;&gt;"",Anagrafica!A112,""),"")</f>
        <v/>
      </c>
      <c r="B25" s="374" t="str">
        <f>IF(A25&lt;&gt;"",IF(Anagrafica!B112&lt;&gt;"",Anagrafica!B112,""),"")</f>
        <v/>
      </c>
      <c r="C25" s="374"/>
      <c r="D25" s="374"/>
      <c r="E25" s="374"/>
      <c r="F25" s="374"/>
      <c r="G25" s="374"/>
      <c r="H25" s="374"/>
      <c r="I25" s="374"/>
      <c r="J25" s="374"/>
      <c r="K25" s="374"/>
      <c r="L25" s="374"/>
      <c r="M25" s="374"/>
      <c r="N25" s="374"/>
      <c r="O25" s="374"/>
      <c r="P25" s="374"/>
      <c r="Q25" s="374"/>
      <c r="R25" s="374"/>
      <c r="S25" s="376"/>
      <c r="T25" s="401" t="str">
        <f t="shared" si="1"/>
        <v/>
      </c>
      <c r="U25" s="402"/>
      <c r="V25" s="402"/>
      <c r="W25" s="402"/>
      <c r="X25" s="401" t="str">
        <f>IF(T25&lt;&gt;"",ROUND(T25/COUNTA(Anagrafica!$B$89:$C$93),3),"")</f>
        <v/>
      </c>
      <c r="Y25" s="402"/>
      <c r="Z25" s="402"/>
      <c r="AA25" s="403"/>
      <c r="AB25" s="401" t="str">
        <f t="shared" si="2"/>
        <v/>
      </c>
      <c r="AC25" s="402"/>
      <c r="AD25" s="402"/>
      <c r="AE25" s="403"/>
      <c r="AF25" s="96"/>
      <c r="AG25" s="96"/>
      <c r="AH25" s="97"/>
      <c r="AI25" s="86" t="str">
        <f t="shared" si="0"/>
        <v/>
      </c>
    </row>
    <row r="26" spans="1:35" ht="16.5" x14ac:dyDescent="0.3">
      <c r="A26" s="63" t="str">
        <f>IF($AI$9&lt;&gt;"",IF(Anagrafica!A113&lt;&gt;"",Anagrafica!A113,""),"")</f>
        <v/>
      </c>
      <c r="B26" s="379" t="str">
        <f>IF(A26&lt;&gt;"",IF(Anagrafica!B113&lt;&gt;"",Anagrafica!B113,""),"")</f>
        <v/>
      </c>
      <c r="C26" s="379"/>
      <c r="D26" s="379"/>
      <c r="E26" s="379"/>
      <c r="F26" s="379"/>
      <c r="G26" s="379"/>
      <c r="H26" s="379"/>
      <c r="I26" s="379"/>
      <c r="J26" s="379"/>
      <c r="K26" s="379"/>
      <c r="L26" s="379"/>
      <c r="M26" s="379"/>
      <c r="N26" s="379"/>
      <c r="O26" s="379"/>
      <c r="P26" s="379"/>
      <c r="Q26" s="379"/>
      <c r="R26" s="379"/>
      <c r="S26" s="380"/>
      <c r="T26" s="407" t="str">
        <f t="shared" si="1"/>
        <v/>
      </c>
      <c r="U26" s="408"/>
      <c r="V26" s="408"/>
      <c r="W26" s="408"/>
      <c r="X26" s="404" t="str">
        <f>IF(T26&lt;&gt;"",ROUND(T26/COUNTA(Anagrafica!$B$89:$C$93),3),"")</f>
        <v/>
      </c>
      <c r="Y26" s="405"/>
      <c r="Z26" s="405"/>
      <c r="AA26" s="406"/>
      <c r="AB26" s="404" t="str">
        <f t="shared" si="2"/>
        <v/>
      </c>
      <c r="AC26" s="405"/>
      <c r="AD26" s="405"/>
      <c r="AE26" s="406"/>
      <c r="AF26" s="96"/>
      <c r="AG26" s="96"/>
      <c r="AH26" s="97"/>
      <c r="AI26" s="87" t="str">
        <f t="shared" si="0"/>
        <v/>
      </c>
    </row>
    <row r="27" spans="1:35" x14ac:dyDescent="0.2">
      <c r="A27" s="42"/>
      <c r="B27" s="42"/>
      <c r="C27" s="9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378"/>
      <c r="Q27" s="378"/>
      <c r="R27" s="378"/>
      <c r="S27" s="378"/>
      <c r="T27" s="400"/>
      <c r="U27" s="400"/>
      <c r="V27" s="400"/>
      <c r="W27" s="400"/>
      <c r="X27" s="42"/>
      <c r="Y27" s="42"/>
      <c r="Z27" s="42"/>
      <c r="AA27" s="42"/>
      <c r="AB27" s="26"/>
      <c r="AC27" s="26"/>
      <c r="AD27" s="26"/>
      <c r="AE27" s="26"/>
      <c r="AF27" s="104"/>
      <c r="AG27" s="104"/>
      <c r="AH27" s="103"/>
      <c r="AI27" s="42"/>
    </row>
    <row r="29" spans="1:35" s="20" customFormat="1" ht="16.5" x14ac:dyDescent="0.3">
      <c r="A29" s="19" t="str">
        <f>IF(Anagrafica!A89&lt;&gt;"",Anagrafica!A89&amp;" - "&amp;Anagrafica!B89,"")</f>
        <v>1 - Commissario 1</v>
      </c>
      <c r="C29" s="28"/>
      <c r="AG29" s="28"/>
    </row>
    <row r="30" spans="1:35" s="5" customFormat="1" ht="13.5" customHeight="1" x14ac:dyDescent="0.2">
      <c r="A30" s="4" t="s">
        <v>10</v>
      </c>
      <c r="C30" s="60" t="str">
        <f>$A$13</f>
        <v/>
      </c>
      <c r="E30" s="60" t="str">
        <f>+$A$14</f>
        <v/>
      </c>
      <c r="G30" s="60" t="str">
        <f>+$A$15</f>
        <v/>
      </c>
      <c r="I30" s="60" t="str">
        <f>+$A$16</f>
        <v/>
      </c>
      <c r="K30" s="60" t="str">
        <f>+$A$17</f>
        <v/>
      </c>
      <c r="M30" s="60" t="str">
        <f>+$A$18</f>
        <v/>
      </c>
      <c r="O30" s="60" t="str">
        <f>+$A$19</f>
        <v/>
      </c>
      <c r="Q30" s="60" t="str">
        <f>+$A$20</f>
        <v/>
      </c>
      <c r="S30" s="60" t="str">
        <f>+$A$21</f>
        <v/>
      </c>
      <c r="U30" s="60" t="str">
        <f>+$A$22</f>
        <v/>
      </c>
      <c r="W30" s="60" t="str">
        <f>+$A$23</f>
        <v/>
      </c>
      <c r="Y30" s="60" t="str">
        <f>+$A$24</f>
        <v/>
      </c>
      <c r="AA30" s="60" t="str">
        <f>+$A$25</f>
        <v/>
      </c>
      <c r="AC30" s="60" t="str">
        <f>+$A$26</f>
        <v/>
      </c>
      <c r="AE30" s="26"/>
      <c r="AG30" s="4" t="s">
        <v>10</v>
      </c>
      <c r="AH30" s="5" t="s">
        <v>1</v>
      </c>
      <c r="AI30" s="5" t="s">
        <v>0</v>
      </c>
    </row>
    <row r="31" spans="1:35" ht="13.5" x14ac:dyDescent="0.25">
      <c r="A31" s="59" t="str">
        <f>+$A$12</f>
        <v/>
      </c>
      <c r="B31" s="22"/>
      <c r="C31" s="23"/>
      <c r="D31" s="22"/>
      <c r="E31" s="23"/>
      <c r="F31" s="22"/>
      <c r="G31" s="23"/>
      <c r="H31" s="22"/>
      <c r="I31" s="23"/>
      <c r="J31" s="22"/>
      <c r="K31" s="23"/>
      <c r="L31" s="22"/>
      <c r="M31" s="23"/>
      <c r="N31" s="22"/>
      <c r="O31" s="23"/>
      <c r="P31" s="22"/>
      <c r="Q31" s="23"/>
      <c r="R31" s="22"/>
      <c r="S31" s="23"/>
      <c r="T31" s="22"/>
      <c r="U31" s="23"/>
      <c r="V31" s="22"/>
      <c r="W31" s="23"/>
      <c r="X31" s="22"/>
      <c r="Y31" s="23"/>
      <c r="Z31" s="22"/>
      <c r="AA31" s="23"/>
      <c r="AB31" s="22"/>
      <c r="AC31" s="23"/>
      <c r="AE31" s="29" t="str">
        <f t="shared" ref="AE31:AE44" si="3">IF(OR(A31="",AND(A31&lt;&gt;"",A32="")),"",SUM(B31,D31,F31,H31,J31,L31,N31,P31,R31,T31,V31,X31,Z31,AB31))</f>
        <v/>
      </c>
      <c r="AG31" s="6" t="str">
        <f>+$A$12</f>
        <v/>
      </c>
      <c r="AH31" s="6" t="str">
        <f>IF(A31&lt;&gt;"",AE31,"")</f>
        <v/>
      </c>
      <c r="AI31" s="105" t="str">
        <f>IF(AH31="","",IF(AH31&gt;0,ROUND(AH31/LARGE(AH31:AH45,1),3),0))</f>
        <v/>
      </c>
    </row>
    <row r="32" spans="1:35" ht="13.5" x14ac:dyDescent="0.25">
      <c r="A32" s="59" t="str">
        <f>+$A$13</f>
        <v/>
      </c>
      <c r="B32" s="24"/>
      <c r="C32" s="24"/>
      <c r="D32" s="22"/>
      <c r="E32" s="23"/>
      <c r="F32" s="22"/>
      <c r="G32" s="23"/>
      <c r="H32" s="22"/>
      <c r="I32" s="23"/>
      <c r="J32" s="22"/>
      <c r="K32" s="23"/>
      <c r="L32" s="22"/>
      <c r="M32" s="23"/>
      <c r="N32" s="22"/>
      <c r="O32" s="23"/>
      <c r="P32" s="22"/>
      <c r="Q32" s="23"/>
      <c r="R32" s="22"/>
      <c r="S32" s="23"/>
      <c r="T32" s="22"/>
      <c r="U32" s="23"/>
      <c r="V32" s="22"/>
      <c r="W32" s="23"/>
      <c r="X32" s="22"/>
      <c r="Y32" s="23"/>
      <c r="Z32" s="22"/>
      <c r="AA32" s="23"/>
      <c r="AB32" s="22"/>
      <c r="AC32" s="23"/>
      <c r="AE32" s="29" t="str">
        <f t="shared" si="3"/>
        <v/>
      </c>
      <c r="AG32" s="7" t="str">
        <f>+$A$13</f>
        <v/>
      </c>
      <c r="AH32" s="7" t="str">
        <f>IF(A32&lt;&gt;"",IF(AE32&lt;&gt;"",AE32,0)+IF(C46&lt;&gt;"",C46,0),"")</f>
        <v/>
      </c>
      <c r="AI32" s="106" t="str">
        <f>IF(AH32="","",IF(AH32&gt;0,ROUND(AH32/LARGE(AH31:AH45,1),3),0))</f>
        <v/>
      </c>
    </row>
    <row r="33" spans="1:35" ht="13.5" x14ac:dyDescent="0.25">
      <c r="A33" s="59" t="str">
        <f>+$A$14</f>
        <v/>
      </c>
      <c r="B33" s="24"/>
      <c r="C33" s="24"/>
      <c r="D33" s="24"/>
      <c r="E33" s="24"/>
      <c r="F33" s="22"/>
      <c r="G33" s="23"/>
      <c r="H33" s="22"/>
      <c r="I33" s="23"/>
      <c r="J33" s="22"/>
      <c r="K33" s="23"/>
      <c r="L33" s="22"/>
      <c r="M33" s="23"/>
      <c r="N33" s="22"/>
      <c r="O33" s="23"/>
      <c r="P33" s="22"/>
      <c r="Q33" s="23"/>
      <c r="R33" s="22"/>
      <c r="S33" s="23"/>
      <c r="T33" s="22"/>
      <c r="U33" s="23"/>
      <c r="V33" s="22"/>
      <c r="W33" s="23"/>
      <c r="X33" s="22"/>
      <c r="Y33" s="23"/>
      <c r="Z33" s="22"/>
      <c r="AA33" s="23"/>
      <c r="AB33" s="22"/>
      <c r="AC33" s="23"/>
      <c r="AE33" s="29" t="str">
        <f t="shared" si="3"/>
        <v/>
      </c>
      <c r="AG33" s="7" t="str">
        <f>+$A$14</f>
        <v/>
      </c>
      <c r="AH33" s="7" t="str">
        <f>IF(A33&lt;&gt;"",IF(AE33&lt;&gt;"",AE33,0)+IF(E46&lt;&gt;"",E46,0),"")</f>
        <v/>
      </c>
      <c r="AI33" s="106" t="str">
        <f>IF(AH33="","",IF(AH33&gt;0,ROUND(AH33/LARGE(AH31:AH45,1),3),0))</f>
        <v/>
      </c>
    </row>
    <row r="34" spans="1:35" ht="13.5" x14ac:dyDescent="0.25">
      <c r="A34" s="59" t="str">
        <f>+$A$15</f>
        <v/>
      </c>
      <c r="B34" s="24"/>
      <c r="C34" s="24"/>
      <c r="D34" s="24"/>
      <c r="E34" s="24"/>
      <c r="F34" s="24"/>
      <c r="G34" s="24"/>
      <c r="H34" s="22"/>
      <c r="I34" s="23"/>
      <c r="J34" s="22"/>
      <c r="K34" s="23"/>
      <c r="L34" s="22"/>
      <c r="M34" s="23"/>
      <c r="N34" s="22"/>
      <c r="O34" s="23"/>
      <c r="P34" s="22"/>
      <c r="Q34" s="23"/>
      <c r="R34" s="22"/>
      <c r="S34" s="23"/>
      <c r="T34" s="22"/>
      <c r="U34" s="23"/>
      <c r="V34" s="22"/>
      <c r="W34" s="23"/>
      <c r="X34" s="22"/>
      <c r="Y34" s="23"/>
      <c r="Z34" s="22"/>
      <c r="AA34" s="23"/>
      <c r="AB34" s="22"/>
      <c r="AC34" s="23"/>
      <c r="AE34" s="29" t="str">
        <f t="shared" si="3"/>
        <v/>
      </c>
      <c r="AG34" s="7" t="str">
        <f>+$A$15</f>
        <v/>
      </c>
      <c r="AH34" s="7" t="str">
        <f>IF(A34&lt;&gt;"",IF(AE34&lt;&gt;"",AE34,0)+IF(G46&lt;&gt;"",G46,0),"")</f>
        <v/>
      </c>
      <c r="AI34" s="106" t="str">
        <f>IF(AH34="","",IF(AH34&gt;0,ROUND(AH34/LARGE(AH31:AH45,1),3),0))</f>
        <v/>
      </c>
    </row>
    <row r="35" spans="1:35" ht="13.5" x14ac:dyDescent="0.25">
      <c r="A35" s="59" t="str">
        <f>+$A$16</f>
        <v/>
      </c>
      <c r="B35" s="24"/>
      <c r="C35" s="24"/>
      <c r="D35" s="24"/>
      <c r="E35" s="24"/>
      <c r="F35" s="24"/>
      <c r="G35" s="24"/>
      <c r="H35" s="24"/>
      <c r="I35" s="24"/>
      <c r="J35" s="22"/>
      <c r="K35" s="23"/>
      <c r="L35" s="22"/>
      <c r="M35" s="23"/>
      <c r="N35" s="22"/>
      <c r="O35" s="23"/>
      <c r="P35" s="22"/>
      <c r="Q35" s="23"/>
      <c r="R35" s="22"/>
      <c r="S35" s="23"/>
      <c r="T35" s="22"/>
      <c r="U35" s="23"/>
      <c r="V35" s="22"/>
      <c r="W35" s="23"/>
      <c r="X35" s="22"/>
      <c r="Y35" s="23"/>
      <c r="Z35" s="22"/>
      <c r="AA35" s="23"/>
      <c r="AB35" s="22"/>
      <c r="AC35" s="23"/>
      <c r="AE35" s="29" t="str">
        <f t="shared" si="3"/>
        <v/>
      </c>
      <c r="AG35" s="7" t="str">
        <f>+$A$16</f>
        <v/>
      </c>
      <c r="AH35" s="7" t="str">
        <f>IF(A35&lt;&gt;"",IF(AE35&lt;&gt;"",AE35,0)+IF(I46&lt;&gt;"",I46,0),"")</f>
        <v/>
      </c>
      <c r="AI35" s="106" t="str">
        <f>IF(AH35="","",IF(AH35&gt;0,ROUND(AH35/LARGE(AH31:AH45,1),3),0))</f>
        <v/>
      </c>
    </row>
    <row r="36" spans="1:35" ht="13.5" x14ac:dyDescent="0.25">
      <c r="A36" s="59" t="str">
        <f>+$A$17</f>
        <v/>
      </c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2"/>
      <c r="M36" s="23"/>
      <c r="N36" s="22"/>
      <c r="O36" s="23"/>
      <c r="P36" s="22"/>
      <c r="Q36" s="23"/>
      <c r="R36" s="22"/>
      <c r="S36" s="23"/>
      <c r="T36" s="22"/>
      <c r="U36" s="23"/>
      <c r="V36" s="22"/>
      <c r="W36" s="23"/>
      <c r="X36" s="22"/>
      <c r="Y36" s="23"/>
      <c r="Z36" s="22"/>
      <c r="AA36" s="23"/>
      <c r="AB36" s="22"/>
      <c r="AC36" s="23"/>
      <c r="AE36" s="29" t="str">
        <f t="shared" si="3"/>
        <v/>
      </c>
      <c r="AG36" s="7" t="str">
        <f>+$A$17</f>
        <v/>
      </c>
      <c r="AH36" s="7" t="str">
        <f>IF(A36&lt;&gt;"",IF(AE36&lt;&gt;"",AE36,0)+IF(K46&lt;&gt;"",K46,0),"")</f>
        <v/>
      </c>
      <c r="AI36" s="106" t="str">
        <f>IF(AH36="","",IF(AH36&gt;0,ROUND(AH36/LARGE(AH31:AH45,1),3),0))</f>
        <v/>
      </c>
    </row>
    <row r="37" spans="1:35" ht="13.5" x14ac:dyDescent="0.25">
      <c r="A37" s="59" t="str">
        <f>+$A$18</f>
        <v/>
      </c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2"/>
      <c r="O37" s="23"/>
      <c r="P37" s="22"/>
      <c r="Q37" s="23"/>
      <c r="R37" s="22"/>
      <c r="S37" s="23"/>
      <c r="T37" s="22"/>
      <c r="U37" s="23"/>
      <c r="V37" s="22"/>
      <c r="W37" s="23"/>
      <c r="X37" s="22"/>
      <c r="Y37" s="23"/>
      <c r="Z37" s="22"/>
      <c r="AA37" s="23"/>
      <c r="AB37" s="22"/>
      <c r="AC37" s="23"/>
      <c r="AE37" s="29" t="str">
        <f t="shared" si="3"/>
        <v/>
      </c>
      <c r="AG37" s="7" t="str">
        <f>+$A$18</f>
        <v/>
      </c>
      <c r="AH37" s="7" t="str">
        <f>IF(A37&lt;&gt;"",IF(AE37&lt;&gt;"",AE37,0)+IF(M46&lt;&gt;"",M46,0),"")</f>
        <v/>
      </c>
      <c r="AI37" s="106" t="str">
        <f>IF(AH37="","",IF(AH37&gt;0,ROUND(AH37/LARGE(AH31:AH45,1),3),0))</f>
        <v/>
      </c>
    </row>
    <row r="38" spans="1:35" ht="13.5" x14ac:dyDescent="0.25">
      <c r="A38" s="59" t="str">
        <f>+$A$19</f>
        <v/>
      </c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2"/>
      <c r="Q38" s="23"/>
      <c r="R38" s="22"/>
      <c r="S38" s="23"/>
      <c r="T38" s="22"/>
      <c r="U38" s="23"/>
      <c r="V38" s="22"/>
      <c r="W38" s="23"/>
      <c r="X38" s="22"/>
      <c r="Y38" s="23"/>
      <c r="Z38" s="22"/>
      <c r="AA38" s="23"/>
      <c r="AB38" s="22"/>
      <c r="AC38" s="23"/>
      <c r="AE38" s="29" t="str">
        <f t="shared" si="3"/>
        <v/>
      </c>
      <c r="AG38" s="7" t="str">
        <f>+$A$19</f>
        <v/>
      </c>
      <c r="AH38" s="7" t="str">
        <f>IF(A38&lt;&gt;"",IF(AE38&lt;&gt;"",AE38,0)+IF(O46&lt;&gt;"",O46,0),"")</f>
        <v/>
      </c>
      <c r="AI38" s="106" t="str">
        <f>IF(AH38="","",IF(AH38&gt;0,ROUND(AH38/LARGE(AH31:AH45,1),3),0))</f>
        <v/>
      </c>
    </row>
    <row r="39" spans="1:35" ht="13.5" x14ac:dyDescent="0.25">
      <c r="A39" s="59" t="str">
        <f>+$A$20</f>
        <v/>
      </c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2"/>
      <c r="S39" s="23"/>
      <c r="T39" s="22"/>
      <c r="U39" s="23"/>
      <c r="V39" s="22"/>
      <c r="W39" s="23"/>
      <c r="X39" s="22"/>
      <c r="Y39" s="23"/>
      <c r="Z39" s="22"/>
      <c r="AA39" s="23"/>
      <c r="AB39" s="22"/>
      <c r="AC39" s="23"/>
      <c r="AE39" s="29" t="str">
        <f t="shared" si="3"/>
        <v/>
      </c>
      <c r="AG39" s="7" t="str">
        <f>+$A$20</f>
        <v/>
      </c>
      <c r="AH39" s="7" t="str">
        <f>IF(A39&lt;&gt;"",IF(AE39&lt;&gt;"",AE39,0)+IF(Q46&lt;&gt;"",Q46,0),"")</f>
        <v/>
      </c>
      <c r="AI39" s="106" t="str">
        <f>IF(AH39="","",IF(AH39&gt;0,ROUND(AH39/LARGE(AH31:AH45,1),3),0))</f>
        <v/>
      </c>
    </row>
    <row r="40" spans="1:35" ht="13.5" x14ac:dyDescent="0.25">
      <c r="A40" s="59" t="str">
        <f>+$A$21</f>
        <v/>
      </c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2"/>
      <c r="U40" s="23"/>
      <c r="V40" s="22"/>
      <c r="W40" s="23"/>
      <c r="X40" s="22"/>
      <c r="Y40" s="23"/>
      <c r="Z40" s="22"/>
      <c r="AA40" s="23"/>
      <c r="AB40" s="22"/>
      <c r="AC40" s="23"/>
      <c r="AE40" s="29" t="str">
        <f t="shared" si="3"/>
        <v/>
      </c>
      <c r="AG40" s="7" t="str">
        <f>+$A$21</f>
        <v/>
      </c>
      <c r="AH40" s="7" t="str">
        <f>IF(A40&lt;&gt;"",IF(AE40&lt;&gt;"",AE40,0)+IF(S46&lt;&gt;"",S46,0),"")</f>
        <v/>
      </c>
      <c r="AI40" s="106" t="str">
        <f>IF(AH40="","",IF(AH40&gt;0,ROUND(AH40/LARGE(AH31:AH45,1),3),0))</f>
        <v/>
      </c>
    </row>
    <row r="41" spans="1:35" ht="13.5" x14ac:dyDescent="0.25">
      <c r="A41" s="59" t="str">
        <f>+$A$22</f>
        <v/>
      </c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2"/>
      <c r="W41" s="23"/>
      <c r="X41" s="22"/>
      <c r="Y41" s="23"/>
      <c r="Z41" s="22"/>
      <c r="AA41" s="23"/>
      <c r="AB41" s="22"/>
      <c r="AC41" s="23"/>
      <c r="AE41" s="29" t="str">
        <f t="shared" si="3"/>
        <v/>
      </c>
      <c r="AG41" s="7" t="str">
        <f>+$A$22</f>
        <v/>
      </c>
      <c r="AH41" s="7" t="str">
        <f>IF(A41&lt;&gt;"",IF(AE41&lt;&gt;"",AE41,0)+IF(U46&lt;&gt;"",U46,0),"")</f>
        <v/>
      </c>
      <c r="AI41" s="106" t="str">
        <f>IF(AH41="","",IF(AH41&gt;0,ROUND(AH41/LARGE(AH31:AH45,1),3),0))</f>
        <v/>
      </c>
    </row>
    <row r="42" spans="1:35" ht="13.5" x14ac:dyDescent="0.25">
      <c r="A42" s="59" t="str">
        <f>+$A$23</f>
        <v/>
      </c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2"/>
      <c r="Y42" s="23"/>
      <c r="Z42" s="22"/>
      <c r="AA42" s="23"/>
      <c r="AB42" s="22"/>
      <c r="AC42" s="23"/>
      <c r="AE42" s="29" t="str">
        <f t="shared" si="3"/>
        <v/>
      </c>
      <c r="AG42" s="7" t="str">
        <f>+$A$23</f>
        <v/>
      </c>
      <c r="AH42" s="7" t="str">
        <f>IF(A42&lt;&gt;"",IF(AE42&lt;&gt;"",AE42,0)+IF(W46&lt;&gt;"",W46,0),"")</f>
        <v/>
      </c>
      <c r="AI42" s="106" t="str">
        <f>IF(AH42="","",IF(AH42&gt;0,ROUND(AH42/LARGE(AH31:AH45,1),3),0))</f>
        <v/>
      </c>
    </row>
    <row r="43" spans="1:35" ht="13.5" x14ac:dyDescent="0.25">
      <c r="A43" s="59" t="str">
        <f>+$A$24</f>
        <v/>
      </c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2"/>
      <c r="AA43" s="23"/>
      <c r="AB43" s="22"/>
      <c r="AC43" s="23"/>
      <c r="AE43" s="29" t="str">
        <f t="shared" si="3"/>
        <v/>
      </c>
      <c r="AG43" s="7" t="str">
        <f>+$A$24</f>
        <v/>
      </c>
      <c r="AH43" s="7" t="str">
        <f>IF(A43&lt;&gt;"",IF(AE43&lt;&gt;"",AE43,0)+IF(Y46&lt;&gt;"",Y46,0),"")</f>
        <v/>
      </c>
      <c r="AI43" s="106" t="str">
        <f>IF(AH43="","",IF(AH43&gt;0,ROUND(AH43/LARGE(AH31:AH45,1),3),0))</f>
        <v/>
      </c>
    </row>
    <row r="44" spans="1:35" ht="13.5" x14ac:dyDescent="0.25">
      <c r="A44" s="59" t="str">
        <f>+$A$25</f>
        <v/>
      </c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2"/>
      <c r="AC44" s="23"/>
      <c r="AE44" s="29" t="str">
        <f t="shared" si="3"/>
        <v/>
      </c>
      <c r="AG44" s="7" t="str">
        <f>+$A$25</f>
        <v/>
      </c>
      <c r="AH44" s="7" t="str">
        <f>IF(A44&lt;&gt;"",IF(AE44&lt;&gt;"",AE44,0)+IF(AA46&lt;&gt;"",AA46,0),"")</f>
        <v/>
      </c>
      <c r="AI44" s="106" t="str">
        <f>IF(AH44="","",IF(AH44&gt;0,ROUND(AH44/LARGE(AH31:AH45,1),3),0))</f>
        <v/>
      </c>
    </row>
    <row r="45" spans="1:35" x14ac:dyDescent="0.2">
      <c r="A45" s="59" t="str">
        <f>+$A$26</f>
        <v/>
      </c>
      <c r="C45" s="3"/>
      <c r="AE45" s="26"/>
      <c r="AG45" s="40" t="str">
        <f>+$A$26</f>
        <v/>
      </c>
      <c r="AH45" s="40" t="str">
        <f>IF(A45&lt;&gt;"",IF(AE45&lt;&gt;"",AE45,0)+IF(AC46&lt;&gt;"",AC46,0),"")</f>
        <v/>
      </c>
      <c r="AI45" s="107" t="str">
        <f>IF(AH45="","",IF(AH45&gt;0,ROUND(AH45/LARGE(AH31:AH45,1),3),0))</f>
        <v/>
      </c>
    </row>
    <row r="46" spans="1:35" s="26" customFormat="1" x14ac:dyDescent="0.2">
      <c r="C46" s="27" t="str">
        <f>IF(C30="","",SUM(C31:C44))</f>
        <v/>
      </c>
      <c r="E46" s="27" t="str">
        <f>IF(E30="","",SUM(E31:E44))</f>
        <v/>
      </c>
      <c r="G46" s="27" t="str">
        <f>IF(G30="","",SUM(G31:G44))</f>
        <v/>
      </c>
      <c r="I46" s="27" t="str">
        <f>IF(I30="","",SUM(I31:I44))</f>
        <v/>
      </c>
      <c r="K46" s="27" t="str">
        <f>IF(K30="","",SUM(K31:K44))</f>
        <v/>
      </c>
      <c r="M46" s="27" t="str">
        <f>IF(M30="","",SUM(M31:M44))</f>
        <v/>
      </c>
      <c r="O46" s="27" t="str">
        <f>IF(O30="","",SUM(O31:O44))</f>
        <v/>
      </c>
      <c r="Q46" s="27" t="str">
        <f>IF(Q30="","",SUM(Q31:Q44))</f>
        <v/>
      </c>
      <c r="S46" s="27" t="str">
        <f>IF(S30="","",SUM(S31:S44))</f>
        <v/>
      </c>
      <c r="U46" s="27" t="str">
        <f>IF(U30="","",SUM(U31:U44))</f>
        <v/>
      </c>
      <c r="W46" s="27" t="str">
        <f>IF(W30="","",SUM(W31:W44))</f>
        <v/>
      </c>
      <c r="X46" s="27"/>
      <c r="Y46" s="27" t="str">
        <f>IF(Y30="","",SUM(Y31:Y44))</f>
        <v/>
      </c>
      <c r="AA46" s="27" t="str">
        <f>IF(AA30="","",SUM(AA31:AA44))</f>
        <v/>
      </c>
      <c r="AC46" s="27" t="str">
        <f>IF(AC30="","",SUM(AC31:AC44))</f>
        <v/>
      </c>
      <c r="AG46" s="41"/>
      <c r="AH46" s="93"/>
      <c r="AI46" s="41"/>
    </row>
    <row r="47" spans="1:35" ht="24" customHeight="1" x14ac:dyDescent="0.2">
      <c r="AC47" s="8" t="str">
        <f>"Firma ("&amp;Anagrafica!B89&amp;")"</f>
        <v>Firma (Commissario 1)</v>
      </c>
      <c r="AE47" s="88"/>
      <c r="AF47" s="88"/>
      <c r="AG47" s="89"/>
      <c r="AH47" s="88"/>
      <c r="AI47" s="88"/>
    </row>
    <row r="48" spans="1:35" ht="18.75" x14ac:dyDescent="0.3">
      <c r="A48" s="19" t="str">
        <f>IF(Anagrafica!A90&lt;&gt;"",Anagrafica!A90&amp;" - "&amp;Anagrafica!B90,"")</f>
        <v>2 - Commissario 2</v>
      </c>
      <c r="B48" s="20"/>
      <c r="D48" s="1"/>
      <c r="AE48" s="90"/>
      <c r="AF48" s="90"/>
      <c r="AG48" s="91"/>
      <c r="AH48" s="90"/>
      <c r="AI48" s="90"/>
    </row>
    <row r="49" spans="1:35" s="5" customFormat="1" ht="13.5" customHeight="1" x14ac:dyDescent="0.2">
      <c r="A49" s="4" t="s">
        <v>10</v>
      </c>
      <c r="C49" s="60" t="str">
        <f>$A$13</f>
        <v/>
      </c>
      <c r="E49" s="60" t="str">
        <f>+$A$14</f>
        <v/>
      </c>
      <c r="G49" s="60" t="str">
        <f>+$A$15</f>
        <v/>
      </c>
      <c r="I49" s="60" t="str">
        <f>+$A$16</f>
        <v/>
      </c>
      <c r="K49" s="60" t="str">
        <f>+$A$17</f>
        <v/>
      </c>
      <c r="M49" s="60" t="str">
        <f>+$A$18</f>
        <v/>
      </c>
      <c r="O49" s="60" t="str">
        <f>+$A$19</f>
        <v/>
      </c>
      <c r="Q49" s="60" t="str">
        <f>+$A$20</f>
        <v/>
      </c>
      <c r="S49" s="60" t="str">
        <f>+$A$21</f>
        <v/>
      </c>
      <c r="U49" s="60" t="str">
        <f>+$A$22</f>
        <v/>
      </c>
      <c r="W49" s="60" t="str">
        <f>+$A$23</f>
        <v/>
      </c>
      <c r="Y49" s="60" t="str">
        <f>+$A$24</f>
        <v/>
      </c>
      <c r="AA49" s="60" t="str">
        <f>+$A$25</f>
        <v/>
      </c>
      <c r="AC49" s="60" t="str">
        <f>+$A$26</f>
        <v/>
      </c>
      <c r="AE49" s="26"/>
      <c r="AG49" s="4" t="s">
        <v>10</v>
      </c>
      <c r="AH49" s="5" t="s">
        <v>1</v>
      </c>
      <c r="AI49" s="5" t="s">
        <v>0</v>
      </c>
    </row>
    <row r="50" spans="1:35" ht="13.5" x14ac:dyDescent="0.25">
      <c r="A50" s="59" t="str">
        <f>+$A$12</f>
        <v/>
      </c>
      <c r="B50" s="22"/>
      <c r="C50" s="23"/>
      <c r="D50" s="22"/>
      <c r="E50" s="23"/>
      <c r="F50" s="22"/>
      <c r="G50" s="23"/>
      <c r="H50" s="22"/>
      <c r="I50" s="23"/>
      <c r="J50" s="22"/>
      <c r="K50" s="23"/>
      <c r="L50" s="22"/>
      <c r="M50" s="23"/>
      <c r="N50" s="22"/>
      <c r="O50" s="23"/>
      <c r="P50" s="22"/>
      <c r="Q50" s="23"/>
      <c r="R50" s="22"/>
      <c r="S50" s="23"/>
      <c r="T50" s="22"/>
      <c r="U50" s="23"/>
      <c r="V50" s="22"/>
      <c r="W50" s="23"/>
      <c r="X50" s="22"/>
      <c r="Y50" s="23"/>
      <c r="Z50" s="22"/>
      <c r="AA50" s="23"/>
      <c r="AB50" s="22"/>
      <c r="AC50" s="23"/>
      <c r="AE50" s="29" t="str">
        <f t="shared" ref="AE50:AE63" si="4">IF(OR(A50="",AND(A50&lt;&gt;"",A51="")),"",SUM(B50,D50,F50,H50,J50,L50,N50,P50,R50,T50,V50,X50,Z50,AB50))</f>
        <v/>
      </c>
      <c r="AG50" s="6" t="str">
        <f>+$A$12</f>
        <v/>
      </c>
      <c r="AH50" s="6" t="str">
        <f>IF(A50&lt;&gt;"",AE50,"")</f>
        <v/>
      </c>
      <c r="AI50" s="105" t="str">
        <f>IF(AH50="","",IF(AH50&gt;0,ROUND(AH50/LARGE(AH50:AH64,1),3),0))</f>
        <v/>
      </c>
    </row>
    <row r="51" spans="1:35" ht="13.5" x14ac:dyDescent="0.25">
      <c r="A51" s="59" t="str">
        <f>+$A$13</f>
        <v/>
      </c>
      <c r="B51" s="24"/>
      <c r="C51" s="24"/>
      <c r="D51" s="22"/>
      <c r="E51" s="23"/>
      <c r="F51" s="22"/>
      <c r="G51" s="23"/>
      <c r="H51" s="22"/>
      <c r="I51" s="23"/>
      <c r="J51" s="22"/>
      <c r="K51" s="23"/>
      <c r="L51" s="22"/>
      <c r="M51" s="23"/>
      <c r="N51" s="22"/>
      <c r="O51" s="23"/>
      <c r="P51" s="22"/>
      <c r="Q51" s="23"/>
      <c r="R51" s="22"/>
      <c r="S51" s="23"/>
      <c r="T51" s="22"/>
      <c r="U51" s="23"/>
      <c r="V51" s="22"/>
      <c r="W51" s="23"/>
      <c r="X51" s="22"/>
      <c r="Y51" s="23"/>
      <c r="Z51" s="22"/>
      <c r="AA51" s="23"/>
      <c r="AB51" s="22"/>
      <c r="AC51" s="23"/>
      <c r="AE51" s="29" t="str">
        <f t="shared" si="4"/>
        <v/>
      </c>
      <c r="AG51" s="7" t="str">
        <f>+$A$13</f>
        <v/>
      </c>
      <c r="AH51" s="7" t="str">
        <f>IF(A51&lt;&gt;"",IF(AE51&lt;&gt;"",AE51,0)+IF(C65&lt;&gt;"",C65,0),"")</f>
        <v/>
      </c>
      <c r="AI51" s="106" t="str">
        <f>IF(AH51="","",IF(AH51&gt;0,ROUND(AH51/LARGE(AH50:AH64,1),3),0))</f>
        <v/>
      </c>
    </row>
    <row r="52" spans="1:35" ht="13.5" x14ac:dyDescent="0.25">
      <c r="A52" s="59" t="str">
        <f>+$A$14</f>
        <v/>
      </c>
      <c r="B52" s="24"/>
      <c r="C52" s="24"/>
      <c r="D52" s="24"/>
      <c r="E52" s="24"/>
      <c r="F52" s="22"/>
      <c r="G52" s="23"/>
      <c r="H52" s="22"/>
      <c r="I52" s="23"/>
      <c r="J52" s="22"/>
      <c r="K52" s="23"/>
      <c r="L52" s="22"/>
      <c r="M52" s="23"/>
      <c r="N52" s="22"/>
      <c r="O52" s="23"/>
      <c r="P52" s="22"/>
      <c r="Q52" s="23"/>
      <c r="R52" s="22"/>
      <c r="S52" s="23"/>
      <c r="T52" s="22"/>
      <c r="U52" s="23"/>
      <c r="V52" s="22"/>
      <c r="W52" s="23"/>
      <c r="X52" s="22"/>
      <c r="Y52" s="23"/>
      <c r="Z52" s="22"/>
      <c r="AA52" s="23"/>
      <c r="AB52" s="22"/>
      <c r="AC52" s="23"/>
      <c r="AE52" s="29" t="str">
        <f t="shared" si="4"/>
        <v/>
      </c>
      <c r="AG52" s="7" t="str">
        <f>+$A$14</f>
        <v/>
      </c>
      <c r="AH52" s="7" t="str">
        <f>IF(A52&lt;&gt;"",IF(AE52&lt;&gt;"",AE52,0)+IF(E65&lt;&gt;"",E65,0),"")</f>
        <v/>
      </c>
      <c r="AI52" s="106" t="str">
        <f>IF(AH52="","",IF(AH52&gt;0,ROUND(AH52/LARGE(AH50:AH64,1),3),0))</f>
        <v/>
      </c>
    </row>
    <row r="53" spans="1:35" ht="13.5" x14ac:dyDescent="0.25">
      <c r="A53" s="59" t="str">
        <f>+$A$15</f>
        <v/>
      </c>
      <c r="B53" s="24"/>
      <c r="C53" s="24"/>
      <c r="D53" s="24"/>
      <c r="E53" s="24"/>
      <c r="F53" s="24"/>
      <c r="G53" s="24"/>
      <c r="H53" s="22"/>
      <c r="I53" s="23"/>
      <c r="J53" s="22"/>
      <c r="K53" s="23"/>
      <c r="L53" s="22"/>
      <c r="M53" s="23"/>
      <c r="N53" s="22"/>
      <c r="O53" s="23"/>
      <c r="P53" s="22"/>
      <c r="Q53" s="23"/>
      <c r="R53" s="22"/>
      <c r="S53" s="23"/>
      <c r="T53" s="22"/>
      <c r="U53" s="23"/>
      <c r="V53" s="22"/>
      <c r="W53" s="23"/>
      <c r="X53" s="22"/>
      <c r="Y53" s="23"/>
      <c r="Z53" s="22"/>
      <c r="AA53" s="23"/>
      <c r="AB53" s="22"/>
      <c r="AC53" s="23"/>
      <c r="AE53" s="29" t="str">
        <f t="shared" si="4"/>
        <v/>
      </c>
      <c r="AG53" s="7" t="str">
        <f>+$A$15</f>
        <v/>
      </c>
      <c r="AH53" s="7" t="str">
        <f>IF(A53&lt;&gt;"",IF(AE53&lt;&gt;"",AE53,0)+IF(G65&lt;&gt;"",G65,0),"")</f>
        <v/>
      </c>
      <c r="AI53" s="106" t="str">
        <f>IF(AH53="","",IF(AH53&gt;0,ROUND(AH53/LARGE(AH50:AH64,1),3),0))</f>
        <v/>
      </c>
    </row>
    <row r="54" spans="1:35" ht="13.5" x14ac:dyDescent="0.25">
      <c r="A54" s="59" t="str">
        <f>+$A$16</f>
        <v/>
      </c>
      <c r="B54" s="24"/>
      <c r="C54" s="24"/>
      <c r="D54" s="24"/>
      <c r="E54" s="24"/>
      <c r="F54" s="24"/>
      <c r="G54" s="24"/>
      <c r="H54" s="24"/>
      <c r="I54" s="24"/>
      <c r="J54" s="22"/>
      <c r="K54" s="23"/>
      <c r="L54" s="22"/>
      <c r="M54" s="23"/>
      <c r="N54" s="22"/>
      <c r="O54" s="23"/>
      <c r="P54" s="22"/>
      <c r="Q54" s="23"/>
      <c r="R54" s="22"/>
      <c r="S54" s="23"/>
      <c r="T54" s="22"/>
      <c r="U54" s="23"/>
      <c r="V54" s="22"/>
      <c r="W54" s="23"/>
      <c r="X54" s="22"/>
      <c r="Y54" s="23"/>
      <c r="Z54" s="22"/>
      <c r="AA54" s="23"/>
      <c r="AB54" s="22"/>
      <c r="AC54" s="23"/>
      <c r="AE54" s="29" t="str">
        <f t="shared" si="4"/>
        <v/>
      </c>
      <c r="AG54" s="7" t="str">
        <f>+$A$16</f>
        <v/>
      </c>
      <c r="AH54" s="7" t="str">
        <f>IF(A54&lt;&gt;"",IF(AE54&lt;&gt;"",AE54,0)+IF(I65&lt;&gt;"",I65,0),"")</f>
        <v/>
      </c>
      <c r="AI54" s="106" t="str">
        <f>IF(AH54="","",IF(AH54&gt;0,ROUND(AH54/LARGE(AH50:AH64,1),3),0))</f>
        <v/>
      </c>
    </row>
    <row r="55" spans="1:35" ht="13.5" x14ac:dyDescent="0.25">
      <c r="A55" s="59" t="str">
        <f>+$A$17</f>
        <v/>
      </c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2"/>
      <c r="M55" s="23"/>
      <c r="N55" s="22"/>
      <c r="O55" s="23"/>
      <c r="P55" s="22"/>
      <c r="Q55" s="23"/>
      <c r="R55" s="22"/>
      <c r="S55" s="23"/>
      <c r="T55" s="22"/>
      <c r="U55" s="23"/>
      <c r="V55" s="22"/>
      <c r="W55" s="23"/>
      <c r="X55" s="22"/>
      <c r="Y55" s="23"/>
      <c r="Z55" s="22"/>
      <c r="AA55" s="23"/>
      <c r="AB55" s="22"/>
      <c r="AC55" s="23"/>
      <c r="AE55" s="29" t="str">
        <f t="shared" si="4"/>
        <v/>
      </c>
      <c r="AG55" s="7" t="str">
        <f>+$A$17</f>
        <v/>
      </c>
      <c r="AH55" s="7" t="str">
        <f>IF(A55&lt;&gt;"",IF(AE55&lt;&gt;"",AE55,0)+IF(K65&lt;&gt;"",K65,0),"")</f>
        <v/>
      </c>
      <c r="AI55" s="106" t="str">
        <f>IF(AH55="","",IF(AH55&gt;0,ROUND(AH55/LARGE(AH50:AH64,1),3),0))</f>
        <v/>
      </c>
    </row>
    <row r="56" spans="1:35" ht="13.5" x14ac:dyDescent="0.25">
      <c r="A56" s="59" t="str">
        <f>+$A$18</f>
        <v/>
      </c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2"/>
      <c r="O56" s="23"/>
      <c r="P56" s="22"/>
      <c r="Q56" s="23"/>
      <c r="R56" s="22"/>
      <c r="S56" s="23"/>
      <c r="T56" s="22"/>
      <c r="U56" s="23"/>
      <c r="V56" s="22"/>
      <c r="W56" s="23"/>
      <c r="X56" s="22"/>
      <c r="Y56" s="23"/>
      <c r="Z56" s="22"/>
      <c r="AA56" s="23"/>
      <c r="AB56" s="22"/>
      <c r="AC56" s="23"/>
      <c r="AE56" s="29" t="str">
        <f t="shared" si="4"/>
        <v/>
      </c>
      <c r="AG56" s="7" t="str">
        <f>+$A$18</f>
        <v/>
      </c>
      <c r="AH56" s="7" t="str">
        <f>IF(A56&lt;&gt;"",IF(AE56&lt;&gt;"",AE56,0)+IF(M65&lt;&gt;"",M65,0),"")</f>
        <v/>
      </c>
      <c r="AI56" s="106" t="str">
        <f>IF(AH56="","",IF(AH56&gt;0,ROUND(AH56/LARGE(AH50:AH64,1),3),0))</f>
        <v/>
      </c>
    </row>
    <row r="57" spans="1:35" ht="13.5" x14ac:dyDescent="0.25">
      <c r="A57" s="59" t="str">
        <f>+$A$19</f>
        <v/>
      </c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2"/>
      <c r="Q57" s="23"/>
      <c r="R57" s="22"/>
      <c r="S57" s="23"/>
      <c r="T57" s="22"/>
      <c r="U57" s="23"/>
      <c r="V57" s="22"/>
      <c r="W57" s="23"/>
      <c r="X57" s="22"/>
      <c r="Y57" s="23"/>
      <c r="Z57" s="22"/>
      <c r="AA57" s="23"/>
      <c r="AB57" s="22"/>
      <c r="AC57" s="23"/>
      <c r="AE57" s="29" t="str">
        <f t="shared" si="4"/>
        <v/>
      </c>
      <c r="AG57" s="7" t="str">
        <f>+$A$19</f>
        <v/>
      </c>
      <c r="AH57" s="7" t="str">
        <f>IF(A57&lt;&gt;"",IF(AE57&lt;&gt;"",AE57,0)+IF(O65&lt;&gt;"",O65,0),"")</f>
        <v/>
      </c>
      <c r="AI57" s="106" t="str">
        <f>IF(AH57="","",IF(AH57&gt;0,ROUND(AH57/LARGE(AH50:AH64,1),3),0))</f>
        <v/>
      </c>
    </row>
    <row r="58" spans="1:35" ht="13.5" x14ac:dyDescent="0.25">
      <c r="A58" s="59" t="str">
        <f>+$A$20</f>
        <v/>
      </c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2"/>
      <c r="S58" s="23"/>
      <c r="T58" s="22"/>
      <c r="U58" s="23"/>
      <c r="V58" s="22"/>
      <c r="W58" s="23"/>
      <c r="X58" s="22"/>
      <c r="Y58" s="23"/>
      <c r="Z58" s="22"/>
      <c r="AA58" s="23"/>
      <c r="AB58" s="22"/>
      <c r="AC58" s="23"/>
      <c r="AE58" s="29" t="str">
        <f t="shared" si="4"/>
        <v/>
      </c>
      <c r="AG58" s="7" t="str">
        <f>+$A$20</f>
        <v/>
      </c>
      <c r="AH58" s="7" t="str">
        <f>IF(A58&lt;&gt;"",IF(AE58&lt;&gt;"",AE58,0)+IF(Q65&lt;&gt;"",Q65,0),"")</f>
        <v/>
      </c>
      <c r="AI58" s="106" t="str">
        <f>IF(AH58="","",IF(AH58&gt;0,ROUND(AH58/LARGE(AH50:AH64,1),3),0))</f>
        <v/>
      </c>
    </row>
    <row r="59" spans="1:35" ht="13.5" x14ac:dyDescent="0.25">
      <c r="A59" s="59" t="str">
        <f>+$A$21</f>
        <v/>
      </c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2"/>
      <c r="U59" s="23"/>
      <c r="V59" s="22"/>
      <c r="W59" s="23"/>
      <c r="X59" s="22"/>
      <c r="Y59" s="23"/>
      <c r="Z59" s="22"/>
      <c r="AA59" s="23"/>
      <c r="AB59" s="22"/>
      <c r="AC59" s="23"/>
      <c r="AE59" s="29" t="str">
        <f t="shared" si="4"/>
        <v/>
      </c>
      <c r="AG59" s="7" t="str">
        <f>+$A$21</f>
        <v/>
      </c>
      <c r="AH59" s="7" t="str">
        <f>IF(A59&lt;&gt;"",IF(AE59&lt;&gt;"",AE59,0)+IF(S65&lt;&gt;"",S65,0),"")</f>
        <v/>
      </c>
      <c r="AI59" s="106" t="str">
        <f>IF(AH59="","",IF(AH59&gt;0,ROUND(AH59/LARGE(AH50:AH64,1),3),0))</f>
        <v/>
      </c>
    </row>
    <row r="60" spans="1:35" ht="13.5" x14ac:dyDescent="0.25">
      <c r="A60" s="59" t="str">
        <f>+$A$22</f>
        <v/>
      </c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2"/>
      <c r="W60" s="23"/>
      <c r="X60" s="22"/>
      <c r="Y60" s="23"/>
      <c r="Z60" s="22"/>
      <c r="AA60" s="23"/>
      <c r="AB60" s="22"/>
      <c r="AC60" s="23"/>
      <c r="AE60" s="29" t="str">
        <f t="shared" si="4"/>
        <v/>
      </c>
      <c r="AG60" s="7" t="str">
        <f>+$A$22</f>
        <v/>
      </c>
      <c r="AH60" s="7" t="str">
        <f>IF(A60&lt;&gt;"",IF(AE60&lt;&gt;"",AE60,0)+IF(U65&lt;&gt;"",U65,0),"")</f>
        <v/>
      </c>
      <c r="AI60" s="106" t="str">
        <f>IF(AH60="","",IF(AH60&gt;0,ROUND(AH60/LARGE(AH50:AH64,1),3),0))</f>
        <v/>
      </c>
    </row>
    <row r="61" spans="1:35" ht="13.5" x14ac:dyDescent="0.25">
      <c r="A61" s="59" t="str">
        <f>+$A$23</f>
        <v/>
      </c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2"/>
      <c r="Y61" s="23"/>
      <c r="Z61" s="22"/>
      <c r="AA61" s="23"/>
      <c r="AB61" s="22"/>
      <c r="AC61" s="23"/>
      <c r="AE61" s="29" t="str">
        <f t="shared" si="4"/>
        <v/>
      </c>
      <c r="AG61" s="7" t="str">
        <f>+$A$23</f>
        <v/>
      </c>
      <c r="AH61" s="7" t="str">
        <f>IF(A61&lt;&gt;"",IF(AE61&lt;&gt;"",AE61,0)+IF(W65&lt;&gt;"",W65,0),"")</f>
        <v/>
      </c>
      <c r="AI61" s="106" t="str">
        <f>IF(AH61="","",IF(AH61&gt;0,ROUND(AH61/LARGE(AH50:AH64,1),3),0))</f>
        <v/>
      </c>
    </row>
    <row r="62" spans="1:35" ht="13.5" x14ac:dyDescent="0.25">
      <c r="A62" s="59" t="str">
        <f>+$A$24</f>
        <v/>
      </c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2"/>
      <c r="AA62" s="23"/>
      <c r="AB62" s="22"/>
      <c r="AC62" s="23"/>
      <c r="AE62" s="29" t="str">
        <f t="shared" si="4"/>
        <v/>
      </c>
      <c r="AG62" s="7" t="str">
        <f>+$A$24</f>
        <v/>
      </c>
      <c r="AH62" s="7" t="str">
        <f>IF(A62&lt;&gt;"",IF(AE62&lt;&gt;"",AE62,0)+IF(Y65&lt;&gt;"",Y65,0),"")</f>
        <v/>
      </c>
      <c r="AI62" s="106" t="str">
        <f>IF(AH62="","",IF(AH62&gt;0,ROUND(AH62/LARGE(AH50:AH64,1),3),0))</f>
        <v/>
      </c>
    </row>
    <row r="63" spans="1:35" ht="13.5" x14ac:dyDescent="0.25">
      <c r="A63" s="59" t="str">
        <f>+$A$25</f>
        <v/>
      </c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2"/>
      <c r="AC63" s="23"/>
      <c r="AE63" s="29" t="str">
        <f t="shared" si="4"/>
        <v/>
      </c>
      <c r="AG63" s="7" t="str">
        <f>+$A$25</f>
        <v/>
      </c>
      <c r="AH63" s="7" t="str">
        <f>IF(A63&lt;&gt;"",IF(AE63&lt;&gt;"",AE63,0)+IF(AA65&lt;&gt;"",AA65,0),"")</f>
        <v/>
      </c>
      <c r="AI63" s="106" t="str">
        <f>IF(AH63="","",IF(AH63&gt;0,ROUND(AH63/LARGE(AH50:AH64,1),3),0))</f>
        <v/>
      </c>
    </row>
    <row r="64" spans="1:35" x14ac:dyDescent="0.2">
      <c r="A64" s="59" t="str">
        <f>+$A$26</f>
        <v/>
      </c>
      <c r="C64" s="3"/>
      <c r="AE64" s="26"/>
      <c r="AG64" s="40" t="str">
        <f>+$A$26</f>
        <v/>
      </c>
      <c r="AH64" s="40" t="str">
        <f>IF(A64&lt;&gt;"",IF(AE64&lt;&gt;"",AE64,0)+IF(AC65&lt;&gt;"",AC65,0),"")</f>
        <v/>
      </c>
      <c r="AI64" s="107" t="str">
        <f>IF(AH64="","",IF(AH64&gt;0,ROUND(AH64/LARGE(AH50:AH64,1),3),0))</f>
        <v/>
      </c>
    </row>
    <row r="65" spans="1:35" s="26" customFormat="1" x14ac:dyDescent="0.2">
      <c r="C65" s="27" t="str">
        <f>IF(C49="","",SUM(C50:C63))</f>
        <v/>
      </c>
      <c r="E65" s="27" t="str">
        <f>IF(E49="","",SUM(E50:E63))</f>
        <v/>
      </c>
      <c r="G65" s="27" t="str">
        <f>IF(G49="","",SUM(G50:G63))</f>
        <v/>
      </c>
      <c r="I65" s="27" t="str">
        <f>IF(I49="","",SUM(I50:I63))</f>
        <v/>
      </c>
      <c r="K65" s="27" t="str">
        <f>IF(K49="","",SUM(K50:K63))</f>
        <v/>
      </c>
      <c r="M65" s="27" t="str">
        <f>IF(M49="","",SUM(M50:M63))</f>
        <v/>
      </c>
      <c r="O65" s="27" t="str">
        <f>IF(O49="","",SUM(O50:O63))</f>
        <v/>
      </c>
      <c r="Q65" s="27" t="str">
        <f>IF(Q49="","",SUM(Q50:Q63))</f>
        <v/>
      </c>
      <c r="S65" s="27" t="str">
        <f>IF(S49="","",SUM(S50:S63))</f>
        <v/>
      </c>
      <c r="U65" s="27" t="str">
        <f>IF(U49="","",SUM(U50:U63))</f>
        <v/>
      </c>
      <c r="W65" s="27" t="str">
        <f>IF(W49="","",SUM(W50:W63))</f>
        <v/>
      </c>
      <c r="X65" s="27"/>
      <c r="Y65" s="27" t="str">
        <f>IF(Y49="","",SUM(Y50:Y63))</f>
        <v/>
      </c>
      <c r="AA65" s="27" t="str">
        <f>IF(AA49="","",SUM(AA50:AA63))</f>
        <v/>
      </c>
      <c r="AC65" s="27" t="str">
        <f>IF(AC49="","",SUM(AC50:AC63))</f>
        <v/>
      </c>
      <c r="AG65" s="41"/>
      <c r="AH65" s="93"/>
      <c r="AI65" s="41"/>
    </row>
    <row r="66" spans="1:35" ht="24" customHeight="1" x14ac:dyDescent="0.2">
      <c r="AC66" s="8" t="str">
        <f>"Firma ("&amp;Anagrafica!B90&amp;")"</f>
        <v>Firma (Commissario 2)</v>
      </c>
      <c r="AE66" s="88"/>
      <c r="AF66" s="88"/>
      <c r="AG66" s="89"/>
      <c r="AH66" s="88"/>
      <c r="AI66" s="88"/>
    </row>
    <row r="67" spans="1:35" ht="18.75" x14ac:dyDescent="0.3">
      <c r="A67" s="19" t="str">
        <f>IF(Anagrafica!A91&lt;&gt;"",Anagrafica!A91&amp;" - "&amp;Anagrafica!B91,"")</f>
        <v>3 - Commissario 3</v>
      </c>
      <c r="B67" s="20"/>
      <c r="D67" s="1"/>
    </row>
    <row r="68" spans="1:35" s="5" customFormat="1" ht="13.5" customHeight="1" x14ac:dyDescent="0.2">
      <c r="A68" s="4" t="s">
        <v>10</v>
      </c>
      <c r="C68" s="60" t="str">
        <f>$A$13</f>
        <v/>
      </c>
      <c r="E68" s="60" t="str">
        <f>+$A$14</f>
        <v/>
      </c>
      <c r="G68" s="60" t="str">
        <f>+$A$15</f>
        <v/>
      </c>
      <c r="I68" s="60" t="str">
        <f>+$A$16</f>
        <v/>
      </c>
      <c r="K68" s="60" t="str">
        <f>+$A$17</f>
        <v/>
      </c>
      <c r="M68" s="60" t="str">
        <f>+$A$18</f>
        <v/>
      </c>
      <c r="O68" s="60" t="str">
        <f>+$A$19</f>
        <v/>
      </c>
      <c r="Q68" s="60" t="str">
        <f>+$A$20</f>
        <v/>
      </c>
      <c r="S68" s="60" t="str">
        <f>+$A$21</f>
        <v/>
      </c>
      <c r="U68" s="60" t="str">
        <f>+$A$22</f>
        <v/>
      </c>
      <c r="W68" s="60" t="str">
        <f>+$A$23</f>
        <v/>
      </c>
      <c r="Y68" s="60" t="str">
        <f>+$A$24</f>
        <v/>
      </c>
      <c r="AA68" s="60" t="str">
        <f>+$A$25</f>
        <v/>
      </c>
      <c r="AC68" s="60" t="str">
        <f>+$A$26</f>
        <v/>
      </c>
      <c r="AE68" s="26"/>
      <c r="AG68" s="4" t="s">
        <v>10</v>
      </c>
      <c r="AH68" s="5" t="s">
        <v>1</v>
      </c>
      <c r="AI68" s="5" t="s">
        <v>0</v>
      </c>
    </row>
    <row r="69" spans="1:35" ht="13.5" x14ac:dyDescent="0.25">
      <c r="A69" s="59" t="str">
        <f>+$A$12</f>
        <v/>
      </c>
      <c r="B69" s="22"/>
      <c r="C69" s="23"/>
      <c r="D69" s="22"/>
      <c r="E69" s="23"/>
      <c r="F69" s="22"/>
      <c r="G69" s="23"/>
      <c r="H69" s="22"/>
      <c r="I69" s="23"/>
      <c r="J69" s="22"/>
      <c r="K69" s="23"/>
      <c r="L69" s="22"/>
      <c r="M69" s="23"/>
      <c r="N69" s="22"/>
      <c r="O69" s="23"/>
      <c r="P69" s="22"/>
      <c r="Q69" s="23"/>
      <c r="R69" s="22"/>
      <c r="S69" s="23"/>
      <c r="T69" s="22"/>
      <c r="U69" s="23"/>
      <c r="V69" s="22"/>
      <c r="W69" s="23"/>
      <c r="X69" s="22"/>
      <c r="Y69" s="23"/>
      <c r="Z69" s="22"/>
      <c r="AA69" s="23"/>
      <c r="AB69" s="22"/>
      <c r="AC69" s="23"/>
      <c r="AE69" s="29" t="str">
        <f t="shared" ref="AE69:AE82" si="5">IF(OR(A69="",AND(A69&lt;&gt;"",A70="")),"",SUM(B69,D69,F69,H69,J69,L69,N69,P69,R69,T69,V69,X69,Z69,AB69))</f>
        <v/>
      </c>
      <c r="AG69" s="6" t="str">
        <f>+$A$12</f>
        <v/>
      </c>
      <c r="AH69" s="6" t="str">
        <f>IF(A69&lt;&gt;"",AE69,"")</f>
        <v/>
      </c>
      <c r="AI69" s="105" t="str">
        <f>IF(AH69="","",IF(AH69&gt;0,ROUND(AH69/LARGE(AH69:AH83,1),3),0))</f>
        <v/>
      </c>
    </row>
    <row r="70" spans="1:35" ht="13.5" x14ac:dyDescent="0.25">
      <c r="A70" s="59" t="str">
        <f>+$A$13</f>
        <v/>
      </c>
      <c r="B70" s="24"/>
      <c r="C70" s="24"/>
      <c r="D70" s="22"/>
      <c r="E70" s="23"/>
      <c r="F70" s="22"/>
      <c r="G70" s="23"/>
      <c r="H70" s="22"/>
      <c r="I70" s="23"/>
      <c r="J70" s="22"/>
      <c r="K70" s="23"/>
      <c r="L70" s="22"/>
      <c r="M70" s="23"/>
      <c r="N70" s="22"/>
      <c r="O70" s="23"/>
      <c r="P70" s="22"/>
      <c r="Q70" s="23"/>
      <c r="R70" s="22"/>
      <c r="S70" s="23"/>
      <c r="T70" s="22"/>
      <c r="U70" s="23"/>
      <c r="V70" s="22"/>
      <c r="W70" s="23"/>
      <c r="X70" s="22"/>
      <c r="Y70" s="23"/>
      <c r="Z70" s="22"/>
      <c r="AA70" s="23"/>
      <c r="AB70" s="22"/>
      <c r="AC70" s="23"/>
      <c r="AE70" s="29" t="str">
        <f t="shared" si="5"/>
        <v/>
      </c>
      <c r="AG70" s="7" t="str">
        <f>+$A$13</f>
        <v/>
      </c>
      <c r="AH70" s="7" t="str">
        <f>IF(A70&lt;&gt;"",IF(AE70&lt;&gt;"",AE70,0)+IF(C84&lt;&gt;"",C84,0),"")</f>
        <v/>
      </c>
      <c r="AI70" s="106" t="str">
        <f>IF(AH70="","",IF(AH70&gt;0,ROUND(AH70/LARGE(AH69:AH83,1),3),0))</f>
        <v/>
      </c>
    </row>
    <row r="71" spans="1:35" ht="13.5" x14ac:dyDescent="0.25">
      <c r="A71" s="59" t="str">
        <f>+$A$14</f>
        <v/>
      </c>
      <c r="B71" s="24"/>
      <c r="C71" s="24"/>
      <c r="D71" s="24"/>
      <c r="E71" s="24"/>
      <c r="F71" s="22"/>
      <c r="G71" s="23"/>
      <c r="H71" s="22"/>
      <c r="I71" s="23"/>
      <c r="J71" s="22"/>
      <c r="K71" s="23"/>
      <c r="L71" s="22"/>
      <c r="M71" s="23"/>
      <c r="N71" s="22"/>
      <c r="O71" s="23"/>
      <c r="P71" s="22"/>
      <c r="Q71" s="23"/>
      <c r="R71" s="22"/>
      <c r="S71" s="23"/>
      <c r="T71" s="22"/>
      <c r="U71" s="23"/>
      <c r="V71" s="22"/>
      <c r="W71" s="23"/>
      <c r="X71" s="22"/>
      <c r="Y71" s="23"/>
      <c r="Z71" s="22"/>
      <c r="AA71" s="23"/>
      <c r="AB71" s="22"/>
      <c r="AC71" s="23"/>
      <c r="AE71" s="29" t="str">
        <f t="shared" si="5"/>
        <v/>
      </c>
      <c r="AG71" s="7" t="str">
        <f>+$A$14</f>
        <v/>
      </c>
      <c r="AH71" s="7" t="str">
        <f>IF(A71&lt;&gt;"",IF(AE71&lt;&gt;"",AE71,0)+IF(E84&lt;&gt;"",E84,0),"")</f>
        <v/>
      </c>
      <c r="AI71" s="106" t="str">
        <f>IF(AH71="","",IF(AH71&gt;0,ROUND(AH71/LARGE(AH69:AH83,1),3),0))</f>
        <v/>
      </c>
    </row>
    <row r="72" spans="1:35" ht="13.5" x14ac:dyDescent="0.25">
      <c r="A72" s="59" t="str">
        <f>+$A$15</f>
        <v/>
      </c>
      <c r="B72" s="24"/>
      <c r="C72" s="24"/>
      <c r="D72" s="24"/>
      <c r="E72" s="24"/>
      <c r="F72" s="24"/>
      <c r="G72" s="24"/>
      <c r="H72" s="22"/>
      <c r="I72" s="23"/>
      <c r="J72" s="22"/>
      <c r="K72" s="23"/>
      <c r="L72" s="22"/>
      <c r="M72" s="23"/>
      <c r="N72" s="22"/>
      <c r="O72" s="23"/>
      <c r="P72" s="22"/>
      <c r="Q72" s="23"/>
      <c r="R72" s="22"/>
      <c r="S72" s="23"/>
      <c r="T72" s="22"/>
      <c r="U72" s="23"/>
      <c r="V72" s="22"/>
      <c r="W72" s="23"/>
      <c r="X72" s="22"/>
      <c r="Y72" s="23"/>
      <c r="Z72" s="22"/>
      <c r="AA72" s="23"/>
      <c r="AB72" s="22"/>
      <c r="AC72" s="23"/>
      <c r="AE72" s="29" t="str">
        <f t="shared" si="5"/>
        <v/>
      </c>
      <c r="AG72" s="7" t="str">
        <f>+$A$15</f>
        <v/>
      </c>
      <c r="AH72" s="7" t="str">
        <f>IF(A72&lt;&gt;"",IF(AE72&lt;&gt;"",AE72,0)+IF(G84&lt;&gt;"",G84,0),"")</f>
        <v/>
      </c>
      <c r="AI72" s="106" t="str">
        <f>IF(AH72="","",IF(AH72&gt;0,ROUND(AH72/LARGE(AH69:AH83,1),3),0))</f>
        <v/>
      </c>
    </row>
    <row r="73" spans="1:35" ht="13.5" x14ac:dyDescent="0.25">
      <c r="A73" s="59" t="str">
        <f>+$A$16</f>
        <v/>
      </c>
      <c r="B73" s="24"/>
      <c r="C73" s="24"/>
      <c r="D73" s="24"/>
      <c r="E73" s="24"/>
      <c r="F73" s="24"/>
      <c r="G73" s="24"/>
      <c r="H73" s="24"/>
      <c r="I73" s="24"/>
      <c r="J73" s="22"/>
      <c r="K73" s="23"/>
      <c r="L73" s="22"/>
      <c r="M73" s="23"/>
      <c r="N73" s="22"/>
      <c r="O73" s="23"/>
      <c r="P73" s="22"/>
      <c r="Q73" s="23"/>
      <c r="R73" s="22"/>
      <c r="S73" s="23"/>
      <c r="T73" s="22"/>
      <c r="U73" s="23"/>
      <c r="V73" s="22"/>
      <c r="W73" s="23"/>
      <c r="X73" s="22"/>
      <c r="Y73" s="23"/>
      <c r="Z73" s="22"/>
      <c r="AA73" s="23"/>
      <c r="AB73" s="22"/>
      <c r="AC73" s="23"/>
      <c r="AE73" s="29" t="str">
        <f t="shared" si="5"/>
        <v/>
      </c>
      <c r="AG73" s="7" t="str">
        <f>+$A$16</f>
        <v/>
      </c>
      <c r="AH73" s="7" t="str">
        <f>IF(A73&lt;&gt;"",IF(AE73&lt;&gt;"",AE73,0)+IF(I84&lt;&gt;"",I84,0),"")</f>
        <v/>
      </c>
      <c r="AI73" s="106" t="str">
        <f>IF(AH73="","",IF(AH73&gt;0,ROUND(AH73/LARGE(AH69:AH83,1),3),0))</f>
        <v/>
      </c>
    </row>
    <row r="74" spans="1:35" ht="13.5" x14ac:dyDescent="0.25">
      <c r="A74" s="59" t="str">
        <f>+$A$17</f>
        <v/>
      </c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2"/>
      <c r="M74" s="23"/>
      <c r="N74" s="22"/>
      <c r="O74" s="23"/>
      <c r="P74" s="22"/>
      <c r="Q74" s="23"/>
      <c r="R74" s="22"/>
      <c r="S74" s="23"/>
      <c r="T74" s="22"/>
      <c r="U74" s="23"/>
      <c r="V74" s="22"/>
      <c r="W74" s="23"/>
      <c r="X74" s="22"/>
      <c r="Y74" s="23"/>
      <c r="Z74" s="22"/>
      <c r="AA74" s="23"/>
      <c r="AB74" s="22"/>
      <c r="AC74" s="23"/>
      <c r="AE74" s="29" t="str">
        <f t="shared" si="5"/>
        <v/>
      </c>
      <c r="AG74" s="7" t="str">
        <f>+$A$17</f>
        <v/>
      </c>
      <c r="AH74" s="7" t="str">
        <f>IF(A74&lt;&gt;"",IF(AE74&lt;&gt;"",AE74,0)+IF(K84&lt;&gt;"",K84,0),"")</f>
        <v/>
      </c>
      <c r="AI74" s="106" t="str">
        <f>IF(AH74="","",IF(AH74&gt;0,ROUND(AH74/LARGE(AH69:AH83,1),3),0))</f>
        <v/>
      </c>
    </row>
    <row r="75" spans="1:35" ht="13.5" x14ac:dyDescent="0.25">
      <c r="A75" s="59" t="str">
        <f>+$A$18</f>
        <v/>
      </c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2"/>
      <c r="O75" s="23"/>
      <c r="P75" s="22"/>
      <c r="Q75" s="23"/>
      <c r="R75" s="22"/>
      <c r="S75" s="23"/>
      <c r="T75" s="22"/>
      <c r="U75" s="23"/>
      <c r="V75" s="22"/>
      <c r="W75" s="23"/>
      <c r="X75" s="22"/>
      <c r="Y75" s="23"/>
      <c r="Z75" s="22"/>
      <c r="AA75" s="23"/>
      <c r="AB75" s="22"/>
      <c r="AC75" s="23"/>
      <c r="AE75" s="29" t="str">
        <f t="shared" si="5"/>
        <v/>
      </c>
      <c r="AG75" s="7" t="str">
        <f>+$A$18</f>
        <v/>
      </c>
      <c r="AH75" s="7" t="str">
        <f>IF(A75&lt;&gt;"",IF(AE75&lt;&gt;"",AE75,0)+IF(M84&lt;&gt;"",M84,0),"")</f>
        <v/>
      </c>
      <c r="AI75" s="106" t="str">
        <f>IF(AH75="","",IF(AH75&gt;0,ROUND(AH75/LARGE(AH69:AH83,1),3),0))</f>
        <v/>
      </c>
    </row>
    <row r="76" spans="1:35" ht="13.5" x14ac:dyDescent="0.25">
      <c r="A76" s="59" t="str">
        <f>+$A$19</f>
        <v/>
      </c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2"/>
      <c r="Q76" s="23"/>
      <c r="R76" s="22"/>
      <c r="S76" s="23"/>
      <c r="T76" s="22"/>
      <c r="U76" s="23"/>
      <c r="V76" s="22"/>
      <c r="W76" s="23"/>
      <c r="X76" s="22"/>
      <c r="Y76" s="23"/>
      <c r="Z76" s="22"/>
      <c r="AA76" s="23"/>
      <c r="AB76" s="22"/>
      <c r="AC76" s="23"/>
      <c r="AE76" s="29" t="str">
        <f t="shared" si="5"/>
        <v/>
      </c>
      <c r="AG76" s="7" t="str">
        <f>+$A$19</f>
        <v/>
      </c>
      <c r="AH76" s="7" t="str">
        <f>IF(A76&lt;&gt;"",IF(AE76&lt;&gt;"",AE76,0)+IF(O84&lt;&gt;"",O84,0),"")</f>
        <v/>
      </c>
      <c r="AI76" s="106" t="str">
        <f>IF(AH76="","",IF(AH76&gt;0,ROUND(AH76/LARGE(AH69:AH83,1),3),0))</f>
        <v/>
      </c>
    </row>
    <row r="77" spans="1:35" ht="13.5" x14ac:dyDescent="0.25">
      <c r="A77" s="59" t="str">
        <f>+$A$20</f>
        <v/>
      </c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2"/>
      <c r="S77" s="23"/>
      <c r="T77" s="22"/>
      <c r="U77" s="23"/>
      <c r="V77" s="22"/>
      <c r="W77" s="23"/>
      <c r="X77" s="22"/>
      <c r="Y77" s="23"/>
      <c r="Z77" s="22"/>
      <c r="AA77" s="23"/>
      <c r="AB77" s="22"/>
      <c r="AC77" s="23"/>
      <c r="AE77" s="29" t="str">
        <f t="shared" si="5"/>
        <v/>
      </c>
      <c r="AG77" s="7" t="str">
        <f>+$A$20</f>
        <v/>
      </c>
      <c r="AH77" s="7" t="str">
        <f>IF(A77&lt;&gt;"",IF(AE77&lt;&gt;"",AE77,0)+IF(Q84&lt;&gt;"",Q84,0),"")</f>
        <v/>
      </c>
      <c r="AI77" s="106" t="str">
        <f>IF(AH77="","",IF(AH77&gt;0,ROUND(AH77/LARGE(AH69:AH83,1),3),0))</f>
        <v/>
      </c>
    </row>
    <row r="78" spans="1:35" ht="13.5" x14ac:dyDescent="0.25">
      <c r="A78" s="59" t="str">
        <f>+$A$21</f>
        <v/>
      </c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2"/>
      <c r="U78" s="23"/>
      <c r="V78" s="22"/>
      <c r="W78" s="23"/>
      <c r="X78" s="22"/>
      <c r="Y78" s="23"/>
      <c r="Z78" s="22"/>
      <c r="AA78" s="23"/>
      <c r="AB78" s="22"/>
      <c r="AC78" s="23"/>
      <c r="AE78" s="29" t="str">
        <f t="shared" si="5"/>
        <v/>
      </c>
      <c r="AG78" s="7" t="str">
        <f>+$A$21</f>
        <v/>
      </c>
      <c r="AH78" s="7" t="str">
        <f>IF(A78&lt;&gt;"",IF(AE78&lt;&gt;"",AE78,0)+IF(S84&lt;&gt;"",S84,0),"")</f>
        <v/>
      </c>
      <c r="AI78" s="106" t="str">
        <f>IF(AH78="","",IF(AH78&gt;0,ROUND(AH78/LARGE(AH69:AH83,1),3),0))</f>
        <v/>
      </c>
    </row>
    <row r="79" spans="1:35" ht="13.5" x14ac:dyDescent="0.25">
      <c r="A79" s="59" t="str">
        <f>+$A$22</f>
        <v/>
      </c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2"/>
      <c r="W79" s="23"/>
      <c r="X79" s="22"/>
      <c r="Y79" s="23"/>
      <c r="Z79" s="22"/>
      <c r="AA79" s="23"/>
      <c r="AB79" s="22"/>
      <c r="AC79" s="23"/>
      <c r="AE79" s="29" t="str">
        <f t="shared" si="5"/>
        <v/>
      </c>
      <c r="AG79" s="7" t="str">
        <f>+$A$22</f>
        <v/>
      </c>
      <c r="AH79" s="7" t="str">
        <f>IF(A79&lt;&gt;"",IF(AE79&lt;&gt;"",AE79,0)+IF(U84&lt;&gt;"",U84,0),"")</f>
        <v/>
      </c>
      <c r="AI79" s="106" t="str">
        <f>IF(AH79="","",IF(AH79&gt;0,ROUND(AH79/LARGE(AH69:AH83,1),3),0))</f>
        <v/>
      </c>
    </row>
    <row r="80" spans="1:35" ht="13.5" x14ac:dyDescent="0.25">
      <c r="A80" s="59" t="str">
        <f>+$A$23</f>
        <v/>
      </c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2"/>
      <c r="Y80" s="23"/>
      <c r="Z80" s="22"/>
      <c r="AA80" s="23"/>
      <c r="AB80" s="22"/>
      <c r="AC80" s="23"/>
      <c r="AE80" s="29" t="str">
        <f t="shared" si="5"/>
        <v/>
      </c>
      <c r="AG80" s="7" t="str">
        <f>+$A$23</f>
        <v/>
      </c>
      <c r="AH80" s="7" t="str">
        <f>IF(A80&lt;&gt;"",IF(AE80&lt;&gt;"",AE80,0)+IF(W84&lt;&gt;"",W84,0),"")</f>
        <v/>
      </c>
      <c r="AI80" s="106" t="str">
        <f>IF(AH80="","",IF(AH80&gt;0,ROUND(AH80/LARGE(AH69:AH83,1),3),0))</f>
        <v/>
      </c>
    </row>
    <row r="81" spans="1:35" ht="13.5" x14ac:dyDescent="0.25">
      <c r="A81" s="59" t="str">
        <f>+$A$24</f>
        <v/>
      </c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2"/>
      <c r="AA81" s="23"/>
      <c r="AB81" s="22"/>
      <c r="AC81" s="23"/>
      <c r="AE81" s="29" t="str">
        <f t="shared" si="5"/>
        <v/>
      </c>
      <c r="AG81" s="7" t="str">
        <f>+$A$24</f>
        <v/>
      </c>
      <c r="AH81" s="7" t="str">
        <f>IF(A81&lt;&gt;"",IF(AE81&lt;&gt;"",AE81,0)+IF(Y84&lt;&gt;"",Y84,0),"")</f>
        <v/>
      </c>
      <c r="AI81" s="106" t="str">
        <f>IF(AH81="","",IF(AH81&gt;0,ROUND(AH81/LARGE(AH69:AH83,1),3),0))</f>
        <v/>
      </c>
    </row>
    <row r="82" spans="1:35" ht="13.5" x14ac:dyDescent="0.25">
      <c r="A82" s="59" t="str">
        <f>+$A$25</f>
        <v/>
      </c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2"/>
      <c r="AC82" s="23"/>
      <c r="AE82" s="29" t="str">
        <f t="shared" si="5"/>
        <v/>
      </c>
      <c r="AG82" s="7" t="str">
        <f>+$A$25</f>
        <v/>
      </c>
      <c r="AH82" s="7" t="str">
        <f>IF(A82&lt;&gt;"",IF(AE82&lt;&gt;"",AE82,0)+IF(AA84&lt;&gt;"",AA84,0),"")</f>
        <v/>
      </c>
      <c r="AI82" s="106" t="str">
        <f>IF(AH82="","",IF(AH82&gt;0,ROUND(AH82/LARGE(AH69:AH83,1),3),0))</f>
        <v/>
      </c>
    </row>
    <row r="83" spans="1:35" x14ac:dyDescent="0.2">
      <c r="A83" s="59" t="str">
        <f>+$A$26</f>
        <v/>
      </c>
      <c r="C83" s="3"/>
      <c r="AE83" s="26"/>
      <c r="AG83" s="40" t="str">
        <f>+$A$26</f>
        <v/>
      </c>
      <c r="AH83" s="40" t="str">
        <f>IF(A83&lt;&gt;"",IF(AE83&lt;&gt;"",AE83,0)+IF(AC84&lt;&gt;"",AC84,0),"")</f>
        <v/>
      </c>
      <c r="AI83" s="107" t="str">
        <f>IF(AH83="","",IF(AH83&gt;0,ROUND(AH83/LARGE(AH69:AH83,1),3),0))</f>
        <v/>
      </c>
    </row>
    <row r="84" spans="1:35" s="26" customFormat="1" x14ac:dyDescent="0.2">
      <c r="C84" s="27" t="str">
        <f>IF(C68="","",SUM(C69:C82))</f>
        <v/>
      </c>
      <c r="E84" s="27" t="str">
        <f>IF(E68="","",SUM(E69:E82))</f>
        <v/>
      </c>
      <c r="G84" s="27" t="str">
        <f>IF(G68="","",SUM(G69:G82))</f>
        <v/>
      </c>
      <c r="I84" s="27" t="str">
        <f>IF(I68="","",SUM(I69:I82))</f>
        <v/>
      </c>
      <c r="K84" s="27" t="str">
        <f>IF(K68="","",SUM(K69:K82))</f>
        <v/>
      </c>
      <c r="M84" s="27" t="str">
        <f>IF(M68="","",SUM(M69:M82))</f>
        <v/>
      </c>
      <c r="O84" s="27" t="str">
        <f>IF(O68="","",SUM(O69:O82))</f>
        <v/>
      </c>
      <c r="Q84" s="27" t="str">
        <f>IF(Q68="","",SUM(Q69:Q82))</f>
        <v/>
      </c>
      <c r="S84" s="27" t="str">
        <f>IF(S68="","",SUM(S69:S82))</f>
        <v/>
      </c>
      <c r="U84" s="27" t="str">
        <f>IF(U68="","",SUM(U69:U82))</f>
        <v/>
      </c>
      <c r="W84" s="27" t="str">
        <f>IF(W68="","",SUM(W69:W82))</f>
        <v/>
      </c>
      <c r="X84" s="27"/>
      <c r="Y84" s="27" t="str">
        <f>IF(Y68="","",SUM(Y69:Y82))</f>
        <v/>
      </c>
      <c r="AA84" s="27" t="str">
        <f>IF(AA68="","",SUM(AA69:AA82))</f>
        <v/>
      </c>
      <c r="AC84" s="27" t="str">
        <f>IF(AC68="","",SUM(AC69:AC82))</f>
        <v/>
      </c>
      <c r="AG84" s="41"/>
      <c r="AH84" s="93"/>
      <c r="AI84" s="41"/>
    </row>
    <row r="85" spans="1:35" ht="24" customHeight="1" x14ac:dyDescent="0.2">
      <c r="AC85" s="8" t="str">
        <f>"Firma ("&amp;Anagrafica!B91&amp;")"</f>
        <v>Firma (Commissario 3)</v>
      </c>
      <c r="AE85" s="88"/>
      <c r="AF85" s="88"/>
      <c r="AG85" s="89"/>
      <c r="AH85" s="88"/>
      <c r="AI85" s="88"/>
    </row>
    <row r="86" spans="1:35" ht="18.75" x14ac:dyDescent="0.3">
      <c r="A86" s="19" t="str">
        <f>IF(Anagrafica!A92&lt;&gt;"",Anagrafica!A92&amp;" - "&amp;Anagrafica!B92,"")</f>
        <v/>
      </c>
      <c r="B86" s="20"/>
      <c r="D86" s="1"/>
      <c r="AE86" s="90"/>
      <c r="AF86" s="90"/>
      <c r="AG86" s="91"/>
      <c r="AH86" s="90"/>
      <c r="AI86" s="90"/>
    </row>
    <row r="87" spans="1:35" s="5" customFormat="1" ht="13.5" customHeight="1" x14ac:dyDescent="0.2">
      <c r="A87" s="4" t="s">
        <v>10</v>
      </c>
      <c r="C87" s="60" t="str">
        <f>$A$13</f>
        <v/>
      </c>
      <c r="E87" s="60" t="str">
        <f>+$A$14</f>
        <v/>
      </c>
      <c r="G87" s="60" t="str">
        <f>+$A$15</f>
        <v/>
      </c>
      <c r="I87" s="60" t="str">
        <f>+$A$16</f>
        <v/>
      </c>
      <c r="K87" s="60" t="str">
        <f>+$A$17</f>
        <v/>
      </c>
      <c r="M87" s="60" t="str">
        <f>+$A$18</f>
        <v/>
      </c>
      <c r="O87" s="60" t="str">
        <f>+$A$19</f>
        <v/>
      </c>
      <c r="Q87" s="60" t="str">
        <f>+$A$20</f>
        <v/>
      </c>
      <c r="S87" s="60" t="str">
        <f>+$A$21</f>
        <v/>
      </c>
      <c r="U87" s="60" t="str">
        <f>+$A$22</f>
        <v/>
      </c>
      <c r="W87" s="60" t="str">
        <f>+$A$23</f>
        <v/>
      </c>
      <c r="Y87" s="60" t="str">
        <f>+$A$24</f>
        <v/>
      </c>
      <c r="AA87" s="60" t="str">
        <f>+$A$25</f>
        <v/>
      </c>
      <c r="AC87" s="60" t="str">
        <f>+$A$26</f>
        <v/>
      </c>
      <c r="AE87" s="26"/>
      <c r="AG87" s="4" t="s">
        <v>10</v>
      </c>
      <c r="AH87" s="5" t="s">
        <v>1</v>
      </c>
      <c r="AI87" s="5" t="s">
        <v>0</v>
      </c>
    </row>
    <row r="88" spans="1:35" ht="13.5" x14ac:dyDescent="0.25">
      <c r="A88" s="59" t="str">
        <f>+$A$12</f>
        <v/>
      </c>
      <c r="B88" s="22"/>
      <c r="C88" s="23"/>
      <c r="D88" s="22"/>
      <c r="E88" s="23"/>
      <c r="F88" s="22"/>
      <c r="G88" s="23"/>
      <c r="H88" s="22"/>
      <c r="I88" s="23"/>
      <c r="J88" s="22"/>
      <c r="K88" s="23"/>
      <c r="L88" s="22"/>
      <c r="M88" s="23"/>
      <c r="N88" s="22"/>
      <c r="O88" s="23"/>
      <c r="P88" s="22"/>
      <c r="Q88" s="23"/>
      <c r="R88" s="22"/>
      <c r="S88" s="23"/>
      <c r="T88" s="22"/>
      <c r="U88" s="23"/>
      <c r="V88" s="22"/>
      <c r="W88" s="23"/>
      <c r="X88" s="22"/>
      <c r="Y88" s="23"/>
      <c r="Z88" s="22"/>
      <c r="AA88" s="23"/>
      <c r="AB88" s="22"/>
      <c r="AC88" s="23"/>
      <c r="AE88" s="29" t="str">
        <f t="shared" ref="AE88:AE101" si="6">IF(OR(A88="",AND(A88&lt;&gt;"",A89="")),"",SUM(B88,D88,F88,H88,J88,L88,N88,P88,R88,T88,V88,X88,Z88,AB88))</f>
        <v/>
      </c>
      <c r="AG88" s="6" t="str">
        <f>+$A$12</f>
        <v/>
      </c>
      <c r="AH88" s="6" t="str">
        <f>IF(A88&lt;&gt;"",AE88,"")</f>
        <v/>
      </c>
      <c r="AI88" s="105" t="str">
        <f>IF(AH88="","",IF(AH88&gt;0,ROUND(AH88/LARGE(AH88:AH102,1),3),0))</f>
        <v/>
      </c>
    </row>
    <row r="89" spans="1:35" ht="13.5" x14ac:dyDescent="0.25">
      <c r="A89" s="59" t="str">
        <f>+$A$13</f>
        <v/>
      </c>
      <c r="B89" s="24"/>
      <c r="C89" s="24"/>
      <c r="D89" s="22"/>
      <c r="E89" s="23"/>
      <c r="F89" s="22"/>
      <c r="G89" s="23"/>
      <c r="H89" s="22"/>
      <c r="I89" s="23"/>
      <c r="J89" s="22"/>
      <c r="K89" s="23"/>
      <c r="L89" s="22"/>
      <c r="M89" s="23"/>
      <c r="N89" s="22"/>
      <c r="O89" s="23"/>
      <c r="P89" s="22"/>
      <c r="Q89" s="23"/>
      <c r="R89" s="22"/>
      <c r="S89" s="23"/>
      <c r="T89" s="22"/>
      <c r="U89" s="23"/>
      <c r="V89" s="22"/>
      <c r="W89" s="23"/>
      <c r="X89" s="22"/>
      <c r="Y89" s="23"/>
      <c r="Z89" s="22"/>
      <c r="AA89" s="23"/>
      <c r="AB89" s="22"/>
      <c r="AC89" s="23"/>
      <c r="AE89" s="29" t="str">
        <f t="shared" si="6"/>
        <v/>
      </c>
      <c r="AG89" s="7" t="str">
        <f>+$A$13</f>
        <v/>
      </c>
      <c r="AH89" s="7" t="str">
        <f>IF(A89&lt;&gt;"",IF(AE89&lt;&gt;"",AE89,0)+IF(C103&lt;&gt;"",C103,0),"")</f>
        <v/>
      </c>
      <c r="AI89" s="106" t="str">
        <f>IF(AH89="","",IF(AH89&gt;0,ROUND(AH89/LARGE(AH88:AH102,1),3),0))</f>
        <v/>
      </c>
    </row>
    <row r="90" spans="1:35" ht="13.5" x14ac:dyDescent="0.25">
      <c r="A90" s="59" t="str">
        <f>+$A$14</f>
        <v/>
      </c>
      <c r="B90" s="24"/>
      <c r="C90" s="24"/>
      <c r="D90" s="24"/>
      <c r="E90" s="24"/>
      <c r="F90" s="22"/>
      <c r="G90" s="23"/>
      <c r="H90" s="22"/>
      <c r="I90" s="23"/>
      <c r="J90" s="22"/>
      <c r="K90" s="23"/>
      <c r="L90" s="22"/>
      <c r="M90" s="23"/>
      <c r="N90" s="22"/>
      <c r="O90" s="23"/>
      <c r="P90" s="22"/>
      <c r="Q90" s="23"/>
      <c r="R90" s="22"/>
      <c r="S90" s="23"/>
      <c r="T90" s="22"/>
      <c r="U90" s="23"/>
      <c r="V90" s="22"/>
      <c r="W90" s="23"/>
      <c r="X90" s="22"/>
      <c r="Y90" s="23"/>
      <c r="Z90" s="22"/>
      <c r="AA90" s="23"/>
      <c r="AB90" s="22"/>
      <c r="AC90" s="23"/>
      <c r="AE90" s="29" t="str">
        <f t="shared" si="6"/>
        <v/>
      </c>
      <c r="AG90" s="7" t="str">
        <f>+$A$14</f>
        <v/>
      </c>
      <c r="AH90" s="7" t="str">
        <f>IF(A90&lt;&gt;"",IF(AE90&lt;&gt;"",AE90,0)+IF(E103&lt;&gt;"",E103,0),"")</f>
        <v/>
      </c>
      <c r="AI90" s="106" t="str">
        <f>IF(AH90="","",IF(AH90&gt;0,ROUND(AH90/LARGE(AH88:AH102,1),3),0))</f>
        <v/>
      </c>
    </row>
    <row r="91" spans="1:35" ht="13.5" x14ac:dyDescent="0.25">
      <c r="A91" s="59" t="str">
        <f>+$A$15</f>
        <v/>
      </c>
      <c r="B91" s="24"/>
      <c r="C91" s="24"/>
      <c r="D91" s="24"/>
      <c r="E91" s="24"/>
      <c r="F91" s="24"/>
      <c r="G91" s="24"/>
      <c r="H91" s="22"/>
      <c r="I91" s="23"/>
      <c r="J91" s="22"/>
      <c r="K91" s="23"/>
      <c r="L91" s="22"/>
      <c r="M91" s="23"/>
      <c r="N91" s="22"/>
      <c r="O91" s="23"/>
      <c r="P91" s="22"/>
      <c r="Q91" s="23"/>
      <c r="R91" s="22"/>
      <c r="S91" s="23"/>
      <c r="T91" s="22"/>
      <c r="U91" s="23"/>
      <c r="V91" s="22"/>
      <c r="W91" s="23"/>
      <c r="X91" s="22"/>
      <c r="Y91" s="23"/>
      <c r="Z91" s="22"/>
      <c r="AA91" s="23"/>
      <c r="AB91" s="22"/>
      <c r="AC91" s="23"/>
      <c r="AE91" s="29" t="str">
        <f t="shared" si="6"/>
        <v/>
      </c>
      <c r="AG91" s="7" t="str">
        <f>+$A$15</f>
        <v/>
      </c>
      <c r="AH91" s="7" t="str">
        <f>IF(A91&lt;&gt;"",IF(AE91&lt;&gt;"",AE91,0)+IF(G103&lt;&gt;"",G103,0),"")</f>
        <v/>
      </c>
      <c r="AI91" s="106" t="str">
        <f>IF(AH91="","",IF(AH91&gt;0,ROUND(AH91/LARGE(AH88:AH102,1),3),0))</f>
        <v/>
      </c>
    </row>
    <row r="92" spans="1:35" ht="13.5" x14ac:dyDescent="0.25">
      <c r="A92" s="59" t="str">
        <f>+$A$16</f>
        <v/>
      </c>
      <c r="B92" s="24"/>
      <c r="C92" s="24"/>
      <c r="D92" s="24"/>
      <c r="E92" s="24"/>
      <c r="F92" s="24"/>
      <c r="G92" s="24"/>
      <c r="H92" s="24"/>
      <c r="I92" s="24"/>
      <c r="J92" s="22"/>
      <c r="K92" s="23"/>
      <c r="L92" s="22"/>
      <c r="M92" s="23"/>
      <c r="N92" s="22"/>
      <c r="O92" s="23"/>
      <c r="P92" s="22"/>
      <c r="Q92" s="23"/>
      <c r="R92" s="22"/>
      <c r="S92" s="23"/>
      <c r="T92" s="22"/>
      <c r="U92" s="23"/>
      <c r="V92" s="22"/>
      <c r="W92" s="23"/>
      <c r="X92" s="22"/>
      <c r="Y92" s="23"/>
      <c r="Z92" s="22"/>
      <c r="AA92" s="23"/>
      <c r="AB92" s="22"/>
      <c r="AC92" s="23"/>
      <c r="AE92" s="29" t="str">
        <f t="shared" si="6"/>
        <v/>
      </c>
      <c r="AG92" s="7" t="str">
        <f>+$A$16</f>
        <v/>
      </c>
      <c r="AH92" s="7" t="str">
        <f>IF(A92&lt;&gt;"",IF(AE92&lt;&gt;"",AE92,0)+IF(I103&lt;&gt;"",I103,0),"")</f>
        <v/>
      </c>
      <c r="AI92" s="106" t="str">
        <f>IF(AH92="","",IF(AH92&gt;0,ROUND(AH92/LARGE(AH88:AH102,1),3),0))</f>
        <v/>
      </c>
    </row>
    <row r="93" spans="1:35" ht="13.5" x14ac:dyDescent="0.25">
      <c r="A93" s="59" t="str">
        <f>+$A$17</f>
        <v/>
      </c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2"/>
      <c r="M93" s="23"/>
      <c r="N93" s="22"/>
      <c r="O93" s="23"/>
      <c r="P93" s="22"/>
      <c r="Q93" s="23"/>
      <c r="R93" s="22"/>
      <c r="S93" s="23"/>
      <c r="T93" s="22"/>
      <c r="U93" s="23"/>
      <c r="V93" s="22"/>
      <c r="W93" s="23"/>
      <c r="X93" s="22"/>
      <c r="Y93" s="23"/>
      <c r="Z93" s="22"/>
      <c r="AA93" s="23"/>
      <c r="AB93" s="22"/>
      <c r="AC93" s="23"/>
      <c r="AE93" s="29" t="str">
        <f t="shared" si="6"/>
        <v/>
      </c>
      <c r="AG93" s="7" t="str">
        <f>+$A$17</f>
        <v/>
      </c>
      <c r="AH93" s="7" t="str">
        <f>IF(A93&lt;&gt;"",IF(AE93&lt;&gt;"",AE93,0)+IF(K103&lt;&gt;"",K103,0),"")</f>
        <v/>
      </c>
      <c r="AI93" s="106" t="str">
        <f>IF(AH93="","",IF(AH93&gt;0,ROUND(AH93/LARGE(AH88:AH102,1),3),0))</f>
        <v/>
      </c>
    </row>
    <row r="94" spans="1:35" ht="13.5" x14ac:dyDescent="0.25">
      <c r="A94" s="59" t="str">
        <f>+$A$18</f>
        <v/>
      </c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2"/>
      <c r="O94" s="23"/>
      <c r="P94" s="22"/>
      <c r="Q94" s="23"/>
      <c r="R94" s="22"/>
      <c r="S94" s="23"/>
      <c r="T94" s="22"/>
      <c r="U94" s="23"/>
      <c r="V94" s="22"/>
      <c r="W94" s="23"/>
      <c r="X94" s="22"/>
      <c r="Y94" s="23"/>
      <c r="Z94" s="22"/>
      <c r="AA94" s="23"/>
      <c r="AB94" s="22"/>
      <c r="AC94" s="23"/>
      <c r="AE94" s="29" t="str">
        <f t="shared" si="6"/>
        <v/>
      </c>
      <c r="AG94" s="7" t="str">
        <f>+$A$18</f>
        <v/>
      </c>
      <c r="AH94" s="7" t="str">
        <f>IF(A94&lt;&gt;"",IF(AE94&lt;&gt;"",AE94,0)+IF(M103&lt;&gt;"",M103,0),"")</f>
        <v/>
      </c>
      <c r="AI94" s="106" t="str">
        <f>IF(AH94="","",IF(AH94&gt;0,ROUND(AH94/LARGE(AH88:AH102,1),3),0))</f>
        <v/>
      </c>
    </row>
    <row r="95" spans="1:35" ht="13.5" x14ac:dyDescent="0.25">
      <c r="A95" s="59" t="str">
        <f>+$A$19</f>
        <v/>
      </c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2"/>
      <c r="Q95" s="23"/>
      <c r="R95" s="22"/>
      <c r="S95" s="23"/>
      <c r="T95" s="22"/>
      <c r="U95" s="23"/>
      <c r="V95" s="22"/>
      <c r="W95" s="23"/>
      <c r="X95" s="22"/>
      <c r="Y95" s="23"/>
      <c r="Z95" s="22"/>
      <c r="AA95" s="23"/>
      <c r="AB95" s="22"/>
      <c r="AC95" s="23"/>
      <c r="AE95" s="29" t="str">
        <f t="shared" si="6"/>
        <v/>
      </c>
      <c r="AG95" s="7" t="str">
        <f>+$A$19</f>
        <v/>
      </c>
      <c r="AH95" s="7" t="str">
        <f>IF(A95&lt;&gt;"",IF(AE95&lt;&gt;"",AE95,0)+IF(O103&lt;&gt;"",O103,0),"")</f>
        <v/>
      </c>
      <c r="AI95" s="106" t="str">
        <f>IF(AH95="","",IF(AH95&gt;0,ROUND(AH95/LARGE(AH88:AH102,1),3),0))</f>
        <v/>
      </c>
    </row>
    <row r="96" spans="1:35" ht="13.5" x14ac:dyDescent="0.25">
      <c r="A96" s="59" t="str">
        <f>+$A$20</f>
        <v/>
      </c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2"/>
      <c r="S96" s="23"/>
      <c r="T96" s="22"/>
      <c r="U96" s="23"/>
      <c r="V96" s="22"/>
      <c r="W96" s="23"/>
      <c r="X96" s="22"/>
      <c r="Y96" s="23"/>
      <c r="Z96" s="22"/>
      <c r="AA96" s="23"/>
      <c r="AB96" s="22"/>
      <c r="AC96" s="23"/>
      <c r="AE96" s="29" t="str">
        <f t="shared" si="6"/>
        <v/>
      </c>
      <c r="AG96" s="7" t="str">
        <f>+$A$20</f>
        <v/>
      </c>
      <c r="AH96" s="7" t="str">
        <f>IF(A96&lt;&gt;"",IF(AE96&lt;&gt;"",AE96,0)+IF(Q103&lt;&gt;"",Q103,0),"")</f>
        <v/>
      </c>
      <c r="AI96" s="106" t="str">
        <f>IF(AH96="","",IF(AH96&gt;0,ROUND(AH96/LARGE(AH88:AH102,1),3),0))</f>
        <v/>
      </c>
    </row>
    <row r="97" spans="1:35" ht="13.5" x14ac:dyDescent="0.25">
      <c r="A97" s="59" t="str">
        <f>+$A$21</f>
        <v/>
      </c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2"/>
      <c r="U97" s="23"/>
      <c r="V97" s="22"/>
      <c r="W97" s="23"/>
      <c r="X97" s="22"/>
      <c r="Y97" s="23"/>
      <c r="Z97" s="22"/>
      <c r="AA97" s="23"/>
      <c r="AB97" s="22"/>
      <c r="AC97" s="23"/>
      <c r="AE97" s="29" t="str">
        <f t="shared" si="6"/>
        <v/>
      </c>
      <c r="AG97" s="7" t="str">
        <f>+$A$21</f>
        <v/>
      </c>
      <c r="AH97" s="7" t="str">
        <f>IF(A97&lt;&gt;"",IF(AE97&lt;&gt;"",AE97,0)+IF(S103&lt;&gt;"",S103,0),"")</f>
        <v/>
      </c>
      <c r="AI97" s="106" t="str">
        <f>IF(AH97="","",IF(AH97&gt;0,ROUND(AH97/LARGE(AH88:AH102,1),3),0))</f>
        <v/>
      </c>
    </row>
    <row r="98" spans="1:35" ht="13.5" x14ac:dyDescent="0.25">
      <c r="A98" s="59" t="str">
        <f>+$A$22</f>
        <v/>
      </c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2"/>
      <c r="W98" s="23"/>
      <c r="X98" s="22"/>
      <c r="Y98" s="23"/>
      <c r="Z98" s="22"/>
      <c r="AA98" s="23"/>
      <c r="AB98" s="22"/>
      <c r="AC98" s="23"/>
      <c r="AE98" s="29" t="str">
        <f t="shared" si="6"/>
        <v/>
      </c>
      <c r="AG98" s="7" t="str">
        <f>+$A$22</f>
        <v/>
      </c>
      <c r="AH98" s="7" t="str">
        <f>IF(A98&lt;&gt;"",IF(AE98&lt;&gt;"",AE98,0)+IF(U103&lt;&gt;"",U103,0),"")</f>
        <v/>
      </c>
      <c r="AI98" s="106" t="str">
        <f>IF(AH98="","",IF(AH98&gt;0,ROUND(AH98/LARGE(AH88:AH102,1),3),0))</f>
        <v/>
      </c>
    </row>
    <row r="99" spans="1:35" ht="13.5" x14ac:dyDescent="0.25">
      <c r="A99" s="59" t="str">
        <f>+$A$23</f>
        <v/>
      </c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2"/>
      <c r="Y99" s="23"/>
      <c r="Z99" s="22"/>
      <c r="AA99" s="23"/>
      <c r="AB99" s="22"/>
      <c r="AC99" s="23"/>
      <c r="AE99" s="29" t="str">
        <f t="shared" si="6"/>
        <v/>
      </c>
      <c r="AG99" s="7" t="str">
        <f>+$A$23</f>
        <v/>
      </c>
      <c r="AH99" s="7" t="str">
        <f>IF(A99&lt;&gt;"",IF(AE99&lt;&gt;"",AE99,0)+IF(W103&lt;&gt;"",W103,0),"")</f>
        <v/>
      </c>
      <c r="AI99" s="106" t="str">
        <f>IF(AH99="","",IF(AH99&gt;0,ROUND(AH99/LARGE(AH88:AH102,1),3),0))</f>
        <v/>
      </c>
    </row>
    <row r="100" spans="1:35" ht="13.5" x14ac:dyDescent="0.25">
      <c r="A100" s="59" t="str">
        <f>+$A$24</f>
        <v/>
      </c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2"/>
      <c r="AA100" s="23"/>
      <c r="AB100" s="22"/>
      <c r="AC100" s="23"/>
      <c r="AE100" s="29" t="str">
        <f t="shared" si="6"/>
        <v/>
      </c>
      <c r="AG100" s="7" t="str">
        <f>+$A$24</f>
        <v/>
      </c>
      <c r="AH100" s="7" t="str">
        <f>IF(A100&lt;&gt;"",IF(AE100&lt;&gt;"",AE100,0)+IF(Y103&lt;&gt;"",Y103,0),"")</f>
        <v/>
      </c>
      <c r="AI100" s="106" t="str">
        <f>IF(AH100="","",IF(AH100&gt;0,ROUND(AH100/LARGE(AH88:AH102,1),3),0))</f>
        <v/>
      </c>
    </row>
    <row r="101" spans="1:35" ht="13.5" x14ac:dyDescent="0.25">
      <c r="A101" s="59" t="str">
        <f>+$A$25</f>
        <v/>
      </c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2"/>
      <c r="AC101" s="23"/>
      <c r="AE101" s="29" t="str">
        <f t="shared" si="6"/>
        <v/>
      </c>
      <c r="AG101" s="7" t="str">
        <f>+$A$25</f>
        <v/>
      </c>
      <c r="AH101" s="7" t="str">
        <f>IF(A101&lt;&gt;"",IF(AE101&lt;&gt;"",AE101,0)+IF(AA103&lt;&gt;"",AA103,0),"")</f>
        <v/>
      </c>
      <c r="AI101" s="106" t="str">
        <f>IF(AH101="","",IF(AH101&gt;0,ROUND(AH101/LARGE(AH88:AH102,1),3),0))</f>
        <v/>
      </c>
    </row>
    <row r="102" spans="1:35" x14ac:dyDescent="0.2">
      <c r="A102" s="59" t="str">
        <f>+$A$26</f>
        <v/>
      </c>
      <c r="C102" s="3"/>
      <c r="AE102" s="26"/>
      <c r="AG102" s="40" t="str">
        <f>+$A$26</f>
        <v/>
      </c>
      <c r="AH102" s="40" t="str">
        <f>IF(A102&lt;&gt;"",IF(AE102&lt;&gt;"",AE102,0)+IF(AC103&lt;&gt;"",AC103,0),"")</f>
        <v/>
      </c>
      <c r="AI102" s="107" t="str">
        <f>IF(AH102="","",IF(AH102&gt;0,ROUND(AH102/LARGE(AH88:AH102,1),3),0))</f>
        <v/>
      </c>
    </row>
    <row r="103" spans="1:35" s="26" customFormat="1" x14ac:dyDescent="0.2">
      <c r="C103" s="27" t="str">
        <f>IF(C87="","",SUM(C88:C101))</f>
        <v/>
      </c>
      <c r="E103" s="27" t="str">
        <f>IF(E87="","",SUM(E88:E101))</f>
        <v/>
      </c>
      <c r="G103" s="27" t="str">
        <f>IF(G87="","",SUM(G88:G101))</f>
        <v/>
      </c>
      <c r="I103" s="27" t="str">
        <f>IF(I87="","",SUM(I88:I101))</f>
        <v/>
      </c>
      <c r="K103" s="27" t="str">
        <f>IF(K87="","",SUM(K88:K101))</f>
        <v/>
      </c>
      <c r="M103" s="27" t="str">
        <f>IF(M87="","",SUM(M88:M101))</f>
        <v/>
      </c>
      <c r="O103" s="27" t="str">
        <f>IF(O87="","",SUM(O88:O101))</f>
        <v/>
      </c>
      <c r="Q103" s="27" t="str">
        <f>IF(Q87="","",SUM(Q88:Q101))</f>
        <v/>
      </c>
      <c r="S103" s="27" t="str">
        <f>IF(S87="","",SUM(S88:S101))</f>
        <v/>
      </c>
      <c r="U103" s="27" t="str">
        <f>IF(U87="","",SUM(U88:U101))</f>
        <v/>
      </c>
      <c r="W103" s="27" t="str">
        <f>IF(W87="","",SUM(W88:W101))</f>
        <v/>
      </c>
      <c r="X103" s="27"/>
      <c r="Y103" s="27" t="str">
        <f>IF(Y87="","",SUM(Y88:Y101))</f>
        <v/>
      </c>
      <c r="AA103" s="27" t="str">
        <f>IF(AA87="","",SUM(AA88:AA101))</f>
        <v/>
      </c>
      <c r="AC103" s="27" t="str">
        <f>IF(AC87="","",SUM(AC88:AC101))</f>
        <v/>
      </c>
      <c r="AG103" s="41"/>
      <c r="AH103" s="93"/>
      <c r="AI103" s="41"/>
    </row>
    <row r="104" spans="1:35" ht="24" customHeight="1" x14ac:dyDescent="0.2">
      <c r="AC104" s="8" t="str">
        <f>"Firma ("&amp;Anagrafica!B92&amp;")"</f>
        <v>Firma ()</v>
      </c>
      <c r="AE104" s="88"/>
      <c r="AF104" s="88"/>
      <c r="AG104" s="89"/>
      <c r="AH104" s="88"/>
      <c r="AI104" s="88"/>
    </row>
    <row r="105" spans="1:35" ht="18.75" x14ac:dyDescent="0.3">
      <c r="A105" s="19" t="str">
        <f>IF(Anagrafica!A93&lt;&gt;"",Anagrafica!A93&amp;" - "&amp;Anagrafica!B93,"")</f>
        <v/>
      </c>
      <c r="B105" s="20"/>
      <c r="D105" s="1"/>
    </row>
    <row r="106" spans="1:35" s="5" customFormat="1" ht="13.5" customHeight="1" x14ac:dyDescent="0.2">
      <c r="A106" s="4" t="s">
        <v>10</v>
      </c>
      <c r="C106" s="60" t="str">
        <f>$A$13</f>
        <v/>
      </c>
      <c r="E106" s="60" t="str">
        <f>+$A$14</f>
        <v/>
      </c>
      <c r="G106" s="60" t="str">
        <f>+$A$15</f>
        <v/>
      </c>
      <c r="I106" s="60" t="str">
        <f>+$A$16</f>
        <v/>
      </c>
      <c r="K106" s="60" t="str">
        <f>+$A$17</f>
        <v/>
      </c>
      <c r="M106" s="60" t="str">
        <f>+$A$18</f>
        <v/>
      </c>
      <c r="O106" s="60" t="str">
        <f>+$A$19</f>
        <v/>
      </c>
      <c r="Q106" s="60" t="str">
        <f>+$A$20</f>
        <v/>
      </c>
      <c r="S106" s="60" t="str">
        <f>+$A$21</f>
        <v/>
      </c>
      <c r="U106" s="60" t="str">
        <f>+$A$22</f>
        <v/>
      </c>
      <c r="W106" s="60" t="str">
        <f>+$A$23</f>
        <v/>
      </c>
      <c r="Y106" s="60" t="str">
        <f>+$A$24</f>
        <v/>
      </c>
      <c r="AA106" s="60" t="str">
        <f>+$A$25</f>
        <v/>
      </c>
      <c r="AC106" s="60" t="str">
        <f>+$A$26</f>
        <v/>
      </c>
      <c r="AE106" s="26"/>
      <c r="AG106" s="4" t="s">
        <v>10</v>
      </c>
      <c r="AH106" s="5" t="s">
        <v>1</v>
      </c>
      <c r="AI106" s="5" t="s">
        <v>0</v>
      </c>
    </row>
    <row r="107" spans="1:35" ht="13.5" x14ac:dyDescent="0.25">
      <c r="A107" s="59" t="str">
        <f>+$A$12</f>
        <v/>
      </c>
      <c r="B107" s="22"/>
      <c r="C107" s="23"/>
      <c r="D107" s="22"/>
      <c r="E107" s="23"/>
      <c r="F107" s="22"/>
      <c r="G107" s="23"/>
      <c r="H107" s="22"/>
      <c r="I107" s="23"/>
      <c r="J107" s="22"/>
      <c r="K107" s="23"/>
      <c r="L107" s="22"/>
      <c r="M107" s="23"/>
      <c r="N107" s="22"/>
      <c r="O107" s="23"/>
      <c r="P107" s="22"/>
      <c r="Q107" s="23"/>
      <c r="R107" s="22"/>
      <c r="S107" s="23"/>
      <c r="T107" s="22"/>
      <c r="U107" s="23"/>
      <c r="V107" s="22"/>
      <c r="W107" s="23"/>
      <c r="X107" s="22"/>
      <c r="Y107" s="23"/>
      <c r="Z107" s="22"/>
      <c r="AA107" s="23"/>
      <c r="AB107" s="22"/>
      <c r="AC107" s="23"/>
      <c r="AE107" s="29" t="str">
        <f t="shared" ref="AE107:AE120" si="7">IF(OR(A107="",AND(A107&lt;&gt;"",A108="")),"",SUM(B107,D107,F107,H107,J107,L107,N107,P107,R107,T107,V107,X107,Z107,AB107))</f>
        <v/>
      </c>
      <c r="AG107" s="6" t="str">
        <f>+$A$12</f>
        <v/>
      </c>
      <c r="AH107" s="6" t="str">
        <f>IF(A107&lt;&gt;"",AE107,"")</f>
        <v/>
      </c>
      <c r="AI107" s="105" t="str">
        <f>IF(AH107="","",IF(AH107&gt;0,ROUND(AH107/LARGE(AH107:AH121,1),3),0))</f>
        <v/>
      </c>
    </row>
    <row r="108" spans="1:35" ht="13.5" x14ac:dyDescent="0.25">
      <c r="A108" s="59" t="str">
        <f>+$A$13</f>
        <v/>
      </c>
      <c r="B108" s="24"/>
      <c r="C108" s="24"/>
      <c r="D108" s="22"/>
      <c r="E108" s="23"/>
      <c r="F108" s="22"/>
      <c r="G108" s="23"/>
      <c r="H108" s="22"/>
      <c r="I108" s="23"/>
      <c r="J108" s="22"/>
      <c r="K108" s="23"/>
      <c r="L108" s="22"/>
      <c r="M108" s="23"/>
      <c r="N108" s="22"/>
      <c r="O108" s="23"/>
      <c r="P108" s="22"/>
      <c r="Q108" s="23"/>
      <c r="R108" s="22"/>
      <c r="S108" s="23"/>
      <c r="T108" s="22"/>
      <c r="U108" s="23"/>
      <c r="V108" s="22"/>
      <c r="W108" s="23"/>
      <c r="X108" s="22"/>
      <c r="Y108" s="23"/>
      <c r="Z108" s="22"/>
      <c r="AA108" s="23"/>
      <c r="AB108" s="22"/>
      <c r="AC108" s="23"/>
      <c r="AE108" s="29" t="str">
        <f t="shared" si="7"/>
        <v/>
      </c>
      <c r="AG108" s="7" t="str">
        <f>+$A$13</f>
        <v/>
      </c>
      <c r="AH108" s="7" t="str">
        <f>IF(A108&lt;&gt;"",IF(AE108&lt;&gt;"",AE108,0)+IF(C122&lt;&gt;"",C122,0),"")</f>
        <v/>
      </c>
      <c r="AI108" s="106" t="str">
        <f>IF(AH108="","",IF(AH108&gt;0,ROUND(AH108/LARGE(AH107:AH121,1),3),0))</f>
        <v/>
      </c>
    </row>
    <row r="109" spans="1:35" ht="13.5" x14ac:dyDescent="0.25">
      <c r="A109" s="59" t="str">
        <f>+$A$14</f>
        <v/>
      </c>
      <c r="B109" s="24"/>
      <c r="C109" s="24"/>
      <c r="D109" s="24"/>
      <c r="E109" s="24"/>
      <c r="F109" s="22"/>
      <c r="G109" s="23"/>
      <c r="H109" s="22"/>
      <c r="I109" s="23"/>
      <c r="J109" s="22"/>
      <c r="K109" s="23"/>
      <c r="L109" s="22"/>
      <c r="M109" s="23"/>
      <c r="N109" s="22"/>
      <c r="O109" s="23"/>
      <c r="P109" s="22"/>
      <c r="Q109" s="23"/>
      <c r="R109" s="22"/>
      <c r="S109" s="23"/>
      <c r="T109" s="22"/>
      <c r="U109" s="23"/>
      <c r="V109" s="22"/>
      <c r="W109" s="23"/>
      <c r="X109" s="22"/>
      <c r="Y109" s="23"/>
      <c r="Z109" s="22"/>
      <c r="AA109" s="23"/>
      <c r="AB109" s="22"/>
      <c r="AC109" s="23"/>
      <c r="AE109" s="29" t="str">
        <f t="shared" si="7"/>
        <v/>
      </c>
      <c r="AG109" s="7" t="str">
        <f>+$A$14</f>
        <v/>
      </c>
      <c r="AH109" s="7" t="str">
        <f>IF(A109&lt;&gt;"",IF(AE109&lt;&gt;"",AE109,0)+IF(E122&lt;&gt;"",E122,0),"")</f>
        <v/>
      </c>
      <c r="AI109" s="106" t="str">
        <f>IF(AH109="","",IF(AH109&gt;0,ROUND(AH109/LARGE(AH107:AH121,1),3),0))</f>
        <v/>
      </c>
    </row>
    <row r="110" spans="1:35" ht="13.5" x14ac:dyDescent="0.25">
      <c r="A110" s="59" t="str">
        <f>+$A$15</f>
        <v/>
      </c>
      <c r="B110" s="24"/>
      <c r="C110" s="24"/>
      <c r="D110" s="24"/>
      <c r="E110" s="24"/>
      <c r="F110" s="24"/>
      <c r="G110" s="24"/>
      <c r="H110" s="22"/>
      <c r="I110" s="23"/>
      <c r="J110" s="22"/>
      <c r="K110" s="23"/>
      <c r="L110" s="22"/>
      <c r="M110" s="23"/>
      <c r="N110" s="22"/>
      <c r="O110" s="23"/>
      <c r="P110" s="22"/>
      <c r="Q110" s="23"/>
      <c r="R110" s="22"/>
      <c r="S110" s="23"/>
      <c r="T110" s="22"/>
      <c r="U110" s="23"/>
      <c r="V110" s="22"/>
      <c r="W110" s="23"/>
      <c r="X110" s="22"/>
      <c r="Y110" s="23"/>
      <c r="Z110" s="22"/>
      <c r="AA110" s="23"/>
      <c r="AB110" s="22"/>
      <c r="AC110" s="23"/>
      <c r="AE110" s="29" t="str">
        <f t="shared" si="7"/>
        <v/>
      </c>
      <c r="AG110" s="7" t="str">
        <f>+$A$15</f>
        <v/>
      </c>
      <c r="AH110" s="7" t="str">
        <f>IF(A110&lt;&gt;"",IF(AE110&lt;&gt;"",AE110,0)+IF(G122&lt;&gt;"",G122,0),"")</f>
        <v/>
      </c>
      <c r="AI110" s="106" t="str">
        <f>IF(AH110="","",IF(AH110&gt;0,ROUND(AH110/LARGE(AH107:AH121,1),3),0))</f>
        <v/>
      </c>
    </row>
    <row r="111" spans="1:35" ht="13.5" x14ac:dyDescent="0.25">
      <c r="A111" s="59" t="str">
        <f>+$A$16</f>
        <v/>
      </c>
      <c r="B111" s="24"/>
      <c r="C111" s="24"/>
      <c r="D111" s="24"/>
      <c r="E111" s="24"/>
      <c r="F111" s="24"/>
      <c r="G111" s="24"/>
      <c r="H111" s="24"/>
      <c r="I111" s="24"/>
      <c r="J111" s="22"/>
      <c r="K111" s="23"/>
      <c r="L111" s="22"/>
      <c r="M111" s="23"/>
      <c r="N111" s="22"/>
      <c r="O111" s="23"/>
      <c r="P111" s="22"/>
      <c r="Q111" s="23"/>
      <c r="R111" s="22"/>
      <c r="S111" s="23"/>
      <c r="T111" s="22"/>
      <c r="U111" s="23"/>
      <c r="V111" s="22"/>
      <c r="W111" s="23"/>
      <c r="X111" s="22"/>
      <c r="Y111" s="23"/>
      <c r="Z111" s="22"/>
      <c r="AA111" s="23"/>
      <c r="AB111" s="22"/>
      <c r="AC111" s="23"/>
      <c r="AE111" s="29" t="str">
        <f t="shared" si="7"/>
        <v/>
      </c>
      <c r="AG111" s="7" t="str">
        <f>+$A$16</f>
        <v/>
      </c>
      <c r="AH111" s="7" t="str">
        <f>IF(A111&lt;&gt;"",IF(AE111&lt;&gt;"",AE111,0)+IF(I122&lt;&gt;"",I122,0),"")</f>
        <v/>
      </c>
      <c r="AI111" s="106" t="str">
        <f>IF(AH111="","",IF(AH111&gt;0,ROUND(AH111/LARGE(AH107:AH121,1),3),0))</f>
        <v/>
      </c>
    </row>
    <row r="112" spans="1:35" ht="13.5" x14ac:dyDescent="0.25">
      <c r="A112" s="59" t="str">
        <f>+$A$17</f>
        <v/>
      </c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2"/>
      <c r="M112" s="23"/>
      <c r="N112" s="22"/>
      <c r="O112" s="23"/>
      <c r="P112" s="22"/>
      <c r="Q112" s="23"/>
      <c r="R112" s="22"/>
      <c r="S112" s="23"/>
      <c r="T112" s="22"/>
      <c r="U112" s="23"/>
      <c r="V112" s="22"/>
      <c r="W112" s="23"/>
      <c r="X112" s="22"/>
      <c r="Y112" s="23"/>
      <c r="Z112" s="22"/>
      <c r="AA112" s="23"/>
      <c r="AB112" s="22"/>
      <c r="AC112" s="23"/>
      <c r="AE112" s="29" t="str">
        <f t="shared" si="7"/>
        <v/>
      </c>
      <c r="AG112" s="7" t="str">
        <f>+$A$17</f>
        <v/>
      </c>
      <c r="AH112" s="7" t="str">
        <f>IF(A112&lt;&gt;"",IF(AE112&lt;&gt;"",AE112,0)+IF(K122&lt;&gt;"",K122,0),"")</f>
        <v/>
      </c>
      <c r="AI112" s="106" t="str">
        <f>IF(AH112="","",IF(AH112&gt;0,ROUND(AH112/LARGE(AH107:AH121,1),3),0))</f>
        <v/>
      </c>
    </row>
    <row r="113" spans="1:35" ht="13.5" x14ac:dyDescent="0.25">
      <c r="A113" s="59" t="str">
        <f>+$A$18</f>
        <v/>
      </c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2"/>
      <c r="O113" s="23"/>
      <c r="P113" s="22"/>
      <c r="Q113" s="23"/>
      <c r="R113" s="22"/>
      <c r="S113" s="23"/>
      <c r="T113" s="22"/>
      <c r="U113" s="23"/>
      <c r="V113" s="22"/>
      <c r="W113" s="23"/>
      <c r="X113" s="22"/>
      <c r="Y113" s="23"/>
      <c r="Z113" s="22"/>
      <c r="AA113" s="23"/>
      <c r="AB113" s="22"/>
      <c r="AC113" s="23"/>
      <c r="AE113" s="29" t="str">
        <f t="shared" si="7"/>
        <v/>
      </c>
      <c r="AG113" s="7" t="str">
        <f>+$A$18</f>
        <v/>
      </c>
      <c r="AH113" s="7" t="str">
        <f>IF(A113&lt;&gt;"",IF(AE113&lt;&gt;"",AE113,0)+IF(M122&lt;&gt;"",M122,0),"")</f>
        <v/>
      </c>
      <c r="AI113" s="106" t="str">
        <f>IF(AH113="","",IF(AH113&gt;0,ROUND(AH113/LARGE(AH107:AH121,1),3),0))</f>
        <v/>
      </c>
    </row>
    <row r="114" spans="1:35" ht="13.5" x14ac:dyDescent="0.25">
      <c r="A114" s="59" t="str">
        <f>+$A$19</f>
        <v/>
      </c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2"/>
      <c r="Q114" s="23"/>
      <c r="R114" s="22"/>
      <c r="S114" s="23"/>
      <c r="T114" s="22"/>
      <c r="U114" s="23"/>
      <c r="V114" s="22"/>
      <c r="W114" s="23"/>
      <c r="X114" s="22"/>
      <c r="Y114" s="23"/>
      <c r="Z114" s="22"/>
      <c r="AA114" s="23"/>
      <c r="AB114" s="22"/>
      <c r="AC114" s="23"/>
      <c r="AE114" s="29" t="str">
        <f t="shared" si="7"/>
        <v/>
      </c>
      <c r="AG114" s="7" t="str">
        <f>+$A$19</f>
        <v/>
      </c>
      <c r="AH114" s="7" t="str">
        <f>IF(A114&lt;&gt;"",IF(AE114&lt;&gt;"",AE114,0)+IF(O122&lt;&gt;"",O122,0),"")</f>
        <v/>
      </c>
      <c r="AI114" s="106" t="str">
        <f>IF(AH114="","",IF(AH114&gt;0,ROUND(AH114/LARGE(AH107:AH121,1),3),0))</f>
        <v/>
      </c>
    </row>
    <row r="115" spans="1:35" ht="13.5" x14ac:dyDescent="0.25">
      <c r="A115" s="59" t="str">
        <f>+$A$20</f>
        <v/>
      </c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79"/>
      <c r="P115" s="24"/>
      <c r="Q115" s="24"/>
      <c r="R115" s="22"/>
      <c r="S115" s="23"/>
      <c r="T115" s="22"/>
      <c r="U115" s="23"/>
      <c r="V115" s="22"/>
      <c r="W115" s="23"/>
      <c r="X115" s="22"/>
      <c r="Y115" s="23"/>
      <c r="Z115" s="22"/>
      <c r="AA115" s="23"/>
      <c r="AB115" s="22"/>
      <c r="AC115" s="23"/>
      <c r="AE115" s="29" t="str">
        <f t="shared" si="7"/>
        <v/>
      </c>
      <c r="AG115" s="7" t="str">
        <f>+$A$20</f>
        <v/>
      </c>
      <c r="AH115" s="7" t="str">
        <f>IF(A115&lt;&gt;"",IF(AE115&lt;&gt;"",AE115,0)+IF(Q122&lt;&gt;"",Q122,0),"")</f>
        <v/>
      </c>
      <c r="AI115" s="106" t="str">
        <f>IF(AH115="","",IF(AH115&gt;0,ROUND(AH115/LARGE(AH107:AH121,1),3),0))</f>
        <v/>
      </c>
    </row>
    <row r="116" spans="1:35" ht="13.5" x14ac:dyDescent="0.25">
      <c r="A116" s="59" t="str">
        <f>+$A$21</f>
        <v/>
      </c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2"/>
      <c r="U116" s="23"/>
      <c r="V116" s="22"/>
      <c r="W116" s="23"/>
      <c r="X116" s="22"/>
      <c r="Y116" s="23"/>
      <c r="Z116" s="22"/>
      <c r="AA116" s="23"/>
      <c r="AB116" s="22"/>
      <c r="AC116" s="23"/>
      <c r="AE116" s="29" t="str">
        <f t="shared" si="7"/>
        <v/>
      </c>
      <c r="AG116" s="7" t="str">
        <f>+$A$21</f>
        <v/>
      </c>
      <c r="AH116" s="7" t="str">
        <f>IF(A116&lt;&gt;"",IF(AE116&lt;&gt;"",AE116,0)+IF(S122&lt;&gt;"",S122,0),"")</f>
        <v/>
      </c>
      <c r="AI116" s="106" t="str">
        <f>IF(AH116="","",IF(AH116&gt;0,ROUND(AH116/LARGE(AH107:AH121,1),3),0))</f>
        <v/>
      </c>
    </row>
    <row r="117" spans="1:35" ht="13.5" x14ac:dyDescent="0.25">
      <c r="A117" s="59" t="str">
        <f>+$A$22</f>
        <v/>
      </c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2"/>
      <c r="W117" s="23"/>
      <c r="X117" s="22"/>
      <c r="Y117" s="23"/>
      <c r="Z117" s="22"/>
      <c r="AA117" s="23"/>
      <c r="AB117" s="22"/>
      <c r="AC117" s="23"/>
      <c r="AE117" s="29" t="str">
        <f t="shared" si="7"/>
        <v/>
      </c>
      <c r="AG117" s="7" t="str">
        <f>+$A$22</f>
        <v/>
      </c>
      <c r="AH117" s="7" t="str">
        <f>IF(A117&lt;&gt;"",IF(AE117&lt;&gt;"",AE117,0)+IF(U122&lt;&gt;"",U122,0),"")</f>
        <v/>
      </c>
      <c r="AI117" s="106" t="str">
        <f>IF(AH117="","",IF(AH117&gt;0,ROUND(AH117/LARGE(AH107:AH121,1),3),0))</f>
        <v/>
      </c>
    </row>
    <row r="118" spans="1:35" ht="13.5" x14ac:dyDescent="0.25">
      <c r="A118" s="59" t="str">
        <f>+$A$23</f>
        <v/>
      </c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2"/>
      <c r="Y118" s="23"/>
      <c r="Z118" s="22"/>
      <c r="AA118" s="23"/>
      <c r="AB118" s="22"/>
      <c r="AC118" s="23"/>
      <c r="AE118" s="29" t="str">
        <f t="shared" si="7"/>
        <v/>
      </c>
      <c r="AG118" s="7" t="str">
        <f>+$A$23</f>
        <v/>
      </c>
      <c r="AH118" s="7" t="str">
        <f>IF(A118&lt;&gt;"",IF(AE118&lt;&gt;"",AE118,0)+IF(W122&lt;&gt;"",W122,0),"")</f>
        <v/>
      </c>
      <c r="AI118" s="106" t="str">
        <f>IF(AH118="","",IF(AH118&gt;0,ROUND(AH118/LARGE(AH107:AH121,1),3),0))</f>
        <v/>
      </c>
    </row>
    <row r="119" spans="1:35" ht="13.5" x14ac:dyDescent="0.25">
      <c r="A119" s="59" t="str">
        <f>+$A$24</f>
        <v/>
      </c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2"/>
      <c r="AA119" s="23"/>
      <c r="AB119" s="22"/>
      <c r="AC119" s="23"/>
      <c r="AE119" s="29" t="str">
        <f t="shared" si="7"/>
        <v/>
      </c>
      <c r="AG119" s="7" t="str">
        <f>+$A$24</f>
        <v/>
      </c>
      <c r="AH119" s="7" t="str">
        <f>IF(A119&lt;&gt;"",IF(AE119&lt;&gt;"",AE119,0)+IF(Y122&lt;&gt;"",Y122,0),"")</f>
        <v/>
      </c>
      <c r="AI119" s="106" t="str">
        <f>IF(AH119="","",IF(AH119&gt;0,ROUND(AH119/LARGE(AH107:AH121,1),3),0))</f>
        <v/>
      </c>
    </row>
    <row r="120" spans="1:35" ht="13.5" x14ac:dyDescent="0.25">
      <c r="A120" s="59" t="str">
        <f>+$A$25</f>
        <v/>
      </c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2"/>
      <c r="AC120" s="23"/>
      <c r="AE120" s="29" t="str">
        <f t="shared" si="7"/>
        <v/>
      </c>
      <c r="AG120" s="7" t="str">
        <f>+$A$25</f>
        <v/>
      </c>
      <c r="AH120" s="7" t="str">
        <f>IF(A120&lt;&gt;"",IF(AE120&lt;&gt;"",AE120,0)+IF(AA122&lt;&gt;"",AA122,0),"")</f>
        <v/>
      </c>
      <c r="AI120" s="106" t="str">
        <f>IF(AH120="","",IF(AH120&gt;0,ROUND(AH120/LARGE(AH107:AH121,1),3),0))</f>
        <v/>
      </c>
    </row>
    <row r="121" spans="1:35" x14ac:dyDescent="0.2">
      <c r="A121" s="59" t="str">
        <f>+$A$26</f>
        <v/>
      </c>
      <c r="C121" s="3"/>
      <c r="AE121" s="26"/>
      <c r="AG121" s="40" t="str">
        <f>+$A$26</f>
        <v/>
      </c>
      <c r="AH121" s="40" t="str">
        <f>IF(A121&lt;&gt;"",IF(AE121&lt;&gt;"",AE121,0)+IF(AC122&lt;&gt;"",AC122,0),"")</f>
        <v/>
      </c>
      <c r="AI121" s="107" t="str">
        <f>IF(AH121="","",IF(AH121&gt;0,ROUND(AH121/LARGE(AH107:AH121,1),3),0))</f>
        <v/>
      </c>
    </row>
    <row r="122" spans="1:35" s="26" customFormat="1" x14ac:dyDescent="0.2">
      <c r="C122" s="27" t="str">
        <f>IF(C106="","",SUM(C107:C120))</f>
        <v/>
      </c>
      <c r="E122" s="27" t="str">
        <f>IF(E106="","",SUM(E107:E120))</f>
        <v/>
      </c>
      <c r="G122" s="27" t="str">
        <f>IF(G106="","",SUM(G107:G120))</f>
        <v/>
      </c>
      <c r="I122" s="27" t="str">
        <f>IF(I106="","",SUM(I107:I120))</f>
        <v/>
      </c>
      <c r="K122" s="27" t="str">
        <f>IF(K106="","",SUM(K107:K120))</f>
        <v/>
      </c>
      <c r="M122" s="27" t="str">
        <f>IF(M106="","",SUM(M107:M120))</f>
        <v/>
      </c>
      <c r="O122" s="27" t="str">
        <f>IF(O106="","",SUM(O107:O120))</f>
        <v/>
      </c>
      <c r="Q122" s="27" t="str">
        <f>IF(Q106="","",SUM(Q107:Q120))</f>
        <v/>
      </c>
      <c r="S122" s="27" t="str">
        <f>IF(S106="","",SUM(S107:S120))</f>
        <v/>
      </c>
      <c r="U122" s="27" t="str">
        <f>IF(U106="","",SUM(U107:U120))</f>
        <v/>
      </c>
      <c r="W122" s="27" t="str">
        <f>IF(W106="","",SUM(W107:W120))</f>
        <v/>
      </c>
      <c r="X122" s="27"/>
      <c r="Y122" s="27" t="str">
        <f>IF(Y106="","",SUM(Y107:Y120))</f>
        <v/>
      </c>
      <c r="AA122" s="27" t="str">
        <f>IF(AA106="","",SUM(AA107:AA120))</f>
        <v/>
      </c>
      <c r="AC122" s="27" t="str">
        <f>IF(AC106="","",SUM(AC107:AC120))</f>
        <v/>
      </c>
      <c r="AG122" s="41"/>
      <c r="AH122" s="93"/>
      <c r="AI122" s="41"/>
    </row>
    <row r="123" spans="1:35" ht="24" customHeight="1" x14ac:dyDescent="0.2">
      <c r="AC123" s="8" t="str">
        <f>"Firma ("&amp;Anagrafica!B93&amp;")"</f>
        <v>Firma ()</v>
      </c>
      <c r="AE123" s="88"/>
      <c r="AF123" s="88"/>
      <c r="AG123" s="89"/>
      <c r="AH123" s="88"/>
      <c r="AI123" s="88"/>
    </row>
  </sheetData>
  <mergeCells count="70">
    <mergeCell ref="AB24:AE24"/>
    <mergeCell ref="AB25:AE25"/>
    <mergeCell ref="AB26:AE26"/>
    <mergeCell ref="AB20:AE20"/>
    <mergeCell ref="AB21:AE21"/>
    <mergeCell ref="AB22:AE22"/>
    <mergeCell ref="AB23:AE23"/>
    <mergeCell ref="AB16:AE16"/>
    <mergeCell ref="AB17:AE17"/>
    <mergeCell ref="AB18:AE18"/>
    <mergeCell ref="AB19:AE19"/>
    <mergeCell ref="AB12:AE12"/>
    <mergeCell ref="AB13:AE13"/>
    <mergeCell ref="AB14:AE14"/>
    <mergeCell ref="AB15:AE15"/>
    <mergeCell ref="A5:AI5"/>
    <mergeCell ref="A8:AG8"/>
    <mergeCell ref="A9:AG9"/>
    <mergeCell ref="A11:S11"/>
    <mergeCell ref="AB11:AE11"/>
    <mergeCell ref="T11:W11"/>
    <mergeCell ref="X11:AA11"/>
    <mergeCell ref="B15:S15"/>
    <mergeCell ref="B16:S16"/>
    <mergeCell ref="B17:S17"/>
    <mergeCell ref="B18:S18"/>
    <mergeCell ref="T25:W25"/>
    <mergeCell ref="B24:S24"/>
    <mergeCell ref="B25:S25"/>
    <mergeCell ref="T22:W22"/>
    <mergeCell ref="T17:W17"/>
    <mergeCell ref="B26:S26"/>
    <mergeCell ref="B20:S20"/>
    <mergeCell ref="B21:S21"/>
    <mergeCell ref="B22:S22"/>
    <mergeCell ref="B23:S23"/>
    <mergeCell ref="T27:W27"/>
    <mergeCell ref="T26:W26"/>
    <mergeCell ref="P27:S27"/>
    <mergeCell ref="X17:AA17"/>
    <mergeCell ref="A1:AG1"/>
    <mergeCell ref="B19:S19"/>
    <mergeCell ref="T23:W23"/>
    <mergeCell ref="T24:W24"/>
    <mergeCell ref="T18:W18"/>
    <mergeCell ref="T19:W19"/>
    <mergeCell ref="T20:W20"/>
    <mergeCell ref="T21:W21"/>
    <mergeCell ref="T12:W12"/>
    <mergeCell ref="T13:W13"/>
    <mergeCell ref="T15:W15"/>
    <mergeCell ref="T16:W16"/>
    <mergeCell ref="B12:S12"/>
    <mergeCell ref="B13:S13"/>
    <mergeCell ref="X12:AA12"/>
    <mergeCell ref="X13:AA13"/>
    <mergeCell ref="X14:AA14"/>
    <mergeCell ref="T14:W14"/>
    <mergeCell ref="B14:S14"/>
    <mergeCell ref="X15:AA15"/>
    <mergeCell ref="X16:AA16"/>
    <mergeCell ref="X18:AA18"/>
    <mergeCell ref="X19:AA19"/>
    <mergeCell ref="X24:AA24"/>
    <mergeCell ref="X25:AA25"/>
    <mergeCell ref="X26:AA26"/>
    <mergeCell ref="X20:AA20"/>
    <mergeCell ref="X21:AA21"/>
    <mergeCell ref="X22:AA22"/>
    <mergeCell ref="X23:AA23"/>
  </mergeCells>
  <phoneticPr fontId="0" type="noConversion"/>
  <conditionalFormatting sqref="C46 W46:Y46 C65 E46 G46 I46 K46 M46 O46 Q46 U46 S46 AC84 W65:Y65 E65 G65 I65 K65 M65 O65 Q65 U65 S65 AC65 AA65 AA46 C84 W84:Y84 E84 G84 I84 K84 M84 O84 Q84 U84 S84 AA84 AC46 C103 AC122 W103:Y103 E103 G103 I103 K103 M103 O103 Q103 U103 S103 AC103 AA103 C122 W122:Y122 E122 G122 I122 K122 M122 O122 Q122 U122 S122 AA122">
    <cfRule type="expression" dxfId="919" priority="1" stopIfTrue="1">
      <formula>C30=""</formula>
    </cfRule>
  </conditionalFormatting>
  <conditionalFormatting sqref="B52:E63 B51:C51 H54:I63 J55:K63 L56:M63 N57:O63 P58:Q63 R59:S63 T60:U63 V61:W63 X62:Y63 Z63:AA63 F53:G63 Z82:AA82 F72:G82 H73:I82 J74:K82 L75:M82 N76:O82 P77:Q82 R78:S82 T79:U82 V80:W82 X81:Y82 B71:E82 B70:C70 B90:E101 B89:C89 H92:I101 J93:K101 L94:M101 N95:O101 P96:Q101 R97:S101 T98:U101 V99:W101 X100:Y101 Z101:AA101 F91:G101 Z120:AA120 F110:G120 H111:I120 J112:K120 L113:M120 N114:O120 P115:Q120 R116:S120 T117:U120 V118:W120 X119:Y120 B109:E120 B108:C108 B33:E44 B32:C32 H35:I44 J36:K44 L37:M44 N38:O44 P39:Q44 R40:S44 T41:U44 V42:W44 X43:Y44 Z44:AA44 F34:G44">
    <cfRule type="expression" dxfId="918" priority="2" stopIfTrue="1">
      <formula>AND($A32&lt;&gt;"",$A33="")</formula>
    </cfRule>
    <cfRule type="expression" dxfId="917" priority="3" stopIfTrue="1">
      <formula>$A32=""</formula>
    </cfRule>
  </conditionalFormatting>
  <conditionalFormatting sqref="B50 D50:D51 F50:F52 H50:H53 J50:J54 L50:L55 N50:N56 P50:P57 R50:R58 T50:T59 V50:V60 X50:X61 Z50:Z62 AB50:AB63">
    <cfRule type="expression" dxfId="916" priority="4" stopIfTrue="1">
      <formula>AND(OR($A50="",C$49=""),$AE50&lt;&gt;"")</formula>
    </cfRule>
    <cfRule type="expression" dxfId="915" priority="5" stopIfTrue="1">
      <formula>OR($A50="",C$49="")</formula>
    </cfRule>
  </conditionalFormatting>
  <conditionalFormatting sqref="C50 E50:E51 G50:G52 I50:I53 K50:K54 M50:M55 O50:O56 Q50:Q57 S50:S58 U50:U59 W50:W60 Y50:Y61 AA50:AA62 AC50:AC63 C88 E88:E89 G88:G90 I88:I91 K88:K92 M88:M93 O88:O94 Q88:Q95 S88:S96 U88:U97 W88:W98 Y88:Y99 AA88:AA100 AC88:AC101">
    <cfRule type="expression" dxfId="914" priority="6" stopIfTrue="1">
      <formula>AND(OR($A50="",C$49=""),$AE50&lt;&gt;"")</formula>
    </cfRule>
    <cfRule type="expression" dxfId="913" priority="7" stopIfTrue="1">
      <formula>C$49=""</formula>
    </cfRule>
  </conditionalFormatting>
  <conditionalFormatting sqref="B69 F69:F71 D69:D70 H69:H72 J69:J73 L69:L74 N69:N75 P69:P76 R69:R77 T69:T78 V69:V79 X69:X80 Z69:Z81 AB69:AB82 X118">
    <cfRule type="expression" dxfId="912" priority="8" stopIfTrue="1">
      <formula>AND(OR($A69="",C$68=""),$AE69&lt;&gt;"")</formula>
    </cfRule>
    <cfRule type="expression" dxfId="911" priority="9" stopIfTrue="1">
      <formula>OR($A69="",C$68="")</formula>
    </cfRule>
  </conditionalFormatting>
  <conditionalFormatting sqref="C69 G69:G71 E69:E70 I69:I72 K69:K73 M69:M74 O69:O75 Q69:Q76 S69:S77 U69:U78 W69:W79 Y69:Y80 AA69:AA81 AC69:AC82 C107 G107:G109 E107:E108 I107:I110 K107:K111 M107:M112 O107:O113 Q107:Q114 S107:S115 U107:U116 W107:W117 Y107:Y118 AA107:AA119 AC107:AC120">
    <cfRule type="expression" dxfId="910" priority="10" stopIfTrue="1">
      <formula>AND(OR($A69="",C$68=""),$AE69&lt;&gt;"")</formula>
    </cfRule>
    <cfRule type="expression" dxfId="909" priority="11" stopIfTrue="1">
      <formula>C$68=""</formula>
    </cfRule>
  </conditionalFormatting>
  <conditionalFormatting sqref="B88 D88:D89 F88:F90 H88:H91 J88:J92 L88:L93 N88:N94 P88:P95 R88:R96 T88:T97 V88:V98 X88:X99 Z88:Z100 AB88:AB101">
    <cfRule type="expression" dxfId="908" priority="12" stopIfTrue="1">
      <formula>AND(OR($A88="",C$87=""),$AE88&lt;&gt;"")</formula>
    </cfRule>
    <cfRule type="expression" dxfId="907" priority="13" stopIfTrue="1">
      <formula>OR($A88="",C$87="")</formula>
    </cfRule>
  </conditionalFormatting>
  <conditionalFormatting sqref="B107 D107:D108 F107:F109 H107:H110 J107:J111 L107:L112 N107:N113 P107:P114 R107:R115 T107:T116 V107:V117 X107:X117 Z107:Z119 AB107:AB120">
    <cfRule type="expression" dxfId="906" priority="14" stopIfTrue="1">
      <formula>AND(OR($A107="",C$106=""),$AE107&lt;&gt;"")</formula>
    </cfRule>
    <cfRule type="expression" dxfId="905" priority="15" stopIfTrue="1">
      <formula>OR($A107="",C$106="")</formula>
    </cfRule>
  </conditionalFormatting>
  <conditionalFormatting sqref="B31 D31:D32 R31:R39 AB31:AB44 Z31:Z43 X31:X42 V31:V41 T31:T40 P31:P38 N31:N37 L31:L36 J31:J35 H31:H34 F31:F33">
    <cfRule type="expression" dxfId="904" priority="16" stopIfTrue="1">
      <formula>AND(OR($A31="",C$30=""),$AE31&lt;&gt;"")</formula>
    </cfRule>
    <cfRule type="expression" dxfId="903" priority="17" stopIfTrue="1">
      <formula>OR($A31="",C$30="")</formula>
    </cfRule>
  </conditionalFormatting>
  <conditionalFormatting sqref="C31 E31:E32 S31:S39 AC31:AC44 AA31:AA43 Y31:Y42 W31:W41 U31:U40 Q31:Q38 O31:O37 M31:M36 K31:K35 I31:I34 G31:G33">
    <cfRule type="expression" dxfId="902" priority="18" stopIfTrue="1">
      <formula>AND(OR($A31="",C$30=""),$AE31&lt;&gt;"")</formula>
    </cfRule>
    <cfRule type="expression" dxfId="901" priority="19" stopIfTrue="1">
      <formula>C$30=""</formula>
    </cfRule>
  </conditionalFormatting>
  <conditionalFormatting sqref="A31:A45 A107:A121 AE107:AE120 B106:AC106 AE88:AE101 A88:A102 B87:AC87 A69:A83 B68:AC68 AE69:AE82 AE50:AE63 B49:AC49 A50:A64 B30:AC30 AE31:AE44">
    <cfRule type="cellIs" dxfId="900" priority="20" stopIfTrue="1" operator="equal">
      <formula>""</formula>
    </cfRule>
  </conditionalFormatting>
  <hyperlinks>
    <hyperlink ref="A1" location="Anagrafica!A1" display="Torna alla scheda Anagrafica" xr:uid="{00000000-0004-0000-2F00-000000000000}"/>
  </hyperlinks>
  <pageMargins left="0.39370078740157483" right="0.39370078740157483" top="0.39370078740157483" bottom="0.78740157480314965" header="0.51181102362204722" footer="0.39370078740157483"/>
  <pageSetup paperSize="9" scale="42" orientation="portrait" r:id="rId1"/>
  <headerFooter alignWithMargins="0">
    <oddFooter>&amp;L&amp;"Arial Narrow,Normale"&amp;8&amp;D&amp;R&amp;"Arial Narrow,Normale"&amp;A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oglio83">
    <tabColor indexed="47"/>
    <pageSetUpPr fitToPage="1"/>
  </sheetPr>
  <dimension ref="A1:AG26"/>
  <sheetViews>
    <sheetView showGridLines="0" view="pageBreakPreview" topLeftCell="B1" zoomScale="99" zoomScaleNormal="78" workbookViewId="0">
      <selection activeCell="A5" sqref="A5:N5"/>
    </sheetView>
  </sheetViews>
  <sheetFormatPr defaultColWidth="9.140625" defaultRowHeight="12.75" outlineLevelCol="1" x14ac:dyDescent="0.2"/>
  <cols>
    <col min="1" max="1" width="42.7109375" style="3" customWidth="1"/>
    <col min="2" max="11" width="9.7109375" style="3" customWidth="1" outlineLevel="1"/>
    <col min="12" max="15" width="12.7109375" style="3" customWidth="1"/>
    <col min="16" max="21" width="3" style="3" customWidth="1"/>
    <col min="22" max="22" width="2.42578125" style="3" customWidth="1"/>
    <col min="23" max="23" width="3.5703125" style="3" customWidth="1"/>
    <col min="24" max="41" width="3" style="3" customWidth="1"/>
    <col min="42" max="42" width="3.140625" style="3" customWidth="1"/>
    <col min="43" max="16384" width="9.140625" style="3"/>
  </cols>
  <sheetData>
    <row r="1" spans="1:33" ht="26.25" customHeight="1" x14ac:dyDescent="0.2">
      <c r="A1" s="353" t="s">
        <v>21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</row>
    <row r="2" spans="1:33" s="30" customFormat="1" ht="13.5" x14ac:dyDescent="0.25">
      <c r="A2" s="45" t="s">
        <v>16</v>
      </c>
      <c r="B2" s="46"/>
      <c r="C2" s="47"/>
      <c r="D2" s="48"/>
      <c r="E2" s="46"/>
      <c r="F2" s="46"/>
      <c r="G2" s="46"/>
      <c r="H2" s="46"/>
      <c r="I2" s="46"/>
      <c r="J2" s="46"/>
      <c r="K2" s="46"/>
      <c r="L2" s="46"/>
      <c r="M2" s="46"/>
      <c r="N2" s="49"/>
      <c r="AE2" s="32"/>
    </row>
    <row r="3" spans="1:33" s="31" customFormat="1" ht="13.5" x14ac:dyDescent="0.25">
      <c r="A3" s="50"/>
      <c r="B3" s="50"/>
      <c r="C3" s="51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</row>
    <row r="4" spans="1:33" s="9" customFormat="1" ht="6" customHeight="1" x14ac:dyDescent="0.3">
      <c r="A4" s="52"/>
      <c r="B4" s="52"/>
      <c r="C4" s="53"/>
      <c r="D4" s="54"/>
      <c r="E4" s="52"/>
      <c r="F4" s="52"/>
      <c r="G4" s="52"/>
      <c r="H4" s="52"/>
      <c r="I4" s="52"/>
      <c r="J4" s="52"/>
      <c r="K4" s="52"/>
      <c r="L4" s="52"/>
      <c r="M4" s="52"/>
      <c r="N4" s="52"/>
    </row>
    <row r="5" spans="1:33" s="9" customFormat="1" ht="39.75" customHeight="1" x14ac:dyDescent="0.3">
      <c r="A5" s="352" t="str">
        <f>IF(Anagrafica!A3&lt;&gt;"",Anagrafica!A3,"")</f>
        <v>CDC ___/______/______ ANNO_______ (agg. P se plurien.) 
TITOLO DEL CDC______________________________</v>
      </c>
      <c r="B5" s="352"/>
      <c r="C5" s="352"/>
      <c r="D5" s="352"/>
      <c r="E5" s="352"/>
      <c r="F5" s="352"/>
      <c r="G5" s="352"/>
      <c r="H5" s="352"/>
      <c r="I5" s="352"/>
      <c r="J5" s="352"/>
      <c r="K5" s="352"/>
      <c r="L5" s="352"/>
      <c r="M5" s="352"/>
      <c r="N5" s="352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</row>
    <row r="6" spans="1:33" s="9" customFormat="1" ht="20.25" x14ac:dyDescent="0.3">
      <c r="C6" s="10"/>
      <c r="D6" s="11"/>
    </row>
    <row r="7" spans="1:33" s="1" customFormat="1" ht="18.75" x14ac:dyDescent="0.3">
      <c r="A7" s="354" t="str">
        <f>IF(Anagrafica!$D$44&gt;0,"Criterio: "&amp; Anagrafica!A43&amp;" - "&amp;Anagrafica!B43,"")</f>
        <v/>
      </c>
      <c r="B7" s="354"/>
      <c r="C7" s="354"/>
      <c r="D7" s="354"/>
      <c r="E7" s="354"/>
      <c r="F7" s="354"/>
      <c r="G7" s="354"/>
      <c r="H7" s="354"/>
      <c r="I7" s="354"/>
      <c r="J7" s="354"/>
      <c r="K7" s="354"/>
      <c r="L7" s="64"/>
      <c r="M7" s="65" t="s">
        <v>15</v>
      </c>
      <c r="N7" s="66" t="str">
        <f>IF(Anagrafica!$D$44&gt;0,IF(+Anagrafica!C43&lt;&gt;"",Anagrafica!C43,""),"")</f>
        <v/>
      </c>
      <c r="O7" s="67"/>
      <c r="P7" s="67"/>
      <c r="Q7" s="67"/>
      <c r="T7" s="64"/>
      <c r="U7" s="64"/>
      <c r="V7" s="64"/>
      <c r="W7" s="64"/>
      <c r="X7" s="64"/>
      <c r="AG7" s="25"/>
    </row>
    <row r="8" spans="1:33" s="15" customFormat="1" ht="18" x14ac:dyDescent="0.25">
      <c r="A8" s="14"/>
    </row>
    <row r="9" spans="1:33" s="2" customFormat="1" x14ac:dyDescent="0.2"/>
    <row r="10" spans="1:33" ht="26.25" thickBot="1" x14ac:dyDescent="0.25">
      <c r="A10" s="21" t="s">
        <v>13</v>
      </c>
      <c r="B10" s="17" t="str">
        <f>Anagrafica!A44</f>
        <v/>
      </c>
      <c r="C10" s="17" t="str">
        <f>Anagrafica!A45</f>
        <v/>
      </c>
      <c r="D10" s="17" t="str">
        <f>Anagrafica!A46</f>
        <v/>
      </c>
      <c r="E10" s="17" t="str">
        <f>Anagrafica!A47</f>
        <v/>
      </c>
      <c r="F10" s="17" t="str">
        <f>Anagrafica!A48</f>
        <v/>
      </c>
      <c r="G10" s="17" t="str">
        <f>Anagrafica!A49</f>
        <v/>
      </c>
      <c r="H10" s="17" t="str">
        <f>Anagrafica!A50</f>
        <v/>
      </c>
      <c r="I10" s="17" t="str">
        <f>Anagrafica!A51</f>
        <v/>
      </c>
      <c r="J10" s="17" t="str">
        <f>Anagrafica!A52</f>
        <v/>
      </c>
      <c r="K10" s="17" t="str">
        <f>Anagrafica!A53</f>
        <v/>
      </c>
      <c r="L10" s="4" t="s">
        <v>20</v>
      </c>
      <c r="M10" s="4" t="s">
        <v>0</v>
      </c>
      <c r="N10" s="18" t="s">
        <v>5</v>
      </c>
    </row>
    <row r="11" spans="1:33" ht="16.5" x14ac:dyDescent="0.3">
      <c r="A11" s="34" t="str">
        <f>IF(AND(Anagrafica!$D$44&gt;0,Anagrafica!A99&lt;&gt;""),Anagrafica!A99&amp;" - "&amp;Anagrafica!B99,"")</f>
        <v/>
      </c>
      <c r="B11" s="77" t="str">
        <f>IF(Anagrafica!$A$44&lt;&gt;"",'EVT4.1'!$AI12,"")</f>
        <v/>
      </c>
      <c r="C11" s="77" t="str">
        <f>IF(Anagrafica!$A$45&lt;&gt;"",'EVT4.1'!$AI12,"")</f>
        <v/>
      </c>
      <c r="D11" s="77" t="str">
        <f>IF(Anagrafica!$A$46&lt;&gt;"",'EVT4.1'!$AI12,"")</f>
        <v/>
      </c>
      <c r="E11" s="77" t="str">
        <f>IF(Anagrafica!$A$47&lt;&gt;"",'EVT4.1'!$AI12,"")</f>
        <v/>
      </c>
      <c r="F11" s="77" t="str">
        <f>IF(Anagrafica!$A$48&lt;&gt;"",'EVT4.1'!$AI12,"")</f>
        <v/>
      </c>
      <c r="G11" s="77" t="str">
        <f>IF(Anagrafica!$A$49&lt;&gt;"",'EVT4.1'!$AI12,"")</f>
        <v/>
      </c>
      <c r="H11" s="77" t="str">
        <f>IF(Anagrafica!$A$50&lt;&gt;"",'EVT4.1'!$AI12,"")</f>
        <v/>
      </c>
      <c r="I11" s="77" t="str">
        <f>IF(Anagrafica!$A$51&lt;&gt;"",'EVT4.1'!$AI12,"")</f>
        <v/>
      </c>
      <c r="J11" s="77" t="str">
        <f>IF(Anagrafica!$A$52&lt;&gt;"",'EVT4.1'!$AI12,"")</f>
        <v/>
      </c>
      <c r="K11" s="77" t="str">
        <f>IF(Anagrafica!$A$53&lt;&gt;"",'EVT4.1'!$AI12,"")</f>
        <v/>
      </c>
      <c r="L11" s="68" t="str">
        <f>IF(A11&lt;&gt;"",SUM(B11:K11),"")</f>
        <v/>
      </c>
      <c r="M11" s="74" t="str">
        <f>IF(AND(L11&lt;&gt;"",L11&gt;0),ROUND(L11/LARGE($L$11:$L$25,1),3),IF(L11=0,0,""))</f>
        <v/>
      </c>
      <c r="N11" s="36" t="str">
        <f t="shared" ref="N11:N25" si="0">IF(M11&lt;&gt;"",ROUND(M11*$N$7,3),"")</f>
        <v/>
      </c>
      <c r="O11" s="16"/>
      <c r="P11" s="16"/>
      <c r="Q11" s="16"/>
      <c r="R11" s="16"/>
      <c r="S11" s="16"/>
      <c r="T11" s="16"/>
      <c r="U11" s="16"/>
    </row>
    <row r="12" spans="1:33" ht="16.5" x14ac:dyDescent="0.3">
      <c r="A12" s="35" t="str">
        <f>IF(AND(Anagrafica!$D$44&gt;0,Anagrafica!A100&lt;&gt;""),Anagrafica!A100&amp;" - "&amp;Anagrafica!B100,"")</f>
        <v/>
      </c>
      <c r="B12" s="78" t="str">
        <f>IF(Anagrafica!$A$44&lt;&gt;"",'EVT4.1'!$AI13,"")</f>
        <v/>
      </c>
      <c r="C12" s="78" t="str">
        <f>IF(Anagrafica!$A$45&lt;&gt;"",'EVT4.1'!$AI13,"")</f>
        <v/>
      </c>
      <c r="D12" s="78" t="str">
        <f>IF(Anagrafica!$A$46&lt;&gt;"",'EVT4.1'!$AI13,"")</f>
        <v/>
      </c>
      <c r="E12" s="78" t="str">
        <f>IF(Anagrafica!$A$47&lt;&gt;"",'EVT4.1'!$AI13,"")</f>
        <v/>
      </c>
      <c r="F12" s="78" t="str">
        <f>IF(Anagrafica!$A$48&lt;&gt;"",'EVT4.1'!$AI13,"")</f>
        <v/>
      </c>
      <c r="G12" s="78" t="str">
        <f>IF(Anagrafica!$A$49&lt;&gt;"",'EVT4.1'!$AI13,"")</f>
        <v/>
      </c>
      <c r="H12" s="78" t="str">
        <f>IF(Anagrafica!$A$50&lt;&gt;"",'EVT4.1'!$AI13,"")</f>
        <v/>
      </c>
      <c r="I12" s="78" t="str">
        <f>IF(Anagrafica!$A$51&lt;&gt;"",'EVT4.1'!$AI13,"")</f>
        <v/>
      </c>
      <c r="J12" s="78" t="str">
        <f>IF(Anagrafica!$A$52&lt;&gt;"",'EVT4.1'!$AI13,"")</f>
        <v/>
      </c>
      <c r="K12" s="78" t="str">
        <f>IF(Anagrafica!$A$53&lt;&gt;"",'EVT4.1'!$AI13,"")</f>
        <v/>
      </c>
      <c r="L12" s="69" t="str">
        <f t="shared" ref="L12:L25" si="1">IF(A12&lt;&gt;"",SUM(B12:K12),"")</f>
        <v/>
      </c>
      <c r="M12" s="75" t="str">
        <f t="shared" ref="M12:M25" si="2">IF(AND(L12&lt;&gt;"",L12&gt;0),ROUND(L12/LARGE($L$11:$L$25,1),3),IF(L12=0,0,""))</f>
        <v/>
      </c>
      <c r="N12" s="37" t="str">
        <f t="shared" si="0"/>
        <v/>
      </c>
      <c r="O12" s="16"/>
      <c r="P12" s="16"/>
      <c r="Q12" s="16"/>
      <c r="R12" s="16"/>
      <c r="S12" s="16"/>
      <c r="T12" s="16"/>
      <c r="U12" s="16"/>
    </row>
    <row r="13" spans="1:33" ht="16.5" x14ac:dyDescent="0.3">
      <c r="A13" s="35" t="str">
        <f>IF(AND(Anagrafica!$D$44&gt;0,Anagrafica!A101&lt;&gt;""),Anagrafica!A101&amp;" - "&amp;Anagrafica!B101,"")</f>
        <v/>
      </c>
      <c r="B13" s="78" t="str">
        <f>IF(Anagrafica!$A$44&lt;&gt;"",'EVT4.1'!$AI14,"")</f>
        <v/>
      </c>
      <c r="C13" s="78" t="str">
        <f>IF(Anagrafica!$A$45&lt;&gt;"",'EVT4.1'!$AI14,"")</f>
        <v/>
      </c>
      <c r="D13" s="78" t="str">
        <f>IF(Anagrafica!$A$46&lt;&gt;"",'EVT4.1'!$AI14,"")</f>
        <v/>
      </c>
      <c r="E13" s="78" t="str">
        <f>IF(Anagrafica!$A$47&lt;&gt;"",'EVT4.1'!$AI14,"")</f>
        <v/>
      </c>
      <c r="F13" s="78" t="str">
        <f>IF(Anagrafica!$A$48&lt;&gt;"",'EVT4.1'!$AI14,"")</f>
        <v/>
      </c>
      <c r="G13" s="78" t="str">
        <f>IF(Anagrafica!$A$49&lt;&gt;"",'EVT4.1'!$AI14,"")</f>
        <v/>
      </c>
      <c r="H13" s="78" t="str">
        <f>IF(Anagrafica!$A$50&lt;&gt;"",'EVT4.1'!$AI14,"")</f>
        <v/>
      </c>
      <c r="I13" s="78" t="str">
        <f>IF(Anagrafica!$A$51&lt;&gt;"",'EVT4.1'!$AI14,"")</f>
        <v/>
      </c>
      <c r="J13" s="78" t="str">
        <f>IF(Anagrafica!$A$52&lt;&gt;"",'EVT4.1'!$AI14,"")</f>
        <v/>
      </c>
      <c r="K13" s="78" t="str">
        <f>IF(Anagrafica!$A$53&lt;&gt;"",'EVT4.1'!$AI14,"")</f>
        <v/>
      </c>
      <c r="L13" s="69" t="str">
        <f t="shared" si="1"/>
        <v/>
      </c>
      <c r="M13" s="75" t="str">
        <f t="shared" si="2"/>
        <v/>
      </c>
      <c r="N13" s="37" t="str">
        <f t="shared" si="0"/>
        <v/>
      </c>
      <c r="O13" s="16"/>
      <c r="P13" s="16"/>
      <c r="Q13" s="16"/>
      <c r="R13" s="16"/>
      <c r="S13" s="16"/>
      <c r="T13" s="16"/>
      <c r="U13" s="16"/>
    </row>
    <row r="14" spans="1:33" ht="16.5" x14ac:dyDescent="0.3">
      <c r="A14" s="35" t="str">
        <f>IF(AND(Anagrafica!$D$44&gt;0,Anagrafica!A102&lt;&gt;""),Anagrafica!A102&amp;" - "&amp;Anagrafica!B102,"")</f>
        <v/>
      </c>
      <c r="B14" s="78" t="str">
        <f>IF(Anagrafica!$A$44&lt;&gt;"",'EVT4.1'!$AI15,"")</f>
        <v/>
      </c>
      <c r="C14" s="78" t="str">
        <f>IF(Anagrafica!$A$45&lt;&gt;"",'EVT4.1'!$AI15,"")</f>
        <v/>
      </c>
      <c r="D14" s="78" t="str">
        <f>IF(Anagrafica!$A$46&lt;&gt;"",'EVT4.1'!$AI15,"")</f>
        <v/>
      </c>
      <c r="E14" s="78" t="str">
        <f>IF(Anagrafica!$A$47&lt;&gt;"",'EVT4.1'!$AI15,"")</f>
        <v/>
      </c>
      <c r="F14" s="78" t="str">
        <f>IF(Anagrafica!$A$48&lt;&gt;"",'EVT4.1'!$AI15,"")</f>
        <v/>
      </c>
      <c r="G14" s="78" t="str">
        <f>IF(Anagrafica!$A$49&lt;&gt;"",'EVT4.1'!$AI15,"")</f>
        <v/>
      </c>
      <c r="H14" s="78" t="str">
        <f>IF(Anagrafica!$A$50&lt;&gt;"",'EVT4.1'!$AI15,"")</f>
        <v/>
      </c>
      <c r="I14" s="78" t="str">
        <f>IF(Anagrafica!$A$51&lt;&gt;"",'EVT4.1'!$AI15,"")</f>
        <v/>
      </c>
      <c r="J14" s="78" t="str">
        <f>IF(Anagrafica!$A$52&lt;&gt;"",'EVT4.1'!$AI15,"")</f>
        <v/>
      </c>
      <c r="K14" s="78" t="str">
        <f>IF(Anagrafica!$A$53&lt;&gt;"",'EVT4.1'!$AI15,"")</f>
        <v/>
      </c>
      <c r="L14" s="69" t="str">
        <f t="shared" si="1"/>
        <v/>
      </c>
      <c r="M14" s="75" t="str">
        <f t="shared" si="2"/>
        <v/>
      </c>
      <c r="N14" s="37" t="str">
        <f t="shared" si="0"/>
        <v/>
      </c>
      <c r="O14" s="16"/>
      <c r="P14" s="16"/>
      <c r="Q14" s="16"/>
      <c r="R14" s="16"/>
      <c r="S14" s="16"/>
      <c r="T14" s="16"/>
      <c r="U14" s="16"/>
    </row>
    <row r="15" spans="1:33" ht="16.5" x14ac:dyDescent="0.3">
      <c r="A15" s="35" t="str">
        <f>IF(AND(Anagrafica!$D$44&gt;0,Anagrafica!A103&lt;&gt;""),Anagrafica!A103&amp;" - "&amp;Anagrafica!B103,"")</f>
        <v/>
      </c>
      <c r="B15" s="78" t="str">
        <f>IF(Anagrafica!$A$44&lt;&gt;"",'EVT4.1'!$AI16,"")</f>
        <v/>
      </c>
      <c r="C15" s="78" t="str">
        <f>IF(Anagrafica!$A$45&lt;&gt;"",'EVT4.1'!$AI16,"")</f>
        <v/>
      </c>
      <c r="D15" s="78" t="str">
        <f>IF(Anagrafica!$A$46&lt;&gt;"",'EVT4.1'!$AI16,"")</f>
        <v/>
      </c>
      <c r="E15" s="78" t="str">
        <f>IF(Anagrafica!$A$47&lt;&gt;"",'EVT4.1'!$AI16,"")</f>
        <v/>
      </c>
      <c r="F15" s="78" t="str">
        <f>IF(Anagrafica!$A$48&lt;&gt;"",'EVT4.1'!$AI16,"")</f>
        <v/>
      </c>
      <c r="G15" s="78" t="str">
        <f>IF(Anagrafica!$A$49&lt;&gt;"",'EVT4.1'!$AI16,"")</f>
        <v/>
      </c>
      <c r="H15" s="78" t="str">
        <f>IF(Anagrafica!$A$50&lt;&gt;"",'EVT4.1'!$AI16,"")</f>
        <v/>
      </c>
      <c r="I15" s="78" t="str">
        <f>IF(Anagrafica!$A$51&lt;&gt;"",'EVT4.1'!$AI16,"")</f>
        <v/>
      </c>
      <c r="J15" s="78" t="str">
        <f>IF(Anagrafica!$A$52&lt;&gt;"",'EVT4.1'!$AI16,"")</f>
        <v/>
      </c>
      <c r="K15" s="78" t="str">
        <f>IF(Anagrafica!$A$53&lt;&gt;"",'EVT4.1'!$AI16,"")</f>
        <v/>
      </c>
      <c r="L15" s="69" t="str">
        <f t="shared" si="1"/>
        <v/>
      </c>
      <c r="M15" s="75" t="str">
        <f t="shared" si="2"/>
        <v/>
      </c>
      <c r="N15" s="37" t="str">
        <f t="shared" si="0"/>
        <v/>
      </c>
      <c r="O15" s="16"/>
      <c r="P15" s="16"/>
      <c r="Q15" s="16"/>
      <c r="R15" s="16"/>
      <c r="S15" s="16"/>
      <c r="T15" s="16"/>
      <c r="U15" s="16"/>
    </row>
    <row r="16" spans="1:33" ht="16.5" x14ac:dyDescent="0.3">
      <c r="A16" s="35" t="str">
        <f>IF(AND(Anagrafica!$D$44&gt;0,Anagrafica!A104&lt;&gt;""),Anagrafica!A104&amp;" - "&amp;Anagrafica!B104,"")</f>
        <v/>
      </c>
      <c r="B16" s="78" t="str">
        <f>IF(Anagrafica!$A$44&lt;&gt;"",'EVT4.1'!$AI17,"")</f>
        <v/>
      </c>
      <c r="C16" s="78" t="str">
        <f>IF(Anagrafica!$A$45&lt;&gt;"",'EVT4.1'!$AI17,"")</f>
        <v/>
      </c>
      <c r="D16" s="78" t="str">
        <f>IF(Anagrafica!$A$46&lt;&gt;"",'EVT4.1'!$AI17,"")</f>
        <v/>
      </c>
      <c r="E16" s="78" t="str">
        <f>IF(Anagrafica!$A$47&lt;&gt;"",'EVT4.1'!$AI17,"")</f>
        <v/>
      </c>
      <c r="F16" s="78" t="str">
        <f>IF(Anagrafica!$A$48&lt;&gt;"",'EVT4.1'!$AI17,"")</f>
        <v/>
      </c>
      <c r="G16" s="78" t="str">
        <f>IF(Anagrafica!$A$49&lt;&gt;"",'EVT4.1'!$AI17,"")</f>
        <v/>
      </c>
      <c r="H16" s="78" t="str">
        <f>IF(Anagrafica!$A$50&lt;&gt;"",'EVT4.1'!$AI17,"")</f>
        <v/>
      </c>
      <c r="I16" s="78" t="str">
        <f>IF(Anagrafica!$A$51&lt;&gt;"",'EVT4.1'!$AI17,"")</f>
        <v/>
      </c>
      <c r="J16" s="78" t="str">
        <f>IF(Anagrafica!$A$52&lt;&gt;"",'EVT4.1'!$AI17,"")</f>
        <v/>
      </c>
      <c r="K16" s="78" t="str">
        <f>IF(Anagrafica!$A$53&lt;&gt;"",'EVT4.1'!$AI17,"")</f>
        <v/>
      </c>
      <c r="L16" s="69" t="str">
        <f t="shared" si="1"/>
        <v/>
      </c>
      <c r="M16" s="75" t="str">
        <f t="shared" si="2"/>
        <v/>
      </c>
      <c r="N16" s="37" t="str">
        <f t="shared" si="0"/>
        <v/>
      </c>
      <c r="O16" s="16"/>
      <c r="P16" s="16"/>
      <c r="Q16" s="16"/>
      <c r="R16" s="16"/>
      <c r="S16" s="16"/>
      <c r="T16" s="16"/>
      <c r="U16" s="16"/>
    </row>
    <row r="17" spans="1:21" ht="16.5" x14ac:dyDescent="0.3">
      <c r="A17" s="35" t="str">
        <f>IF(AND(Anagrafica!$D$44&gt;0,Anagrafica!A105&lt;&gt;""),Anagrafica!A105&amp;" - "&amp;Anagrafica!B105,"")</f>
        <v/>
      </c>
      <c r="B17" s="78" t="str">
        <f>IF(Anagrafica!$A$44&lt;&gt;"",'EVT4.1'!$AI18,"")</f>
        <v/>
      </c>
      <c r="C17" s="78" t="str">
        <f>IF(Anagrafica!$A$45&lt;&gt;"",'EVT4.1'!$AI18,"")</f>
        <v/>
      </c>
      <c r="D17" s="78" t="str">
        <f>IF(Anagrafica!$A$46&lt;&gt;"",'EVT4.1'!$AI18,"")</f>
        <v/>
      </c>
      <c r="E17" s="78" t="str">
        <f>IF(Anagrafica!$A$47&lt;&gt;"",'EVT4.1'!$AI18,"")</f>
        <v/>
      </c>
      <c r="F17" s="78" t="str">
        <f>IF(Anagrafica!$A$48&lt;&gt;"",'EVT4.1'!$AI18,"")</f>
        <v/>
      </c>
      <c r="G17" s="78" t="str">
        <f>IF(Anagrafica!$A$49&lt;&gt;"",'EVT4.1'!$AI18,"")</f>
        <v/>
      </c>
      <c r="H17" s="78" t="str">
        <f>IF(Anagrafica!$A$50&lt;&gt;"",'EVT4.1'!$AI18,"")</f>
        <v/>
      </c>
      <c r="I17" s="78" t="str">
        <f>IF(Anagrafica!$A$51&lt;&gt;"",'EVT4.1'!$AI18,"")</f>
        <v/>
      </c>
      <c r="J17" s="78" t="str">
        <f>IF(Anagrafica!$A$52&lt;&gt;"",'EVT4.1'!$AI18,"")</f>
        <v/>
      </c>
      <c r="K17" s="78" t="str">
        <f>IF(Anagrafica!$A$53&lt;&gt;"",'EVT4.1'!$AI18,"")</f>
        <v/>
      </c>
      <c r="L17" s="69" t="str">
        <f t="shared" si="1"/>
        <v/>
      </c>
      <c r="M17" s="75" t="str">
        <f t="shared" si="2"/>
        <v/>
      </c>
      <c r="N17" s="37" t="str">
        <f t="shared" si="0"/>
        <v/>
      </c>
      <c r="O17" s="16"/>
      <c r="P17" s="16"/>
      <c r="Q17" s="16"/>
      <c r="R17" s="16"/>
      <c r="S17" s="16"/>
      <c r="T17" s="16"/>
      <c r="U17" s="16"/>
    </row>
    <row r="18" spans="1:21" ht="16.5" x14ac:dyDescent="0.3">
      <c r="A18" s="35" t="str">
        <f>IF(AND(Anagrafica!$D$44&gt;0,Anagrafica!A106&lt;&gt;""),Anagrafica!A106&amp;" - "&amp;Anagrafica!B106,"")</f>
        <v/>
      </c>
      <c r="B18" s="78" t="str">
        <f>IF(Anagrafica!$A$44&lt;&gt;"",'EVT4.1'!$AI19,"")</f>
        <v/>
      </c>
      <c r="C18" s="78" t="str">
        <f>IF(Anagrafica!$A$45&lt;&gt;"",'EVT4.1'!$AI19,"")</f>
        <v/>
      </c>
      <c r="D18" s="78" t="str">
        <f>IF(Anagrafica!$A$46&lt;&gt;"",'EVT4.1'!$AI19,"")</f>
        <v/>
      </c>
      <c r="E18" s="78" t="str">
        <f>IF(Anagrafica!$A$47&lt;&gt;"",'EVT4.1'!$AI19,"")</f>
        <v/>
      </c>
      <c r="F18" s="78" t="str">
        <f>IF(Anagrafica!$A$48&lt;&gt;"",'EVT4.1'!$AI19,"")</f>
        <v/>
      </c>
      <c r="G18" s="78" t="str">
        <f>IF(Anagrafica!$A$49&lt;&gt;"",'EVT4.1'!$AI19,"")</f>
        <v/>
      </c>
      <c r="H18" s="78" t="str">
        <f>IF(Anagrafica!$A$50&lt;&gt;"",'EVT4.1'!$AI19,"")</f>
        <v/>
      </c>
      <c r="I18" s="78" t="str">
        <f>IF(Anagrafica!$A$51&lt;&gt;"",'EVT4.1'!$AI19,"")</f>
        <v/>
      </c>
      <c r="J18" s="78" t="str">
        <f>IF(Anagrafica!$A$52&lt;&gt;"",'EVT4.1'!$AI19,"")</f>
        <v/>
      </c>
      <c r="K18" s="78" t="str">
        <f>IF(Anagrafica!$A$53&lt;&gt;"",'EVT4.1'!$AI19,"")</f>
        <v/>
      </c>
      <c r="L18" s="69" t="str">
        <f t="shared" si="1"/>
        <v/>
      </c>
      <c r="M18" s="75" t="str">
        <f t="shared" si="2"/>
        <v/>
      </c>
      <c r="N18" s="37" t="str">
        <f t="shared" si="0"/>
        <v/>
      </c>
      <c r="O18" s="16"/>
      <c r="P18" s="16"/>
      <c r="Q18" s="16"/>
      <c r="R18" s="16"/>
      <c r="S18" s="16"/>
      <c r="T18" s="16"/>
      <c r="U18" s="16"/>
    </row>
    <row r="19" spans="1:21" ht="16.5" x14ac:dyDescent="0.3">
      <c r="A19" s="35" t="str">
        <f>IF(AND(Anagrafica!$D$44&gt;0,Anagrafica!A107&lt;&gt;""),Anagrafica!A107&amp;" - "&amp;Anagrafica!B107,"")</f>
        <v/>
      </c>
      <c r="B19" s="78" t="str">
        <f>IF(Anagrafica!$A$44&lt;&gt;"",'EVT4.1'!$AI20,"")</f>
        <v/>
      </c>
      <c r="C19" s="78" t="str">
        <f>IF(Anagrafica!$A$45&lt;&gt;"",'EVT4.1'!$AI20,"")</f>
        <v/>
      </c>
      <c r="D19" s="78" t="str">
        <f>IF(Anagrafica!$A$46&lt;&gt;"",'EVT4.1'!$AI20,"")</f>
        <v/>
      </c>
      <c r="E19" s="78" t="str">
        <f>IF(Anagrafica!$A$47&lt;&gt;"",'EVT4.1'!$AI20,"")</f>
        <v/>
      </c>
      <c r="F19" s="78" t="str">
        <f>IF(Anagrafica!$A$48&lt;&gt;"",'EVT4.1'!$AI20,"")</f>
        <v/>
      </c>
      <c r="G19" s="78" t="str">
        <f>IF(Anagrafica!$A$49&lt;&gt;"",'EVT4.1'!$AI20,"")</f>
        <v/>
      </c>
      <c r="H19" s="78" t="str">
        <f>IF(Anagrafica!$A$50&lt;&gt;"",'EVT4.1'!$AI20,"")</f>
        <v/>
      </c>
      <c r="I19" s="78" t="str">
        <f>IF(Anagrafica!$A$51&lt;&gt;"",'EVT4.1'!$AI20,"")</f>
        <v/>
      </c>
      <c r="J19" s="78" t="str">
        <f>IF(Anagrafica!$A$52&lt;&gt;"",'EVT4.1'!$AI20,"")</f>
        <v/>
      </c>
      <c r="K19" s="78" t="str">
        <f>IF(Anagrafica!$A$53&lt;&gt;"",'EVT4.1'!$AI20,"")</f>
        <v/>
      </c>
      <c r="L19" s="69" t="str">
        <f t="shared" si="1"/>
        <v/>
      </c>
      <c r="M19" s="75" t="str">
        <f t="shared" si="2"/>
        <v/>
      </c>
      <c r="N19" s="37" t="str">
        <f t="shared" si="0"/>
        <v/>
      </c>
      <c r="O19" s="16"/>
      <c r="P19" s="16"/>
      <c r="Q19" s="16"/>
      <c r="R19" s="16"/>
      <c r="S19" s="16"/>
      <c r="T19" s="16"/>
      <c r="U19" s="16"/>
    </row>
    <row r="20" spans="1:21" ht="16.5" x14ac:dyDescent="0.3">
      <c r="A20" s="35" t="str">
        <f>IF(AND(Anagrafica!$D$44&gt;0,Anagrafica!A108&lt;&gt;""),Anagrafica!A108&amp;" - "&amp;Anagrafica!B108,"")</f>
        <v/>
      </c>
      <c r="B20" s="78" t="str">
        <f>IF(Anagrafica!$A$44&lt;&gt;"",'EVT4.1'!$AI21,"")</f>
        <v/>
      </c>
      <c r="C20" s="78" t="str">
        <f>IF(Anagrafica!$A$45&lt;&gt;"",'EVT4.1'!$AI21,"")</f>
        <v/>
      </c>
      <c r="D20" s="78" t="str">
        <f>IF(Anagrafica!$A$46&lt;&gt;"",'EVT4.1'!$AI21,"")</f>
        <v/>
      </c>
      <c r="E20" s="78" t="str">
        <f>IF(Anagrafica!$A$47&lt;&gt;"",'EVT4.1'!$AI21,"")</f>
        <v/>
      </c>
      <c r="F20" s="78" t="str">
        <f>IF(Anagrafica!$A$48&lt;&gt;"",'EVT4.1'!$AI21,"")</f>
        <v/>
      </c>
      <c r="G20" s="78" t="str">
        <f>IF(Anagrafica!$A$49&lt;&gt;"",'EVT4.1'!$AI21,"")</f>
        <v/>
      </c>
      <c r="H20" s="78" t="str">
        <f>IF(Anagrafica!$A$50&lt;&gt;"",'EVT4.1'!$AI21,"")</f>
        <v/>
      </c>
      <c r="I20" s="78" t="str">
        <f>IF(Anagrafica!$A$51&lt;&gt;"",'EVT4.1'!$AI21,"")</f>
        <v/>
      </c>
      <c r="J20" s="78" t="str">
        <f>IF(Anagrafica!$A$52&lt;&gt;"",'EVT4.1'!$AI21,"")</f>
        <v/>
      </c>
      <c r="K20" s="78" t="str">
        <f>IF(Anagrafica!$A$53&lt;&gt;"",'EVT4.1'!$AI21,"")</f>
        <v/>
      </c>
      <c r="L20" s="70" t="str">
        <f t="shared" si="1"/>
        <v/>
      </c>
      <c r="M20" s="76" t="str">
        <f t="shared" si="2"/>
        <v/>
      </c>
      <c r="N20" s="37" t="str">
        <f t="shared" si="0"/>
        <v/>
      </c>
      <c r="O20" s="16"/>
      <c r="P20" s="16"/>
      <c r="Q20" s="16"/>
      <c r="R20" s="16"/>
      <c r="S20" s="16"/>
      <c r="T20" s="16"/>
      <c r="U20" s="16"/>
    </row>
    <row r="21" spans="1:21" ht="16.5" x14ac:dyDescent="0.3">
      <c r="A21" s="35" t="str">
        <f>IF(AND(Anagrafica!$D$44&gt;0,Anagrafica!A109&lt;&gt;""),Anagrafica!A109&amp;" - "&amp;Anagrafica!B109,"")</f>
        <v/>
      </c>
      <c r="B21" s="78" t="str">
        <f>IF(Anagrafica!$A$44&lt;&gt;"",'EVT4.1'!$AI22,"")</f>
        <v/>
      </c>
      <c r="C21" s="78" t="str">
        <f>IF(Anagrafica!$A$45&lt;&gt;"",'EVT4.1'!$AI22,"")</f>
        <v/>
      </c>
      <c r="D21" s="78" t="str">
        <f>IF(Anagrafica!$A$46&lt;&gt;"",'EVT4.1'!$AI22,"")</f>
        <v/>
      </c>
      <c r="E21" s="78" t="str">
        <f>IF(Anagrafica!$A$47&lt;&gt;"",'EVT4.1'!$AI22,"")</f>
        <v/>
      </c>
      <c r="F21" s="78" t="str">
        <f>IF(Anagrafica!$A$48&lt;&gt;"",'EVT4.1'!$AI22,"")</f>
        <v/>
      </c>
      <c r="G21" s="78" t="str">
        <f>IF(Anagrafica!$A$49&lt;&gt;"",'EVT4.1'!$AI22,"")</f>
        <v/>
      </c>
      <c r="H21" s="78" t="str">
        <f>IF(Anagrafica!$A$50&lt;&gt;"",'EVT4.1'!$AI22,"")</f>
        <v/>
      </c>
      <c r="I21" s="78" t="str">
        <f>IF(Anagrafica!$A$51&lt;&gt;"",'EVT4.1'!$AI22,"")</f>
        <v/>
      </c>
      <c r="J21" s="78" t="str">
        <f>IF(Anagrafica!$A$52&lt;&gt;"",'EVT4.1'!$AI22,"")</f>
        <v/>
      </c>
      <c r="K21" s="78" t="str">
        <f>IF(Anagrafica!$A$53&lt;&gt;"",'EVT4.1'!$AI22,"")</f>
        <v/>
      </c>
      <c r="L21" s="70" t="str">
        <f t="shared" si="1"/>
        <v/>
      </c>
      <c r="M21" s="76" t="str">
        <f t="shared" si="2"/>
        <v/>
      </c>
      <c r="N21" s="37" t="str">
        <f t="shared" si="0"/>
        <v/>
      </c>
      <c r="O21" s="16"/>
      <c r="P21" s="16"/>
      <c r="Q21" s="16"/>
      <c r="R21" s="16"/>
      <c r="S21" s="16"/>
      <c r="T21" s="16"/>
      <c r="U21" s="16"/>
    </row>
    <row r="22" spans="1:21" ht="16.5" x14ac:dyDescent="0.3">
      <c r="A22" s="35" t="str">
        <f>IF(AND(Anagrafica!$D$44&gt;0,Anagrafica!A110&lt;&gt;""),Anagrafica!A110&amp;" - "&amp;Anagrafica!B110,"")</f>
        <v/>
      </c>
      <c r="B22" s="78" t="str">
        <f>IF(Anagrafica!$A$44&lt;&gt;"",'EVT4.1'!$AI23,"")</f>
        <v/>
      </c>
      <c r="C22" s="78" t="str">
        <f>IF(Anagrafica!$A$45&lt;&gt;"",'EVT4.1'!$AI23,"")</f>
        <v/>
      </c>
      <c r="D22" s="78" t="str">
        <f>IF(Anagrafica!$A$46&lt;&gt;"",'EVT4.1'!$AI23,"")</f>
        <v/>
      </c>
      <c r="E22" s="78" t="str">
        <f>IF(Anagrafica!$A$47&lt;&gt;"",'EVT4.1'!$AI23,"")</f>
        <v/>
      </c>
      <c r="F22" s="78" t="str">
        <f>IF(Anagrafica!$A$48&lt;&gt;"",'EVT4.1'!$AI23,"")</f>
        <v/>
      </c>
      <c r="G22" s="78" t="str">
        <f>IF(Anagrafica!$A$49&lt;&gt;"",'EVT4.1'!$AI23,"")</f>
        <v/>
      </c>
      <c r="H22" s="78" t="str">
        <f>IF(Anagrafica!$A$50&lt;&gt;"",'EVT4.1'!$AI23,"")</f>
        <v/>
      </c>
      <c r="I22" s="78" t="str">
        <f>IF(Anagrafica!$A$51&lt;&gt;"",'EVT4.1'!$AI23,"")</f>
        <v/>
      </c>
      <c r="J22" s="78" t="str">
        <f>IF(Anagrafica!$A$52&lt;&gt;"",'EVT4.1'!$AI23,"")</f>
        <v/>
      </c>
      <c r="K22" s="78" t="str">
        <f>IF(Anagrafica!$A$53&lt;&gt;"",'EVT4.1'!$AI23,"")</f>
        <v/>
      </c>
      <c r="L22" s="70" t="str">
        <f t="shared" si="1"/>
        <v/>
      </c>
      <c r="M22" s="76" t="str">
        <f t="shared" si="2"/>
        <v/>
      </c>
      <c r="N22" s="37" t="str">
        <f t="shared" si="0"/>
        <v/>
      </c>
      <c r="P22" s="16"/>
      <c r="Q22" s="16"/>
      <c r="R22" s="16"/>
      <c r="S22" s="16"/>
      <c r="T22" s="16"/>
      <c r="U22" s="16"/>
    </row>
    <row r="23" spans="1:21" ht="16.5" x14ac:dyDescent="0.3">
      <c r="A23" s="35" t="str">
        <f>IF(AND(Anagrafica!$D$44&gt;0,Anagrafica!A111&lt;&gt;""),Anagrafica!A111&amp;" - "&amp;Anagrafica!B111,"")</f>
        <v/>
      </c>
      <c r="B23" s="78" t="str">
        <f>IF(Anagrafica!$A$44&lt;&gt;"",'EVT4.1'!$AI24,"")</f>
        <v/>
      </c>
      <c r="C23" s="78" t="str">
        <f>IF(Anagrafica!$A$45&lt;&gt;"",'EVT4.1'!$AI24,"")</f>
        <v/>
      </c>
      <c r="D23" s="78" t="str">
        <f>IF(Anagrafica!$A$46&lt;&gt;"",'EVT4.1'!$AI24,"")</f>
        <v/>
      </c>
      <c r="E23" s="78" t="str">
        <f>IF(Anagrafica!$A$47&lt;&gt;"",'EVT4.1'!$AI24,"")</f>
        <v/>
      </c>
      <c r="F23" s="78" t="str">
        <f>IF(Anagrafica!$A$48&lt;&gt;"",'EVT4.1'!$AI24,"")</f>
        <v/>
      </c>
      <c r="G23" s="78" t="str">
        <f>IF(Anagrafica!$A$49&lt;&gt;"",'EVT4.1'!$AI24,"")</f>
        <v/>
      </c>
      <c r="H23" s="78" t="str">
        <f>IF(Anagrafica!$A$50&lt;&gt;"",'EVT4.1'!$AI24,"")</f>
        <v/>
      </c>
      <c r="I23" s="78" t="str">
        <f>IF(Anagrafica!$A$51&lt;&gt;"",'EVT4.1'!$AI24,"")</f>
        <v/>
      </c>
      <c r="J23" s="78" t="str">
        <f>IF(Anagrafica!$A$52&lt;&gt;"",'EVT4.1'!$AI24,"")</f>
        <v/>
      </c>
      <c r="K23" s="78" t="str">
        <f>IF(Anagrafica!$A$53&lt;&gt;"",'EVT4.1'!$AI24,"")</f>
        <v/>
      </c>
      <c r="L23" s="70" t="str">
        <f t="shared" si="1"/>
        <v/>
      </c>
      <c r="M23" s="76" t="str">
        <f t="shared" si="2"/>
        <v/>
      </c>
      <c r="N23" s="37" t="str">
        <f t="shared" si="0"/>
        <v/>
      </c>
      <c r="R23" s="16"/>
      <c r="S23" s="16"/>
      <c r="T23" s="16"/>
      <c r="U23" s="16"/>
    </row>
    <row r="24" spans="1:21" ht="16.5" x14ac:dyDescent="0.3">
      <c r="A24" s="35" t="str">
        <f>IF(AND(Anagrafica!$D$44&gt;0,Anagrafica!A112&lt;&gt;""),Anagrafica!A112&amp;" - "&amp;Anagrafica!B112,"")</f>
        <v/>
      </c>
      <c r="B24" s="78" t="str">
        <f>IF(Anagrafica!$A$44&lt;&gt;"",'EVT4.1'!$AI25,"")</f>
        <v/>
      </c>
      <c r="C24" s="78" t="str">
        <f>IF(Anagrafica!$A$45&lt;&gt;"",'EVT4.1'!$AI25,"")</f>
        <v/>
      </c>
      <c r="D24" s="78" t="str">
        <f>IF(Anagrafica!$A$46&lt;&gt;"",'EVT4.1'!$AI25,"")</f>
        <v/>
      </c>
      <c r="E24" s="78" t="str">
        <f>IF(Anagrafica!$A$47&lt;&gt;"",'EVT4.1'!$AI25,"")</f>
        <v/>
      </c>
      <c r="F24" s="78" t="str">
        <f>IF(Anagrafica!$A$48&lt;&gt;"",'EVT4.1'!$AI25,"")</f>
        <v/>
      </c>
      <c r="G24" s="78" t="str">
        <f>IF(Anagrafica!$A$49&lt;&gt;"",'EVT4.1'!$AI25,"")</f>
        <v/>
      </c>
      <c r="H24" s="78" t="str">
        <f>IF(Anagrafica!$A$50&lt;&gt;"",'EVT4.1'!$AI25,"")</f>
        <v/>
      </c>
      <c r="I24" s="78" t="str">
        <f>IF(Anagrafica!$A$51&lt;&gt;"",'EVT4.1'!$AI25,"")</f>
        <v/>
      </c>
      <c r="J24" s="78" t="str">
        <f>IF(Anagrafica!$A$52&lt;&gt;"",'EVT4.1'!$AI25,"")</f>
        <v/>
      </c>
      <c r="K24" s="78" t="str">
        <f>IF(Anagrafica!$A$53&lt;&gt;"",'EVT4.1'!$AI25,"")</f>
        <v/>
      </c>
      <c r="L24" s="70" t="str">
        <f t="shared" si="1"/>
        <v/>
      </c>
      <c r="M24" s="76" t="str">
        <f t="shared" si="2"/>
        <v/>
      </c>
      <c r="N24" s="37" t="str">
        <f t="shared" si="0"/>
        <v/>
      </c>
      <c r="T24" s="16"/>
      <c r="U24" s="16"/>
    </row>
    <row r="25" spans="1:21" ht="17.25" thickBot="1" x14ac:dyDescent="0.35">
      <c r="A25" s="44" t="str">
        <f>IF(AND(Anagrafica!$D$44&gt;0,Anagrafica!A113&lt;&gt;""),Anagrafica!A113&amp;" - "&amp;Anagrafica!B113,"")</f>
        <v/>
      </c>
      <c r="B25" s="98" t="str">
        <f>IF(Anagrafica!$A$44&lt;&gt;"",'EVT4.1'!$AI26,"")</f>
        <v/>
      </c>
      <c r="C25" s="98" t="str">
        <f>IF(Anagrafica!$A$45&lt;&gt;"",'EVT4.1'!$AI26,"")</f>
        <v/>
      </c>
      <c r="D25" s="98" t="str">
        <f>IF(Anagrafica!$A$46&lt;&gt;"",'EVT4.1'!$AI26,"")</f>
        <v/>
      </c>
      <c r="E25" s="98" t="str">
        <f>IF(Anagrafica!$A$47&lt;&gt;"",'EVT4.1'!$AI26,"")</f>
        <v/>
      </c>
      <c r="F25" s="98" t="str">
        <f>IF(Anagrafica!$A$48&lt;&gt;"",'EVT4.1'!$AI26,"")</f>
        <v/>
      </c>
      <c r="G25" s="98" t="str">
        <f>IF(Anagrafica!$A$49&lt;&gt;"",'EVT4.1'!$AI26,"")</f>
        <v/>
      </c>
      <c r="H25" s="98" t="str">
        <f>IF(Anagrafica!$A$50&lt;&gt;"",'EVT4.1'!$AI26,"")</f>
        <v/>
      </c>
      <c r="I25" s="98" t="str">
        <f>IF(Anagrafica!$A$51&lt;&gt;"",'EVT4.1'!$AI26,"")</f>
        <v/>
      </c>
      <c r="J25" s="98" t="str">
        <f>IF(Anagrafica!$A$52&lt;&gt;"",'EVT4.1'!$AI26,"")</f>
        <v/>
      </c>
      <c r="K25" s="98" t="str">
        <f>IF(Anagrafica!$A$53&lt;&gt;"",'EVT4.1'!$AI26,"")</f>
        <v/>
      </c>
      <c r="L25" s="99" t="str">
        <f t="shared" si="1"/>
        <v/>
      </c>
      <c r="M25" s="100" t="str">
        <f t="shared" si="2"/>
        <v/>
      </c>
      <c r="N25" s="101" t="str">
        <f t="shared" si="0"/>
        <v/>
      </c>
    </row>
    <row r="26" spans="1:21" x14ac:dyDescent="0.2">
      <c r="A26" s="42"/>
      <c r="B26" s="71"/>
      <c r="C26" s="42"/>
      <c r="D26" s="42"/>
      <c r="E26" s="42"/>
      <c r="F26" s="42"/>
      <c r="G26" s="42"/>
      <c r="H26" s="42"/>
      <c r="I26" s="42"/>
      <c r="J26" s="42"/>
      <c r="K26" s="42"/>
      <c r="L26" s="73"/>
      <c r="M26" s="42"/>
      <c r="N26" s="102"/>
    </row>
  </sheetData>
  <mergeCells count="3">
    <mergeCell ref="A5:N5"/>
    <mergeCell ref="A1:AG1"/>
    <mergeCell ref="A7:K7"/>
  </mergeCells>
  <phoneticPr fontId="0" type="noConversion"/>
  <conditionalFormatting sqref="N11:N25">
    <cfRule type="cellIs" dxfId="333" priority="1" stopIfTrue="1" operator="equal">
      <formula>0</formula>
    </cfRule>
    <cfRule type="cellIs" dxfId="332" priority="2" stopIfTrue="1" operator="equal">
      <formula>LARGE($N$11:$N$25,1)</formula>
    </cfRule>
  </conditionalFormatting>
  <hyperlinks>
    <hyperlink ref="A1" location="Anagrafica!A1" display="Torna alla scheda Anagrafica" xr:uid="{00000000-0004-0000-0400-000000000000}"/>
  </hyperlinks>
  <pageMargins left="0.75" right="0.75" top="1" bottom="1" header="0.5" footer="0.5"/>
  <pageSetup paperSize="9" scale="74" orientation="landscape" r:id="rId1"/>
  <headerFooter alignWithMargins="0">
    <oddFooter>&amp;L&amp;"Arial Narrow,Normale"&amp;8&amp;D&amp;R&amp;"Arial Narrow,Normale"&amp;A</oddFoot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Foglio70">
    <tabColor indexed="42"/>
    <pageSetUpPr fitToPage="1"/>
  </sheetPr>
  <dimension ref="A1:AI123"/>
  <sheetViews>
    <sheetView showGridLines="0" view="pageBreakPreview" topLeftCell="A5" zoomScaleNormal="100" workbookViewId="0">
      <selection activeCell="U38" sqref="U38"/>
    </sheetView>
  </sheetViews>
  <sheetFormatPr defaultColWidth="9.140625" defaultRowHeight="12.75" x14ac:dyDescent="0.2"/>
  <cols>
    <col min="1" max="2" width="3.85546875" style="3" customWidth="1"/>
    <col min="3" max="3" width="3.85546875" style="5" bestFit="1" customWidth="1"/>
    <col min="4" max="4" width="3.140625" style="3" customWidth="1"/>
    <col min="5" max="31" width="3" style="3" customWidth="1"/>
    <col min="32" max="32" width="2.42578125" style="3" customWidth="1"/>
    <col min="33" max="33" width="3.5703125" style="26" customWidth="1"/>
    <col min="34" max="35" width="10.85546875" style="3" customWidth="1"/>
    <col min="36" max="43" width="3" style="3" customWidth="1"/>
    <col min="44" max="44" width="3.140625" style="3" customWidth="1"/>
    <col min="45" max="16384" width="9.140625" style="3"/>
  </cols>
  <sheetData>
    <row r="1" spans="1:35" ht="26.25" customHeight="1" x14ac:dyDescent="0.2">
      <c r="A1" s="353" t="s">
        <v>21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</row>
    <row r="2" spans="1:35" s="30" customFormat="1" ht="13.5" x14ac:dyDescent="0.25">
      <c r="A2" s="45" t="s">
        <v>16</v>
      </c>
      <c r="B2" s="46"/>
      <c r="C2" s="47"/>
      <c r="D2" s="48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9"/>
      <c r="AH2" s="49"/>
      <c r="AI2" s="49"/>
    </row>
    <row r="3" spans="1:35" s="31" customFormat="1" ht="13.5" x14ac:dyDescent="0.25">
      <c r="A3" s="50"/>
      <c r="B3" s="50"/>
      <c r="C3" s="51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</row>
    <row r="4" spans="1:35" s="9" customFormat="1" ht="6" customHeight="1" x14ac:dyDescent="0.3">
      <c r="A4" s="52"/>
      <c r="B4" s="52"/>
      <c r="C4" s="53"/>
      <c r="D4" s="54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</row>
    <row r="5" spans="1:35" s="9" customFormat="1" ht="39.75" customHeight="1" x14ac:dyDescent="0.3">
      <c r="A5" s="411" t="str">
        <f>IF(Anagrafica!A3&lt;&gt;"",Anagrafica!A3,"")</f>
        <v>CDC ___/______/______ ANNO_______ (agg. P se plurien.) 
TITOLO DEL CDC______________________________</v>
      </c>
      <c r="B5" s="411"/>
      <c r="C5" s="411"/>
      <c r="D5" s="411"/>
      <c r="E5" s="411"/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  <c r="Q5" s="411"/>
      <c r="R5" s="411"/>
      <c r="S5" s="411"/>
      <c r="T5" s="411"/>
      <c r="U5" s="411"/>
      <c r="V5" s="411"/>
      <c r="W5" s="411"/>
      <c r="X5" s="411"/>
      <c r="Y5" s="411"/>
      <c r="Z5" s="411"/>
      <c r="AA5" s="411"/>
      <c r="AB5" s="411"/>
      <c r="AC5" s="411"/>
      <c r="AD5" s="411"/>
      <c r="AE5" s="411"/>
      <c r="AF5" s="411"/>
      <c r="AG5" s="411"/>
      <c r="AH5" s="411"/>
      <c r="AI5" s="411"/>
    </row>
    <row r="6" spans="1:35" s="9" customFormat="1" ht="20.25" x14ac:dyDescent="0.3">
      <c r="A6" s="33"/>
      <c r="B6" s="33"/>
      <c r="C6" s="58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</row>
    <row r="7" spans="1:35" s="9" customFormat="1" ht="20.25" x14ac:dyDescent="0.3">
      <c r="C7" s="10"/>
      <c r="D7" s="11"/>
    </row>
    <row r="8" spans="1:35" s="72" customFormat="1" ht="18.75" x14ac:dyDescent="0.3">
      <c r="A8" s="412" t="str">
        <f>"Criterio: "&amp; Anagrafica!A43&amp;" - "&amp;Anagrafica!B43</f>
        <v xml:space="preserve">Criterio:  - </v>
      </c>
      <c r="B8" s="412"/>
      <c r="C8" s="412"/>
      <c r="D8" s="412"/>
      <c r="E8" s="412"/>
      <c r="F8" s="412"/>
      <c r="G8" s="412"/>
      <c r="H8" s="412"/>
      <c r="I8" s="412"/>
      <c r="J8" s="412"/>
      <c r="K8" s="412"/>
      <c r="L8" s="412"/>
      <c r="M8" s="412"/>
      <c r="N8" s="412"/>
      <c r="O8" s="412"/>
      <c r="P8" s="412"/>
      <c r="Q8" s="412"/>
      <c r="R8" s="412"/>
      <c r="S8" s="412"/>
      <c r="T8" s="412"/>
      <c r="U8" s="412"/>
      <c r="V8" s="412"/>
      <c r="W8" s="412"/>
      <c r="X8" s="412"/>
      <c r="Y8" s="412"/>
      <c r="Z8" s="412"/>
      <c r="AA8" s="412"/>
      <c r="AB8" s="412"/>
      <c r="AC8" s="412"/>
      <c r="AD8" s="412"/>
      <c r="AE8" s="412"/>
      <c r="AF8" s="412"/>
      <c r="AG8" s="412"/>
      <c r="AH8" s="82" t="s">
        <v>15</v>
      </c>
      <c r="AI8" s="83" t="str">
        <f>IF(+Anagrafica!C43&lt;&gt;"",Anagrafica!C43,"")</f>
        <v/>
      </c>
    </row>
    <row r="9" spans="1:35" s="1" customFormat="1" ht="24" customHeight="1" x14ac:dyDescent="0.3">
      <c r="A9" s="413" t="str">
        <f>"Sottocriterio: " &amp; Anagrafica!A52&amp;" - "&amp;Anagrafica!B52</f>
        <v xml:space="preserve">Sottocriterio:  - </v>
      </c>
      <c r="B9" s="413"/>
      <c r="C9" s="413"/>
      <c r="D9" s="413"/>
      <c r="E9" s="413"/>
      <c r="F9" s="413"/>
      <c r="G9" s="413"/>
      <c r="H9" s="413"/>
      <c r="I9" s="413"/>
      <c r="J9" s="413"/>
      <c r="K9" s="413"/>
      <c r="L9" s="413"/>
      <c r="M9" s="413"/>
      <c r="N9" s="413"/>
      <c r="O9" s="413"/>
      <c r="P9" s="413"/>
      <c r="Q9" s="413"/>
      <c r="R9" s="413"/>
      <c r="S9" s="413"/>
      <c r="T9" s="413"/>
      <c r="U9" s="413"/>
      <c r="V9" s="413"/>
      <c r="W9" s="413"/>
      <c r="X9" s="413"/>
      <c r="Y9" s="413"/>
      <c r="Z9" s="413"/>
      <c r="AA9" s="413"/>
      <c r="AB9" s="413"/>
      <c r="AC9" s="413"/>
      <c r="AD9" s="413"/>
      <c r="AE9" s="413"/>
      <c r="AF9" s="413"/>
      <c r="AG9" s="413"/>
      <c r="AH9" s="65" t="s">
        <v>18</v>
      </c>
      <c r="AI9" s="84" t="str">
        <f>IF(+Anagrafica!C52&lt;&gt;"",Anagrafica!C52,"")</f>
        <v/>
      </c>
    </row>
    <row r="10" spans="1:35" ht="18" x14ac:dyDescent="0.25">
      <c r="B10" s="1"/>
      <c r="D10" s="1"/>
      <c r="AB10" s="4"/>
      <c r="AC10" s="4"/>
      <c r="AD10" s="4"/>
      <c r="AE10" s="4"/>
    </row>
    <row r="11" spans="1:35" ht="29.25" customHeight="1" x14ac:dyDescent="0.2">
      <c r="A11" s="385" t="s">
        <v>17</v>
      </c>
      <c r="B11" s="385"/>
      <c r="C11" s="385"/>
      <c r="D11" s="385"/>
      <c r="E11" s="385"/>
      <c r="F11" s="385"/>
      <c r="G11" s="385"/>
      <c r="H11" s="385"/>
      <c r="I11" s="385"/>
      <c r="J11" s="385"/>
      <c r="K11" s="385"/>
      <c r="L11" s="385"/>
      <c r="M11" s="385"/>
      <c r="N11" s="385"/>
      <c r="O11" s="385"/>
      <c r="P11" s="385"/>
      <c r="Q11" s="385"/>
      <c r="R11" s="385"/>
      <c r="S11" s="385"/>
      <c r="T11" s="385" t="s">
        <v>23</v>
      </c>
      <c r="U11" s="385"/>
      <c r="V11" s="385"/>
      <c r="W11" s="385"/>
      <c r="X11" s="385" t="s">
        <v>25</v>
      </c>
      <c r="Y11" s="385"/>
      <c r="Z11" s="385"/>
      <c r="AA11" s="385"/>
      <c r="AB11" s="385" t="s">
        <v>24</v>
      </c>
      <c r="AC11" s="385"/>
      <c r="AD11" s="385"/>
      <c r="AE11" s="385"/>
      <c r="AF11" s="26"/>
      <c r="AI11" s="21" t="s">
        <v>19</v>
      </c>
    </row>
    <row r="12" spans="1:35" ht="16.5" x14ac:dyDescent="0.3">
      <c r="A12" s="61" t="str">
        <f>IF($AI$9&lt;&gt;"",IF(Anagrafica!A99&lt;&gt;"",Anagrafica!A99,""),"")</f>
        <v/>
      </c>
      <c r="B12" s="409" t="str">
        <f>IF(A12&lt;&gt;"",IF(Anagrafica!B99&lt;&gt;"",Anagrafica!B99,""),"")</f>
        <v/>
      </c>
      <c r="C12" s="409"/>
      <c r="D12" s="409"/>
      <c r="E12" s="409"/>
      <c r="F12" s="409"/>
      <c r="G12" s="409"/>
      <c r="H12" s="409"/>
      <c r="I12" s="409"/>
      <c r="J12" s="409"/>
      <c r="K12" s="409"/>
      <c r="L12" s="409"/>
      <c r="M12" s="409"/>
      <c r="N12" s="409"/>
      <c r="O12" s="409"/>
      <c r="P12" s="409"/>
      <c r="Q12" s="409"/>
      <c r="R12" s="409"/>
      <c r="S12" s="410"/>
      <c r="T12" s="372" t="str">
        <f>IF(A12&lt;&gt;"",IF(AI31&lt;&gt;"",AI31,0)+IF(AI50&lt;&gt;"",AI50,0)+IF(AI69&lt;&gt;"",AI69,0)+IF(AI88&lt;&gt;"",AI88,0)+IF(AI107&lt;&gt;"",AI107,0),"")</f>
        <v/>
      </c>
      <c r="U12" s="373"/>
      <c r="V12" s="373"/>
      <c r="W12" s="373"/>
      <c r="X12" s="372" t="str">
        <f>IF(T12&lt;&gt;"",ROUND(T12/COUNTA(Anagrafica!$B$89:$C$93),3),"")</f>
        <v/>
      </c>
      <c r="Y12" s="373"/>
      <c r="Z12" s="373"/>
      <c r="AA12" s="390"/>
      <c r="AB12" s="372" t="str">
        <f>IF(T12="","",IF(T12&gt;0,ROUND(X12/LARGE($X$12:$AA$26,1),3),0))</f>
        <v/>
      </c>
      <c r="AC12" s="373"/>
      <c r="AD12" s="373"/>
      <c r="AE12" s="390"/>
      <c r="AF12" s="94"/>
      <c r="AG12" s="94"/>
      <c r="AH12" s="95"/>
      <c r="AI12" s="85" t="str">
        <f t="shared" ref="AI12:AI26" si="0">IF(AB12&lt;&gt;"",IF(AB12&gt;0,ROUND(AB12*IF($AI$9&lt;&gt;"",$AI$9,$AI$8),3),0),"")</f>
        <v/>
      </c>
    </row>
    <row r="13" spans="1:35" ht="16.5" x14ac:dyDescent="0.3">
      <c r="A13" s="62" t="str">
        <f>IF($AI$9&lt;&gt;"",IF(Anagrafica!A100&lt;&gt;"",Anagrafica!A100,""),"")</f>
        <v/>
      </c>
      <c r="B13" s="374" t="str">
        <f>IF(A13&lt;&gt;"",IF(Anagrafica!B100&lt;&gt;"",Anagrafica!B100,""),"")</f>
        <v/>
      </c>
      <c r="C13" s="374"/>
      <c r="D13" s="374"/>
      <c r="E13" s="374"/>
      <c r="F13" s="374"/>
      <c r="G13" s="374"/>
      <c r="H13" s="374"/>
      <c r="I13" s="374"/>
      <c r="J13" s="374"/>
      <c r="K13" s="374"/>
      <c r="L13" s="374"/>
      <c r="M13" s="374"/>
      <c r="N13" s="374"/>
      <c r="O13" s="374"/>
      <c r="P13" s="374"/>
      <c r="Q13" s="374"/>
      <c r="R13" s="374"/>
      <c r="S13" s="376"/>
      <c r="T13" s="401" t="str">
        <f t="shared" ref="T13:T26" si="1">IF(A13&lt;&gt;"",IF(AI32&lt;&gt;"",AI32,0)+IF(AI51&lt;&gt;"",AI51,0)+IF(AI70&lt;&gt;"",AI70,0)+IF(AI89&lt;&gt;"",AI89,0)+IF(AI108&lt;&gt;"",AI108,0),"")</f>
        <v/>
      </c>
      <c r="U13" s="402"/>
      <c r="V13" s="402"/>
      <c r="W13" s="402"/>
      <c r="X13" s="401" t="str">
        <f>IF(T13&lt;&gt;"",ROUND(T13/COUNTA(Anagrafica!$B$89:$C$93),3),"")</f>
        <v/>
      </c>
      <c r="Y13" s="402"/>
      <c r="Z13" s="402"/>
      <c r="AA13" s="403"/>
      <c r="AB13" s="401" t="str">
        <f t="shared" ref="AB13:AB26" si="2">IF(T13="","",IF(T13&gt;0,ROUND(X13/LARGE($X$12:$AA$26,1),3),0))</f>
        <v/>
      </c>
      <c r="AC13" s="402"/>
      <c r="AD13" s="402"/>
      <c r="AE13" s="403"/>
      <c r="AF13" s="96"/>
      <c r="AG13" s="96"/>
      <c r="AH13" s="97"/>
      <c r="AI13" s="86" t="str">
        <f t="shared" si="0"/>
        <v/>
      </c>
    </row>
    <row r="14" spans="1:35" ht="16.5" x14ac:dyDescent="0.3">
      <c r="A14" s="62" t="str">
        <f>IF($AI$9&lt;&gt;"",IF(Anagrafica!A101&lt;&gt;"",Anagrafica!A101,""),"")</f>
        <v/>
      </c>
      <c r="B14" s="374" t="str">
        <f>IF(A14&lt;&gt;"",IF(Anagrafica!B101&lt;&gt;"",Anagrafica!B101,""),"")</f>
        <v/>
      </c>
      <c r="C14" s="374"/>
      <c r="D14" s="374"/>
      <c r="E14" s="374"/>
      <c r="F14" s="374"/>
      <c r="G14" s="374"/>
      <c r="H14" s="374"/>
      <c r="I14" s="374"/>
      <c r="J14" s="374"/>
      <c r="K14" s="374"/>
      <c r="L14" s="374"/>
      <c r="M14" s="374"/>
      <c r="N14" s="374"/>
      <c r="O14" s="374"/>
      <c r="P14" s="374"/>
      <c r="Q14" s="374"/>
      <c r="R14" s="374"/>
      <c r="S14" s="376"/>
      <c r="T14" s="401" t="str">
        <f t="shared" si="1"/>
        <v/>
      </c>
      <c r="U14" s="402"/>
      <c r="V14" s="402"/>
      <c r="W14" s="402"/>
      <c r="X14" s="401" t="str">
        <f>IF(T14&lt;&gt;"",ROUND(T14/COUNTA(Anagrafica!$B$89:$C$93),3),"")</f>
        <v/>
      </c>
      <c r="Y14" s="402"/>
      <c r="Z14" s="402"/>
      <c r="AA14" s="403"/>
      <c r="AB14" s="401" t="str">
        <f t="shared" si="2"/>
        <v/>
      </c>
      <c r="AC14" s="402"/>
      <c r="AD14" s="402"/>
      <c r="AE14" s="403"/>
      <c r="AF14" s="96"/>
      <c r="AG14" s="96"/>
      <c r="AH14" s="97"/>
      <c r="AI14" s="86" t="str">
        <f t="shared" si="0"/>
        <v/>
      </c>
    </row>
    <row r="15" spans="1:35" ht="16.5" x14ac:dyDescent="0.3">
      <c r="A15" s="62" t="str">
        <f>IF($AI$9&lt;&gt;"",IF(Anagrafica!A102&lt;&gt;"",Anagrafica!A102,""),"")</f>
        <v/>
      </c>
      <c r="B15" s="374" t="str">
        <f>IF(A15&lt;&gt;"",IF(Anagrafica!B102&lt;&gt;"",Anagrafica!B102,""),"")</f>
        <v/>
      </c>
      <c r="C15" s="374"/>
      <c r="D15" s="374"/>
      <c r="E15" s="374"/>
      <c r="F15" s="374"/>
      <c r="G15" s="374"/>
      <c r="H15" s="374"/>
      <c r="I15" s="374"/>
      <c r="J15" s="374"/>
      <c r="K15" s="374"/>
      <c r="L15" s="374"/>
      <c r="M15" s="374"/>
      <c r="N15" s="374"/>
      <c r="O15" s="374"/>
      <c r="P15" s="374"/>
      <c r="Q15" s="374"/>
      <c r="R15" s="374"/>
      <c r="S15" s="376"/>
      <c r="T15" s="401" t="str">
        <f t="shared" si="1"/>
        <v/>
      </c>
      <c r="U15" s="402"/>
      <c r="V15" s="402"/>
      <c r="W15" s="402"/>
      <c r="X15" s="401" t="str">
        <f>IF(T15&lt;&gt;"",ROUND(T15/COUNTA(Anagrafica!$B$89:$C$93),3),"")</f>
        <v/>
      </c>
      <c r="Y15" s="402"/>
      <c r="Z15" s="402"/>
      <c r="AA15" s="403"/>
      <c r="AB15" s="401" t="str">
        <f t="shared" si="2"/>
        <v/>
      </c>
      <c r="AC15" s="402"/>
      <c r="AD15" s="402"/>
      <c r="AE15" s="403"/>
      <c r="AF15" s="96"/>
      <c r="AG15" s="96"/>
      <c r="AH15" s="97"/>
      <c r="AI15" s="86" t="str">
        <f t="shared" si="0"/>
        <v/>
      </c>
    </row>
    <row r="16" spans="1:35" ht="16.5" x14ac:dyDescent="0.3">
      <c r="A16" s="62" t="str">
        <f>IF($AI$9&lt;&gt;"",IF(Anagrafica!A103&lt;&gt;"",Anagrafica!A103,""),"")</f>
        <v/>
      </c>
      <c r="B16" s="374" t="str">
        <f>IF(A16&lt;&gt;"",IF(Anagrafica!B103&lt;&gt;"",Anagrafica!B103,""),"")</f>
        <v/>
      </c>
      <c r="C16" s="374"/>
      <c r="D16" s="374"/>
      <c r="E16" s="374"/>
      <c r="F16" s="374"/>
      <c r="G16" s="374"/>
      <c r="H16" s="374"/>
      <c r="I16" s="374"/>
      <c r="J16" s="374"/>
      <c r="K16" s="374"/>
      <c r="L16" s="374"/>
      <c r="M16" s="374"/>
      <c r="N16" s="374"/>
      <c r="O16" s="374"/>
      <c r="P16" s="374"/>
      <c r="Q16" s="374"/>
      <c r="R16" s="374"/>
      <c r="S16" s="376"/>
      <c r="T16" s="401" t="str">
        <f t="shared" si="1"/>
        <v/>
      </c>
      <c r="U16" s="402"/>
      <c r="V16" s="402"/>
      <c r="W16" s="402"/>
      <c r="X16" s="401" t="str">
        <f>IF(T16&lt;&gt;"",ROUND(T16/COUNTA(Anagrafica!$B$89:$C$93),3),"")</f>
        <v/>
      </c>
      <c r="Y16" s="402"/>
      <c r="Z16" s="402"/>
      <c r="AA16" s="403"/>
      <c r="AB16" s="401" t="str">
        <f t="shared" si="2"/>
        <v/>
      </c>
      <c r="AC16" s="402"/>
      <c r="AD16" s="402"/>
      <c r="AE16" s="403"/>
      <c r="AF16" s="96"/>
      <c r="AG16" s="96"/>
      <c r="AH16" s="97"/>
      <c r="AI16" s="86" t="str">
        <f t="shared" si="0"/>
        <v/>
      </c>
    </row>
    <row r="17" spans="1:35" ht="16.5" x14ac:dyDescent="0.3">
      <c r="A17" s="62" t="str">
        <f>IF($AI$9&lt;&gt;"",IF(Anagrafica!A104&lt;&gt;"",Anagrafica!A104,""),"")</f>
        <v/>
      </c>
      <c r="B17" s="374" t="str">
        <f>IF(A17&lt;&gt;"",IF(Anagrafica!B104&lt;&gt;"",Anagrafica!B104,""),"")</f>
        <v/>
      </c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4"/>
      <c r="N17" s="374"/>
      <c r="O17" s="374"/>
      <c r="P17" s="374"/>
      <c r="Q17" s="374"/>
      <c r="R17" s="374"/>
      <c r="S17" s="376"/>
      <c r="T17" s="401" t="str">
        <f t="shared" si="1"/>
        <v/>
      </c>
      <c r="U17" s="402"/>
      <c r="V17" s="402"/>
      <c r="W17" s="402"/>
      <c r="X17" s="401" t="str">
        <f>IF(T17&lt;&gt;"",ROUND(T17/COUNTA(Anagrafica!$B$89:$C$93),3),"")</f>
        <v/>
      </c>
      <c r="Y17" s="402"/>
      <c r="Z17" s="402"/>
      <c r="AA17" s="403"/>
      <c r="AB17" s="401" t="str">
        <f t="shared" si="2"/>
        <v/>
      </c>
      <c r="AC17" s="402"/>
      <c r="AD17" s="402"/>
      <c r="AE17" s="403"/>
      <c r="AF17" s="96"/>
      <c r="AG17" s="96"/>
      <c r="AH17" s="97"/>
      <c r="AI17" s="86" t="str">
        <f t="shared" si="0"/>
        <v/>
      </c>
    </row>
    <row r="18" spans="1:35" ht="16.5" x14ac:dyDescent="0.3">
      <c r="A18" s="62" t="str">
        <f>IF($AI$9&lt;&gt;"",IF(Anagrafica!A105&lt;&gt;"",Anagrafica!A105,""),"")</f>
        <v/>
      </c>
      <c r="B18" s="374" t="str">
        <f>IF(A18&lt;&gt;"",IF(Anagrafica!B105&lt;&gt;"",Anagrafica!B105,""),"")</f>
        <v/>
      </c>
      <c r="C18" s="374"/>
      <c r="D18" s="374"/>
      <c r="E18" s="374"/>
      <c r="F18" s="374"/>
      <c r="G18" s="374"/>
      <c r="H18" s="374"/>
      <c r="I18" s="374"/>
      <c r="J18" s="374"/>
      <c r="K18" s="374"/>
      <c r="L18" s="374"/>
      <c r="M18" s="374"/>
      <c r="N18" s="374"/>
      <c r="O18" s="374"/>
      <c r="P18" s="374"/>
      <c r="Q18" s="374"/>
      <c r="R18" s="374"/>
      <c r="S18" s="376"/>
      <c r="T18" s="401" t="str">
        <f t="shared" si="1"/>
        <v/>
      </c>
      <c r="U18" s="402"/>
      <c r="V18" s="402"/>
      <c r="W18" s="402"/>
      <c r="X18" s="401" t="str">
        <f>IF(T18&lt;&gt;"",ROUND(T18/COUNTA(Anagrafica!$B$89:$C$93),3),"")</f>
        <v/>
      </c>
      <c r="Y18" s="402"/>
      <c r="Z18" s="402"/>
      <c r="AA18" s="403"/>
      <c r="AB18" s="401" t="str">
        <f t="shared" si="2"/>
        <v/>
      </c>
      <c r="AC18" s="402"/>
      <c r="AD18" s="402"/>
      <c r="AE18" s="403"/>
      <c r="AF18" s="96"/>
      <c r="AG18" s="96"/>
      <c r="AH18" s="97"/>
      <c r="AI18" s="86" t="str">
        <f t="shared" si="0"/>
        <v/>
      </c>
    </row>
    <row r="19" spans="1:35" ht="16.5" x14ac:dyDescent="0.3">
      <c r="A19" s="62" t="str">
        <f>IF($AI$9&lt;&gt;"",IF(Anagrafica!A106&lt;&gt;"",Anagrafica!A106,""),"")</f>
        <v/>
      </c>
      <c r="B19" s="374" t="str">
        <f>IF(A19&lt;&gt;"",IF(Anagrafica!B106&lt;&gt;"",Anagrafica!B106,""),"")</f>
        <v/>
      </c>
      <c r="C19" s="374"/>
      <c r="D19" s="374"/>
      <c r="E19" s="374"/>
      <c r="F19" s="374"/>
      <c r="G19" s="374"/>
      <c r="H19" s="374"/>
      <c r="I19" s="374"/>
      <c r="J19" s="374"/>
      <c r="K19" s="374"/>
      <c r="L19" s="374"/>
      <c r="M19" s="374"/>
      <c r="N19" s="374"/>
      <c r="O19" s="374"/>
      <c r="P19" s="374"/>
      <c r="Q19" s="374"/>
      <c r="R19" s="374"/>
      <c r="S19" s="376"/>
      <c r="T19" s="401" t="str">
        <f t="shared" si="1"/>
        <v/>
      </c>
      <c r="U19" s="402"/>
      <c r="V19" s="402"/>
      <c r="W19" s="402"/>
      <c r="X19" s="401" t="str">
        <f>IF(T19&lt;&gt;"",ROUND(T19/COUNTA(Anagrafica!$B$89:$C$93),3),"")</f>
        <v/>
      </c>
      <c r="Y19" s="402"/>
      <c r="Z19" s="402"/>
      <c r="AA19" s="403"/>
      <c r="AB19" s="401" t="str">
        <f t="shared" si="2"/>
        <v/>
      </c>
      <c r="AC19" s="402"/>
      <c r="AD19" s="402"/>
      <c r="AE19" s="403"/>
      <c r="AF19" s="96"/>
      <c r="AG19" s="96"/>
      <c r="AH19" s="97"/>
      <c r="AI19" s="86" t="str">
        <f t="shared" si="0"/>
        <v/>
      </c>
    </row>
    <row r="20" spans="1:35" ht="16.5" x14ac:dyDescent="0.3">
      <c r="A20" s="62" t="str">
        <f>IF($AI$9&lt;&gt;"",IF(Anagrafica!A107&lt;&gt;"",Anagrafica!A107,""),"")</f>
        <v/>
      </c>
      <c r="B20" s="374" t="str">
        <f>IF(A20&lt;&gt;"",IF(Anagrafica!B107&lt;&gt;"",Anagrafica!B107,""),"")</f>
        <v/>
      </c>
      <c r="C20" s="374"/>
      <c r="D20" s="374"/>
      <c r="E20" s="374"/>
      <c r="F20" s="374"/>
      <c r="G20" s="374"/>
      <c r="H20" s="374"/>
      <c r="I20" s="374"/>
      <c r="J20" s="374"/>
      <c r="K20" s="374"/>
      <c r="L20" s="374"/>
      <c r="M20" s="374"/>
      <c r="N20" s="374"/>
      <c r="O20" s="374"/>
      <c r="P20" s="374"/>
      <c r="Q20" s="374"/>
      <c r="R20" s="374"/>
      <c r="S20" s="376"/>
      <c r="T20" s="401" t="str">
        <f t="shared" si="1"/>
        <v/>
      </c>
      <c r="U20" s="402"/>
      <c r="V20" s="402"/>
      <c r="W20" s="402"/>
      <c r="X20" s="401" t="str">
        <f>IF(T20&lt;&gt;"",ROUND(T20/COUNTA(Anagrafica!$B$89:$C$93),3),"")</f>
        <v/>
      </c>
      <c r="Y20" s="402"/>
      <c r="Z20" s="402"/>
      <c r="AA20" s="403"/>
      <c r="AB20" s="401" t="str">
        <f t="shared" si="2"/>
        <v/>
      </c>
      <c r="AC20" s="402"/>
      <c r="AD20" s="402"/>
      <c r="AE20" s="403"/>
      <c r="AF20" s="96"/>
      <c r="AG20" s="96"/>
      <c r="AH20" s="97"/>
      <c r="AI20" s="86" t="str">
        <f t="shared" si="0"/>
        <v/>
      </c>
    </row>
    <row r="21" spans="1:35" ht="16.5" x14ac:dyDescent="0.3">
      <c r="A21" s="62" t="str">
        <f>IF($AI$9&lt;&gt;"",IF(Anagrafica!A108&lt;&gt;"",Anagrafica!A108,""),"")</f>
        <v/>
      </c>
      <c r="B21" s="374" t="str">
        <f>IF(A21&lt;&gt;"",IF(Anagrafica!B108&lt;&gt;"",Anagrafica!B108,""),"")</f>
        <v/>
      </c>
      <c r="C21" s="374"/>
      <c r="D21" s="374"/>
      <c r="E21" s="374"/>
      <c r="F21" s="374"/>
      <c r="G21" s="374"/>
      <c r="H21" s="374"/>
      <c r="I21" s="374"/>
      <c r="J21" s="374"/>
      <c r="K21" s="374"/>
      <c r="L21" s="374"/>
      <c r="M21" s="374"/>
      <c r="N21" s="374"/>
      <c r="O21" s="374"/>
      <c r="P21" s="374"/>
      <c r="Q21" s="374"/>
      <c r="R21" s="374"/>
      <c r="S21" s="376"/>
      <c r="T21" s="401" t="str">
        <f t="shared" si="1"/>
        <v/>
      </c>
      <c r="U21" s="402"/>
      <c r="V21" s="402"/>
      <c r="W21" s="402"/>
      <c r="X21" s="401" t="str">
        <f>IF(T21&lt;&gt;"",ROUND(T21/COUNTA(Anagrafica!$B$89:$C$93),3),"")</f>
        <v/>
      </c>
      <c r="Y21" s="402"/>
      <c r="Z21" s="402"/>
      <c r="AA21" s="403"/>
      <c r="AB21" s="401" t="str">
        <f t="shared" si="2"/>
        <v/>
      </c>
      <c r="AC21" s="402"/>
      <c r="AD21" s="402"/>
      <c r="AE21" s="403"/>
      <c r="AF21" s="96"/>
      <c r="AG21" s="96"/>
      <c r="AH21" s="97"/>
      <c r="AI21" s="86" t="str">
        <f t="shared" si="0"/>
        <v/>
      </c>
    </row>
    <row r="22" spans="1:35" ht="16.5" x14ac:dyDescent="0.3">
      <c r="A22" s="62" t="str">
        <f>IF($AI$9&lt;&gt;"",IF(Anagrafica!A109&lt;&gt;"",Anagrafica!A109,""),"")</f>
        <v/>
      </c>
      <c r="B22" s="374" t="str">
        <f>IF(A22&lt;&gt;"",IF(Anagrafica!B109&lt;&gt;"",Anagrafica!B109,""),"")</f>
        <v/>
      </c>
      <c r="C22" s="374"/>
      <c r="D22" s="374"/>
      <c r="E22" s="374"/>
      <c r="F22" s="374"/>
      <c r="G22" s="374"/>
      <c r="H22" s="374"/>
      <c r="I22" s="374"/>
      <c r="J22" s="374"/>
      <c r="K22" s="374"/>
      <c r="L22" s="374"/>
      <c r="M22" s="374"/>
      <c r="N22" s="374"/>
      <c r="O22" s="374"/>
      <c r="P22" s="374"/>
      <c r="Q22" s="374"/>
      <c r="R22" s="374"/>
      <c r="S22" s="376"/>
      <c r="T22" s="401" t="str">
        <f t="shared" si="1"/>
        <v/>
      </c>
      <c r="U22" s="402"/>
      <c r="V22" s="402"/>
      <c r="W22" s="402"/>
      <c r="X22" s="401" t="str">
        <f>IF(T22&lt;&gt;"",ROUND(T22/COUNTA(Anagrafica!$B$89:$C$93),3),"")</f>
        <v/>
      </c>
      <c r="Y22" s="402"/>
      <c r="Z22" s="402"/>
      <c r="AA22" s="403"/>
      <c r="AB22" s="401" t="str">
        <f t="shared" si="2"/>
        <v/>
      </c>
      <c r="AC22" s="402"/>
      <c r="AD22" s="402"/>
      <c r="AE22" s="403"/>
      <c r="AF22" s="96"/>
      <c r="AG22" s="96"/>
      <c r="AH22" s="97"/>
      <c r="AI22" s="86" t="str">
        <f t="shared" si="0"/>
        <v/>
      </c>
    </row>
    <row r="23" spans="1:35" ht="16.5" x14ac:dyDescent="0.3">
      <c r="A23" s="62" t="str">
        <f>IF($AI$9&lt;&gt;"",IF(Anagrafica!A110&lt;&gt;"",Anagrafica!A110,""),"")</f>
        <v/>
      </c>
      <c r="B23" s="374" t="str">
        <f>IF(A23&lt;&gt;"",IF(Anagrafica!B110&lt;&gt;"",Anagrafica!B110,""),"")</f>
        <v/>
      </c>
      <c r="C23" s="374"/>
      <c r="D23" s="374"/>
      <c r="E23" s="374"/>
      <c r="F23" s="374"/>
      <c r="G23" s="374"/>
      <c r="H23" s="374"/>
      <c r="I23" s="374"/>
      <c r="J23" s="374"/>
      <c r="K23" s="374"/>
      <c r="L23" s="374"/>
      <c r="M23" s="374"/>
      <c r="N23" s="374"/>
      <c r="O23" s="374"/>
      <c r="P23" s="374"/>
      <c r="Q23" s="374"/>
      <c r="R23" s="374"/>
      <c r="S23" s="376"/>
      <c r="T23" s="401" t="str">
        <f t="shared" si="1"/>
        <v/>
      </c>
      <c r="U23" s="402"/>
      <c r="V23" s="402"/>
      <c r="W23" s="402"/>
      <c r="X23" s="401" t="str">
        <f>IF(T23&lt;&gt;"",ROUND(T23/COUNTA(Anagrafica!$B$89:$C$93),3),"")</f>
        <v/>
      </c>
      <c r="Y23" s="402"/>
      <c r="Z23" s="402"/>
      <c r="AA23" s="403"/>
      <c r="AB23" s="401" t="str">
        <f t="shared" si="2"/>
        <v/>
      </c>
      <c r="AC23" s="402"/>
      <c r="AD23" s="402"/>
      <c r="AE23" s="403"/>
      <c r="AF23" s="96"/>
      <c r="AG23" s="96"/>
      <c r="AH23" s="97"/>
      <c r="AI23" s="86" t="str">
        <f t="shared" si="0"/>
        <v/>
      </c>
    </row>
    <row r="24" spans="1:35" ht="16.5" x14ac:dyDescent="0.3">
      <c r="A24" s="62" t="str">
        <f>IF($AI$9&lt;&gt;"",IF(Anagrafica!A111&lt;&gt;"",Anagrafica!A111,""),"")</f>
        <v/>
      </c>
      <c r="B24" s="374" t="str">
        <f>IF(A24&lt;&gt;"",IF(Anagrafica!B111&lt;&gt;"",Anagrafica!B111,""),"")</f>
        <v/>
      </c>
      <c r="C24" s="374"/>
      <c r="D24" s="374"/>
      <c r="E24" s="374"/>
      <c r="F24" s="374"/>
      <c r="G24" s="374"/>
      <c r="H24" s="374"/>
      <c r="I24" s="374"/>
      <c r="J24" s="374"/>
      <c r="K24" s="374"/>
      <c r="L24" s="374"/>
      <c r="M24" s="374"/>
      <c r="N24" s="374"/>
      <c r="O24" s="374"/>
      <c r="P24" s="374"/>
      <c r="Q24" s="374"/>
      <c r="R24" s="374"/>
      <c r="S24" s="376"/>
      <c r="T24" s="401" t="str">
        <f t="shared" si="1"/>
        <v/>
      </c>
      <c r="U24" s="402"/>
      <c r="V24" s="402"/>
      <c r="W24" s="402"/>
      <c r="X24" s="401" t="str">
        <f>IF(T24&lt;&gt;"",ROUND(T24/COUNTA(Anagrafica!$B$89:$C$93),3),"")</f>
        <v/>
      </c>
      <c r="Y24" s="402"/>
      <c r="Z24" s="402"/>
      <c r="AA24" s="403"/>
      <c r="AB24" s="401" t="str">
        <f t="shared" si="2"/>
        <v/>
      </c>
      <c r="AC24" s="402"/>
      <c r="AD24" s="402"/>
      <c r="AE24" s="403"/>
      <c r="AF24" s="96"/>
      <c r="AG24" s="96"/>
      <c r="AH24" s="97"/>
      <c r="AI24" s="86" t="str">
        <f t="shared" si="0"/>
        <v/>
      </c>
    </row>
    <row r="25" spans="1:35" ht="16.5" x14ac:dyDescent="0.3">
      <c r="A25" s="62" t="str">
        <f>IF($AI$9&lt;&gt;"",IF(Anagrafica!A112&lt;&gt;"",Anagrafica!A112,""),"")</f>
        <v/>
      </c>
      <c r="B25" s="374" t="str">
        <f>IF(A25&lt;&gt;"",IF(Anagrafica!B112&lt;&gt;"",Anagrafica!B112,""),"")</f>
        <v/>
      </c>
      <c r="C25" s="374"/>
      <c r="D25" s="374"/>
      <c r="E25" s="374"/>
      <c r="F25" s="374"/>
      <c r="G25" s="374"/>
      <c r="H25" s="374"/>
      <c r="I25" s="374"/>
      <c r="J25" s="374"/>
      <c r="K25" s="374"/>
      <c r="L25" s="374"/>
      <c r="M25" s="374"/>
      <c r="N25" s="374"/>
      <c r="O25" s="374"/>
      <c r="P25" s="374"/>
      <c r="Q25" s="374"/>
      <c r="R25" s="374"/>
      <c r="S25" s="376"/>
      <c r="T25" s="401" t="str">
        <f t="shared" si="1"/>
        <v/>
      </c>
      <c r="U25" s="402"/>
      <c r="V25" s="402"/>
      <c r="W25" s="402"/>
      <c r="X25" s="401" t="str">
        <f>IF(T25&lt;&gt;"",ROUND(T25/COUNTA(Anagrafica!$B$89:$C$93),3),"")</f>
        <v/>
      </c>
      <c r="Y25" s="402"/>
      <c r="Z25" s="402"/>
      <c r="AA25" s="403"/>
      <c r="AB25" s="401" t="str">
        <f t="shared" si="2"/>
        <v/>
      </c>
      <c r="AC25" s="402"/>
      <c r="AD25" s="402"/>
      <c r="AE25" s="403"/>
      <c r="AF25" s="96"/>
      <c r="AG25" s="96"/>
      <c r="AH25" s="97"/>
      <c r="AI25" s="86" t="str">
        <f t="shared" si="0"/>
        <v/>
      </c>
    </row>
    <row r="26" spans="1:35" ht="16.5" x14ac:dyDescent="0.3">
      <c r="A26" s="63" t="str">
        <f>IF($AI$9&lt;&gt;"",IF(Anagrafica!A113&lt;&gt;"",Anagrafica!A113,""),"")</f>
        <v/>
      </c>
      <c r="B26" s="379" t="str">
        <f>IF(A26&lt;&gt;"",IF(Anagrafica!B113&lt;&gt;"",Anagrafica!B113,""),"")</f>
        <v/>
      </c>
      <c r="C26" s="379"/>
      <c r="D26" s="379"/>
      <c r="E26" s="379"/>
      <c r="F26" s="379"/>
      <c r="G26" s="379"/>
      <c r="H26" s="379"/>
      <c r="I26" s="379"/>
      <c r="J26" s="379"/>
      <c r="K26" s="379"/>
      <c r="L26" s="379"/>
      <c r="M26" s="379"/>
      <c r="N26" s="379"/>
      <c r="O26" s="379"/>
      <c r="P26" s="379"/>
      <c r="Q26" s="379"/>
      <c r="R26" s="379"/>
      <c r="S26" s="380"/>
      <c r="T26" s="407" t="str">
        <f t="shared" si="1"/>
        <v/>
      </c>
      <c r="U26" s="408"/>
      <c r="V26" s="408"/>
      <c r="W26" s="408"/>
      <c r="X26" s="404" t="str">
        <f>IF(T26&lt;&gt;"",ROUND(T26/COUNTA(Anagrafica!$B$89:$C$93),3),"")</f>
        <v/>
      </c>
      <c r="Y26" s="405"/>
      <c r="Z26" s="405"/>
      <c r="AA26" s="406"/>
      <c r="AB26" s="404" t="str">
        <f t="shared" si="2"/>
        <v/>
      </c>
      <c r="AC26" s="405"/>
      <c r="AD26" s="405"/>
      <c r="AE26" s="406"/>
      <c r="AF26" s="96"/>
      <c r="AG26" s="96"/>
      <c r="AH26" s="97"/>
      <c r="AI26" s="87" t="str">
        <f t="shared" si="0"/>
        <v/>
      </c>
    </row>
    <row r="27" spans="1:35" x14ac:dyDescent="0.2">
      <c r="A27" s="42"/>
      <c r="B27" s="42"/>
      <c r="C27" s="9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378"/>
      <c r="Q27" s="378"/>
      <c r="R27" s="378"/>
      <c r="S27" s="378"/>
      <c r="T27" s="400"/>
      <c r="U27" s="400"/>
      <c r="V27" s="400"/>
      <c r="W27" s="400"/>
      <c r="X27" s="42"/>
      <c r="Y27" s="42"/>
      <c r="Z27" s="42"/>
      <c r="AA27" s="42"/>
      <c r="AB27" s="26"/>
      <c r="AC27" s="26"/>
      <c r="AD27" s="26"/>
      <c r="AE27" s="26"/>
      <c r="AF27" s="104"/>
      <c r="AG27" s="104"/>
      <c r="AH27" s="103"/>
      <c r="AI27" s="42"/>
    </row>
    <row r="29" spans="1:35" s="20" customFormat="1" ht="16.5" x14ac:dyDescent="0.3">
      <c r="A29" s="19" t="str">
        <f>IF(Anagrafica!A89&lt;&gt;"",Anagrafica!A89&amp;" - "&amp;Anagrafica!B89,"")</f>
        <v>1 - Commissario 1</v>
      </c>
      <c r="C29" s="28"/>
      <c r="AG29" s="28"/>
    </row>
    <row r="30" spans="1:35" s="5" customFormat="1" ht="13.5" customHeight="1" x14ac:dyDescent="0.2">
      <c r="A30" s="4" t="s">
        <v>10</v>
      </c>
      <c r="C30" s="60" t="str">
        <f>$A$13</f>
        <v/>
      </c>
      <c r="E30" s="60" t="str">
        <f>+$A$14</f>
        <v/>
      </c>
      <c r="G30" s="60" t="str">
        <f>+$A$15</f>
        <v/>
      </c>
      <c r="I30" s="60" t="str">
        <f>+$A$16</f>
        <v/>
      </c>
      <c r="K30" s="60" t="str">
        <f>+$A$17</f>
        <v/>
      </c>
      <c r="M30" s="60" t="str">
        <f>+$A$18</f>
        <v/>
      </c>
      <c r="O30" s="60" t="str">
        <f>+$A$19</f>
        <v/>
      </c>
      <c r="Q30" s="60" t="str">
        <f>+$A$20</f>
        <v/>
      </c>
      <c r="S30" s="60" t="str">
        <f>+$A$21</f>
        <v/>
      </c>
      <c r="U30" s="60" t="str">
        <f>+$A$22</f>
        <v/>
      </c>
      <c r="W30" s="60" t="str">
        <f>+$A$23</f>
        <v/>
      </c>
      <c r="Y30" s="60" t="str">
        <f>+$A$24</f>
        <v/>
      </c>
      <c r="AA30" s="60" t="str">
        <f>+$A$25</f>
        <v/>
      </c>
      <c r="AC30" s="60" t="str">
        <f>+$A$26</f>
        <v/>
      </c>
      <c r="AE30" s="26"/>
      <c r="AG30" s="4" t="s">
        <v>10</v>
      </c>
      <c r="AH30" s="5" t="s">
        <v>1</v>
      </c>
      <c r="AI30" s="5" t="s">
        <v>0</v>
      </c>
    </row>
    <row r="31" spans="1:35" ht="13.5" x14ac:dyDescent="0.25">
      <c r="A31" s="59" t="str">
        <f>+$A$12</f>
        <v/>
      </c>
      <c r="B31" s="22"/>
      <c r="C31" s="23"/>
      <c r="D31" s="22"/>
      <c r="E31" s="23"/>
      <c r="F31" s="22"/>
      <c r="G31" s="23"/>
      <c r="H31" s="22"/>
      <c r="I31" s="23"/>
      <c r="J31" s="22"/>
      <c r="K31" s="23"/>
      <c r="L31" s="22"/>
      <c r="M31" s="23"/>
      <c r="N31" s="22"/>
      <c r="O31" s="23"/>
      <c r="P31" s="22"/>
      <c r="Q31" s="23"/>
      <c r="R31" s="22"/>
      <c r="S31" s="23"/>
      <c r="T31" s="22"/>
      <c r="U31" s="23"/>
      <c r="V31" s="22"/>
      <c r="W31" s="23"/>
      <c r="X31" s="22"/>
      <c r="Y31" s="23"/>
      <c r="Z31" s="22"/>
      <c r="AA31" s="23"/>
      <c r="AB31" s="22"/>
      <c r="AC31" s="23"/>
      <c r="AE31" s="29" t="str">
        <f t="shared" ref="AE31:AE44" si="3">IF(OR(A31="",AND(A31&lt;&gt;"",A32="")),"",SUM(B31,D31,F31,H31,J31,L31,N31,P31,R31,T31,V31,X31,Z31,AB31))</f>
        <v/>
      </c>
      <c r="AG31" s="6" t="str">
        <f>+$A$12</f>
        <v/>
      </c>
      <c r="AH31" s="6" t="str">
        <f>IF(A31&lt;&gt;"",AE31,"")</f>
        <v/>
      </c>
      <c r="AI31" s="105" t="str">
        <f>IF(AH31="","",IF(AH31&gt;0,ROUND(AH31/LARGE(AH31:AH45,1),3),0))</f>
        <v/>
      </c>
    </row>
    <row r="32" spans="1:35" ht="13.5" x14ac:dyDescent="0.25">
      <c r="A32" s="59" t="str">
        <f>+$A$13</f>
        <v/>
      </c>
      <c r="B32" s="24"/>
      <c r="C32" s="24"/>
      <c r="D32" s="22"/>
      <c r="E32" s="23"/>
      <c r="F32" s="22"/>
      <c r="G32" s="23"/>
      <c r="H32" s="22"/>
      <c r="I32" s="23"/>
      <c r="J32" s="22"/>
      <c r="K32" s="23"/>
      <c r="L32" s="22"/>
      <c r="M32" s="23"/>
      <c r="N32" s="22"/>
      <c r="O32" s="23"/>
      <c r="P32" s="22"/>
      <c r="Q32" s="23"/>
      <c r="R32" s="22"/>
      <c r="S32" s="23"/>
      <c r="T32" s="22"/>
      <c r="U32" s="23"/>
      <c r="V32" s="22"/>
      <c r="W32" s="23"/>
      <c r="X32" s="22"/>
      <c r="Y32" s="23"/>
      <c r="Z32" s="22"/>
      <c r="AA32" s="23"/>
      <c r="AB32" s="22"/>
      <c r="AC32" s="23"/>
      <c r="AE32" s="29" t="str">
        <f t="shared" si="3"/>
        <v/>
      </c>
      <c r="AG32" s="7" t="str">
        <f>+$A$13</f>
        <v/>
      </c>
      <c r="AH32" s="7" t="str">
        <f>IF(A32&lt;&gt;"",IF(AE32&lt;&gt;"",AE32,0)+IF(C46&lt;&gt;"",C46,0),"")</f>
        <v/>
      </c>
      <c r="AI32" s="106" t="str">
        <f>IF(AH32="","",IF(AH32&gt;0,ROUND(AH32/LARGE(AH31:AH45,1),3),0))</f>
        <v/>
      </c>
    </row>
    <row r="33" spans="1:35" ht="13.5" x14ac:dyDescent="0.25">
      <c r="A33" s="59" t="str">
        <f>+$A$14</f>
        <v/>
      </c>
      <c r="B33" s="24"/>
      <c r="C33" s="24"/>
      <c r="D33" s="24"/>
      <c r="E33" s="24"/>
      <c r="F33" s="22"/>
      <c r="G33" s="23"/>
      <c r="H33" s="22"/>
      <c r="I33" s="23"/>
      <c r="J33" s="22"/>
      <c r="K33" s="23"/>
      <c r="L33" s="22"/>
      <c r="M33" s="23"/>
      <c r="N33" s="22"/>
      <c r="O33" s="23"/>
      <c r="P33" s="22"/>
      <c r="Q33" s="23"/>
      <c r="R33" s="22"/>
      <c r="S33" s="23"/>
      <c r="T33" s="22"/>
      <c r="U33" s="23"/>
      <c r="V33" s="22"/>
      <c r="W33" s="23"/>
      <c r="X33" s="22"/>
      <c r="Y33" s="23"/>
      <c r="Z33" s="22"/>
      <c r="AA33" s="23"/>
      <c r="AB33" s="22"/>
      <c r="AC33" s="23"/>
      <c r="AE33" s="29" t="str">
        <f t="shared" si="3"/>
        <v/>
      </c>
      <c r="AG33" s="7" t="str">
        <f>+$A$14</f>
        <v/>
      </c>
      <c r="AH33" s="7" t="str">
        <f>IF(A33&lt;&gt;"",IF(AE33&lt;&gt;"",AE33,0)+IF(E46&lt;&gt;"",E46,0),"")</f>
        <v/>
      </c>
      <c r="AI33" s="106" t="str">
        <f>IF(AH33="","",IF(AH33&gt;0,ROUND(AH33/LARGE(AH31:AH45,1),3),0))</f>
        <v/>
      </c>
    </row>
    <row r="34" spans="1:35" ht="13.5" x14ac:dyDescent="0.25">
      <c r="A34" s="59" t="str">
        <f>+$A$15</f>
        <v/>
      </c>
      <c r="B34" s="24"/>
      <c r="C34" s="24"/>
      <c r="D34" s="24"/>
      <c r="E34" s="24"/>
      <c r="F34" s="24"/>
      <c r="G34" s="24"/>
      <c r="H34" s="22"/>
      <c r="I34" s="23"/>
      <c r="J34" s="22"/>
      <c r="K34" s="23"/>
      <c r="L34" s="22"/>
      <c r="M34" s="23"/>
      <c r="N34" s="22"/>
      <c r="O34" s="23"/>
      <c r="P34" s="22"/>
      <c r="Q34" s="23"/>
      <c r="R34" s="22"/>
      <c r="S34" s="23"/>
      <c r="T34" s="22"/>
      <c r="U34" s="23"/>
      <c r="V34" s="22"/>
      <c r="W34" s="23"/>
      <c r="X34" s="22"/>
      <c r="Y34" s="23"/>
      <c r="Z34" s="22"/>
      <c r="AA34" s="23"/>
      <c r="AB34" s="22"/>
      <c r="AC34" s="23"/>
      <c r="AE34" s="29" t="str">
        <f t="shared" si="3"/>
        <v/>
      </c>
      <c r="AG34" s="7" t="str">
        <f>+$A$15</f>
        <v/>
      </c>
      <c r="AH34" s="7" t="str">
        <f>IF(A34&lt;&gt;"",IF(AE34&lt;&gt;"",AE34,0)+IF(G46&lt;&gt;"",G46,0),"")</f>
        <v/>
      </c>
      <c r="AI34" s="106" t="str">
        <f>IF(AH34="","",IF(AH34&gt;0,ROUND(AH34/LARGE(AH31:AH45,1),3),0))</f>
        <v/>
      </c>
    </row>
    <row r="35" spans="1:35" ht="13.5" x14ac:dyDescent="0.25">
      <c r="A35" s="59" t="str">
        <f>+$A$16</f>
        <v/>
      </c>
      <c r="B35" s="24"/>
      <c r="C35" s="24"/>
      <c r="D35" s="24"/>
      <c r="E35" s="24"/>
      <c r="F35" s="24"/>
      <c r="G35" s="24"/>
      <c r="H35" s="24"/>
      <c r="I35" s="24"/>
      <c r="J35" s="22"/>
      <c r="K35" s="23"/>
      <c r="L35" s="22"/>
      <c r="M35" s="23"/>
      <c r="N35" s="22"/>
      <c r="O35" s="23"/>
      <c r="P35" s="22"/>
      <c r="Q35" s="23"/>
      <c r="R35" s="22"/>
      <c r="S35" s="23"/>
      <c r="T35" s="22"/>
      <c r="U35" s="23"/>
      <c r="V35" s="22"/>
      <c r="W35" s="23"/>
      <c r="X35" s="22"/>
      <c r="Y35" s="23"/>
      <c r="Z35" s="22"/>
      <c r="AA35" s="23"/>
      <c r="AB35" s="22"/>
      <c r="AC35" s="23"/>
      <c r="AE35" s="29" t="str">
        <f t="shared" si="3"/>
        <v/>
      </c>
      <c r="AG35" s="7" t="str">
        <f>+$A$16</f>
        <v/>
      </c>
      <c r="AH35" s="7" t="str">
        <f>IF(A35&lt;&gt;"",IF(AE35&lt;&gt;"",AE35,0)+IF(I46&lt;&gt;"",I46,0),"")</f>
        <v/>
      </c>
      <c r="AI35" s="106" t="str">
        <f>IF(AH35="","",IF(AH35&gt;0,ROUND(AH35/LARGE(AH31:AH45,1),3),0))</f>
        <v/>
      </c>
    </row>
    <row r="36" spans="1:35" ht="13.5" x14ac:dyDescent="0.25">
      <c r="A36" s="59" t="str">
        <f>+$A$17</f>
        <v/>
      </c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2"/>
      <c r="M36" s="23"/>
      <c r="N36" s="22"/>
      <c r="O36" s="23"/>
      <c r="P36" s="22"/>
      <c r="Q36" s="23"/>
      <c r="R36" s="22"/>
      <c r="S36" s="23"/>
      <c r="T36" s="22"/>
      <c r="U36" s="23"/>
      <c r="V36" s="22"/>
      <c r="W36" s="23"/>
      <c r="X36" s="22"/>
      <c r="Y36" s="23"/>
      <c r="Z36" s="22"/>
      <c r="AA36" s="23"/>
      <c r="AB36" s="22"/>
      <c r="AC36" s="23"/>
      <c r="AE36" s="29" t="str">
        <f t="shared" si="3"/>
        <v/>
      </c>
      <c r="AG36" s="7" t="str">
        <f>+$A$17</f>
        <v/>
      </c>
      <c r="AH36" s="7" t="str">
        <f>IF(A36&lt;&gt;"",IF(AE36&lt;&gt;"",AE36,0)+IF(K46&lt;&gt;"",K46,0),"")</f>
        <v/>
      </c>
      <c r="AI36" s="106" t="str">
        <f>IF(AH36="","",IF(AH36&gt;0,ROUND(AH36/LARGE(AH31:AH45,1),3),0))</f>
        <v/>
      </c>
    </row>
    <row r="37" spans="1:35" ht="13.5" x14ac:dyDescent="0.25">
      <c r="A37" s="59" t="str">
        <f>+$A$18</f>
        <v/>
      </c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2"/>
      <c r="O37" s="23"/>
      <c r="P37" s="22"/>
      <c r="Q37" s="23"/>
      <c r="R37" s="22"/>
      <c r="S37" s="23"/>
      <c r="T37" s="22"/>
      <c r="U37" s="23"/>
      <c r="V37" s="22"/>
      <c r="W37" s="23"/>
      <c r="X37" s="22"/>
      <c r="Y37" s="23"/>
      <c r="Z37" s="22"/>
      <c r="AA37" s="23"/>
      <c r="AB37" s="22"/>
      <c r="AC37" s="23"/>
      <c r="AE37" s="29" t="str">
        <f t="shared" si="3"/>
        <v/>
      </c>
      <c r="AG37" s="7" t="str">
        <f>+$A$18</f>
        <v/>
      </c>
      <c r="AH37" s="7" t="str">
        <f>IF(A37&lt;&gt;"",IF(AE37&lt;&gt;"",AE37,0)+IF(M46&lt;&gt;"",M46,0),"")</f>
        <v/>
      </c>
      <c r="AI37" s="106" t="str">
        <f>IF(AH37="","",IF(AH37&gt;0,ROUND(AH37/LARGE(AH31:AH45,1),3),0))</f>
        <v/>
      </c>
    </row>
    <row r="38" spans="1:35" ht="13.5" x14ac:dyDescent="0.25">
      <c r="A38" s="59" t="str">
        <f>+$A$19</f>
        <v/>
      </c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2"/>
      <c r="Q38" s="23"/>
      <c r="R38" s="22"/>
      <c r="S38" s="23"/>
      <c r="T38" s="22"/>
      <c r="U38" s="23"/>
      <c r="V38" s="22"/>
      <c r="W38" s="23"/>
      <c r="X38" s="22"/>
      <c r="Y38" s="23"/>
      <c r="Z38" s="22"/>
      <c r="AA38" s="23"/>
      <c r="AB38" s="22"/>
      <c r="AC38" s="23"/>
      <c r="AE38" s="29" t="str">
        <f t="shared" si="3"/>
        <v/>
      </c>
      <c r="AG38" s="7" t="str">
        <f>+$A$19</f>
        <v/>
      </c>
      <c r="AH38" s="7" t="str">
        <f>IF(A38&lt;&gt;"",IF(AE38&lt;&gt;"",AE38,0)+IF(O46&lt;&gt;"",O46,0),"")</f>
        <v/>
      </c>
      <c r="AI38" s="106" t="str">
        <f>IF(AH38="","",IF(AH38&gt;0,ROUND(AH38/LARGE(AH31:AH45,1),3),0))</f>
        <v/>
      </c>
    </row>
    <row r="39" spans="1:35" ht="13.5" x14ac:dyDescent="0.25">
      <c r="A39" s="59" t="str">
        <f>+$A$20</f>
        <v/>
      </c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2"/>
      <c r="S39" s="23"/>
      <c r="T39" s="22"/>
      <c r="U39" s="23"/>
      <c r="V39" s="22"/>
      <c r="W39" s="23"/>
      <c r="X39" s="22"/>
      <c r="Y39" s="23"/>
      <c r="Z39" s="22"/>
      <c r="AA39" s="23"/>
      <c r="AB39" s="22"/>
      <c r="AC39" s="23"/>
      <c r="AE39" s="29" t="str">
        <f t="shared" si="3"/>
        <v/>
      </c>
      <c r="AG39" s="7" t="str">
        <f>+$A$20</f>
        <v/>
      </c>
      <c r="AH39" s="7" t="str">
        <f>IF(A39&lt;&gt;"",IF(AE39&lt;&gt;"",AE39,0)+IF(Q46&lt;&gt;"",Q46,0),"")</f>
        <v/>
      </c>
      <c r="AI39" s="106" t="str">
        <f>IF(AH39="","",IF(AH39&gt;0,ROUND(AH39/LARGE(AH31:AH45,1),3),0))</f>
        <v/>
      </c>
    </row>
    <row r="40" spans="1:35" ht="13.5" x14ac:dyDescent="0.25">
      <c r="A40" s="59" t="str">
        <f>+$A$21</f>
        <v/>
      </c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2"/>
      <c r="U40" s="23"/>
      <c r="V40" s="22"/>
      <c r="W40" s="23"/>
      <c r="X40" s="22"/>
      <c r="Y40" s="23"/>
      <c r="Z40" s="22"/>
      <c r="AA40" s="23"/>
      <c r="AB40" s="22"/>
      <c r="AC40" s="23"/>
      <c r="AE40" s="29" t="str">
        <f t="shared" si="3"/>
        <v/>
      </c>
      <c r="AG40" s="7" t="str">
        <f>+$A$21</f>
        <v/>
      </c>
      <c r="AH40" s="7" t="str">
        <f>IF(A40&lt;&gt;"",IF(AE40&lt;&gt;"",AE40,0)+IF(S46&lt;&gt;"",S46,0),"")</f>
        <v/>
      </c>
      <c r="AI40" s="106" t="str">
        <f>IF(AH40="","",IF(AH40&gt;0,ROUND(AH40/LARGE(AH31:AH45,1),3),0))</f>
        <v/>
      </c>
    </row>
    <row r="41" spans="1:35" ht="13.5" x14ac:dyDescent="0.25">
      <c r="A41" s="59" t="str">
        <f>+$A$22</f>
        <v/>
      </c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2"/>
      <c r="W41" s="23"/>
      <c r="X41" s="22"/>
      <c r="Y41" s="23"/>
      <c r="Z41" s="22"/>
      <c r="AA41" s="23"/>
      <c r="AB41" s="22"/>
      <c r="AC41" s="23"/>
      <c r="AE41" s="29" t="str">
        <f t="shared" si="3"/>
        <v/>
      </c>
      <c r="AG41" s="7" t="str">
        <f>+$A$22</f>
        <v/>
      </c>
      <c r="AH41" s="7" t="str">
        <f>IF(A41&lt;&gt;"",IF(AE41&lt;&gt;"",AE41,0)+IF(U46&lt;&gt;"",U46,0),"")</f>
        <v/>
      </c>
      <c r="AI41" s="106" t="str">
        <f>IF(AH41="","",IF(AH41&gt;0,ROUND(AH41/LARGE(AH31:AH45,1),3),0))</f>
        <v/>
      </c>
    </row>
    <row r="42" spans="1:35" ht="13.5" x14ac:dyDescent="0.25">
      <c r="A42" s="59" t="str">
        <f>+$A$23</f>
        <v/>
      </c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2"/>
      <c r="Y42" s="23"/>
      <c r="Z42" s="22"/>
      <c r="AA42" s="23"/>
      <c r="AB42" s="22"/>
      <c r="AC42" s="23"/>
      <c r="AE42" s="29" t="str">
        <f t="shared" si="3"/>
        <v/>
      </c>
      <c r="AG42" s="7" t="str">
        <f>+$A$23</f>
        <v/>
      </c>
      <c r="AH42" s="7" t="str">
        <f>IF(A42&lt;&gt;"",IF(AE42&lt;&gt;"",AE42,0)+IF(W46&lt;&gt;"",W46,0),"")</f>
        <v/>
      </c>
      <c r="AI42" s="106" t="str">
        <f>IF(AH42="","",IF(AH42&gt;0,ROUND(AH42/LARGE(AH31:AH45,1),3),0))</f>
        <v/>
      </c>
    </row>
    <row r="43" spans="1:35" ht="13.5" x14ac:dyDescent="0.25">
      <c r="A43" s="59" t="str">
        <f>+$A$24</f>
        <v/>
      </c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2"/>
      <c r="AA43" s="23"/>
      <c r="AB43" s="22"/>
      <c r="AC43" s="23"/>
      <c r="AE43" s="29" t="str">
        <f t="shared" si="3"/>
        <v/>
      </c>
      <c r="AG43" s="7" t="str">
        <f>+$A$24</f>
        <v/>
      </c>
      <c r="AH43" s="7" t="str">
        <f>IF(A43&lt;&gt;"",IF(AE43&lt;&gt;"",AE43,0)+IF(Y46&lt;&gt;"",Y46,0),"")</f>
        <v/>
      </c>
      <c r="AI43" s="106" t="str">
        <f>IF(AH43="","",IF(AH43&gt;0,ROUND(AH43/LARGE(AH31:AH45,1),3),0))</f>
        <v/>
      </c>
    </row>
    <row r="44" spans="1:35" ht="13.5" x14ac:dyDescent="0.25">
      <c r="A44" s="59" t="str">
        <f>+$A$25</f>
        <v/>
      </c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2"/>
      <c r="AC44" s="23"/>
      <c r="AE44" s="29" t="str">
        <f t="shared" si="3"/>
        <v/>
      </c>
      <c r="AG44" s="7" t="str">
        <f>+$A$25</f>
        <v/>
      </c>
      <c r="AH44" s="7" t="str">
        <f>IF(A44&lt;&gt;"",IF(AE44&lt;&gt;"",AE44,0)+IF(AA46&lt;&gt;"",AA46,0),"")</f>
        <v/>
      </c>
      <c r="AI44" s="106" t="str">
        <f>IF(AH44="","",IF(AH44&gt;0,ROUND(AH44/LARGE(AH31:AH45,1),3),0))</f>
        <v/>
      </c>
    </row>
    <row r="45" spans="1:35" x14ac:dyDescent="0.2">
      <c r="A45" s="59" t="str">
        <f>+$A$26</f>
        <v/>
      </c>
      <c r="C45" s="3"/>
      <c r="AE45" s="26"/>
      <c r="AG45" s="40" t="str">
        <f>+$A$26</f>
        <v/>
      </c>
      <c r="AH45" s="40" t="str">
        <f>IF(A45&lt;&gt;"",IF(AE45&lt;&gt;"",AE45,0)+IF(AC46&lt;&gt;"",AC46,0),"")</f>
        <v/>
      </c>
      <c r="AI45" s="107" t="str">
        <f>IF(AH45="","",IF(AH45&gt;0,ROUND(AH45/LARGE(AH31:AH45,1),3),0))</f>
        <v/>
      </c>
    </row>
    <row r="46" spans="1:35" s="26" customFormat="1" x14ac:dyDescent="0.2">
      <c r="C46" s="27" t="str">
        <f>IF(C30="","",SUM(C31:C44))</f>
        <v/>
      </c>
      <c r="E46" s="27" t="str">
        <f>IF(E30="","",SUM(E31:E44))</f>
        <v/>
      </c>
      <c r="G46" s="27" t="str">
        <f>IF(G30="","",SUM(G31:G44))</f>
        <v/>
      </c>
      <c r="I46" s="27" t="str">
        <f>IF(I30="","",SUM(I31:I44))</f>
        <v/>
      </c>
      <c r="K46" s="27" t="str">
        <f>IF(K30="","",SUM(K31:K44))</f>
        <v/>
      </c>
      <c r="M46" s="27" t="str">
        <f>IF(M30="","",SUM(M31:M44))</f>
        <v/>
      </c>
      <c r="O46" s="27" t="str">
        <f>IF(O30="","",SUM(O31:O44))</f>
        <v/>
      </c>
      <c r="Q46" s="27" t="str">
        <f>IF(Q30="","",SUM(Q31:Q44))</f>
        <v/>
      </c>
      <c r="S46" s="27" t="str">
        <f>IF(S30="","",SUM(S31:S44))</f>
        <v/>
      </c>
      <c r="U46" s="27" t="str">
        <f>IF(U30="","",SUM(U31:U44))</f>
        <v/>
      </c>
      <c r="W46" s="27" t="str">
        <f>IF(W30="","",SUM(W31:W44))</f>
        <v/>
      </c>
      <c r="X46" s="27"/>
      <c r="Y46" s="27" t="str">
        <f>IF(Y30="","",SUM(Y31:Y44))</f>
        <v/>
      </c>
      <c r="AA46" s="27" t="str">
        <f>IF(AA30="","",SUM(AA31:AA44))</f>
        <v/>
      </c>
      <c r="AC46" s="27" t="str">
        <f>IF(AC30="","",SUM(AC31:AC44))</f>
        <v/>
      </c>
      <c r="AG46" s="41"/>
      <c r="AH46" s="93"/>
      <c r="AI46" s="41"/>
    </row>
    <row r="47" spans="1:35" ht="24" customHeight="1" x14ac:dyDescent="0.2">
      <c r="AC47" s="8" t="str">
        <f>"Firma ("&amp;Anagrafica!B89&amp;")"</f>
        <v>Firma (Commissario 1)</v>
      </c>
      <c r="AE47" s="88"/>
      <c r="AF47" s="88"/>
      <c r="AG47" s="89"/>
      <c r="AH47" s="88"/>
      <c r="AI47" s="88"/>
    </row>
    <row r="48" spans="1:35" ht="18.75" x14ac:dyDescent="0.3">
      <c r="A48" s="19" t="str">
        <f>IF(Anagrafica!A90&lt;&gt;"",Anagrafica!A90&amp;" - "&amp;Anagrafica!B90,"")</f>
        <v>2 - Commissario 2</v>
      </c>
      <c r="B48" s="20"/>
      <c r="D48" s="1"/>
      <c r="AE48" s="90"/>
      <c r="AF48" s="90"/>
      <c r="AG48" s="91"/>
      <c r="AH48" s="90"/>
      <c r="AI48" s="90"/>
    </row>
    <row r="49" spans="1:35" s="5" customFormat="1" ht="13.5" customHeight="1" x14ac:dyDescent="0.2">
      <c r="A49" s="4" t="s">
        <v>10</v>
      </c>
      <c r="C49" s="60" t="str">
        <f>$A$13</f>
        <v/>
      </c>
      <c r="E49" s="60" t="str">
        <f>+$A$14</f>
        <v/>
      </c>
      <c r="G49" s="60" t="str">
        <f>+$A$15</f>
        <v/>
      </c>
      <c r="I49" s="60" t="str">
        <f>+$A$16</f>
        <v/>
      </c>
      <c r="K49" s="60" t="str">
        <f>+$A$17</f>
        <v/>
      </c>
      <c r="M49" s="60" t="str">
        <f>+$A$18</f>
        <v/>
      </c>
      <c r="O49" s="60" t="str">
        <f>+$A$19</f>
        <v/>
      </c>
      <c r="Q49" s="60" t="str">
        <f>+$A$20</f>
        <v/>
      </c>
      <c r="S49" s="60" t="str">
        <f>+$A$21</f>
        <v/>
      </c>
      <c r="U49" s="60" t="str">
        <f>+$A$22</f>
        <v/>
      </c>
      <c r="W49" s="60" t="str">
        <f>+$A$23</f>
        <v/>
      </c>
      <c r="Y49" s="60" t="str">
        <f>+$A$24</f>
        <v/>
      </c>
      <c r="AA49" s="60" t="str">
        <f>+$A$25</f>
        <v/>
      </c>
      <c r="AC49" s="60" t="str">
        <f>+$A$26</f>
        <v/>
      </c>
      <c r="AE49" s="26"/>
      <c r="AG49" s="4" t="s">
        <v>10</v>
      </c>
      <c r="AH49" s="5" t="s">
        <v>1</v>
      </c>
      <c r="AI49" s="5" t="s">
        <v>0</v>
      </c>
    </row>
    <row r="50" spans="1:35" ht="13.5" x14ac:dyDescent="0.25">
      <c r="A50" s="59" t="str">
        <f>+$A$12</f>
        <v/>
      </c>
      <c r="B50" s="22"/>
      <c r="C50" s="23"/>
      <c r="D50" s="22"/>
      <c r="E50" s="23"/>
      <c r="F50" s="22"/>
      <c r="G50" s="23"/>
      <c r="H50" s="22"/>
      <c r="I50" s="23"/>
      <c r="J50" s="22"/>
      <c r="K50" s="23"/>
      <c r="L50" s="22"/>
      <c r="M50" s="23"/>
      <c r="N50" s="22"/>
      <c r="O50" s="23"/>
      <c r="P50" s="22"/>
      <c r="Q50" s="23"/>
      <c r="R50" s="22"/>
      <c r="S50" s="23"/>
      <c r="T50" s="22"/>
      <c r="U50" s="23"/>
      <c r="V50" s="22"/>
      <c r="W50" s="23"/>
      <c r="X50" s="22"/>
      <c r="Y50" s="23"/>
      <c r="Z50" s="22"/>
      <c r="AA50" s="23"/>
      <c r="AB50" s="22"/>
      <c r="AC50" s="23"/>
      <c r="AE50" s="29" t="str">
        <f t="shared" ref="AE50:AE63" si="4">IF(OR(A50="",AND(A50&lt;&gt;"",A51="")),"",SUM(B50,D50,F50,H50,J50,L50,N50,P50,R50,T50,V50,X50,Z50,AB50))</f>
        <v/>
      </c>
      <c r="AG50" s="6" t="str">
        <f>+$A$12</f>
        <v/>
      </c>
      <c r="AH50" s="6" t="str">
        <f>IF(A50&lt;&gt;"",AE50,"")</f>
        <v/>
      </c>
      <c r="AI50" s="105" t="str">
        <f>IF(AH50="","",IF(AH50&gt;0,ROUND(AH50/LARGE(AH50:AH64,1),3),0))</f>
        <v/>
      </c>
    </row>
    <row r="51" spans="1:35" ht="13.5" x14ac:dyDescent="0.25">
      <c r="A51" s="59" t="str">
        <f>+$A$13</f>
        <v/>
      </c>
      <c r="B51" s="24"/>
      <c r="C51" s="24"/>
      <c r="D51" s="22"/>
      <c r="E51" s="23"/>
      <c r="F51" s="22"/>
      <c r="G51" s="23"/>
      <c r="H51" s="22"/>
      <c r="I51" s="23"/>
      <c r="J51" s="22"/>
      <c r="K51" s="23"/>
      <c r="L51" s="22"/>
      <c r="M51" s="23"/>
      <c r="N51" s="22"/>
      <c r="O51" s="23"/>
      <c r="P51" s="22"/>
      <c r="Q51" s="23"/>
      <c r="R51" s="22"/>
      <c r="S51" s="23"/>
      <c r="T51" s="22"/>
      <c r="U51" s="23"/>
      <c r="V51" s="22"/>
      <c r="W51" s="23"/>
      <c r="X51" s="22"/>
      <c r="Y51" s="23"/>
      <c r="Z51" s="22"/>
      <c r="AA51" s="23"/>
      <c r="AB51" s="22"/>
      <c r="AC51" s="23"/>
      <c r="AE51" s="29" t="str">
        <f t="shared" si="4"/>
        <v/>
      </c>
      <c r="AG51" s="7" t="str">
        <f>+$A$13</f>
        <v/>
      </c>
      <c r="AH51" s="7" t="str">
        <f>IF(A51&lt;&gt;"",IF(AE51&lt;&gt;"",AE51,0)+IF(C65&lt;&gt;"",C65,0),"")</f>
        <v/>
      </c>
      <c r="AI51" s="106" t="str">
        <f>IF(AH51="","",IF(AH51&gt;0,ROUND(AH51/LARGE(AH50:AH64,1),3),0))</f>
        <v/>
      </c>
    </row>
    <row r="52" spans="1:35" ht="13.5" x14ac:dyDescent="0.25">
      <c r="A52" s="59" t="str">
        <f>+$A$14</f>
        <v/>
      </c>
      <c r="B52" s="24"/>
      <c r="C52" s="24"/>
      <c r="D52" s="24"/>
      <c r="E52" s="24"/>
      <c r="F52" s="22"/>
      <c r="G52" s="23"/>
      <c r="H52" s="22"/>
      <c r="I52" s="23"/>
      <c r="J52" s="22"/>
      <c r="K52" s="23"/>
      <c r="L52" s="22"/>
      <c r="M52" s="23"/>
      <c r="N52" s="22"/>
      <c r="O52" s="23"/>
      <c r="P52" s="22"/>
      <c r="Q52" s="23"/>
      <c r="R52" s="22"/>
      <c r="S52" s="23"/>
      <c r="T52" s="22"/>
      <c r="U52" s="23"/>
      <c r="V52" s="22"/>
      <c r="W52" s="23"/>
      <c r="X52" s="22"/>
      <c r="Y52" s="23"/>
      <c r="Z52" s="22"/>
      <c r="AA52" s="23"/>
      <c r="AB52" s="22"/>
      <c r="AC52" s="23"/>
      <c r="AE52" s="29" t="str">
        <f t="shared" si="4"/>
        <v/>
      </c>
      <c r="AG52" s="7" t="str">
        <f>+$A$14</f>
        <v/>
      </c>
      <c r="AH52" s="7" t="str">
        <f>IF(A52&lt;&gt;"",IF(AE52&lt;&gt;"",AE52,0)+IF(E65&lt;&gt;"",E65,0),"")</f>
        <v/>
      </c>
      <c r="AI52" s="106" t="str">
        <f>IF(AH52="","",IF(AH52&gt;0,ROUND(AH52/LARGE(AH50:AH64,1),3),0))</f>
        <v/>
      </c>
    </row>
    <row r="53" spans="1:35" ht="13.5" x14ac:dyDescent="0.25">
      <c r="A53" s="59" t="str">
        <f>+$A$15</f>
        <v/>
      </c>
      <c r="B53" s="24"/>
      <c r="C53" s="24"/>
      <c r="D53" s="24"/>
      <c r="E53" s="24"/>
      <c r="F53" s="24"/>
      <c r="G53" s="24"/>
      <c r="H53" s="22"/>
      <c r="I53" s="23"/>
      <c r="J53" s="22"/>
      <c r="K53" s="23"/>
      <c r="L53" s="22"/>
      <c r="M53" s="23"/>
      <c r="N53" s="22"/>
      <c r="O53" s="23"/>
      <c r="P53" s="22"/>
      <c r="Q53" s="23"/>
      <c r="R53" s="22"/>
      <c r="S53" s="23"/>
      <c r="T53" s="22"/>
      <c r="U53" s="23"/>
      <c r="V53" s="22"/>
      <c r="W53" s="23"/>
      <c r="X53" s="22"/>
      <c r="Y53" s="23"/>
      <c r="Z53" s="22"/>
      <c r="AA53" s="23"/>
      <c r="AB53" s="22"/>
      <c r="AC53" s="23"/>
      <c r="AE53" s="29" t="str">
        <f t="shared" si="4"/>
        <v/>
      </c>
      <c r="AG53" s="7" t="str">
        <f>+$A$15</f>
        <v/>
      </c>
      <c r="AH53" s="7" t="str">
        <f>IF(A53&lt;&gt;"",IF(AE53&lt;&gt;"",AE53,0)+IF(G65&lt;&gt;"",G65,0),"")</f>
        <v/>
      </c>
      <c r="AI53" s="106" t="str">
        <f>IF(AH53="","",IF(AH53&gt;0,ROUND(AH53/LARGE(AH50:AH64,1),3),0))</f>
        <v/>
      </c>
    </row>
    <row r="54" spans="1:35" ht="13.5" x14ac:dyDescent="0.25">
      <c r="A54" s="59" t="str">
        <f>+$A$16</f>
        <v/>
      </c>
      <c r="B54" s="24"/>
      <c r="C54" s="24"/>
      <c r="D54" s="24"/>
      <c r="E54" s="24"/>
      <c r="F54" s="24"/>
      <c r="G54" s="24"/>
      <c r="H54" s="24"/>
      <c r="I54" s="24"/>
      <c r="J54" s="22"/>
      <c r="K54" s="23"/>
      <c r="L54" s="22"/>
      <c r="M54" s="23"/>
      <c r="N54" s="22"/>
      <c r="O54" s="23"/>
      <c r="P54" s="22"/>
      <c r="Q54" s="23"/>
      <c r="R54" s="22"/>
      <c r="S54" s="23"/>
      <c r="T54" s="22"/>
      <c r="U54" s="23"/>
      <c r="V54" s="22"/>
      <c r="W54" s="23"/>
      <c r="X54" s="22"/>
      <c r="Y54" s="23"/>
      <c r="Z54" s="22"/>
      <c r="AA54" s="23"/>
      <c r="AB54" s="22"/>
      <c r="AC54" s="23"/>
      <c r="AE54" s="29" t="str">
        <f t="shared" si="4"/>
        <v/>
      </c>
      <c r="AG54" s="7" t="str">
        <f>+$A$16</f>
        <v/>
      </c>
      <c r="AH54" s="7" t="str">
        <f>IF(A54&lt;&gt;"",IF(AE54&lt;&gt;"",AE54,0)+IF(I65&lt;&gt;"",I65,0),"")</f>
        <v/>
      </c>
      <c r="AI54" s="106" t="str">
        <f>IF(AH54="","",IF(AH54&gt;0,ROUND(AH54/LARGE(AH50:AH64,1),3),0))</f>
        <v/>
      </c>
    </row>
    <row r="55" spans="1:35" ht="13.5" x14ac:dyDescent="0.25">
      <c r="A55" s="59" t="str">
        <f>+$A$17</f>
        <v/>
      </c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2"/>
      <c r="M55" s="23"/>
      <c r="N55" s="22"/>
      <c r="O55" s="23"/>
      <c r="P55" s="22"/>
      <c r="Q55" s="23"/>
      <c r="R55" s="22"/>
      <c r="S55" s="23"/>
      <c r="T55" s="22"/>
      <c r="U55" s="23"/>
      <c r="V55" s="22"/>
      <c r="W55" s="23"/>
      <c r="X55" s="22"/>
      <c r="Y55" s="23"/>
      <c r="Z55" s="22"/>
      <c r="AA55" s="23"/>
      <c r="AB55" s="22"/>
      <c r="AC55" s="23"/>
      <c r="AE55" s="29" t="str">
        <f t="shared" si="4"/>
        <v/>
      </c>
      <c r="AG55" s="7" t="str">
        <f>+$A$17</f>
        <v/>
      </c>
      <c r="AH55" s="7" t="str">
        <f>IF(A55&lt;&gt;"",IF(AE55&lt;&gt;"",AE55,0)+IF(K65&lt;&gt;"",K65,0),"")</f>
        <v/>
      </c>
      <c r="AI55" s="106" t="str">
        <f>IF(AH55="","",IF(AH55&gt;0,ROUND(AH55/LARGE(AH50:AH64,1),3),0))</f>
        <v/>
      </c>
    </row>
    <row r="56" spans="1:35" ht="13.5" x14ac:dyDescent="0.25">
      <c r="A56" s="59" t="str">
        <f>+$A$18</f>
        <v/>
      </c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2"/>
      <c r="O56" s="23"/>
      <c r="P56" s="22"/>
      <c r="Q56" s="23"/>
      <c r="R56" s="22"/>
      <c r="S56" s="23"/>
      <c r="T56" s="22"/>
      <c r="U56" s="23"/>
      <c r="V56" s="22"/>
      <c r="W56" s="23"/>
      <c r="X56" s="22"/>
      <c r="Y56" s="23"/>
      <c r="Z56" s="22"/>
      <c r="AA56" s="23"/>
      <c r="AB56" s="22"/>
      <c r="AC56" s="23"/>
      <c r="AE56" s="29" t="str">
        <f t="shared" si="4"/>
        <v/>
      </c>
      <c r="AG56" s="7" t="str">
        <f>+$A$18</f>
        <v/>
      </c>
      <c r="AH56" s="7" t="str">
        <f>IF(A56&lt;&gt;"",IF(AE56&lt;&gt;"",AE56,0)+IF(M65&lt;&gt;"",M65,0),"")</f>
        <v/>
      </c>
      <c r="AI56" s="106" t="str">
        <f>IF(AH56="","",IF(AH56&gt;0,ROUND(AH56/LARGE(AH50:AH64,1),3),0))</f>
        <v/>
      </c>
    </row>
    <row r="57" spans="1:35" ht="13.5" x14ac:dyDescent="0.25">
      <c r="A57" s="59" t="str">
        <f>+$A$19</f>
        <v/>
      </c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2"/>
      <c r="Q57" s="23"/>
      <c r="R57" s="22"/>
      <c r="S57" s="23"/>
      <c r="T57" s="22"/>
      <c r="U57" s="23"/>
      <c r="V57" s="22"/>
      <c r="W57" s="23"/>
      <c r="X57" s="22"/>
      <c r="Y57" s="23"/>
      <c r="Z57" s="22"/>
      <c r="AA57" s="23"/>
      <c r="AB57" s="22"/>
      <c r="AC57" s="23"/>
      <c r="AE57" s="29" t="str">
        <f t="shared" si="4"/>
        <v/>
      </c>
      <c r="AG57" s="7" t="str">
        <f>+$A$19</f>
        <v/>
      </c>
      <c r="AH57" s="7" t="str">
        <f>IF(A57&lt;&gt;"",IF(AE57&lt;&gt;"",AE57,0)+IF(O65&lt;&gt;"",O65,0),"")</f>
        <v/>
      </c>
      <c r="AI57" s="106" t="str">
        <f>IF(AH57="","",IF(AH57&gt;0,ROUND(AH57/LARGE(AH50:AH64,1),3),0))</f>
        <v/>
      </c>
    </row>
    <row r="58" spans="1:35" ht="13.5" x14ac:dyDescent="0.25">
      <c r="A58" s="59" t="str">
        <f>+$A$20</f>
        <v/>
      </c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2"/>
      <c r="S58" s="23"/>
      <c r="T58" s="22"/>
      <c r="U58" s="23"/>
      <c r="V58" s="22"/>
      <c r="W58" s="23"/>
      <c r="X58" s="22"/>
      <c r="Y58" s="23"/>
      <c r="Z58" s="22"/>
      <c r="AA58" s="23"/>
      <c r="AB58" s="22"/>
      <c r="AC58" s="23"/>
      <c r="AE58" s="29" t="str">
        <f t="shared" si="4"/>
        <v/>
      </c>
      <c r="AG58" s="7" t="str">
        <f>+$A$20</f>
        <v/>
      </c>
      <c r="AH58" s="7" t="str">
        <f>IF(A58&lt;&gt;"",IF(AE58&lt;&gt;"",AE58,0)+IF(Q65&lt;&gt;"",Q65,0),"")</f>
        <v/>
      </c>
      <c r="AI58" s="106" t="str">
        <f>IF(AH58="","",IF(AH58&gt;0,ROUND(AH58/LARGE(AH50:AH64,1),3),0))</f>
        <v/>
      </c>
    </row>
    <row r="59" spans="1:35" ht="13.5" x14ac:dyDescent="0.25">
      <c r="A59" s="59" t="str">
        <f>+$A$21</f>
        <v/>
      </c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2"/>
      <c r="U59" s="23"/>
      <c r="V59" s="22"/>
      <c r="W59" s="23"/>
      <c r="X59" s="22"/>
      <c r="Y59" s="23"/>
      <c r="Z59" s="22"/>
      <c r="AA59" s="23"/>
      <c r="AB59" s="22"/>
      <c r="AC59" s="23"/>
      <c r="AE59" s="29" t="str">
        <f t="shared" si="4"/>
        <v/>
      </c>
      <c r="AG59" s="7" t="str">
        <f>+$A$21</f>
        <v/>
      </c>
      <c r="AH59" s="7" t="str">
        <f>IF(A59&lt;&gt;"",IF(AE59&lt;&gt;"",AE59,0)+IF(S65&lt;&gt;"",S65,0),"")</f>
        <v/>
      </c>
      <c r="AI59" s="106" t="str">
        <f>IF(AH59="","",IF(AH59&gt;0,ROUND(AH59/LARGE(AH50:AH64,1),3),0))</f>
        <v/>
      </c>
    </row>
    <row r="60" spans="1:35" ht="13.5" x14ac:dyDescent="0.25">
      <c r="A60" s="59" t="str">
        <f>+$A$22</f>
        <v/>
      </c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2"/>
      <c r="W60" s="23"/>
      <c r="X60" s="22"/>
      <c r="Y60" s="23"/>
      <c r="Z60" s="22"/>
      <c r="AA60" s="23"/>
      <c r="AB60" s="22"/>
      <c r="AC60" s="23"/>
      <c r="AE60" s="29" t="str">
        <f t="shared" si="4"/>
        <v/>
      </c>
      <c r="AG60" s="7" t="str">
        <f>+$A$22</f>
        <v/>
      </c>
      <c r="AH60" s="7" t="str">
        <f>IF(A60&lt;&gt;"",IF(AE60&lt;&gt;"",AE60,0)+IF(U65&lt;&gt;"",U65,0),"")</f>
        <v/>
      </c>
      <c r="AI60" s="106" t="str">
        <f>IF(AH60="","",IF(AH60&gt;0,ROUND(AH60/LARGE(AH50:AH64,1),3),0))</f>
        <v/>
      </c>
    </row>
    <row r="61" spans="1:35" ht="13.5" x14ac:dyDescent="0.25">
      <c r="A61" s="59" t="str">
        <f>+$A$23</f>
        <v/>
      </c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2"/>
      <c r="Y61" s="23"/>
      <c r="Z61" s="22"/>
      <c r="AA61" s="23"/>
      <c r="AB61" s="22"/>
      <c r="AC61" s="23"/>
      <c r="AE61" s="29" t="str">
        <f t="shared" si="4"/>
        <v/>
      </c>
      <c r="AG61" s="7" t="str">
        <f>+$A$23</f>
        <v/>
      </c>
      <c r="AH61" s="7" t="str">
        <f>IF(A61&lt;&gt;"",IF(AE61&lt;&gt;"",AE61,0)+IF(W65&lt;&gt;"",W65,0),"")</f>
        <v/>
      </c>
      <c r="AI61" s="106" t="str">
        <f>IF(AH61="","",IF(AH61&gt;0,ROUND(AH61/LARGE(AH50:AH64,1),3),0))</f>
        <v/>
      </c>
    </row>
    <row r="62" spans="1:35" ht="13.5" x14ac:dyDescent="0.25">
      <c r="A62" s="59" t="str">
        <f>+$A$24</f>
        <v/>
      </c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2"/>
      <c r="AA62" s="23"/>
      <c r="AB62" s="22"/>
      <c r="AC62" s="23"/>
      <c r="AE62" s="29" t="str">
        <f t="shared" si="4"/>
        <v/>
      </c>
      <c r="AG62" s="7" t="str">
        <f>+$A$24</f>
        <v/>
      </c>
      <c r="AH62" s="7" t="str">
        <f>IF(A62&lt;&gt;"",IF(AE62&lt;&gt;"",AE62,0)+IF(Y65&lt;&gt;"",Y65,0),"")</f>
        <v/>
      </c>
      <c r="AI62" s="106" t="str">
        <f>IF(AH62="","",IF(AH62&gt;0,ROUND(AH62/LARGE(AH50:AH64,1),3),0))</f>
        <v/>
      </c>
    </row>
    <row r="63" spans="1:35" ht="13.5" x14ac:dyDescent="0.25">
      <c r="A63" s="59" t="str">
        <f>+$A$25</f>
        <v/>
      </c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2"/>
      <c r="AC63" s="23"/>
      <c r="AE63" s="29" t="str">
        <f t="shared" si="4"/>
        <v/>
      </c>
      <c r="AG63" s="7" t="str">
        <f>+$A$25</f>
        <v/>
      </c>
      <c r="AH63" s="7" t="str">
        <f>IF(A63&lt;&gt;"",IF(AE63&lt;&gt;"",AE63,0)+IF(AA65&lt;&gt;"",AA65,0),"")</f>
        <v/>
      </c>
      <c r="AI63" s="106" t="str">
        <f>IF(AH63="","",IF(AH63&gt;0,ROUND(AH63/LARGE(AH50:AH64,1),3),0))</f>
        <v/>
      </c>
    </row>
    <row r="64" spans="1:35" x14ac:dyDescent="0.2">
      <c r="A64" s="59" t="str">
        <f>+$A$26</f>
        <v/>
      </c>
      <c r="C64" s="3"/>
      <c r="AE64" s="26"/>
      <c r="AG64" s="40" t="str">
        <f>+$A$26</f>
        <v/>
      </c>
      <c r="AH64" s="40" t="str">
        <f>IF(A64&lt;&gt;"",IF(AE64&lt;&gt;"",AE64,0)+IF(AC65&lt;&gt;"",AC65,0),"")</f>
        <v/>
      </c>
      <c r="AI64" s="107" t="str">
        <f>IF(AH64="","",IF(AH64&gt;0,ROUND(AH64/LARGE(AH50:AH64,1),3),0))</f>
        <v/>
      </c>
    </row>
    <row r="65" spans="1:35" s="26" customFormat="1" x14ac:dyDescent="0.2">
      <c r="C65" s="27" t="str">
        <f>IF(C49="","",SUM(C50:C63))</f>
        <v/>
      </c>
      <c r="E65" s="27" t="str">
        <f>IF(E49="","",SUM(E50:E63))</f>
        <v/>
      </c>
      <c r="G65" s="27" t="str">
        <f>IF(G49="","",SUM(G50:G63))</f>
        <v/>
      </c>
      <c r="I65" s="27" t="str">
        <f>IF(I49="","",SUM(I50:I63))</f>
        <v/>
      </c>
      <c r="K65" s="27" t="str">
        <f>IF(K49="","",SUM(K50:K63))</f>
        <v/>
      </c>
      <c r="M65" s="27" t="str">
        <f>IF(M49="","",SUM(M50:M63))</f>
        <v/>
      </c>
      <c r="O65" s="27" t="str">
        <f>IF(O49="","",SUM(O50:O63))</f>
        <v/>
      </c>
      <c r="Q65" s="27" t="str">
        <f>IF(Q49="","",SUM(Q50:Q63))</f>
        <v/>
      </c>
      <c r="S65" s="27" t="str">
        <f>IF(S49="","",SUM(S50:S63))</f>
        <v/>
      </c>
      <c r="U65" s="27" t="str">
        <f>IF(U49="","",SUM(U50:U63))</f>
        <v/>
      </c>
      <c r="W65" s="27" t="str">
        <f>IF(W49="","",SUM(W50:W63))</f>
        <v/>
      </c>
      <c r="X65" s="27"/>
      <c r="Y65" s="27" t="str">
        <f>IF(Y49="","",SUM(Y50:Y63))</f>
        <v/>
      </c>
      <c r="AA65" s="27" t="str">
        <f>IF(AA49="","",SUM(AA50:AA63))</f>
        <v/>
      </c>
      <c r="AC65" s="27" t="str">
        <f>IF(AC49="","",SUM(AC50:AC63))</f>
        <v/>
      </c>
      <c r="AG65" s="41"/>
      <c r="AH65" s="93"/>
      <c r="AI65" s="41"/>
    </row>
    <row r="66" spans="1:35" ht="24" customHeight="1" x14ac:dyDescent="0.2">
      <c r="AC66" s="8" t="str">
        <f>"Firma ("&amp;Anagrafica!B90&amp;")"</f>
        <v>Firma (Commissario 2)</v>
      </c>
      <c r="AE66" s="88"/>
      <c r="AF66" s="88"/>
      <c r="AG66" s="89"/>
      <c r="AH66" s="88"/>
      <c r="AI66" s="88"/>
    </row>
    <row r="67" spans="1:35" ht="18.75" x14ac:dyDescent="0.3">
      <c r="A67" s="19" t="str">
        <f>IF(Anagrafica!A91&lt;&gt;"",Anagrafica!A91&amp;" - "&amp;Anagrafica!B91,"")</f>
        <v>3 - Commissario 3</v>
      </c>
      <c r="B67" s="20"/>
      <c r="D67" s="1"/>
    </row>
    <row r="68" spans="1:35" s="5" customFormat="1" ht="13.5" customHeight="1" x14ac:dyDescent="0.2">
      <c r="A68" s="4" t="s">
        <v>10</v>
      </c>
      <c r="C68" s="60" t="str">
        <f>$A$13</f>
        <v/>
      </c>
      <c r="E68" s="60" t="str">
        <f>+$A$14</f>
        <v/>
      </c>
      <c r="G68" s="60" t="str">
        <f>+$A$15</f>
        <v/>
      </c>
      <c r="I68" s="60" t="str">
        <f>+$A$16</f>
        <v/>
      </c>
      <c r="K68" s="60" t="str">
        <f>+$A$17</f>
        <v/>
      </c>
      <c r="M68" s="60" t="str">
        <f>+$A$18</f>
        <v/>
      </c>
      <c r="O68" s="60" t="str">
        <f>+$A$19</f>
        <v/>
      </c>
      <c r="Q68" s="60" t="str">
        <f>+$A$20</f>
        <v/>
      </c>
      <c r="S68" s="60" t="str">
        <f>+$A$21</f>
        <v/>
      </c>
      <c r="U68" s="60" t="str">
        <f>+$A$22</f>
        <v/>
      </c>
      <c r="W68" s="60" t="str">
        <f>+$A$23</f>
        <v/>
      </c>
      <c r="Y68" s="60" t="str">
        <f>+$A$24</f>
        <v/>
      </c>
      <c r="AA68" s="60" t="str">
        <f>+$A$25</f>
        <v/>
      </c>
      <c r="AC68" s="60" t="str">
        <f>+$A$26</f>
        <v/>
      </c>
      <c r="AE68" s="26"/>
      <c r="AG68" s="4" t="s">
        <v>10</v>
      </c>
      <c r="AH68" s="5" t="s">
        <v>1</v>
      </c>
      <c r="AI68" s="5" t="s">
        <v>0</v>
      </c>
    </row>
    <row r="69" spans="1:35" ht="13.5" x14ac:dyDescent="0.25">
      <c r="A69" s="59" t="str">
        <f>+$A$12</f>
        <v/>
      </c>
      <c r="B69" s="22"/>
      <c r="C69" s="23"/>
      <c r="D69" s="22"/>
      <c r="E69" s="23"/>
      <c r="F69" s="22"/>
      <c r="G69" s="23"/>
      <c r="H69" s="22"/>
      <c r="I69" s="23"/>
      <c r="J69" s="22"/>
      <c r="K69" s="23"/>
      <c r="L69" s="22"/>
      <c r="M69" s="23"/>
      <c r="N69" s="22"/>
      <c r="O69" s="23"/>
      <c r="P69" s="22"/>
      <c r="Q69" s="23"/>
      <c r="R69" s="22"/>
      <c r="S69" s="23"/>
      <c r="T69" s="22"/>
      <c r="U69" s="23"/>
      <c r="V69" s="22"/>
      <c r="W69" s="23"/>
      <c r="X69" s="22"/>
      <c r="Y69" s="23"/>
      <c r="Z69" s="22"/>
      <c r="AA69" s="23"/>
      <c r="AB69" s="22"/>
      <c r="AC69" s="23"/>
      <c r="AE69" s="29" t="str">
        <f t="shared" ref="AE69:AE82" si="5">IF(OR(A69="",AND(A69&lt;&gt;"",A70="")),"",SUM(B69,D69,F69,H69,J69,L69,N69,P69,R69,T69,V69,X69,Z69,AB69))</f>
        <v/>
      </c>
      <c r="AG69" s="6" t="str">
        <f>+$A$12</f>
        <v/>
      </c>
      <c r="AH69" s="6" t="str">
        <f>IF(A69&lt;&gt;"",AE69,"")</f>
        <v/>
      </c>
      <c r="AI69" s="105" t="str">
        <f>IF(AH69="","",IF(AH69&gt;0,ROUND(AH69/LARGE(AH69:AH83,1),3),0))</f>
        <v/>
      </c>
    </row>
    <row r="70" spans="1:35" ht="13.5" x14ac:dyDescent="0.25">
      <c r="A70" s="59" t="str">
        <f>+$A$13</f>
        <v/>
      </c>
      <c r="B70" s="24"/>
      <c r="C70" s="24"/>
      <c r="D70" s="22"/>
      <c r="E70" s="23"/>
      <c r="F70" s="22"/>
      <c r="G70" s="23"/>
      <c r="H70" s="22"/>
      <c r="I70" s="23"/>
      <c r="J70" s="22"/>
      <c r="K70" s="23"/>
      <c r="L70" s="22"/>
      <c r="M70" s="23"/>
      <c r="N70" s="22"/>
      <c r="O70" s="23"/>
      <c r="P70" s="22"/>
      <c r="Q70" s="23"/>
      <c r="R70" s="22"/>
      <c r="S70" s="23"/>
      <c r="T70" s="22"/>
      <c r="U70" s="23"/>
      <c r="V70" s="22"/>
      <c r="W70" s="23"/>
      <c r="X70" s="22"/>
      <c r="Y70" s="23"/>
      <c r="Z70" s="22"/>
      <c r="AA70" s="23"/>
      <c r="AB70" s="22"/>
      <c r="AC70" s="23"/>
      <c r="AE70" s="29" t="str">
        <f t="shared" si="5"/>
        <v/>
      </c>
      <c r="AG70" s="7" t="str">
        <f>+$A$13</f>
        <v/>
      </c>
      <c r="AH70" s="7" t="str">
        <f>IF(A70&lt;&gt;"",IF(AE70&lt;&gt;"",AE70,0)+IF(C84&lt;&gt;"",C84,0),"")</f>
        <v/>
      </c>
      <c r="AI70" s="106" t="str">
        <f>IF(AH70="","",IF(AH70&gt;0,ROUND(AH70/LARGE(AH69:AH83,1),3),0))</f>
        <v/>
      </c>
    </row>
    <row r="71" spans="1:35" ht="13.5" x14ac:dyDescent="0.25">
      <c r="A71" s="59" t="str">
        <f>+$A$14</f>
        <v/>
      </c>
      <c r="B71" s="24"/>
      <c r="C71" s="24"/>
      <c r="D71" s="24"/>
      <c r="E71" s="24"/>
      <c r="F71" s="22"/>
      <c r="G71" s="23"/>
      <c r="H71" s="22"/>
      <c r="I71" s="23"/>
      <c r="J71" s="22"/>
      <c r="K71" s="23"/>
      <c r="L71" s="22"/>
      <c r="M71" s="23"/>
      <c r="N71" s="22"/>
      <c r="O71" s="23"/>
      <c r="P71" s="22"/>
      <c r="Q71" s="23"/>
      <c r="R71" s="22"/>
      <c r="S71" s="23"/>
      <c r="T71" s="22"/>
      <c r="U71" s="23"/>
      <c r="V71" s="22"/>
      <c r="W71" s="23"/>
      <c r="X71" s="22"/>
      <c r="Y71" s="23"/>
      <c r="Z71" s="22"/>
      <c r="AA71" s="23"/>
      <c r="AB71" s="22"/>
      <c r="AC71" s="23"/>
      <c r="AE71" s="29" t="str">
        <f t="shared" si="5"/>
        <v/>
      </c>
      <c r="AG71" s="7" t="str">
        <f>+$A$14</f>
        <v/>
      </c>
      <c r="AH71" s="7" t="str">
        <f>IF(A71&lt;&gt;"",IF(AE71&lt;&gt;"",AE71,0)+IF(E84&lt;&gt;"",E84,0),"")</f>
        <v/>
      </c>
      <c r="AI71" s="106" t="str">
        <f>IF(AH71="","",IF(AH71&gt;0,ROUND(AH71/LARGE(AH69:AH83,1),3),0))</f>
        <v/>
      </c>
    </row>
    <row r="72" spans="1:35" ht="13.5" x14ac:dyDescent="0.25">
      <c r="A72" s="59" t="str">
        <f>+$A$15</f>
        <v/>
      </c>
      <c r="B72" s="24"/>
      <c r="C72" s="24"/>
      <c r="D72" s="24"/>
      <c r="E72" s="24"/>
      <c r="F72" s="24"/>
      <c r="G72" s="24"/>
      <c r="H72" s="22"/>
      <c r="I72" s="23"/>
      <c r="J72" s="22"/>
      <c r="K72" s="23"/>
      <c r="L72" s="22"/>
      <c r="M72" s="23"/>
      <c r="N72" s="22"/>
      <c r="O72" s="23"/>
      <c r="P72" s="22"/>
      <c r="Q72" s="23"/>
      <c r="R72" s="22"/>
      <c r="S72" s="23"/>
      <c r="T72" s="22"/>
      <c r="U72" s="23"/>
      <c r="V72" s="22"/>
      <c r="W72" s="23"/>
      <c r="X72" s="22"/>
      <c r="Y72" s="23"/>
      <c r="Z72" s="22"/>
      <c r="AA72" s="23"/>
      <c r="AB72" s="22"/>
      <c r="AC72" s="23"/>
      <c r="AE72" s="29" t="str">
        <f t="shared" si="5"/>
        <v/>
      </c>
      <c r="AG72" s="7" t="str">
        <f>+$A$15</f>
        <v/>
      </c>
      <c r="AH72" s="7" t="str">
        <f>IF(A72&lt;&gt;"",IF(AE72&lt;&gt;"",AE72,0)+IF(G84&lt;&gt;"",G84,0),"")</f>
        <v/>
      </c>
      <c r="AI72" s="106" t="str">
        <f>IF(AH72="","",IF(AH72&gt;0,ROUND(AH72/LARGE(AH69:AH83,1),3),0))</f>
        <v/>
      </c>
    </row>
    <row r="73" spans="1:35" ht="13.5" x14ac:dyDescent="0.25">
      <c r="A73" s="59" t="str">
        <f>+$A$16</f>
        <v/>
      </c>
      <c r="B73" s="24"/>
      <c r="C73" s="24"/>
      <c r="D73" s="24"/>
      <c r="E73" s="24"/>
      <c r="F73" s="24"/>
      <c r="G73" s="24"/>
      <c r="H73" s="24"/>
      <c r="I73" s="24"/>
      <c r="J73" s="22"/>
      <c r="K73" s="23"/>
      <c r="L73" s="22"/>
      <c r="M73" s="23"/>
      <c r="N73" s="22"/>
      <c r="O73" s="23"/>
      <c r="P73" s="22"/>
      <c r="Q73" s="23"/>
      <c r="R73" s="22"/>
      <c r="S73" s="23"/>
      <c r="T73" s="22"/>
      <c r="U73" s="23"/>
      <c r="V73" s="22"/>
      <c r="W73" s="23"/>
      <c r="X73" s="22"/>
      <c r="Y73" s="23"/>
      <c r="Z73" s="22"/>
      <c r="AA73" s="23"/>
      <c r="AB73" s="22"/>
      <c r="AC73" s="23"/>
      <c r="AE73" s="29" t="str">
        <f t="shared" si="5"/>
        <v/>
      </c>
      <c r="AG73" s="7" t="str">
        <f>+$A$16</f>
        <v/>
      </c>
      <c r="AH73" s="7" t="str">
        <f>IF(A73&lt;&gt;"",IF(AE73&lt;&gt;"",AE73,0)+IF(I84&lt;&gt;"",I84,0),"")</f>
        <v/>
      </c>
      <c r="AI73" s="106" t="str">
        <f>IF(AH73="","",IF(AH73&gt;0,ROUND(AH73/LARGE(AH69:AH83,1),3),0))</f>
        <v/>
      </c>
    </row>
    <row r="74" spans="1:35" ht="13.5" x14ac:dyDescent="0.25">
      <c r="A74" s="59" t="str">
        <f>+$A$17</f>
        <v/>
      </c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2"/>
      <c r="M74" s="23"/>
      <c r="N74" s="22"/>
      <c r="O74" s="23"/>
      <c r="P74" s="22"/>
      <c r="Q74" s="23"/>
      <c r="R74" s="22"/>
      <c r="S74" s="23"/>
      <c r="T74" s="22"/>
      <c r="U74" s="23"/>
      <c r="V74" s="22"/>
      <c r="W74" s="23"/>
      <c r="X74" s="22"/>
      <c r="Y74" s="23"/>
      <c r="Z74" s="22"/>
      <c r="AA74" s="23"/>
      <c r="AB74" s="22"/>
      <c r="AC74" s="23"/>
      <c r="AE74" s="29" t="str">
        <f t="shared" si="5"/>
        <v/>
      </c>
      <c r="AG74" s="7" t="str">
        <f>+$A$17</f>
        <v/>
      </c>
      <c r="AH74" s="7" t="str">
        <f>IF(A74&lt;&gt;"",IF(AE74&lt;&gt;"",AE74,0)+IF(K84&lt;&gt;"",K84,0),"")</f>
        <v/>
      </c>
      <c r="AI74" s="106" t="str">
        <f>IF(AH74="","",IF(AH74&gt;0,ROUND(AH74/LARGE(AH69:AH83,1),3),0))</f>
        <v/>
      </c>
    </row>
    <row r="75" spans="1:35" ht="13.5" x14ac:dyDescent="0.25">
      <c r="A75" s="59" t="str">
        <f>+$A$18</f>
        <v/>
      </c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2"/>
      <c r="O75" s="23"/>
      <c r="P75" s="22"/>
      <c r="Q75" s="23"/>
      <c r="R75" s="22"/>
      <c r="S75" s="23"/>
      <c r="T75" s="22"/>
      <c r="U75" s="23"/>
      <c r="V75" s="22"/>
      <c r="W75" s="23"/>
      <c r="X75" s="22"/>
      <c r="Y75" s="23"/>
      <c r="Z75" s="22"/>
      <c r="AA75" s="23"/>
      <c r="AB75" s="22"/>
      <c r="AC75" s="23"/>
      <c r="AE75" s="29" t="str">
        <f t="shared" si="5"/>
        <v/>
      </c>
      <c r="AG75" s="7" t="str">
        <f>+$A$18</f>
        <v/>
      </c>
      <c r="AH75" s="7" t="str">
        <f>IF(A75&lt;&gt;"",IF(AE75&lt;&gt;"",AE75,0)+IF(M84&lt;&gt;"",M84,0),"")</f>
        <v/>
      </c>
      <c r="AI75" s="106" t="str">
        <f>IF(AH75="","",IF(AH75&gt;0,ROUND(AH75/LARGE(AH69:AH83,1),3),0))</f>
        <v/>
      </c>
    </row>
    <row r="76" spans="1:35" ht="13.5" x14ac:dyDescent="0.25">
      <c r="A76" s="59" t="str">
        <f>+$A$19</f>
        <v/>
      </c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2"/>
      <c r="Q76" s="23"/>
      <c r="R76" s="22"/>
      <c r="S76" s="23"/>
      <c r="T76" s="22"/>
      <c r="U76" s="23"/>
      <c r="V76" s="22"/>
      <c r="W76" s="23"/>
      <c r="X76" s="22"/>
      <c r="Y76" s="23"/>
      <c r="Z76" s="22"/>
      <c r="AA76" s="23"/>
      <c r="AB76" s="22"/>
      <c r="AC76" s="23"/>
      <c r="AE76" s="29" t="str">
        <f t="shared" si="5"/>
        <v/>
      </c>
      <c r="AG76" s="7" t="str">
        <f>+$A$19</f>
        <v/>
      </c>
      <c r="AH76" s="7" t="str">
        <f>IF(A76&lt;&gt;"",IF(AE76&lt;&gt;"",AE76,0)+IF(O84&lt;&gt;"",O84,0),"")</f>
        <v/>
      </c>
      <c r="AI76" s="106" t="str">
        <f>IF(AH76="","",IF(AH76&gt;0,ROUND(AH76/LARGE(AH69:AH83,1),3),0))</f>
        <v/>
      </c>
    </row>
    <row r="77" spans="1:35" ht="13.5" x14ac:dyDescent="0.25">
      <c r="A77" s="59" t="str">
        <f>+$A$20</f>
        <v/>
      </c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2"/>
      <c r="S77" s="23"/>
      <c r="T77" s="22"/>
      <c r="U77" s="23"/>
      <c r="V77" s="22"/>
      <c r="W77" s="23"/>
      <c r="X77" s="22"/>
      <c r="Y77" s="23"/>
      <c r="Z77" s="22"/>
      <c r="AA77" s="23"/>
      <c r="AB77" s="22"/>
      <c r="AC77" s="23"/>
      <c r="AE77" s="29" t="str">
        <f t="shared" si="5"/>
        <v/>
      </c>
      <c r="AG77" s="7" t="str">
        <f>+$A$20</f>
        <v/>
      </c>
      <c r="AH77" s="7" t="str">
        <f>IF(A77&lt;&gt;"",IF(AE77&lt;&gt;"",AE77,0)+IF(Q84&lt;&gt;"",Q84,0),"")</f>
        <v/>
      </c>
      <c r="AI77" s="106" t="str">
        <f>IF(AH77="","",IF(AH77&gt;0,ROUND(AH77/LARGE(AH69:AH83,1),3),0))</f>
        <v/>
      </c>
    </row>
    <row r="78" spans="1:35" ht="13.5" x14ac:dyDescent="0.25">
      <c r="A78" s="59" t="str">
        <f>+$A$21</f>
        <v/>
      </c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2"/>
      <c r="U78" s="23"/>
      <c r="V78" s="22"/>
      <c r="W78" s="23"/>
      <c r="X78" s="22"/>
      <c r="Y78" s="23"/>
      <c r="Z78" s="22"/>
      <c r="AA78" s="23"/>
      <c r="AB78" s="22"/>
      <c r="AC78" s="23"/>
      <c r="AE78" s="29" t="str">
        <f t="shared" si="5"/>
        <v/>
      </c>
      <c r="AG78" s="7" t="str">
        <f>+$A$21</f>
        <v/>
      </c>
      <c r="AH78" s="7" t="str">
        <f>IF(A78&lt;&gt;"",IF(AE78&lt;&gt;"",AE78,0)+IF(S84&lt;&gt;"",S84,0),"")</f>
        <v/>
      </c>
      <c r="AI78" s="106" t="str">
        <f>IF(AH78="","",IF(AH78&gt;0,ROUND(AH78/LARGE(AH69:AH83,1),3),0))</f>
        <v/>
      </c>
    </row>
    <row r="79" spans="1:35" ht="13.5" x14ac:dyDescent="0.25">
      <c r="A79" s="59" t="str">
        <f>+$A$22</f>
        <v/>
      </c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2"/>
      <c r="W79" s="23"/>
      <c r="X79" s="22"/>
      <c r="Y79" s="23"/>
      <c r="Z79" s="22"/>
      <c r="AA79" s="23"/>
      <c r="AB79" s="22"/>
      <c r="AC79" s="23"/>
      <c r="AE79" s="29" t="str">
        <f t="shared" si="5"/>
        <v/>
      </c>
      <c r="AG79" s="7" t="str">
        <f>+$A$22</f>
        <v/>
      </c>
      <c r="AH79" s="7" t="str">
        <f>IF(A79&lt;&gt;"",IF(AE79&lt;&gt;"",AE79,0)+IF(U84&lt;&gt;"",U84,0),"")</f>
        <v/>
      </c>
      <c r="AI79" s="106" t="str">
        <f>IF(AH79="","",IF(AH79&gt;0,ROUND(AH79/LARGE(AH69:AH83,1),3),0))</f>
        <v/>
      </c>
    </row>
    <row r="80" spans="1:35" ht="13.5" x14ac:dyDescent="0.25">
      <c r="A80" s="59" t="str">
        <f>+$A$23</f>
        <v/>
      </c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2"/>
      <c r="Y80" s="23"/>
      <c r="Z80" s="22"/>
      <c r="AA80" s="23"/>
      <c r="AB80" s="22"/>
      <c r="AC80" s="23"/>
      <c r="AE80" s="29" t="str">
        <f t="shared" si="5"/>
        <v/>
      </c>
      <c r="AG80" s="7" t="str">
        <f>+$A$23</f>
        <v/>
      </c>
      <c r="AH80" s="7" t="str">
        <f>IF(A80&lt;&gt;"",IF(AE80&lt;&gt;"",AE80,0)+IF(W84&lt;&gt;"",W84,0),"")</f>
        <v/>
      </c>
      <c r="AI80" s="106" t="str">
        <f>IF(AH80="","",IF(AH80&gt;0,ROUND(AH80/LARGE(AH69:AH83,1),3),0))</f>
        <v/>
      </c>
    </row>
    <row r="81" spans="1:35" ht="13.5" x14ac:dyDescent="0.25">
      <c r="A81" s="59" t="str">
        <f>+$A$24</f>
        <v/>
      </c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2"/>
      <c r="AA81" s="23"/>
      <c r="AB81" s="22"/>
      <c r="AC81" s="23"/>
      <c r="AE81" s="29" t="str">
        <f t="shared" si="5"/>
        <v/>
      </c>
      <c r="AG81" s="7" t="str">
        <f>+$A$24</f>
        <v/>
      </c>
      <c r="AH81" s="7" t="str">
        <f>IF(A81&lt;&gt;"",IF(AE81&lt;&gt;"",AE81,0)+IF(Y84&lt;&gt;"",Y84,0),"")</f>
        <v/>
      </c>
      <c r="AI81" s="106" t="str">
        <f>IF(AH81="","",IF(AH81&gt;0,ROUND(AH81/LARGE(AH69:AH83,1),3),0))</f>
        <v/>
      </c>
    </row>
    <row r="82" spans="1:35" ht="13.5" x14ac:dyDescent="0.25">
      <c r="A82" s="59" t="str">
        <f>+$A$25</f>
        <v/>
      </c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2"/>
      <c r="AC82" s="23"/>
      <c r="AE82" s="29" t="str">
        <f t="shared" si="5"/>
        <v/>
      </c>
      <c r="AG82" s="7" t="str">
        <f>+$A$25</f>
        <v/>
      </c>
      <c r="AH82" s="7" t="str">
        <f>IF(A82&lt;&gt;"",IF(AE82&lt;&gt;"",AE82,0)+IF(AA84&lt;&gt;"",AA84,0),"")</f>
        <v/>
      </c>
      <c r="AI82" s="106" t="str">
        <f>IF(AH82="","",IF(AH82&gt;0,ROUND(AH82/LARGE(AH69:AH83,1),3),0))</f>
        <v/>
      </c>
    </row>
    <row r="83" spans="1:35" x14ac:dyDescent="0.2">
      <c r="A83" s="59" t="str">
        <f>+$A$26</f>
        <v/>
      </c>
      <c r="C83" s="3"/>
      <c r="AE83" s="26"/>
      <c r="AG83" s="40" t="str">
        <f>+$A$26</f>
        <v/>
      </c>
      <c r="AH83" s="40" t="str">
        <f>IF(A83&lt;&gt;"",IF(AE83&lt;&gt;"",AE83,0)+IF(AC84&lt;&gt;"",AC84,0),"")</f>
        <v/>
      </c>
      <c r="AI83" s="107" t="str">
        <f>IF(AH83="","",IF(AH83&gt;0,ROUND(AH83/LARGE(AH69:AH83,1),3),0))</f>
        <v/>
      </c>
    </row>
    <row r="84" spans="1:35" s="26" customFormat="1" x14ac:dyDescent="0.2">
      <c r="C84" s="27" t="str">
        <f>IF(C68="","",SUM(C69:C82))</f>
        <v/>
      </c>
      <c r="E84" s="27" t="str">
        <f>IF(E68="","",SUM(E69:E82))</f>
        <v/>
      </c>
      <c r="G84" s="27" t="str">
        <f>IF(G68="","",SUM(G69:G82))</f>
        <v/>
      </c>
      <c r="I84" s="27" t="str">
        <f>IF(I68="","",SUM(I69:I82))</f>
        <v/>
      </c>
      <c r="K84" s="27" t="str">
        <f>IF(K68="","",SUM(K69:K82))</f>
        <v/>
      </c>
      <c r="M84" s="27" t="str">
        <f>IF(M68="","",SUM(M69:M82))</f>
        <v/>
      </c>
      <c r="O84" s="27" t="str">
        <f>IF(O68="","",SUM(O69:O82))</f>
        <v/>
      </c>
      <c r="Q84" s="27" t="str">
        <f>IF(Q68="","",SUM(Q69:Q82))</f>
        <v/>
      </c>
      <c r="S84" s="27" t="str">
        <f>IF(S68="","",SUM(S69:S82))</f>
        <v/>
      </c>
      <c r="U84" s="27" t="str">
        <f>IF(U68="","",SUM(U69:U82))</f>
        <v/>
      </c>
      <c r="W84" s="27" t="str">
        <f>IF(W68="","",SUM(W69:W82))</f>
        <v/>
      </c>
      <c r="X84" s="27"/>
      <c r="Y84" s="27" t="str">
        <f>IF(Y68="","",SUM(Y69:Y82))</f>
        <v/>
      </c>
      <c r="AA84" s="27" t="str">
        <f>IF(AA68="","",SUM(AA69:AA82))</f>
        <v/>
      </c>
      <c r="AC84" s="27" t="str">
        <f>IF(AC68="","",SUM(AC69:AC82))</f>
        <v/>
      </c>
      <c r="AG84" s="41"/>
      <c r="AH84" s="93"/>
      <c r="AI84" s="41"/>
    </row>
    <row r="85" spans="1:35" ht="24" customHeight="1" x14ac:dyDescent="0.2">
      <c r="AC85" s="8" t="str">
        <f>"Firma ("&amp;Anagrafica!B91&amp;")"</f>
        <v>Firma (Commissario 3)</v>
      </c>
      <c r="AE85" s="88"/>
      <c r="AF85" s="88"/>
      <c r="AG85" s="89"/>
      <c r="AH85" s="88"/>
      <c r="AI85" s="88"/>
    </row>
    <row r="86" spans="1:35" ht="18.75" x14ac:dyDescent="0.3">
      <c r="A86" s="19" t="str">
        <f>IF(Anagrafica!A92&lt;&gt;"",Anagrafica!A92&amp;" - "&amp;Anagrafica!B92,"")</f>
        <v/>
      </c>
      <c r="B86" s="20"/>
      <c r="D86" s="1"/>
      <c r="AE86" s="90"/>
      <c r="AF86" s="90"/>
      <c r="AG86" s="91"/>
      <c r="AH86" s="90"/>
      <c r="AI86" s="90"/>
    </row>
    <row r="87" spans="1:35" s="5" customFormat="1" ht="13.5" customHeight="1" x14ac:dyDescent="0.2">
      <c r="A87" s="4" t="s">
        <v>10</v>
      </c>
      <c r="C87" s="60" t="str">
        <f>$A$13</f>
        <v/>
      </c>
      <c r="E87" s="60" t="str">
        <f>+$A$14</f>
        <v/>
      </c>
      <c r="G87" s="60" t="str">
        <f>+$A$15</f>
        <v/>
      </c>
      <c r="I87" s="60" t="str">
        <f>+$A$16</f>
        <v/>
      </c>
      <c r="K87" s="60" t="str">
        <f>+$A$17</f>
        <v/>
      </c>
      <c r="M87" s="60" t="str">
        <f>+$A$18</f>
        <v/>
      </c>
      <c r="O87" s="60" t="str">
        <f>+$A$19</f>
        <v/>
      </c>
      <c r="Q87" s="60" t="str">
        <f>+$A$20</f>
        <v/>
      </c>
      <c r="S87" s="60" t="str">
        <f>+$A$21</f>
        <v/>
      </c>
      <c r="U87" s="60" t="str">
        <f>+$A$22</f>
        <v/>
      </c>
      <c r="W87" s="60" t="str">
        <f>+$A$23</f>
        <v/>
      </c>
      <c r="Y87" s="60" t="str">
        <f>+$A$24</f>
        <v/>
      </c>
      <c r="AA87" s="60" t="str">
        <f>+$A$25</f>
        <v/>
      </c>
      <c r="AC87" s="60" t="str">
        <f>+$A$26</f>
        <v/>
      </c>
      <c r="AE87" s="26"/>
      <c r="AG87" s="4" t="s">
        <v>10</v>
      </c>
      <c r="AH87" s="5" t="s">
        <v>1</v>
      </c>
      <c r="AI87" s="5" t="s">
        <v>0</v>
      </c>
    </row>
    <row r="88" spans="1:35" ht="13.5" x14ac:dyDescent="0.25">
      <c r="A88" s="59" t="str">
        <f>+$A$12</f>
        <v/>
      </c>
      <c r="B88" s="22"/>
      <c r="C88" s="23"/>
      <c r="D88" s="22"/>
      <c r="E88" s="23"/>
      <c r="F88" s="22"/>
      <c r="G88" s="23"/>
      <c r="H88" s="22"/>
      <c r="I88" s="23"/>
      <c r="J88" s="22"/>
      <c r="K88" s="23"/>
      <c r="L88" s="22"/>
      <c r="M88" s="23"/>
      <c r="N88" s="22"/>
      <c r="O88" s="23"/>
      <c r="P88" s="22"/>
      <c r="Q88" s="23"/>
      <c r="R88" s="22"/>
      <c r="S88" s="23"/>
      <c r="T88" s="22"/>
      <c r="U88" s="23"/>
      <c r="V88" s="22"/>
      <c r="W88" s="23"/>
      <c r="X88" s="22"/>
      <c r="Y88" s="23"/>
      <c r="Z88" s="22"/>
      <c r="AA88" s="23"/>
      <c r="AB88" s="22"/>
      <c r="AC88" s="23"/>
      <c r="AE88" s="29" t="str">
        <f t="shared" ref="AE88:AE101" si="6">IF(OR(A88="",AND(A88&lt;&gt;"",A89="")),"",SUM(B88,D88,F88,H88,J88,L88,N88,P88,R88,T88,V88,X88,Z88,AB88))</f>
        <v/>
      </c>
      <c r="AG88" s="6" t="str">
        <f>+$A$12</f>
        <v/>
      </c>
      <c r="AH88" s="6" t="str">
        <f>IF(A88&lt;&gt;"",AE88,"")</f>
        <v/>
      </c>
      <c r="AI88" s="105" t="str">
        <f>IF(AH88="","",IF(AH88&gt;0,ROUND(AH88/LARGE(AH88:AH102,1),3),0))</f>
        <v/>
      </c>
    </row>
    <row r="89" spans="1:35" ht="13.5" x14ac:dyDescent="0.25">
      <c r="A89" s="59" t="str">
        <f>+$A$13</f>
        <v/>
      </c>
      <c r="B89" s="24"/>
      <c r="C89" s="24"/>
      <c r="D89" s="22"/>
      <c r="E89" s="23"/>
      <c r="F89" s="22"/>
      <c r="G89" s="23"/>
      <c r="H89" s="22"/>
      <c r="I89" s="23"/>
      <c r="J89" s="22"/>
      <c r="K89" s="23"/>
      <c r="L89" s="22"/>
      <c r="M89" s="23"/>
      <c r="N89" s="22"/>
      <c r="O89" s="23"/>
      <c r="P89" s="22"/>
      <c r="Q89" s="23"/>
      <c r="R89" s="22"/>
      <c r="S89" s="23"/>
      <c r="T89" s="22"/>
      <c r="U89" s="23"/>
      <c r="V89" s="22"/>
      <c r="W89" s="23"/>
      <c r="X89" s="22"/>
      <c r="Y89" s="23"/>
      <c r="Z89" s="22"/>
      <c r="AA89" s="23"/>
      <c r="AB89" s="22"/>
      <c r="AC89" s="23"/>
      <c r="AE89" s="29" t="str">
        <f t="shared" si="6"/>
        <v/>
      </c>
      <c r="AG89" s="7" t="str">
        <f>+$A$13</f>
        <v/>
      </c>
      <c r="AH89" s="7" t="str">
        <f>IF(A89&lt;&gt;"",IF(AE89&lt;&gt;"",AE89,0)+IF(C103&lt;&gt;"",C103,0),"")</f>
        <v/>
      </c>
      <c r="AI89" s="106" t="str">
        <f>IF(AH89="","",IF(AH89&gt;0,ROUND(AH89/LARGE(AH88:AH102,1),3),0))</f>
        <v/>
      </c>
    </row>
    <row r="90" spans="1:35" ht="13.5" x14ac:dyDescent="0.25">
      <c r="A90" s="59" t="str">
        <f>+$A$14</f>
        <v/>
      </c>
      <c r="B90" s="24"/>
      <c r="C90" s="24"/>
      <c r="D90" s="24"/>
      <c r="E90" s="24"/>
      <c r="F90" s="22"/>
      <c r="G90" s="23"/>
      <c r="H90" s="22"/>
      <c r="I90" s="23"/>
      <c r="J90" s="22"/>
      <c r="K90" s="23"/>
      <c r="L90" s="22"/>
      <c r="M90" s="23"/>
      <c r="N90" s="22"/>
      <c r="O90" s="23"/>
      <c r="P90" s="22"/>
      <c r="Q90" s="23"/>
      <c r="R90" s="22"/>
      <c r="S90" s="23"/>
      <c r="T90" s="22"/>
      <c r="U90" s="23"/>
      <c r="V90" s="22"/>
      <c r="W90" s="23"/>
      <c r="X90" s="22"/>
      <c r="Y90" s="23"/>
      <c r="Z90" s="22"/>
      <c r="AA90" s="23"/>
      <c r="AB90" s="22"/>
      <c r="AC90" s="23"/>
      <c r="AE90" s="29" t="str">
        <f t="shared" si="6"/>
        <v/>
      </c>
      <c r="AG90" s="7" t="str">
        <f>+$A$14</f>
        <v/>
      </c>
      <c r="AH90" s="7" t="str">
        <f>IF(A90&lt;&gt;"",IF(AE90&lt;&gt;"",AE90,0)+IF(E103&lt;&gt;"",E103,0),"")</f>
        <v/>
      </c>
      <c r="AI90" s="106" t="str">
        <f>IF(AH90="","",IF(AH90&gt;0,ROUND(AH90/LARGE(AH88:AH102,1),3),0))</f>
        <v/>
      </c>
    </row>
    <row r="91" spans="1:35" ht="13.5" x14ac:dyDescent="0.25">
      <c r="A91" s="59" t="str">
        <f>+$A$15</f>
        <v/>
      </c>
      <c r="B91" s="24"/>
      <c r="C91" s="24"/>
      <c r="D91" s="24"/>
      <c r="E91" s="24"/>
      <c r="F91" s="24"/>
      <c r="G91" s="24"/>
      <c r="H91" s="22"/>
      <c r="I91" s="23"/>
      <c r="J91" s="22"/>
      <c r="K91" s="23"/>
      <c r="L91" s="22"/>
      <c r="M91" s="23"/>
      <c r="N91" s="22"/>
      <c r="O91" s="23"/>
      <c r="P91" s="22"/>
      <c r="Q91" s="23"/>
      <c r="R91" s="22"/>
      <c r="S91" s="23"/>
      <c r="T91" s="22"/>
      <c r="U91" s="23"/>
      <c r="V91" s="22"/>
      <c r="W91" s="23"/>
      <c r="X91" s="22"/>
      <c r="Y91" s="23"/>
      <c r="Z91" s="22"/>
      <c r="AA91" s="23"/>
      <c r="AB91" s="22"/>
      <c r="AC91" s="23"/>
      <c r="AE91" s="29" t="str">
        <f t="shared" si="6"/>
        <v/>
      </c>
      <c r="AG91" s="7" t="str">
        <f>+$A$15</f>
        <v/>
      </c>
      <c r="AH91" s="7" t="str">
        <f>IF(A91&lt;&gt;"",IF(AE91&lt;&gt;"",AE91,0)+IF(G103&lt;&gt;"",G103,0),"")</f>
        <v/>
      </c>
      <c r="AI91" s="106" t="str">
        <f>IF(AH91="","",IF(AH91&gt;0,ROUND(AH91/LARGE(AH88:AH102,1),3),0))</f>
        <v/>
      </c>
    </row>
    <row r="92" spans="1:35" ht="13.5" x14ac:dyDescent="0.25">
      <c r="A92" s="59" t="str">
        <f>+$A$16</f>
        <v/>
      </c>
      <c r="B92" s="24"/>
      <c r="C92" s="24"/>
      <c r="D92" s="24"/>
      <c r="E92" s="24"/>
      <c r="F92" s="24"/>
      <c r="G92" s="24"/>
      <c r="H92" s="24"/>
      <c r="I92" s="24"/>
      <c r="J92" s="22"/>
      <c r="K92" s="23"/>
      <c r="L92" s="22"/>
      <c r="M92" s="23"/>
      <c r="N92" s="22"/>
      <c r="O92" s="23"/>
      <c r="P92" s="22"/>
      <c r="Q92" s="23"/>
      <c r="R92" s="22"/>
      <c r="S92" s="23"/>
      <c r="T92" s="22"/>
      <c r="U92" s="23"/>
      <c r="V92" s="22"/>
      <c r="W92" s="23"/>
      <c r="X92" s="22"/>
      <c r="Y92" s="23"/>
      <c r="Z92" s="22"/>
      <c r="AA92" s="23"/>
      <c r="AB92" s="22"/>
      <c r="AC92" s="23"/>
      <c r="AE92" s="29" t="str">
        <f t="shared" si="6"/>
        <v/>
      </c>
      <c r="AG92" s="7" t="str">
        <f>+$A$16</f>
        <v/>
      </c>
      <c r="AH92" s="7" t="str">
        <f>IF(A92&lt;&gt;"",IF(AE92&lt;&gt;"",AE92,0)+IF(I103&lt;&gt;"",I103,0),"")</f>
        <v/>
      </c>
      <c r="AI92" s="106" t="str">
        <f>IF(AH92="","",IF(AH92&gt;0,ROUND(AH92/LARGE(AH88:AH102,1),3),0))</f>
        <v/>
      </c>
    </row>
    <row r="93" spans="1:35" ht="13.5" x14ac:dyDescent="0.25">
      <c r="A93" s="59" t="str">
        <f>+$A$17</f>
        <v/>
      </c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2"/>
      <c r="M93" s="23"/>
      <c r="N93" s="22"/>
      <c r="O93" s="23"/>
      <c r="P93" s="22"/>
      <c r="Q93" s="23"/>
      <c r="R93" s="22"/>
      <c r="S93" s="23"/>
      <c r="T93" s="22"/>
      <c r="U93" s="23"/>
      <c r="V93" s="22"/>
      <c r="W93" s="23"/>
      <c r="X93" s="22"/>
      <c r="Y93" s="23"/>
      <c r="Z93" s="22"/>
      <c r="AA93" s="23"/>
      <c r="AB93" s="22"/>
      <c r="AC93" s="23"/>
      <c r="AE93" s="29" t="str">
        <f t="shared" si="6"/>
        <v/>
      </c>
      <c r="AG93" s="7" t="str">
        <f>+$A$17</f>
        <v/>
      </c>
      <c r="AH93" s="7" t="str">
        <f>IF(A93&lt;&gt;"",IF(AE93&lt;&gt;"",AE93,0)+IF(K103&lt;&gt;"",K103,0),"")</f>
        <v/>
      </c>
      <c r="AI93" s="106" t="str">
        <f>IF(AH93="","",IF(AH93&gt;0,ROUND(AH93/LARGE(AH88:AH102,1),3),0))</f>
        <v/>
      </c>
    </row>
    <row r="94" spans="1:35" ht="13.5" x14ac:dyDescent="0.25">
      <c r="A94" s="59" t="str">
        <f>+$A$18</f>
        <v/>
      </c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2"/>
      <c r="O94" s="23"/>
      <c r="P94" s="22"/>
      <c r="Q94" s="23"/>
      <c r="R94" s="22"/>
      <c r="S94" s="23"/>
      <c r="T94" s="22"/>
      <c r="U94" s="23"/>
      <c r="V94" s="22"/>
      <c r="W94" s="23"/>
      <c r="X94" s="22"/>
      <c r="Y94" s="23"/>
      <c r="Z94" s="22"/>
      <c r="AA94" s="23"/>
      <c r="AB94" s="22"/>
      <c r="AC94" s="23"/>
      <c r="AE94" s="29" t="str">
        <f t="shared" si="6"/>
        <v/>
      </c>
      <c r="AG94" s="7" t="str">
        <f>+$A$18</f>
        <v/>
      </c>
      <c r="AH94" s="7" t="str">
        <f>IF(A94&lt;&gt;"",IF(AE94&lt;&gt;"",AE94,0)+IF(M103&lt;&gt;"",M103,0),"")</f>
        <v/>
      </c>
      <c r="AI94" s="106" t="str">
        <f>IF(AH94="","",IF(AH94&gt;0,ROUND(AH94/LARGE(AH88:AH102,1),3),0))</f>
        <v/>
      </c>
    </row>
    <row r="95" spans="1:35" ht="13.5" x14ac:dyDescent="0.25">
      <c r="A95" s="59" t="str">
        <f>+$A$19</f>
        <v/>
      </c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2"/>
      <c r="Q95" s="23"/>
      <c r="R95" s="22"/>
      <c r="S95" s="23"/>
      <c r="T95" s="22"/>
      <c r="U95" s="23"/>
      <c r="V95" s="22"/>
      <c r="W95" s="23"/>
      <c r="X95" s="22"/>
      <c r="Y95" s="23"/>
      <c r="Z95" s="22"/>
      <c r="AA95" s="23"/>
      <c r="AB95" s="22"/>
      <c r="AC95" s="23"/>
      <c r="AE95" s="29" t="str">
        <f t="shared" si="6"/>
        <v/>
      </c>
      <c r="AG95" s="7" t="str">
        <f>+$A$19</f>
        <v/>
      </c>
      <c r="AH95" s="7" t="str">
        <f>IF(A95&lt;&gt;"",IF(AE95&lt;&gt;"",AE95,0)+IF(O103&lt;&gt;"",O103,0),"")</f>
        <v/>
      </c>
      <c r="AI95" s="106" t="str">
        <f>IF(AH95="","",IF(AH95&gt;0,ROUND(AH95/LARGE(AH88:AH102,1),3),0))</f>
        <v/>
      </c>
    </row>
    <row r="96" spans="1:35" ht="13.5" x14ac:dyDescent="0.25">
      <c r="A96" s="59" t="str">
        <f>+$A$20</f>
        <v/>
      </c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2"/>
      <c r="S96" s="23"/>
      <c r="T96" s="22"/>
      <c r="U96" s="23"/>
      <c r="V96" s="22"/>
      <c r="W96" s="23"/>
      <c r="X96" s="22"/>
      <c r="Y96" s="23"/>
      <c r="Z96" s="22"/>
      <c r="AA96" s="23"/>
      <c r="AB96" s="22"/>
      <c r="AC96" s="23"/>
      <c r="AE96" s="29" t="str">
        <f t="shared" si="6"/>
        <v/>
      </c>
      <c r="AG96" s="7" t="str">
        <f>+$A$20</f>
        <v/>
      </c>
      <c r="AH96" s="7" t="str">
        <f>IF(A96&lt;&gt;"",IF(AE96&lt;&gt;"",AE96,0)+IF(Q103&lt;&gt;"",Q103,0),"")</f>
        <v/>
      </c>
      <c r="AI96" s="106" t="str">
        <f>IF(AH96="","",IF(AH96&gt;0,ROUND(AH96/LARGE(AH88:AH102,1),3),0))</f>
        <v/>
      </c>
    </row>
    <row r="97" spans="1:35" ht="13.5" x14ac:dyDescent="0.25">
      <c r="A97" s="59" t="str">
        <f>+$A$21</f>
        <v/>
      </c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2"/>
      <c r="U97" s="23"/>
      <c r="V97" s="22"/>
      <c r="W97" s="23"/>
      <c r="X97" s="22"/>
      <c r="Y97" s="23"/>
      <c r="Z97" s="22"/>
      <c r="AA97" s="23"/>
      <c r="AB97" s="22"/>
      <c r="AC97" s="23"/>
      <c r="AE97" s="29" t="str">
        <f t="shared" si="6"/>
        <v/>
      </c>
      <c r="AG97" s="7" t="str">
        <f>+$A$21</f>
        <v/>
      </c>
      <c r="AH97" s="7" t="str">
        <f>IF(A97&lt;&gt;"",IF(AE97&lt;&gt;"",AE97,0)+IF(S103&lt;&gt;"",S103,0),"")</f>
        <v/>
      </c>
      <c r="AI97" s="106" t="str">
        <f>IF(AH97="","",IF(AH97&gt;0,ROUND(AH97/LARGE(AH88:AH102,1),3),0))</f>
        <v/>
      </c>
    </row>
    <row r="98" spans="1:35" ht="13.5" x14ac:dyDescent="0.25">
      <c r="A98" s="59" t="str">
        <f>+$A$22</f>
        <v/>
      </c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2"/>
      <c r="W98" s="23"/>
      <c r="X98" s="22"/>
      <c r="Y98" s="23"/>
      <c r="Z98" s="22"/>
      <c r="AA98" s="23"/>
      <c r="AB98" s="22"/>
      <c r="AC98" s="23"/>
      <c r="AE98" s="29" t="str">
        <f t="shared" si="6"/>
        <v/>
      </c>
      <c r="AG98" s="7" t="str">
        <f>+$A$22</f>
        <v/>
      </c>
      <c r="AH98" s="7" t="str">
        <f>IF(A98&lt;&gt;"",IF(AE98&lt;&gt;"",AE98,0)+IF(U103&lt;&gt;"",U103,0),"")</f>
        <v/>
      </c>
      <c r="AI98" s="106" t="str">
        <f>IF(AH98="","",IF(AH98&gt;0,ROUND(AH98/LARGE(AH88:AH102,1),3),0))</f>
        <v/>
      </c>
    </row>
    <row r="99" spans="1:35" ht="13.5" x14ac:dyDescent="0.25">
      <c r="A99" s="59" t="str">
        <f>+$A$23</f>
        <v/>
      </c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2"/>
      <c r="Y99" s="23"/>
      <c r="Z99" s="22"/>
      <c r="AA99" s="23"/>
      <c r="AB99" s="22"/>
      <c r="AC99" s="23"/>
      <c r="AE99" s="29" t="str">
        <f t="shared" si="6"/>
        <v/>
      </c>
      <c r="AG99" s="7" t="str">
        <f>+$A$23</f>
        <v/>
      </c>
      <c r="AH99" s="7" t="str">
        <f>IF(A99&lt;&gt;"",IF(AE99&lt;&gt;"",AE99,0)+IF(W103&lt;&gt;"",W103,0),"")</f>
        <v/>
      </c>
      <c r="AI99" s="106" t="str">
        <f>IF(AH99="","",IF(AH99&gt;0,ROUND(AH99/LARGE(AH88:AH102,1),3),0))</f>
        <v/>
      </c>
    </row>
    <row r="100" spans="1:35" ht="13.5" x14ac:dyDescent="0.25">
      <c r="A100" s="59" t="str">
        <f>+$A$24</f>
        <v/>
      </c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2"/>
      <c r="AA100" s="23"/>
      <c r="AB100" s="22"/>
      <c r="AC100" s="23"/>
      <c r="AE100" s="29" t="str">
        <f t="shared" si="6"/>
        <v/>
      </c>
      <c r="AG100" s="7" t="str">
        <f>+$A$24</f>
        <v/>
      </c>
      <c r="AH100" s="7" t="str">
        <f>IF(A100&lt;&gt;"",IF(AE100&lt;&gt;"",AE100,0)+IF(Y103&lt;&gt;"",Y103,0),"")</f>
        <v/>
      </c>
      <c r="AI100" s="106" t="str">
        <f>IF(AH100="","",IF(AH100&gt;0,ROUND(AH100/LARGE(AH88:AH102,1),3),0))</f>
        <v/>
      </c>
    </row>
    <row r="101" spans="1:35" ht="13.5" x14ac:dyDescent="0.25">
      <c r="A101" s="59" t="str">
        <f>+$A$25</f>
        <v/>
      </c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2"/>
      <c r="AC101" s="23"/>
      <c r="AE101" s="29" t="str">
        <f t="shared" si="6"/>
        <v/>
      </c>
      <c r="AG101" s="7" t="str">
        <f>+$A$25</f>
        <v/>
      </c>
      <c r="AH101" s="7" t="str">
        <f>IF(A101&lt;&gt;"",IF(AE101&lt;&gt;"",AE101,0)+IF(AA103&lt;&gt;"",AA103,0),"")</f>
        <v/>
      </c>
      <c r="AI101" s="106" t="str">
        <f>IF(AH101="","",IF(AH101&gt;0,ROUND(AH101/LARGE(AH88:AH102,1),3),0))</f>
        <v/>
      </c>
    </row>
    <row r="102" spans="1:35" x14ac:dyDescent="0.2">
      <c r="A102" s="59" t="str">
        <f>+$A$26</f>
        <v/>
      </c>
      <c r="C102" s="3"/>
      <c r="AE102" s="26"/>
      <c r="AG102" s="40" t="str">
        <f>+$A$26</f>
        <v/>
      </c>
      <c r="AH102" s="40" t="str">
        <f>IF(A102&lt;&gt;"",IF(AE102&lt;&gt;"",AE102,0)+IF(AC103&lt;&gt;"",AC103,0),"")</f>
        <v/>
      </c>
      <c r="AI102" s="107" t="str">
        <f>IF(AH102="","",IF(AH102&gt;0,ROUND(AH102/LARGE(AH88:AH102,1),3),0))</f>
        <v/>
      </c>
    </row>
    <row r="103" spans="1:35" s="26" customFormat="1" x14ac:dyDescent="0.2">
      <c r="C103" s="27" t="str">
        <f>IF(C87="","",SUM(C88:C101))</f>
        <v/>
      </c>
      <c r="E103" s="27" t="str">
        <f>IF(E87="","",SUM(E88:E101))</f>
        <v/>
      </c>
      <c r="G103" s="27" t="str">
        <f>IF(G87="","",SUM(G88:G101))</f>
        <v/>
      </c>
      <c r="I103" s="27" t="str">
        <f>IF(I87="","",SUM(I88:I101))</f>
        <v/>
      </c>
      <c r="K103" s="27" t="str">
        <f>IF(K87="","",SUM(K88:K101))</f>
        <v/>
      </c>
      <c r="M103" s="27" t="str">
        <f>IF(M87="","",SUM(M88:M101))</f>
        <v/>
      </c>
      <c r="O103" s="27" t="str">
        <f>IF(O87="","",SUM(O88:O101))</f>
        <v/>
      </c>
      <c r="Q103" s="27" t="str">
        <f>IF(Q87="","",SUM(Q88:Q101))</f>
        <v/>
      </c>
      <c r="S103" s="27" t="str">
        <f>IF(S87="","",SUM(S88:S101))</f>
        <v/>
      </c>
      <c r="U103" s="27" t="str">
        <f>IF(U87="","",SUM(U88:U101))</f>
        <v/>
      </c>
      <c r="W103" s="27" t="str">
        <f>IF(W87="","",SUM(W88:W101))</f>
        <v/>
      </c>
      <c r="X103" s="27"/>
      <c r="Y103" s="27" t="str">
        <f>IF(Y87="","",SUM(Y88:Y101))</f>
        <v/>
      </c>
      <c r="AA103" s="27" t="str">
        <f>IF(AA87="","",SUM(AA88:AA101))</f>
        <v/>
      </c>
      <c r="AC103" s="27" t="str">
        <f>IF(AC87="","",SUM(AC88:AC101))</f>
        <v/>
      </c>
      <c r="AG103" s="41"/>
      <c r="AH103" s="93"/>
      <c r="AI103" s="41"/>
    </row>
    <row r="104" spans="1:35" ht="24" customHeight="1" x14ac:dyDescent="0.2">
      <c r="AC104" s="8" t="str">
        <f>"Firma ("&amp;Anagrafica!B92&amp;")"</f>
        <v>Firma ()</v>
      </c>
      <c r="AE104" s="88"/>
      <c r="AF104" s="88"/>
      <c r="AG104" s="89"/>
      <c r="AH104" s="88"/>
      <c r="AI104" s="88"/>
    </row>
    <row r="105" spans="1:35" ht="18.75" x14ac:dyDescent="0.3">
      <c r="A105" s="19" t="str">
        <f>IF(Anagrafica!A93&lt;&gt;"",Anagrafica!A93&amp;" - "&amp;Anagrafica!B93,"")</f>
        <v/>
      </c>
      <c r="B105" s="20"/>
      <c r="D105" s="1"/>
    </row>
    <row r="106" spans="1:35" s="5" customFormat="1" ht="13.5" customHeight="1" x14ac:dyDescent="0.2">
      <c r="A106" s="4" t="s">
        <v>10</v>
      </c>
      <c r="C106" s="60" t="str">
        <f>$A$13</f>
        <v/>
      </c>
      <c r="E106" s="60" t="str">
        <f>+$A$14</f>
        <v/>
      </c>
      <c r="G106" s="60" t="str">
        <f>+$A$15</f>
        <v/>
      </c>
      <c r="I106" s="60" t="str">
        <f>+$A$16</f>
        <v/>
      </c>
      <c r="K106" s="60" t="str">
        <f>+$A$17</f>
        <v/>
      </c>
      <c r="M106" s="60" t="str">
        <f>+$A$18</f>
        <v/>
      </c>
      <c r="O106" s="60" t="str">
        <f>+$A$19</f>
        <v/>
      </c>
      <c r="Q106" s="60" t="str">
        <f>+$A$20</f>
        <v/>
      </c>
      <c r="S106" s="60" t="str">
        <f>+$A$21</f>
        <v/>
      </c>
      <c r="U106" s="60" t="str">
        <f>+$A$22</f>
        <v/>
      </c>
      <c r="W106" s="60" t="str">
        <f>+$A$23</f>
        <v/>
      </c>
      <c r="Y106" s="60" t="str">
        <f>+$A$24</f>
        <v/>
      </c>
      <c r="AA106" s="60" t="str">
        <f>+$A$25</f>
        <v/>
      </c>
      <c r="AC106" s="60" t="str">
        <f>+$A$26</f>
        <v/>
      </c>
      <c r="AE106" s="26"/>
      <c r="AG106" s="4" t="s">
        <v>10</v>
      </c>
      <c r="AH106" s="5" t="s">
        <v>1</v>
      </c>
      <c r="AI106" s="5" t="s">
        <v>0</v>
      </c>
    </row>
    <row r="107" spans="1:35" ht="13.5" x14ac:dyDescent="0.25">
      <c r="A107" s="59" t="str">
        <f>+$A$12</f>
        <v/>
      </c>
      <c r="B107" s="22"/>
      <c r="C107" s="23"/>
      <c r="D107" s="22"/>
      <c r="E107" s="23"/>
      <c r="F107" s="22"/>
      <c r="G107" s="23"/>
      <c r="H107" s="22"/>
      <c r="I107" s="23"/>
      <c r="J107" s="22"/>
      <c r="K107" s="23"/>
      <c r="L107" s="22"/>
      <c r="M107" s="23"/>
      <c r="N107" s="22"/>
      <c r="O107" s="23"/>
      <c r="P107" s="22"/>
      <c r="Q107" s="23"/>
      <c r="R107" s="22"/>
      <c r="S107" s="23"/>
      <c r="T107" s="22"/>
      <c r="U107" s="23"/>
      <c r="V107" s="22"/>
      <c r="W107" s="23"/>
      <c r="X107" s="22"/>
      <c r="Y107" s="23"/>
      <c r="Z107" s="22"/>
      <c r="AA107" s="23"/>
      <c r="AB107" s="22"/>
      <c r="AC107" s="23"/>
      <c r="AE107" s="29" t="str">
        <f t="shared" ref="AE107:AE120" si="7">IF(OR(A107="",AND(A107&lt;&gt;"",A108="")),"",SUM(B107,D107,F107,H107,J107,L107,N107,P107,R107,T107,V107,X107,Z107,AB107))</f>
        <v/>
      </c>
      <c r="AG107" s="6" t="str">
        <f>+$A$12</f>
        <v/>
      </c>
      <c r="AH107" s="6" t="str">
        <f>IF(A107&lt;&gt;"",AE107,"")</f>
        <v/>
      </c>
      <c r="AI107" s="105" t="str">
        <f>IF(AH107="","",IF(AH107&gt;0,ROUND(AH107/LARGE(AH107:AH121,1),3),0))</f>
        <v/>
      </c>
    </row>
    <row r="108" spans="1:35" ht="13.5" x14ac:dyDescent="0.25">
      <c r="A108" s="59" t="str">
        <f>+$A$13</f>
        <v/>
      </c>
      <c r="B108" s="24"/>
      <c r="C108" s="24"/>
      <c r="D108" s="22"/>
      <c r="E108" s="23"/>
      <c r="F108" s="22"/>
      <c r="G108" s="23"/>
      <c r="H108" s="22"/>
      <c r="I108" s="23"/>
      <c r="J108" s="22"/>
      <c r="K108" s="23"/>
      <c r="L108" s="22"/>
      <c r="M108" s="23"/>
      <c r="N108" s="22"/>
      <c r="O108" s="23"/>
      <c r="P108" s="22"/>
      <c r="Q108" s="23"/>
      <c r="R108" s="22"/>
      <c r="S108" s="23"/>
      <c r="T108" s="22"/>
      <c r="U108" s="23"/>
      <c r="V108" s="22"/>
      <c r="W108" s="23"/>
      <c r="X108" s="22"/>
      <c r="Y108" s="23"/>
      <c r="Z108" s="22"/>
      <c r="AA108" s="23"/>
      <c r="AB108" s="22"/>
      <c r="AC108" s="23"/>
      <c r="AE108" s="29" t="str">
        <f t="shared" si="7"/>
        <v/>
      </c>
      <c r="AG108" s="7" t="str">
        <f>+$A$13</f>
        <v/>
      </c>
      <c r="AH108" s="7" t="str">
        <f>IF(A108&lt;&gt;"",IF(AE108&lt;&gt;"",AE108,0)+IF(C122&lt;&gt;"",C122,0),"")</f>
        <v/>
      </c>
      <c r="AI108" s="106" t="str">
        <f>IF(AH108="","",IF(AH108&gt;0,ROUND(AH108/LARGE(AH107:AH121,1),3),0))</f>
        <v/>
      </c>
    </row>
    <row r="109" spans="1:35" ht="13.5" x14ac:dyDescent="0.25">
      <c r="A109" s="59" t="str">
        <f>+$A$14</f>
        <v/>
      </c>
      <c r="B109" s="24"/>
      <c r="C109" s="24"/>
      <c r="D109" s="24"/>
      <c r="E109" s="24"/>
      <c r="F109" s="22"/>
      <c r="G109" s="23"/>
      <c r="H109" s="22"/>
      <c r="I109" s="23"/>
      <c r="J109" s="22"/>
      <c r="K109" s="23"/>
      <c r="L109" s="22"/>
      <c r="M109" s="23"/>
      <c r="N109" s="22"/>
      <c r="O109" s="23"/>
      <c r="P109" s="22"/>
      <c r="Q109" s="23"/>
      <c r="R109" s="22"/>
      <c r="S109" s="23"/>
      <c r="T109" s="22"/>
      <c r="U109" s="23"/>
      <c r="V109" s="22"/>
      <c r="W109" s="23"/>
      <c r="X109" s="22"/>
      <c r="Y109" s="23"/>
      <c r="Z109" s="22"/>
      <c r="AA109" s="23"/>
      <c r="AB109" s="22"/>
      <c r="AC109" s="23"/>
      <c r="AE109" s="29" t="str">
        <f t="shared" si="7"/>
        <v/>
      </c>
      <c r="AG109" s="7" t="str">
        <f>+$A$14</f>
        <v/>
      </c>
      <c r="AH109" s="7" t="str">
        <f>IF(A109&lt;&gt;"",IF(AE109&lt;&gt;"",AE109,0)+IF(E122&lt;&gt;"",E122,0),"")</f>
        <v/>
      </c>
      <c r="AI109" s="106" t="str">
        <f>IF(AH109="","",IF(AH109&gt;0,ROUND(AH109/LARGE(AH107:AH121,1),3),0))</f>
        <v/>
      </c>
    </row>
    <row r="110" spans="1:35" ht="13.5" x14ac:dyDescent="0.25">
      <c r="A110" s="59" t="str">
        <f>+$A$15</f>
        <v/>
      </c>
      <c r="B110" s="24"/>
      <c r="C110" s="24"/>
      <c r="D110" s="24"/>
      <c r="E110" s="24"/>
      <c r="F110" s="24"/>
      <c r="G110" s="24"/>
      <c r="H110" s="22"/>
      <c r="I110" s="23"/>
      <c r="J110" s="22"/>
      <c r="K110" s="23"/>
      <c r="L110" s="22"/>
      <c r="M110" s="23"/>
      <c r="N110" s="22"/>
      <c r="O110" s="23"/>
      <c r="P110" s="22"/>
      <c r="Q110" s="23"/>
      <c r="R110" s="22"/>
      <c r="S110" s="23"/>
      <c r="T110" s="22"/>
      <c r="U110" s="23"/>
      <c r="V110" s="22"/>
      <c r="W110" s="23"/>
      <c r="X110" s="22"/>
      <c r="Y110" s="23"/>
      <c r="Z110" s="22"/>
      <c r="AA110" s="23"/>
      <c r="AB110" s="22"/>
      <c r="AC110" s="23"/>
      <c r="AE110" s="29" t="str">
        <f t="shared" si="7"/>
        <v/>
      </c>
      <c r="AG110" s="7" t="str">
        <f>+$A$15</f>
        <v/>
      </c>
      <c r="AH110" s="7" t="str">
        <f>IF(A110&lt;&gt;"",IF(AE110&lt;&gt;"",AE110,0)+IF(G122&lt;&gt;"",G122,0),"")</f>
        <v/>
      </c>
      <c r="AI110" s="106" t="str">
        <f>IF(AH110="","",IF(AH110&gt;0,ROUND(AH110/LARGE(AH107:AH121,1),3),0))</f>
        <v/>
      </c>
    </row>
    <row r="111" spans="1:35" ht="13.5" x14ac:dyDescent="0.25">
      <c r="A111" s="59" t="str">
        <f>+$A$16</f>
        <v/>
      </c>
      <c r="B111" s="24"/>
      <c r="C111" s="24"/>
      <c r="D111" s="24"/>
      <c r="E111" s="24"/>
      <c r="F111" s="24"/>
      <c r="G111" s="24"/>
      <c r="H111" s="24"/>
      <c r="I111" s="24"/>
      <c r="J111" s="22"/>
      <c r="K111" s="23"/>
      <c r="L111" s="22"/>
      <c r="M111" s="23"/>
      <c r="N111" s="22"/>
      <c r="O111" s="23"/>
      <c r="P111" s="22"/>
      <c r="Q111" s="23"/>
      <c r="R111" s="22"/>
      <c r="S111" s="23"/>
      <c r="T111" s="22"/>
      <c r="U111" s="23"/>
      <c r="V111" s="22"/>
      <c r="W111" s="23"/>
      <c r="X111" s="22"/>
      <c r="Y111" s="23"/>
      <c r="Z111" s="22"/>
      <c r="AA111" s="23"/>
      <c r="AB111" s="22"/>
      <c r="AC111" s="23"/>
      <c r="AE111" s="29" t="str">
        <f t="shared" si="7"/>
        <v/>
      </c>
      <c r="AG111" s="7" t="str">
        <f>+$A$16</f>
        <v/>
      </c>
      <c r="AH111" s="7" t="str">
        <f>IF(A111&lt;&gt;"",IF(AE111&lt;&gt;"",AE111,0)+IF(I122&lt;&gt;"",I122,0),"")</f>
        <v/>
      </c>
      <c r="AI111" s="106" t="str">
        <f>IF(AH111="","",IF(AH111&gt;0,ROUND(AH111/LARGE(AH107:AH121,1),3),0))</f>
        <v/>
      </c>
    </row>
    <row r="112" spans="1:35" ht="13.5" x14ac:dyDescent="0.25">
      <c r="A112" s="59" t="str">
        <f>+$A$17</f>
        <v/>
      </c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2"/>
      <c r="M112" s="23"/>
      <c r="N112" s="22"/>
      <c r="O112" s="23"/>
      <c r="P112" s="22"/>
      <c r="Q112" s="23"/>
      <c r="R112" s="22"/>
      <c r="S112" s="23"/>
      <c r="T112" s="22"/>
      <c r="U112" s="23"/>
      <c r="V112" s="22"/>
      <c r="W112" s="23"/>
      <c r="X112" s="22"/>
      <c r="Y112" s="23"/>
      <c r="Z112" s="22"/>
      <c r="AA112" s="23"/>
      <c r="AB112" s="22"/>
      <c r="AC112" s="23"/>
      <c r="AE112" s="29" t="str">
        <f t="shared" si="7"/>
        <v/>
      </c>
      <c r="AG112" s="7" t="str">
        <f>+$A$17</f>
        <v/>
      </c>
      <c r="AH112" s="7" t="str">
        <f>IF(A112&lt;&gt;"",IF(AE112&lt;&gt;"",AE112,0)+IF(K122&lt;&gt;"",K122,0),"")</f>
        <v/>
      </c>
      <c r="AI112" s="106" t="str">
        <f>IF(AH112="","",IF(AH112&gt;0,ROUND(AH112/LARGE(AH107:AH121,1),3),0))</f>
        <v/>
      </c>
    </row>
    <row r="113" spans="1:35" ht="13.5" x14ac:dyDescent="0.25">
      <c r="A113" s="59" t="str">
        <f>+$A$18</f>
        <v/>
      </c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2"/>
      <c r="O113" s="23"/>
      <c r="P113" s="22"/>
      <c r="Q113" s="23"/>
      <c r="R113" s="22"/>
      <c r="S113" s="23"/>
      <c r="T113" s="22"/>
      <c r="U113" s="23"/>
      <c r="V113" s="22"/>
      <c r="W113" s="23"/>
      <c r="X113" s="22"/>
      <c r="Y113" s="23"/>
      <c r="Z113" s="22"/>
      <c r="AA113" s="23"/>
      <c r="AB113" s="22"/>
      <c r="AC113" s="23"/>
      <c r="AE113" s="29" t="str">
        <f t="shared" si="7"/>
        <v/>
      </c>
      <c r="AG113" s="7" t="str">
        <f>+$A$18</f>
        <v/>
      </c>
      <c r="AH113" s="7" t="str">
        <f>IF(A113&lt;&gt;"",IF(AE113&lt;&gt;"",AE113,0)+IF(M122&lt;&gt;"",M122,0),"")</f>
        <v/>
      </c>
      <c r="AI113" s="106" t="str">
        <f>IF(AH113="","",IF(AH113&gt;0,ROUND(AH113/LARGE(AH107:AH121,1),3),0))</f>
        <v/>
      </c>
    </row>
    <row r="114" spans="1:35" ht="13.5" x14ac:dyDescent="0.25">
      <c r="A114" s="59" t="str">
        <f>+$A$19</f>
        <v/>
      </c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2"/>
      <c r="Q114" s="23"/>
      <c r="R114" s="22"/>
      <c r="S114" s="23"/>
      <c r="T114" s="22"/>
      <c r="U114" s="23"/>
      <c r="V114" s="22"/>
      <c r="W114" s="23"/>
      <c r="X114" s="22"/>
      <c r="Y114" s="23"/>
      <c r="Z114" s="22"/>
      <c r="AA114" s="23"/>
      <c r="AB114" s="22"/>
      <c r="AC114" s="23"/>
      <c r="AE114" s="29" t="str">
        <f t="shared" si="7"/>
        <v/>
      </c>
      <c r="AG114" s="7" t="str">
        <f>+$A$19</f>
        <v/>
      </c>
      <c r="AH114" s="7" t="str">
        <f>IF(A114&lt;&gt;"",IF(AE114&lt;&gt;"",AE114,0)+IF(O122&lt;&gt;"",O122,0),"")</f>
        <v/>
      </c>
      <c r="AI114" s="106" t="str">
        <f>IF(AH114="","",IF(AH114&gt;0,ROUND(AH114/LARGE(AH107:AH121,1),3),0))</f>
        <v/>
      </c>
    </row>
    <row r="115" spans="1:35" ht="13.5" x14ac:dyDescent="0.25">
      <c r="A115" s="59" t="str">
        <f>+$A$20</f>
        <v/>
      </c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79"/>
      <c r="P115" s="24"/>
      <c r="Q115" s="24"/>
      <c r="R115" s="22"/>
      <c r="S115" s="23"/>
      <c r="T115" s="22"/>
      <c r="U115" s="23"/>
      <c r="V115" s="22"/>
      <c r="W115" s="23"/>
      <c r="X115" s="22"/>
      <c r="Y115" s="23"/>
      <c r="Z115" s="22"/>
      <c r="AA115" s="23"/>
      <c r="AB115" s="22"/>
      <c r="AC115" s="23"/>
      <c r="AE115" s="29" t="str">
        <f t="shared" si="7"/>
        <v/>
      </c>
      <c r="AG115" s="7" t="str">
        <f>+$A$20</f>
        <v/>
      </c>
      <c r="AH115" s="7" t="str">
        <f>IF(A115&lt;&gt;"",IF(AE115&lt;&gt;"",AE115,0)+IF(Q122&lt;&gt;"",Q122,0),"")</f>
        <v/>
      </c>
      <c r="AI115" s="106" t="str">
        <f>IF(AH115="","",IF(AH115&gt;0,ROUND(AH115/LARGE(AH107:AH121,1),3),0))</f>
        <v/>
      </c>
    </row>
    <row r="116" spans="1:35" ht="13.5" x14ac:dyDescent="0.25">
      <c r="A116" s="59" t="str">
        <f>+$A$21</f>
        <v/>
      </c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2"/>
      <c r="U116" s="23"/>
      <c r="V116" s="22"/>
      <c r="W116" s="23"/>
      <c r="X116" s="22"/>
      <c r="Y116" s="23"/>
      <c r="Z116" s="22"/>
      <c r="AA116" s="23"/>
      <c r="AB116" s="22"/>
      <c r="AC116" s="23"/>
      <c r="AE116" s="29" t="str">
        <f t="shared" si="7"/>
        <v/>
      </c>
      <c r="AG116" s="7" t="str">
        <f>+$A$21</f>
        <v/>
      </c>
      <c r="AH116" s="7" t="str">
        <f>IF(A116&lt;&gt;"",IF(AE116&lt;&gt;"",AE116,0)+IF(S122&lt;&gt;"",S122,0),"")</f>
        <v/>
      </c>
      <c r="AI116" s="106" t="str">
        <f>IF(AH116="","",IF(AH116&gt;0,ROUND(AH116/LARGE(AH107:AH121,1),3),0))</f>
        <v/>
      </c>
    </row>
    <row r="117" spans="1:35" ht="13.5" x14ac:dyDescent="0.25">
      <c r="A117" s="59" t="str">
        <f>+$A$22</f>
        <v/>
      </c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2"/>
      <c r="W117" s="23"/>
      <c r="X117" s="22"/>
      <c r="Y117" s="23"/>
      <c r="Z117" s="22"/>
      <c r="AA117" s="23"/>
      <c r="AB117" s="22"/>
      <c r="AC117" s="23"/>
      <c r="AE117" s="29" t="str">
        <f t="shared" si="7"/>
        <v/>
      </c>
      <c r="AG117" s="7" t="str">
        <f>+$A$22</f>
        <v/>
      </c>
      <c r="AH117" s="7" t="str">
        <f>IF(A117&lt;&gt;"",IF(AE117&lt;&gt;"",AE117,0)+IF(U122&lt;&gt;"",U122,0),"")</f>
        <v/>
      </c>
      <c r="AI117" s="106" t="str">
        <f>IF(AH117="","",IF(AH117&gt;0,ROUND(AH117/LARGE(AH107:AH121,1),3),0))</f>
        <v/>
      </c>
    </row>
    <row r="118" spans="1:35" ht="13.5" x14ac:dyDescent="0.25">
      <c r="A118" s="59" t="str">
        <f>+$A$23</f>
        <v/>
      </c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2"/>
      <c r="Y118" s="23"/>
      <c r="Z118" s="22"/>
      <c r="AA118" s="23"/>
      <c r="AB118" s="22"/>
      <c r="AC118" s="23"/>
      <c r="AE118" s="29" t="str">
        <f t="shared" si="7"/>
        <v/>
      </c>
      <c r="AG118" s="7" t="str">
        <f>+$A$23</f>
        <v/>
      </c>
      <c r="AH118" s="7" t="str">
        <f>IF(A118&lt;&gt;"",IF(AE118&lt;&gt;"",AE118,0)+IF(W122&lt;&gt;"",W122,0),"")</f>
        <v/>
      </c>
      <c r="AI118" s="106" t="str">
        <f>IF(AH118="","",IF(AH118&gt;0,ROUND(AH118/LARGE(AH107:AH121,1),3),0))</f>
        <v/>
      </c>
    </row>
    <row r="119" spans="1:35" ht="13.5" x14ac:dyDescent="0.25">
      <c r="A119" s="59" t="str">
        <f>+$A$24</f>
        <v/>
      </c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2"/>
      <c r="AA119" s="23"/>
      <c r="AB119" s="22"/>
      <c r="AC119" s="23"/>
      <c r="AE119" s="29" t="str">
        <f t="shared" si="7"/>
        <v/>
      </c>
      <c r="AG119" s="7" t="str">
        <f>+$A$24</f>
        <v/>
      </c>
      <c r="AH119" s="7" t="str">
        <f>IF(A119&lt;&gt;"",IF(AE119&lt;&gt;"",AE119,0)+IF(Y122&lt;&gt;"",Y122,0),"")</f>
        <v/>
      </c>
      <c r="AI119" s="106" t="str">
        <f>IF(AH119="","",IF(AH119&gt;0,ROUND(AH119/LARGE(AH107:AH121,1),3),0))</f>
        <v/>
      </c>
    </row>
    <row r="120" spans="1:35" ht="13.5" x14ac:dyDescent="0.25">
      <c r="A120" s="59" t="str">
        <f>+$A$25</f>
        <v/>
      </c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2"/>
      <c r="AC120" s="23"/>
      <c r="AE120" s="29" t="str">
        <f t="shared" si="7"/>
        <v/>
      </c>
      <c r="AG120" s="7" t="str">
        <f>+$A$25</f>
        <v/>
      </c>
      <c r="AH120" s="7" t="str">
        <f>IF(A120&lt;&gt;"",IF(AE120&lt;&gt;"",AE120,0)+IF(AA122&lt;&gt;"",AA122,0),"")</f>
        <v/>
      </c>
      <c r="AI120" s="106" t="str">
        <f>IF(AH120="","",IF(AH120&gt;0,ROUND(AH120/LARGE(AH107:AH121,1),3),0))</f>
        <v/>
      </c>
    </row>
    <row r="121" spans="1:35" x14ac:dyDescent="0.2">
      <c r="A121" s="59" t="str">
        <f>+$A$26</f>
        <v/>
      </c>
      <c r="C121" s="3"/>
      <c r="AE121" s="26"/>
      <c r="AG121" s="40" t="str">
        <f>+$A$26</f>
        <v/>
      </c>
      <c r="AH121" s="40" t="str">
        <f>IF(A121&lt;&gt;"",IF(AE121&lt;&gt;"",AE121,0)+IF(AC122&lt;&gt;"",AC122,0),"")</f>
        <v/>
      </c>
      <c r="AI121" s="107" t="str">
        <f>IF(AH121="","",IF(AH121&gt;0,ROUND(AH121/LARGE(AH107:AH121,1),3),0))</f>
        <v/>
      </c>
    </row>
    <row r="122" spans="1:35" s="26" customFormat="1" x14ac:dyDescent="0.2">
      <c r="C122" s="27" t="str">
        <f>IF(C106="","",SUM(C107:C120))</f>
        <v/>
      </c>
      <c r="E122" s="27" t="str">
        <f>IF(E106="","",SUM(E107:E120))</f>
        <v/>
      </c>
      <c r="G122" s="27" t="str">
        <f>IF(G106="","",SUM(G107:G120))</f>
        <v/>
      </c>
      <c r="I122" s="27" t="str">
        <f>IF(I106="","",SUM(I107:I120))</f>
        <v/>
      </c>
      <c r="K122" s="27" t="str">
        <f>IF(K106="","",SUM(K107:K120))</f>
        <v/>
      </c>
      <c r="M122" s="27" t="str">
        <f>IF(M106="","",SUM(M107:M120))</f>
        <v/>
      </c>
      <c r="O122" s="27" t="str">
        <f>IF(O106="","",SUM(O107:O120))</f>
        <v/>
      </c>
      <c r="Q122" s="27" t="str">
        <f>IF(Q106="","",SUM(Q107:Q120))</f>
        <v/>
      </c>
      <c r="S122" s="27" t="str">
        <f>IF(S106="","",SUM(S107:S120))</f>
        <v/>
      </c>
      <c r="U122" s="27" t="str">
        <f>IF(U106="","",SUM(U107:U120))</f>
        <v/>
      </c>
      <c r="W122" s="27" t="str">
        <f>IF(W106="","",SUM(W107:W120))</f>
        <v/>
      </c>
      <c r="X122" s="27"/>
      <c r="Y122" s="27" t="str">
        <f>IF(Y106="","",SUM(Y107:Y120))</f>
        <v/>
      </c>
      <c r="AA122" s="27" t="str">
        <f>IF(AA106="","",SUM(AA107:AA120))</f>
        <v/>
      </c>
      <c r="AC122" s="27" t="str">
        <f>IF(AC106="","",SUM(AC107:AC120))</f>
        <v/>
      </c>
      <c r="AG122" s="41"/>
      <c r="AH122" s="93"/>
      <c r="AI122" s="41"/>
    </row>
    <row r="123" spans="1:35" ht="24" customHeight="1" x14ac:dyDescent="0.2">
      <c r="AC123" s="8" t="str">
        <f>"Firma ("&amp;Anagrafica!B93&amp;")"</f>
        <v>Firma ()</v>
      </c>
      <c r="AE123" s="88"/>
      <c r="AF123" s="88"/>
      <c r="AG123" s="89"/>
      <c r="AH123" s="88"/>
      <c r="AI123" s="88"/>
    </row>
  </sheetData>
  <mergeCells count="70">
    <mergeCell ref="AB25:AE25"/>
    <mergeCell ref="AB26:AE26"/>
    <mergeCell ref="AB20:AE20"/>
    <mergeCell ref="AB21:AE21"/>
    <mergeCell ref="AB22:AE22"/>
    <mergeCell ref="AB23:AE23"/>
    <mergeCell ref="AB24:AE24"/>
    <mergeCell ref="AB18:AE18"/>
    <mergeCell ref="AB19:AE19"/>
    <mergeCell ref="B16:S16"/>
    <mergeCell ref="B17:S17"/>
    <mergeCell ref="B18:S18"/>
    <mergeCell ref="B19:S19"/>
    <mergeCell ref="X18:AA18"/>
    <mergeCell ref="AB16:AE16"/>
    <mergeCell ref="B22:S22"/>
    <mergeCell ref="B21:S21"/>
    <mergeCell ref="A1:AG1"/>
    <mergeCell ref="T14:W14"/>
    <mergeCell ref="T15:W15"/>
    <mergeCell ref="X11:AA11"/>
    <mergeCell ref="X12:AA12"/>
    <mergeCell ref="B12:S12"/>
    <mergeCell ref="B13:S13"/>
    <mergeCell ref="B14:S14"/>
    <mergeCell ref="B15:S15"/>
    <mergeCell ref="X13:AA13"/>
    <mergeCell ref="X14:AA14"/>
    <mergeCell ref="X15:AA15"/>
    <mergeCell ref="A5:AI5"/>
    <mergeCell ref="A8:AG8"/>
    <mergeCell ref="A9:AG9"/>
    <mergeCell ref="A11:S11"/>
    <mergeCell ref="T16:W16"/>
    <mergeCell ref="T17:W17"/>
    <mergeCell ref="T11:W11"/>
    <mergeCell ref="T12:W12"/>
    <mergeCell ref="T13:W13"/>
    <mergeCell ref="X16:AA16"/>
    <mergeCell ref="X17:AA17"/>
    <mergeCell ref="AB17:AE17"/>
    <mergeCell ref="AB13:AE13"/>
    <mergeCell ref="AB14:AE14"/>
    <mergeCell ref="AB15:AE15"/>
    <mergeCell ref="AB11:AE11"/>
    <mergeCell ref="AB12:AE12"/>
    <mergeCell ref="P27:S27"/>
    <mergeCell ref="T27:W27"/>
    <mergeCell ref="T26:W26"/>
    <mergeCell ref="T24:W24"/>
    <mergeCell ref="T18:W18"/>
    <mergeCell ref="T19:W19"/>
    <mergeCell ref="T20:W20"/>
    <mergeCell ref="T23:W23"/>
    <mergeCell ref="T25:W25"/>
    <mergeCell ref="T22:W22"/>
    <mergeCell ref="B20:S20"/>
    <mergeCell ref="T21:W21"/>
    <mergeCell ref="B24:S24"/>
    <mergeCell ref="B25:S25"/>
    <mergeCell ref="B23:S23"/>
    <mergeCell ref="B26:S26"/>
    <mergeCell ref="X25:AA25"/>
    <mergeCell ref="X26:AA26"/>
    <mergeCell ref="X19:AA19"/>
    <mergeCell ref="X20:AA20"/>
    <mergeCell ref="X21:AA21"/>
    <mergeCell ref="X22:AA22"/>
    <mergeCell ref="X23:AA23"/>
    <mergeCell ref="X24:AA24"/>
  </mergeCells>
  <phoneticPr fontId="0" type="noConversion"/>
  <conditionalFormatting sqref="C46 W46:Y46 C65 E46 G46 I46 K46 M46 O46 Q46 U46 S46 AC84 W65:Y65 E65 G65 I65 K65 M65 O65 Q65 U65 S65 AC65 AA65 AA46 C84 W84:Y84 E84 G84 I84 K84 M84 O84 Q84 U84 S84 AA84 AC46 C103 AC122 W103:Y103 E103 G103 I103 K103 M103 O103 Q103 U103 S103 AC103 AA103 C122 W122:Y122 E122 G122 I122 K122 M122 O122 Q122 U122 S122 AA122">
    <cfRule type="expression" dxfId="899" priority="1" stopIfTrue="1">
      <formula>C30=""</formula>
    </cfRule>
  </conditionalFormatting>
  <conditionalFormatting sqref="B52:E63 B51:C51 H54:I63 J55:K63 L56:M63 N57:O63 P58:Q63 R59:S63 T60:U63 V61:W63 X62:Y63 Z63:AA63 F53:G63 Z82:AA82 F72:G82 H73:I82 J74:K82 L75:M82 N76:O82 P77:Q82 R78:S82 T79:U82 V80:W82 X81:Y82 B71:E82 B70:C70 B90:E101 B89:C89 H92:I101 J93:K101 L94:M101 N95:O101 P96:Q101 R97:S101 T98:U101 V99:W101 X100:Y101 Z101:AA101 F91:G101 Z120:AA120 F110:G120 H111:I120 J112:K120 L113:M120 N114:O120 P115:Q120 R116:S120 T117:U120 V118:W120 X119:Y120 B109:E120 B108:C108 B33:E44 B32:C32 H35:I44 J36:K44 L37:M44 N38:O44 P39:Q44 R40:S44 T41:U44 V42:W44 X43:Y44 Z44:AA44 F34:G44">
    <cfRule type="expression" dxfId="898" priority="2" stopIfTrue="1">
      <formula>AND($A32&lt;&gt;"",$A33="")</formula>
    </cfRule>
    <cfRule type="expression" dxfId="897" priority="3" stopIfTrue="1">
      <formula>$A32=""</formula>
    </cfRule>
  </conditionalFormatting>
  <conditionalFormatting sqref="B50 D50:D51 F50:F52 H50:H53 J50:J54 L50:L55 N50:N56 P50:P57 R50:R58 T50:T59 V50:V60 X50:X61 Z50:Z62 AB50:AB63">
    <cfRule type="expression" dxfId="896" priority="4" stopIfTrue="1">
      <formula>AND(OR($A50="",C$49=""),$AE50&lt;&gt;"")</formula>
    </cfRule>
    <cfRule type="expression" dxfId="895" priority="5" stopIfTrue="1">
      <formula>OR($A50="",C$49="")</formula>
    </cfRule>
  </conditionalFormatting>
  <conditionalFormatting sqref="C50 E50:E51 G50:G52 I50:I53 K50:K54 M50:M55 O50:O56 Q50:Q57 S50:S58 U50:U59 W50:W60 Y50:Y61 AA50:AA62 AC50:AC63 C88 E88:E89 G88:G90 I88:I91 K88:K92 M88:M93 O88:O94 Q88:Q95 S88:S96 U88:U97 W88:W98 Y88:Y99 AA88:AA100 AC88:AC101">
    <cfRule type="expression" dxfId="894" priority="6" stopIfTrue="1">
      <formula>AND(OR($A50="",C$49=""),$AE50&lt;&gt;"")</formula>
    </cfRule>
    <cfRule type="expression" dxfId="893" priority="7" stopIfTrue="1">
      <formula>C$49=""</formula>
    </cfRule>
  </conditionalFormatting>
  <conditionalFormatting sqref="B69 F69:F71 D69:D70 H69:H72 J69:J73 L69:L74 N69:N75 P69:P76 R69:R77 T69:T78 V69:V79 X69:X80 Z69:Z81 AB69:AB82 X118">
    <cfRule type="expression" dxfId="892" priority="8" stopIfTrue="1">
      <formula>AND(OR($A69="",C$68=""),$AE69&lt;&gt;"")</formula>
    </cfRule>
    <cfRule type="expression" dxfId="891" priority="9" stopIfTrue="1">
      <formula>OR($A69="",C$68="")</formula>
    </cfRule>
  </conditionalFormatting>
  <conditionalFormatting sqref="C69 G69:G71 E69:E70 I69:I72 K69:K73 M69:M74 O69:O75 Q69:Q76 S69:S77 U69:U78 W69:W79 Y69:Y80 AA69:AA81 AC69:AC82 C107 G107:G109 E107:E108 I107:I110 K107:K111 M107:M112 O107:O113 Q107:Q114 S107:S115 U107:U116 W107:W117 Y107:Y118 AA107:AA119 AC107:AC120">
    <cfRule type="expression" dxfId="890" priority="10" stopIfTrue="1">
      <formula>AND(OR($A69="",C$68=""),$AE69&lt;&gt;"")</formula>
    </cfRule>
    <cfRule type="expression" dxfId="889" priority="11" stopIfTrue="1">
      <formula>C$68=""</formula>
    </cfRule>
  </conditionalFormatting>
  <conditionalFormatting sqref="B88 D88:D89 F88:F90 H88:H91 J88:J92 L88:L93 N88:N94 P88:P95 R88:R96 T88:T97 V88:V98 X88:X99 Z88:Z100 AB88:AB101">
    <cfRule type="expression" dxfId="888" priority="12" stopIfTrue="1">
      <formula>AND(OR($A88="",C$87=""),$AE88&lt;&gt;"")</formula>
    </cfRule>
    <cfRule type="expression" dxfId="887" priority="13" stopIfTrue="1">
      <formula>OR($A88="",C$87="")</formula>
    </cfRule>
  </conditionalFormatting>
  <conditionalFormatting sqref="B107 D107:D108 F107:F109 H107:H110 J107:J111 L107:L112 N107:N113 P107:P114 R107:R115 T107:T116 V107:V117 X107:X117 Z107:Z119 AB107:AB120">
    <cfRule type="expression" dxfId="886" priority="14" stopIfTrue="1">
      <formula>AND(OR($A107="",C$106=""),$AE107&lt;&gt;"")</formula>
    </cfRule>
    <cfRule type="expression" dxfId="885" priority="15" stopIfTrue="1">
      <formula>OR($A107="",C$106="")</formula>
    </cfRule>
  </conditionalFormatting>
  <conditionalFormatting sqref="B31 D31:D32 R31:R39 AB31:AB44 Z31:Z43 X31:X42 V31:V41 T31:T40 P31:P38 N31:N37 L31:L36 J31:J35 H31:H34 F31:F33">
    <cfRule type="expression" dxfId="884" priority="16" stopIfTrue="1">
      <formula>AND(OR($A31="",C$30=""),$AE31&lt;&gt;"")</formula>
    </cfRule>
    <cfRule type="expression" dxfId="883" priority="17" stopIfTrue="1">
      <formula>OR($A31="",C$30="")</formula>
    </cfRule>
  </conditionalFormatting>
  <conditionalFormatting sqref="C31 E31:E32 S31:S39 AC31:AC44 AA31:AA43 Y31:Y42 W31:W41 U31:U40 Q31:Q38 O31:O37 M31:M36 K31:K35 I31:I34 G31:G33">
    <cfRule type="expression" dxfId="882" priority="18" stopIfTrue="1">
      <formula>AND(OR($A31="",C$30=""),$AE31&lt;&gt;"")</formula>
    </cfRule>
    <cfRule type="expression" dxfId="881" priority="19" stopIfTrue="1">
      <formula>C$30=""</formula>
    </cfRule>
  </conditionalFormatting>
  <conditionalFormatting sqref="A31:A45 A107:A121 AE107:AE120 B106:AC106 AE88:AE101 A88:A102 B87:AC87 A69:A83 B68:AC68 AE69:AE82 AE50:AE63 B49:AC49 A50:A64 B30:AC30 AE31:AE44">
    <cfRule type="cellIs" dxfId="880" priority="20" stopIfTrue="1" operator="equal">
      <formula>""</formula>
    </cfRule>
  </conditionalFormatting>
  <hyperlinks>
    <hyperlink ref="A1" location="Anagrafica!A1" display="Torna alla scheda Anagrafica" xr:uid="{00000000-0004-0000-3000-000000000000}"/>
  </hyperlinks>
  <pageMargins left="0.39370078740157483" right="0.39370078740157483" top="0.39370078740157483" bottom="0.78740157480314965" header="0.51181102362204722" footer="0.39370078740157483"/>
  <pageSetup paperSize="9" scale="42" orientation="portrait" r:id="rId1"/>
  <headerFooter alignWithMargins="0">
    <oddFooter>&amp;L&amp;"Arial Narrow,Normale"&amp;8&amp;D&amp;R&amp;"Arial Narrow,Normale"&amp;A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Foglio71">
    <tabColor indexed="42"/>
    <pageSetUpPr fitToPage="1"/>
  </sheetPr>
  <dimension ref="A1:AI123"/>
  <sheetViews>
    <sheetView showGridLines="0" view="pageBreakPreview" topLeftCell="A5" zoomScaleNormal="100" workbookViewId="0">
      <selection activeCell="U38" sqref="U38"/>
    </sheetView>
  </sheetViews>
  <sheetFormatPr defaultColWidth="9.140625" defaultRowHeight="12.75" x14ac:dyDescent="0.2"/>
  <cols>
    <col min="1" max="2" width="3.85546875" style="3" customWidth="1"/>
    <col min="3" max="3" width="3.85546875" style="5" bestFit="1" customWidth="1"/>
    <col min="4" max="4" width="3.140625" style="3" customWidth="1"/>
    <col min="5" max="31" width="3" style="3" customWidth="1"/>
    <col min="32" max="32" width="2.42578125" style="3" customWidth="1"/>
    <col min="33" max="33" width="3.5703125" style="26" customWidth="1"/>
    <col min="34" max="35" width="10.85546875" style="3" customWidth="1"/>
    <col min="36" max="43" width="3" style="3" customWidth="1"/>
    <col min="44" max="44" width="3.140625" style="3" customWidth="1"/>
    <col min="45" max="16384" width="9.140625" style="3"/>
  </cols>
  <sheetData>
    <row r="1" spans="1:35" ht="26.25" customHeight="1" x14ac:dyDescent="0.2">
      <c r="A1" s="353" t="s">
        <v>21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</row>
    <row r="2" spans="1:35" s="30" customFormat="1" ht="13.5" x14ac:dyDescent="0.25">
      <c r="A2" s="45" t="s">
        <v>16</v>
      </c>
      <c r="B2" s="46"/>
      <c r="C2" s="47"/>
      <c r="D2" s="48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9"/>
      <c r="AH2" s="49"/>
      <c r="AI2" s="49"/>
    </row>
    <row r="3" spans="1:35" s="31" customFormat="1" ht="13.5" x14ac:dyDescent="0.25">
      <c r="A3" s="50"/>
      <c r="B3" s="50"/>
      <c r="C3" s="51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</row>
    <row r="4" spans="1:35" s="9" customFormat="1" ht="6" customHeight="1" x14ac:dyDescent="0.3">
      <c r="A4" s="52"/>
      <c r="B4" s="52"/>
      <c r="C4" s="53"/>
      <c r="D4" s="54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</row>
    <row r="5" spans="1:35" s="9" customFormat="1" ht="39.75" customHeight="1" x14ac:dyDescent="0.3">
      <c r="A5" s="411" t="str">
        <f>IF(Anagrafica!A3&lt;&gt;"",Anagrafica!A3,"")</f>
        <v>CDC ___/______/______ ANNO_______ (agg. P se plurien.) 
TITOLO DEL CDC______________________________</v>
      </c>
      <c r="B5" s="411"/>
      <c r="C5" s="411"/>
      <c r="D5" s="411"/>
      <c r="E5" s="411"/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  <c r="Q5" s="411"/>
      <c r="R5" s="411"/>
      <c r="S5" s="411"/>
      <c r="T5" s="411"/>
      <c r="U5" s="411"/>
      <c r="V5" s="411"/>
      <c r="W5" s="411"/>
      <c r="X5" s="411"/>
      <c r="Y5" s="411"/>
      <c r="Z5" s="411"/>
      <c r="AA5" s="411"/>
      <c r="AB5" s="411"/>
      <c r="AC5" s="411"/>
      <c r="AD5" s="411"/>
      <c r="AE5" s="411"/>
      <c r="AF5" s="411"/>
      <c r="AG5" s="411"/>
      <c r="AH5" s="411"/>
      <c r="AI5" s="411"/>
    </row>
    <row r="6" spans="1:35" s="9" customFormat="1" ht="20.25" x14ac:dyDescent="0.3">
      <c r="A6" s="33"/>
      <c r="B6" s="33"/>
      <c r="C6" s="58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</row>
    <row r="7" spans="1:35" s="9" customFormat="1" ht="20.25" x14ac:dyDescent="0.3">
      <c r="C7" s="10"/>
      <c r="D7" s="11"/>
    </row>
    <row r="8" spans="1:35" s="72" customFormat="1" ht="18.75" x14ac:dyDescent="0.3">
      <c r="A8" s="412" t="str">
        <f>"Criterio: "&amp; Anagrafica!A43&amp;" - "&amp;Anagrafica!B43</f>
        <v xml:space="preserve">Criterio:  - </v>
      </c>
      <c r="B8" s="412"/>
      <c r="C8" s="412"/>
      <c r="D8" s="412"/>
      <c r="E8" s="412"/>
      <c r="F8" s="412"/>
      <c r="G8" s="412"/>
      <c r="H8" s="412"/>
      <c r="I8" s="412"/>
      <c r="J8" s="412"/>
      <c r="K8" s="412"/>
      <c r="L8" s="412"/>
      <c r="M8" s="412"/>
      <c r="N8" s="412"/>
      <c r="O8" s="412"/>
      <c r="P8" s="412"/>
      <c r="Q8" s="412"/>
      <c r="R8" s="412"/>
      <c r="S8" s="412"/>
      <c r="T8" s="412"/>
      <c r="U8" s="412"/>
      <c r="V8" s="412"/>
      <c r="W8" s="412"/>
      <c r="X8" s="412"/>
      <c r="Y8" s="412"/>
      <c r="Z8" s="412"/>
      <c r="AA8" s="412"/>
      <c r="AB8" s="412"/>
      <c r="AC8" s="412"/>
      <c r="AD8" s="412"/>
      <c r="AE8" s="412"/>
      <c r="AF8" s="412"/>
      <c r="AG8" s="412"/>
      <c r="AH8" s="82" t="s">
        <v>15</v>
      </c>
      <c r="AI8" s="83" t="str">
        <f>IF(+Anagrafica!C43&lt;&gt;"",Anagrafica!C43,"")</f>
        <v/>
      </c>
    </row>
    <row r="9" spans="1:35" s="1" customFormat="1" ht="24" customHeight="1" x14ac:dyDescent="0.3">
      <c r="A9" s="413" t="str">
        <f>"Sottocriterio: " &amp; Anagrafica!A53&amp;" - "&amp;Anagrafica!B53</f>
        <v xml:space="preserve">Sottocriterio:  - </v>
      </c>
      <c r="B9" s="413"/>
      <c r="C9" s="413"/>
      <c r="D9" s="413"/>
      <c r="E9" s="413"/>
      <c r="F9" s="413"/>
      <c r="G9" s="413"/>
      <c r="H9" s="413"/>
      <c r="I9" s="413"/>
      <c r="J9" s="413"/>
      <c r="K9" s="413"/>
      <c r="L9" s="413"/>
      <c r="M9" s="413"/>
      <c r="N9" s="413"/>
      <c r="O9" s="413"/>
      <c r="P9" s="413"/>
      <c r="Q9" s="413"/>
      <c r="R9" s="413"/>
      <c r="S9" s="413"/>
      <c r="T9" s="413"/>
      <c r="U9" s="413"/>
      <c r="V9" s="413"/>
      <c r="W9" s="413"/>
      <c r="X9" s="413"/>
      <c r="Y9" s="413"/>
      <c r="Z9" s="413"/>
      <c r="AA9" s="413"/>
      <c r="AB9" s="413"/>
      <c r="AC9" s="413"/>
      <c r="AD9" s="413"/>
      <c r="AE9" s="413"/>
      <c r="AF9" s="413"/>
      <c r="AG9" s="413"/>
      <c r="AH9" s="65" t="s">
        <v>18</v>
      </c>
      <c r="AI9" s="84" t="str">
        <f>IF(+Anagrafica!C53&lt;&gt;"",Anagrafica!C53,"")</f>
        <v/>
      </c>
    </row>
    <row r="10" spans="1:35" ht="18" x14ac:dyDescent="0.25">
      <c r="B10" s="1"/>
      <c r="D10" s="1"/>
      <c r="AB10" s="4"/>
      <c r="AC10" s="4"/>
      <c r="AD10" s="4"/>
      <c r="AE10" s="4"/>
    </row>
    <row r="11" spans="1:35" ht="29.25" customHeight="1" x14ac:dyDescent="0.2">
      <c r="A11" s="385" t="s">
        <v>17</v>
      </c>
      <c r="B11" s="385"/>
      <c r="C11" s="385"/>
      <c r="D11" s="385"/>
      <c r="E11" s="385"/>
      <c r="F11" s="385"/>
      <c r="G11" s="385"/>
      <c r="H11" s="385"/>
      <c r="I11" s="385"/>
      <c r="J11" s="385"/>
      <c r="K11" s="385"/>
      <c r="L11" s="385"/>
      <c r="M11" s="385"/>
      <c r="N11" s="385"/>
      <c r="O11" s="385"/>
      <c r="P11" s="385"/>
      <c r="Q11" s="385"/>
      <c r="R11" s="385"/>
      <c r="S11" s="385"/>
      <c r="T11" s="385" t="s">
        <v>23</v>
      </c>
      <c r="U11" s="385"/>
      <c r="V11" s="385"/>
      <c r="W11" s="385"/>
      <c r="X11" s="385" t="s">
        <v>25</v>
      </c>
      <c r="Y11" s="385"/>
      <c r="Z11" s="385"/>
      <c r="AA11" s="385"/>
      <c r="AB11" s="385" t="s">
        <v>24</v>
      </c>
      <c r="AC11" s="385"/>
      <c r="AD11" s="385"/>
      <c r="AE11" s="385"/>
      <c r="AF11" s="26"/>
      <c r="AI11" s="21" t="s">
        <v>19</v>
      </c>
    </row>
    <row r="12" spans="1:35" ht="16.5" x14ac:dyDescent="0.3">
      <c r="A12" s="61" t="str">
        <f>IF($AI$9&lt;&gt;"",IF(Anagrafica!A99&lt;&gt;"",Anagrafica!A99,""),"")</f>
        <v/>
      </c>
      <c r="B12" s="409" t="str">
        <f>IF(A12&lt;&gt;"",IF(Anagrafica!B99&lt;&gt;"",Anagrafica!B99,""),"")</f>
        <v/>
      </c>
      <c r="C12" s="409"/>
      <c r="D12" s="409"/>
      <c r="E12" s="409"/>
      <c r="F12" s="409"/>
      <c r="G12" s="409"/>
      <c r="H12" s="409"/>
      <c r="I12" s="409"/>
      <c r="J12" s="409"/>
      <c r="K12" s="409"/>
      <c r="L12" s="409"/>
      <c r="M12" s="409"/>
      <c r="N12" s="409"/>
      <c r="O12" s="409"/>
      <c r="P12" s="409"/>
      <c r="Q12" s="409"/>
      <c r="R12" s="409"/>
      <c r="S12" s="410"/>
      <c r="T12" s="372" t="str">
        <f>IF(A12&lt;&gt;"",IF(AI31&lt;&gt;"",AI31,0)+IF(AI50&lt;&gt;"",AI50,0)+IF(AI69&lt;&gt;"",AI69,0)+IF(AI88&lt;&gt;"",AI88,0)+IF(AI107&lt;&gt;"",AI107,0),"")</f>
        <v/>
      </c>
      <c r="U12" s="373"/>
      <c r="V12" s="373"/>
      <c r="W12" s="373"/>
      <c r="X12" s="372" t="str">
        <f>IF(T12&lt;&gt;"",ROUND(T12/COUNTA(Anagrafica!$B$89:$C$93),3),"")</f>
        <v/>
      </c>
      <c r="Y12" s="373"/>
      <c r="Z12" s="373"/>
      <c r="AA12" s="390"/>
      <c r="AB12" s="372" t="str">
        <f>IF(T12="","",IF(T12&gt;0,ROUND(X12/LARGE($X$12:$AA$26,1),3),0))</f>
        <v/>
      </c>
      <c r="AC12" s="373"/>
      <c r="AD12" s="373"/>
      <c r="AE12" s="390"/>
      <c r="AF12" s="94"/>
      <c r="AG12" s="94"/>
      <c r="AH12" s="95"/>
      <c r="AI12" s="85" t="str">
        <f t="shared" ref="AI12:AI26" si="0">IF(AB12&lt;&gt;"",IF(AB12&gt;0,ROUND(AB12*IF($AI$9&lt;&gt;"",$AI$9,$AI$8),3),0),"")</f>
        <v/>
      </c>
    </row>
    <row r="13" spans="1:35" ht="16.5" x14ac:dyDescent="0.3">
      <c r="A13" s="62" t="str">
        <f>IF($AI$9&lt;&gt;"",IF(Anagrafica!A100&lt;&gt;"",Anagrafica!A100,""),"")</f>
        <v/>
      </c>
      <c r="B13" s="374" t="str">
        <f>IF(A13&lt;&gt;"",IF(Anagrafica!B100&lt;&gt;"",Anagrafica!B100,""),"")</f>
        <v/>
      </c>
      <c r="C13" s="374"/>
      <c r="D13" s="374"/>
      <c r="E13" s="374"/>
      <c r="F13" s="374"/>
      <c r="G13" s="374"/>
      <c r="H13" s="374"/>
      <c r="I13" s="374"/>
      <c r="J13" s="374"/>
      <c r="K13" s="374"/>
      <c r="L13" s="374"/>
      <c r="M13" s="374"/>
      <c r="N13" s="374"/>
      <c r="O13" s="374"/>
      <c r="P13" s="374"/>
      <c r="Q13" s="374"/>
      <c r="R13" s="374"/>
      <c r="S13" s="376"/>
      <c r="T13" s="401" t="str">
        <f t="shared" ref="T13:T26" si="1">IF(A13&lt;&gt;"",IF(AI32&lt;&gt;"",AI32,0)+IF(AI51&lt;&gt;"",AI51,0)+IF(AI70&lt;&gt;"",AI70,0)+IF(AI89&lt;&gt;"",AI89,0)+IF(AI108&lt;&gt;"",AI108,0),"")</f>
        <v/>
      </c>
      <c r="U13" s="402"/>
      <c r="V13" s="402"/>
      <c r="W13" s="402"/>
      <c r="X13" s="401" t="str">
        <f>IF(T13&lt;&gt;"",ROUND(T13/COUNTA(Anagrafica!$B$89:$C$93),3),"")</f>
        <v/>
      </c>
      <c r="Y13" s="402"/>
      <c r="Z13" s="402"/>
      <c r="AA13" s="403"/>
      <c r="AB13" s="401" t="str">
        <f t="shared" ref="AB13:AB26" si="2">IF(T13="","",IF(T13&gt;0,ROUND(X13/LARGE($X$12:$AA$26,1),3),0))</f>
        <v/>
      </c>
      <c r="AC13" s="402"/>
      <c r="AD13" s="402"/>
      <c r="AE13" s="403"/>
      <c r="AF13" s="96"/>
      <c r="AG13" s="96"/>
      <c r="AH13" s="97"/>
      <c r="AI13" s="86" t="str">
        <f t="shared" si="0"/>
        <v/>
      </c>
    </row>
    <row r="14" spans="1:35" ht="16.5" x14ac:dyDescent="0.3">
      <c r="A14" s="62" t="str">
        <f>IF($AI$9&lt;&gt;"",IF(Anagrafica!A101&lt;&gt;"",Anagrafica!A101,""),"")</f>
        <v/>
      </c>
      <c r="B14" s="374" t="str">
        <f>IF(A14&lt;&gt;"",IF(Anagrafica!B101&lt;&gt;"",Anagrafica!B101,""),"")</f>
        <v/>
      </c>
      <c r="C14" s="374"/>
      <c r="D14" s="374"/>
      <c r="E14" s="374"/>
      <c r="F14" s="374"/>
      <c r="G14" s="374"/>
      <c r="H14" s="374"/>
      <c r="I14" s="374"/>
      <c r="J14" s="374"/>
      <c r="K14" s="374"/>
      <c r="L14" s="374"/>
      <c r="M14" s="374"/>
      <c r="N14" s="374"/>
      <c r="O14" s="374"/>
      <c r="P14" s="374"/>
      <c r="Q14" s="374"/>
      <c r="R14" s="374"/>
      <c r="S14" s="376"/>
      <c r="T14" s="401" t="str">
        <f t="shared" si="1"/>
        <v/>
      </c>
      <c r="U14" s="402"/>
      <c r="V14" s="402"/>
      <c r="W14" s="402"/>
      <c r="X14" s="401" t="str">
        <f>IF(T14&lt;&gt;"",ROUND(T14/COUNTA(Anagrafica!$B$89:$C$93),3),"")</f>
        <v/>
      </c>
      <c r="Y14" s="402"/>
      <c r="Z14" s="402"/>
      <c r="AA14" s="403"/>
      <c r="AB14" s="401" t="str">
        <f t="shared" si="2"/>
        <v/>
      </c>
      <c r="AC14" s="402"/>
      <c r="AD14" s="402"/>
      <c r="AE14" s="403"/>
      <c r="AF14" s="96"/>
      <c r="AG14" s="96"/>
      <c r="AH14" s="97"/>
      <c r="AI14" s="86" t="str">
        <f t="shared" si="0"/>
        <v/>
      </c>
    </row>
    <row r="15" spans="1:35" ht="16.5" x14ac:dyDescent="0.3">
      <c r="A15" s="62" t="str">
        <f>IF($AI$9&lt;&gt;"",IF(Anagrafica!A102&lt;&gt;"",Anagrafica!A102,""),"")</f>
        <v/>
      </c>
      <c r="B15" s="374" t="str">
        <f>IF(A15&lt;&gt;"",IF(Anagrafica!B102&lt;&gt;"",Anagrafica!B102,""),"")</f>
        <v/>
      </c>
      <c r="C15" s="374"/>
      <c r="D15" s="374"/>
      <c r="E15" s="374"/>
      <c r="F15" s="374"/>
      <c r="G15" s="374"/>
      <c r="H15" s="374"/>
      <c r="I15" s="374"/>
      <c r="J15" s="374"/>
      <c r="K15" s="374"/>
      <c r="L15" s="374"/>
      <c r="M15" s="374"/>
      <c r="N15" s="374"/>
      <c r="O15" s="374"/>
      <c r="P15" s="374"/>
      <c r="Q15" s="374"/>
      <c r="R15" s="374"/>
      <c r="S15" s="376"/>
      <c r="T15" s="401" t="str">
        <f t="shared" si="1"/>
        <v/>
      </c>
      <c r="U15" s="402"/>
      <c r="V15" s="402"/>
      <c r="W15" s="402"/>
      <c r="X15" s="401" t="str">
        <f>IF(T15&lt;&gt;"",ROUND(T15/COUNTA(Anagrafica!$B$89:$C$93),3),"")</f>
        <v/>
      </c>
      <c r="Y15" s="402"/>
      <c r="Z15" s="402"/>
      <c r="AA15" s="403"/>
      <c r="AB15" s="401" t="str">
        <f t="shared" si="2"/>
        <v/>
      </c>
      <c r="AC15" s="402"/>
      <c r="AD15" s="402"/>
      <c r="AE15" s="403"/>
      <c r="AF15" s="96"/>
      <c r="AG15" s="96"/>
      <c r="AH15" s="97"/>
      <c r="AI15" s="86" t="str">
        <f t="shared" si="0"/>
        <v/>
      </c>
    </row>
    <row r="16" spans="1:35" ht="16.5" x14ac:dyDescent="0.3">
      <c r="A16" s="62" t="str">
        <f>IF($AI$9&lt;&gt;"",IF(Anagrafica!A103&lt;&gt;"",Anagrafica!A103,""),"")</f>
        <v/>
      </c>
      <c r="B16" s="374" t="str">
        <f>IF(A16&lt;&gt;"",IF(Anagrafica!B103&lt;&gt;"",Anagrafica!B103,""),"")</f>
        <v/>
      </c>
      <c r="C16" s="374"/>
      <c r="D16" s="374"/>
      <c r="E16" s="374"/>
      <c r="F16" s="374"/>
      <c r="G16" s="374"/>
      <c r="H16" s="374"/>
      <c r="I16" s="374"/>
      <c r="J16" s="374"/>
      <c r="K16" s="374"/>
      <c r="L16" s="374"/>
      <c r="M16" s="374"/>
      <c r="N16" s="374"/>
      <c r="O16" s="374"/>
      <c r="P16" s="374"/>
      <c r="Q16" s="374"/>
      <c r="R16" s="374"/>
      <c r="S16" s="376"/>
      <c r="T16" s="401" t="str">
        <f t="shared" si="1"/>
        <v/>
      </c>
      <c r="U16" s="402"/>
      <c r="V16" s="402"/>
      <c r="W16" s="402"/>
      <c r="X16" s="401" t="str">
        <f>IF(T16&lt;&gt;"",ROUND(T16/COUNTA(Anagrafica!$B$89:$C$93),3),"")</f>
        <v/>
      </c>
      <c r="Y16" s="402"/>
      <c r="Z16" s="402"/>
      <c r="AA16" s="403"/>
      <c r="AB16" s="401" t="str">
        <f t="shared" si="2"/>
        <v/>
      </c>
      <c r="AC16" s="402"/>
      <c r="AD16" s="402"/>
      <c r="AE16" s="403"/>
      <c r="AF16" s="96"/>
      <c r="AG16" s="96"/>
      <c r="AH16" s="97"/>
      <c r="AI16" s="86" t="str">
        <f t="shared" si="0"/>
        <v/>
      </c>
    </row>
    <row r="17" spans="1:35" ht="16.5" x14ac:dyDescent="0.3">
      <c r="A17" s="62" t="str">
        <f>IF($AI$9&lt;&gt;"",IF(Anagrafica!A104&lt;&gt;"",Anagrafica!A104,""),"")</f>
        <v/>
      </c>
      <c r="B17" s="374" t="str">
        <f>IF(A17&lt;&gt;"",IF(Anagrafica!B104&lt;&gt;"",Anagrafica!B104,""),"")</f>
        <v/>
      </c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4"/>
      <c r="N17" s="374"/>
      <c r="O17" s="374"/>
      <c r="P17" s="374"/>
      <c r="Q17" s="374"/>
      <c r="R17" s="374"/>
      <c r="S17" s="376"/>
      <c r="T17" s="401" t="str">
        <f t="shared" si="1"/>
        <v/>
      </c>
      <c r="U17" s="402"/>
      <c r="V17" s="402"/>
      <c r="W17" s="402"/>
      <c r="X17" s="401" t="str">
        <f>IF(T17&lt;&gt;"",ROUND(T17/COUNTA(Anagrafica!$B$89:$C$93),3),"")</f>
        <v/>
      </c>
      <c r="Y17" s="402"/>
      <c r="Z17" s="402"/>
      <c r="AA17" s="403"/>
      <c r="AB17" s="401" t="str">
        <f t="shared" si="2"/>
        <v/>
      </c>
      <c r="AC17" s="402"/>
      <c r="AD17" s="402"/>
      <c r="AE17" s="403"/>
      <c r="AF17" s="96"/>
      <c r="AG17" s="96"/>
      <c r="AH17" s="97"/>
      <c r="AI17" s="86" t="str">
        <f t="shared" si="0"/>
        <v/>
      </c>
    </row>
    <row r="18" spans="1:35" ht="16.5" x14ac:dyDescent="0.3">
      <c r="A18" s="62" t="str">
        <f>IF($AI$9&lt;&gt;"",IF(Anagrafica!A105&lt;&gt;"",Anagrafica!A105,""),"")</f>
        <v/>
      </c>
      <c r="B18" s="374" t="str">
        <f>IF(A18&lt;&gt;"",IF(Anagrafica!B105&lt;&gt;"",Anagrafica!B105,""),"")</f>
        <v/>
      </c>
      <c r="C18" s="374"/>
      <c r="D18" s="374"/>
      <c r="E18" s="374"/>
      <c r="F18" s="374"/>
      <c r="G18" s="374"/>
      <c r="H18" s="374"/>
      <c r="I18" s="374"/>
      <c r="J18" s="374"/>
      <c r="K18" s="374"/>
      <c r="L18" s="374"/>
      <c r="M18" s="374"/>
      <c r="N18" s="374"/>
      <c r="O18" s="374"/>
      <c r="P18" s="374"/>
      <c r="Q18" s="374"/>
      <c r="R18" s="374"/>
      <c r="S18" s="376"/>
      <c r="T18" s="401" t="str">
        <f t="shared" si="1"/>
        <v/>
      </c>
      <c r="U18" s="402"/>
      <c r="V18" s="402"/>
      <c r="W18" s="402"/>
      <c r="X18" s="401" t="str">
        <f>IF(T18&lt;&gt;"",ROUND(T18/COUNTA(Anagrafica!$B$89:$C$93),3),"")</f>
        <v/>
      </c>
      <c r="Y18" s="402"/>
      <c r="Z18" s="402"/>
      <c r="AA18" s="403"/>
      <c r="AB18" s="401" t="str">
        <f t="shared" si="2"/>
        <v/>
      </c>
      <c r="AC18" s="402"/>
      <c r="AD18" s="402"/>
      <c r="AE18" s="403"/>
      <c r="AF18" s="96"/>
      <c r="AG18" s="96"/>
      <c r="AH18" s="97"/>
      <c r="AI18" s="86" t="str">
        <f t="shared" si="0"/>
        <v/>
      </c>
    </row>
    <row r="19" spans="1:35" ht="16.5" x14ac:dyDescent="0.3">
      <c r="A19" s="62" t="str">
        <f>IF($AI$9&lt;&gt;"",IF(Anagrafica!A106&lt;&gt;"",Anagrafica!A106,""),"")</f>
        <v/>
      </c>
      <c r="B19" s="374" t="str">
        <f>IF(A19&lt;&gt;"",IF(Anagrafica!B106&lt;&gt;"",Anagrafica!B106,""),"")</f>
        <v/>
      </c>
      <c r="C19" s="374"/>
      <c r="D19" s="374"/>
      <c r="E19" s="374"/>
      <c r="F19" s="374"/>
      <c r="G19" s="374"/>
      <c r="H19" s="374"/>
      <c r="I19" s="374"/>
      <c r="J19" s="374"/>
      <c r="K19" s="374"/>
      <c r="L19" s="374"/>
      <c r="M19" s="374"/>
      <c r="N19" s="374"/>
      <c r="O19" s="374"/>
      <c r="P19" s="374"/>
      <c r="Q19" s="374"/>
      <c r="R19" s="374"/>
      <c r="S19" s="376"/>
      <c r="T19" s="401" t="str">
        <f t="shared" si="1"/>
        <v/>
      </c>
      <c r="U19" s="402"/>
      <c r="V19" s="402"/>
      <c r="W19" s="402"/>
      <c r="X19" s="401" t="str">
        <f>IF(T19&lt;&gt;"",ROUND(T19/COUNTA(Anagrafica!$B$89:$C$93),3),"")</f>
        <v/>
      </c>
      <c r="Y19" s="402"/>
      <c r="Z19" s="402"/>
      <c r="AA19" s="403"/>
      <c r="AB19" s="401" t="str">
        <f t="shared" si="2"/>
        <v/>
      </c>
      <c r="AC19" s="402"/>
      <c r="AD19" s="402"/>
      <c r="AE19" s="403"/>
      <c r="AF19" s="96"/>
      <c r="AG19" s="96"/>
      <c r="AH19" s="97"/>
      <c r="AI19" s="86" t="str">
        <f t="shared" si="0"/>
        <v/>
      </c>
    </row>
    <row r="20" spans="1:35" ht="16.5" x14ac:dyDescent="0.3">
      <c r="A20" s="62" t="str">
        <f>IF($AI$9&lt;&gt;"",IF(Anagrafica!A107&lt;&gt;"",Anagrafica!A107,""),"")</f>
        <v/>
      </c>
      <c r="B20" s="374" t="str">
        <f>IF(A20&lt;&gt;"",IF(Anagrafica!B107&lt;&gt;"",Anagrafica!B107,""),"")</f>
        <v/>
      </c>
      <c r="C20" s="374"/>
      <c r="D20" s="374"/>
      <c r="E20" s="374"/>
      <c r="F20" s="374"/>
      <c r="G20" s="374"/>
      <c r="H20" s="374"/>
      <c r="I20" s="374"/>
      <c r="J20" s="374"/>
      <c r="K20" s="374"/>
      <c r="L20" s="374"/>
      <c r="M20" s="374"/>
      <c r="N20" s="374"/>
      <c r="O20" s="374"/>
      <c r="P20" s="374"/>
      <c r="Q20" s="374"/>
      <c r="R20" s="374"/>
      <c r="S20" s="376"/>
      <c r="T20" s="401" t="str">
        <f t="shared" si="1"/>
        <v/>
      </c>
      <c r="U20" s="402"/>
      <c r="V20" s="402"/>
      <c r="W20" s="402"/>
      <c r="X20" s="401" t="str">
        <f>IF(T20&lt;&gt;"",ROUND(T20/COUNTA(Anagrafica!$B$89:$C$93),3),"")</f>
        <v/>
      </c>
      <c r="Y20" s="402"/>
      <c r="Z20" s="402"/>
      <c r="AA20" s="403"/>
      <c r="AB20" s="401" t="str">
        <f t="shared" si="2"/>
        <v/>
      </c>
      <c r="AC20" s="402"/>
      <c r="AD20" s="402"/>
      <c r="AE20" s="403"/>
      <c r="AF20" s="96"/>
      <c r="AG20" s="96"/>
      <c r="AH20" s="97"/>
      <c r="AI20" s="86" t="str">
        <f t="shared" si="0"/>
        <v/>
      </c>
    </row>
    <row r="21" spans="1:35" ht="16.5" x14ac:dyDescent="0.3">
      <c r="A21" s="62" t="str">
        <f>IF($AI$9&lt;&gt;"",IF(Anagrafica!A108&lt;&gt;"",Anagrafica!A108,""),"")</f>
        <v/>
      </c>
      <c r="B21" s="374" t="str">
        <f>IF(A21&lt;&gt;"",IF(Anagrafica!B108&lt;&gt;"",Anagrafica!B108,""),"")</f>
        <v/>
      </c>
      <c r="C21" s="374"/>
      <c r="D21" s="374"/>
      <c r="E21" s="374"/>
      <c r="F21" s="374"/>
      <c r="G21" s="374"/>
      <c r="H21" s="374"/>
      <c r="I21" s="374"/>
      <c r="J21" s="374"/>
      <c r="K21" s="374"/>
      <c r="L21" s="374"/>
      <c r="M21" s="374"/>
      <c r="N21" s="374"/>
      <c r="O21" s="374"/>
      <c r="P21" s="374"/>
      <c r="Q21" s="374"/>
      <c r="R21" s="374"/>
      <c r="S21" s="376"/>
      <c r="T21" s="401" t="str">
        <f t="shared" si="1"/>
        <v/>
      </c>
      <c r="U21" s="402"/>
      <c r="V21" s="402"/>
      <c r="W21" s="402"/>
      <c r="X21" s="401" t="str">
        <f>IF(T21&lt;&gt;"",ROUND(T21/COUNTA(Anagrafica!$B$89:$C$93),3),"")</f>
        <v/>
      </c>
      <c r="Y21" s="402"/>
      <c r="Z21" s="402"/>
      <c r="AA21" s="403"/>
      <c r="AB21" s="401" t="str">
        <f t="shared" si="2"/>
        <v/>
      </c>
      <c r="AC21" s="402"/>
      <c r="AD21" s="402"/>
      <c r="AE21" s="403"/>
      <c r="AF21" s="96"/>
      <c r="AG21" s="96"/>
      <c r="AH21" s="97"/>
      <c r="AI21" s="86" t="str">
        <f t="shared" si="0"/>
        <v/>
      </c>
    </row>
    <row r="22" spans="1:35" ht="16.5" x14ac:dyDescent="0.3">
      <c r="A22" s="62" t="str">
        <f>IF($AI$9&lt;&gt;"",IF(Anagrafica!A109&lt;&gt;"",Anagrafica!A109,""),"")</f>
        <v/>
      </c>
      <c r="B22" s="374" t="str">
        <f>IF(A22&lt;&gt;"",IF(Anagrafica!B109&lt;&gt;"",Anagrafica!B109,""),"")</f>
        <v/>
      </c>
      <c r="C22" s="374"/>
      <c r="D22" s="374"/>
      <c r="E22" s="374"/>
      <c r="F22" s="374"/>
      <c r="G22" s="374"/>
      <c r="H22" s="374"/>
      <c r="I22" s="374"/>
      <c r="J22" s="374"/>
      <c r="K22" s="374"/>
      <c r="L22" s="374"/>
      <c r="M22" s="374"/>
      <c r="N22" s="374"/>
      <c r="O22" s="374"/>
      <c r="P22" s="374"/>
      <c r="Q22" s="374"/>
      <c r="R22" s="374"/>
      <c r="S22" s="376"/>
      <c r="T22" s="401" t="str">
        <f t="shared" si="1"/>
        <v/>
      </c>
      <c r="U22" s="402"/>
      <c r="V22" s="402"/>
      <c r="W22" s="402"/>
      <c r="X22" s="401" t="str">
        <f>IF(T22&lt;&gt;"",ROUND(T22/COUNTA(Anagrafica!$B$89:$C$93),3),"")</f>
        <v/>
      </c>
      <c r="Y22" s="402"/>
      <c r="Z22" s="402"/>
      <c r="AA22" s="403"/>
      <c r="AB22" s="401" t="str">
        <f t="shared" si="2"/>
        <v/>
      </c>
      <c r="AC22" s="402"/>
      <c r="AD22" s="402"/>
      <c r="AE22" s="403"/>
      <c r="AF22" s="96"/>
      <c r="AG22" s="96"/>
      <c r="AH22" s="97"/>
      <c r="AI22" s="86" t="str">
        <f t="shared" si="0"/>
        <v/>
      </c>
    </row>
    <row r="23" spans="1:35" ht="16.5" x14ac:dyDescent="0.3">
      <c r="A23" s="62" t="str">
        <f>IF($AI$9&lt;&gt;"",IF(Anagrafica!A110&lt;&gt;"",Anagrafica!A110,""),"")</f>
        <v/>
      </c>
      <c r="B23" s="374" t="str">
        <f>IF(A23&lt;&gt;"",IF(Anagrafica!B110&lt;&gt;"",Anagrafica!B110,""),"")</f>
        <v/>
      </c>
      <c r="C23" s="374"/>
      <c r="D23" s="374"/>
      <c r="E23" s="374"/>
      <c r="F23" s="374"/>
      <c r="G23" s="374"/>
      <c r="H23" s="374"/>
      <c r="I23" s="374"/>
      <c r="J23" s="374"/>
      <c r="K23" s="374"/>
      <c r="L23" s="374"/>
      <c r="M23" s="374"/>
      <c r="N23" s="374"/>
      <c r="O23" s="374"/>
      <c r="P23" s="374"/>
      <c r="Q23" s="374"/>
      <c r="R23" s="374"/>
      <c r="S23" s="376"/>
      <c r="T23" s="401" t="str">
        <f t="shared" si="1"/>
        <v/>
      </c>
      <c r="U23" s="402"/>
      <c r="V23" s="402"/>
      <c r="W23" s="402"/>
      <c r="X23" s="401" t="str">
        <f>IF(T23&lt;&gt;"",ROUND(T23/COUNTA(Anagrafica!$B$89:$C$93),3),"")</f>
        <v/>
      </c>
      <c r="Y23" s="402"/>
      <c r="Z23" s="402"/>
      <c r="AA23" s="403"/>
      <c r="AB23" s="401" t="str">
        <f t="shared" si="2"/>
        <v/>
      </c>
      <c r="AC23" s="402"/>
      <c r="AD23" s="402"/>
      <c r="AE23" s="403"/>
      <c r="AF23" s="96"/>
      <c r="AG23" s="96"/>
      <c r="AH23" s="97"/>
      <c r="AI23" s="86" t="str">
        <f t="shared" si="0"/>
        <v/>
      </c>
    </row>
    <row r="24" spans="1:35" ht="16.5" x14ac:dyDescent="0.3">
      <c r="A24" s="62" t="str">
        <f>IF($AI$9&lt;&gt;"",IF(Anagrafica!A111&lt;&gt;"",Anagrafica!A111,""),"")</f>
        <v/>
      </c>
      <c r="B24" s="374" t="str">
        <f>IF(A24&lt;&gt;"",IF(Anagrafica!B111&lt;&gt;"",Anagrafica!B111,""),"")</f>
        <v/>
      </c>
      <c r="C24" s="374"/>
      <c r="D24" s="374"/>
      <c r="E24" s="374"/>
      <c r="F24" s="374"/>
      <c r="G24" s="374"/>
      <c r="H24" s="374"/>
      <c r="I24" s="374"/>
      <c r="J24" s="374"/>
      <c r="K24" s="374"/>
      <c r="L24" s="374"/>
      <c r="M24" s="374"/>
      <c r="N24" s="374"/>
      <c r="O24" s="374"/>
      <c r="P24" s="374"/>
      <c r="Q24" s="374"/>
      <c r="R24" s="374"/>
      <c r="S24" s="376"/>
      <c r="T24" s="401" t="str">
        <f t="shared" si="1"/>
        <v/>
      </c>
      <c r="U24" s="402"/>
      <c r="V24" s="402"/>
      <c r="W24" s="402"/>
      <c r="X24" s="401" t="str">
        <f>IF(T24&lt;&gt;"",ROUND(T24/COUNTA(Anagrafica!$B$89:$C$93),3),"")</f>
        <v/>
      </c>
      <c r="Y24" s="402"/>
      <c r="Z24" s="402"/>
      <c r="AA24" s="403"/>
      <c r="AB24" s="401" t="str">
        <f t="shared" si="2"/>
        <v/>
      </c>
      <c r="AC24" s="402"/>
      <c r="AD24" s="402"/>
      <c r="AE24" s="403"/>
      <c r="AF24" s="96"/>
      <c r="AG24" s="96"/>
      <c r="AH24" s="97"/>
      <c r="AI24" s="86" t="str">
        <f t="shared" si="0"/>
        <v/>
      </c>
    </row>
    <row r="25" spans="1:35" ht="16.5" x14ac:dyDescent="0.3">
      <c r="A25" s="62" t="str">
        <f>IF($AI$9&lt;&gt;"",IF(Anagrafica!A112&lt;&gt;"",Anagrafica!A112,""),"")</f>
        <v/>
      </c>
      <c r="B25" s="374" t="str">
        <f>IF(A25&lt;&gt;"",IF(Anagrafica!B112&lt;&gt;"",Anagrafica!B112,""),"")</f>
        <v/>
      </c>
      <c r="C25" s="374"/>
      <c r="D25" s="374"/>
      <c r="E25" s="374"/>
      <c r="F25" s="374"/>
      <c r="G25" s="374"/>
      <c r="H25" s="374"/>
      <c r="I25" s="374"/>
      <c r="J25" s="374"/>
      <c r="K25" s="374"/>
      <c r="L25" s="374"/>
      <c r="M25" s="374"/>
      <c r="N25" s="374"/>
      <c r="O25" s="374"/>
      <c r="P25" s="374"/>
      <c r="Q25" s="374"/>
      <c r="R25" s="374"/>
      <c r="S25" s="376"/>
      <c r="T25" s="401" t="str">
        <f t="shared" si="1"/>
        <v/>
      </c>
      <c r="U25" s="402"/>
      <c r="V25" s="402"/>
      <c r="W25" s="402"/>
      <c r="X25" s="401" t="str">
        <f>IF(T25&lt;&gt;"",ROUND(T25/COUNTA(Anagrafica!$B$89:$C$93),3),"")</f>
        <v/>
      </c>
      <c r="Y25" s="402"/>
      <c r="Z25" s="402"/>
      <c r="AA25" s="403"/>
      <c r="AB25" s="401" t="str">
        <f t="shared" si="2"/>
        <v/>
      </c>
      <c r="AC25" s="402"/>
      <c r="AD25" s="402"/>
      <c r="AE25" s="403"/>
      <c r="AF25" s="96"/>
      <c r="AG25" s="96"/>
      <c r="AH25" s="97"/>
      <c r="AI25" s="86" t="str">
        <f t="shared" si="0"/>
        <v/>
      </c>
    </row>
    <row r="26" spans="1:35" ht="16.5" x14ac:dyDescent="0.3">
      <c r="A26" s="63" t="str">
        <f>IF($AI$9&lt;&gt;"",IF(Anagrafica!A113&lt;&gt;"",Anagrafica!A113,""),"")</f>
        <v/>
      </c>
      <c r="B26" s="379" t="str">
        <f>IF(A26&lt;&gt;"",IF(Anagrafica!B113&lt;&gt;"",Anagrafica!B113,""),"")</f>
        <v/>
      </c>
      <c r="C26" s="379"/>
      <c r="D26" s="379"/>
      <c r="E26" s="379"/>
      <c r="F26" s="379"/>
      <c r="G26" s="379"/>
      <c r="H26" s="379"/>
      <c r="I26" s="379"/>
      <c r="J26" s="379"/>
      <c r="K26" s="379"/>
      <c r="L26" s="379"/>
      <c r="M26" s="379"/>
      <c r="N26" s="379"/>
      <c r="O26" s="379"/>
      <c r="P26" s="379"/>
      <c r="Q26" s="379"/>
      <c r="R26" s="379"/>
      <c r="S26" s="380"/>
      <c r="T26" s="407" t="str">
        <f t="shared" si="1"/>
        <v/>
      </c>
      <c r="U26" s="408"/>
      <c r="V26" s="408"/>
      <c r="W26" s="408"/>
      <c r="X26" s="404" t="str">
        <f>IF(T26&lt;&gt;"",ROUND(T26/COUNTA(Anagrafica!$B$89:$C$93),3),"")</f>
        <v/>
      </c>
      <c r="Y26" s="405"/>
      <c r="Z26" s="405"/>
      <c r="AA26" s="406"/>
      <c r="AB26" s="404" t="str">
        <f t="shared" si="2"/>
        <v/>
      </c>
      <c r="AC26" s="405"/>
      <c r="AD26" s="405"/>
      <c r="AE26" s="406"/>
      <c r="AF26" s="96"/>
      <c r="AG26" s="96"/>
      <c r="AH26" s="97"/>
      <c r="AI26" s="87" t="str">
        <f t="shared" si="0"/>
        <v/>
      </c>
    </row>
    <row r="27" spans="1:35" x14ac:dyDescent="0.2">
      <c r="A27" s="42"/>
      <c r="B27" s="42"/>
      <c r="C27" s="9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378"/>
      <c r="Q27" s="378"/>
      <c r="R27" s="378"/>
      <c r="S27" s="378"/>
      <c r="T27" s="400"/>
      <c r="U27" s="400"/>
      <c r="V27" s="400"/>
      <c r="W27" s="400"/>
      <c r="X27" s="42"/>
      <c r="Y27" s="42"/>
      <c r="Z27" s="42"/>
      <c r="AA27" s="42"/>
      <c r="AB27" s="26"/>
      <c r="AC27" s="26"/>
      <c r="AD27" s="26"/>
      <c r="AE27" s="26"/>
      <c r="AF27" s="104"/>
      <c r="AG27" s="104"/>
      <c r="AH27" s="103"/>
      <c r="AI27" s="42"/>
    </row>
    <row r="29" spans="1:35" s="20" customFormat="1" ht="16.5" x14ac:dyDescent="0.3">
      <c r="A29" s="19" t="str">
        <f>IF(Anagrafica!A89&lt;&gt;"",Anagrafica!A89&amp;" - "&amp;Anagrafica!B89,"")</f>
        <v>1 - Commissario 1</v>
      </c>
      <c r="C29" s="28"/>
      <c r="AG29" s="28"/>
    </row>
    <row r="30" spans="1:35" s="5" customFormat="1" ht="13.5" customHeight="1" x14ac:dyDescent="0.2">
      <c r="A30" s="4" t="s">
        <v>10</v>
      </c>
      <c r="C30" s="60" t="str">
        <f>$A$13</f>
        <v/>
      </c>
      <c r="E30" s="60" t="str">
        <f>+$A$14</f>
        <v/>
      </c>
      <c r="G30" s="60" t="str">
        <f>+$A$15</f>
        <v/>
      </c>
      <c r="I30" s="60" t="str">
        <f>+$A$16</f>
        <v/>
      </c>
      <c r="K30" s="60" t="str">
        <f>+$A$17</f>
        <v/>
      </c>
      <c r="M30" s="60" t="str">
        <f>+$A$18</f>
        <v/>
      </c>
      <c r="O30" s="60" t="str">
        <f>+$A$19</f>
        <v/>
      </c>
      <c r="Q30" s="60" t="str">
        <f>+$A$20</f>
        <v/>
      </c>
      <c r="S30" s="60" t="str">
        <f>+$A$21</f>
        <v/>
      </c>
      <c r="U30" s="60" t="str">
        <f>+$A$22</f>
        <v/>
      </c>
      <c r="W30" s="60" t="str">
        <f>+$A$23</f>
        <v/>
      </c>
      <c r="Y30" s="60" t="str">
        <f>+$A$24</f>
        <v/>
      </c>
      <c r="AA30" s="60" t="str">
        <f>+$A$25</f>
        <v/>
      </c>
      <c r="AC30" s="60" t="str">
        <f>+$A$26</f>
        <v/>
      </c>
      <c r="AE30" s="26"/>
      <c r="AG30" s="4" t="s">
        <v>10</v>
      </c>
      <c r="AH30" s="5" t="s">
        <v>1</v>
      </c>
      <c r="AI30" s="5" t="s">
        <v>0</v>
      </c>
    </row>
    <row r="31" spans="1:35" ht="13.5" x14ac:dyDescent="0.25">
      <c r="A31" s="59" t="str">
        <f>+$A$12</f>
        <v/>
      </c>
      <c r="B31" s="22"/>
      <c r="C31" s="23"/>
      <c r="D31" s="22"/>
      <c r="E31" s="23"/>
      <c r="F31" s="22"/>
      <c r="G31" s="23"/>
      <c r="H31" s="22"/>
      <c r="I31" s="23"/>
      <c r="J31" s="22"/>
      <c r="K31" s="23"/>
      <c r="L31" s="22"/>
      <c r="M31" s="23"/>
      <c r="N31" s="22"/>
      <c r="O31" s="23"/>
      <c r="P31" s="22"/>
      <c r="Q31" s="23"/>
      <c r="R31" s="22"/>
      <c r="S31" s="23"/>
      <c r="T31" s="22"/>
      <c r="U31" s="23"/>
      <c r="V31" s="22"/>
      <c r="W31" s="23"/>
      <c r="X31" s="22"/>
      <c r="Y31" s="23"/>
      <c r="Z31" s="22"/>
      <c r="AA31" s="23"/>
      <c r="AB31" s="22"/>
      <c r="AC31" s="23"/>
      <c r="AE31" s="29" t="str">
        <f t="shared" ref="AE31:AE44" si="3">IF(OR(A31="",AND(A31&lt;&gt;"",A32="")),"",SUM(B31,D31,F31,H31,J31,L31,N31,P31,R31,T31,V31,X31,Z31,AB31))</f>
        <v/>
      </c>
      <c r="AG31" s="6" t="str">
        <f>+$A$12</f>
        <v/>
      </c>
      <c r="AH31" s="6" t="str">
        <f>IF(A31&lt;&gt;"",AE31,"")</f>
        <v/>
      </c>
      <c r="AI31" s="105" t="str">
        <f>IF(AH31="","",IF(AH31&gt;0,ROUND(AH31/LARGE(AH31:AH45,1),3),0))</f>
        <v/>
      </c>
    </row>
    <row r="32" spans="1:35" ht="13.5" x14ac:dyDescent="0.25">
      <c r="A32" s="59" t="str">
        <f>+$A$13</f>
        <v/>
      </c>
      <c r="B32" s="24"/>
      <c r="C32" s="24"/>
      <c r="D32" s="22"/>
      <c r="E32" s="23"/>
      <c r="F32" s="22"/>
      <c r="G32" s="23"/>
      <c r="H32" s="22"/>
      <c r="I32" s="23"/>
      <c r="J32" s="22"/>
      <c r="K32" s="23"/>
      <c r="L32" s="22"/>
      <c r="M32" s="23"/>
      <c r="N32" s="22"/>
      <c r="O32" s="23"/>
      <c r="P32" s="22"/>
      <c r="Q32" s="23"/>
      <c r="R32" s="22"/>
      <c r="S32" s="23"/>
      <c r="T32" s="22"/>
      <c r="U32" s="23"/>
      <c r="V32" s="22"/>
      <c r="W32" s="23"/>
      <c r="X32" s="22"/>
      <c r="Y32" s="23"/>
      <c r="Z32" s="22"/>
      <c r="AA32" s="23"/>
      <c r="AB32" s="22"/>
      <c r="AC32" s="23"/>
      <c r="AE32" s="29" t="str">
        <f t="shared" si="3"/>
        <v/>
      </c>
      <c r="AG32" s="7" t="str">
        <f>+$A$13</f>
        <v/>
      </c>
      <c r="AH32" s="7" t="str">
        <f>IF(A32&lt;&gt;"",IF(AE32&lt;&gt;"",AE32,0)+IF(C46&lt;&gt;"",C46,0),"")</f>
        <v/>
      </c>
      <c r="AI32" s="106" t="str">
        <f>IF(AH32="","",IF(AH32&gt;0,ROUND(AH32/LARGE(AH31:AH45,1),3),0))</f>
        <v/>
      </c>
    </row>
    <row r="33" spans="1:35" ht="13.5" x14ac:dyDescent="0.25">
      <c r="A33" s="59" t="str">
        <f>+$A$14</f>
        <v/>
      </c>
      <c r="B33" s="24"/>
      <c r="C33" s="24"/>
      <c r="D33" s="24"/>
      <c r="E33" s="24"/>
      <c r="F33" s="22"/>
      <c r="G33" s="23"/>
      <c r="H33" s="22"/>
      <c r="I33" s="23"/>
      <c r="J33" s="22"/>
      <c r="K33" s="23"/>
      <c r="L33" s="22"/>
      <c r="M33" s="23"/>
      <c r="N33" s="22"/>
      <c r="O33" s="23"/>
      <c r="P33" s="22"/>
      <c r="Q33" s="23"/>
      <c r="R33" s="22"/>
      <c r="S33" s="23"/>
      <c r="T33" s="22"/>
      <c r="U33" s="23"/>
      <c r="V33" s="22"/>
      <c r="W33" s="23"/>
      <c r="X33" s="22"/>
      <c r="Y33" s="23"/>
      <c r="Z33" s="22"/>
      <c r="AA33" s="23"/>
      <c r="AB33" s="22"/>
      <c r="AC33" s="23"/>
      <c r="AE33" s="29" t="str">
        <f t="shared" si="3"/>
        <v/>
      </c>
      <c r="AG33" s="7" t="str">
        <f>+$A$14</f>
        <v/>
      </c>
      <c r="AH33" s="7" t="str">
        <f>IF(A33&lt;&gt;"",IF(AE33&lt;&gt;"",AE33,0)+IF(E46&lt;&gt;"",E46,0),"")</f>
        <v/>
      </c>
      <c r="AI33" s="106" t="str">
        <f>IF(AH33="","",IF(AH33&gt;0,ROUND(AH33/LARGE(AH31:AH45,1),3),0))</f>
        <v/>
      </c>
    </row>
    <row r="34" spans="1:35" ht="13.5" x14ac:dyDescent="0.25">
      <c r="A34" s="59" t="str">
        <f>+$A$15</f>
        <v/>
      </c>
      <c r="B34" s="24"/>
      <c r="C34" s="24"/>
      <c r="D34" s="24"/>
      <c r="E34" s="24"/>
      <c r="F34" s="24"/>
      <c r="G34" s="24"/>
      <c r="H34" s="22"/>
      <c r="I34" s="23"/>
      <c r="J34" s="22"/>
      <c r="K34" s="23"/>
      <c r="L34" s="22"/>
      <c r="M34" s="23"/>
      <c r="N34" s="22"/>
      <c r="O34" s="23"/>
      <c r="P34" s="22"/>
      <c r="Q34" s="23"/>
      <c r="R34" s="22"/>
      <c r="S34" s="23"/>
      <c r="T34" s="22"/>
      <c r="U34" s="23"/>
      <c r="V34" s="22"/>
      <c r="W34" s="23"/>
      <c r="X34" s="22"/>
      <c r="Y34" s="23"/>
      <c r="Z34" s="22"/>
      <c r="AA34" s="23"/>
      <c r="AB34" s="22"/>
      <c r="AC34" s="23"/>
      <c r="AE34" s="29" t="str">
        <f t="shared" si="3"/>
        <v/>
      </c>
      <c r="AG34" s="7" t="str">
        <f>+$A$15</f>
        <v/>
      </c>
      <c r="AH34" s="7" t="str">
        <f>IF(A34&lt;&gt;"",IF(AE34&lt;&gt;"",AE34,0)+IF(G46&lt;&gt;"",G46,0),"")</f>
        <v/>
      </c>
      <c r="AI34" s="106" t="str">
        <f>IF(AH34="","",IF(AH34&gt;0,ROUND(AH34/LARGE(AH31:AH45,1),3),0))</f>
        <v/>
      </c>
    </row>
    <row r="35" spans="1:35" ht="13.5" x14ac:dyDescent="0.25">
      <c r="A35" s="59" t="str">
        <f>+$A$16</f>
        <v/>
      </c>
      <c r="B35" s="24"/>
      <c r="C35" s="24"/>
      <c r="D35" s="24"/>
      <c r="E35" s="24"/>
      <c r="F35" s="24"/>
      <c r="G35" s="24"/>
      <c r="H35" s="24"/>
      <c r="I35" s="24"/>
      <c r="J35" s="22"/>
      <c r="K35" s="23"/>
      <c r="L35" s="22"/>
      <c r="M35" s="23"/>
      <c r="N35" s="22"/>
      <c r="O35" s="23"/>
      <c r="P35" s="22"/>
      <c r="Q35" s="23"/>
      <c r="R35" s="22"/>
      <c r="S35" s="23"/>
      <c r="T35" s="22"/>
      <c r="U35" s="23"/>
      <c r="V35" s="22"/>
      <c r="W35" s="23"/>
      <c r="X35" s="22"/>
      <c r="Y35" s="23"/>
      <c r="Z35" s="22"/>
      <c r="AA35" s="23"/>
      <c r="AB35" s="22"/>
      <c r="AC35" s="23"/>
      <c r="AE35" s="29" t="str">
        <f t="shared" si="3"/>
        <v/>
      </c>
      <c r="AG35" s="7" t="str">
        <f>+$A$16</f>
        <v/>
      </c>
      <c r="AH35" s="7" t="str">
        <f>IF(A35&lt;&gt;"",IF(AE35&lt;&gt;"",AE35,0)+IF(I46&lt;&gt;"",I46,0),"")</f>
        <v/>
      </c>
      <c r="AI35" s="106" t="str">
        <f>IF(AH35="","",IF(AH35&gt;0,ROUND(AH35/LARGE(AH31:AH45,1),3),0))</f>
        <v/>
      </c>
    </row>
    <row r="36" spans="1:35" ht="13.5" x14ac:dyDescent="0.25">
      <c r="A36" s="59" t="str">
        <f>+$A$17</f>
        <v/>
      </c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2"/>
      <c r="M36" s="23"/>
      <c r="N36" s="22"/>
      <c r="O36" s="23"/>
      <c r="P36" s="22"/>
      <c r="Q36" s="23"/>
      <c r="R36" s="22"/>
      <c r="S36" s="23"/>
      <c r="T36" s="22"/>
      <c r="U36" s="23"/>
      <c r="V36" s="22"/>
      <c r="W36" s="23"/>
      <c r="X36" s="22"/>
      <c r="Y36" s="23"/>
      <c r="Z36" s="22"/>
      <c r="AA36" s="23"/>
      <c r="AB36" s="22"/>
      <c r="AC36" s="23"/>
      <c r="AE36" s="29" t="str">
        <f t="shared" si="3"/>
        <v/>
      </c>
      <c r="AG36" s="7" t="str">
        <f>+$A$17</f>
        <v/>
      </c>
      <c r="AH36" s="7" t="str">
        <f>IF(A36&lt;&gt;"",IF(AE36&lt;&gt;"",AE36,0)+IF(K46&lt;&gt;"",K46,0),"")</f>
        <v/>
      </c>
      <c r="AI36" s="106" t="str">
        <f>IF(AH36="","",IF(AH36&gt;0,ROUND(AH36/LARGE(AH31:AH45,1),3),0))</f>
        <v/>
      </c>
    </row>
    <row r="37" spans="1:35" ht="13.5" x14ac:dyDescent="0.25">
      <c r="A37" s="59" t="str">
        <f>+$A$18</f>
        <v/>
      </c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2"/>
      <c r="O37" s="23"/>
      <c r="P37" s="22"/>
      <c r="Q37" s="23"/>
      <c r="R37" s="22"/>
      <c r="S37" s="23"/>
      <c r="T37" s="22"/>
      <c r="U37" s="23"/>
      <c r="V37" s="22"/>
      <c r="W37" s="23"/>
      <c r="X37" s="22"/>
      <c r="Y37" s="23"/>
      <c r="Z37" s="22"/>
      <c r="AA37" s="23"/>
      <c r="AB37" s="22"/>
      <c r="AC37" s="23"/>
      <c r="AE37" s="29" t="str">
        <f t="shared" si="3"/>
        <v/>
      </c>
      <c r="AG37" s="7" t="str">
        <f>+$A$18</f>
        <v/>
      </c>
      <c r="AH37" s="7" t="str">
        <f>IF(A37&lt;&gt;"",IF(AE37&lt;&gt;"",AE37,0)+IF(M46&lt;&gt;"",M46,0),"")</f>
        <v/>
      </c>
      <c r="AI37" s="106" t="str">
        <f>IF(AH37="","",IF(AH37&gt;0,ROUND(AH37/LARGE(AH31:AH45,1),3),0))</f>
        <v/>
      </c>
    </row>
    <row r="38" spans="1:35" ht="13.5" x14ac:dyDescent="0.25">
      <c r="A38" s="59" t="str">
        <f>+$A$19</f>
        <v/>
      </c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2"/>
      <c r="Q38" s="23"/>
      <c r="R38" s="22"/>
      <c r="S38" s="23"/>
      <c r="T38" s="22"/>
      <c r="U38" s="23"/>
      <c r="V38" s="22"/>
      <c r="W38" s="23"/>
      <c r="X38" s="22"/>
      <c r="Y38" s="23"/>
      <c r="Z38" s="22"/>
      <c r="AA38" s="23"/>
      <c r="AB38" s="22"/>
      <c r="AC38" s="23"/>
      <c r="AE38" s="29" t="str">
        <f t="shared" si="3"/>
        <v/>
      </c>
      <c r="AG38" s="7" t="str">
        <f>+$A$19</f>
        <v/>
      </c>
      <c r="AH38" s="7" t="str">
        <f>IF(A38&lt;&gt;"",IF(AE38&lt;&gt;"",AE38,0)+IF(O46&lt;&gt;"",O46,0),"")</f>
        <v/>
      </c>
      <c r="AI38" s="106" t="str">
        <f>IF(AH38="","",IF(AH38&gt;0,ROUND(AH38/LARGE(AH31:AH45,1),3),0))</f>
        <v/>
      </c>
    </row>
    <row r="39" spans="1:35" ht="13.5" x14ac:dyDescent="0.25">
      <c r="A39" s="59" t="str">
        <f>+$A$20</f>
        <v/>
      </c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2"/>
      <c r="S39" s="23"/>
      <c r="T39" s="22"/>
      <c r="U39" s="23"/>
      <c r="V39" s="22"/>
      <c r="W39" s="23"/>
      <c r="X39" s="22"/>
      <c r="Y39" s="23"/>
      <c r="Z39" s="22"/>
      <c r="AA39" s="23"/>
      <c r="AB39" s="22"/>
      <c r="AC39" s="23"/>
      <c r="AE39" s="29" t="str">
        <f t="shared" si="3"/>
        <v/>
      </c>
      <c r="AG39" s="7" t="str">
        <f>+$A$20</f>
        <v/>
      </c>
      <c r="AH39" s="7" t="str">
        <f>IF(A39&lt;&gt;"",IF(AE39&lt;&gt;"",AE39,0)+IF(Q46&lt;&gt;"",Q46,0),"")</f>
        <v/>
      </c>
      <c r="AI39" s="106" t="str">
        <f>IF(AH39="","",IF(AH39&gt;0,ROUND(AH39/LARGE(AH31:AH45,1),3),0))</f>
        <v/>
      </c>
    </row>
    <row r="40" spans="1:35" ht="13.5" x14ac:dyDescent="0.25">
      <c r="A40" s="59" t="str">
        <f>+$A$21</f>
        <v/>
      </c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2"/>
      <c r="U40" s="23"/>
      <c r="V40" s="22"/>
      <c r="W40" s="23"/>
      <c r="X40" s="22"/>
      <c r="Y40" s="23"/>
      <c r="Z40" s="22"/>
      <c r="AA40" s="23"/>
      <c r="AB40" s="22"/>
      <c r="AC40" s="23"/>
      <c r="AE40" s="29" t="str">
        <f t="shared" si="3"/>
        <v/>
      </c>
      <c r="AG40" s="7" t="str">
        <f>+$A$21</f>
        <v/>
      </c>
      <c r="AH40" s="7" t="str">
        <f>IF(A40&lt;&gt;"",IF(AE40&lt;&gt;"",AE40,0)+IF(S46&lt;&gt;"",S46,0),"")</f>
        <v/>
      </c>
      <c r="AI40" s="106" t="str">
        <f>IF(AH40="","",IF(AH40&gt;0,ROUND(AH40/LARGE(AH31:AH45,1),3),0))</f>
        <v/>
      </c>
    </row>
    <row r="41" spans="1:35" ht="13.5" x14ac:dyDescent="0.25">
      <c r="A41" s="59" t="str">
        <f>+$A$22</f>
        <v/>
      </c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2"/>
      <c r="W41" s="23"/>
      <c r="X41" s="22"/>
      <c r="Y41" s="23"/>
      <c r="Z41" s="22"/>
      <c r="AA41" s="23"/>
      <c r="AB41" s="22"/>
      <c r="AC41" s="23"/>
      <c r="AE41" s="29" t="str">
        <f t="shared" si="3"/>
        <v/>
      </c>
      <c r="AG41" s="7" t="str">
        <f>+$A$22</f>
        <v/>
      </c>
      <c r="AH41" s="7" t="str">
        <f>IF(A41&lt;&gt;"",IF(AE41&lt;&gt;"",AE41,0)+IF(U46&lt;&gt;"",U46,0),"")</f>
        <v/>
      </c>
      <c r="AI41" s="106" t="str">
        <f>IF(AH41="","",IF(AH41&gt;0,ROUND(AH41/LARGE(AH31:AH45,1),3),0))</f>
        <v/>
      </c>
    </row>
    <row r="42" spans="1:35" ht="13.5" x14ac:dyDescent="0.25">
      <c r="A42" s="59" t="str">
        <f>+$A$23</f>
        <v/>
      </c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2"/>
      <c r="Y42" s="23"/>
      <c r="Z42" s="22"/>
      <c r="AA42" s="23"/>
      <c r="AB42" s="22"/>
      <c r="AC42" s="23"/>
      <c r="AE42" s="29" t="str">
        <f t="shared" si="3"/>
        <v/>
      </c>
      <c r="AG42" s="7" t="str">
        <f>+$A$23</f>
        <v/>
      </c>
      <c r="AH42" s="7" t="str">
        <f>IF(A42&lt;&gt;"",IF(AE42&lt;&gt;"",AE42,0)+IF(W46&lt;&gt;"",W46,0),"")</f>
        <v/>
      </c>
      <c r="AI42" s="106" t="str">
        <f>IF(AH42="","",IF(AH42&gt;0,ROUND(AH42/LARGE(AH31:AH45,1),3),0))</f>
        <v/>
      </c>
    </row>
    <row r="43" spans="1:35" ht="13.5" x14ac:dyDescent="0.25">
      <c r="A43" s="59" t="str">
        <f>+$A$24</f>
        <v/>
      </c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2"/>
      <c r="AA43" s="23"/>
      <c r="AB43" s="22"/>
      <c r="AC43" s="23"/>
      <c r="AE43" s="29" t="str">
        <f t="shared" si="3"/>
        <v/>
      </c>
      <c r="AG43" s="7" t="str">
        <f>+$A$24</f>
        <v/>
      </c>
      <c r="AH43" s="7" t="str">
        <f>IF(A43&lt;&gt;"",IF(AE43&lt;&gt;"",AE43,0)+IF(Y46&lt;&gt;"",Y46,0),"")</f>
        <v/>
      </c>
      <c r="AI43" s="106" t="str">
        <f>IF(AH43="","",IF(AH43&gt;0,ROUND(AH43/LARGE(AH31:AH45,1),3),0))</f>
        <v/>
      </c>
    </row>
    <row r="44" spans="1:35" ht="13.5" x14ac:dyDescent="0.25">
      <c r="A44" s="59" t="str">
        <f>+$A$25</f>
        <v/>
      </c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2"/>
      <c r="AC44" s="23"/>
      <c r="AE44" s="29" t="str">
        <f t="shared" si="3"/>
        <v/>
      </c>
      <c r="AG44" s="7" t="str">
        <f>+$A$25</f>
        <v/>
      </c>
      <c r="AH44" s="7" t="str">
        <f>IF(A44&lt;&gt;"",IF(AE44&lt;&gt;"",AE44,0)+IF(AA46&lt;&gt;"",AA46,0),"")</f>
        <v/>
      </c>
      <c r="AI44" s="106" t="str">
        <f>IF(AH44="","",IF(AH44&gt;0,ROUND(AH44/LARGE(AH31:AH45,1),3),0))</f>
        <v/>
      </c>
    </row>
    <row r="45" spans="1:35" x14ac:dyDescent="0.2">
      <c r="A45" s="59" t="str">
        <f>+$A$26</f>
        <v/>
      </c>
      <c r="C45" s="3"/>
      <c r="AE45" s="26"/>
      <c r="AG45" s="40" t="str">
        <f>+$A$26</f>
        <v/>
      </c>
      <c r="AH45" s="40" t="str">
        <f>IF(A45&lt;&gt;"",IF(AE45&lt;&gt;"",AE45,0)+IF(AC46&lt;&gt;"",AC46,0),"")</f>
        <v/>
      </c>
      <c r="AI45" s="107" t="str">
        <f>IF(AH45="","",IF(AH45&gt;0,ROUND(AH45/LARGE(AH31:AH45,1),3),0))</f>
        <v/>
      </c>
    </row>
    <row r="46" spans="1:35" s="26" customFormat="1" x14ac:dyDescent="0.2">
      <c r="C46" s="27" t="str">
        <f>IF(C30="","",SUM(C31:C44))</f>
        <v/>
      </c>
      <c r="E46" s="27" t="str">
        <f>IF(E30="","",SUM(E31:E44))</f>
        <v/>
      </c>
      <c r="G46" s="27" t="str">
        <f>IF(G30="","",SUM(G31:G44))</f>
        <v/>
      </c>
      <c r="I46" s="27" t="str">
        <f>IF(I30="","",SUM(I31:I44))</f>
        <v/>
      </c>
      <c r="K46" s="27" t="str">
        <f>IF(K30="","",SUM(K31:K44))</f>
        <v/>
      </c>
      <c r="M46" s="27" t="str">
        <f>IF(M30="","",SUM(M31:M44))</f>
        <v/>
      </c>
      <c r="O46" s="27" t="str">
        <f>IF(O30="","",SUM(O31:O44))</f>
        <v/>
      </c>
      <c r="Q46" s="27" t="str">
        <f>IF(Q30="","",SUM(Q31:Q44))</f>
        <v/>
      </c>
      <c r="S46" s="27" t="str">
        <f>IF(S30="","",SUM(S31:S44))</f>
        <v/>
      </c>
      <c r="U46" s="27" t="str">
        <f>IF(U30="","",SUM(U31:U44))</f>
        <v/>
      </c>
      <c r="W46" s="27" t="str">
        <f>IF(W30="","",SUM(W31:W44))</f>
        <v/>
      </c>
      <c r="X46" s="27"/>
      <c r="Y46" s="27" t="str">
        <f>IF(Y30="","",SUM(Y31:Y44))</f>
        <v/>
      </c>
      <c r="AA46" s="27" t="str">
        <f>IF(AA30="","",SUM(AA31:AA44))</f>
        <v/>
      </c>
      <c r="AC46" s="27" t="str">
        <f>IF(AC30="","",SUM(AC31:AC44))</f>
        <v/>
      </c>
      <c r="AG46" s="41"/>
      <c r="AH46" s="93"/>
      <c r="AI46" s="41"/>
    </row>
    <row r="47" spans="1:35" ht="24" customHeight="1" x14ac:dyDescent="0.2">
      <c r="AC47" s="8" t="str">
        <f>"Firma ("&amp;Anagrafica!B89&amp;")"</f>
        <v>Firma (Commissario 1)</v>
      </c>
      <c r="AE47" s="88"/>
      <c r="AF47" s="88"/>
      <c r="AG47" s="89"/>
      <c r="AH47" s="88"/>
      <c r="AI47" s="88"/>
    </row>
    <row r="48" spans="1:35" ht="18.75" x14ac:dyDescent="0.3">
      <c r="A48" s="19" t="str">
        <f>IF(Anagrafica!A90&lt;&gt;"",Anagrafica!A90&amp;" - "&amp;Anagrafica!B90,"")</f>
        <v>2 - Commissario 2</v>
      </c>
      <c r="B48" s="20"/>
      <c r="D48" s="1"/>
      <c r="AE48" s="90"/>
      <c r="AF48" s="90"/>
      <c r="AG48" s="91"/>
      <c r="AH48" s="90"/>
      <c r="AI48" s="90"/>
    </row>
    <row r="49" spans="1:35" s="5" customFormat="1" ht="13.5" customHeight="1" x14ac:dyDescent="0.2">
      <c r="A49" s="4" t="s">
        <v>10</v>
      </c>
      <c r="C49" s="60" t="str">
        <f>$A$13</f>
        <v/>
      </c>
      <c r="E49" s="60" t="str">
        <f>+$A$14</f>
        <v/>
      </c>
      <c r="G49" s="60" t="str">
        <f>+$A$15</f>
        <v/>
      </c>
      <c r="I49" s="60" t="str">
        <f>+$A$16</f>
        <v/>
      </c>
      <c r="K49" s="60" t="str">
        <f>+$A$17</f>
        <v/>
      </c>
      <c r="M49" s="60" t="str">
        <f>+$A$18</f>
        <v/>
      </c>
      <c r="O49" s="60" t="str">
        <f>+$A$19</f>
        <v/>
      </c>
      <c r="Q49" s="60" t="str">
        <f>+$A$20</f>
        <v/>
      </c>
      <c r="S49" s="60" t="str">
        <f>+$A$21</f>
        <v/>
      </c>
      <c r="U49" s="60" t="str">
        <f>+$A$22</f>
        <v/>
      </c>
      <c r="W49" s="60" t="str">
        <f>+$A$23</f>
        <v/>
      </c>
      <c r="Y49" s="60" t="str">
        <f>+$A$24</f>
        <v/>
      </c>
      <c r="AA49" s="60" t="str">
        <f>+$A$25</f>
        <v/>
      </c>
      <c r="AC49" s="60" t="str">
        <f>+$A$26</f>
        <v/>
      </c>
      <c r="AE49" s="26"/>
      <c r="AG49" s="4" t="s">
        <v>10</v>
      </c>
      <c r="AH49" s="5" t="s">
        <v>1</v>
      </c>
      <c r="AI49" s="5" t="s">
        <v>0</v>
      </c>
    </row>
    <row r="50" spans="1:35" ht="13.5" x14ac:dyDescent="0.25">
      <c r="A50" s="59" t="str">
        <f>+$A$12</f>
        <v/>
      </c>
      <c r="B50" s="22"/>
      <c r="C50" s="23"/>
      <c r="D50" s="22"/>
      <c r="E50" s="23"/>
      <c r="F50" s="22"/>
      <c r="G50" s="23"/>
      <c r="H50" s="22"/>
      <c r="I50" s="23"/>
      <c r="J50" s="22"/>
      <c r="K50" s="23"/>
      <c r="L50" s="22"/>
      <c r="M50" s="23"/>
      <c r="N50" s="22"/>
      <c r="O50" s="23"/>
      <c r="P50" s="22"/>
      <c r="Q50" s="23"/>
      <c r="R50" s="22"/>
      <c r="S50" s="23"/>
      <c r="T50" s="22"/>
      <c r="U50" s="23"/>
      <c r="V50" s="22"/>
      <c r="W50" s="23"/>
      <c r="X50" s="22"/>
      <c r="Y50" s="23"/>
      <c r="Z50" s="22"/>
      <c r="AA50" s="23"/>
      <c r="AB50" s="22"/>
      <c r="AC50" s="23"/>
      <c r="AE50" s="29" t="str">
        <f t="shared" ref="AE50:AE63" si="4">IF(OR(A50="",AND(A50&lt;&gt;"",A51="")),"",SUM(B50,D50,F50,H50,J50,L50,N50,P50,R50,T50,V50,X50,Z50,AB50))</f>
        <v/>
      </c>
      <c r="AG50" s="6" t="str">
        <f>+$A$12</f>
        <v/>
      </c>
      <c r="AH50" s="6" t="str">
        <f>IF(A50&lt;&gt;"",AE50,"")</f>
        <v/>
      </c>
      <c r="AI50" s="105" t="str">
        <f>IF(AH50="","",IF(AH50&gt;0,ROUND(AH50/LARGE(AH50:AH64,1),3),0))</f>
        <v/>
      </c>
    </row>
    <row r="51" spans="1:35" ht="13.5" x14ac:dyDescent="0.25">
      <c r="A51" s="59" t="str">
        <f>+$A$13</f>
        <v/>
      </c>
      <c r="B51" s="24"/>
      <c r="C51" s="24"/>
      <c r="D51" s="22"/>
      <c r="E51" s="23"/>
      <c r="F51" s="22"/>
      <c r="G51" s="23"/>
      <c r="H51" s="22"/>
      <c r="I51" s="23"/>
      <c r="J51" s="22"/>
      <c r="K51" s="23"/>
      <c r="L51" s="22"/>
      <c r="M51" s="23"/>
      <c r="N51" s="22"/>
      <c r="O51" s="23"/>
      <c r="P51" s="22"/>
      <c r="Q51" s="23"/>
      <c r="R51" s="22"/>
      <c r="S51" s="23"/>
      <c r="T51" s="22"/>
      <c r="U51" s="23"/>
      <c r="V51" s="22"/>
      <c r="W51" s="23"/>
      <c r="X51" s="22"/>
      <c r="Y51" s="23"/>
      <c r="Z51" s="22"/>
      <c r="AA51" s="23"/>
      <c r="AB51" s="22"/>
      <c r="AC51" s="23"/>
      <c r="AE51" s="29" t="str">
        <f t="shared" si="4"/>
        <v/>
      </c>
      <c r="AG51" s="7" t="str">
        <f>+$A$13</f>
        <v/>
      </c>
      <c r="AH51" s="7" t="str">
        <f>IF(A51&lt;&gt;"",IF(AE51&lt;&gt;"",AE51,0)+IF(C65&lt;&gt;"",C65,0),"")</f>
        <v/>
      </c>
      <c r="AI51" s="106" t="str">
        <f>IF(AH51="","",IF(AH51&gt;0,ROUND(AH51/LARGE(AH50:AH64,1),3),0))</f>
        <v/>
      </c>
    </row>
    <row r="52" spans="1:35" ht="13.5" x14ac:dyDescent="0.25">
      <c r="A52" s="59" t="str">
        <f>+$A$14</f>
        <v/>
      </c>
      <c r="B52" s="24"/>
      <c r="C52" s="24"/>
      <c r="D52" s="24"/>
      <c r="E52" s="24"/>
      <c r="F52" s="22"/>
      <c r="G52" s="23"/>
      <c r="H52" s="22"/>
      <c r="I52" s="23"/>
      <c r="J52" s="22"/>
      <c r="K52" s="23"/>
      <c r="L52" s="22"/>
      <c r="M52" s="23"/>
      <c r="N52" s="22"/>
      <c r="O52" s="23"/>
      <c r="P52" s="22"/>
      <c r="Q52" s="23"/>
      <c r="R52" s="22"/>
      <c r="S52" s="23"/>
      <c r="T52" s="22"/>
      <c r="U52" s="23"/>
      <c r="V52" s="22"/>
      <c r="W52" s="23"/>
      <c r="X52" s="22"/>
      <c r="Y52" s="23"/>
      <c r="Z52" s="22"/>
      <c r="AA52" s="23"/>
      <c r="AB52" s="22"/>
      <c r="AC52" s="23"/>
      <c r="AE52" s="29" t="str">
        <f t="shared" si="4"/>
        <v/>
      </c>
      <c r="AG52" s="7" t="str">
        <f>+$A$14</f>
        <v/>
      </c>
      <c r="AH52" s="7" t="str">
        <f>IF(A52&lt;&gt;"",IF(AE52&lt;&gt;"",AE52,0)+IF(E65&lt;&gt;"",E65,0),"")</f>
        <v/>
      </c>
      <c r="AI52" s="106" t="str">
        <f>IF(AH52="","",IF(AH52&gt;0,ROUND(AH52/LARGE(AH50:AH64,1),3),0))</f>
        <v/>
      </c>
    </row>
    <row r="53" spans="1:35" ht="13.5" x14ac:dyDescent="0.25">
      <c r="A53" s="59" t="str">
        <f>+$A$15</f>
        <v/>
      </c>
      <c r="B53" s="24"/>
      <c r="C53" s="24"/>
      <c r="D53" s="24"/>
      <c r="E53" s="24"/>
      <c r="F53" s="24"/>
      <c r="G53" s="24"/>
      <c r="H53" s="22"/>
      <c r="I53" s="23"/>
      <c r="J53" s="22"/>
      <c r="K53" s="23"/>
      <c r="L53" s="22"/>
      <c r="M53" s="23"/>
      <c r="N53" s="22"/>
      <c r="O53" s="23"/>
      <c r="P53" s="22"/>
      <c r="Q53" s="23"/>
      <c r="R53" s="22"/>
      <c r="S53" s="23"/>
      <c r="T53" s="22"/>
      <c r="U53" s="23"/>
      <c r="V53" s="22"/>
      <c r="W53" s="23"/>
      <c r="X53" s="22"/>
      <c r="Y53" s="23"/>
      <c r="Z53" s="22"/>
      <c r="AA53" s="23"/>
      <c r="AB53" s="22"/>
      <c r="AC53" s="23"/>
      <c r="AE53" s="29" t="str">
        <f t="shared" si="4"/>
        <v/>
      </c>
      <c r="AG53" s="7" t="str">
        <f>+$A$15</f>
        <v/>
      </c>
      <c r="AH53" s="7" t="str">
        <f>IF(A53&lt;&gt;"",IF(AE53&lt;&gt;"",AE53,0)+IF(G65&lt;&gt;"",G65,0),"")</f>
        <v/>
      </c>
      <c r="AI53" s="106" t="str">
        <f>IF(AH53="","",IF(AH53&gt;0,ROUND(AH53/LARGE(AH50:AH64,1),3),0))</f>
        <v/>
      </c>
    </row>
    <row r="54" spans="1:35" ht="13.5" x14ac:dyDescent="0.25">
      <c r="A54" s="59" t="str">
        <f>+$A$16</f>
        <v/>
      </c>
      <c r="B54" s="24"/>
      <c r="C54" s="24"/>
      <c r="D54" s="24"/>
      <c r="E54" s="24"/>
      <c r="F54" s="24"/>
      <c r="G54" s="24"/>
      <c r="H54" s="24"/>
      <c r="I54" s="24"/>
      <c r="J54" s="22"/>
      <c r="K54" s="23"/>
      <c r="L54" s="22"/>
      <c r="M54" s="23"/>
      <c r="N54" s="22"/>
      <c r="O54" s="23"/>
      <c r="P54" s="22"/>
      <c r="Q54" s="23"/>
      <c r="R54" s="22"/>
      <c r="S54" s="23"/>
      <c r="T54" s="22"/>
      <c r="U54" s="23"/>
      <c r="V54" s="22"/>
      <c r="W54" s="23"/>
      <c r="X54" s="22"/>
      <c r="Y54" s="23"/>
      <c r="Z54" s="22"/>
      <c r="AA54" s="23"/>
      <c r="AB54" s="22"/>
      <c r="AC54" s="23"/>
      <c r="AE54" s="29" t="str">
        <f t="shared" si="4"/>
        <v/>
      </c>
      <c r="AG54" s="7" t="str">
        <f>+$A$16</f>
        <v/>
      </c>
      <c r="AH54" s="7" t="str">
        <f>IF(A54&lt;&gt;"",IF(AE54&lt;&gt;"",AE54,0)+IF(I65&lt;&gt;"",I65,0),"")</f>
        <v/>
      </c>
      <c r="AI54" s="106" t="str">
        <f>IF(AH54="","",IF(AH54&gt;0,ROUND(AH54/LARGE(AH50:AH64,1),3),0))</f>
        <v/>
      </c>
    </row>
    <row r="55" spans="1:35" ht="13.5" x14ac:dyDescent="0.25">
      <c r="A55" s="59" t="str">
        <f>+$A$17</f>
        <v/>
      </c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2"/>
      <c r="M55" s="23"/>
      <c r="N55" s="22"/>
      <c r="O55" s="23"/>
      <c r="P55" s="22"/>
      <c r="Q55" s="23"/>
      <c r="R55" s="22"/>
      <c r="S55" s="23"/>
      <c r="T55" s="22"/>
      <c r="U55" s="23"/>
      <c r="V55" s="22"/>
      <c r="W55" s="23"/>
      <c r="X55" s="22"/>
      <c r="Y55" s="23"/>
      <c r="Z55" s="22"/>
      <c r="AA55" s="23"/>
      <c r="AB55" s="22"/>
      <c r="AC55" s="23"/>
      <c r="AE55" s="29" t="str">
        <f t="shared" si="4"/>
        <v/>
      </c>
      <c r="AG55" s="7" t="str">
        <f>+$A$17</f>
        <v/>
      </c>
      <c r="AH55" s="7" t="str">
        <f>IF(A55&lt;&gt;"",IF(AE55&lt;&gt;"",AE55,0)+IF(K65&lt;&gt;"",K65,0),"")</f>
        <v/>
      </c>
      <c r="AI55" s="106" t="str">
        <f>IF(AH55="","",IF(AH55&gt;0,ROUND(AH55/LARGE(AH50:AH64,1),3),0))</f>
        <v/>
      </c>
    </row>
    <row r="56" spans="1:35" ht="13.5" x14ac:dyDescent="0.25">
      <c r="A56" s="59" t="str">
        <f>+$A$18</f>
        <v/>
      </c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2"/>
      <c r="O56" s="23"/>
      <c r="P56" s="22"/>
      <c r="Q56" s="23"/>
      <c r="R56" s="22"/>
      <c r="S56" s="23"/>
      <c r="T56" s="22"/>
      <c r="U56" s="23"/>
      <c r="V56" s="22"/>
      <c r="W56" s="23"/>
      <c r="X56" s="22"/>
      <c r="Y56" s="23"/>
      <c r="Z56" s="22"/>
      <c r="AA56" s="23"/>
      <c r="AB56" s="22"/>
      <c r="AC56" s="23"/>
      <c r="AE56" s="29" t="str">
        <f t="shared" si="4"/>
        <v/>
      </c>
      <c r="AG56" s="7" t="str">
        <f>+$A$18</f>
        <v/>
      </c>
      <c r="AH56" s="7" t="str">
        <f>IF(A56&lt;&gt;"",IF(AE56&lt;&gt;"",AE56,0)+IF(M65&lt;&gt;"",M65,0),"")</f>
        <v/>
      </c>
      <c r="AI56" s="106" t="str">
        <f>IF(AH56="","",IF(AH56&gt;0,ROUND(AH56/LARGE(AH50:AH64,1),3),0))</f>
        <v/>
      </c>
    </row>
    <row r="57" spans="1:35" ht="13.5" x14ac:dyDescent="0.25">
      <c r="A57" s="59" t="str">
        <f>+$A$19</f>
        <v/>
      </c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2"/>
      <c r="Q57" s="23"/>
      <c r="R57" s="22"/>
      <c r="S57" s="23"/>
      <c r="T57" s="22"/>
      <c r="U57" s="23"/>
      <c r="V57" s="22"/>
      <c r="W57" s="23"/>
      <c r="X57" s="22"/>
      <c r="Y57" s="23"/>
      <c r="Z57" s="22"/>
      <c r="AA57" s="23"/>
      <c r="AB57" s="22"/>
      <c r="AC57" s="23"/>
      <c r="AE57" s="29" t="str">
        <f t="shared" si="4"/>
        <v/>
      </c>
      <c r="AG57" s="7" t="str">
        <f>+$A$19</f>
        <v/>
      </c>
      <c r="AH57" s="7" t="str">
        <f>IF(A57&lt;&gt;"",IF(AE57&lt;&gt;"",AE57,0)+IF(O65&lt;&gt;"",O65,0),"")</f>
        <v/>
      </c>
      <c r="AI57" s="106" t="str">
        <f>IF(AH57="","",IF(AH57&gt;0,ROUND(AH57/LARGE(AH50:AH64,1),3),0))</f>
        <v/>
      </c>
    </row>
    <row r="58" spans="1:35" ht="13.5" x14ac:dyDescent="0.25">
      <c r="A58" s="59" t="str">
        <f>+$A$20</f>
        <v/>
      </c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2"/>
      <c r="S58" s="23"/>
      <c r="T58" s="22"/>
      <c r="U58" s="23"/>
      <c r="V58" s="22"/>
      <c r="W58" s="23"/>
      <c r="X58" s="22"/>
      <c r="Y58" s="23"/>
      <c r="Z58" s="22"/>
      <c r="AA58" s="23"/>
      <c r="AB58" s="22"/>
      <c r="AC58" s="23"/>
      <c r="AE58" s="29" t="str">
        <f t="shared" si="4"/>
        <v/>
      </c>
      <c r="AG58" s="7" t="str">
        <f>+$A$20</f>
        <v/>
      </c>
      <c r="AH58" s="7" t="str">
        <f>IF(A58&lt;&gt;"",IF(AE58&lt;&gt;"",AE58,0)+IF(Q65&lt;&gt;"",Q65,0),"")</f>
        <v/>
      </c>
      <c r="AI58" s="106" t="str">
        <f>IF(AH58="","",IF(AH58&gt;0,ROUND(AH58/LARGE(AH50:AH64,1),3),0))</f>
        <v/>
      </c>
    </row>
    <row r="59" spans="1:35" ht="13.5" x14ac:dyDescent="0.25">
      <c r="A59" s="59" t="str">
        <f>+$A$21</f>
        <v/>
      </c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2"/>
      <c r="U59" s="23"/>
      <c r="V59" s="22"/>
      <c r="W59" s="23"/>
      <c r="X59" s="22"/>
      <c r="Y59" s="23"/>
      <c r="Z59" s="22"/>
      <c r="AA59" s="23"/>
      <c r="AB59" s="22"/>
      <c r="AC59" s="23"/>
      <c r="AE59" s="29" t="str">
        <f t="shared" si="4"/>
        <v/>
      </c>
      <c r="AG59" s="7" t="str">
        <f>+$A$21</f>
        <v/>
      </c>
      <c r="AH59" s="7" t="str">
        <f>IF(A59&lt;&gt;"",IF(AE59&lt;&gt;"",AE59,0)+IF(S65&lt;&gt;"",S65,0),"")</f>
        <v/>
      </c>
      <c r="AI59" s="106" t="str">
        <f>IF(AH59="","",IF(AH59&gt;0,ROUND(AH59/LARGE(AH50:AH64,1),3),0))</f>
        <v/>
      </c>
    </row>
    <row r="60" spans="1:35" ht="13.5" x14ac:dyDescent="0.25">
      <c r="A60" s="59" t="str">
        <f>+$A$22</f>
        <v/>
      </c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2"/>
      <c r="W60" s="23"/>
      <c r="X60" s="22"/>
      <c r="Y60" s="23"/>
      <c r="Z60" s="22"/>
      <c r="AA60" s="23"/>
      <c r="AB60" s="22"/>
      <c r="AC60" s="23"/>
      <c r="AE60" s="29" t="str">
        <f t="shared" si="4"/>
        <v/>
      </c>
      <c r="AG60" s="7" t="str">
        <f>+$A$22</f>
        <v/>
      </c>
      <c r="AH60" s="7" t="str">
        <f>IF(A60&lt;&gt;"",IF(AE60&lt;&gt;"",AE60,0)+IF(U65&lt;&gt;"",U65,0),"")</f>
        <v/>
      </c>
      <c r="AI60" s="106" t="str">
        <f>IF(AH60="","",IF(AH60&gt;0,ROUND(AH60/LARGE(AH50:AH64,1),3),0))</f>
        <v/>
      </c>
    </row>
    <row r="61" spans="1:35" ht="13.5" x14ac:dyDescent="0.25">
      <c r="A61" s="59" t="str">
        <f>+$A$23</f>
        <v/>
      </c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2"/>
      <c r="Y61" s="23"/>
      <c r="Z61" s="22"/>
      <c r="AA61" s="23"/>
      <c r="AB61" s="22"/>
      <c r="AC61" s="23"/>
      <c r="AE61" s="29" t="str">
        <f t="shared" si="4"/>
        <v/>
      </c>
      <c r="AG61" s="7" t="str">
        <f>+$A$23</f>
        <v/>
      </c>
      <c r="AH61" s="7" t="str">
        <f>IF(A61&lt;&gt;"",IF(AE61&lt;&gt;"",AE61,0)+IF(W65&lt;&gt;"",W65,0),"")</f>
        <v/>
      </c>
      <c r="AI61" s="106" t="str">
        <f>IF(AH61="","",IF(AH61&gt;0,ROUND(AH61/LARGE(AH50:AH64,1),3),0))</f>
        <v/>
      </c>
    </row>
    <row r="62" spans="1:35" ht="13.5" x14ac:dyDescent="0.25">
      <c r="A62" s="59" t="str">
        <f>+$A$24</f>
        <v/>
      </c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2"/>
      <c r="AA62" s="23"/>
      <c r="AB62" s="22"/>
      <c r="AC62" s="23"/>
      <c r="AE62" s="29" t="str">
        <f t="shared" si="4"/>
        <v/>
      </c>
      <c r="AG62" s="7" t="str">
        <f>+$A$24</f>
        <v/>
      </c>
      <c r="AH62" s="7" t="str">
        <f>IF(A62&lt;&gt;"",IF(AE62&lt;&gt;"",AE62,0)+IF(Y65&lt;&gt;"",Y65,0),"")</f>
        <v/>
      </c>
      <c r="AI62" s="106" t="str">
        <f>IF(AH62="","",IF(AH62&gt;0,ROUND(AH62/LARGE(AH50:AH64,1),3),0))</f>
        <v/>
      </c>
    </row>
    <row r="63" spans="1:35" ht="13.5" x14ac:dyDescent="0.25">
      <c r="A63" s="59" t="str">
        <f>+$A$25</f>
        <v/>
      </c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2"/>
      <c r="AC63" s="23"/>
      <c r="AE63" s="29" t="str">
        <f t="shared" si="4"/>
        <v/>
      </c>
      <c r="AG63" s="7" t="str">
        <f>+$A$25</f>
        <v/>
      </c>
      <c r="AH63" s="7" t="str">
        <f>IF(A63&lt;&gt;"",IF(AE63&lt;&gt;"",AE63,0)+IF(AA65&lt;&gt;"",AA65,0),"")</f>
        <v/>
      </c>
      <c r="AI63" s="106" t="str">
        <f>IF(AH63="","",IF(AH63&gt;0,ROUND(AH63/LARGE(AH50:AH64,1),3),0))</f>
        <v/>
      </c>
    </row>
    <row r="64" spans="1:35" x14ac:dyDescent="0.2">
      <c r="A64" s="59" t="str">
        <f>+$A$26</f>
        <v/>
      </c>
      <c r="C64" s="3"/>
      <c r="AE64" s="26"/>
      <c r="AG64" s="40" t="str">
        <f>+$A$26</f>
        <v/>
      </c>
      <c r="AH64" s="40" t="str">
        <f>IF(A64&lt;&gt;"",IF(AE64&lt;&gt;"",AE64,0)+IF(AC65&lt;&gt;"",AC65,0),"")</f>
        <v/>
      </c>
      <c r="AI64" s="107" t="str">
        <f>IF(AH64="","",IF(AH64&gt;0,ROUND(AH64/LARGE(AH50:AH64,1),3),0))</f>
        <v/>
      </c>
    </row>
    <row r="65" spans="1:35" s="26" customFormat="1" x14ac:dyDescent="0.2">
      <c r="C65" s="27" t="str">
        <f>IF(C49="","",SUM(C50:C63))</f>
        <v/>
      </c>
      <c r="E65" s="27" t="str">
        <f>IF(E49="","",SUM(E50:E63))</f>
        <v/>
      </c>
      <c r="G65" s="27" t="str">
        <f>IF(G49="","",SUM(G50:G63))</f>
        <v/>
      </c>
      <c r="I65" s="27" t="str">
        <f>IF(I49="","",SUM(I50:I63))</f>
        <v/>
      </c>
      <c r="K65" s="27" t="str">
        <f>IF(K49="","",SUM(K50:K63))</f>
        <v/>
      </c>
      <c r="M65" s="27" t="str">
        <f>IF(M49="","",SUM(M50:M63))</f>
        <v/>
      </c>
      <c r="O65" s="27" t="str">
        <f>IF(O49="","",SUM(O50:O63))</f>
        <v/>
      </c>
      <c r="Q65" s="27" t="str">
        <f>IF(Q49="","",SUM(Q50:Q63))</f>
        <v/>
      </c>
      <c r="S65" s="27" t="str">
        <f>IF(S49="","",SUM(S50:S63))</f>
        <v/>
      </c>
      <c r="U65" s="27" t="str">
        <f>IF(U49="","",SUM(U50:U63))</f>
        <v/>
      </c>
      <c r="W65" s="27" t="str">
        <f>IF(W49="","",SUM(W50:W63))</f>
        <v/>
      </c>
      <c r="X65" s="27"/>
      <c r="Y65" s="27" t="str">
        <f>IF(Y49="","",SUM(Y50:Y63))</f>
        <v/>
      </c>
      <c r="AA65" s="27" t="str">
        <f>IF(AA49="","",SUM(AA50:AA63))</f>
        <v/>
      </c>
      <c r="AC65" s="27" t="str">
        <f>IF(AC49="","",SUM(AC50:AC63))</f>
        <v/>
      </c>
      <c r="AG65" s="41"/>
      <c r="AH65" s="93"/>
      <c r="AI65" s="41"/>
    </row>
    <row r="66" spans="1:35" ht="24" customHeight="1" x14ac:dyDescent="0.2">
      <c r="AC66" s="8" t="str">
        <f>"Firma ("&amp;Anagrafica!B90&amp;")"</f>
        <v>Firma (Commissario 2)</v>
      </c>
      <c r="AE66" s="88"/>
      <c r="AF66" s="88"/>
      <c r="AG66" s="89"/>
      <c r="AH66" s="88"/>
      <c r="AI66" s="88"/>
    </row>
    <row r="67" spans="1:35" ht="18.75" x14ac:dyDescent="0.3">
      <c r="A67" s="19" t="str">
        <f>IF(Anagrafica!A91&lt;&gt;"",Anagrafica!A91&amp;" - "&amp;Anagrafica!B91,"")</f>
        <v>3 - Commissario 3</v>
      </c>
      <c r="B67" s="20"/>
      <c r="D67" s="1"/>
    </row>
    <row r="68" spans="1:35" s="5" customFormat="1" ht="13.5" customHeight="1" x14ac:dyDescent="0.2">
      <c r="A68" s="4" t="s">
        <v>10</v>
      </c>
      <c r="C68" s="60" t="str">
        <f>$A$13</f>
        <v/>
      </c>
      <c r="E68" s="60" t="str">
        <f>+$A$14</f>
        <v/>
      </c>
      <c r="G68" s="60" t="str">
        <f>+$A$15</f>
        <v/>
      </c>
      <c r="I68" s="60" t="str">
        <f>+$A$16</f>
        <v/>
      </c>
      <c r="K68" s="60" t="str">
        <f>+$A$17</f>
        <v/>
      </c>
      <c r="M68" s="60" t="str">
        <f>+$A$18</f>
        <v/>
      </c>
      <c r="O68" s="60" t="str">
        <f>+$A$19</f>
        <v/>
      </c>
      <c r="Q68" s="60" t="str">
        <f>+$A$20</f>
        <v/>
      </c>
      <c r="S68" s="60" t="str">
        <f>+$A$21</f>
        <v/>
      </c>
      <c r="U68" s="60" t="str">
        <f>+$A$22</f>
        <v/>
      </c>
      <c r="W68" s="60" t="str">
        <f>+$A$23</f>
        <v/>
      </c>
      <c r="Y68" s="60" t="str">
        <f>+$A$24</f>
        <v/>
      </c>
      <c r="AA68" s="60" t="str">
        <f>+$A$25</f>
        <v/>
      </c>
      <c r="AC68" s="60" t="str">
        <f>+$A$26</f>
        <v/>
      </c>
      <c r="AE68" s="26"/>
      <c r="AG68" s="4" t="s">
        <v>10</v>
      </c>
      <c r="AH68" s="5" t="s">
        <v>1</v>
      </c>
      <c r="AI68" s="5" t="s">
        <v>0</v>
      </c>
    </row>
    <row r="69" spans="1:35" ht="13.5" x14ac:dyDescent="0.25">
      <c r="A69" s="59" t="str">
        <f>+$A$12</f>
        <v/>
      </c>
      <c r="B69" s="22"/>
      <c r="C69" s="23"/>
      <c r="D69" s="22"/>
      <c r="E69" s="23"/>
      <c r="F69" s="22"/>
      <c r="G69" s="23"/>
      <c r="H69" s="22"/>
      <c r="I69" s="23"/>
      <c r="J69" s="22"/>
      <c r="K69" s="23"/>
      <c r="L69" s="22"/>
      <c r="M69" s="23"/>
      <c r="N69" s="22"/>
      <c r="O69" s="23"/>
      <c r="P69" s="22"/>
      <c r="Q69" s="23"/>
      <c r="R69" s="22"/>
      <c r="S69" s="23"/>
      <c r="T69" s="22"/>
      <c r="U69" s="23"/>
      <c r="V69" s="22"/>
      <c r="W69" s="23"/>
      <c r="X69" s="22"/>
      <c r="Y69" s="23"/>
      <c r="Z69" s="22"/>
      <c r="AA69" s="23"/>
      <c r="AB69" s="22"/>
      <c r="AC69" s="23"/>
      <c r="AE69" s="29" t="str">
        <f t="shared" ref="AE69:AE82" si="5">IF(OR(A69="",AND(A69&lt;&gt;"",A70="")),"",SUM(B69,D69,F69,H69,J69,L69,N69,P69,R69,T69,V69,X69,Z69,AB69))</f>
        <v/>
      </c>
      <c r="AG69" s="6" t="str">
        <f>+$A$12</f>
        <v/>
      </c>
      <c r="AH69" s="6" t="str">
        <f>IF(A69&lt;&gt;"",AE69,"")</f>
        <v/>
      </c>
      <c r="AI69" s="105" t="str">
        <f>IF(AH69="","",IF(AH69&gt;0,ROUND(AH69/LARGE(AH69:AH83,1),3),0))</f>
        <v/>
      </c>
    </row>
    <row r="70" spans="1:35" ht="13.5" x14ac:dyDescent="0.25">
      <c r="A70" s="59" t="str">
        <f>+$A$13</f>
        <v/>
      </c>
      <c r="B70" s="24"/>
      <c r="C70" s="24"/>
      <c r="D70" s="22"/>
      <c r="E70" s="23"/>
      <c r="F70" s="22"/>
      <c r="G70" s="23"/>
      <c r="H70" s="22"/>
      <c r="I70" s="23"/>
      <c r="J70" s="22"/>
      <c r="K70" s="23"/>
      <c r="L70" s="22"/>
      <c r="M70" s="23"/>
      <c r="N70" s="22"/>
      <c r="O70" s="23"/>
      <c r="P70" s="22"/>
      <c r="Q70" s="23"/>
      <c r="R70" s="22"/>
      <c r="S70" s="23"/>
      <c r="T70" s="22"/>
      <c r="U70" s="23"/>
      <c r="V70" s="22"/>
      <c r="W70" s="23"/>
      <c r="X70" s="22"/>
      <c r="Y70" s="23"/>
      <c r="Z70" s="22"/>
      <c r="AA70" s="23"/>
      <c r="AB70" s="22"/>
      <c r="AC70" s="23"/>
      <c r="AE70" s="29" t="str">
        <f t="shared" si="5"/>
        <v/>
      </c>
      <c r="AG70" s="7" t="str">
        <f>+$A$13</f>
        <v/>
      </c>
      <c r="AH70" s="7" t="str">
        <f>IF(A70&lt;&gt;"",IF(AE70&lt;&gt;"",AE70,0)+IF(C84&lt;&gt;"",C84,0),"")</f>
        <v/>
      </c>
      <c r="AI70" s="106" t="str">
        <f>IF(AH70="","",IF(AH70&gt;0,ROUND(AH70/LARGE(AH69:AH83,1),3),0))</f>
        <v/>
      </c>
    </row>
    <row r="71" spans="1:35" ht="13.5" x14ac:dyDescent="0.25">
      <c r="A71" s="59" t="str">
        <f>+$A$14</f>
        <v/>
      </c>
      <c r="B71" s="24"/>
      <c r="C71" s="24"/>
      <c r="D71" s="24"/>
      <c r="E71" s="24"/>
      <c r="F71" s="22"/>
      <c r="G71" s="23"/>
      <c r="H71" s="22"/>
      <c r="I71" s="23"/>
      <c r="J71" s="22"/>
      <c r="K71" s="23"/>
      <c r="L71" s="22"/>
      <c r="M71" s="23"/>
      <c r="N71" s="22"/>
      <c r="O71" s="23"/>
      <c r="P71" s="22"/>
      <c r="Q71" s="23"/>
      <c r="R71" s="22"/>
      <c r="S71" s="23"/>
      <c r="T71" s="22"/>
      <c r="U71" s="23"/>
      <c r="V71" s="22"/>
      <c r="W71" s="23"/>
      <c r="X71" s="22"/>
      <c r="Y71" s="23"/>
      <c r="Z71" s="22"/>
      <c r="AA71" s="23"/>
      <c r="AB71" s="22"/>
      <c r="AC71" s="23"/>
      <c r="AE71" s="29" t="str">
        <f t="shared" si="5"/>
        <v/>
      </c>
      <c r="AG71" s="7" t="str">
        <f>+$A$14</f>
        <v/>
      </c>
      <c r="AH71" s="7" t="str">
        <f>IF(A71&lt;&gt;"",IF(AE71&lt;&gt;"",AE71,0)+IF(E84&lt;&gt;"",E84,0),"")</f>
        <v/>
      </c>
      <c r="AI71" s="106" t="str">
        <f>IF(AH71="","",IF(AH71&gt;0,ROUND(AH71/LARGE(AH69:AH83,1),3),0))</f>
        <v/>
      </c>
    </row>
    <row r="72" spans="1:35" ht="13.5" x14ac:dyDescent="0.25">
      <c r="A72" s="59" t="str">
        <f>+$A$15</f>
        <v/>
      </c>
      <c r="B72" s="24"/>
      <c r="C72" s="24"/>
      <c r="D72" s="24"/>
      <c r="E72" s="24"/>
      <c r="F72" s="24"/>
      <c r="G72" s="24"/>
      <c r="H72" s="22"/>
      <c r="I72" s="23"/>
      <c r="J72" s="22"/>
      <c r="K72" s="23"/>
      <c r="L72" s="22"/>
      <c r="M72" s="23"/>
      <c r="N72" s="22"/>
      <c r="O72" s="23"/>
      <c r="P72" s="22"/>
      <c r="Q72" s="23"/>
      <c r="R72" s="22"/>
      <c r="S72" s="23"/>
      <c r="T72" s="22"/>
      <c r="U72" s="23"/>
      <c r="V72" s="22"/>
      <c r="W72" s="23"/>
      <c r="X72" s="22"/>
      <c r="Y72" s="23"/>
      <c r="Z72" s="22"/>
      <c r="AA72" s="23"/>
      <c r="AB72" s="22"/>
      <c r="AC72" s="23"/>
      <c r="AE72" s="29" t="str">
        <f t="shared" si="5"/>
        <v/>
      </c>
      <c r="AG72" s="7" t="str">
        <f>+$A$15</f>
        <v/>
      </c>
      <c r="AH72" s="7" t="str">
        <f>IF(A72&lt;&gt;"",IF(AE72&lt;&gt;"",AE72,0)+IF(G84&lt;&gt;"",G84,0),"")</f>
        <v/>
      </c>
      <c r="AI72" s="106" t="str">
        <f>IF(AH72="","",IF(AH72&gt;0,ROUND(AH72/LARGE(AH69:AH83,1),3),0))</f>
        <v/>
      </c>
    </row>
    <row r="73" spans="1:35" ht="13.5" x14ac:dyDescent="0.25">
      <c r="A73" s="59" t="str">
        <f>+$A$16</f>
        <v/>
      </c>
      <c r="B73" s="24"/>
      <c r="C73" s="24"/>
      <c r="D73" s="24"/>
      <c r="E73" s="24"/>
      <c r="F73" s="24"/>
      <c r="G73" s="24"/>
      <c r="H73" s="24"/>
      <c r="I73" s="24"/>
      <c r="J73" s="22"/>
      <c r="K73" s="23"/>
      <c r="L73" s="22"/>
      <c r="M73" s="23"/>
      <c r="N73" s="22"/>
      <c r="O73" s="23"/>
      <c r="P73" s="22"/>
      <c r="Q73" s="23"/>
      <c r="R73" s="22"/>
      <c r="S73" s="23"/>
      <c r="T73" s="22"/>
      <c r="U73" s="23"/>
      <c r="V73" s="22"/>
      <c r="W73" s="23"/>
      <c r="X73" s="22"/>
      <c r="Y73" s="23"/>
      <c r="Z73" s="22"/>
      <c r="AA73" s="23"/>
      <c r="AB73" s="22"/>
      <c r="AC73" s="23"/>
      <c r="AE73" s="29" t="str">
        <f t="shared" si="5"/>
        <v/>
      </c>
      <c r="AG73" s="7" t="str">
        <f>+$A$16</f>
        <v/>
      </c>
      <c r="AH73" s="7" t="str">
        <f>IF(A73&lt;&gt;"",IF(AE73&lt;&gt;"",AE73,0)+IF(I84&lt;&gt;"",I84,0),"")</f>
        <v/>
      </c>
      <c r="AI73" s="106" t="str">
        <f>IF(AH73="","",IF(AH73&gt;0,ROUND(AH73/LARGE(AH69:AH83,1),3),0))</f>
        <v/>
      </c>
    </row>
    <row r="74" spans="1:35" ht="13.5" x14ac:dyDescent="0.25">
      <c r="A74" s="59" t="str">
        <f>+$A$17</f>
        <v/>
      </c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2"/>
      <c r="M74" s="23"/>
      <c r="N74" s="22"/>
      <c r="O74" s="23"/>
      <c r="P74" s="22"/>
      <c r="Q74" s="23"/>
      <c r="R74" s="22"/>
      <c r="S74" s="23"/>
      <c r="T74" s="22"/>
      <c r="U74" s="23"/>
      <c r="V74" s="22"/>
      <c r="W74" s="23"/>
      <c r="X74" s="22"/>
      <c r="Y74" s="23"/>
      <c r="Z74" s="22"/>
      <c r="AA74" s="23"/>
      <c r="AB74" s="22"/>
      <c r="AC74" s="23"/>
      <c r="AE74" s="29" t="str">
        <f t="shared" si="5"/>
        <v/>
      </c>
      <c r="AG74" s="7" t="str">
        <f>+$A$17</f>
        <v/>
      </c>
      <c r="AH74" s="7" t="str">
        <f>IF(A74&lt;&gt;"",IF(AE74&lt;&gt;"",AE74,0)+IF(K84&lt;&gt;"",K84,0),"")</f>
        <v/>
      </c>
      <c r="AI74" s="106" t="str">
        <f>IF(AH74="","",IF(AH74&gt;0,ROUND(AH74/LARGE(AH69:AH83,1),3),0))</f>
        <v/>
      </c>
    </row>
    <row r="75" spans="1:35" ht="13.5" x14ac:dyDescent="0.25">
      <c r="A75" s="59" t="str">
        <f>+$A$18</f>
        <v/>
      </c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2"/>
      <c r="O75" s="23"/>
      <c r="P75" s="22"/>
      <c r="Q75" s="23"/>
      <c r="R75" s="22"/>
      <c r="S75" s="23"/>
      <c r="T75" s="22"/>
      <c r="U75" s="23"/>
      <c r="V75" s="22"/>
      <c r="W75" s="23"/>
      <c r="X75" s="22"/>
      <c r="Y75" s="23"/>
      <c r="Z75" s="22"/>
      <c r="AA75" s="23"/>
      <c r="AB75" s="22"/>
      <c r="AC75" s="23"/>
      <c r="AE75" s="29" t="str">
        <f t="shared" si="5"/>
        <v/>
      </c>
      <c r="AG75" s="7" t="str">
        <f>+$A$18</f>
        <v/>
      </c>
      <c r="AH75" s="7" t="str">
        <f>IF(A75&lt;&gt;"",IF(AE75&lt;&gt;"",AE75,0)+IF(M84&lt;&gt;"",M84,0),"")</f>
        <v/>
      </c>
      <c r="AI75" s="106" t="str">
        <f>IF(AH75="","",IF(AH75&gt;0,ROUND(AH75/LARGE(AH69:AH83,1),3),0))</f>
        <v/>
      </c>
    </row>
    <row r="76" spans="1:35" ht="13.5" x14ac:dyDescent="0.25">
      <c r="A76" s="59" t="str">
        <f>+$A$19</f>
        <v/>
      </c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2"/>
      <c r="Q76" s="23"/>
      <c r="R76" s="22"/>
      <c r="S76" s="23"/>
      <c r="T76" s="22"/>
      <c r="U76" s="23"/>
      <c r="V76" s="22"/>
      <c r="W76" s="23"/>
      <c r="X76" s="22"/>
      <c r="Y76" s="23"/>
      <c r="Z76" s="22"/>
      <c r="AA76" s="23"/>
      <c r="AB76" s="22"/>
      <c r="AC76" s="23"/>
      <c r="AE76" s="29" t="str">
        <f t="shared" si="5"/>
        <v/>
      </c>
      <c r="AG76" s="7" t="str">
        <f>+$A$19</f>
        <v/>
      </c>
      <c r="AH76" s="7" t="str">
        <f>IF(A76&lt;&gt;"",IF(AE76&lt;&gt;"",AE76,0)+IF(O84&lt;&gt;"",O84,0),"")</f>
        <v/>
      </c>
      <c r="AI76" s="106" t="str">
        <f>IF(AH76="","",IF(AH76&gt;0,ROUND(AH76/LARGE(AH69:AH83,1),3),0))</f>
        <v/>
      </c>
    </row>
    <row r="77" spans="1:35" ht="13.5" x14ac:dyDescent="0.25">
      <c r="A77" s="59" t="str">
        <f>+$A$20</f>
        <v/>
      </c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2"/>
      <c r="S77" s="23"/>
      <c r="T77" s="22"/>
      <c r="U77" s="23"/>
      <c r="V77" s="22"/>
      <c r="W77" s="23"/>
      <c r="X77" s="22"/>
      <c r="Y77" s="23"/>
      <c r="Z77" s="22"/>
      <c r="AA77" s="23"/>
      <c r="AB77" s="22"/>
      <c r="AC77" s="23"/>
      <c r="AE77" s="29" t="str">
        <f t="shared" si="5"/>
        <v/>
      </c>
      <c r="AG77" s="7" t="str">
        <f>+$A$20</f>
        <v/>
      </c>
      <c r="AH77" s="7" t="str">
        <f>IF(A77&lt;&gt;"",IF(AE77&lt;&gt;"",AE77,0)+IF(Q84&lt;&gt;"",Q84,0),"")</f>
        <v/>
      </c>
      <c r="AI77" s="106" t="str">
        <f>IF(AH77="","",IF(AH77&gt;0,ROUND(AH77/LARGE(AH69:AH83,1),3),0))</f>
        <v/>
      </c>
    </row>
    <row r="78" spans="1:35" ht="13.5" x14ac:dyDescent="0.25">
      <c r="A78" s="59" t="str">
        <f>+$A$21</f>
        <v/>
      </c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2"/>
      <c r="U78" s="23"/>
      <c r="V78" s="22"/>
      <c r="W78" s="23"/>
      <c r="X78" s="22"/>
      <c r="Y78" s="23"/>
      <c r="Z78" s="22"/>
      <c r="AA78" s="23"/>
      <c r="AB78" s="22"/>
      <c r="AC78" s="23"/>
      <c r="AE78" s="29" t="str">
        <f t="shared" si="5"/>
        <v/>
      </c>
      <c r="AG78" s="7" t="str">
        <f>+$A$21</f>
        <v/>
      </c>
      <c r="AH78" s="7" t="str">
        <f>IF(A78&lt;&gt;"",IF(AE78&lt;&gt;"",AE78,0)+IF(S84&lt;&gt;"",S84,0),"")</f>
        <v/>
      </c>
      <c r="AI78" s="106" t="str">
        <f>IF(AH78="","",IF(AH78&gt;0,ROUND(AH78/LARGE(AH69:AH83,1),3),0))</f>
        <v/>
      </c>
    </row>
    <row r="79" spans="1:35" ht="13.5" x14ac:dyDescent="0.25">
      <c r="A79" s="59" t="str">
        <f>+$A$22</f>
        <v/>
      </c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2"/>
      <c r="W79" s="23"/>
      <c r="X79" s="22"/>
      <c r="Y79" s="23"/>
      <c r="Z79" s="22"/>
      <c r="AA79" s="23"/>
      <c r="AB79" s="22"/>
      <c r="AC79" s="23"/>
      <c r="AE79" s="29" t="str">
        <f t="shared" si="5"/>
        <v/>
      </c>
      <c r="AG79" s="7" t="str">
        <f>+$A$22</f>
        <v/>
      </c>
      <c r="AH79" s="7" t="str">
        <f>IF(A79&lt;&gt;"",IF(AE79&lt;&gt;"",AE79,0)+IF(U84&lt;&gt;"",U84,0),"")</f>
        <v/>
      </c>
      <c r="AI79" s="106" t="str">
        <f>IF(AH79="","",IF(AH79&gt;0,ROUND(AH79/LARGE(AH69:AH83,1),3),0))</f>
        <v/>
      </c>
    </row>
    <row r="80" spans="1:35" ht="13.5" x14ac:dyDescent="0.25">
      <c r="A80" s="59" t="str">
        <f>+$A$23</f>
        <v/>
      </c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2"/>
      <c r="Y80" s="23"/>
      <c r="Z80" s="22"/>
      <c r="AA80" s="23"/>
      <c r="AB80" s="22"/>
      <c r="AC80" s="23"/>
      <c r="AE80" s="29" t="str">
        <f t="shared" si="5"/>
        <v/>
      </c>
      <c r="AG80" s="7" t="str">
        <f>+$A$23</f>
        <v/>
      </c>
      <c r="AH80" s="7" t="str">
        <f>IF(A80&lt;&gt;"",IF(AE80&lt;&gt;"",AE80,0)+IF(W84&lt;&gt;"",W84,0),"")</f>
        <v/>
      </c>
      <c r="AI80" s="106" t="str">
        <f>IF(AH80="","",IF(AH80&gt;0,ROUND(AH80/LARGE(AH69:AH83,1),3),0))</f>
        <v/>
      </c>
    </row>
    <row r="81" spans="1:35" ht="13.5" x14ac:dyDescent="0.25">
      <c r="A81" s="59" t="str">
        <f>+$A$24</f>
        <v/>
      </c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2"/>
      <c r="AA81" s="23"/>
      <c r="AB81" s="22"/>
      <c r="AC81" s="23"/>
      <c r="AE81" s="29" t="str">
        <f t="shared" si="5"/>
        <v/>
      </c>
      <c r="AG81" s="7" t="str">
        <f>+$A$24</f>
        <v/>
      </c>
      <c r="AH81" s="7" t="str">
        <f>IF(A81&lt;&gt;"",IF(AE81&lt;&gt;"",AE81,0)+IF(Y84&lt;&gt;"",Y84,0),"")</f>
        <v/>
      </c>
      <c r="AI81" s="106" t="str">
        <f>IF(AH81="","",IF(AH81&gt;0,ROUND(AH81/LARGE(AH69:AH83,1),3),0))</f>
        <v/>
      </c>
    </row>
    <row r="82" spans="1:35" ht="13.5" x14ac:dyDescent="0.25">
      <c r="A82" s="59" t="str">
        <f>+$A$25</f>
        <v/>
      </c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2"/>
      <c r="AC82" s="23"/>
      <c r="AE82" s="29" t="str">
        <f t="shared" si="5"/>
        <v/>
      </c>
      <c r="AG82" s="7" t="str">
        <f>+$A$25</f>
        <v/>
      </c>
      <c r="AH82" s="7" t="str">
        <f>IF(A82&lt;&gt;"",IF(AE82&lt;&gt;"",AE82,0)+IF(AA84&lt;&gt;"",AA84,0),"")</f>
        <v/>
      </c>
      <c r="AI82" s="106" t="str">
        <f>IF(AH82="","",IF(AH82&gt;0,ROUND(AH82/LARGE(AH69:AH83,1),3),0))</f>
        <v/>
      </c>
    </row>
    <row r="83" spans="1:35" x14ac:dyDescent="0.2">
      <c r="A83" s="59" t="str">
        <f>+$A$26</f>
        <v/>
      </c>
      <c r="C83" s="3"/>
      <c r="AE83" s="26"/>
      <c r="AG83" s="40" t="str">
        <f>+$A$26</f>
        <v/>
      </c>
      <c r="AH83" s="40" t="str">
        <f>IF(A83&lt;&gt;"",IF(AE83&lt;&gt;"",AE83,0)+IF(AC84&lt;&gt;"",AC84,0),"")</f>
        <v/>
      </c>
      <c r="AI83" s="107" t="str">
        <f>IF(AH83="","",IF(AH83&gt;0,ROUND(AH83/LARGE(AH69:AH83,1),3),0))</f>
        <v/>
      </c>
    </row>
    <row r="84" spans="1:35" s="26" customFormat="1" x14ac:dyDescent="0.2">
      <c r="C84" s="27" t="str">
        <f>IF(C68="","",SUM(C69:C82))</f>
        <v/>
      </c>
      <c r="E84" s="27" t="str">
        <f>IF(E68="","",SUM(E69:E82))</f>
        <v/>
      </c>
      <c r="G84" s="27" t="str">
        <f>IF(G68="","",SUM(G69:G82))</f>
        <v/>
      </c>
      <c r="I84" s="27" t="str">
        <f>IF(I68="","",SUM(I69:I82))</f>
        <v/>
      </c>
      <c r="K84" s="27" t="str">
        <f>IF(K68="","",SUM(K69:K82))</f>
        <v/>
      </c>
      <c r="M84" s="27" t="str">
        <f>IF(M68="","",SUM(M69:M82))</f>
        <v/>
      </c>
      <c r="O84" s="27" t="str">
        <f>IF(O68="","",SUM(O69:O82))</f>
        <v/>
      </c>
      <c r="Q84" s="27" t="str">
        <f>IF(Q68="","",SUM(Q69:Q82))</f>
        <v/>
      </c>
      <c r="S84" s="27" t="str">
        <f>IF(S68="","",SUM(S69:S82))</f>
        <v/>
      </c>
      <c r="U84" s="27" t="str">
        <f>IF(U68="","",SUM(U69:U82))</f>
        <v/>
      </c>
      <c r="W84" s="27" t="str">
        <f>IF(W68="","",SUM(W69:W82))</f>
        <v/>
      </c>
      <c r="X84" s="27"/>
      <c r="Y84" s="27" t="str">
        <f>IF(Y68="","",SUM(Y69:Y82))</f>
        <v/>
      </c>
      <c r="AA84" s="27" t="str">
        <f>IF(AA68="","",SUM(AA69:AA82))</f>
        <v/>
      </c>
      <c r="AC84" s="27" t="str">
        <f>IF(AC68="","",SUM(AC69:AC82))</f>
        <v/>
      </c>
      <c r="AG84" s="41"/>
      <c r="AH84" s="93"/>
      <c r="AI84" s="41"/>
    </row>
    <row r="85" spans="1:35" ht="24" customHeight="1" x14ac:dyDescent="0.2">
      <c r="AC85" s="8" t="str">
        <f>"Firma ("&amp;Anagrafica!B91&amp;")"</f>
        <v>Firma (Commissario 3)</v>
      </c>
      <c r="AE85" s="88"/>
      <c r="AF85" s="88"/>
      <c r="AG85" s="89"/>
      <c r="AH85" s="88"/>
      <c r="AI85" s="88"/>
    </row>
    <row r="86" spans="1:35" ht="18.75" x14ac:dyDescent="0.3">
      <c r="A86" s="19" t="str">
        <f>IF(Anagrafica!A92&lt;&gt;"",Anagrafica!A92&amp;" - "&amp;Anagrafica!B92,"")</f>
        <v/>
      </c>
      <c r="B86" s="20"/>
      <c r="D86" s="1"/>
      <c r="AE86" s="90"/>
      <c r="AF86" s="90"/>
      <c r="AG86" s="91"/>
      <c r="AH86" s="90"/>
      <c r="AI86" s="90"/>
    </row>
    <row r="87" spans="1:35" s="5" customFormat="1" ht="13.5" customHeight="1" x14ac:dyDescent="0.2">
      <c r="A87" s="4" t="s">
        <v>10</v>
      </c>
      <c r="C87" s="60" t="str">
        <f>$A$13</f>
        <v/>
      </c>
      <c r="E87" s="60" t="str">
        <f>+$A$14</f>
        <v/>
      </c>
      <c r="G87" s="60" t="str">
        <f>+$A$15</f>
        <v/>
      </c>
      <c r="I87" s="60" t="str">
        <f>+$A$16</f>
        <v/>
      </c>
      <c r="K87" s="60" t="str">
        <f>+$A$17</f>
        <v/>
      </c>
      <c r="M87" s="60" t="str">
        <f>+$A$18</f>
        <v/>
      </c>
      <c r="O87" s="60" t="str">
        <f>+$A$19</f>
        <v/>
      </c>
      <c r="Q87" s="60" t="str">
        <f>+$A$20</f>
        <v/>
      </c>
      <c r="S87" s="60" t="str">
        <f>+$A$21</f>
        <v/>
      </c>
      <c r="U87" s="60" t="str">
        <f>+$A$22</f>
        <v/>
      </c>
      <c r="W87" s="60" t="str">
        <f>+$A$23</f>
        <v/>
      </c>
      <c r="Y87" s="60" t="str">
        <f>+$A$24</f>
        <v/>
      </c>
      <c r="AA87" s="60" t="str">
        <f>+$A$25</f>
        <v/>
      </c>
      <c r="AC87" s="60" t="str">
        <f>+$A$26</f>
        <v/>
      </c>
      <c r="AE87" s="26"/>
      <c r="AG87" s="4" t="s">
        <v>10</v>
      </c>
      <c r="AH87" s="5" t="s">
        <v>1</v>
      </c>
      <c r="AI87" s="5" t="s">
        <v>0</v>
      </c>
    </row>
    <row r="88" spans="1:35" ht="13.5" x14ac:dyDescent="0.25">
      <c r="A88" s="59" t="str">
        <f>+$A$12</f>
        <v/>
      </c>
      <c r="B88" s="22"/>
      <c r="C88" s="23"/>
      <c r="D88" s="22"/>
      <c r="E88" s="23"/>
      <c r="F88" s="22"/>
      <c r="G88" s="23"/>
      <c r="H88" s="22"/>
      <c r="I88" s="23"/>
      <c r="J88" s="22"/>
      <c r="K88" s="23"/>
      <c r="L88" s="22"/>
      <c r="M88" s="23"/>
      <c r="N88" s="22"/>
      <c r="O88" s="23"/>
      <c r="P88" s="22"/>
      <c r="Q88" s="23"/>
      <c r="R88" s="22"/>
      <c r="S88" s="23"/>
      <c r="T88" s="22"/>
      <c r="U88" s="23"/>
      <c r="V88" s="22"/>
      <c r="W88" s="23"/>
      <c r="X88" s="22"/>
      <c r="Y88" s="23"/>
      <c r="Z88" s="22"/>
      <c r="AA88" s="23"/>
      <c r="AB88" s="22"/>
      <c r="AC88" s="23"/>
      <c r="AE88" s="29" t="str">
        <f t="shared" ref="AE88:AE101" si="6">IF(OR(A88="",AND(A88&lt;&gt;"",A89="")),"",SUM(B88,D88,F88,H88,J88,L88,N88,P88,R88,T88,V88,X88,Z88,AB88))</f>
        <v/>
      </c>
      <c r="AG88" s="6" t="str">
        <f>+$A$12</f>
        <v/>
      </c>
      <c r="AH88" s="6" t="str">
        <f>IF(A88&lt;&gt;"",AE88,"")</f>
        <v/>
      </c>
      <c r="AI88" s="105" t="str">
        <f>IF(AH88="","",IF(AH88&gt;0,ROUND(AH88/LARGE(AH88:AH102,1),3),0))</f>
        <v/>
      </c>
    </row>
    <row r="89" spans="1:35" ht="13.5" x14ac:dyDescent="0.25">
      <c r="A89" s="59" t="str">
        <f>+$A$13</f>
        <v/>
      </c>
      <c r="B89" s="24"/>
      <c r="C89" s="24"/>
      <c r="D89" s="22"/>
      <c r="E89" s="23"/>
      <c r="F89" s="22"/>
      <c r="G89" s="23"/>
      <c r="H89" s="22"/>
      <c r="I89" s="23"/>
      <c r="J89" s="22"/>
      <c r="K89" s="23"/>
      <c r="L89" s="22"/>
      <c r="M89" s="23"/>
      <c r="N89" s="22"/>
      <c r="O89" s="23"/>
      <c r="P89" s="22"/>
      <c r="Q89" s="23"/>
      <c r="R89" s="22"/>
      <c r="S89" s="23"/>
      <c r="T89" s="22"/>
      <c r="U89" s="23"/>
      <c r="V89" s="22"/>
      <c r="W89" s="23"/>
      <c r="X89" s="22"/>
      <c r="Y89" s="23"/>
      <c r="Z89" s="22"/>
      <c r="AA89" s="23"/>
      <c r="AB89" s="22"/>
      <c r="AC89" s="23"/>
      <c r="AE89" s="29" t="str">
        <f t="shared" si="6"/>
        <v/>
      </c>
      <c r="AG89" s="7" t="str">
        <f>+$A$13</f>
        <v/>
      </c>
      <c r="AH89" s="7" t="str">
        <f>IF(A89&lt;&gt;"",IF(AE89&lt;&gt;"",AE89,0)+IF(C103&lt;&gt;"",C103,0),"")</f>
        <v/>
      </c>
      <c r="AI89" s="106" t="str">
        <f>IF(AH89="","",IF(AH89&gt;0,ROUND(AH89/LARGE(AH88:AH102,1),3),0))</f>
        <v/>
      </c>
    </row>
    <row r="90" spans="1:35" ht="13.5" x14ac:dyDescent="0.25">
      <c r="A90" s="59" t="str">
        <f>+$A$14</f>
        <v/>
      </c>
      <c r="B90" s="24"/>
      <c r="C90" s="24"/>
      <c r="D90" s="24"/>
      <c r="E90" s="24"/>
      <c r="F90" s="22"/>
      <c r="G90" s="23"/>
      <c r="H90" s="22"/>
      <c r="I90" s="23"/>
      <c r="J90" s="22"/>
      <c r="K90" s="23"/>
      <c r="L90" s="22"/>
      <c r="M90" s="23"/>
      <c r="N90" s="22"/>
      <c r="O90" s="23"/>
      <c r="P90" s="22"/>
      <c r="Q90" s="23"/>
      <c r="R90" s="22"/>
      <c r="S90" s="23"/>
      <c r="T90" s="22"/>
      <c r="U90" s="23"/>
      <c r="V90" s="22"/>
      <c r="W90" s="23"/>
      <c r="X90" s="22"/>
      <c r="Y90" s="23"/>
      <c r="Z90" s="22"/>
      <c r="AA90" s="23"/>
      <c r="AB90" s="22"/>
      <c r="AC90" s="23"/>
      <c r="AE90" s="29" t="str">
        <f t="shared" si="6"/>
        <v/>
      </c>
      <c r="AG90" s="7" t="str">
        <f>+$A$14</f>
        <v/>
      </c>
      <c r="AH90" s="7" t="str">
        <f>IF(A90&lt;&gt;"",IF(AE90&lt;&gt;"",AE90,0)+IF(E103&lt;&gt;"",E103,0),"")</f>
        <v/>
      </c>
      <c r="AI90" s="106" t="str">
        <f>IF(AH90="","",IF(AH90&gt;0,ROUND(AH90/LARGE(AH88:AH102,1),3),0))</f>
        <v/>
      </c>
    </row>
    <row r="91" spans="1:35" ht="13.5" x14ac:dyDescent="0.25">
      <c r="A91" s="59" t="str">
        <f>+$A$15</f>
        <v/>
      </c>
      <c r="B91" s="24"/>
      <c r="C91" s="24"/>
      <c r="D91" s="24"/>
      <c r="E91" s="24"/>
      <c r="F91" s="24"/>
      <c r="G91" s="24"/>
      <c r="H91" s="22"/>
      <c r="I91" s="23"/>
      <c r="J91" s="22"/>
      <c r="K91" s="23"/>
      <c r="L91" s="22"/>
      <c r="M91" s="23"/>
      <c r="N91" s="22"/>
      <c r="O91" s="23"/>
      <c r="P91" s="22"/>
      <c r="Q91" s="23"/>
      <c r="R91" s="22"/>
      <c r="S91" s="23"/>
      <c r="T91" s="22"/>
      <c r="U91" s="23"/>
      <c r="V91" s="22"/>
      <c r="W91" s="23"/>
      <c r="X91" s="22"/>
      <c r="Y91" s="23"/>
      <c r="Z91" s="22"/>
      <c r="AA91" s="23"/>
      <c r="AB91" s="22"/>
      <c r="AC91" s="23"/>
      <c r="AE91" s="29" t="str">
        <f t="shared" si="6"/>
        <v/>
      </c>
      <c r="AG91" s="7" t="str">
        <f>+$A$15</f>
        <v/>
      </c>
      <c r="AH91" s="7" t="str">
        <f>IF(A91&lt;&gt;"",IF(AE91&lt;&gt;"",AE91,0)+IF(G103&lt;&gt;"",G103,0),"")</f>
        <v/>
      </c>
      <c r="AI91" s="106" t="str">
        <f>IF(AH91="","",IF(AH91&gt;0,ROUND(AH91/LARGE(AH88:AH102,1),3),0))</f>
        <v/>
      </c>
    </row>
    <row r="92" spans="1:35" ht="13.5" x14ac:dyDescent="0.25">
      <c r="A92" s="59" t="str">
        <f>+$A$16</f>
        <v/>
      </c>
      <c r="B92" s="24"/>
      <c r="C92" s="24"/>
      <c r="D92" s="24"/>
      <c r="E92" s="24"/>
      <c r="F92" s="24"/>
      <c r="G92" s="24"/>
      <c r="H92" s="24"/>
      <c r="I92" s="24"/>
      <c r="J92" s="22"/>
      <c r="K92" s="23"/>
      <c r="L92" s="22"/>
      <c r="M92" s="23"/>
      <c r="N92" s="22"/>
      <c r="O92" s="23"/>
      <c r="P92" s="22"/>
      <c r="Q92" s="23"/>
      <c r="R92" s="22"/>
      <c r="S92" s="23"/>
      <c r="T92" s="22"/>
      <c r="U92" s="23"/>
      <c r="V92" s="22"/>
      <c r="W92" s="23"/>
      <c r="X92" s="22"/>
      <c r="Y92" s="23"/>
      <c r="Z92" s="22"/>
      <c r="AA92" s="23"/>
      <c r="AB92" s="22"/>
      <c r="AC92" s="23"/>
      <c r="AE92" s="29" t="str">
        <f t="shared" si="6"/>
        <v/>
      </c>
      <c r="AG92" s="7" t="str">
        <f>+$A$16</f>
        <v/>
      </c>
      <c r="AH92" s="7" t="str">
        <f>IF(A92&lt;&gt;"",IF(AE92&lt;&gt;"",AE92,0)+IF(I103&lt;&gt;"",I103,0),"")</f>
        <v/>
      </c>
      <c r="AI92" s="106" t="str">
        <f>IF(AH92="","",IF(AH92&gt;0,ROUND(AH92/LARGE(AH88:AH102,1),3),0))</f>
        <v/>
      </c>
    </row>
    <row r="93" spans="1:35" ht="13.5" x14ac:dyDescent="0.25">
      <c r="A93" s="59" t="str">
        <f>+$A$17</f>
        <v/>
      </c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2"/>
      <c r="M93" s="23"/>
      <c r="N93" s="22"/>
      <c r="O93" s="23"/>
      <c r="P93" s="22"/>
      <c r="Q93" s="23"/>
      <c r="R93" s="22"/>
      <c r="S93" s="23"/>
      <c r="T93" s="22"/>
      <c r="U93" s="23"/>
      <c r="V93" s="22"/>
      <c r="W93" s="23"/>
      <c r="X93" s="22"/>
      <c r="Y93" s="23"/>
      <c r="Z93" s="22"/>
      <c r="AA93" s="23"/>
      <c r="AB93" s="22"/>
      <c r="AC93" s="23"/>
      <c r="AE93" s="29" t="str">
        <f t="shared" si="6"/>
        <v/>
      </c>
      <c r="AG93" s="7" t="str">
        <f>+$A$17</f>
        <v/>
      </c>
      <c r="AH93" s="7" t="str">
        <f>IF(A93&lt;&gt;"",IF(AE93&lt;&gt;"",AE93,0)+IF(K103&lt;&gt;"",K103,0),"")</f>
        <v/>
      </c>
      <c r="AI93" s="106" t="str">
        <f>IF(AH93="","",IF(AH93&gt;0,ROUND(AH93/LARGE(AH88:AH102,1),3),0))</f>
        <v/>
      </c>
    </row>
    <row r="94" spans="1:35" ht="13.5" x14ac:dyDescent="0.25">
      <c r="A94" s="59" t="str">
        <f>+$A$18</f>
        <v/>
      </c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2"/>
      <c r="O94" s="23"/>
      <c r="P94" s="22"/>
      <c r="Q94" s="23"/>
      <c r="R94" s="22"/>
      <c r="S94" s="23"/>
      <c r="T94" s="22"/>
      <c r="U94" s="23"/>
      <c r="V94" s="22"/>
      <c r="W94" s="23"/>
      <c r="X94" s="22"/>
      <c r="Y94" s="23"/>
      <c r="Z94" s="22"/>
      <c r="AA94" s="23"/>
      <c r="AB94" s="22"/>
      <c r="AC94" s="23"/>
      <c r="AE94" s="29" t="str">
        <f t="shared" si="6"/>
        <v/>
      </c>
      <c r="AG94" s="7" t="str">
        <f>+$A$18</f>
        <v/>
      </c>
      <c r="AH94" s="7" t="str">
        <f>IF(A94&lt;&gt;"",IF(AE94&lt;&gt;"",AE94,0)+IF(M103&lt;&gt;"",M103,0),"")</f>
        <v/>
      </c>
      <c r="AI94" s="106" t="str">
        <f>IF(AH94="","",IF(AH94&gt;0,ROUND(AH94/LARGE(AH88:AH102,1),3),0))</f>
        <v/>
      </c>
    </row>
    <row r="95" spans="1:35" ht="13.5" x14ac:dyDescent="0.25">
      <c r="A95" s="59" t="str">
        <f>+$A$19</f>
        <v/>
      </c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2"/>
      <c r="Q95" s="23"/>
      <c r="R95" s="22"/>
      <c r="S95" s="23"/>
      <c r="T95" s="22"/>
      <c r="U95" s="23"/>
      <c r="V95" s="22"/>
      <c r="W95" s="23"/>
      <c r="X95" s="22"/>
      <c r="Y95" s="23"/>
      <c r="Z95" s="22"/>
      <c r="AA95" s="23"/>
      <c r="AB95" s="22"/>
      <c r="AC95" s="23"/>
      <c r="AE95" s="29" t="str">
        <f t="shared" si="6"/>
        <v/>
      </c>
      <c r="AG95" s="7" t="str">
        <f>+$A$19</f>
        <v/>
      </c>
      <c r="AH95" s="7" t="str">
        <f>IF(A95&lt;&gt;"",IF(AE95&lt;&gt;"",AE95,0)+IF(O103&lt;&gt;"",O103,0),"")</f>
        <v/>
      </c>
      <c r="AI95" s="106" t="str">
        <f>IF(AH95="","",IF(AH95&gt;0,ROUND(AH95/LARGE(AH88:AH102,1),3),0))</f>
        <v/>
      </c>
    </row>
    <row r="96" spans="1:35" ht="13.5" x14ac:dyDescent="0.25">
      <c r="A96" s="59" t="str">
        <f>+$A$20</f>
        <v/>
      </c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2"/>
      <c r="S96" s="23"/>
      <c r="T96" s="22"/>
      <c r="U96" s="23"/>
      <c r="V96" s="22"/>
      <c r="W96" s="23"/>
      <c r="X96" s="22"/>
      <c r="Y96" s="23"/>
      <c r="Z96" s="22"/>
      <c r="AA96" s="23"/>
      <c r="AB96" s="22"/>
      <c r="AC96" s="23"/>
      <c r="AE96" s="29" t="str">
        <f t="shared" si="6"/>
        <v/>
      </c>
      <c r="AG96" s="7" t="str">
        <f>+$A$20</f>
        <v/>
      </c>
      <c r="AH96" s="7" t="str">
        <f>IF(A96&lt;&gt;"",IF(AE96&lt;&gt;"",AE96,0)+IF(Q103&lt;&gt;"",Q103,0),"")</f>
        <v/>
      </c>
      <c r="AI96" s="106" t="str">
        <f>IF(AH96="","",IF(AH96&gt;0,ROUND(AH96/LARGE(AH88:AH102,1),3),0))</f>
        <v/>
      </c>
    </row>
    <row r="97" spans="1:35" ht="13.5" x14ac:dyDescent="0.25">
      <c r="A97" s="59" t="str">
        <f>+$A$21</f>
        <v/>
      </c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2"/>
      <c r="U97" s="23"/>
      <c r="V97" s="22"/>
      <c r="W97" s="23"/>
      <c r="X97" s="22"/>
      <c r="Y97" s="23"/>
      <c r="Z97" s="22"/>
      <c r="AA97" s="23"/>
      <c r="AB97" s="22"/>
      <c r="AC97" s="23"/>
      <c r="AE97" s="29" t="str">
        <f t="shared" si="6"/>
        <v/>
      </c>
      <c r="AG97" s="7" t="str">
        <f>+$A$21</f>
        <v/>
      </c>
      <c r="AH97" s="7" t="str">
        <f>IF(A97&lt;&gt;"",IF(AE97&lt;&gt;"",AE97,0)+IF(S103&lt;&gt;"",S103,0),"")</f>
        <v/>
      </c>
      <c r="AI97" s="106" t="str">
        <f>IF(AH97="","",IF(AH97&gt;0,ROUND(AH97/LARGE(AH88:AH102,1),3),0))</f>
        <v/>
      </c>
    </row>
    <row r="98" spans="1:35" ht="13.5" x14ac:dyDescent="0.25">
      <c r="A98" s="59" t="str">
        <f>+$A$22</f>
        <v/>
      </c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2"/>
      <c r="W98" s="23"/>
      <c r="X98" s="22"/>
      <c r="Y98" s="23"/>
      <c r="Z98" s="22"/>
      <c r="AA98" s="23"/>
      <c r="AB98" s="22"/>
      <c r="AC98" s="23"/>
      <c r="AE98" s="29" t="str">
        <f t="shared" si="6"/>
        <v/>
      </c>
      <c r="AG98" s="7" t="str">
        <f>+$A$22</f>
        <v/>
      </c>
      <c r="AH98" s="7" t="str">
        <f>IF(A98&lt;&gt;"",IF(AE98&lt;&gt;"",AE98,0)+IF(U103&lt;&gt;"",U103,0),"")</f>
        <v/>
      </c>
      <c r="AI98" s="106" t="str">
        <f>IF(AH98="","",IF(AH98&gt;0,ROUND(AH98/LARGE(AH88:AH102,1),3),0))</f>
        <v/>
      </c>
    </row>
    <row r="99" spans="1:35" ht="13.5" x14ac:dyDescent="0.25">
      <c r="A99" s="59" t="str">
        <f>+$A$23</f>
        <v/>
      </c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2"/>
      <c r="Y99" s="23"/>
      <c r="Z99" s="22"/>
      <c r="AA99" s="23"/>
      <c r="AB99" s="22"/>
      <c r="AC99" s="23"/>
      <c r="AE99" s="29" t="str">
        <f t="shared" si="6"/>
        <v/>
      </c>
      <c r="AG99" s="7" t="str">
        <f>+$A$23</f>
        <v/>
      </c>
      <c r="AH99" s="7" t="str">
        <f>IF(A99&lt;&gt;"",IF(AE99&lt;&gt;"",AE99,0)+IF(W103&lt;&gt;"",W103,0),"")</f>
        <v/>
      </c>
      <c r="AI99" s="106" t="str">
        <f>IF(AH99="","",IF(AH99&gt;0,ROUND(AH99/LARGE(AH88:AH102,1),3),0))</f>
        <v/>
      </c>
    </row>
    <row r="100" spans="1:35" ht="13.5" x14ac:dyDescent="0.25">
      <c r="A100" s="59" t="str">
        <f>+$A$24</f>
        <v/>
      </c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2"/>
      <c r="AA100" s="23"/>
      <c r="AB100" s="22"/>
      <c r="AC100" s="23"/>
      <c r="AE100" s="29" t="str">
        <f t="shared" si="6"/>
        <v/>
      </c>
      <c r="AG100" s="7" t="str">
        <f>+$A$24</f>
        <v/>
      </c>
      <c r="AH100" s="7" t="str">
        <f>IF(A100&lt;&gt;"",IF(AE100&lt;&gt;"",AE100,0)+IF(Y103&lt;&gt;"",Y103,0),"")</f>
        <v/>
      </c>
      <c r="AI100" s="106" t="str">
        <f>IF(AH100="","",IF(AH100&gt;0,ROUND(AH100/LARGE(AH88:AH102,1),3),0))</f>
        <v/>
      </c>
    </row>
    <row r="101" spans="1:35" ht="13.5" x14ac:dyDescent="0.25">
      <c r="A101" s="59" t="str">
        <f>+$A$25</f>
        <v/>
      </c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2"/>
      <c r="AC101" s="23"/>
      <c r="AE101" s="29" t="str">
        <f t="shared" si="6"/>
        <v/>
      </c>
      <c r="AG101" s="7" t="str">
        <f>+$A$25</f>
        <v/>
      </c>
      <c r="AH101" s="7" t="str">
        <f>IF(A101&lt;&gt;"",IF(AE101&lt;&gt;"",AE101,0)+IF(AA103&lt;&gt;"",AA103,0),"")</f>
        <v/>
      </c>
      <c r="AI101" s="106" t="str">
        <f>IF(AH101="","",IF(AH101&gt;0,ROUND(AH101/LARGE(AH88:AH102,1),3),0))</f>
        <v/>
      </c>
    </row>
    <row r="102" spans="1:35" x14ac:dyDescent="0.2">
      <c r="A102" s="59" t="str">
        <f>+$A$26</f>
        <v/>
      </c>
      <c r="C102" s="3"/>
      <c r="AE102" s="26"/>
      <c r="AG102" s="40" t="str">
        <f>+$A$26</f>
        <v/>
      </c>
      <c r="AH102" s="40" t="str">
        <f>IF(A102&lt;&gt;"",IF(AE102&lt;&gt;"",AE102,0)+IF(AC103&lt;&gt;"",AC103,0),"")</f>
        <v/>
      </c>
      <c r="AI102" s="107" t="str">
        <f>IF(AH102="","",IF(AH102&gt;0,ROUND(AH102/LARGE(AH88:AH102,1),3),0))</f>
        <v/>
      </c>
    </row>
    <row r="103" spans="1:35" s="26" customFormat="1" x14ac:dyDescent="0.2">
      <c r="C103" s="27" t="str">
        <f>IF(C87="","",SUM(C88:C101))</f>
        <v/>
      </c>
      <c r="E103" s="27" t="str">
        <f>IF(E87="","",SUM(E88:E101))</f>
        <v/>
      </c>
      <c r="G103" s="27" t="str">
        <f>IF(G87="","",SUM(G88:G101))</f>
        <v/>
      </c>
      <c r="I103" s="27" t="str">
        <f>IF(I87="","",SUM(I88:I101))</f>
        <v/>
      </c>
      <c r="K103" s="27" t="str">
        <f>IF(K87="","",SUM(K88:K101))</f>
        <v/>
      </c>
      <c r="M103" s="27" t="str">
        <f>IF(M87="","",SUM(M88:M101))</f>
        <v/>
      </c>
      <c r="O103" s="27" t="str">
        <f>IF(O87="","",SUM(O88:O101))</f>
        <v/>
      </c>
      <c r="Q103" s="27" t="str">
        <f>IF(Q87="","",SUM(Q88:Q101))</f>
        <v/>
      </c>
      <c r="S103" s="27" t="str">
        <f>IF(S87="","",SUM(S88:S101))</f>
        <v/>
      </c>
      <c r="U103" s="27" t="str">
        <f>IF(U87="","",SUM(U88:U101))</f>
        <v/>
      </c>
      <c r="W103" s="27" t="str">
        <f>IF(W87="","",SUM(W88:W101))</f>
        <v/>
      </c>
      <c r="X103" s="27"/>
      <c r="Y103" s="27" t="str">
        <f>IF(Y87="","",SUM(Y88:Y101))</f>
        <v/>
      </c>
      <c r="AA103" s="27" t="str">
        <f>IF(AA87="","",SUM(AA88:AA101))</f>
        <v/>
      </c>
      <c r="AC103" s="27" t="str">
        <f>IF(AC87="","",SUM(AC88:AC101))</f>
        <v/>
      </c>
      <c r="AG103" s="41"/>
      <c r="AH103" s="93"/>
      <c r="AI103" s="41"/>
    </row>
    <row r="104" spans="1:35" ht="24" customHeight="1" x14ac:dyDescent="0.2">
      <c r="AC104" s="8" t="str">
        <f>"Firma ("&amp;Anagrafica!B92&amp;")"</f>
        <v>Firma ()</v>
      </c>
      <c r="AE104" s="88"/>
      <c r="AF104" s="88"/>
      <c r="AG104" s="89"/>
      <c r="AH104" s="88"/>
      <c r="AI104" s="88"/>
    </row>
    <row r="105" spans="1:35" ht="18.75" x14ac:dyDescent="0.3">
      <c r="A105" s="19" t="str">
        <f>IF(Anagrafica!A93&lt;&gt;"",Anagrafica!A93&amp;" - "&amp;Anagrafica!B93,"")</f>
        <v/>
      </c>
      <c r="B105" s="20"/>
      <c r="D105" s="1"/>
    </row>
    <row r="106" spans="1:35" s="5" customFormat="1" ht="13.5" customHeight="1" x14ac:dyDescent="0.2">
      <c r="A106" s="4" t="s">
        <v>10</v>
      </c>
      <c r="C106" s="60" t="str">
        <f>$A$13</f>
        <v/>
      </c>
      <c r="E106" s="60" t="str">
        <f>+$A$14</f>
        <v/>
      </c>
      <c r="G106" s="60" t="str">
        <f>+$A$15</f>
        <v/>
      </c>
      <c r="I106" s="60" t="str">
        <f>+$A$16</f>
        <v/>
      </c>
      <c r="K106" s="60" t="str">
        <f>+$A$17</f>
        <v/>
      </c>
      <c r="M106" s="60" t="str">
        <f>+$A$18</f>
        <v/>
      </c>
      <c r="O106" s="60" t="str">
        <f>+$A$19</f>
        <v/>
      </c>
      <c r="Q106" s="60" t="str">
        <f>+$A$20</f>
        <v/>
      </c>
      <c r="S106" s="60" t="str">
        <f>+$A$21</f>
        <v/>
      </c>
      <c r="U106" s="60" t="str">
        <f>+$A$22</f>
        <v/>
      </c>
      <c r="W106" s="60" t="str">
        <f>+$A$23</f>
        <v/>
      </c>
      <c r="Y106" s="60" t="str">
        <f>+$A$24</f>
        <v/>
      </c>
      <c r="AA106" s="60" t="str">
        <f>+$A$25</f>
        <v/>
      </c>
      <c r="AC106" s="60" t="str">
        <f>+$A$26</f>
        <v/>
      </c>
      <c r="AE106" s="26"/>
      <c r="AG106" s="4" t="s">
        <v>10</v>
      </c>
      <c r="AH106" s="5" t="s">
        <v>1</v>
      </c>
      <c r="AI106" s="5" t="s">
        <v>0</v>
      </c>
    </row>
    <row r="107" spans="1:35" ht="13.5" x14ac:dyDescent="0.25">
      <c r="A107" s="59" t="str">
        <f>+$A$12</f>
        <v/>
      </c>
      <c r="B107" s="22"/>
      <c r="C107" s="23"/>
      <c r="D107" s="22"/>
      <c r="E107" s="23"/>
      <c r="F107" s="22"/>
      <c r="G107" s="23"/>
      <c r="H107" s="22"/>
      <c r="I107" s="23"/>
      <c r="J107" s="22"/>
      <c r="K107" s="23"/>
      <c r="L107" s="22"/>
      <c r="M107" s="23"/>
      <c r="N107" s="22"/>
      <c r="O107" s="23"/>
      <c r="P107" s="22"/>
      <c r="Q107" s="23"/>
      <c r="R107" s="22"/>
      <c r="S107" s="23"/>
      <c r="T107" s="22"/>
      <c r="U107" s="23"/>
      <c r="V107" s="22"/>
      <c r="W107" s="23"/>
      <c r="X107" s="22"/>
      <c r="Y107" s="23"/>
      <c r="Z107" s="22"/>
      <c r="AA107" s="23"/>
      <c r="AB107" s="22"/>
      <c r="AC107" s="23"/>
      <c r="AE107" s="29" t="str">
        <f t="shared" ref="AE107:AE120" si="7">IF(OR(A107="",AND(A107&lt;&gt;"",A108="")),"",SUM(B107,D107,F107,H107,J107,L107,N107,P107,R107,T107,V107,X107,Z107,AB107))</f>
        <v/>
      </c>
      <c r="AG107" s="6" t="str">
        <f>+$A$12</f>
        <v/>
      </c>
      <c r="AH107" s="6" t="str">
        <f>IF(A107&lt;&gt;"",AE107,"")</f>
        <v/>
      </c>
      <c r="AI107" s="105" t="str">
        <f>IF(AH107="","",IF(AH107&gt;0,ROUND(AH107/LARGE(AH107:AH121,1),3),0))</f>
        <v/>
      </c>
    </row>
    <row r="108" spans="1:35" ht="13.5" x14ac:dyDescent="0.25">
      <c r="A108" s="59" t="str">
        <f>+$A$13</f>
        <v/>
      </c>
      <c r="B108" s="24"/>
      <c r="C108" s="24"/>
      <c r="D108" s="22"/>
      <c r="E108" s="23"/>
      <c r="F108" s="22"/>
      <c r="G108" s="23"/>
      <c r="H108" s="22"/>
      <c r="I108" s="23"/>
      <c r="J108" s="22"/>
      <c r="K108" s="23"/>
      <c r="L108" s="22"/>
      <c r="M108" s="23"/>
      <c r="N108" s="22"/>
      <c r="O108" s="23"/>
      <c r="P108" s="22"/>
      <c r="Q108" s="23"/>
      <c r="R108" s="22"/>
      <c r="S108" s="23"/>
      <c r="T108" s="22"/>
      <c r="U108" s="23"/>
      <c r="V108" s="22"/>
      <c r="W108" s="23"/>
      <c r="X108" s="22"/>
      <c r="Y108" s="23"/>
      <c r="Z108" s="22"/>
      <c r="AA108" s="23"/>
      <c r="AB108" s="22"/>
      <c r="AC108" s="23"/>
      <c r="AE108" s="29" t="str">
        <f t="shared" si="7"/>
        <v/>
      </c>
      <c r="AG108" s="7" t="str">
        <f>+$A$13</f>
        <v/>
      </c>
      <c r="AH108" s="7" t="str">
        <f>IF(A108&lt;&gt;"",IF(AE108&lt;&gt;"",AE108,0)+IF(C122&lt;&gt;"",C122,0),"")</f>
        <v/>
      </c>
      <c r="AI108" s="106" t="str">
        <f>IF(AH108="","",IF(AH108&gt;0,ROUND(AH108/LARGE(AH107:AH121,1),3),0))</f>
        <v/>
      </c>
    </row>
    <row r="109" spans="1:35" ht="13.5" x14ac:dyDescent="0.25">
      <c r="A109" s="59" t="str">
        <f>+$A$14</f>
        <v/>
      </c>
      <c r="B109" s="24"/>
      <c r="C109" s="24"/>
      <c r="D109" s="24"/>
      <c r="E109" s="24"/>
      <c r="F109" s="22"/>
      <c r="G109" s="23"/>
      <c r="H109" s="22"/>
      <c r="I109" s="23"/>
      <c r="J109" s="22"/>
      <c r="K109" s="23"/>
      <c r="L109" s="22"/>
      <c r="M109" s="23"/>
      <c r="N109" s="22"/>
      <c r="O109" s="23"/>
      <c r="P109" s="22"/>
      <c r="Q109" s="23"/>
      <c r="R109" s="22"/>
      <c r="S109" s="23"/>
      <c r="T109" s="22"/>
      <c r="U109" s="23"/>
      <c r="V109" s="22"/>
      <c r="W109" s="23"/>
      <c r="X109" s="22"/>
      <c r="Y109" s="23"/>
      <c r="Z109" s="22"/>
      <c r="AA109" s="23"/>
      <c r="AB109" s="22"/>
      <c r="AC109" s="23"/>
      <c r="AE109" s="29" t="str">
        <f t="shared" si="7"/>
        <v/>
      </c>
      <c r="AG109" s="7" t="str">
        <f>+$A$14</f>
        <v/>
      </c>
      <c r="AH109" s="7" t="str">
        <f>IF(A109&lt;&gt;"",IF(AE109&lt;&gt;"",AE109,0)+IF(E122&lt;&gt;"",E122,0),"")</f>
        <v/>
      </c>
      <c r="AI109" s="106" t="str">
        <f>IF(AH109="","",IF(AH109&gt;0,ROUND(AH109/LARGE(AH107:AH121,1),3),0))</f>
        <v/>
      </c>
    </row>
    <row r="110" spans="1:35" ht="13.5" x14ac:dyDescent="0.25">
      <c r="A110" s="59" t="str">
        <f>+$A$15</f>
        <v/>
      </c>
      <c r="B110" s="24"/>
      <c r="C110" s="24"/>
      <c r="D110" s="24"/>
      <c r="E110" s="24"/>
      <c r="F110" s="24"/>
      <c r="G110" s="24"/>
      <c r="H110" s="22"/>
      <c r="I110" s="23"/>
      <c r="J110" s="22"/>
      <c r="K110" s="23"/>
      <c r="L110" s="22"/>
      <c r="M110" s="23"/>
      <c r="N110" s="22"/>
      <c r="O110" s="23"/>
      <c r="P110" s="22"/>
      <c r="Q110" s="23"/>
      <c r="R110" s="22"/>
      <c r="S110" s="23"/>
      <c r="T110" s="22"/>
      <c r="U110" s="23"/>
      <c r="V110" s="22"/>
      <c r="W110" s="23"/>
      <c r="X110" s="22"/>
      <c r="Y110" s="23"/>
      <c r="Z110" s="22"/>
      <c r="AA110" s="23"/>
      <c r="AB110" s="22"/>
      <c r="AC110" s="23"/>
      <c r="AE110" s="29" t="str">
        <f t="shared" si="7"/>
        <v/>
      </c>
      <c r="AG110" s="7" t="str">
        <f>+$A$15</f>
        <v/>
      </c>
      <c r="AH110" s="7" t="str">
        <f>IF(A110&lt;&gt;"",IF(AE110&lt;&gt;"",AE110,0)+IF(G122&lt;&gt;"",G122,0),"")</f>
        <v/>
      </c>
      <c r="AI110" s="106" t="str">
        <f>IF(AH110="","",IF(AH110&gt;0,ROUND(AH110/LARGE(AH107:AH121,1),3),0))</f>
        <v/>
      </c>
    </row>
    <row r="111" spans="1:35" ht="13.5" x14ac:dyDescent="0.25">
      <c r="A111" s="59" t="str">
        <f>+$A$16</f>
        <v/>
      </c>
      <c r="B111" s="24"/>
      <c r="C111" s="24"/>
      <c r="D111" s="24"/>
      <c r="E111" s="24"/>
      <c r="F111" s="24"/>
      <c r="G111" s="24"/>
      <c r="H111" s="24"/>
      <c r="I111" s="24"/>
      <c r="J111" s="22"/>
      <c r="K111" s="23"/>
      <c r="L111" s="22"/>
      <c r="M111" s="23"/>
      <c r="N111" s="22"/>
      <c r="O111" s="23"/>
      <c r="P111" s="22"/>
      <c r="Q111" s="23"/>
      <c r="R111" s="22"/>
      <c r="S111" s="23"/>
      <c r="T111" s="22"/>
      <c r="U111" s="23"/>
      <c r="V111" s="22"/>
      <c r="W111" s="23"/>
      <c r="X111" s="22"/>
      <c r="Y111" s="23"/>
      <c r="Z111" s="22"/>
      <c r="AA111" s="23"/>
      <c r="AB111" s="22"/>
      <c r="AC111" s="23"/>
      <c r="AE111" s="29" t="str">
        <f t="shared" si="7"/>
        <v/>
      </c>
      <c r="AG111" s="7" t="str">
        <f>+$A$16</f>
        <v/>
      </c>
      <c r="AH111" s="7" t="str">
        <f>IF(A111&lt;&gt;"",IF(AE111&lt;&gt;"",AE111,0)+IF(I122&lt;&gt;"",I122,0),"")</f>
        <v/>
      </c>
      <c r="AI111" s="106" t="str">
        <f>IF(AH111="","",IF(AH111&gt;0,ROUND(AH111/LARGE(AH107:AH121,1),3),0))</f>
        <v/>
      </c>
    </row>
    <row r="112" spans="1:35" ht="13.5" x14ac:dyDescent="0.25">
      <c r="A112" s="59" t="str">
        <f>+$A$17</f>
        <v/>
      </c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2"/>
      <c r="M112" s="23"/>
      <c r="N112" s="22"/>
      <c r="O112" s="23"/>
      <c r="P112" s="22"/>
      <c r="Q112" s="23"/>
      <c r="R112" s="22"/>
      <c r="S112" s="23"/>
      <c r="T112" s="22"/>
      <c r="U112" s="23"/>
      <c r="V112" s="22"/>
      <c r="W112" s="23"/>
      <c r="X112" s="22"/>
      <c r="Y112" s="23"/>
      <c r="Z112" s="22"/>
      <c r="AA112" s="23"/>
      <c r="AB112" s="22"/>
      <c r="AC112" s="23"/>
      <c r="AE112" s="29" t="str">
        <f t="shared" si="7"/>
        <v/>
      </c>
      <c r="AG112" s="7" t="str">
        <f>+$A$17</f>
        <v/>
      </c>
      <c r="AH112" s="7" t="str">
        <f>IF(A112&lt;&gt;"",IF(AE112&lt;&gt;"",AE112,0)+IF(K122&lt;&gt;"",K122,0),"")</f>
        <v/>
      </c>
      <c r="AI112" s="106" t="str">
        <f>IF(AH112="","",IF(AH112&gt;0,ROUND(AH112/LARGE(AH107:AH121,1),3),0))</f>
        <v/>
      </c>
    </row>
    <row r="113" spans="1:35" ht="13.5" x14ac:dyDescent="0.25">
      <c r="A113" s="59" t="str">
        <f>+$A$18</f>
        <v/>
      </c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2"/>
      <c r="O113" s="23"/>
      <c r="P113" s="22"/>
      <c r="Q113" s="23"/>
      <c r="R113" s="22"/>
      <c r="S113" s="23"/>
      <c r="T113" s="22"/>
      <c r="U113" s="23"/>
      <c r="V113" s="22"/>
      <c r="W113" s="23"/>
      <c r="X113" s="22"/>
      <c r="Y113" s="23"/>
      <c r="Z113" s="22"/>
      <c r="AA113" s="23"/>
      <c r="AB113" s="22"/>
      <c r="AC113" s="23"/>
      <c r="AE113" s="29" t="str">
        <f t="shared" si="7"/>
        <v/>
      </c>
      <c r="AG113" s="7" t="str">
        <f>+$A$18</f>
        <v/>
      </c>
      <c r="AH113" s="7" t="str">
        <f>IF(A113&lt;&gt;"",IF(AE113&lt;&gt;"",AE113,0)+IF(M122&lt;&gt;"",M122,0),"")</f>
        <v/>
      </c>
      <c r="AI113" s="106" t="str">
        <f>IF(AH113="","",IF(AH113&gt;0,ROUND(AH113/LARGE(AH107:AH121,1),3),0))</f>
        <v/>
      </c>
    </row>
    <row r="114" spans="1:35" ht="13.5" x14ac:dyDescent="0.25">
      <c r="A114" s="59" t="str">
        <f>+$A$19</f>
        <v/>
      </c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2"/>
      <c r="Q114" s="23"/>
      <c r="R114" s="22"/>
      <c r="S114" s="23"/>
      <c r="T114" s="22"/>
      <c r="U114" s="23"/>
      <c r="V114" s="22"/>
      <c r="W114" s="23"/>
      <c r="X114" s="22"/>
      <c r="Y114" s="23"/>
      <c r="Z114" s="22"/>
      <c r="AA114" s="23"/>
      <c r="AB114" s="22"/>
      <c r="AC114" s="23"/>
      <c r="AE114" s="29" t="str">
        <f t="shared" si="7"/>
        <v/>
      </c>
      <c r="AG114" s="7" t="str">
        <f>+$A$19</f>
        <v/>
      </c>
      <c r="AH114" s="7" t="str">
        <f>IF(A114&lt;&gt;"",IF(AE114&lt;&gt;"",AE114,0)+IF(O122&lt;&gt;"",O122,0),"")</f>
        <v/>
      </c>
      <c r="AI114" s="106" t="str">
        <f>IF(AH114="","",IF(AH114&gt;0,ROUND(AH114/LARGE(AH107:AH121,1),3),0))</f>
        <v/>
      </c>
    </row>
    <row r="115" spans="1:35" ht="13.5" x14ac:dyDescent="0.25">
      <c r="A115" s="59" t="str">
        <f>+$A$20</f>
        <v/>
      </c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79"/>
      <c r="P115" s="24"/>
      <c r="Q115" s="24"/>
      <c r="R115" s="22"/>
      <c r="S115" s="23"/>
      <c r="T115" s="22"/>
      <c r="U115" s="23"/>
      <c r="V115" s="22"/>
      <c r="W115" s="23"/>
      <c r="X115" s="22"/>
      <c r="Y115" s="23"/>
      <c r="Z115" s="22"/>
      <c r="AA115" s="23"/>
      <c r="AB115" s="22"/>
      <c r="AC115" s="23"/>
      <c r="AE115" s="29" t="str">
        <f t="shared" si="7"/>
        <v/>
      </c>
      <c r="AG115" s="7" t="str">
        <f>+$A$20</f>
        <v/>
      </c>
      <c r="AH115" s="7" t="str">
        <f>IF(A115&lt;&gt;"",IF(AE115&lt;&gt;"",AE115,0)+IF(Q122&lt;&gt;"",Q122,0),"")</f>
        <v/>
      </c>
      <c r="AI115" s="106" t="str">
        <f>IF(AH115="","",IF(AH115&gt;0,ROUND(AH115/LARGE(AH107:AH121,1),3),0))</f>
        <v/>
      </c>
    </row>
    <row r="116" spans="1:35" ht="13.5" x14ac:dyDescent="0.25">
      <c r="A116" s="59" t="str">
        <f>+$A$21</f>
        <v/>
      </c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2"/>
      <c r="U116" s="23"/>
      <c r="V116" s="22"/>
      <c r="W116" s="23"/>
      <c r="X116" s="22"/>
      <c r="Y116" s="23"/>
      <c r="Z116" s="22"/>
      <c r="AA116" s="23"/>
      <c r="AB116" s="22"/>
      <c r="AC116" s="23"/>
      <c r="AE116" s="29" t="str">
        <f t="shared" si="7"/>
        <v/>
      </c>
      <c r="AG116" s="7" t="str">
        <f>+$A$21</f>
        <v/>
      </c>
      <c r="AH116" s="7" t="str">
        <f>IF(A116&lt;&gt;"",IF(AE116&lt;&gt;"",AE116,0)+IF(S122&lt;&gt;"",S122,0),"")</f>
        <v/>
      </c>
      <c r="AI116" s="106" t="str">
        <f>IF(AH116="","",IF(AH116&gt;0,ROUND(AH116/LARGE(AH107:AH121,1),3),0))</f>
        <v/>
      </c>
    </row>
    <row r="117" spans="1:35" ht="13.5" x14ac:dyDescent="0.25">
      <c r="A117" s="59" t="str">
        <f>+$A$22</f>
        <v/>
      </c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2"/>
      <c r="W117" s="23"/>
      <c r="X117" s="22"/>
      <c r="Y117" s="23"/>
      <c r="Z117" s="22"/>
      <c r="AA117" s="23"/>
      <c r="AB117" s="22"/>
      <c r="AC117" s="23"/>
      <c r="AE117" s="29" t="str">
        <f t="shared" si="7"/>
        <v/>
      </c>
      <c r="AG117" s="7" t="str">
        <f>+$A$22</f>
        <v/>
      </c>
      <c r="AH117" s="7" t="str">
        <f>IF(A117&lt;&gt;"",IF(AE117&lt;&gt;"",AE117,0)+IF(U122&lt;&gt;"",U122,0),"")</f>
        <v/>
      </c>
      <c r="AI117" s="106" t="str">
        <f>IF(AH117="","",IF(AH117&gt;0,ROUND(AH117/LARGE(AH107:AH121,1),3),0))</f>
        <v/>
      </c>
    </row>
    <row r="118" spans="1:35" ht="13.5" x14ac:dyDescent="0.25">
      <c r="A118" s="59" t="str">
        <f>+$A$23</f>
        <v/>
      </c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2"/>
      <c r="Y118" s="23"/>
      <c r="Z118" s="22"/>
      <c r="AA118" s="23"/>
      <c r="AB118" s="22"/>
      <c r="AC118" s="23"/>
      <c r="AE118" s="29" t="str">
        <f t="shared" si="7"/>
        <v/>
      </c>
      <c r="AG118" s="7" t="str">
        <f>+$A$23</f>
        <v/>
      </c>
      <c r="AH118" s="7" t="str">
        <f>IF(A118&lt;&gt;"",IF(AE118&lt;&gt;"",AE118,0)+IF(W122&lt;&gt;"",W122,0),"")</f>
        <v/>
      </c>
      <c r="AI118" s="106" t="str">
        <f>IF(AH118="","",IF(AH118&gt;0,ROUND(AH118/LARGE(AH107:AH121,1),3),0))</f>
        <v/>
      </c>
    </row>
    <row r="119" spans="1:35" ht="13.5" x14ac:dyDescent="0.25">
      <c r="A119" s="59" t="str">
        <f>+$A$24</f>
        <v/>
      </c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2"/>
      <c r="AA119" s="23"/>
      <c r="AB119" s="22"/>
      <c r="AC119" s="23"/>
      <c r="AE119" s="29" t="str">
        <f t="shared" si="7"/>
        <v/>
      </c>
      <c r="AG119" s="7" t="str">
        <f>+$A$24</f>
        <v/>
      </c>
      <c r="AH119" s="7" t="str">
        <f>IF(A119&lt;&gt;"",IF(AE119&lt;&gt;"",AE119,0)+IF(Y122&lt;&gt;"",Y122,0),"")</f>
        <v/>
      </c>
      <c r="AI119" s="106" t="str">
        <f>IF(AH119="","",IF(AH119&gt;0,ROUND(AH119/LARGE(AH107:AH121,1),3),0))</f>
        <v/>
      </c>
    </row>
    <row r="120" spans="1:35" ht="13.5" x14ac:dyDescent="0.25">
      <c r="A120" s="59" t="str">
        <f>+$A$25</f>
        <v/>
      </c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2"/>
      <c r="AC120" s="23"/>
      <c r="AE120" s="29" t="str">
        <f t="shared" si="7"/>
        <v/>
      </c>
      <c r="AG120" s="7" t="str">
        <f>+$A$25</f>
        <v/>
      </c>
      <c r="AH120" s="7" t="str">
        <f>IF(A120&lt;&gt;"",IF(AE120&lt;&gt;"",AE120,0)+IF(AA122&lt;&gt;"",AA122,0),"")</f>
        <v/>
      </c>
      <c r="AI120" s="106" t="str">
        <f>IF(AH120="","",IF(AH120&gt;0,ROUND(AH120/LARGE(AH107:AH121,1),3),0))</f>
        <v/>
      </c>
    </row>
    <row r="121" spans="1:35" x14ac:dyDescent="0.2">
      <c r="A121" s="59" t="str">
        <f>+$A$26</f>
        <v/>
      </c>
      <c r="C121" s="3"/>
      <c r="AE121" s="26"/>
      <c r="AG121" s="40" t="str">
        <f>+$A$26</f>
        <v/>
      </c>
      <c r="AH121" s="40" t="str">
        <f>IF(A121&lt;&gt;"",IF(AE121&lt;&gt;"",AE121,0)+IF(AC122&lt;&gt;"",AC122,0),"")</f>
        <v/>
      </c>
      <c r="AI121" s="107" t="str">
        <f>IF(AH121="","",IF(AH121&gt;0,ROUND(AH121/LARGE(AH107:AH121,1),3),0))</f>
        <v/>
      </c>
    </row>
    <row r="122" spans="1:35" s="26" customFormat="1" x14ac:dyDescent="0.2">
      <c r="C122" s="27" t="str">
        <f>IF(C106="","",SUM(C107:C120))</f>
        <v/>
      </c>
      <c r="E122" s="27" t="str">
        <f>IF(E106="","",SUM(E107:E120))</f>
        <v/>
      </c>
      <c r="G122" s="27" t="str">
        <f>IF(G106="","",SUM(G107:G120))</f>
        <v/>
      </c>
      <c r="I122" s="27" t="str">
        <f>IF(I106="","",SUM(I107:I120))</f>
        <v/>
      </c>
      <c r="K122" s="27" t="str">
        <f>IF(K106="","",SUM(K107:K120))</f>
        <v/>
      </c>
      <c r="M122" s="27" t="str">
        <f>IF(M106="","",SUM(M107:M120))</f>
        <v/>
      </c>
      <c r="O122" s="27" t="str">
        <f>IF(O106="","",SUM(O107:O120))</f>
        <v/>
      </c>
      <c r="Q122" s="27" t="str">
        <f>IF(Q106="","",SUM(Q107:Q120))</f>
        <v/>
      </c>
      <c r="S122" s="27" t="str">
        <f>IF(S106="","",SUM(S107:S120))</f>
        <v/>
      </c>
      <c r="U122" s="27" t="str">
        <f>IF(U106="","",SUM(U107:U120))</f>
        <v/>
      </c>
      <c r="W122" s="27" t="str">
        <f>IF(W106="","",SUM(W107:W120))</f>
        <v/>
      </c>
      <c r="X122" s="27"/>
      <c r="Y122" s="27" t="str">
        <f>IF(Y106="","",SUM(Y107:Y120))</f>
        <v/>
      </c>
      <c r="AA122" s="27" t="str">
        <f>IF(AA106="","",SUM(AA107:AA120))</f>
        <v/>
      </c>
      <c r="AC122" s="27" t="str">
        <f>IF(AC106="","",SUM(AC107:AC120))</f>
        <v/>
      </c>
      <c r="AG122" s="41"/>
      <c r="AH122" s="93"/>
      <c r="AI122" s="41"/>
    </row>
    <row r="123" spans="1:35" ht="24" customHeight="1" x14ac:dyDescent="0.2">
      <c r="AC123" s="8" t="str">
        <f>"Firma ("&amp;Anagrafica!B93&amp;")"</f>
        <v>Firma ()</v>
      </c>
      <c r="AE123" s="88"/>
      <c r="AF123" s="88"/>
      <c r="AG123" s="89"/>
      <c r="AH123" s="88"/>
      <c r="AI123" s="88"/>
    </row>
  </sheetData>
  <mergeCells count="70">
    <mergeCell ref="AB24:AE24"/>
    <mergeCell ref="AB25:AE25"/>
    <mergeCell ref="AB26:AE26"/>
    <mergeCell ref="AB20:AE20"/>
    <mergeCell ref="AB21:AE21"/>
    <mergeCell ref="AB22:AE22"/>
    <mergeCell ref="AB23:AE23"/>
    <mergeCell ref="AB16:AE16"/>
    <mergeCell ref="AB17:AE17"/>
    <mergeCell ref="AB18:AE18"/>
    <mergeCell ref="AB19:AE19"/>
    <mergeCell ref="AB12:AE12"/>
    <mergeCell ref="AB13:AE13"/>
    <mergeCell ref="AB14:AE14"/>
    <mergeCell ref="AB15:AE15"/>
    <mergeCell ref="A5:AI5"/>
    <mergeCell ref="A8:AG8"/>
    <mergeCell ref="A9:AG9"/>
    <mergeCell ref="A11:S11"/>
    <mergeCell ref="AB11:AE11"/>
    <mergeCell ref="T11:W11"/>
    <mergeCell ref="X11:AA11"/>
    <mergeCell ref="B15:S15"/>
    <mergeCell ref="B16:S16"/>
    <mergeCell ref="B17:S17"/>
    <mergeCell ref="B18:S18"/>
    <mergeCell ref="T25:W25"/>
    <mergeCell ref="B24:S24"/>
    <mergeCell ref="B25:S25"/>
    <mergeCell ref="T22:W22"/>
    <mergeCell ref="T17:W17"/>
    <mergeCell ref="B26:S26"/>
    <mergeCell ref="B20:S20"/>
    <mergeCell ref="B21:S21"/>
    <mergeCell ref="B22:S22"/>
    <mergeCell ref="B23:S23"/>
    <mergeCell ref="T27:W27"/>
    <mergeCell ref="T26:W26"/>
    <mergeCell ref="P27:S27"/>
    <mergeCell ref="X17:AA17"/>
    <mergeCell ref="A1:AG1"/>
    <mergeCell ref="B19:S19"/>
    <mergeCell ref="T23:W23"/>
    <mergeCell ref="T24:W24"/>
    <mergeCell ref="T18:W18"/>
    <mergeCell ref="T19:W19"/>
    <mergeCell ref="T20:W20"/>
    <mergeCell ref="T21:W21"/>
    <mergeCell ref="T12:W12"/>
    <mergeCell ref="T13:W13"/>
    <mergeCell ref="T15:W15"/>
    <mergeCell ref="T16:W16"/>
    <mergeCell ref="B12:S12"/>
    <mergeCell ref="B13:S13"/>
    <mergeCell ref="X12:AA12"/>
    <mergeCell ref="X13:AA13"/>
    <mergeCell ref="X14:AA14"/>
    <mergeCell ref="T14:W14"/>
    <mergeCell ref="B14:S14"/>
    <mergeCell ref="X15:AA15"/>
    <mergeCell ref="X16:AA16"/>
    <mergeCell ref="X18:AA18"/>
    <mergeCell ref="X19:AA19"/>
    <mergeCell ref="X24:AA24"/>
    <mergeCell ref="X25:AA25"/>
    <mergeCell ref="X26:AA26"/>
    <mergeCell ref="X20:AA20"/>
    <mergeCell ref="X21:AA21"/>
    <mergeCell ref="X22:AA22"/>
    <mergeCell ref="X23:AA23"/>
  </mergeCells>
  <phoneticPr fontId="0" type="noConversion"/>
  <conditionalFormatting sqref="C46 W46:Y46 C65 E46 G46 I46 K46 M46 O46 Q46 U46 S46 AC84 W65:Y65 E65 G65 I65 K65 M65 O65 Q65 U65 S65 AC65 AA65 AA46 C84 W84:Y84 E84 G84 I84 K84 M84 O84 Q84 U84 S84 AA84 AC46 C103 AC122 W103:Y103 E103 G103 I103 K103 M103 O103 Q103 U103 S103 AC103 AA103 C122 W122:Y122 E122 G122 I122 K122 M122 O122 Q122 U122 S122 AA122">
    <cfRule type="expression" dxfId="879" priority="1" stopIfTrue="1">
      <formula>C30=""</formula>
    </cfRule>
  </conditionalFormatting>
  <conditionalFormatting sqref="B52:E63 B51:C51 H54:I63 J55:K63 L56:M63 N57:O63 P58:Q63 R59:S63 T60:U63 V61:W63 X62:Y63 Z63:AA63 F53:G63 Z82:AA82 F72:G82 H73:I82 J74:K82 L75:M82 N76:O82 P77:Q82 R78:S82 T79:U82 V80:W82 X81:Y82 B71:E82 B70:C70 B90:E101 B89:C89 H92:I101 J93:K101 L94:M101 N95:O101 P96:Q101 R97:S101 T98:U101 V99:W101 X100:Y101 Z101:AA101 F91:G101 Z120:AA120 F110:G120 H111:I120 J112:K120 L113:M120 N114:O120 P115:Q120 R116:S120 T117:U120 V118:W120 X119:Y120 B109:E120 B108:C108 B33:E44 B32:C32 H35:I44 J36:K44 L37:M44 N38:O44 P39:Q44 R40:S44 T41:U44 V42:W44 X43:Y44 Z44:AA44 F34:G44">
    <cfRule type="expression" dxfId="878" priority="2" stopIfTrue="1">
      <formula>AND($A32&lt;&gt;"",$A33="")</formula>
    </cfRule>
    <cfRule type="expression" dxfId="877" priority="3" stopIfTrue="1">
      <formula>$A32=""</formula>
    </cfRule>
  </conditionalFormatting>
  <conditionalFormatting sqref="B50 D50:D51 F50:F52 H50:H53 J50:J54 L50:L55 N50:N56 P50:P57 R50:R58 T50:T59 V50:V60 X50:X61 Z50:Z62 AB50:AB63">
    <cfRule type="expression" dxfId="876" priority="4" stopIfTrue="1">
      <formula>AND(OR($A50="",C$49=""),$AE50&lt;&gt;"")</formula>
    </cfRule>
    <cfRule type="expression" dxfId="875" priority="5" stopIfTrue="1">
      <formula>OR($A50="",C$49="")</formula>
    </cfRule>
  </conditionalFormatting>
  <conditionalFormatting sqref="C50 E50:E51 G50:G52 I50:I53 K50:K54 M50:M55 O50:O56 Q50:Q57 S50:S58 U50:U59 W50:W60 Y50:Y61 AA50:AA62 AC50:AC63 C88 E88:E89 G88:G90 I88:I91 K88:K92 M88:M93 O88:O94 Q88:Q95 S88:S96 U88:U97 W88:W98 Y88:Y99 AA88:AA100 AC88:AC101">
    <cfRule type="expression" dxfId="874" priority="6" stopIfTrue="1">
      <formula>AND(OR($A50="",C$49=""),$AE50&lt;&gt;"")</formula>
    </cfRule>
    <cfRule type="expression" dxfId="873" priority="7" stopIfTrue="1">
      <formula>C$49=""</formula>
    </cfRule>
  </conditionalFormatting>
  <conditionalFormatting sqref="B69 F69:F71 D69:D70 H69:H72 J69:J73 L69:L74 N69:N75 P69:P76 R69:R77 T69:T78 V69:V79 X69:X80 Z69:Z81 AB69:AB82 X118">
    <cfRule type="expression" dxfId="872" priority="8" stopIfTrue="1">
      <formula>AND(OR($A69="",C$68=""),$AE69&lt;&gt;"")</formula>
    </cfRule>
    <cfRule type="expression" dxfId="871" priority="9" stopIfTrue="1">
      <formula>OR($A69="",C$68="")</formula>
    </cfRule>
  </conditionalFormatting>
  <conditionalFormatting sqref="C69 G69:G71 E69:E70 I69:I72 K69:K73 M69:M74 O69:O75 Q69:Q76 S69:S77 U69:U78 W69:W79 Y69:Y80 AA69:AA81 AC69:AC82 C107 G107:G109 E107:E108 I107:I110 K107:K111 M107:M112 O107:O113 Q107:Q114 S107:S115 U107:U116 W107:W117 Y107:Y118 AA107:AA119 AC107:AC120">
    <cfRule type="expression" dxfId="870" priority="10" stopIfTrue="1">
      <formula>AND(OR($A69="",C$68=""),$AE69&lt;&gt;"")</formula>
    </cfRule>
    <cfRule type="expression" dxfId="869" priority="11" stopIfTrue="1">
      <formula>C$68=""</formula>
    </cfRule>
  </conditionalFormatting>
  <conditionalFormatting sqref="B88 D88:D89 F88:F90 H88:H91 J88:J92 L88:L93 N88:N94 P88:P95 R88:R96 T88:T97 V88:V98 X88:X99 Z88:Z100 AB88:AB101">
    <cfRule type="expression" dxfId="868" priority="12" stopIfTrue="1">
      <formula>AND(OR($A88="",C$87=""),$AE88&lt;&gt;"")</formula>
    </cfRule>
    <cfRule type="expression" dxfId="867" priority="13" stopIfTrue="1">
      <formula>OR($A88="",C$87="")</formula>
    </cfRule>
  </conditionalFormatting>
  <conditionalFormatting sqref="B107 D107:D108 F107:F109 H107:H110 J107:J111 L107:L112 N107:N113 P107:P114 R107:R115 T107:T116 V107:V117 X107:X117 Z107:Z119 AB107:AB120">
    <cfRule type="expression" dxfId="866" priority="14" stopIfTrue="1">
      <formula>AND(OR($A107="",C$106=""),$AE107&lt;&gt;"")</formula>
    </cfRule>
    <cfRule type="expression" dxfId="865" priority="15" stopIfTrue="1">
      <formula>OR($A107="",C$106="")</formula>
    </cfRule>
  </conditionalFormatting>
  <conditionalFormatting sqref="B31 D31:D32 R31:R39 AB31:AB44 Z31:Z43 X31:X42 V31:V41 T31:T40 P31:P38 N31:N37 L31:L36 J31:J35 H31:H34 F31:F33">
    <cfRule type="expression" dxfId="864" priority="16" stopIfTrue="1">
      <formula>AND(OR($A31="",C$30=""),$AE31&lt;&gt;"")</formula>
    </cfRule>
    <cfRule type="expression" dxfId="863" priority="17" stopIfTrue="1">
      <formula>OR($A31="",C$30="")</formula>
    </cfRule>
  </conditionalFormatting>
  <conditionalFormatting sqref="C31 E31:E32 S31:S39 AC31:AC44 AA31:AA43 Y31:Y42 W31:W41 U31:U40 Q31:Q38 O31:O37 M31:M36 K31:K35 I31:I34 G31:G33">
    <cfRule type="expression" dxfId="862" priority="18" stopIfTrue="1">
      <formula>AND(OR($A31="",C$30=""),$AE31&lt;&gt;"")</formula>
    </cfRule>
    <cfRule type="expression" dxfId="861" priority="19" stopIfTrue="1">
      <formula>C$30=""</formula>
    </cfRule>
  </conditionalFormatting>
  <conditionalFormatting sqref="A31:A45 A107:A121 AE107:AE120 B106:AC106 AE88:AE101 A88:A102 B87:AC87 A69:A83 B68:AC68 AE69:AE82 AE50:AE63 B49:AC49 A50:A64 B30:AC30 AE31:AE44">
    <cfRule type="cellIs" dxfId="860" priority="20" stopIfTrue="1" operator="equal">
      <formula>""</formula>
    </cfRule>
  </conditionalFormatting>
  <hyperlinks>
    <hyperlink ref="A1" location="Anagrafica!A1" display="Torna alla scheda Anagrafica" xr:uid="{00000000-0004-0000-3100-000000000000}"/>
  </hyperlinks>
  <pageMargins left="0.39370078740157483" right="0.39370078740157483" top="0.39370078740157483" bottom="0.78740157480314965" header="0.51181102362204722" footer="0.39370078740157483"/>
  <pageSetup paperSize="9" scale="42" orientation="portrait" r:id="rId1"/>
  <headerFooter alignWithMargins="0">
    <oddFooter>&amp;L&amp;"Arial Narrow,Normale"&amp;8&amp;D&amp;R&amp;"Arial Narrow,Normale"&amp;A</oddFoot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Foglio72">
    <tabColor indexed="42"/>
    <pageSetUpPr fitToPage="1"/>
  </sheetPr>
  <dimension ref="A1:AI123"/>
  <sheetViews>
    <sheetView showGridLines="0" view="pageBreakPreview" topLeftCell="A2" zoomScaleNormal="100" workbookViewId="0">
      <selection activeCell="U38" sqref="U38"/>
    </sheetView>
  </sheetViews>
  <sheetFormatPr defaultColWidth="9.140625" defaultRowHeight="12.75" x14ac:dyDescent="0.2"/>
  <cols>
    <col min="1" max="2" width="3.85546875" style="3" customWidth="1"/>
    <col min="3" max="3" width="3.85546875" style="5" bestFit="1" customWidth="1"/>
    <col min="4" max="4" width="3.140625" style="3" customWidth="1"/>
    <col min="5" max="31" width="3" style="3" customWidth="1"/>
    <col min="32" max="32" width="2.42578125" style="3" customWidth="1"/>
    <col min="33" max="33" width="3.5703125" style="26" customWidth="1"/>
    <col min="34" max="35" width="10.85546875" style="3" customWidth="1"/>
    <col min="36" max="43" width="3" style="3" customWidth="1"/>
    <col min="44" max="44" width="3.140625" style="3" customWidth="1"/>
    <col min="45" max="16384" width="9.140625" style="3"/>
  </cols>
  <sheetData>
    <row r="1" spans="1:35" ht="26.25" customHeight="1" x14ac:dyDescent="0.2">
      <c r="A1" s="353" t="s">
        <v>21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</row>
    <row r="2" spans="1:35" s="30" customFormat="1" ht="13.5" x14ac:dyDescent="0.25">
      <c r="A2" s="45" t="s">
        <v>16</v>
      </c>
      <c r="B2" s="46"/>
      <c r="C2" s="47"/>
      <c r="D2" s="48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9"/>
      <c r="AH2" s="49"/>
      <c r="AI2" s="49"/>
    </row>
    <row r="3" spans="1:35" s="31" customFormat="1" ht="13.5" x14ac:dyDescent="0.25">
      <c r="A3" s="50"/>
      <c r="B3" s="50"/>
      <c r="C3" s="51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</row>
    <row r="4" spans="1:35" s="9" customFormat="1" ht="6" customHeight="1" x14ac:dyDescent="0.3">
      <c r="A4" s="52"/>
      <c r="B4" s="52"/>
      <c r="C4" s="53"/>
      <c r="D4" s="54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</row>
    <row r="5" spans="1:35" s="9" customFormat="1" ht="39.75" customHeight="1" x14ac:dyDescent="0.3">
      <c r="A5" s="411" t="str">
        <f>IF(Anagrafica!A3&lt;&gt;"",Anagrafica!A3,"")</f>
        <v>CDC ___/______/______ ANNO_______ (agg. P se plurien.) 
TITOLO DEL CDC______________________________</v>
      </c>
      <c r="B5" s="411"/>
      <c r="C5" s="411"/>
      <c r="D5" s="411"/>
      <c r="E5" s="411"/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  <c r="Q5" s="411"/>
      <c r="R5" s="411"/>
      <c r="S5" s="411"/>
      <c r="T5" s="411"/>
      <c r="U5" s="411"/>
      <c r="V5" s="411"/>
      <c r="W5" s="411"/>
      <c r="X5" s="411"/>
      <c r="Y5" s="411"/>
      <c r="Z5" s="411"/>
      <c r="AA5" s="411"/>
      <c r="AB5" s="411"/>
      <c r="AC5" s="411"/>
      <c r="AD5" s="411"/>
      <c r="AE5" s="411"/>
      <c r="AF5" s="411"/>
      <c r="AG5" s="411"/>
      <c r="AH5" s="411"/>
      <c r="AI5" s="411"/>
    </row>
    <row r="6" spans="1:35" s="9" customFormat="1" ht="20.25" x14ac:dyDescent="0.3">
      <c r="A6" s="33"/>
      <c r="B6" s="33"/>
      <c r="C6" s="58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</row>
    <row r="7" spans="1:35" s="9" customFormat="1" ht="20.25" x14ac:dyDescent="0.3">
      <c r="C7" s="10"/>
      <c r="D7" s="11"/>
    </row>
    <row r="8" spans="1:35" s="72" customFormat="1" ht="18.75" x14ac:dyDescent="0.3">
      <c r="A8" s="412" t="str">
        <f>"Criterio: "&amp; Anagrafica!A54&amp;" - "&amp;Anagrafica!B54</f>
        <v xml:space="preserve">Criterio:  - </v>
      </c>
      <c r="B8" s="412"/>
      <c r="C8" s="412"/>
      <c r="D8" s="412"/>
      <c r="E8" s="412"/>
      <c r="F8" s="412"/>
      <c r="G8" s="412"/>
      <c r="H8" s="412"/>
      <c r="I8" s="412"/>
      <c r="J8" s="412"/>
      <c r="K8" s="412"/>
      <c r="L8" s="412"/>
      <c r="M8" s="412"/>
      <c r="N8" s="412"/>
      <c r="O8" s="412"/>
      <c r="P8" s="412"/>
      <c r="Q8" s="412"/>
      <c r="R8" s="412"/>
      <c r="S8" s="412"/>
      <c r="T8" s="412"/>
      <c r="U8" s="412"/>
      <c r="V8" s="412"/>
      <c r="W8" s="412"/>
      <c r="X8" s="412"/>
      <c r="Y8" s="412"/>
      <c r="Z8" s="412"/>
      <c r="AA8" s="412"/>
      <c r="AB8" s="412"/>
      <c r="AC8" s="412"/>
      <c r="AD8" s="412"/>
      <c r="AE8" s="412"/>
      <c r="AF8" s="412"/>
      <c r="AG8" s="412"/>
      <c r="AH8" s="82" t="s">
        <v>15</v>
      </c>
      <c r="AI8" s="83" t="str">
        <f>IF(+Anagrafica!C54&lt;&gt;"",Anagrafica!C54,"")</f>
        <v/>
      </c>
    </row>
    <row r="9" spans="1:35" s="1" customFormat="1" ht="24" customHeight="1" x14ac:dyDescent="0.3">
      <c r="A9" s="413" t="str">
        <f>"Sottocriterio: " &amp; Anagrafica!A55&amp;" - "&amp;Anagrafica!B55</f>
        <v xml:space="preserve">Sottocriterio:  - </v>
      </c>
      <c r="B9" s="413"/>
      <c r="C9" s="413"/>
      <c r="D9" s="413"/>
      <c r="E9" s="413"/>
      <c r="F9" s="413"/>
      <c r="G9" s="413"/>
      <c r="H9" s="413"/>
      <c r="I9" s="413"/>
      <c r="J9" s="413"/>
      <c r="K9" s="413"/>
      <c r="L9" s="413"/>
      <c r="M9" s="413"/>
      <c r="N9" s="413"/>
      <c r="O9" s="413"/>
      <c r="P9" s="413"/>
      <c r="Q9" s="413"/>
      <c r="R9" s="413"/>
      <c r="S9" s="413"/>
      <c r="T9" s="413"/>
      <c r="U9" s="413"/>
      <c r="V9" s="413"/>
      <c r="W9" s="413"/>
      <c r="X9" s="413"/>
      <c r="Y9" s="413"/>
      <c r="Z9" s="413"/>
      <c r="AA9" s="413"/>
      <c r="AB9" s="413"/>
      <c r="AC9" s="413"/>
      <c r="AD9" s="413"/>
      <c r="AE9" s="413"/>
      <c r="AF9" s="413"/>
      <c r="AG9" s="413"/>
      <c r="AH9" s="65" t="s">
        <v>18</v>
      </c>
      <c r="AI9" s="84" t="str">
        <f>IF(+Anagrafica!C55&lt;&gt;"",Anagrafica!C55,"")</f>
        <v/>
      </c>
    </row>
    <row r="10" spans="1:35" ht="18" x14ac:dyDescent="0.25">
      <c r="B10" s="1"/>
      <c r="D10" s="1"/>
      <c r="AB10" s="4"/>
      <c r="AC10" s="4"/>
      <c r="AD10" s="4"/>
      <c r="AE10" s="4"/>
    </row>
    <row r="11" spans="1:35" ht="29.25" customHeight="1" x14ac:dyDescent="0.2">
      <c r="A11" s="385" t="s">
        <v>17</v>
      </c>
      <c r="B11" s="385"/>
      <c r="C11" s="385"/>
      <c r="D11" s="385"/>
      <c r="E11" s="385"/>
      <c r="F11" s="385"/>
      <c r="G11" s="385"/>
      <c r="H11" s="385"/>
      <c r="I11" s="385"/>
      <c r="J11" s="385"/>
      <c r="K11" s="385"/>
      <c r="L11" s="385"/>
      <c r="M11" s="385"/>
      <c r="N11" s="385"/>
      <c r="O11" s="385"/>
      <c r="P11" s="385"/>
      <c r="Q11" s="385"/>
      <c r="R11" s="385"/>
      <c r="S11" s="385"/>
      <c r="T11" s="385" t="s">
        <v>23</v>
      </c>
      <c r="U11" s="385"/>
      <c r="V11" s="385"/>
      <c r="W11" s="385"/>
      <c r="X11" s="385" t="s">
        <v>25</v>
      </c>
      <c r="Y11" s="385"/>
      <c r="Z11" s="385"/>
      <c r="AA11" s="385"/>
      <c r="AB11" s="385" t="s">
        <v>24</v>
      </c>
      <c r="AC11" s="385"/>
      <c r="AD11" s="385"/>
      <c r="AE11" s="385"/>
      <c r="AF11" s="26"/>
      <c r="AI11" s="21" t="s">
        <v>19</v>
      </c>
    </row>
    <row r="12" spans="1:35" ht="16.5" x14ac:dyDescent="0.3">
      <c r="A12" s="61" t="str">
        <f>IF($AI$9&lt;&gt;"",IF(Anagrafica!A99&lt;&gt;"",Anagrafica!A99,""),"")</f>
        <v/>
      </c>
      <c r="B12" s="409" t="str">
        <f>IF(A12&lt;&gt;"",IF(Anagrafica!B99&lt;&gt;"",Anagrafica!B99,""),"")</f>
        <v/>
      </c>
      <c r="C12" s="409"/>
      <c r="D12" s="409"/>
      <c r="E12" s="409"/>
      <c r="F12" s="409"/>
      <c r="G12" s="409"/>
      <c r="H12" s="409"/>
      <c r="I12" s="409"/>
      <c r="J12" s="409"/>
      <c r="K12" s="409"/>
      <c r="L12" s="409"/>
      <c r="M12" s="409"/>
      <c r="N12" s="409"/>
      <c r="O12" s="409"/>
      <c r="P12" s="409"/>
      <c r="Q12" s="409"/>
      <c r="R12" s="409"/>
      <c r="S12" s="410"/>
      <c r="T12" s="372" t="str">
        <f>IF(A12&lt;&gt;"",IF(AI31&lt;&gt;"",AI31,0)+IF(AI50&lt;&gt;"",AI50,0)+IF(AI69&lt;&gt;"",AI69,0)+IF(AI88&lt;&gt;"",AI88,0)+IF(AI107&lt;&gt;"",AI107,0),"")</f>
        <v/>
      </c>
      <c r="U12" s="373"/>
      <c r="V12" s="373"/>
      <c r="W12" s="373"/>
      <c r="X12" s="372" t="str">
        <f>IF(T12&lt;&gt;"",ROUND(T12/COUNTA(Anagrafica!$B$89:$C$93),3),"")</f>
        <v/>
      </c>
      <c r="Y12" s="373"/>
      <c r="Z12" s="373"/>
      <c r="AA12" s="390"/>
      <c r="AB12" s="372" t="str">
        <f>IF(T12="","",IF(T12&gt;0,ROUND(X12/LARGE($X$12:$AA$26,1),3),0))</f>
        <v/>
      </c>
      <c r="AC12" s="373"/>
      <c r="AD12" s="373"/>
      <c r="AE12" s="390"/>
      <c r="AF12" s="94"/>
      <c r="AG12" s="94"/>
      <c r="AH12" s="95"/>
      <c r="AI12" s="85" t="str">
        <f t="shared" ref="AI12:AI26" si="0">IF(AB12&lt;&gt;"",IF(AB12&gt;0,ROUND(AB12*IF($AI$9&lt;&gt;"",$AI$9,$AI$8),3),0),"")</f>
        <v/>
      </c>
    </row>
    <row r="13" spans="1:35" ht="16.5" x14ac:dyDescent="0.3">
      <c r="A13" s="62" t="str">
        <f>IF($AI$9&lt;&gt;"",IF(Anagrafica!A100&lt;&gt;"",Anagrafica!A100,""),"")</f>
        <v/>
      </c>
      <c r="B13" s="374" t="str">
        <f>IF(A13&lt;&gt;"",IF(Anagrafica!B100&lt;&gt;"",Anagrafica!B100,""),"")</f>
        <v/>
      </c>
      <c r="C13" s="374"/>
      <c r="D13" s="374"/>
      <c r="E13" s="374"/>
      <c r="F13" s="374"/>
      <c r="G13" s="374"/>
      <c r="H13" s="374"/>
      <c r="I13" s="374"/>
      <c r="J13" s="374"/>
      <c r="K13" s="374"/>
      <c r="L13" s="374"/>
      <c r="M13" s="374"/>
      <c r="N13" s="374"/>
      <c r="O13" s="374"/>
      <c r="P13" s="374"/>
      <c r="Q13" s="374"/>
      <c r="R13" s="374"/>
      <c r="S13" s="376"/>
      <c r="T13" s="401" t="str">
        <f t="shared" ref="T13:T26" si="1">IF(A13&lt;&gt;"",IF(AI32&lt;&gt;"",AI32,0)+IF(AI51&lt;&gt;"",AI51,0)+IF(AI70&lt;&gt;"",AI70,0)+IF(AI89&lt;&gt;"",AI89,0)+IF(AI108&lt;&gt;"",AI108,0),"")</f>
        <v/>
      </c>
      <c r="U13" s="402"/>
      <c r="V13" s="402"/>
      <c r="W13" s="402"/>
      <c r="X13" s="401" t="str">
        <f>IF(T13&lt;&gt;"",ROUND(T13/COUNTA(Anagrafica!$B$89:$C$93),3),"")</f>
        <v/>
      </c>
      <c r="Y13" s="402"/>
      <c r="Z13" s="402"/>
      <c r="AA13" s="403"/>
      <c r="AB13" s="401" t="str">
        <f t="shared" ref="AB13:AB26" si="2">IF(T13="","",IF(T13&gt;0,ROUND(X13/LARGE($X$12:$AA$26,1),3),0))</f>
        <v/>
      </c>
      <c r="AC13" s="402"/>
      <c r="AD13" s="402"/>
      <c r="AE13" s="403"/>
      <c r="AF13" s="96"/>
      <c r="AG13" s="96"/>
      <c r="AH13" s="97"/>
      <c r="AI13" s="86" t="str">
        <f t="shared" si="0"/>
        <v/>
      </c>
    </row>
    <row r="14" spans="1:35" ht="16.5" x14ac:dyDescent="0.3">
      <c r="A14" s="62" t="str">
        <f>IF($AI$9&lt;&gt;"",IF(Anagrafica!A101&lt;&gt;"",Anagrafica!A101,""),"")</f>
        <v/>
      </c>
      <c r="B14" s="374" t="str">
        <f>IF(A14&lt;&gt;"",IF(Anagrafica!B101&lt;&gt;"",Anagrafica!B101,""),"")</f>
        <v/>
      </c>
      <c r="C14" s="374"/>
      <c r="D14" s="374"/>
      <c r="E14" s="374"/>
      <c r="F14" s="374"/>
      <c r="G14" s="374"/>
      <c r="H14" s="374"/>
      <c r="I14" s="374"/>
      <c r="J14" s="374"/>
      <c r="K14" s="374"/>
      <c r="L14" s="374"/>
      <c r="M14" s="374"/>
      <c r="N14" s="374"/>
      <c r="O14" s="374"/>
      <c r="P14" s="374"/>
      <c r="Q14" s="374"/>
      <c r="R14" s="374"/>
      <c r="S14" s="376"/>
      <c r="T14" s="401" t="str">
        <f t="shared" si="1"/>
        <v/>
      </c>
      <c r="U14" s="402"/>
      <c r="V14" s="402"/>
      <c r="W14" s="402"/>
      <c r="X14" s="401" t="str">
        <f>IF(T14&lt;&gt;"",ROUND(T14/COUNTA(Anagrafica!$B$89:$C$93),3),"")</f>
        <v/>
      </c>
      <c r="Y14" s="402"/>
      <c r="Z14" s="402"/>
      <c r="AA14" s="403"/>
      <c r="AB14" s="401" t="str">
        <f t="shared" si="2"/>
        <v/>
      </c>
      <c r="AC14" s="402"/>
      <c r="AD14" s="402"/>
      <c r="AE14" s="403"/>
      <c r="AF14" s="96"/>
      <c r="AG14" s="96"/>
      <c r="AH14" s="97"/>
      <c r="AI14" s="86" t="str">
        <f t="shared" si="0"/>
        <v/>
      </c>
    </row>
    <row r="15" spans="1:35" ht="16.5" x14ac:dyDescent="0.3">
      <c r="A15" s="62" t="str">
        <f>IF($AI$9&lt;&gt;"",IF(Anagrafica!A102&lt;&gt;"",Anagrafica!A102,""),"")</f>
        <v/>
      </c>
      <c r="B15" s="374" t="str">
        <f>IF(A15&lt;&gt;"",IF(Anagrafica!B102&lt;&gt;"",Anagrafica!B102,""),"")</f>
        <v/>
      </c>
      <c r="C15" s="374"/>
      <c r="D15" s="374"/>
      <c r="E15" s="374"/>
      <c r="F15" s="374"/>
      <c r="G15" s="374"/>
      <c r="H15" s="374"/>
      <c r="I15" s="374"/>
      <c r="J15" s="374"/>
      <c r="K15" s="374"/>
      <c r="L15" s="374"/>
      <c r="M15" s="374"/>
      <c r="N15" s="374"/>
      <c r="O15" s="374"/>
      <c r="P15" s="374"/>
      <c r="Q15" s="374"/>
      <c r="R15" s="374"/>
      <c r="S15" s="376"/>
      <c r="T15" s="401" t="str">
        <f t="shared" si="1"/>
        <v/>
      </c>
      <c r="U15" s="402"/>
      <c r="V15" s="402"/>
      <c r="W15" s="402"/>
      <c r="X15" s="401" t="str">
        <f>IF(T15&lt;&gt;"",ROUND(T15/COUNTA(Anagrafica!$B$89:$C$93),3),"")</f>
        <v/>
      </c>
      <c r="Y15" s="402"/>
      <c r="Z15" s="402"/>
      <c r="AA15" s="403"/>
      <c r="AB15" s="401" t="str">
        <f t="shared" si="2"/>
        <v/>
      </c>
      <c r="AC15" s="402"/>
      <c r="AD15" s="402"/>
      <c r="AE15" s="403"/>
      <c r="AF15" s="96"/>
      <c r="AG15" s="96"/>
      <c r="AH15" s="97"/>
      <c r="AI15" s="86" t="str">
        <f t="shared" si="0"/>
        <v/>
      </c>
    </row>
    <row r="16" spans="1:35" ht="16.5" x14ac:dyDescent="0.3">
      <c r="A16" s="62" t="str">
        <f>IF($AI$9&lt;&gt;"",IF(Anagrafica!A103&lt;&gt;"",Anagrafica!A103,""),"")</f>
        <v/>
      </c>
      <c r="B16" s="374" t="str">
        <f>IF(A16&lt;&gt;"",IF(Anagrafica!B103&lt;&gt;"",Anagrafica!B103,""),"")</f>
        <v/>
      </c>
      <c r="C16" s="374"/>
      <c r="D16" s="374"/>
      <c r="E16" s="374"/>
      <c r="F16" s="374"/>
      <c r="G16" s="374"/>
      <c r="H16" s="374"/>
      <c r="I16" s="374"/>
      <c r="J16" s="374"/>
      <c r="K16" s="374"/>
      <c r="L16" s="374"/>
      <c r="M16" s="374"/>
      <c r="N16" s="374"/>
      <c r="O16" s="374"/>
      <c r="P16" s="374"/>
      <c r="Q16" s="374"/>
      <c r="R16" s="374"/>
      <c r="S16" s="376"/>
      <c r="T16" s="401" t="str">
        <f t="shared" si="1"/>
        <v/>
      </c>
      <c r="U16" s="402"/>
      <c r="V16" s="402"/>
      <c r="W16" s="402"/>
      <c r="X16" s="401" t="str">
        <f>IF(T16&lt;&gt;"",ROUND(T16/COUNTA(Anagrafica!$B$89:$C$93),3),"")</f>
        <v/>
      </c>
      <c r="Y16" s="402"/>
      <c r="Z16" s="402"/>
      <c r="AA16" s="403"/>
      <c r="AB16" s="401" t="str">
        <f t="shared" si="2"/>
        <v/>
      </c>
      <c r="AC16" s="402"/>
      <c r="AD16" s="402"/>
      <c r="AE16" s="403"/>
      <c r="AF16" s="96"/>
      <c r="AG16" s="96"/>
      <c r="AH16" s="97"/>
      <c r="AI16" s="86" t="str">
        <f t="shared" si="0"/>
        <v/>
      </c>
    </row>
    <row r="17" spans="1:35" ht="16.5" x14ac:dyDescent="0.3">
      <c r="A17" s="62" t="str">
        <f>IF($AI$9&lt;&gt;"",IF(Anagrafica!A104&lt;&gt;"",Anagrafica!A104,""),"")</f>
        <v/>
      </c>
      <c r="B17" s="374" t="str">
        <f>IF(A17&lt;&gt;"",IF(Anagrafica!B104&lt;&gt;"",Anagrafica!B104,""),"")</f>
        <v/>
      </c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4"/>
      <c r="N17" s="374"/>
      <c r="O17" s="374"/>
      <c r="P17" s="374"/>
      <c r="Q17" s="374"/>
      <c r="R17" s="374"/>
      <c r="S17" s="376"/>
      <c r="T17" s="401" t="str">
        <f t="shared" si="1"/>
        <v/>
      </c>
      <c r="U17" s="402"/>
      <c r="V17" s="402"/>
      <c r="W17" s="402"/>
      <c r="X17" s="401" t="str">
        <f>IF(T17&lt;&gt;"",ROUND(T17/COUNTA(Anagrafica!$B$89:$C$93),3),"")</f>
        <v/>
      </c>
      <c r="Y17" s="402"/>
      <c r="Z17" s="402"/>
      <c r="AA17" s="403"/>
      <c r="AB17" s="401" t="str">
        <f t="shared" si="2"/>
        <v/>
      </c>
      <c r="AC17" s="402"/>
      <c r="AD17" s="402"/>
      <c r="AE17" s="403"/>
      <c r="AF17" s="96"/>
      <c r="AG17" s="96"/>
      <c r="AH17" s="97"/>
      <c r="AI17" s="86" t="str">
        <f t="shared" si="0"/>
        <v/>
      </c>
    </row>
    <row r="18" spans="1:35" ht="16.5" x14ac:dyDescent="0.3">
      <c r="A18" s="62" t="str">
        <f>IF($AI$9&lt;&gt;"",IF(Anagrafica!A105&lt;&gt;"",Anagrafica!A105,""),"")</f>
        <v/>
      </c>
      <c r="B18" s="374" t="str">
        <f>IF(A18&lt;&gt;"",IF(Anagrafica!B105&lt;&gt;"",Anagrafica!B105,""),"")</f>
        <v/>
      </c>
      <c r="C18" s="374"/>
      <c r="D18" s="374"/>
      <c r="E18" s="374"/>
      <c r="F18" s="374"/>
      <c r="G18" s="374"/>
      <c r="H18" s="374"/>
      <c r="I18" s="374"/>
      <c r="J18" s="374"/>
      <c r="K18" s="374"/>
      <c r="L18" s="374"/>
      <c r="M18" s="374"/>
      <c r="N18" s="374"/>
      <c r="O18" s="374"/>
      <c r="P18" s="374"/>
      <c r="Q18" s="374"/>
      <c r="R18" s="374"/>
      <c r="S18" s="376"/>
      <c r="T18" s="401" t="str">
        <f t="shared" si="1"/>
        <v/>
      </c>
      <c r="U18" s="402"/>
      <c r="V18" s="402"/>
      <c r="W18" s="402"/>
      <c r="X18" s="401" t="str">
        <f>IF(T18&lt;&gt;"",ROUND(T18/COUNTA(Anagrafica!$B$89:$C$93),3),"")</f>
        <v/>
      </c>
      <c r="Y18" s="402"/>
      <c r="Z18" s="402"/>
      <c r="AA18" s="403"/>
      <c r="AB18" s="401" t="str">
        <f t="shared" si="2"/>
        <v/>
      </c>
      <c r="AC18" s="402"/>
      <c r="AD18" s="402"/>
      <c r="AE18" s="403"/>
      <c r="AF18" s="96"/>
      <c r="AG18" s="96"/>
      <c r="AH18" s="97"/>
      <c r="AI18" s="86" t="str">
        <f t="shared" si="0"/>
        <v/>
      </c>
    </row>
    <row r="19" spans="1:35" ht="16.5" x14ac:dyDescent="0.3">
      <c r="A19" s="62" t="str">
        <f>IF($AI$9&lt;&gt;"",IF(Anagrafica!A106&lt;&gt;"",Anagrafica!A106,""),"")</f>
        <v/>
      </c>
      <c r="B19" s="374" t="str">
        <f>IF(A19&lt;&gt;"",IF(Anagrafica!B106&lt;&gt;"",Anagrafica!B106,""),"")</f>
        <v/>
      </c>
      <c r="C19" s="374"/>
      <c r="D19" s="374"/>
      <c r="E19" s="374"/>
      <c r="F19" s="374"/>
      <c r="G19" s="374"/>
      <c r="H19" s="374"/>
      <c r="I19" s="374"/>
      <c r="J19" s="374"/>
      <c r="K19" s="374"/>
      <c r="L19" s="374"/>
      <c r="M19" s="374"/>
      <c r="N19" s="374"/>
      <c r="O19" s="374"/>
      <c r="P19" s="374"/>
      <c r="Q19" s="374"/>
      <c r="R19" s="374"/>
      <c r="S19" s="376"/>
      <c r="T19" s="401" t="str">
        <f t="shared" si="1"/>
        <v/>
      </c>
      <c r="U19" s="402"/>
      <c r="V19" s="402"/>
      <c r="W19" s="402"/>
      <c r="X19" s="401" t="str">
        <f>IF(T19&lt;&gt;"",ROUND(T19/COUNTA(Anagrafica!$B$89:$C$93),3),"")</f>
        <v/>
      </c>
      <c r="Y19" s="402"/>
      <c r="Z19" s="402"/>
      <c r="AA19" s="403"/>
      <c r="AB19" s="401" t="str">
        <f t="shared" si="2"/>
        <v/>
      </c>
      <c r="AC19" s="402"/>
      <c r="AD19" s="402"/>
      <c r="AE19" s="403"/>
      <c r="AF19" s="96"/>
      <c r="AG19" s="96"/>
      <c r="AH19" s="97"/>
      <c r="AI19" s="86" t="str">
        <f t="shared" si="0"/>
        <v/>
      </c>
    </row>
    <row r="20" spans="1:35" ht="16.5" x14ac:dyDescent="0.3">
      <c r="A20" s="62" t="str">
        <f>IF($AI$9&lt;&gt;"",IF(Anagrafica!A107&lt;&gt;"",Anagrafica!A107,""),"")</f>
        <v/>
      </c>
      <c r="B20" s="374" t="str">
        <f>IF(A20&lt;&gt;"",IF(Anagrafica!B107&lt;&gt;"",Anagrafica!B107,""),"")</f>
        <v/>
      </c>
      <c r="C20" s="374"/>
      <c r="D20" s="374"/>
      <c r="E20" s="374"/>
      <c r="F20" s="374"/>
      <c r="G20" s="374"/>
      <c r="H20" s="374"/>
      <c r="I20" s="374"/>
      <c r="J20" s="374"/>
      <c r="K20" s="374"/>
      <c r="L20" s="374"/>
      <c r="M20" s="374"/>
      <c r="N20" s="374"/>
      <c r="O20" s="374"/>
      <c r="P20" s="374"/>
      <c r="Q20" s="374"/>
      <c r="R20" s="374"/>
      <c r="S20" s="376"/>
      <c r="T20" s="401" t="str">
        <f t="shared" si="1"/>
        <v/>
      </c>
      <c r="U20" s="402"/>
      <c r="V20" s="402"/>
      <c r="W20" s="402"/>
      <c r="X20" s="401" t="str">
        <f>IF(T20&lt;&gt;"",ROUND(T20/COUNTA(Anagrafica!$B$89:$C$93),3),"")</f>
        <v/>
      </c>
      <c r="Y20" s="402"/>
      <c r="Z20" s="402"/>
      <c r="AA20" s="403"/>
      <c r="AB20" s="401" t="str">
        <f t="shared" si="2"/>
        <v/>
      </c>
      <c r="AC20" s="402"/>
      <c r="AD20" s="402"/>
      <c r="AE20" s="403"/>
      <c r="AF20" s="96"/>
      <c r="AG20" s="96"/>
      <c r="AH20" s="97"/>
      <c r="AI20" s="86" t="str">
        <f t="shared" si="0"/>
        <v/>
      </c>
    </row>
    <row r="21" spans="1:35" ht="16.5" x14ac:dyDescent="0.3">
      <c r="A21" s="62" t="str">
        <f>IF($AI$9&lt;&gt;"",IF(Anagrafica!A108&lt;&gt;"",Anagrafica!A108,""),"")</f>
        <v/>
      </c>
      <c r="B21" s="374" t="str">
        <f>IF(A21&lt;&gt;"",IF(Anagrafica!B108&lt;&gt;"",Anagrafica!B108,""),"")</f>
        <v/>
      </c>
      <c r="C21" s="374"/>
      <c r="D21" s="374"/>
      <c r="E21" s="374"/>
      <c r="F21" s="374"/>
      <c r="G21" s="374"/>
      <c r="H21" s="374"/>
      <c r="I21" s="374"/>
      <c r="J21" s="374"/>
      <c r="K21" s="374"/>
      <c r="L21" s="374"/>
      <c r="M21" s="374"/>
      <c r="N21" s="374"/>
      <c r="O21" s="374"/>
      <c r="P21" s="374"/>
      <c r="Q21" s="374"/>
      <c r="R21" s="374"/>
      <c r="S21" s="376"/>
      <c r="T21" s="401" t="str">
        <f t="shared" si="1"/>
        <v/>
      </c>
      <c r="U21" s="402"/>
      <c r="V21" s="402"/>
      <c r="W21" s="402"/>
      <c r="X21" s="401" t="str">
        <f>IF(T21&lt;&gt;"",ROUND(T21/COUNTA(Anagrafica!$B$89:$C$93),3),"")</f>
        <v/>
      </c>
      <c r="Y21" s="402"/>
      <c r="Z21" s="402"/>
      <c r="AA21" s="403"/>
      <c r="AB21" s="401" t="str">
        <f t="shared" si="2"/>
        <v/>
      </c>
      <c r="AC21" s="402"/>
      <c r="AD21" s="402"/>
      <c r="AE21" s="403"/>
      <c r="AF21" s="96"/>
      <c r="AG21" s="96"/>
      <c r="AH21" s="97"/>
      <c r="AI21" s="86" t="str">
        <f t="shared" si="0"/>
        <v/>
      </c>
    </row>
    <row r="22" spans="1:35" ht="16.5" x14ac:dyDescent="0.3">
      <c r="A22" s="62" t="str">
        <f>IF($AI$9&lt;&gt;"",IF(Anagrafica!A109&lt;&gt;"",Anagrafica!A109,""),"")</f>
        <v/>
      </c>
      <c r="B22" s="374" t="str">
        <f>IF(A22&lt;&gt;"",IF(Anagrafica!B109&lt;&gt;"",Anagrafica!B109,""),"")</f>
        <v/>
      </c>
      <c r="C22" s="374"/>
      <c r="D22" s="374"/>
      <c r="E22" s="374"/>
      <c r="F22" s="374"/>
      <c r="G22" s="374"/>
      <c r="H22" s="374"/>
      <c r="I22" s="374"/>
      <c r="J22" s="374"/>
      <c r="K22" s="374"/>
      <c r="L22" s="374"/>
      <c r="M22" s="374"/>
      <c r="N22" s="374"/>
      <c r="O22" s="374"/>
      <c r="P22" s="374"/>
      <c r="Q22" s="374"/>
      <c r="R22" s="374"/>
      <c r="S22" s="376"/>
      <c r="T22" s="401" t="str">
        <f t="shared" si="1"/>
        <v/>
      </c>
      <c r="U22" s="402"/>
      <c r="V22" s="402"/>
      <c r="W22" s="402"/>
      <c r="X22" s="401" t="str">
        <f>IF(T22&lt;&gt;"",ROUND(T22/COUNTA(Anagrafica!$B$89:$C$93),3),"")</f>
        <v/>
      </c>
      <c r="Y22" s="402"/>
      <c r="Z22" s="402"/>
      <c r="AA22" s="403"/>
      <c r="AB22" s="401" t="str">
        <f t="shared" si="2"/>
        <v/>
      </c>
      <c r="AC22" s="402"/>
      <c r="AD22" s="402"/>
      <c r="AE22" s="403"/>
      <c r="AF22" s="96"/>
      <c r="AG22" s="96"/>
      <c r="AH22" s="97"/>
      <c r="AI22" s="86" t="str">
        <f t="shared" si="0"/>
        <v/>
      </c>
    </row>
    <row r="23" spans="1:35" ht="16.5" x14ac:dyDescent="0.3">
      <c r="A23" s="62" t="str">
        <f>IF($AI$9&lt;&gt;"",IF(Anagrafica!A110&lt;&gt;"",Anagrafica!A110,""),"")</f>
        <v/>
      </c>
      <c r="B23" s="374" t="str">
        <f>IF(A23&lt;&gt;"",IF(Anagrafica!B110&lt;&gt;"",Anagrafica!B110,""),"")</f>
        <v/>
      </c>
      <c r="C23" s="374"/>
      <c r="D23" s="374"/>
      <c r="E23" s="374"/>
      <c r="F23" s="374"/>
      <c r="G23" s="374"/>
      <c r="H23" s="374"/>
      <c r="I23" s="374"/>
      <c r="J23" s="374"/>
      <c r="K23" s="374"/>
      <c r="L23" s="374"/>
      <c r="M23" s="374"/>
      <c r="N23" s="374"/>
      <c r="O23" s="374"/>
      <c r="P23" s="374"/>
      <c r="Q23" s="374"/>
      <c r="R23" s="374"/>
      <c r="S23" s="376"/>
      <c r="T23" s="401" t="str">
        <f t="shared" si="1"/>
        <v/>
      </c>
      <c r="U23" s="402"/>
      <c r="V23" s="402"/>
      <c r="W23" s="402"/>
      <c r="X23" s="401" t="str">
        <f>IF(T23&lt;&gt;"",ROUND(T23/COUNTA(Anagrafica!$B$89:$C$93),3),"")</f>
        <v/>
      </c>
      <c r="Y23" s="402"/>
      <c r="Z23" s="402"/>
      <c r="AA23" s="403"/>
      <c r="AB23" s="401" t="str">
        <f t="shared" si="2"/>
        <v/>
      </c>
      <c r="AC23" s="402"/>
      <c r="AD23" s="402"/>
      <c r="AE23" s="403"/>
      <c r="AF23" s="96"/>
      <c r="AG23" s="96"/>
      <c r="AH23" s="97"/>
      <c r="AI23" s="86" t="str">
        <f t="shared" si="0"/>
        <v/>
      </c>
    </row>
    <row r="24" spans="1:35" ht="16.5" x14ac:dyDescent="0.3">
      <c r="A24" s="62" t="str">
        <f>IF($AI$9&lt;&gt;"",IF(Anagrafica!A111&lt;&gt;"",Anagrafica!A111,""),"")</f>
        <v/>
      </c>
      <c r="B24" s="374" t="str">
        <f>IF(A24&lt;&gt;"",IF(Anagrafica!B111&lt;&gt;"",Anagrafica!B111,""),"")</f>
        <v/>
      </c>
      <c r="C24" s="374"/>
      <c r="D24" s="374"/>
      <c r="E24" s="374"/>
      <c r="F24" s="374"/>
      <c r="G24" s="374"/>
      <c r="H24" s="374"/>
      <c r="I24" s="374"/>
      <c r="J24" s="374"/>
      <c r="K24" s="374"/>
      <c r="L24" s="374"/>
      <c r="M24" s="374"/>
      <c r="N24" s="374"/>
      <c r="O24" s="374"/>
      <c r="P24" s="374"/>
      <c r="Q24" s="374"/>
      <c r="R24" s="374"/>
      <c r="S24" s="376"/>
      <c r="T24" s="401" t="str">
        <f t="shared" si="1"/>
        <v/>
      </c>
      <c r="U24" s="402"/>
      <c r="V24" s="402"/>
      <c r="W24" s="402"/>
      <c r="X24" s="401" t="str">
        <f>IF(T24&lt;&gt;"",ROUND(T24/COUNTA(Anagrafica!$B$89:$C$93),3),"")</f>
        <v/>
      </c>
      <c r="Y24" s="402"/>
      <c r="Z24" s="402"/>
      <c r="AA24" s="403"/>
      <c r="AB24" s="401" t="str">
        <f t="shared" si="2"/>
        <v/>
      </c>
      <c r="AC24" s="402"/>
      <c r="AD24" s="402"/>
      <c r="AE24" s="403"/>
      <c r="AF24" s="96"/>
      <c r="AG24" s="96"/>
      <c r="AH24" s="97"/>
      <c r="AI24" s="86" t="str">
        <f t="shared" si="0"/>
        <v/>
      </c>
    </row>
    <row r="25" spans="1:35" ht="16.5" x14ac:dyDescent="0.3">
      <c r="A25" s="62" t="str">
        <f>IF($AI$9&lt;&gt;"",IF(Anagrafica!A112&lt;&gt;"",Anagrafica!A112,""),"")</f>
        <v/>
      </c>
      <c r="B25" s="374" t="str">
        <f>IF(A25&lt;&gt;"",IF(Anagrafica!B112&lt;&gt;"",Anagrafica!B112,""),"")</f>
        <v/>
      </c>
      <c r="C25" s="374"/>
      <c r="D25" s="374"/>
      <c r="E25" s="374"/>
      <c r="F25" s="374"/>
      <c r="G25" s="374"/>
      <c r="H25" s="374"/>
      <c r="I25" s="374"/>
      <c r="J25" s="374"/>
      <c r="K25" s="374"/>
      <c r="L25" s="374"/>
      <c r="M25" s="374"/>
      <c r="N25" s="374"/>
      <c r="O25" s="374"/>
      <c r="P25" s="374"/>
      <c r="Q25" s="374"/>
      <c r="R25" s="374"/>
      <c r="S25" s="376"/>
      <c r="T25" s="401" t="str">
        <f t="shared" si="1"/>
        <v/>
      </c>
      <c r="U25" s="402"/>
      <c r="V25" s="402"/>
      <c r="W25" s="402"/>
      <c r="X25" s="401" t="str">
        <f>IF(T25&lt;&gt;"",ROUND(T25/COUNTA(Anagrafica!$B$89:$C$93),3),"")</f>
        <v/>
      </c>
      <c r="Y25" s="402"/>
      <c r="Z25" s="402"/>
      <c r="AA25" s="403"/>
      <c r="AB25" s="401" t="str">
        <f t="shared" si="2"/>
        <v/>
      </c>
      <c r="AC25" s="402"/>
      <c r="AD25" s="402"/>
      <c r="AE25" s="403"/>
      <c r="AF25" s="96"/>
      <c r="AG25" s="96"/>
      <c r="AH25" s="97"/>
      <c r="AI25" s="86" t="str">
        <f t="shared" si="0"/>
        <v/>
      </c>
    </row>
    <row r="26" spans="1:35" ht="16.5" x14ac:dyDescent="0.3">
      <c r="A26" s="63" t="str">
        <f>IF($AI$9&lt;&gt;"",IF(Anagrafica!A113&lt;&gt;"",Anagrafica!A113,""),"")</f>
        <v/>
      </c>
      <c r="B26" s="379" t="str">
        <f>IF(A26&lt;&gt;"",IF(Anagrafica!B113&lt;&gt;"",Anagrafica!B113,""),"")</f>
        <v/>
      </c>
      <c r="C26" s="379"/>
      <c r="D26" s="379"/>
      <c r="E26" s="379"/>
      <c r="F26" s="379"/>
      <c r="G26" s="379"/>
      <c r="H26" s="379"/>
      <c r="I26" s="379"/>
      <c r="J26" s="379"/>
      <c r="K26" s="379"/>
      <c r="L26" s="379"/>
      <c r="M26" s="379"/>
      <c r="N26" s="379"/>
      <c r="O26" s="379"/>
      <c r="P26" s="379"/>
      <c r="Q26" s="379"/>
      <c r="R26" s="379"/>
      <c r="S26" s="380"/>
      <c r="T26" s="407" t="str">
        <f t="shared" si="1"/>
        <v/>
      </c>
      <c r="U26" s="408"/>
      <c r="V26" s="408"/>
      <c r="W26" s="408"/>
      <c r="X26" s="404" t="str">
        <f>IF(T26&lt;&gt;"",ROUND(T26/COUNTA(Anagrafica!$B$89:$C$93),3),"")</f>
        <v/>
      </c>
      <c r="Y26" s="405"/>
      <c r="Z26" s="405"/>
      <c r="AA26" s="406"/>
      <c r="AB26" s="404" t="str">
        <f t="shared" si="2"/>
        <v/>
      </c>
      <c r="AC26" s="405"/>
      <c r="AD26" s="405"/>
      <c r="AE26" s="406"/>
      <c r="AF26" s="96"/>
      <c r="AG26" s="96"/>
      <c r="AH26" s="97"/>
      <c r="AI26" s="87" t="str">
        <f t="shared" si="0"/>
        <v/>
      </c>
    </row>
    <row r="27" spans="1:35" x14ac:dyDescent="0.2">
      <c r="A27" s="42"/>
      <c r="B27" s="42"/>
      <c r="C27" s="9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378"/>
      <c r="Q27" s="378"/>
      <c r="R27" s="378"/>
      <c r="S27" s="378"/>
      <c r="T27" s="400"/>
      <c r="U27" s="400"/>
      <c r="V27" s="400"/>
      <c r="W27" s="400"/>
      <c r="X27" s="42"/>
      <c r="Y27" s="42"/>
      <c r="Z27" s="42"/>
      <c r="AA27" s="42"/>
      <c r="AB27" s="26"/>
      <c r="AC27" s="26"/>
      <c r="AD27" s="26"/>
      <c r="AE27" s="26"/>
      <c r="AF27" s="104"/>
      <c r="AG27" s="104"/>
      <c r="AH27" s="103"/>
      <c r="AI27" s="42"/>
    </row>
    <row r="29" spans="1:35" s="20" customFormat="1" ht="16.5" x14ac:dyDescent="0.3">
      <c r="A29" s="19" t="str">
        <f>IF(Anagrafica!A89&lt;&gt;"",Anagrafica!A89&amp;" - "&amp;Anagrafica!B89,"")</f>
        <v>1 - Commissario 1</v>
      </c>
      <c r="C29" s="28"/>
      <c r="AG29" s="28"/>
    </row>
    <row r="30" spans="1:35" s="5" customFormat="1" ht="13.5" customHeight="1" x14ac:dyDescent="0.2">
      <c r="A30" s="4" t="s">
        <v>10</v>
      </c>
      <c r="C30" s="60" t="str">
        <f>$A$13</f>
        <v/>
      </c>
      <c r="E30" s="60" t="str">
        <f>+$A$14</f>
        <v/>
      </c>
      <c r="G30" s="60" t="str">
        <f>+$A$15</f>
        <v/>
      </c>
      <c r="I30" s="60" t="str">
        <f>+$A$16</f>
        <v/>
      </c>
      <c r="K30" s="60" t="str">
        <f>+$A$17</f>
        <v/>
      </c>
      <c r="M30" s="60" t="str">
        <f>+$A$18</f>
        <v/>
      </c>
      <c r="O30" s="60" t="str">
        <f>+$A$19</f>
        <v/>
      </c>
      <c r="Q30" s="60" t="str">
        <f>+$A$20</f>
        <v/>
      </c>
      <c r="S30" s="60" t="str">
        <f>+$A$21</f>
        <v/>
      </c>
      <c r="U30" s="60" t="str">
        <f>+$A$22</f>
        <v/>
      </c>
      <c r="W30" s="60" t="str">
        <f>+$A$23</f>
        <v/>
      </c>
      <c r="Y30" s="60" t="str">
        <f>+$A$24</f>
        <v/>
      </c>
      <c r="AA30" s="60" t="str">
        <f>+$A$25</f>
        <v/>
      </c>
      <c r="AC30" s="60" t="str">
        <f>+$A$26</f>
        <v/>
      </c>
      <c r="AE30" s="26"/>
      <c r="AG30" s="4" t="s">
        <v>10</v>
      </c>
      <c r="AH30" s="5" t="s">
        <v>1</v>
      </c>
      <c r="AI30" s="5" t="s">
        <v>0</v>
      </c>
    </row>
    <row r="31" spans="1:35" ht="13.5" x14ac:dyDescent="0.25">
      <c r="A31" s="59" t="str">
        <f>+$A$12</f>
        <v/>
      </c>
      <c r="B31" s="22"/>
      <c r="C31" s="23"/>
      <c r="D31" s="22"/>
      <c r="E31" s="23"/>
      <c r="F31" s="22"/>
      <c r="G31" s="23"/>
      <c r="H31" s="22"/>
      <c r="I31" s="23"/>
      <c r="J31" s="22"/>
      <c r="K31" s="23"/>
      <c r="L31" s="22"/>
      <c r="M31" s="23"/>
      <c r="N31" s="22"/>
      <c r="O31" s="23"/>
      <c r="P31" s="22"/>
      <c r="Q31" s="23"/>
      <c r="R31" s="22"/>
      <c r="S31" s="23"/>
      <c r="T31" s="22"/>
      <c r="U31" s="23"/>
      <c r="V31" s="22"/>
      <c r="W31" s="23"/>
      <c r="X31" s="22"/>
      <c r="Y31" s="23"/>
      <c r="Z31" s="22"/>
      <c r="AA31" s="23"/>
      <c r="AB31" s="22"/>
      <c r="AC31" s="23"/>
      <c r="AE31" s="29" t="str">
        <f t="shared" ref="AE31:AE44" si="3">IF(OR(A31="",AND(A31&lt;&gt;"",A32="")),"",SUM(B31,D31,F31,H31,J31,L31,N31,P31,R31,T31,V31,X31,Z31,AB31))</f>
        <v/>
      </c>
      <c r="AG31" s="6" t="str">
        <f>+$A$12</f>
        <v/>
      </c>
      <c r="AH31" s="6" t="str">
        <f>IF(A31&lt;&gt;"",AE31,"")</f>
        <v/>
      </c>
      <c r="AI31" s="105" t="str">
        <f>IF(AH31="","",IF(AH31&gt;0,ROUND(AH31/LARGE(AH31:AH45,1),3),0))</f>
        <v/>
      </c>
    </row>
    <row r="32" spans="1:35" ht="13.5" x14ac:dyDescent="0.25">
      <c r="A32" s="59" t="str">
        <f>+$A$13</f>
        <v/>
      </c>
      <c r="B32" s="24"/>
      <c r="C32" s="24"/>
      <c r="D32" s="22"/>
      <c r="E32" s="23"/>
      <c r="F32" s="22"/>
      <c r="G32" s="23"/>
      <c r="H32" s="22"/>
      <c r="I32" s="23"/>
      <c r="J32" s="22"/>
      <c r="K32" s="23"/>
      <c r="L32" s="22"/>
      <c r="M32" s="23"/>
      <c r="N32" s="22"/>
      <c r="O32" s="23"/>
      <c r="P32" s="22"/>
      <c r="Q32" s="23"/>
      <c r="R32" s="22"/>
      <c r="S32" s="23"/>
      <c r="T32" s="22"/>
      <c r="U32" s="23"/>
      <c r="V32" s="22"/>
      <c r="W32" s="23"/>
      <c r="X32" s="22"/>
      <c r="Y32" s="23"/>
      <c r="Z32" s="22"/>
      <c r="AA32" s="23"/>
      <c r="AB32" s="22"/>
      <c r="AC32" s="23"/>
      <c r="AE32" s="29" t="str">
        <f t="shared" si="3"/>
        <v/>
      </c>
      <c r="AG32" s="7" t="str">
        <f>+$A$13</f>
        <v/>
      </c>
      <c r="AH32" s="7" t="str">
        <f>IF(A32&lt;&gt;"",IF(AE32&lt;&gt;"",AE32,0)+IF(C46&lt;&gt;"",C46,0),"")</f>
        <v/>
      </c>
      <c r="AI32" s="106" t="str">
        <f>IF(AH32="","",IF(AH32&gt;0,ROUND(AH32/LARGE(AH31:AH45,1),3),0))</f>
        <v/>
      </c>
    </row>
    <row r="33" spans="1:35" ht="13.5" x14ac:dyDescent="0.25">
      <c r="A33" s="59" t="str">
        <f>+$A$14</f>
        <v/>
      </c>
      <c r="B33" s="24"/>
      <c r="C33" s="24"/>
      <c r="D33" s="24"/>
      <c r="E33" s="24"/>
      <c r="F33" s="22"/>
      <c r="G33" s="23"/>
      <c r="H33" s="22"/>
      <c r="I33" s="23"/>
      <c r="J33" s="22"/>
      <c r="K33" s="23"/>
      <c r="L33" s="22"/>
      <c r="M33" s="23"/>
      <c r="N33" s="22"/>
      <c r="O33" s="23"/>
      <c r="P33" s="22"/>
      <c r="Q33" s="23"/>
      <c r="R33" s="22"/>
      <c r="S33" s="23"/>
      <c r="T33" s="22"/>
      <c r="U33" s="23"/>
      <c r="V33" s="22"/>
      <c r="W33" s="23"/>
      <c r="X33" s="22"/>
      <c r="Y33" s="23"/>
      <c r="Z33" s="22"/>
      <c r="AA33" s="23"/>
      <c r="AB33" s="22"/>
      <c r="AC33" s="23"/>
      <c r="AE33" s="29" t="str">
        <f t="shared" si="3"/>
        <v/>
      </c>
      <c r="AG33" s="7" t="str">
        <f>+$A$14</f>
        <v/>
      </c>
      <c r="AH33" s="7" t="str">
        <f>IF(A33&lt;&gt;"",IF(AE33&lt;&gt;"",AE33,0)+IF(E46&lt;&gt;"",E46,0),"")</f>
        <v/>
      </c>
      <c r="AI33" s="106" t="str">
        <f>IF(AH33="","",IF(AH33&gt;0,ROUND(AH33/LARGE(AH31:AH45,1),3),0))</f>
        <v/>
      </c>
    </row>
    <row r="34" spans="1:35" ht="13.5" x14ac:dyDescent="0.25">
      <c r="A34" s="59" t="str">
        <f>+$A$15</f>
        <v/>
      </c>
      <c r="B34" s="24"/>
      <c r="C34" s="24"/>
      <c r="D34" s="24"/>
      <c r="E34" s="24"/>
      <c r="F34" s="24"/>
      <c r="G34" s="24"/>
      <c r="H34" s="22"/>
      <c r="I34" s="23"/>
      <c r="J34" s="22"/>
      <c r="K34" s="23"/>
      <c r="L34" s="22"/>
      <c r="M34" s="23"/>
      <c r="N34" s="22"/>
      <c r="O34" s="23"/>
      <c r="P34" s="22"/>
      <c r="Q34" s="23"/>
      <c r="R34" s="22"/>
      <c r="S34" s="23"/>
      <c r="T34" s="22"/>
      <c r="U34" s="23"/>
      <c r="V34" s="22"/>
      <c r="W34" s="23"/>
      <c r="X34" s="22"/>
      <c r="Y34" s="23"/>
      <c r="Z34" s="22"/>
      <c r="AA34" s="23"/>
      <c r="AB34" s="22"/>
      <c r="AC34" s="23"/>
      <c r="AE34" s="29" t="str">
        <f t="shared" si="3"/>
        <v/>
      </c>
      <c r="AG34" s="7" t="str">
        <f>+$A$15</f>
        <v/>
      </c>
      <c r="AH34" s="7" t="str">
        <f>IF(A34&lt;&gt;"",IF(AE34&lt;&gt;"",AE34,0)+IF(G46&lt;&gt;"",G46,0),"")</f>
        <v/>
      </c>
      <c r="AI34" s="106" t="str">
        <f>IF(AH34="","",IF(AH34&gt;0,ROUND(AH34/LARGE(AH31:AH45,1),3),0))</f>
        <v/>
      </c>
    </row>
    <row r="35" spans="1:35" ht="13.5" x14ac:dyDescent="0.25">
      <c r="A35" s="59" t="str">
        <f>+$A$16</f>
        <v/>
      </c>
      <c r="B35" s="24"/>
      <c r="C35" s="24"/>
      <c r="D35" s="24"/>
      <c r="E35" s="24"/>
      <c r="F35" s="24"/>
      <c r="G35" s="24"/>
      <c r="H35" s="24"/>
      <c r="I35" s="24"/>
      <c r="J35" s="22"/>
      <c r="K35" s="23"/>
      <c r="L35" s="22"/>
      <c r="M35" s="23"/>
      <c r="N35" s="22"/>
      <c r="O35" s="23"/>
      <c r="P35" s="22"/>
      <c r="Q35" s="23"/>
      <c r="R35" s="22"/>
      <c r="S35" s="23"/>
      <c r="T35" s="22"/>
      <c r="U35" s="23"/>
      <c r="V35" s="22"/>
      <c r="W35" s="23"/>
      <c r="X35" s="22"/>
      <c r="Y35" s="23"/>
      <c r="Z35" s="22"/>
      <c r="AA35" s="23"/>
      <c r="AB35" s="22"/>
      <c r="AC35" s="23"/>
      <c r="AE35" s="29" t="str">
        <f t="shared" si="3"/>
        <v/>
      </c>
      <c r="AG35" s="7" t="str">
        <f>+$A$16</f>
        <v/>
      </c>
      <c r="AH35" s="7" t="str">
        <f>IF(A35&lt;&gt;"",IF(AE35&lt;&gt;"",AE35,0)+IF(I46&lt;&gt;"",I46,0),"")</f>
        <v/>
      </c>
      <c r="AI35" s="106" t="str">
        <f>IF(AH35="","",IF(AH35&gt;0,ROUND(AH35/LARGE(AH31:AH45,1),3),0))</f>
        <v/>
      </c>
    </row>
    <row r="36" spans="1:35" ht="13.5" x14ac:dyDescent="0.25">
      <c r="A36" s="59" t="str">
        <f>+$A$17</f>
        <v/>
      </c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2"/>
      <c r="M36" s="23"/>
      <c r="N36" s="22"/>
      <c r="O36" s="23"/>
      <c r="P36" s="22"/>
      <c r="Q36" s="23"/>
      <c r="R36" s="22"/>
      <c r="S36" s="23"/>
      <c r="T36" s="22"/>
      <c r="U36" s="23"/>
      <c r="V36" s="22"/>
      <c r="W36" s="23"/>
      <c r="X36" s="22"/>
      <c r="Y36" s="23"/>
      <c r="Z36" s="22"/>
      <c r="AA36" s="23"/>
      <c r="AB36" s="22"/>
      <c r="AC36" s="23"/>
      <c r="AE36" s="29" t="str">
        <f t="shared" si="3"/>
        <v/>
      </c>
      <c r="AG36" s="7" t="str">
        <f>+$A$17</f>
        <v/>
      </c>
      <c r="AH36" s="7" t="str">
        <f>IF(A36&lt;&gt;"",IF(AE36&lt;&gt;"",AE36,0)+IF(K46&lt;&gt;"",K46,0),"")</f>
        <v/>
      </c>
      <c r="AI36" s="106" t="str">
        <f>IF(AH36="","",IF(AH36&gt;0,ROUND(AH36/LARGE(AH31:AH45,1),3),0))</f>
        <v/>
      </c>
    </row>
    <row r="37" spans="1:35" ht="13.5" x14ac:dyDescent="0.25">
      <c r="A37" s="59" t="str">
        <f>+$A$18</f>
        <v/>
      </c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2"/>
      <c r="O37" s="23"/>
      <c r="P37" s="22"/>
      <c r="Q37" s="23"/>
      <c r="R37" s="22"/>
      <c r="S37" s="23"/>
      <c r="T37" s="22"/>
      <c r="U37" s="23"/>
      <c r="V37" s="22"/>
      <c r="W37" s="23"/>
      <c r="X37" s="22"/>
      <c r="Y37" s="23"/>
      <c r="Z37" s="22"/>
      <c r="AA37" s="23"/>
      <c r="AB37" s="22"/>
      <c r="AC37" s="23"/>
      <c r="AE37" s="29" t="str">
        <f t="shared" si="3"/>
        <v/>
      </c>
      <c r="AG37" s="7" t="str">
        <f>+$A$18</f>
        <v/>
      </c>
      <c r="AH37" s="7" t="str">
        <f>IF(A37&lt;&gt;"",IF(AE37&lt;&gt;"",AE37,0)+IF(M46&lt;&gt;"",M46,0),"")</f>
        <v/>
      </c>
      <c r="AI37" s="106" t="str">
        <f>IF(AH37="","",IF(AH37&gt;0,ROUND(AH37/LARGE(AH31:AH45,1),3),0))</f>
        <v/>
      </c>
    </row>
    <row r="38" spans="1:35" ht="13.5" x14ac:dyDescent="0.25">
      <c r="A38" s="59" t="str">
        <f>+$A$19</f>
        <v/>
      </c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2"/>
      <c r="Q38" s="23"/>
      <c r="R38" s="22"/>
      <c r="S38" s="23"/>
      <c r="T38" s="22"/>
      <c r="U38" s="23"/>
      <c r="V38" s="22"/>
      <c r="W38" s="23"/>
      <c r="X38" s="22"/>
      <c r="Y38" s="23"/>
      <c r="Z38" s="22"/>
      <c r="AA38" s="23"/>
      <c r="AB38" s="22"/>
      <c r="AC38" s="23"/>
      <c r="AE38" s="29" t="str">
        <f t="shared" si="3"/>
        <v/>
      </c>
      <c r="AG38" s="7" t="str">
        <f>+$A$19</f>
        <v/>
      </c>
      <c r="AH38" s="7" t="str">
        <f>IF(A38&lt;&gt;"",IF(AE38&lt;&gt;"",AE38,0)+IF(O46&lt;&gt;"",O46,0),"")</f>
        <v/>
      </c>
      <c r="AI38" s="106" t="str">
        <f>IF(AH38="","",IF(AH38&gt;0,ROUND(AH38/LARGE(AH31:AH45,1),3),0))</f>
        <v/>
      </c>
    </row>
    <row r="39" spans="1:35" ht="13.5" x14ac:dyDescent="0.25">
      <c r="A39" s="59" t="str">
        <f>+$A$20</f>
        <v/>
      </c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2"/>
      <c r="S39" s="23"/>
      <c r="T39" s="22"/>
      <c r="U39" s="23"/>
      <c r="V39" s="22"/>
      <c r="W39" s="23"/>
      <c r="X39" s="22"/>
      <c r="Y39" s="23"/>
      <c r="Z39" s="22"/>
      <c r="AA39" s="23"/>
      <c r="AB39" s="22"/>
      <c r="AC39" s="23"/>
      <c r="AE39" s="29" t="str">
        <f t="shared" si="3"/>
        <v/>
      </c>
      <c r="AG39" s="7" t="str">
        <f>+$A$20</f>
        <v/>
      </c>
      <c r="AH39" s="7" t="str">
        <f>IF(A39&lt;&gt;"",IF(AE39&lt;&gt;"",AE39,0)+IF(Q46&lt;&gt;"",Q46,0),"")</f>
        <v/>
      </c>
      <c r="AI39" s="106" t="str">
        <f>IF(AH39="","",IF(AH39&gt;0,ROUND(AH39/LARGE(AH31:AH45,1),3),0))</f>
        <v/>
      </c>
    </row>
    <row r="40" spans="1:35" ht="13.5" x14ac:dyDescent="0.25">
      <c r="A40" s="59" t="str">
        <f>+$A$21</f>
        <v/>
      </c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2"/>
      <c r="U40" s="23"/>
      <c r="V40" s="22"/>
      <c r="W40" s="23"/>
      <c r="X40" s="22"/>
      <c r="Y40" s="23"/>
      <c r="Z40" s="22"/>
      <c r="AA40" s="23"/>
      <c r="AB40" s="22"/>
      <c r="AC40" s="23"/>
      <c r="AE40" s="29" t="str">
        <f t="shared" si="3"/>
        <v/>
      </c>
      <c r="AG40" s="7" t="str">
        <f>+$A$21</f>
        <v/>
      </c>
      <c r="AH40" s="7" t="str">
        <f>IF(A40&lt;&gt;"",IF(AE40&lt;&gt;"",AE40,0)+IF(S46&lt;&gt;"",S46,0),"")</f>
        <v/>
      </c>
      <c r="AI40" s="106" t="str">
        <f>IF(AH40="","",IF(AH40&gt;0,ROUND(AH40/LARGE(AH31:AH45,1),3),0))</f>
        <v/>
      </c>
    </row>
    <row r="41" spans="1:35" ht="13.5" x14ac:dyDescent="0.25">
      <c r="A41" s="59" t="str">
        <f>+$A$22</f>
        <v/>
      </c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2"/>
      <c r="W41" s="23"/>
      <c r="X41" s="22"/>
      <c r="Y41" s="23"/>
      <c r="Z41" s="22"/>
      <c r="AA41" s="23"/>
      <c r="AB41" s="22"/>
      <c r="AC41" s="23"/>
      <c r="AE41" s="29" t="str">
        <f t="shared" si="3"/>
        <v/>
      </c>
      <c r="AG41" s="7" t="str">
        <f>+$A$22</f>
        <v/>
      </c>
      <c r="AH41" s="7" t="str">
        <f>IF(A41&lt;&gt;"",IF(AE41&lt;&gt;"",AE41,0)+IF(U46&lt;&gt;"",U46,0),"")</f>
        <v/>
      </c>
      <c r="AI41" s="106" t="str">
        <f>IF(AH41="","",IF(AH41&gt;0,ROUND(AH41/LARGE(AH31:AH45,1),3),0))</f>
        <v/>
      </c>
    </row>
    <row r="42" spans="1:35" ht="13.5" x14ac:dyDescent="0.25">
      <c r="A42" s="59" t="str">
        <f>+$A$23</f>
        <v/>
      </c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2"/>
      <c r="Y42" s="23"/>
      <c r="Z42" s="22"/>
      <c r="AA42" s="23"/>
      <c r="AB42" s="22"/>
      <c r="AC42" s="23"/>
      <c r="AE42" s="29" t="str">
        <f t="shared" si="3"/>
        <v/>
      </c>
      <c r="AG42" s="7" t="str">
        <f>+$A$23</f>
        <v/>
      </c>
      <c r="AH42" s="7" t="str">
        <f>IF(A42&lt;&gt;"",IF(AE42&lt;&gt;"",AE42,0)+IF(W46&lt;&gt;"",W46,0),"")</f>
        <v/>
      </c>
      <c r="AI42" s="106" t="str">
        <f>IF(AH42="","",IF(AH42&gt;0,ROUND(AH42/LARGE(AH31:AH45,1),3),0))</f>
        <v/>
      </c>
    </row>
    <row r="43" spans="1:35" ht="13.5" x14ac:dyDescent="0.25">
      <c r="A43" s="59" t="str">
        <f>+$A$24</f>
        <v/>
      </c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2"/>
      <c r="AA43" s="23"/>
      <c r="AB43" s="22"/>
      <c r="AC43" s="23"/>
      <c r="AE43" s="29" t="str">
        <f t="shared" si="3"/>
        <v/>
      </c>
      <c r="AG43" s="7" t="str">
        <f>+$A$24</f>
        <v/>
      </c>
      <c r="AH43" s="7" t="str">
        <f>IF(A43&lt;&gt;"",IF(AE43&lt;&gt;"",AE43,0)+IF(Y46&lt;&gt;"",Y46,0),"")</f>
        <v/>
      </c>
      <c r="AI43" s="106" t="str">
        <f>IF(AH43="","",IF(AH43&gt;0,ROUND(AH43/LARGE(AH31:AH45,1),3),0))</f>
        <v/>
      </c>
    </row>
    <row r="44" spans="1:35" ht="13.5" x14ac:dyDescent="0.25">
      <c r="A44" s="59" t="str">
        <f>+$A$25</f>
        <v/>
      </c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2"/>
      <c r="AC44" s="23"/>
      <c r="AE44" s="29" t="str">
        <f t="shared" si="3"/>
        <v/>
      </c>
      <c r="AG44" s="7" t="str">
        <f>+$A$25</f>
        <v/>
      </c>
      <c r="AH44" s="7" t="str">
        <f>IF(A44&lt;&gt;"",IF(AE44&lt;&gt;"",AE44,0)+IF(AA46&lt;&gt;"",AA46,0),"")</f>
        <v/>
      </c>
      <c r="AI44" s="106" t="str">
        <f>IF(AH44="","",IF(AH44&gt;0,ROUND(AH44/LARGE(AH31:AH45,1),3),0))</f>
        <v/>
      </c>
    </row>
    <row r="45" spans="1:35" x14ac:dyDescent="0.2">
      <c r="A45" s="59" t="str">
        <f>+$A$26</f>
        <v/>
      </c>
      <c r="C45" s="3"/>
      <c r="AE45" s="26"/>
      <c r="AG45" s="40" t="str">
        <f>+$A$26</f>
        <v/>
      </c>
      <c r="AH45" s="40" t="str">
        <f>IF(A45&lt;&gt;"",IF(AE45&lt;&gt;"",AE45,0)+IF(AC46&lt;&gt;"",AC46,0),"")</f>
        <v/>
      </c>
      <c r="AI45" s="107" t="str">
        <f>IF(AH45="","",IF(AH45&gt;0,ROUND(AH45/LARGE(AH31:AH45,1),3),0))</f>
        <v/>
      </c>
    </row>
    <row r="46" spans="1:35" s="26" customFormat="1" x14ac:dyDescent="0.2">
      <c r="C46" s="27" t="str">
        <f>IF(C30="","",SUM(C31:C44))</f>
        <v/>
      </c>
      <c r="E46" s="27" t="str">
        <f>IF(E30="","",SUM(E31:E44))</f>
        <v/>
      </c>
      <c r="G46" s="27" t="str">
        <f>IF(G30="","",SUM(G31:G44))</f>
        <v/>
      </c>
      <c r="I46" s="27" t="str">
        <f>IF(I30="","",SUM(I31:I44))</f>
        <v/>
      </c>
      <c r="K46" s="27" t="str">
        <f>IF(K30="","",SUM(K31:K44))</f>
        <v/>
      </c>
      <c r="M46" s="27" t="str">
        <f>IF(M30="","",SUM(M31:M44))</f>
        <v/>
      </c>
      <c r="O46" s="27" t="str">
        <f>IF(O30="","",SUM(O31:O44))</f>
        <v/>
      </c>
      <c r="Q46" s="27" t="str">
        <f>IF(Q30="","",SUM(Q31:Q44))</f>
        <v/>
      </c>
      <c r="S46" s="27" t="str">
        <f>IF(S30="","",SUM(S31:S44))</f>
        <v/>
      </c>
      <c r="U46" s="27" t="str">
        <f>IF(U30="","",SUM(U31:U44))</f>
        <v/>
      </c>
      <c r="W46" s="27" t="str">
        <f>IF(W30="","",SUM(W31:W44))</f>
        <v/>
      </c>
      <c r="X46" s="27"/>
      <c r="Y46" s="27" t="str">
        <f>IF(Y30="","",SUM(Y31:Y44))</f>
        <v/>
      </c>
      <c r="AA46" s="27" t="str">
        <f>IF(AA30="","",SUM(AA31:AA44))</f>
        <v/>
      </c>
      <c r="AC46" s="27" t="str">
        <f>IF(AC30="","",SUM(AC31:AC44))</f>
        <v/>
      </c>
      <c r="AG46" s="41"/>
      <c r="AH46" s="93"/>
      <c r="AI46" s="41"/>
    </row>
    <row r="47" spans="1:35" ht="24" customHeight="1" x14ac:dyDescent="0.2">
      <c r="AC47" s="8" t="str">
        <f>"Firma ("&amp;Anagrafica!B89&amp;")"</f>
        <v>Firma (Commissario 1)</v>
      </c>
      <c r="AE47" s="88"/>
      <c r="AF47" s="88"/>
      <c r="AG47" s="89"/>
      <c r="AH47" s="88"/>
      <c r="AI47" s="88"/>
    </row>
    <row r="48" spans="1:35" ht="18.75" x14ac:dyDescent="0.3">
      <c r="A48" s="19" t="str">
        <f>IF(Anagrafica!A90&lt;&gt;"",Anagrafica!A90&amp;" - "&amp;Anagrafica!B90,"")</f>
        <v>2 - Commissario 2</v>
      </c>
      <c r="B48" s="20"/>
      <c r="D48" s="1"/>
      <c r="AE48" s="90"/>
      <c r="AF48" s="90"/>
      <c r="AG48" s="91"/>
      <c r="AH48" s="90"/>
      <c r="AI48" s="90"/>
    </row>
    <row r="49" spans="1:35" s="5" customFormat="1" ht="13.5" customHeight="1" x14ac:dyDescent="0.2">
      <c r="A49" s="4" t="s">
        <v>10</v>
      </c>
      <c r="C49" s="60" t="str">
        <f>$A$13</f>
        <v/>
      </c>
      <c r="E49" s="60" t="str">
        <f>+$A$14</f>
        <v/>
      </c>
      <c r="G49" s="60" t="str">
        <f>+$A$15</f>
        <v/>
      </c>
      <c r="I49" s="60" t="str">
        <f>+$A$16</f>
        <v/>
      </c>
      <c r="K49" s="60" t="str">
        <f>+$A$17</f>
        <v/>
      </c>
      <c r="M49" s="60" t="str">
        <f>+$A$18</f>
        <v/>
      </c>
      <c r="O49" s="60" t="str">
        <f>+$A$19</f>
        <v/>
      </c>
      <c r="Q49" s="60" t="str">
        <f>+$A$20</f>
        <v/>
      </c>
      <c r="S49" s="60" t="str">
        <f>+$A$21</f>
        <v/>
      </c>
      <c r="U49" s="60" t="str">
        <f>+$A$22</f>
        <v/>
      </c>
      <c r="W49" s="60" t="str">
        <f>+$A$23</f>
        <v/>
      </c>
      <c r="Y49" s="60" t="str">
        <f>+$A$24</f>
        <v/>
      </c>
      <c r="AA49" s="60" t="str">
        <f>+$A$25</f>
        <v/>
      </c>
      <c r="AC49" s="60" t="str">
        <f>+$A$26</f>
        <v/>
      </c>
      <c r="AE49" s="26"/>
      <c r="AG49" s="4" t="s">
        <v>10</v>
      </c>
      <c r="AH49" s="5" t="s">
        <v>1</v>
      </c>
      <c r="AI49" s="5" t="s">
        <v>0</v>
      </c>
    </row>
    <row r="50" spans="1:35" ht="13.5" x14ac:dyDescent="0.25">
      <c r="A50" s="59" t="str">
        <f>+$A$12</f>
        <v/>
      </c>
      <c r="B50" s="22"/>
      <c r="C50" s="23"/>
      <c r="D50" s="22"/>
      <c r="E50" s="23"/>
      <c r="F50" s="22"/>
      <c r="G50" s="23"/>
      <c r="H50" s="22"/>
      <c r="I50" s="23"/>
      <c r="J50" s="22"/>
      <c r="K50" s="23"/>
      <c r="L50" s="22"/>
      <c r="M50" s="23"/>
      <c r="N50" s="22"/>
      <c r="O50" s="23"/>
      <c r="P50" s="22"/>
      <c r="Q50" s="23"/>
      <c r="R50" s="22"/>
      <c r="S50" s="23"/>
      <c r="T50" s="22"/>
      <c r="U50" s="23"/>
      <c r="V50" s="22"/>
      <c r="W50" s="23"/>
      <c r="X50" s="22"/>
      <c r="Y50" s="23"/>
      <c r="Z50" s="22"/>
      <c r="AA50" s="23"/>
      <c r="AB50" s="22"/>
      <c r="AC50" s="23"/>
      <c r="AE50" s="29" t="str">
        <f t="shared" ref="AE50:AE63" si="4">IF(OR(A50="",AND(A50&lt;&gt;"",A51="")),"",SUM(B50,D50,F50,H50,J50,L50,N50,P50,R50,T50,V50,X50,Z50,AB50))</f>
        <v/>
      </c>
      <c r="AG50" s="6" t="str">
        <f>+$A$12</f>
        <v/>
      </c>
      <c r="AH50" s="6" t="str">
        <f>IF(A50&lt;&gt;"",AE50,"")</f>
        <v/>
      </c>
      <c r="AI50" s="105" t="str">
        <f>IF(AH50="","",IF(AH50&gt;0,ROUND(AH50/LARGE(AH50:AH64,1),3),0))</f>
        <v/>
      </c>
    </row>
    <row r="51" spans="1:35" ht="13.5" x14ac:dyDescent="0.25">
      <c r="A51" s="59" t="str">
        <f>+$A$13</f>
        <v/>
      </c>
      <c r="B51" s="24"/>
      <c r="C51" s="24"/>
      <c r="D51" s="22"/>
      <c r="E51" s="23"/>
      <c r="F51" s="22"/>
      <c r="G51" s="23"/>
      <c r="H51" s="22"/>
      <c r="I51" s="23"/>
      <c r="J51" s="22"/>
      <c r="K51" s="23"/>
      <c r="L51" s="22"/>
      <c r="M51" s="23"/>
      <c r="N51" s="22"/>
      <c r="O51" s="23"/>
      <c r="P51" s="22"/>
      <c r="Q51" s="23"/>
      <c r="R51" s="22"/>
      <c r="S51" s="23"/>
      <c r="T51" s="22"/>
      <c r="U51" s="23"/>
      <c r="V51" s="22"/>
      <c r="W51" s="23"/>
      <c r="X51" s="22"/>
      <c r="Y51" s="23"/>
      <c r="Z51" s="22"/>
      <c r="AA51" s="23"/>
      <c r="AB51" s="22"/>
      <c r="AC51" s="23"/>
      <c r="AE51" s="29" t="str">
        <f t="shared" si="4"/>
        <v/>
      </c>
      <c r="AG51" s="7" t="str">
        <f>+$A$13</f>
        <v/>
      </c>
      <c r="AH51" s="7" t="str">
        <f>IF(A51&lt;&gt;"",IF(AE51&lt;&gt;"",AE51,0)+IF(C65&lt;&gt;"",C65,0),"")</f>
        <v/>
      </c>
      <c r="AI51" s="106" t="str">
        <f>IF(AH51="","",IF(AH51&gt;0,ROUND(AH51/LARGE(AH50:AH64,1),3),0))</f>
        <v/>
      </c>
    </row>
    <row r="52" spans="1:35" ht="13.5" x14ac:dyDescent="0.25">
      <c r="A52" s="59" t="str">
        <f>+$A$14</f>
        <v/>
      </c>
      <c r="B52" s="24"/>
      <c r="C52" s="24"/>
      <c r="D52" s="24"/>
      <c r="E52" s="24"/>
      <c r="F52" s="22"/>
      <c r="G52" s="23"/>
      <c r="H52" s="22"/>
      <c r="I52" s="23"/>
      <c r="J52" s="22"/>
      <c r="K52" s="23"/>
      <c r="L52" s="22"/>
      <c r="M52" s="23"/>
      <c r="N52" s="22"/>
      <c r="O52" s="23"/>
      <c r="P52" s="22"/>
      <c r="Q52" s="23"/>
      <c r="R52" s="22"/>
      <c r="S52" s="23"/>
      <c r="T52" s="22"/>
      <c r="U52" s="23"/>
      <c r="V52" s="22"/>
      <c r="W52" s="23"/>
      <c r="X52" s="22"/>
      <c r="Y52" s="23"/>
      <c r="Z52" s="22"/>
      <c r="AA52" s="23"/>
      <c r="AB52" s="22"/>
      <c r="AC52" s="23"/>
      <c r="AE52" s="29" t="str">
        <f t="shared" si="4"/>
        <v/>
      </c>
      <c r="AG52" s="7" t="str">
        <f>+$A$14</f>
        <v/>
      </c>
      <c r="AH52" s="7" t="str">
        <f>IF(A52&lt;&gt;"",IF(AE52&lt;&gt;"",AE52,0)+IF(E65&lt;&gt;"",E65,0),"")</f>
        <v/>
      </c>
      <c r="AI52" s="106" t="str">
        <f>IF(AH52="","",IF(AH52&gt;0,ROUND(AH52/LARGE(AH50:AH64,1),3),0))</f>
        <v/>
      </c>
    </row>
    <row r="53" spans="1:35" ht="13.5" x14ac:dyDescent="0.25">
      <c r="A53" s="59" t="str">
        <f>+$A$15</f>
        <v/>
      </c>
      <c r="B53" s="24"/>
      <c r="C53" s="24"/>
      <c r="D53" s="24"/>
      <c r="E53" s="24"/>
      <c r="F53" s="24"/>
      <c r="G53" s="24"/>
      <c r="H53" s="22"/>
      <c r="I53" s="23"/>
      <c r="J53" s="22"/>
      <c r="K53" s="23"/>
      <c r="L53" s="22"/>
      <c r="M53" s="23"/>
      <c r="N53" s="22"/>
      <c r="O53" s="23"/>
      <c r="P53" s="22"/>
      <c r="Q53" s="23"/>
      <c r="R53" s="22"/>
      <c r="S53" s="23"/>
      <c r="T53" s="22"/>
      <c r="U53" s="23"/>
      <c r="V53" s="22"/>
      <c r="W53" s="23"/>
      <c r="X53" s="22"/>
      <c r="Y53" s="23"/>
      <c r="Z53" s="22"/>
      <c r="AA53" s="23"/>
      <c r="AB53" s="22"/>
      <c r="AC53" s="23"/>
      <c r="AE53" s="29" t="str">
        <f t="shared" si="4"/>
        <v/>
      </c>
      <c r="AG53" s="7" t="str">
        <f>+$A$15</f>
        <v/>
      </c>
      <c r="AH53" s="7" t="str">
        <f>IF(A53&lt;&gt;"",IF(AE53&lt;&gt;"",AE53,0)+IF(G65&lt;&gt;"",G65,0),"")</f>
        <v/>
      </c>
      <c r="AI53" s="106" t="str">
        <f>IF(AH53="","",IF(AH53&gt;0,ROUND(AH53/LARGE(AH50:AH64,1),3),0))</f>
        <v/>
      </c>
    </row>
    <row r="54" spans="1:35" ht="13.5" x14ac:dyDescent="0.25">
      <c r="A54" s="59" t="str">
        <f>+$A$16</f>
        <v/>
      </c>
      <c r="B54" s="24"/>
      <c r="C54" s="24"/>
      <c r="D54" s="24"/>
      <c r="E54" s="24"/>
      <c r="F54" s="24"/>
      <c r="G54" s="24"/>
      <c r="H54" s="24"/>
      <c r="I54" s="24"/>
      <c r="J54" s="22"/>
      <c r="K54" s="23"/>
      <c r="L54" s="22"/>
      <c r="M54" s="23"/>
      <c r="N54" s="22"/>
      <c r="O54" s="23"/>
      <c r="P54" s="22"/>
      <c r="Q54" s="23"/>
      <c r="R54" s="22"/>
      <c r="S54" s="23"/>
      <c r="T54" s="22"/>
      <c r="U54" s="23"/>
      <c r="V54" s="22"/>
      <c r="W54" s="23"/>
      <c r="X54" s="22"/>
      <c r="Y54" s="23"/>
      <c r="Z54" s="22"/>
      <c r="AA54" s="23"/>
      <c r="AB54" s="22"/>
      <c r="AC54" s="23"/>
      <c r="AE54" s="29" t="str">
        <f t="shared" si="4"/>
        <v/>
      </c>
      <c r="AG54" s="7" t="str">
        <f>+$A$16</f>
        <v/>
      </c>
      <c r="AH54" s="7" t="str">
        <f>IF(A54&lt;&gt;"",IF(AE54&lt;&gt;"",AE54,0)+IF(I65&lt;&gt;"",I65,0),"")</f>
        <v/>
      </c>
      <c r="AI54" s="106" t="str">
        <f>IF(AH54="","",IF(AH54&gt;0,ROUND(AH54/LARGE(AH50:AH64,1),3),0))</f>
        <v/>
      </c>
    </row>
    <row r="55" spans="1:35" ht="13.5" x14ac:dyDescent="0.25">
      <c r="A55" s="59" t="str">
        <f>+$A$17</f>
        <v/>
      </c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2"/>
      <c r="M55" s="23"/>
      <c r="N55" s="22"/>
      <c r="O55" s="23"/>
      <c r="P55" s="22"/>
      <c r="Q55" s="23"/>
      <c r="R55" s="22"/>
      <c r="S55" s="23"/>
      <c r="T55" s="22"/>
      <c r="U55" s="23"/>
      <c r="V55" s="22"/>
      <c r="W55" s="23"/>
      <c r="X55" s="22"/>
      <c r="Y55" s="23"/>
      <c r="Z55" s="22"/>
      <c r="AA55" s="23"/>
      <c r="AB55" s="22"/>
      <c r="AC55" s="23"/>
      <c r="AE55" s="29" t="str">
        <f t="shared" si="4"/>
        <v/>
      </c>
      <c r="AG55" s="7" t="str">
        <f>+$A$17</f>
        <v/>
      </c>
      <c r="AH55" s="7" t="str">
        <f>IF(A55&lt;&gt;"",IF(AE55&lt;&gt;"",AE55,0)+IF(K65&lt;&gt;"",K65,0),"")</f>
        <v/>
      </c>
      <c r="AI55" s="106" t="str">
        <f>IF(AH55="","",IF(AH55&gt;0,ROUND(AH55/LARGE(AH50:AH64,1),3),0))</f>
        <v/>
      </c>
    </row>
    <row r="56" spans="1:35" ht="13.5" x14ac:dyDescent="0.25">
      <c r="A56" s="59" t="str">
        <f>+$A$18</f>
        <v/>
      </c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2"/>
      <c r="O56" s="23"/>
      <c r="P56" s="22"/>
      <c r="Q56" s="23"/>
      <c r="R56" s="22"/>
      <c r="S56" s="23"/>
      <c r="T56" s="22"/>
      <c r="U56" s="23"/>
      <c r="V56" s="22"/>
      <c r="W56" s="23"/>
      <c r="X56" s="22"/>
      <c r="Y56" s="23"/>
      <c r="Z56" s="22"/>
      <c r="AA56" s="23"/>
      <c r="AB56" s="22"/>
      <c r="AC56" s="23"/>
      <c r="AE56" s="29" t="str">
        <f t="shared" si="4"/>
        <v/>
      </c>
      <c r="AG56" s="7" t="str">
        <f>+$A$18</f>
        <v/>
      </c>
      <c r="AH56" s="7" t="str">
        <f>IF(A56&lt;&gt;"",IF(AE56&lt;&gt;"",AE56,0)+IF(M65&lt;&gt;"",M65,0),"")</f>
        <v/>
      </c>
      <c r="AI56" s="106" t="str">
        <f>IF(AH56="","",IF(AH56&gt;0,ROUND(AH56/LARGE(AH50:AH64,1),3),0))</f>
        <v/>
      </c>
    </row>
    <row r="57" spans="1:35" ht="13.5" x14ac:dyDescent="0.25">
      <c r="A57" s="59" t="str">
        <f>+$A$19</f>
        <v/>
      </c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2"/>
      <c r="Q57" s="23"/>
      <c r="R57" s="22"/>
      <c r="S57" s="23"/>
      <c r="T57" s="22"/>
      <c r="U57" s="23"/>
      <c r="V57" s="22"/>
      <c r="W57" s="23"/>
      <c r="X57" s="22"/>
      <c r="Y57" s="23"/>
      <c r="Z57" s="22"/>
      <c r="AA57" s="23"/>
      <c r="AB57" s="22"/>
      <c r="AC57" s="23"/>
      <c r="AE57" s="29" t="str">
        <f t="shared" si="4"/>
        <v/>
      </c>
      <c r="AG57" s="7" t="str">
        <f>+$A$19</f>
        <v/>
      </c>
      <c r="AH57" s="7" t="str">
        <f>IF(A57&lt;&gt;"",IF(AE57&lt;&gt;"",AE57,0)+IF(O65&lt;&gt;"",O65,0),"")</f>
        <v/>
      </c>
      <c r="AI57" s="106" t="str">
        <f>IF(AH57="","",IF(AH57&gt;0,ROUND(AH57/LARGE(AH50:AH64,1),3),0))</f>
        <v/>
      </c>
    </row>
    <row r="58" spans="1:35" ht="13.5" x14ac:dyDescent="0.25">
      <c r="A58" s="59" t="str">
        <f>+$A$20</f>
        <v/>
      </c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2"/>
      <c r="S58" s="23"/>
      <c r="T58" s="22"/>
      <c r="U58" s="23"/>
      <c r="V58" s="22"/>
      <c r="W58" s="23"/>
      <c r="X58" s="22"/>
      <c r="Y58" s="23"/>
      <c r="Z58" s="22"/>
      <c r="AA58" s="23"/>
      <c r="AB58" s="22"/>
      <c r="AC58" s="23"/>
      <c r="AE58" s="29" t="str">
        <f t="shared" si="4"/>
        <v/>
      </c>
      <c r="AG58" s="7" t="str">
        <f>+$A$20</f>
        <v/>
      </c>
      <c r="AH58" s="7" t="str">
        <f>IF(A58&lt;&gt;"",IF(AE58&lt;&gt;"",AE58,0)+IF(Q65&lt;&gt;"",Q65,0),"")</f>
        <v/>
      </c>
      <c r="AI58" s="106" t="str">
        <f>IF(AH58="","",IF(AH58&gt;0,ROUND(AH58/LARGE(AH50:AH64,1),3),0))</f>
        <v/>
      </c>
    </row>
    <row r="59" spans="1:35" ht="13.5" x14ac:dyDescent="0.25">
      <c r="A59" s="59" t="str">
        <f>+$A$21</f>
        <v/>
      </c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2"/>
      <c r="U59" s="23"/>
      <c r="V59" s="22"/>
      <c r="W59" s="23"/>
      <c r="X59" s="22"/>
      <c r="Y59" s="23"/>
      <c r="Z59" s="22"/>
      <c r="AA59" s="23"/>
      <c r="AB59" s="22"/>
      <c r="AC59" s="23"/>
      <c r="AE59" s="29" t="str">
        <f t="shared" si="4"/>
        <v/>
      </c>
      <c r="AG59" s="7" t="str">
        <f>+$A$21</f>
        <v/>
      </c>
      <c r="AH59" s="7" t="str">
        <f>IF(A59&lt;&gt;"",IF(AE59&lt;&gt;"",AE59,0)+IF(S65&lt;&gt;"",S65,0),"")</f>
        <v/>
      </c>
      <c r="AI59" s="106" t="str">
        <f>IF(AH59="","",IF(AH59&gt;0,ROUND(AH59/LARGE(AH50:AH64,1),3),0))</f>
        <v/>
      </c>
    </row>
    <row r="60" spans="1:35" ht="13.5" x14ac:dyDescent="0.25">
      <c r="A60" s="59" t="str">
        <f>+$A$22</f>
        <v/>
      </c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2"/>
      <c r="W60" s="23"/>
      <c r="X60" s="22"/>
      <c r="Y60" s="23"/>
      <c r="Z60" s="22"/>
      <c r="AA60" s="23"/>
      <c r="AB60" s="22"/>
      <c r="AC60" s="23"/>
      <c r="AE60" s="29" t="str">
        <f t="shared" si="4"/>
        <v/>
      </c>
      <c r="AG60" s="7" t="str">
        <f>+$A$22</f>
        <v/>
      </c>
      <c r="AH60" s="7" t="str">
        <f>IF(A60&lt;&gt;"",IF(AE60&lt;&gt;"",AE60,0)+IF(U65&lt;&gt;"",U65,0),"")</f>
        <v/>
      </c>
      <c r="AI60" s="106" t="str">
        <f>IF(AH60="","",IF(AH60&gt;0,ROUND(AH60/LARGE(AH50:AH64,1),3),0))</f>
        <v/>
      </c>
    </row>
    <row r="61" spans="1:35" ht="13.5" x14ac:dyDescent="0.25">
      <c r="A61" s="59" t="str">
        <f>+$A$23</f>
        <v/>
      </c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2"/>
      <c r="Y61" s="23"/>
      <c r="Z61" s="22"/>
      <c r="AA61" s="23"/>
      <c r="AB61" s="22"/>
      <c r="AC61" s="23"/>
      <c r="AE61" s="29" t="str">
        <f t="shared" si="4"/>
        <v/>
      </c>
      <c r="AG61" s="7" t="str">
        <f>+$A$23</f>
        <v/>
      </c>
      <c r="AH61" s="7" t="str">
        <f>IF(A61&lt;&gt;"",IF(AE61&lt;&gt;"",AE61,0)+IF(W65&lt;&gt;"",W65,0),"")</f>
        <v/>
      </c>
      <c r="AI61" s="106" t="str">
        <f>IF(AH61="","",IF(AH61&gt;0,ROUND(AH61/LARGE(AH50:AH64,1),3),0))</f>
        <v/>
      </c>
    </row>
    <row r="62" spans="1:35" ht="13.5" x14ac:dyDescent="0.25">
      <c r="A62" s="59" t="str">
        <f>+$A$24</f>
        <v/>
      </c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2"/>
      <c r="AA62" s="23"/>
      <c r="AB62" s="22"/>
      <c r="AC62" s="23"/>
      <c r="AE62" s="29" t="str">
        <f t="shared" si="4"/>
        <v/>
      </c>
      <c r="AG62" s="7" t="str">
        <f>+$A$24</f>
        <v/>
      </c>
      <c r="AH62" s="7" t="str">
        <f>IF(A62&lt;&gt;"",IF(AE62&lt;&gt;"",AE62,0)+IF(Y65&lt;&gt;"",Y65,0),"")</f>
        <v/>
      </c>
      <c r="AI62" s="106" t="str">
        <f>IF(AH62="","",IF(AH62&gt;0,ROUND(AH62/LARGE(AH50:AH64,1),3),0))</f>
        <v/>
      </c>
    </row>
    <row r="63" spans="1:35" ht="13.5" x14ac:dyDescent="0.25">
      <c r="A63" s="59" t="str">
        <f>+$A$25</f>
        <v/>
      </c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2"/>
      <c r="AC63" s="23"/>
      <c r="AE63" s="29" t="str">
        <f t="shared" si="4"/>
        <v/>
      </c>
      <c r="AG63" s="7" t="str">
        <f>+$A$25</f>
        <v/>
      </c>
      <c r="AH63" s="7" t="str">
        <f>IF(A63&lt;&gt;"",IF(AE63&lt;&gt;"",AE63,0)+IF(AA65&lt;&gt;"",AA65,0),"")</f>
        <v/>
      </c>
      <c r="AI63" s="106" t="str">
        <f>IF(AH63="","",IF(AH63&gt;0,ROUND(AH63/LARGE(AH50:AH64,1),3),0))</f>
        <v/>
      </c>
    </row>
    <row r="64" spans="1:35" x14ac:dyDescent="0.2">
      <c r="A64" s="59" t="str">
        <f>+$A$26</f>
        <v/>
      </c>
      <c r="C64" s="3"/>
      <c r="AE64" s="26"/>
      <c r="AG64" s="40" t="str">
        <f>+$A$26</f>
        <v/>
      </c>
      <c r="AH64" s="40" t="str">
        <f>IF(A64&lt;&gt;"",IF(AE64&lt;&gt;"",AE64,0)+IF(AC65&lt;&gt;"",AC65,0),"")</f>
        <v/>
      </c>
      <c r="AI64" s="107" t="str">
        <f>IF(AH64="","",IF(AH64&gt;0,ROUND(AH64/LARGE(AH50:AH64,1),3),0))</f>
        <v/>
      </c>
    </row>
    <row r="65" spans="1:35" s="26" customFormat="1" x14ac:dyDescent="0.2">
      <c r="C65" s="27" t="str">
        <f>IF(C49="","",SUM(C50:C63))</f>
        <v/>
      </c>
      <c r="E65" s="27" t="str">
        <f>IF(E49="","",SUM(E50:E63))</f>
        <v/>
      </c>
      <c r="G65" s="27" t="str">
        <f>IF(G49="","",SUM(G50:G63))</f>
        <v/>
      </c>
      <c r="I65" s="27" t="str">
        <f>IF(I49="","",SUM(I50:I63))</f>
        <v/>
      </c>
      <c r="K65" s="27" t="str">
        <f>IF(K49="","",SUM(K50:K63))</f>
        <v/>
      </c>
      <c r="M65" s="27" t="str">
        <f>IF(M49="","",SUM(M50:M63))</f>
        <v/>
      </c>
      <c r="O65" s="27" t="str">
        <f>IF(O49="","",SUM(O50:O63))</f>
        <v/>
      </c>
      <c r="Q65" s="27" t="str">
        <f>IF(Q49="","",SUM(Q50:Q63))</f>
        <v/>
      </c>
      <c r="S65" s="27" t="str">
        <f>IF(S49="","",SUM(S50:S63))</f>
        <v/>
      </c>
      <c r="U65" s="27" t="str">
        <f>IF(U49="","",SUM(U50:U63))</f>
        <v/>
      </c>
      <c r="W65" s="27" t="str">
        <f>IF(W49="","",SUM(W50:W63))</f>
        <v/>
      </c>
      <c r="X65" s="27"/>
      <c r="Y65" s="27" t="str">
        <f>IF(Y49="","",SUM(Y50:Y63))</f>
        <v/>
      </c>
      <c r="AA65" s="27" t="str">
        <f>IF(AA49="","",SUM(AA50:AA63))</f>
        <v/>
      </c>
      <c r="AC65" s="27" t="str">
        <f>IF(AC49="","",SUM(AC50:AC63))</f>
        <v/>
      </c>
      <c r="AG65" s="41"/>
      <c r="AH65" s="93"/>
      <c r="AI65" s="41"/>
    </row>
    <row r="66" spans="1:35" ht="24" customHeight="1" x14ac:dyDescent="0.2">
      <c r="AC66" s="8" t="str">
        <f>"Firma ("&amp;Anagrafica!B90&amp;")"</f>
        <v>Firma (Commissario 2)</v>
      </c>
      <c r="AE66" s="88"/>
      <c r="AF66" s="88"/>
      <c r="AG66" s="89"/>
      <c r="AH66" s="88"/>
      <c r="AI66" s="88"/>
    </row>
    <row r="67" spans="1:35" ht="18.75" x14ac:dyDescent="0.3">
      <c r="A67" s="19" t="str">
        <f>IF(Anagrafica!A91&lt;&gt;"",Anagrafica!A91&amp;" - "&amp;Anagrafica!B91,"")</f>
        <v>3 - Commissario 3</v>
      </c>
      <c r="B67" s="20"/>
      <c r="D67" s="1"/>
    </row>
    <row r="68" spans="1:35" s="5" customFormat="1" ht="13.5" customHeight="1" x14ac:dyDescent="0.2">
      <c r="A68" s="4" t="s">
        <v>10</v>
      </c>
      <c r="C68" s="60" t="str">
        <f>$A$13</f>
        <v/>
      </c>
      <c r="E68" s="60" t="str">
        <f>+$A$14</f>
        <v/>
      </c>
      <c r="G68" s="60" t="str">
        <f>+$A$15</f>
        <v/>
      </c>
      <c r="I68" s="60" t="str">
        <f>+$A$16</f>
        <v/>
      </c>
      <c r="K68" s="60" t="str">
        <f>+$A$17</f>
        <v/>
      </c>
      <c r="M68" s="60" t="str">
        <f>+$A$18</f>
        <v/>
      </c>
      <c r="O68" s="60" t="str">
        <f>+$A$19</f>
        <v/>
      </c>
      <c r="Q68" s="60" t="str">
        <f>+$A$20</f>
        <v/>
      </c>
      <c r="S68" s="60" t="str">
        <f>+$A$21</f>
        <v/>
      </c>
      <c r="U68" s="60" t="str">
        <f>+$A$22</f>
        <v/>
      </c>
      <c r="W68" s="60" t="str">
        <f>+$A$23</f>
        <v/>
      </c>
      <c r="Y68" s="60" t="str">
        <f>+$A$24</f>
        <v/>
      </c>
      <c r="AA68" s="60" t="str">
        <f>+$A$25</f>
        <v/>
      </c>
      <c r="AC68" s="60" t="str">
        <f>+$A$26</f>
        <v/>
      </c>
      <c r="AE68" s="26"/>
      <c r="AG68" s="4" t="s">
        <v>10</v>
      </c>
      <c r="AH68" s="5" t="s">
        <v>1</v>
      </c>
      <c r="AI68" s="5" t="s">
        <v>0</v>
      </c>
    </row>
    <row r="69" spans="1:35" ht="13.5" x14ac:dyDescent="0.25">
      <c r="A69" s="59" t="str">
        <f>+$A$12</f>
        <v/>
      </c>
      <c r="B69" s="22"/>
      <c r="C69" s="23"/>
      <c r="D69" s="22"/>
      <c r="E69" s="23"/>
      <c r="F69" s="22"/>
      <c r="G69" s="23"/>
      <c r="H69" s="22"/>
      <c r="I69" s="23"/>
      <c r="J69" s="22"/>
      <c r="K69" s="23"/>
      <c r="L69" s="22"/>
      <c r="M69" s="23"/>
      <c r="N69" s="22"/>
      <c r="O69" s="23"/>
      <c r="P69" s="22"/>
      <c r="Q69" s="23"/>
      <c r="R69" s="22"/>
      <c r="S69" s="23"/>
      <c r="T69" s="22"/>
      <c r="U69" s="23"/>
      <c r="V69" s="22"/>
      <c r="W69" s="23"/>
      <c r="X69" s="22"/>
      <c r="Y69" s="23"/>
      <c r="Z69" s="22"/>
      <c r="AA69" s="23"/>
      <c r="AB69" s="22"/>
      <c r="AC69" s="23"/>
      <c r="AE69" s="29" t="str">
        <f t="shared" ref="AE69:AE82" si="5">IF(OR(A69="",AND(A69&lt;&gt;"",A70="")),"",SUM(B69,D69,F69,H69,J69,L69,N69,P69,R69,T69,V69,X69,Z69,AB69))</f>
        <v/>
      </c>
      <c r="AG69" s="6" t="str">
        <f>+$A$12</f>
        <v/>
      </c>
      <c r="AH69" s="6" t="str">
        <f>IF(A69&lt;&gt;"",AE69,"")</f>
        <v/>
      </c>
      <c r="AI69" s="105" t="str">
        <f>IF(AH69="","",IF(AH69&gt;0,ROUND(AH69/LARGE(AH69:AH83,1),3),0))</f>
        <v/>
      </c>
    </row>
    <row r="70" spans="1:35" ht="13.5" x14ac:dyDescent="0.25">
      <c r="A70" s="59" t="str">
        <f>+$A$13</f>
        <v/>
      </c>
      <c r="B70" s="24"/>
      <c r="C70" s="24"/>
      <c r="D70" s="22"/>
      <c r="E70" s="23"/>
      <c r="F70" s="22"/>
      <c r="G70" s="23"/>
      <c r="H70" s="22"/>
      <c r="I70" s="23"/>
      <c r="J70" s="22"/>
      <c r="K70" s="23"/>
      <c r="L70" s="22"/>
      <c r="M70" s="23"/>
      <c r="N70" s="22"/>
      <c r="O70" s="23"/>
      <c r="P70" s="22"/>
      <c r="Q70" s="23"/>
      <c r="R70" s="22"/>
      <c r="S70" s="23"/>
      <c r="T70" s="22"/>
      <c r="U70" s="23"/>
      <c r="V70" s="22"/>
      <c r="W70" s="23"/>
      <c r="X70" s="22"/>
      <c r="Y70" s="23"/>
      <c r="Z70" s="22"/>
      <c r="AA70" s="23"/>
      <c r="AB70" s="22"/>
      <c r="AC70" s="23"/>
      <c r="AE70" s="29" t="str">
        <f t="shared" si="5"/>
        <v/>
      </c>
      <c r="AG70" s="7" t="str">
        <f>+$A$13</f>
        <v/>
      </c>
      <c r="AH70" s="7" t="str">
        <f>IF(A70&lt;&gt;"",IF(AE70&lt;&gt;"",AE70,0)+IF(C84&lt;&gt;"",C84,0),"")</f>
        <v/>
      </c>
      <c r="AI70" s="106" t="str">
        <f>IF(AH70="","",IF(AH70&gt;0,ROUND(AH70/LARGE(AH69:AH83,1),3),0))</f>
        <v/>
      </c>
    </row>
    <row r="71" spans="1:35" ht="13.5" x14ac:dyDescent="0.25">
      <c r="A71" s="59" t="str">
        <f>+$A$14</f>
        <v/>
      </c>
      <c r="B71" s="24"/>
      <c r="C71" s="24"/>
      <c r="D71" s="24"/>
      <c r="E71" s="24"/>
      <c r="F71" s="22"/>
      <c r="G71" s="23"/>
      <c r="H71" s="22"/>
      <c r="I71" s="23"/>
      <c r="J71" s="22"/>
      <c r="K71" s="23"/>
      <c r="L71" s="22"/>
      <c r="M71" s="23"/>
      <c r="N71" s="22"/>
      <c r="O71" s="23"/>
      <c r="P71" s="22"/>
      <c r="Q71" s="23"/>
      <c r="R71" s="22"/>
      <c r="S71" s="23"/>
      <c r="T71" s="22"/>
      <c r="U71" s="23"/>
      <c r="V71" s="22"/>
      <c r="W71" s="23"/>
      <c r="X71" s="22"/>
      <c r="Y71" s="23"/>
      <c r="Z71" s="22"/>
      <c r="AA71" s="23"/>
      <c r="AB71" s="22"/>
      <c r="AC71" s="23"/>
      <c r="AE71" s="29" t="str">
        <f t="shared" si="5"/>
        <v/>
      </c>
      <c r="AG71" s="7" t="str">
        <f>+$A$14</f>
        <v/>
      </c>
      <c r="AH71" s="7" t="str">
        <f>IF(A71&lt;&gt;"",IF(AE71&lt;&gt;"",AE71,0)+IF(E84&lt;&gt;"",E84,0),"")</f>
        <v/>
      </c>
      <c r="AI71" s="106" t="str">
        <f>IF(AH71="","",IF(AH71&gt;0,ROUND(AH71/LARGE(AH69:AH83,1),3),0))</f>
        <v/>
      </c>
    </row>
    <row r="72" spans="1:35" ht="13.5" x14ac:dyDescent="0.25">
      <c r="A72" s="59" t="str">
        <f>+$A$15</f>
        <v/>
      </c>
      <c r="B72" s="24"/>
      <c r="C72" s="24"/>
      <c r="D72" s="24"/>
      <c r="E72" s="24"/>
      <c r="F72" s="24"/>
      <c r="G72" s="24"/>
      <c r="H72" s="22"/>
      <c r="I72" s="23"/>
      <c r="J72" s="22"/>
      <c r="K72" s="23"/>
      <c r="L72" s="22"/>
      <c r="M72" s="23"/>
      <c r="N72" s="22"/>
      <c r="O72" s="23"/>
      <c r="P72" s="22"/>
      <c r="Q72" s="23"/>
      <c r="R72" s="22"/>
      <c r="S72" s="23"/>
      <c r="T72" s="22"/>
      <c r="U72" s="23"/>
      <c r="V72" s="22"/>
      <c r="W72" s="23"/>
      <c r="X72" s="22"/>
      <c r="Y72" s="23"/>
      <c r="Z72" s="22"/>
      <c r="AA72" s="23"/>
      <c r="AB72" s="22"/>
      <c r="AC72" s="23"/>
      <c r="AE72" s="29" t="str">
        <f t="shared" si="5"/>
        <v/>
      </c>
      <c r="AG72" s="7" t="str">
        <f>+$A$15</f>
        <v/>
      </c>
      <c r="AH72" s="7" t="str">
        <f>IF(A72&lt;&gt;"",IF(AE72&lt;&gt;"",AE72,0)+IF(G84&lt;&gt;"",G84,0),"")</f>
        <v/>
      </c>
      <c r="AI72" s="106" t="str">
        <f>IF(AH72="","",IF(AH72&gt;0,ROUND(AH72/LARGE(AH69:AH83,1),3),0))</f>
        <v/>
      </c>
    </row>
    <row r="73" spans="1:35" ht="13.5" x14ac:dyDescent="0.25">
      <c r="A73" s="59" t="str">
        <f>+$A$16</f>
        <v/>
      </c>
      <c r="B73" s="24"/>
      <c r="C73" s="24"/>
      <c r="D73" s="24"/>
      <c r="E73" s="24"/>
      <c r="F73" s="24"/>
      <c r="G73" s="24"/>
      <c r="H73" s="24"/>
      <c r="I73" s="24"/>
      <c r="J73" s="22"/>
      <c r="K73" s="23"/>
      <c r="L73" s="22"/>
      <c r="M73" s="23"/>
      <c r="N73" s="22"/>
      <c r="O73" s="23"/>
      <c r="P73" s="22"/>
      <c r="Q73" s="23"/>
      <c r="R73" s="22"/>
      <c r="S73" s="23"/>
      <c r="T73" s="22"/>
      <c r="U73" s="23"/>
      <c r="V73" s="22"/>
      <c r="W73" s="23"/>
      <c r="X73" s="22"/>
      <c r="Y73" s="23"/>
      <c r="Z73" s="22"/>
      <c r="AA73" s="23"/>
      <c r="AB73" s="22"/>
      <c r="AC73" s="23"/>
      <c r="AE73" s="29" t="str">
        <f t="shared" si="5"/>
        <v/>
      </c>
      <c r="AG73" s="7" t="str">
        <f>+$A$16</f>
        <v/>
      </c>
      <c r="AH73" s="7" t="str">
        <f>IF(A73&lt;&gt;"",IF(AE73&lt;&gt;"",AE73,0)+IF(I84&lt;&gt;"",I84,0),"")</f>
        <v/>
      </c>
      <c r="AI73" s="106" t="str">
        <f>IF(AH73="","",IF(AH73&gt;0,ROUND(AH73/LARGE(AH69:AH83,1),3),0))</f>
        <v/>
      </c>
    </row>
    <row r="74" spans="1:35" ht="13.5" x14ac:dyDescent="0.25">
      <c r="A74" s="59" t="str">
        <f>+$A$17</f>
        <v/>
      </c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2"/>
      <c r="M74" s="23"/>
      <c r="N74" s="22"/>
      <c r="O74" s="23"/>
      <c r="P74" s="22"/>
      <c r="Q74" s="23"/>
      <c r="R74" s="22"/>
      <c r="S74" s="23"/>
      <c r="T74" s="22"/>
      <c r="U74" s="23"/>
      <c r="V74" s="22"/>
      <c r="W74" s="23"/>
      <c r="X74" s="22"/>
      <c r="Y74" s="23"/>
      <c r="Z74" s="22"/>
      <c r="AA74" s="23"/>
      <c r="AB74" s="22"/>
      <c r="AC74" s="23"/>
      <c r="AE74" s="29" t="str">
        <f t="shared" si="5"/>
        <v/>
      </c>
      <c r="AG74" s="7" t="str">
        <f>+$A$17</f>
        <v/>
      </c>
      <c r="AH74" s="7" t="str">
        <f>IF(A74&lt;&gt;"",IF(AE74&lt;&gt;"",AE74,0)+IF(K84&lt;&gt;"",K84,0),"")</f>
        <v/>
      </c>
      <c r="AI74" s="106" t="str">
        <f>IF(AH74="","",IF(AH74&gt;0,ROUND(AH74/LARGE(AH69:AH83,1),3),0))</f>
        <v/>
      </c>
    </row>
    <row r="75" spans="1:35" ht="13.5" x14ac:dyDescent="0.25">
      <c r="A75" s="59" t="str">
        <f>+$A$18</f>
        <v/>
      </c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2"/>
      <c r="O75" s="23"/>
      <c r="P75" s="22"/>
      <c r="Q75" s="23"/>
      <c r="R75" s="22"/>
      <c r="S75" s="23"/>
      <c r="T75" s="22"/>
      <c r="U75" s="23"/>
      <c r="V75" s="22"/>
      <c r="W75" s="23"/>
      <c r="X75" s="22"/>
      <c r="Y75" s="23"/>
      <c r="Z75" s="22"/>
      <c r="AA75" s="23"/>
      <c r="AB75" s="22"/>
      <c r="AC75" s="23"/>
      <c r="AE75" s="29" t="str">
        <f t="shared" si="5"/>
        <v/>
      </c>
      <c r="AG75" s="7" t="str">
        <f>+$A$18</f>
        <v/>
      </c>
      <c r="AH75" s="7" t="str">
        <f>IF(A75&lt;&gt;"",IF(AE75&lt;&gt;"",AE75,0)+IF(M84&lt;&gt;"",M84,0),"")</f>
        <v/>
      </c>
      <c r="AI75" s="106" t="str">
        <f>IF(AH75="","",IF(AH75&gt;0,ROUND(AH75/LARGE(AH69:AH83,1),3),0))</f>
        <v/>
      </c>
    </row>
    <row r="76" spans="1:35" ht="13.5" x14ac:dyDescent="0.25">
      <c r="A76" s="59" t="str">
        <f>+$A$19</f>
        <v/>
      </c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2"/>
      <c r="Q76" s="23"/>
      <c r="R76" s="22"/>
      <c r="S76" s="23"/>
      <c r="T76" s="22"/>
      <c r="U76" s="23"/>
      <c r="V76" s="22"/>
      <c r="W76" s="23"/>
      <c r="X76" s="22"/>
      <c r="Y76" s="23"/>
      <c r="Z76" s="22"/>
      <c r="AA76" s="23"/>
      <c r="AB76" s="22"/>
      <c r="AC76" s="23"/>
      <c r="AE76" s="29" t="str">
        <f t="shared" si="5"/>
        <v/>
      </c>
      <c r="AG76" s="7" t="str">
        <f>+$A$19</f>
        <v/>
      </c>
      <c r="AH76" s="7" t="str">
        <f>IF(A76&lt;&gt;"",IF(AE76&lt;&gt;"",AE76,0)+IF(O84&lt;&gt;"",O84,0),"")</f>
        <v/>
      </c>
      <c r="AI76" s="106" t="str">
        <f>IF(AH76="","",IF(AH76&gt;0,ROUND(AH76/LARGE(AH69:AH83,1),3),0))</f>
        <v/>
      </c>
    </row>
    <row r="77" spans="1:35" ht="13.5" x14ac:dyDescent="0.25">
      <c r="A77" s="59" t="str">
        <f>+$A$20</f>
        <v/>
      </c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2"/>
      <c r="S77" s="23"/>
      <c r="T77" s="22"/>
      <c r="U77" s="23"/>
      <c r="V77" s="22"/>
      <c r="W77" s="23"/>
      <c r="X77" s="22"/>
      <c r="Y77" s="23"/>
      <c r="Z77" s="22"/>
      <c r="AA77" s="23"/>
      <c r="AB77" s="22"/>
      <c r="AC77" s="23"/>
      <c r="AE77" s="29" t="str">
        <f t="shared" si="5"/>
        <v/>
      </c>
      <c r="AG77" s="7" t="str">
        <f>+$A$20</f>
        <v/>
      </c>
      <c r="AH77" s="7" t="str">
        <f>IF(A77&lt;&gt;"",IF(AE77&lt;&gt;"",AE77,0)+IF(Q84&lt;&gt;"",Q84,0),"")</f>
        <v/>
      </c>
      <c r="AI77" s="106" t="str">
        <f>IF(AH77="","",IF(AH77&gt;0,ROUND(AH77/LARGE(AH69:AH83,1),3),0))</f>
        <v/>
      </c>
    </row>
    <row r="78" spans="1:35" ht="13.5" x14ac:dyDescent="0.25">
      <c r="A78" s="59" t="str">
        <f>+$A$21</f>
        <v/>
      </c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2"/>
      <c r="U78" s="23"/>
      <c r="V78" s="22"/>
      <c r="W78" s="23"/>
      <c r="X78" s="22"/>
      <c r="Y78" s="23"/>
      <c r="Z78" s="22"/>
      <c r="AA78" s="23"/>
      <c r="AB78" s="22"/>
      <c r="AC78" s="23"/>
      <c r="AE78" s="29" t="str">
        <f t="shared" si="5"/>
        <v/>
      </c>
      <c r="AG78" s="7" t="str">
        <f>+$A$21</f>
        <v/>
      </c>
      <c r="AH78" s="7" t="str">
        <f>IF(A78&lt;&gt;"",IF(AE78&lt;&gt;"",AE78,0)+IF(S84&lt;&gt;"",S84,0),"")</f>
        <v/>
      </c>
      <c r="AI78" s="106" t="str">
        <f>IF(AH78="","",IF(AH78&gt;0,ROUND(AH78/LARGE(AH69:AH83,1),3),0))</f>
        <v/>
      </c>
    </row>
    <row r="79" spans="1:35" ht="13.5" x14ac:dyDescent="0.25">
      <c r="A79" s="59" t="str">
        <f>+$A$22</f>
        <v/>
      </c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2"/>
      <c r="W79" s="23"/>
      <c r="X79" s="22"/>
      <c r="Y79" s="23"/>
      <c r="Z79" s="22"/>
      <c r="AA79" s="23"/>
      <c r="AB79" s="22"/>
      <c r="AC79" s="23"/>
      <c r="AE79" s="29" t="str">
        <f t="shared" si="5"/>
        <v/>
      </c>
      <c r="AG79" s="7" t="str">
        <f>+$A$22</f>
        <v/>
      </c>
      <c r="AH79" s="7" t="str">
        <f>IF(A79&lt;&gt;"",IF(AE79&lt;&gt;"",AE79,0)+IF(U84&lt;&gt;"",U84,0),"")</f>
        <v/>
      </c>
      <c r="AI79" s="106" t="str">
        <f>IF(AH79="","",IF(AH79&gt;0,ROUND(AH79/LARGE(AH69:AH83,1),3),0))</f>
        <v/>
      </c>
    </row>
    <row r="80" spans="1:35" ht="13.5" x14ac:dyDescent="0.25">
      <c r="A80" s="59" t="str">
        <f>+$A$23</f>
        <v/>
      </c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2"/>
      <c r="Y80" s="23"/>
      <c r="Z80" s="22"/>
      <c r="AA80" s="23"/>
      <c r="AB80" s="22"/>
      <c r="AC80" s="23"/>
      <c r="AE80" s="29" t="str">
        <f t="shared" si="5"/>
        <v/>
      </c>
      <c r="AG80" s="7" t="str">
        <f>+$A$23</f>
        <v/>
      </c>
      <c r="AH80" s="7" t="str">
        <f>IF(A80&lt;&gt;"",IF(AE80&lt;&gt;"",AE80,0)+IF(W84&lt;&gt;"",W84,0),"")</f>
        <v/>
      </c>
      <c r="AI80" s="106" t="str">
        <f>IF(AH80="","",IF(AH80&gt;0,ROUND(AH80/LARGE(AH69:AH83,1),3),0))</f>
        <v/>
      </c>
    </row>
    <row r="81" spans="1:35" ht="13.5" x14ac:dyDescent="0.25">
      <c r="A81" s="59" t="str">
        <f>+$A$24</f>
        <v/>
      </c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2"/>
      <c r="AA81" s="23"/>
      <c r="AB81" s="22"/>
      <c r="AC81" s="23"/>
      <c r="AE81" s="29" t="str">
        <f t="shared" si="5"/>
        <v/>
      </c>
      <c r="AG81" s="7" t="str">
        <f>+$A$24</f>
        <v/>
      </c>
      <c r="AH81" s="7" t="str">
        <f>IF(A81&lt;&gt;"",IF(AE81&lt;&gt;"",AE81,0)+IF(Y84&lt;&gt;"",Y84,0),"")</f>
        <v/>
      </c>
      <c r="AI81" s="106" t="str">
        <f>IF(AH81="","",IF(AH81&gt;0,ROUND(AH81/LARGE(AH69:AH83,1),3),0))</f>
        <v/>
      </c>
    </row>
    <row r="82" spans="1:35" ht="13.5" x14ac:dyDescent="0.25">
      <c r="A82" s="59" t="str">
        <f>+$A$25</f>
        <v/>
      </c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2"/>
      <c r="AC82" s="23"/>
      <c r="AE82" s="29" t="str">
        <f t="shared" si="5"/>
        <v/>
      </c>
      <c r="AG82" s="7" t="str">
        <f>+$A$25</f>
        <v/>
      </c>
      <c r="AH82" s="7" t="str">
        <f>IF(A82&lt;&gt;"",IF(AE82&lt;&gt;"",AE82,0)+IF(AA84&lt;&gt;"",AA84,0),"")</f>
        <v/>
      </c>
      <c r="AI82" s="106" t="str">
        <f>IF(AH82="","",IF(AH82&gt;0,ROUND(AH82/LARGE(AH69:AH83,1),3),0))</f>
        <v/>
      </c>
    </row>
    <row r="83" spans="1:35" x14ac:dyDescent="0.2">
      <c r="A83" s="59" t="str">
        <f>+$A$26</f>
        <v/>
      </c>
      <c r="C83" s="3"/>
      <c r="AE83" s="26"/>
      <c r="AG83" s="40" t="str">
        <f>+$A$26</f>
        <v/>
      </c>
      <c r="AH83" s="40" t="str">
        <f>IF(A83&lt;&gt;"",IF(AE83&lt;&gt;"",AE83,0)+IF(AC84&lt;&gt;"",AC84,0),"")</f>
        <v/>
      </c>
      <c r="AI83" s="107" t="str">
        <f>IF(AH83="","",IF(AH83&gt;0,ROUND(AH83/LARGE(AH69:AH83,1),3),0))</f>
        <v/>
      </c>
    </row>
    <row r="84" spans="1:35" s="26" customFormat="1" x14ac:dyDescent="0.2">
      <c r="C84" s="27" t="str">
        <f>IF(C68="","",SUM(C69:C82))</f>
        <v/>
      </c>
      <c r="E84" s="27" t="str">
        <f>IF(E68="","",SUM(E69:E82))</f>
        <v/>
      </c>
      <c r="G84" s="27" t="str">
        <f>IF(G68="","",SUM(G69:G82))</f>
        <v/>
      </c>
      <c r="I84" s="27" t="str">
        <f>IF(I68="","",SUM(I69:I82))</f>
        <v/>
      </c>
      <c r="K84" s="27" t="str">
        <f>IF(K68="","",SUM(K69:K82))</f>
        <v/>
      </c>
      <c r="M84" s="27" t="str">
        <f>IF(M68="","",SUM(M69:M82))</f>
        <v/>
      </c>
      <c r="O84" s="27" t="str">
        <f>IF(O68="","",SUM(O69:O82))</f>
        <v/>
      </c>
      <c r="Q84" s="27" t="str">
        <f>IF(Q68="","",SUM(Q69:Q82))</f>
        <v/>
      </c>
      <c r="S84" s="27" t="str">
        <f>IF(S68="","",SUM(S69:S82))</f>
        <v/>
      </c>
      <c r="U84" s="27" t="str">
        <f>IF(U68="","",SUM(U69:U82))</f>
        <v/>
      </c>
      <c r="W84" s="27" t="str">
        <f>IF(W68="","",SUM(W69:W82))</f>
        <v/>
      </c>
      <c r="X84" s="27"/>
      <c r="Y84" s="27" t="str">
        <f>IF(Y68="","",SUM(Y69:Y82))</f>
        <v/>
      </c>
      <c r="AA84" s="27" t="str">
        <f>IF(AA68="","",SUM(AA69:AA82))</f>
        <v/>
      </c>
      <c r="AC84" s="27" t="str">
        <f>IF(AC68="","",SUM(AC69:AC82))</f>
        <v/>
      </c>
      <c r="AG84" s="41"/>
      <c r="AH84" s="93"/>
      <c r="AI84" s="41"/>
    </row>
    <row r="85" spans="1:35" ht="24" customHeight="1" x14ac:dyDescent="0.2">
      <c r="AC85" s="8" t="str">
        <f>"Firma ("&amp;Anagrafica!B91&amp;")"</f>
        <v>Firma (Commissario 3)</v>
      </c>
      <c r="AE85" s="88"/>
      <c r="AF85" s="88"/>
      <c r="AG85" s="89"/>
      <c r="AH85" s="88"/>
      <c r="AI85" s="88"/>
    </row>
    <row r="86" spans="1:35" ht="18.75" x14ac:dyDescent="0.3">
      <c r="A86" s="19" t="str">
        <f>IF(Anagrafica!A92&lt;&gt;"",Anagrafica!A92&amp;" - "&amp;Anagrafica!B92,"")</f>
        <v/>
      </c>
      <c r="B86" s="20"/>
      <c r="D86" s="1"/>
      <c r="AE86" s="90"/>
      <c r="AF86" s="90"/>
      <c r="AG86" s="91"/>
      <c r="AH86" s="90"/>
      <c r="AI86" s="90"/>
    </row>
    <row r="87" spans="1:35" s="5" customFormat="1" ht="13.5" customHeight="1" x14ac:dyDescent="0.2">
      <c r="A87" s="4" t="s">
        <v>10</v>
      </c>
      <c r="C87" s="60" t="str">
        <f>$A$13</f>
        <v/>
      </c>
      <c r="E87" s="60" t="str">
        <f>+$A$14</f>
        <v/>
      </c>
      <c r="G87" s="60" t="str">
        <f>+$A$15</f>
        <v/>
      </c>
      <c r="I87" s="60" t="str">
        <f>+$A$16</f>
        <v/>
      </c>
      <c r="K87" s="60" t="str">
        <f>+$A$17</f>
        <v/>
      </c>
      <c r="M87" s="60" t="str">
        <f>+$A$18</f>
        <v/>
      </c>
      <c r="O87" s="60" t="str">
        <f>+$A$19</f>
        <v/>
      </c>
      <c r="Q87" s="60" t="str">
        <f>+$A$20</f>
        <v/>
      </c>
      <c r="S87" s="60" t="str">
        <f>+$A$21</f>
        <v/>
      </c>
      <c r="U87" s="60" t="str">
        <f>+$A$22</f>
        <v/>
      </c>
      <c r="W87" s="60" t="str">
        <f>+$A$23</f>
        <v/>
      </c>
      <c r="Y87" s="60" t="str">
        <f>+$A$24</f>
        <v/>
      </c>
      <c r="AA87" s="60" t="str">
        <f>+$A$25</f>
        <v/>
      </c>
      <c r="AC87" s="60" t="str">
        <f>+$A$26</f>
        <v/>
      </c>
      <c r="AE87" s="26"/>
      <c r="AG87" s="4" t="s">
        <v>10</v>
      </c>
      <c r="AH87" s="5" t="s">
        <v>1</v>
      </c>
      <c r="AI87" s="5" t="s">
        <v>0</v>
      </c>
    </row>
    <row r="88" spans="1:35" ht="13.5" x14ac:dyDescent="0.25">
      <c r="A88" s="59" t="str">
        <f>+$A$12</f>
        <v/>
      </c>
      <c r="B88" s="22"/>
      <c r="C88" s="23"/>
      <c r="D88" s="22"/>
      <c r="E88" s="23"/>
      <c r="F88" s="22"/>
      <c r="G88" s="23"/>
      <c r="H88" s="22"/>
      <c r="I88" s="23"/>
      <c r="J88" s="22"/>
      <c r="K88" s="23"/>
      <c r="L88" s="22"/>
      <c r="M88" s="23"/>
      <c r="N88" s="22"/>
      <c r="O88" s="23"/>
      <c r="P88" s="22"/>
      <c r="Q88" s="23"/>
      <c r="R88" s="22"/>
      <c r="S88" s="23"/>
      <c r="T88" s="22"/>
      <c r="U88" s="23"/>
      <c r="V88" s="22"/>
      <c r="W88" s="23"/>
      <c r="X88" s="22"/>
      <c r="Y88" s="23"/>
      <c r="Z88" s="22"/>
      <c r="AA88" s="23"/>
      <c r="AB88" s="22"/>
      <c r="AC88" s="23"/>
      <c r="AE88" s="29" t="str">
        <f t="shared" ref="AE88:AE101" si="6">IF(OR(A88="",AND(A88&lt;&gt;"",A89="")),"",SUM(B88,D88,F88,H88,J88,L88,N88,P88,R88,T88,V88,X88,Z88,AB88))</f>
        <v/>
      </c>
      <c r="AG88" s="6" t="str">
        <f>+$A$12</f>
        <v/>
      </c>
      <c r="AH88" s="6" t="str">
        <f>IF(A88&lt;&gt;"",AE88,"")</f>
        <v/>
      </c>
      <c r="AI88" s="105" t="str">
        <f>IF(AH88="","",IF(AH88&gt;0,ROUND(AH88/LARGE(AH88:AH102,1),3),0))</f>
        <v/>
      </c>
    </row>
    <row r="89" spans="1:35" ht="13.5" x14ac:dyDescent="0.25">
      <c r="A89" s="59" t="str">
        <f>+$A$13</f>
        <v/>
      </c>
      <c r="B89" s="24"/>
      <c r="C89" s="24"/>
      <c r="D89" s="22"/>
      <c r="E89" s="23"/>
      <c r="F89" s="22"/>
      <c r="G89" s="23"/>
      <c r="H89" s="22"/>
      <c r="I89" s="23"/>
      <c r="J89" s="22"/>
      <c r="K89" s="23"/>
      <c r="L89" s="22"/>
      <c r="M89" s="23"/>
      <c r="N89" s="22"/>
      <c r="O89" s="23"/>
      <c r="P89" s="22"/>
      <c r="Q89" s="23"/>
      <c r="R89" s="22"/>
      <c r="S89" s="23"/>
      <c r="T89" s="22"/>
      <c r="U89" s="23"/>
      <c r="V89" s="22"/>
      <c r="W89" s="23"/>
      <c r="X89" s="22"/>
      <c r="Y89" s="23"/>
      <c r="Z89" s="22"/>
      <c r="AA89" s="23"/>
      <c r="AB89" s="22"/>
      <c r="AC89" s="23"/>
      <c r="AE89" s="29" t="str">
        <f t="shared" si="6"/>
        <v/>
      </c>
      <c r="AG89" s="7" t="str">
        <f>+$A$13</f>
        <v/>
      </c>
      <c r="AH89" s="7" t="str">
        <f>IF(A89&lt;&gt;"",IF(AE89&lt;&gt;"",AE89,0)+IF(C103&lt;&gt;"",C103,0),"")</f>
        <v/>
      </c>
      <c r="AI89" s="106" t="str">
        <f>IF(AH89="","",IF(AH89&gt;0,ROUND(AH89/LARGE(AH88:AH102,1),3),0))</f>
        <v/>
      </c>
    </row>
    <row r="90" spans="1:35" ht="13.5" x14ac:dyDescent="0.25">
      <c r="A90" s="59" t="str">
        <f>+$A$14</f>
        <v/>
      </c>
      <c r="B90" s="24"/>
      <c r="C90" s="24"/>
      <c r="D90" s="24"/>
      <c r="E90" s="24"/>
      <c r="F90" s="22"/>
      <c r="G90" s="23"/>
      <c r="H90" s="22"/>
      <c r="I90" s="23"/>
      <c r="J90" s="22"/>
      <c r="K90" s="23"/>
      <c r="L90" s="22"/>
      <c r="M90" s="23"/>
      <c r="N90" s="22"/>
      <c r="O90" s="23"/>
      <c r="P90" s="22"/>
      <c r="Q90" s="23"/>
      <c r="R90" s="22"/>
      <c r="S90" s="23"/>
      <c r="T90" s="22"/>
      <c r="U90" s="23"/>
      <c r="V90" s="22"/>
      <c r="W90" s="23"/>
      <c r="X90" s="22"/>
      <c r="Y90" s="23"/>
      <c r="Z90" s="22"/>
      <c r="AA90" s="23"/>
      <c r="AB90" s="22"/>
      <c r="AC90" s="23"/>
      <c r="AE90" s="29" t="str">
        <f t="shared" si="6"/>
        <v/>
      </c>
      <c r="AG90" s="7" t="str">
        <f>+$A$14</f>
        <v/>
      </c>
      <c r="AH90" s="7" t="str">
        <f>IF(A90&lt;&gt;"",IF(AE90&lt;&gt;"",AE90,0)+IF(E103&lt;&gt;"",E103,0),"")</f>
        <v/>
      </c>
      <c r="AI90" s="106" t="str">
        <f>IF(AH90="","",IF(AH90&gt;0,ROUND(AH90/LARGE(AH88:AH102,1),3),0))</f>
        <v/>
      </c>
    </row>
    <row r="91" spans="1:35" ht="13.5" x14ac:dyDescent="0.25">
      <c r="A91" s="59" t="str">
        <f>+$A$15</f>
        <v/>
      </c>
      <c r="B91" s="24"/>
      <c r="C91" s="24"/>
      <c r="D91" s="24"/>
      <c r="E91" s="24"/>
      <c r="F91" s="24"/>
      <c r="G91" s="24"/>
      <c r="H91" s="22"/>
      <c r="I91" s="23"/>
      <c r="J91" s="22"/>
      <c r="K91" s="23"/>
      <c r="L91" s="22"/>
      <c r="M91" s="23"/>
      <c r="N91" s="22"/>
      <c r="O91" s="23"/>
      <c r="P91" s="22"/>
      <c r="Q91" s="23"/>
      <c r="R91" s="22"/>
      <c r="S91" s="23"/>
      <c r="T91" s="22"/>
      <c r="U91" s="23"/>
      <c r="V91" s="22"/>
      <c r="W91" s="23"/>
      <c r="X91" s="22"/>
      <c r="Y91" s="23"/>
      <c r="Z91" s="22"/>
      <c r="AA91" s="23"/>
      <c r="AB91" s="22"/>
      <c r="AC91" s="23"/>
      <c r="AE91" s="29" t="str">
        <f t="shared" si="6"/>
        <v/>
      </c>
      <c r="AG91" s="7" t="str">
        <f>+$A$15</f>
        <v/>
      </c>
      <c r="AH91" s="7" t="str">
        <f>IF(A91&lt;&gt;"",IF(AE91&lt;&gt;"",AE91,0)+IF(G103&lt;&gt;"",G103,0),"")</f>
        <v/>
      </c>
      <c r="AI91" s="106" t="str">
        <f>IF(AH91="","",IF(AH91&gt;0,ROUND(AH91/LARGE(AH88:AH102,1),3),0))</f>
        <v/>
      </c>
    </row>
    <row r="92" spans="1:35" ht="13.5" x14ac:dyDescent="0.25">
      <c r="A92" s="59" t="str">
        <f>+$A$16</f>
        <v/>
      </c>
      <c r="B92" s="24"/>
      <c r="C92" s="24"/>
      <c r="D92" s="24"/>
      <c r="E92" s="24"/>
      <c r="F92" s="24"/>
      <c r="G92" s="24"/>
      <c r="H92" s="24"/>
      <c r="I92" s="24"/>
      <c r="J92" s="22"/>
      <c r="K92" s="23"/>
      <c r="L92" s="22"/>
      <c r="M92" s="23"/>
      <c r="N92" s="22"/>
      <c r="O92" s="23"/>
      <c r="P92" s="22"/>
      <c r="Q92" s="23"/>
      <c r="R92" s="22"/>
      <c r="S92" s="23"/>
      <c r="T92" s="22"/>
      <c r="U92" s="23"/>
      <c r="V92" s="22"/>
      <c r="W92" s="23"/>
      <c r="X92" s="22"/>
      <c r="Y92" s="23"/>
      <c r="Z92" s="22"/>
      <c r="AA92" s="23"/>
      <c r="AB92" s="22"/>
      <c r="AC92" s="23"/>
      <c r="AE92" s="29" t="str">
        <f t="shared" si="6"/>
        <v/>
      </c>
      <c r="AG92" s="7" t="str">
        <f>+$A$16</f>
        <v/>
      </c>
      <c r="AH92" s="7" t="str">
        <f>IF(A92&lt;&gt;"",IF(AE92&lt;&gt;"",AE92,0)+IF(I103&lt;&gt;"",I103,0),"")</f>
        <v/>
      </c>
      <c r="AI92" s="106" t="str">
        <f>IF(AH92="","",IF(AH92&gt;0,ROUND(AH92/LARGE(AH88:AH102,1),3),0))</f>
        <v/>
      </c>
    </row>
    <row r="93" spans="1:35" ht="13.5" x14ac:dyDescent="0.25">
      <c r="A93" s="59" t="str">
        <f>+$A$17</f>
        <v/>
      </c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2"/>
      <c r="M93" s="23"/>
      <c r="N93" s="22"/>
      <c r="O93" s="23"/>
      <c r="P93" s="22"/>
      <c r="Q93" s="23"/>
      <c r="R93" s="22"/>
      <c r="S93" s="23"/>
      <c r="T93" s="22"/>
      <c r="U93" s="23"/>
      <c r="V93" s="22"/>
      <c r="W93" s="23"/>
      <c r="X93" s="22"/>
      <c r="Y93" s="23"/>
      <c r="Z93" s="22"/>
      <c r="AA93" s="23"/>
      <c r="AB93" s="22"/>
      <c r="AC93" s="23"/>
      <c r="AE93" s="29" t="str">
        <f t="shared" si="6"/>
        <v/>
      </c>
      <c r="AG93" s="7" t="str">
        <f>+$A$17</f>
        <v/>
      </c>
      <c r="AH93" s="7" t="str">
        <f>IF(A93&lt;&gt;"",IF(AE93&lt;&gt;"",AE93,0)+IF(K103&lt;&gt;"",K103,0),"")</f>
        <v/>
      </c>
      <c r="AI93" s="106" t="str">
        <f>IF(AH93="","",IF(AH93&gt;0,ROUND(AH93/LARGE(AH88:AH102,1),3),0))</f>
        <v/>
      </c>
    </row>
    <row r="94" spans="1:35" ht="13.5" x14ac:dyDescent="0.25">
      <c r="A94" s="59" t="str">
        <f>+$A$18</f>
        <v/>
      </c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2"/>
      <c r="O94" s="23"/>
      <c r="P94" s="22"/>
      <c r="Q94" s="23"/>
      <c r="R94" s="22"/>
      <c r="S94" s="23"/>
      <c r="T94" s="22"/>
      <c r="U94" s="23"/>
      <c r="V94" s="22"/>
      <c r="W94" s="23"/>
      <c r="X94" s="22"/>
      <c r="Y94" s="23"/>
      <c r="Z94" s="22"/>
      <c r="AA94" s="23"/>
      <c r="AB94" s="22"/>
      <c r="AC94" s="23"/>
      <c r="AE94" s="29" t="str">
        <f t="shared" si="6"/>
        <v/>
      </c>
      <c r="AG94" s="7" t="str">
        <f>+$A$18</f>
        <v/>
      </c>
      <c r="AH94" s="7" t="str">
        <f>IF(A94&lt;&gt;"",IF(AE94&lt;&gt;"",AE94,0)+IF(M103&lt;&gt;"",M103,0),"")</f>
        <v/>
      </c>
      <c r="AI94" s="106" t="str">
        <f>IF(AH94="","",IF(AH94&gt;0,ROUND(AH94/LARGE(AH88:AH102,1),3),0))</f>
        <v/>
      </c>
    </row>
    <row r="95" spans="1:35" ht="13.5" x14ac:dyDescent="0.25">
      <c r="A95" s="59" t="str">
        <f>+$A$19</f>
        <v/>
      </c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2"/>
      <c r="Q95" s="23"/>
      <c r="R95" s="22"/>
      <c r="S95" s="23"/>
      <c r="T95" s="22"/>
      <c r="U95" s="23"/>
      <c r="V95" s="22"/>
      <c r="W95" s="23"/>
      <c r="X95" s="22"/>
      <c r="Y95" s="23"/>
      <c r="Z95" s="22"/>
      <c r="AA95" s="23"/>
      <c r="AB95" s="22"/>
      <c r="AC95" s="23"/>
      <c r="AE95" s="29" t="str">
        <f t="shared" si="6"/>
        <v/>
      </c>
      <c r="AG95" s="7" t="str">
        <f>+$A$19</f>
        <v/>
      </c>
      <c r="AH95" s="7" t="str">
        <f>IF(A95&lt;&gt;"",IF(AE95&lt;&gt;"",AE95,0)+IF(O103&lt;&gt;"",O103,0),"")</f>
        <v/>
      </c>
      <c r="AI95" s="106" t="str">
        <f>IF(AH95="","",IF(AH95&gt;0,ROUND(AH95/LARGE(AH88:AH102,1),3),0))</f>
        <v/>
      </c>
    </row>
    <row r="96" spans="1:35" ht="13.5" x14ac:dyDescent="0.25">
      <c r="A96" s="59" t="str">
        <f>+$A$20</f>
        <v/>
      </c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2"/>
      <c r="S96" s="23"/>
      <c r="T96" s="22"/>
      <c r="U96" s="23"/>
      <c r="V96" s="22"/>
      <c r="W96" s="23"/>
      <c r="X96" s="22"/>
      <c r="Y96" s="23"/>
      <c r="Z96" s="22"/>
      <c r="AA96" s="23"/>
      <c r="AB96" s="22"/>
      <c r="AC96" s="23"/>
      <c r="AE96" s="29" t="str">
        <f t="shared" si="6"/>
        <v/>
      </c>
      <c r="AG96" s="7" t="str">
        <f>+$A$20</f>
        <v/>
      </c>
      <c r="AH96" s="7" t="str">
        <f>IF(A96&lt;&gt;"",IF(AE96&lt;&gt;"",AE96,0)+IF(Q103&lt;&gt;"",Q103,0),"")</f>
        <v/>
      </c>
      <c r="AI96" s="106" t="str">
        <f>IF(AH96="","",IF(AH96&gt;0,ROUND(AH96/LARGE(AH88:AH102,1),3),0))</f>
        <v/>
      </c>
    </row>
    <row r="97" spans="1:35" ht="13.5" x14ac:dyDescent="0.25">
      <c r="A97" s="59" t="str">
        <f>+$A$21</f>
        <v/>
      </c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2"/>
      <c r="U97" s="23"/>
      <c r="V97" s="22"/>
      <c r="W97" s="23"/>
      <c r="X97" s="22"/>
      <c r="Y97" s="23"/>
      <c r="Z97" s="22"/>
      <c r="AA97" s="23"/>
      <c r="AB97" s="22"/>
      <c r="AC97" s="23"/>
      <c r="AE97" s="29" t="str">
        <f t="shared" si="6"/>
        <v/>
      </c>
      <c r="AG97" s="7" t="str">
        <f>+$A$21</f>
        <v/>
      </c>
      <c r="AH97" s="7" t="str">
        <f>IF(A97&lt;&gt;"",IF(AE97&lt;&gt;"",AE97,0)+IF(S103&lt;&gt;"",S103,0),"")</f>
        <v/>
      </c>
      <c r="AI97" s="106" t="str">
        <f>IF(AH97="","",IF(AH97&gt;0,ROUND(AH97/LARGE(AH88:AH102,1),3),0))</f>
        <v/>
      </c>
    </row>
    <row r="98" spans="1:35" ht="13.5" x14ac:dyDescent="0.25">
      <c r="A98" s="59" t="str">
        <f>+$A$22</f>
        <v/>
      </c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2"/>
      <c r="W98" s="23"/>
      <c r="X98" s="22"/>
      <c r="Y98" s="23"/>
      <c r="Z98" s="22"/>
      <c r="AA98" s="23"/>
      <c r="AB98" s="22"/>
      <c r="AC98" s="23"/>
      <c r="AE98" s="29" t="str">
        <f t="shared" si="6"/>
        <v/>
      </c>
      <c r="AG98" s="7" t="str">
        <f>+$A$22</f>
        <v/>
      </c>
      <c r="AH98" s="7" t="str">
        <f>IF(A98&lt;&gt;"",IF(AE98&lt;&gt;"",AE98,0)+IF(U103&lt;&gt;"",U103,0),"")</f>
        <v/>
      </c>
      <c r="AI98" s="106" t="str">
        <f>IF(AH98="","",IF(AH98&gt;0,ROUND(AH98/LARGE(AH88:AH102,1),3),0))</f>
        <v/>
      </c>
    </row>
    <row r="99" spans="1:35" ht="13.5" x14ac:dyDescent="0.25">
      <c r="A99" s="59" t="str">
        <f>+$A$23</f>
        <v/>
      </c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2"/>
      <c r="Y99" s="23"/>
      <c r="Z99" s="22"/>
      <c r="AA99" s="23"/>
      <c r="AB99" s="22"/>
      <c r="AC99" s="23"/>
      <c r="AE99" s="29" t="str">
        <f t="shared" si="6"/>
        <v/>
      </c>
      <c r="AG99" s="7" t="str">
        <f>+$A$23</f>
        <v/>
      </c>
      <c r="AH99" s="7" t="str">
        <f>IF(A99&lt;&gt;"",IF(AE99&lt;&gt;"",AE99,0)+IF(W103&lt;&gt;"",W103,0),"")</f>
        <v/>
      </c>
      <c r="AI99" s="106" t="str">
        <f>IF(AH99="","",IF(AH99&gt;0,ROUND(AH99/LARGE(AH88:AH102,1),3),0))</f>
        <v/>
      </c>
    </row>
    <row r="100" spans="1:35" ht="13.5" x14ac:dyDescent="0.25">
      <c r="A100" s="59" t="str">
        <f>+$A$24</f>
        <v/>
      </c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2"/>
      <c r="AA100" s="23"/>
      <c r="AB100" s="22"/>
      <c r="AC100" s="23"/>
      <c r="AE100" s="29" t="str">
        <f t="shared" si="6"/>
        <v/>
      </c>
      <c r="AG100" s="7" t="str">
        <f>+$A$24</f>
        <v/>
      </c>
      <c r="AH100" s="7" t="str">
        <f>IF(A100&lt;&gt;"",IF(AE100&lt;&gt;"",AE100,0)+IF(Y103&lt;&gt;"",Y103,0),"")</f>
        <v/>
      </c>
      <c r="AI100" s="106" t="str">
        <f>IF(AH100="","",IF(AH100&gt;0,ROUND(AH100/LARGE(AH88:AH102,1),3),0))</f>
        <v/>
      </c>
    </row>
    <row r="101" spans="1:35" ht="13.5" x14ac:dyDescent="0.25">
      <c r="A101" s="59" t="str">
        <f>+$A$25</f>
        <v/>
      </c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2"/>
      <c r="AC101" s="23"/>
      <c r="AE101" s="29" t="str">
        <f t="shared" si="6"/>
        <v/>
      </c>
      <c r="AG101" s="7" t="str">
        <f>+$A$25</f>
        <v/>
      </c>
      <c r="AH101" s="7" t="str">
        <f>IF(A101&lt;&gt;"",IF(AE101&lt;&gt;"",AE101,0)+IF(AA103&lt;&gt;"",AA103,0),"")</f>
        <v/>
      </c>
      <c r="AI101" s="106" t="str">
        <f>IF(AH101="","",IF(AH101&gt;0,ROUND(AH101/LARGE(AH88:AH102,1),3),0))</f>
        <v/>
      </c>
    </row>
    <row r="102" spans="1:35" x14ac:dyDescent="0.2">
      <c r="A102" s="59" t="str">
        <f>+$A$26</f>
        <v/>
      </c>
      <c r="C102" s="3"/>
      <c r="AE102" s="26"/>
      <c r="AG102" s="40" t="str">
        <f>+$A$26</f>
        <v/>
      </c>
      <c r="AH102" s="40" t="str">
        <f>IF(A102&lt;&gt;"",IF(AE102&lt;&gt;"",AE102,0)+IF(AC103&lt;&gt;"",AC103,0),"")</f>
        <v/>
      </c>
      <c r="AI102" s="107" t="str">
        <f>IF(AH102="","",IF(AH102&gt;0,ROUND(AH102/LARGE(AH88:AH102,1),3),0))</f>
        <v/>
      </c>
    </row>
    <row r="103" spans="1:35" s="26" customFormat="1" x14ac:dyDescent="0.2">
      <c r="C103" s="27" t="str">
        <f>IF(C87="","",SUM(C88:C101))</f>
        <v/>
      </c>
      <c r="E103" s="27" t="str">
        <f>IF(E87="","",SUM(E88:E101))</f>
        <v/>
      </c>
      <c r="G103" s="27" t="str">
        <f>IF(G87="","",SUM(G88:G101))</f>
        <v/>
      </c>
      <c r="I103" s="27" t="str">
        <f>IF(I87="","",SUM(I88:I101))</f>
        <v/>
      </c>
      <c r="K103" s="27" t="str">
        <f>IF(K87="","",SUM(K88:K101))</f>
        <v/>
      </c>
      <c r="M103" s="27" t="str">
        <f>IF(M87="","",SUM(M88:M101))</f>
        <v/>
      </c>
      <c r="O103" s="27" t="str">
        <f>IF(O87="","",SUM(O88:O101))</f>
        <v/>
      </c>
      <c r="Q103" s="27" t="str">
        <f>IF(Q87="","",SUM(Q88:Q101))</f>
        <v/>
      </c>
      <c r="S103" s="27" t="str">
        <f>IF(S87="","",SUM(S88:S101))</f>
        <v/>
      </c>
      <c r="U103" s="27" t="str">
        <f>IF(U87="","",SUM(U88:U101))</f>
        <v/>
      </c>
      <c r="W103" s="27" t="str">
        <f>IF(W87="","",SUM(W88:W101))</f>
        <v/>
      </c>
      <c r="X103" s="27"/>
      <c r="Y103" s="27" t="str">
        <f>IF(Y87="","",SUM(Y88:Y101))</f>
        <v/>
      </c>
      <c r="AA103" s="27" t="str">
        <f>IF(AA87="","",SUM(AA88:AA101))</f>
        <v/>
      </c>
      <c r="AC103" s="27" t="str">
        <f>IF(AC87="","",SUM(AC88:AC101))</f>
        <v/>
      </c>
      <c r="AG103" s="41"/>
      <c r="AH103" s="93"/>
      <c r="AI103" s="41"/>
    </row>
    <row r="104" spans="1:35" ht="24" customHeight="1" x14ac:dyDescent="0.2">
      <c r="AC104" s="8" t="str">
        <f>"Firma ("&amp;Anagrafica!B92&amp;")"</f>
        <v>Firma ()</v>
      </c>
      <c r="AE104" s="88"/>
      <c r="AF104" s="88"/>
      <c r="AG104" s="89"/>
      <c r="AH104" s="88"/>
      <c r="AI104" s="88"/>
    </row>
    <row r="105" spans="1:35" ht="18.75" x14ac:dyDescent="0.3">
      <c r="A105" s="19" t="str">
        <f>IF(Anagrafica!A93&lt;&gt;"",Anagrafica!A93&amp;" - "&amp;Anagrafica!B93,"")</f>
        <v/>
      </c>
      <c r="B105" s="20"/>
      <c r="D105" s="1"/>
    </row>
    <row r="106" spans="1:35" s="5" customFormat="1" ht="13.5" customHeight="1" x14ac:dyDescent="0.2">
      <c r="A106" s="4" t="s">
        <v>10</v>
      </c>
      <c r="C106" s="60" t="str">
        <f>$A$13</f>
        <v/>
      </c>
      <c r="E106" s="60" t="str">
        <f>+$A$14</f>
        <v/>
      </c>
      <c r="G106" s="60" t="str">
        <f>+$A$15</f>
        <v/>
      </c>
      <c r="I106" s="60" t="str">
        <f>+$A$16</f>
        <v/>
      </c>
      <c r="K106" s="60" t="str">
        <f>+$A$17</f>
        <v/>
      </c>
      <c r="M106" s="60" t="str">
        <f>+$A$18</f>
        <v/>
      </c>
      <c r="O106" s="60" t="str">
        <f>+$A$19</f>
        <v/>
      </c>
      <c r="Q106" s="60" t="str">
        <f>+$A$20</f>
        <v/>
      </c>
      <c r="S106" s="60" t="str">
        <f>+$A$21</f>
        <v/>
      </c>
      <c r="U106" s="60" t="str">
        <f>+$A$22</f>
        <v/>
      </c>
      <c r="W106" s="60" t="str">
        <f>+$A$23</f>
        <v/>
      </c>
      <c r="Y106" s="60" t="str">
        <f>+$A$24</f>
        <v/>
      </c>
      <c r="AA106" s="60" t="str">
        <f>+$A$25</f>
        <v/>
      </c>
      <c r="AC106" s="60" t="str">
        <f>+$A$26</f>
        <v/>
      </c>
      <c r="AE106" s="26"/>
      <c r="AG106" s="4" t="s">
        <v>10</v>
      </c>
      <c r="AH106" s="5" t="s">
        <v>1</v>
      </c>
      <c r="AI106" s="5" t="s">
        <v>0</v>
      </c>
    </row>
    <row r="107" spans="1:35" ht="13.5" x14ac:dyDescent="0.25">
      <c r="A107" s="59" t="str">
        <f>+$A$12</f>
        <v/>
      </c>
      <c r="B107" s="22"/>
      <c r="C107" s="23"/>
      <c r="D107" s="22"/>
      <c r="E107" s="23"/>
      <c r="F107" s="22"/>
      <c r="G107" s="23"/>
      <c r="H107" s="22"/>
      <c r="I107" s="23"/>
      <c r="J107" s="22"/>
      <c r="K107" s="23"/>
      <c r="L107" s="22"/>
      <c r="M107" s="23"/>
      <c r="N107" s="22"/>
      <c r="O107" s="23"/>
      <c r="P107" s="22"/>
      <c r="Q107" s="23"/>
      <c r="R107" s="22"/>
      <c r="S107" s="23"/>
      <c r="T107" s="22"/>
      <c r="U107" s="23"/>
      <c r="V107" s="22"/>
      <c r="W107" s="23"/>
      <c r="X107" s="22"/>
      <c r="Y107" s="23"/>
      <c r="Z107" s="22"/>
      <c r="AA107" s="23"/>
      <c r="AB107" s="22"/>
      <c r="AC107" s="23"/>
      <c r="AE107" s="29" t="str">
        <f t="shared" ref="AE107:AE120" si="7">IF(OR(A107="",AND(A107&lt;&gt;"",A108="")),"",SUM(B107,D107,F107,H107,J107,L107,N107,P107,R107,T107,V107,X107,Z107,AB107))</f>
        <v/>
      </c>
      <c r="AG107" s="6" t="str">
        <f>+$A$12</f>
        <v/>
      </c>
      <c r="AH107" s="6" t="str">
        <f>IF(A107&lt;&gt;"",AE107,"")</f>
        <v/>
      </c>
      <c r="AI107" s="105" t="str">
        <f>IF(AH107="","",IF(AH107&gt;0,ROUND(AH107/LARGE(AH107:AH121,1),3),0))</f>
        <v/>
      </c>
    </row>
    <row r="108" spans="1:35" ht="13.5" x14ac:dyDescent="0.25">
      <c r="A108" s="59" t="str">
        <f>+$A$13</f>
        <v/>
      </c>
      <c r="B108" s="24"/>
      <c r="C108" s="24"/>
      <c r="D108" s="22"/>
      <c r="E108" s="23"/>
      <c r="F108" s="22"/>
      <c r="G108" s="23"/>
      <c r="H108" s="22"/>
      <c r="I108" s="23"/>
      <c r="J108" s="22"/>
      <c r="K108" s="23"/>
      <c r="L108" s="22"/>
      <c r="M108" s="23"/>
      <c r="N108" s="22"/>
      <c r="O108" s="23"/>
      <c r="P108" s="22"/>
      <c r="Q108" s="23"/>
      <c r="R108" s="22"/>
      <c r="S108" s="23"/>
      <c r="T108" s="22"/>
      <c r="U108" s="23"/>
      <c r="V108" s="22"/>
      <c r="W108" s="23"/>
      <c r="X108" s="22"/>
      <c r="Y108" s="23"/>
      <c r="Z108" s="22"/>
      <c r="AA108" s="23"/>
      <c r="AB108" s="22"/>
      <c r="AC108" s="23"/>
      <c r="AE108" s="29" t="str">
        <f t="shared" si="7"/>
        <v/>
      </c>
      <c r="AG108" s="7" t="str">
        <f>+$A$13</f>
        <v/>
      </c>
      <c r="AH108" s="7" t="str">
        <f>IF(A108&lt;&gt;"",IF(AE108&lt;&gt;"",AE108,0)+IF(C122&lt;&gt;"",C122,0),"")</f>
        <v/>
      </c>
      <c r="AI108" s="106" t="str">
        <f>IF(AH108="","",IF(AH108&gt;0,ROUND(AH108/LARGE(AH107:AH121,1),3),0))</f>
        <v/>
      </c>
    </row>
    <row r="109" spans="1:35" ht="13.5" x14ac:dyDescent="0.25">
      <c r="A109" s="59" t="str">
        <f>+$A$14</f>
        <v/>
      </c>
      <c r="B109" s="24"/>
      <c r="C109" s="24"/>
      <c r="D109" s="24"/>
      <c r="E109" s="24"/>
      <c r="F109" s="22"/>
      <c r="G109" s="23"/>
      <c r="H109" s="22"/>
      <c r="I109" s="23"/>
      <c r="J109" s="22"/>
      <c r="K109" s="23"/>
      <c r="L109" s="22"/>
      <c r="M109" s="23"/>
      <c r="N109" s="22"/>
      <c r="O109" s="23"/>
      <c r="P109" s="22"/>
      <c r="Q109" s="23"/>
      <c r="R109" s="22"/>
      <c r="S109" s="23"/>
      <c r="T109" s="22"/>
      <c r="U109" s="23"/>
      <c r="V109" s="22"/>
      <c r="W109" s="23"/>
      <c r="X109" s="22"/>
      <c r="Y109" s="23"/>
      <c r="Z109" s="22"/>
      <c r="AA109" s="23"/>
      <c r="AB109" s="22"/>
      <c r="AC109" s="23"/>
      <c r="AE109" s="29" t="str">
        <f t="shared" si="7"/>
        <v/>
      </c>
      <c r="AG109" s="7" t="str">
        <f>+$A$14</f>
        <v/>
      </c>
      <c r="AH109" s="7" t="str">
        <f>IF(A109&lt;&gt;"",IF(AE109&lt;&gt;"",AE109,0)+IF(E122&lt;&gt;"",E122,0),"")</f>
        <v/>
      </c>
      <c r="AI109" s="106" t="str">
        <f>IF(AH109="","",IF(AH109&gt;0,ROUND(AH109/LARGE(AH107:AH121,1),3),0))</f>
        <v/>
      </c>
    </row>
    <row r="110" spans="1:35" ht="13.5" x14ac:dyDescent="0.25">
      <c r="A110" s="59" t="str">
        <f>+$A$15</f>
        <v/>
      </c>
      <c r="B110" s="24"/>
      <c r="C110" s="24"/>
      <c r="D110" s="24"/>
      <c r="E110" s="24"/>
      <c r="F110" s="24"/>
      <c r="G110" s="24"/>
      <c r="H110" s="22"/>
      <c r="I110" s="23"/>
      <c r="J110" s="22"/>
      <c r="K110" s="23"/>
      <c r="L110" s="22"/>
      <c r="M110" s="23"/>
      <c r="N110" s="22"/>
      <c r="O110" s="23"/>
      <c r="P110" s="22"/>
      <c r="Q110" s="23"/>
      <c r="R110" s="22"/>
      <c r="S110" s="23"/>
      <c r="T110" s="22"/>
      <c r="U110" s="23"/>
      <c r="V110" s="22"/>
      <c r="W110" s="23"/>
      <c r="X110" s="22"/>
      <c r="Y110" s="23"/>
      <c r="Z110" s="22"/>
      <c r="AA110" s="23"/>
      <c r="AB110" s="22"/>
      <c r="AC110" s="23"/>
      <c r="AE110" s="29" t="str">
        <f t="shared" si="7"/>
        <v/>
      </c>
      <c r="AG110" s="7" t="str">
        <f>+$A$15</f>
        <v/>
      </c>
      <c r="AH110" s="7" t="str">
        <f>IF(A110&lt;&gt;"",IF(AE110&lt;&gt;"",AE110,0)+IF(G122&lt;&gt;"",G122,0),"")</f>
        <v/>
      </c>
      <c r="AI110" s="106" t="str">
        <f>IF(AH110="","",IF(AH110&gt;0,ROUND(AH110/LARGE(AH107:AH121,1),3),0))</f>
        <v/>
      </c>
    </row>
    <row r="111" spans="1:35" ht="13.5" x14ac:dyDescent="0.25">
      <c r="A111" s="59" t="str">
        <f>+$A$16</f>
        <v/>
      </c>
      <c r="B111" s="24"/>
      <c r="C111" s="24"/>
      <c r="D111" s="24"/>
      <c r="E111" s="24"/>
      <c r="F111" s="24"/>
      <c r="G111" s="24"/>
      <c r="H111" s="24"/>
      <c r="I111" s="24"/>
      <c r="J111" s="22"/>
      <c r="K111" s="23"/>
      <c r="L111" s="22"/>
      <c r="M111" s="23"/>
      <c r="N111" s="22"/>
      <c r="O111" s="23"/>
      <c r="P111" s="22"/>
      <c r="Q111" s="23"/>
      <c r="R111" s="22"/>
      <c r="S111" s="23"/>
      <c r="T111" s="22"/>
      <c r="U111" s="23"/>
      <c r="V111" s="22"/>
      <c r="W111" s="23"/>
      <c r="X111" s="22"/>
      <c r="Y111" s="23"/>
      <c r="Z111" s="22"/>
      <c r="AA111" s="23"/>
      <c r="AB111" s="22"/>
      <c r="AC111" s="23"/>
      <c r="AE111" s="29" t="str">
        <f t="shared" si="7"/>
        <v/>
      </c>
      <c r="AG111" s="7" t="str">
        <f>+$A$16</f>
        <v/>
      </c>
      <c r="AH111" s="7" t="str">
        <f>IF(A111&lt;&gt;"",IF(AE111&lt;&gt;"",AE111,0)+IF(I122&lt;&gt;"",I122,0),"")</f>
        <v/>
      </c>
      <c r="AI111" s="106" t="str">
        <f>IF(AH111="","",IF(AH111&gt;0,ROUND(AH111/LARGE(AH107:AH121,1),3),0))</f>
        <v/>
      </c>
    </row>
    <row r="112" spans="1:35" ht="13.5" x14ac:dyDescent="0.25">
      <c r="A112" s="59" t="str">
        <f>+$A$17</f>
        <v/>
      </c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2"/>
      <c r="M112" s="23"/>
      <c r="N112" s="22"/>
      <c r="O112" s="23"/>
      <c r="P112" s="22"/>
      <c r="Q112" s="23"/>
      <c r="R112" s="22"/>
      <c r="S112" s="23"/>
      <c r="T112" s="22"/>
      <c r="U112" s="23"/>
      <c r="V112" s="22"/>
      <c r="W112" s="23"/>
      <c r="X112" s="22"/>
      <c r="Y112" s="23"/>
      <c r="Z112" s="22"/>
      <c r="AA112" s="23"/>
      <c r="AB112" s="22"/>
      <c r="AC112" s="23"/>
      <c r="AE112" s="29" t="str">
        <f t="shared" si="7"/>
        <v/>
      </c>
      <c r="AG112" s="7" t="str">
        <f>+$A$17</f>
        <v/>
      </c>
      <c r="AH112" s="7" t="str">
        <f>IF(A112&lt;&gt;"",IF(AE112&lt;&gt;"",AE112,0)+IF(K122&lt;&gt;"",K122,0),"")</f>
        <v/>
      </c>
      <c r="AI112" s="106" t="str">
        <f>IF(AH112="","",IF(AH112&gt;0,ROUND(AH112/LARGE(AH107:AH121,1),3),0))</f>
        <v/>
      </c>
    </row>
    <row r="113" spans="1:35" ht="13.5" x14ac:dyDescent="0.25">
      <c r="A113" s="59" t="str">
        <f>+$A$18</f>
        <v/>
      </c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2"/>
      <c r="O113" s="23"/>
      <c r="P113" s="22"/>
      <c r="Q113" s="23"/>
      <c r="R113" s="22"/>
      <c r="S113" s="23"/>
      <c r="T113" s="22"/>
      <c r="U113" s="23"/>
      <c r="V113" s="22"/>
      <c r="W113" s="23"/>
      <c r="X113" s="22"/>
      <c r="Y113" s="23"/>
      <c r="Z113" s="22"/>
      <c r="AA113" s="23"/>
      <c r="AB113" s="22"/>
      <c r="AC113" s="23"/>
      <c r="AE113" s="29" t="str">
        <f t="shared" si="7"/>
        <v/>
      </c>
      <c r="AG113" s="7" t="str">
        <f>+$A$18</f>
        <v/>
      </c>
      <c r="AH113" s="7" t="str">
        <f>IF(A113&lt;&gt;"",IF(AE113&lt;&gt;"",AE113,0)+IF(M122&lt;&gt;"",M122,0),"")</f>
        <v/>
      </c>
      <c r="AI113" s="106" t="str">
        <f>IF(AH113="","",IF(AH113&gt;0,ROUND(AH113/LARGE(AH107:AH121,1),3),0))</f>
        <v/>
      </c>
    </row>
    <row r="114" spans="1:35" ht="13.5" x14ac:dyDescent="0.25">
      <c r="A114" s="59" t="str">
        <f>+$A$19</f>
        <v/>
      </c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2"/>
      <c r="Q114" s="23"/>
      <c r="R114" s="22"/>
      <c r="S114" s="23"/>
      <c r="T114" s="22"/>
      <c r="U114" s="23"/>
      <c r="V114" s="22"/>
      <c r="W114" s="23"/>
      <c r="X114" s="22"/>
      <c r="Y114" s="23"/>
      <c r="Z114" s="22"/>
      <c r="AA114" s="23"/>
      <c r="AB114" s="22"/>
      <c r="AC114" s="23"/>
      <c r="AE114" s="29" t="str">
        <f t="shared" si="7"/>
        <v/>
      </c>
      <c r="AG114" s="7" t="str">
        <f>+$A$19</f>
        <v/>
      </c>
      <c r="AH114" s="7" t="str">
        <f>IF(A114&lt;&gt;"",IF(AE114&lt;&gt;"",AE114,0)+IF(O122&lt;&gt;"",O122,0),"")</f>
        <v/>
      </c>
      <c r="AI114" s="106" t="str">
        <f>IF(AH114="","",IF(AH114&gt;0,ROUND(AH114/LARGE(AH107:AH121,1),3),0))</f>
        <v/>
      </c>
    </row>
    <row r="115" spans="1:35" ht="13.5" x14ac:dyDescent="0.25">
      <c r="A115" s="59" t="str">
        <f>+$A$20</f>
        <v/>
      </c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79"/>
      <c r="P115" s="24"/>
      <c r="Q115" s="24"/>
      <c r="R115" s="22"/>
      <c r="S115" s="23"/>
      <c r="T115" s="22"/>
      <c r="U115" s="23"/>
      <c r="V115" s="22"/>
      <c r="W115" s="23"/>
      <c r="X115" s="22"/>
      <c r="Y115" s="23"/>
      <c r="Z115" s="22"/>
      <c r="AA115" s="23"/>
      <c r="AB115" s="22"/>
      <c r="AC115" s="23"/>
      <c r="AE115" s="29" t="str">
        <f t="shared" si="7"/>
        <v/>
      </c>
      <c r="AG115" s="7" t="str">
        <f>+$A$20</f>
        <v/>
      </c>
      <c r="AH115" s="7" t="str">
        <f>IF(A115&lt;&gt;"",IF(AE115&lt;&gt;"",AE115,0)+IF(Q122&lt;&gt;"",Q122,0),"")</f>
        <v/>
      </c>
      <c r="AI115" s="106" t="str">
        <f>IF(AH115="","",IF(AH115&gt;0,ROUND(AH115/LARGE(AH107:AH121,1),3),0))</f>
        <v/>
      </c>
    </row>
    <row r="116" spans="1:35" ht="13.5" x14ac:dyDescent="0.25">
      <c r="A116" s="59" t="str">
        <f>+$A$21</f>
        <v/>
      </c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2"/>
      <c r="U116" s="23"/>
      <c r="V116" s="22"/>
      <c r="W116" s="23"/>
      <c r="X116" s="22"/>
      <c r="Y116" s="23"/>
      <c r="Z116" s="22"/>
      <c r="AA116" s="23"/>
      <c r="AB116" s="22"/>
      <c r="AC116" s="23"/>
      <c r="AE116" s="29" t="str">
        <f t="shared" si="7"/>
        <v/>
      </c>
      <c r="AG116" s="7" t="str">
        <f>+$A$21</f>
        <v/>
      </c>
      <c r="AH116" s="7" t="str">
        <f>IF(A116&lt;&gt;"",IF(AE116&lt;&gt;"",AE116,0)+IF(S122&lt;&gt;"",S122,0),"")</f>
        <v/>
      </c>
      <c r="AI116" s="106" t="str">
        <f>IF(AH116="","",IF(AH116&gt;0,ROUND(AH116/LARGE(AH107:AH121,1),3),0))</f>
        <v/>
      </c>
    </row>
    <row r="117" spans="1:35" ht="13.5" x14ac:dyDescent="0.25">
      <c r="A117" s="59" t="str">
        <f>+$A$22</f>
        <v/>
      </c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2"/>
      <c r="W117" s="23"/>
      <c r="X117" s="22"/>
      <c r="Y117" s="23"/>
      <c r="Z117" s="22"/>
      <c r="AA117" s="23"/>
      <c r="AB117" s="22"/>
      <c r="AC117" s="23"/>
      <c r="AE117" s="29" t="str">
        <f t="shared" si="7"/>
        <v/>
      </c>
      <c r="AG117" s="7" t="str">
        <f>+$A$22</f>
        <v/>
      </c>
      <c r="AH117" s="7" t="str">
        <f>IF(A117&lt;&gt;"",IF(AE117&lt;&gt;"",AE117,0)+IF(U122&lt;&gt;"",U122,0),"")</f>
        <v/>
      </c>
      <c r="AI117" s="106" t="str">
        <f>IF(AH117="","",IF(AH117&gt;0,ROUND(AH117/LARGE(AH107:AH121,1),3),0))</f>
        <v/>
      </c>
    </row>
    <row r="118" spans="1:35" ht="13.5" x14ac:dyDescent="0.25">
      <c r="A118" s="59" t="str">
        <f>+$A$23</f>
        <v/>
      </c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2"/>
      <c r="Y118" s="23"/>
      <c r="Z118" s="22"/>
      <c r="AA118" s="23"/>
      <c r="AB118" s="22"/>
      <c r="AC118" s="23"/>
      <c r="AE118" s="29" t="str">
        <f t="shared" si="7"/>
        <v/>
      </c>
      <c r="AG118" s="7" t="str">
        <f>+$A$23</f>
        <v/>
      </c>
      <c r="AH118" s="7" t="str">
        <f>IF(A118&lt;&gt;"",IF(AE118&lt;&gt;"",AE118,0)+IF(W122&lt;&gt;"",W122,0),"")</f>
        <v/>
      </c>
      <c r="AI118" s="106" t="str">
        <f>IF(AH118="","",IF(AH118&gt;0,ROUND(AH118/LARGE(AH107:AH121,1),3),0))</f>
        <v/>
      </c>
    </row>
    <row r="119" spans="1:35" ht="13.5" x14ac:dyDescent="0.25">
      <c r="A119" s="59" t="str">
        <f>+$A$24</f>
        <v/>
      </c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2"/>
      <c r="AA119" s="23"/>
      <c r="AB119" s="22"/>
      <c r="AC119" s="23"/>
      <c r="AE119" s="29" t="str">
        <f t="shared" si="7"/>
        <v/>
      </c>
      <c r="AG119" s="7" t="str">
        <f>+$A$24</f>
        <v/>
      </c>
      <c r="AH119" s="7" t="str">
        <f>IF(A119&lt;&gt;"",IF(AE119&lt;&gt;"",AE119,0)+IF(Y122&lt;&gt;"",Y122,0),"")</f>
        <v/>
      </c>
      <c r="AI119" s="106" t="str">
        <f>IF(AH119="","",IF(AH119&gt;0,ROUND(AH119/LARGE(AH107:AH121,1),3),0))</f>
        <v/>
      </c>
    </row>
    <row r="120" spans="1:35" ht="13.5" x14ac:dyDescent="0.25">
      <c r="A120" s="59" t="str">
        <f>+$A$25</f>
        <v/>
      </c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2"/>
      <c r="AC120" s="23"/>
      <c r="AE120" s="29" t="str">
        <f t="shared" si="7"/>
        <v/>
      </c>
      <c r="AG120" s="7" t="str">
        <f>+$A$25</f>
        <v/>
      </c>
      <c r="AH120" s="7" t="str">
        <f>IF(A120&lt;&gt;"",IF(AE120&lt;&gt;"",AE120,0)+IF(AA122&lt;&gt;"",AA122,0),"")</f>
        <v/>
      </c>
      <c r="AI120" s="106" t="str">
        <f>IF(AH120="","",IF(AH120&gt;0,ROUND(AH120/LARGE(AH107:AH121,1),3),0))</f>
        <v/>
      </c>
    </row>
    <row r="121" spans="1:35" x14ac:dyDescent="0.2">
      <c r="A121" s="59" t="str">
        <f>+$A$26</f>
        <v/>
      </c>
      <c r="C121" s="3"/>
      <c r="AE121" s="26"/>
      <c r="AG121" s="40" t="str">
        <f>+$A$26</f>
        <v/>
      </c>
      <c r="AH121" s="40" t="str">
        <f>IF(A121&lt;&gt;"",IF(AE121&lt;&gt;"",AE121,0)+IF(AC122&lt;&gt;"",AC122,0),"")</f>
        <v/>
      </c>
      <c r="AI121" s="107" t="str">
        <f>IF(AH121="","",IF(AH121&gt;0,ROUND(AH121/LARGE(AH107:AH121,1),3),0))</f>
        <v/>
      </c>
    </row>
    <row r="122" spans="1:35" s="26" customFormat="1" x14ac:dyDescent="0.2">
      <c r="C122" s="27" t="str">
        <f>IF(C106="","",SUM(C107:C120))</f>
        <v/>
      </c>
      <c r="E122" s="27" t="str">
        <f>IF(E106="","",SUM(E107:E120))</f>
        <v/>
      </c>
      <c r="G122" s="27" t="str">
        <f>IF(G106="","",SUM(G107:G120))</f>
        <v/>
      </c>
      <c r="I122" s="27" t="str">
        <f>IF(I106="","",SUM(I107:I120))</f>
        <v/>
      </c>
      <c r="K122" s="27" t="str">
        <f>IF(K106="","",SUM(K107:K120))</f>
        <v/>
      </c>
      <c r="M122" s="27" t="str">
        <f>IF(M106="","",SUM(M107:M120))</f>
        <v/>
      </c>
      <c r="O122" s="27" t="str">
        <f>IF(O106="","",SUM(O107:O120))</f>
        <v/>
      </c>
      <c r="Q122" s="27" t="str">
        <f>IF(Q106="","",SUM(Q107:Q120))</f>
        <v/>
      </c>
      <c r="S122" s="27" t="str">
        <f>IF(S106="","",SUM(S107:S120))</f>
        <v/>
      </c>
      <c r="U122" s="27" t="str">
        <f>IF(U106="","",SUM(U107:U120))</f>
        <v/>
      </c>
      <c r="W122" s="27" t="str">
        <f>IF(W106="","",SUM(W107:W120))</f>
        <v/>
      </c>
      <c r="X122" s="27"/>
      <c r="Y122" s="27" t="str">
        <f>IF(Y106="","",SUM(Y107:Y120))</f>
        <v/>
      </c>
      <c r="AA122" s="27" t="str">
        <f>IF(AA106="","",SUM(AA107:AA120))</f>
        <v/>
      </c>
      <c r="AC122" s="27" t="str">
        <f>IF(AC106="","",SUM(AC107:AC120))</f>
        <v/>
      </c>
      <c r="AG122" s="41"/>
      <c r="AH122" s="93"/>
      <c r="AI122" s="41"/>
    </row>
    <row r="123" spans="1:35" ht="24" customHeight="1" x14ac:dyDescent="0.2">
      <c r="AC123" s="8" t="str">
        <f>"Firma ("&amp;Anagrafica!B93&amp;")"</f>
        <v>Firma ()</v>
      </c>
      <c r="AE123" s="88"/>
      <c r="AF123" s="88"/>
      <c r="AG123" s="89"/>
      <c r="AH123" s="88"/>
      <c r="AI123" s="88"/>
    </row>
  </sheetData>
  <mergeCells count="70">
    <mergeCell ref="AB20:AE20"/>
    <mergeCell ref="AB25:AE25"/>
    <mergeCell ref="AB26:AE26"/>
    <mergeCell ref="AB21:AE21"/>
    <mergeCell ref="AB22:AE22"/>
    <mergeCell ref="AB23:AE23"/>
    <mergeCell ref="AB24:AE24"/>
    <mergeCell ref="AB16:AE16"/>
    <mergeCell ref="AB17:AE17"/>
    <mergeCell ref="AB18:AE18"/>
    <mergeCell ref="AB19:AE19"/>
    <mergeCell ref="AB12:AE12"/>
    <mergeCell ref="AB13:AE13"/>
    <mergeCell ref="AB14:AE14"/>
    <mergeCell ref="AB15:AE15"/>
    <mergeCell ref="A1:AG1"/>
    <mergeCell ref="T24:W24"/>
    <mergeCell ref="T25:W25"/>
    <mergeCell ref="T19:W19"/>
    <mergeCell ref="T20:W20"/>
    <mergeCell ref="T21:W21"/>
    <mergeCell ref="T23:W23"/>
    <mergeCell ref="B12:S12"/>
    <mergeCell ref="B13:S13"/>
    <mergeCell ref="A5:AI5"/>
    <mergeCell ref="A8:AG8"/>
    <mergeCell ref="A9:AG9"/>
    <mergeCell ref="A11:S11"/>
    <mergeCell ref="T11:W11"/>
    <mergeCell ref="AB11:AE11"/>
    <mergeCell ref="X11:AA11"/>
    <mergeCell ref="T16:W16"/>
    <mergeCell ref="T17:W17"/>
    <mergeCell ref="B21:S21"/>
    <mergeCell ref="T22:W22"/>
    <mergeCell ref="T12:W12"/>
    <mergeCell ref="T13:W13"/>
    <mergeCell ref="B19:S19"/>
    <mergeCell ref="B20:S20"/>
    <mergeCell ref="B14:S14"/>
    <mergeCell ref="B15:S15"/>
    <mergeCell ref="B16:S16"/>
    <mergeCell ref="B17:S17"/>
    <mergeCell ref="B18:S18"/>
    <mergeCell ref="B22:S22"/>
    <mergeCell ref="P27:S27"/>
    <mergeCell ref="T27:W27"/>
    <mergeCell ref="T26:W26"/>
    <mergeCell ref="B26:S26"/>
    <mergeCell ref="X12:AA12"/>
    <mergeCell ref="X13:AA13"/>
    <mergeCell ref="X14:AA14"/>
    <mergeCell ref="X15:AA15"/>
    <mergeCell ref="X16:AA16"/>
    <mergeCell ref="X17:AA17"/>
    <mergeCell ref="B23:S23"/>
    <mergeCell ref="B24:S24"/>
    <mergeCell ref="B25:S25"/>
    <mergeCell ref="T14:W14"/>
    <mergeCell ref="T18:W18"/>
    <mergeCell ref="T15:W15"/>
    <mergeCell ref="X18:AA18"/>
    <mergeCell ref="X19:AA19"/>
    <mergeCell ref="X24:AA24"/>
    <mergeCell ref="X25:AA25"/>
    <mergeCell ref="X26:AA26"/>
    <mergeCell ref="X20:AA20"/>
    <mergeCell ref="X21:AA21"/>
    <mergeCell ref="X22:AA22"/>
    <mergeCell ref="X23:AA23"/>
  </mergeCells>
  <phoneticPr fontId="0" type="noConversion"/>
  <conditionalFormatting sqref="C46 W46:Y46 C65 E46 G46 I46 K46 M46 O46 Q46 U46 S46 AC84 W65:Y65 E65 G65 I65 K65 M65 O65 Q65 U65 S65 AC65 AA65 AA46 C84 W84:Y84 E84 G84 I84 K84 M84 O84 Q84 U84 S84 AA84 AC46 C103 AC122 W103:Y103 E103 G103 I103 K103 M103 O103 Q103 U103 S103 AC103 AA103 C122 W122:Y122 E122 G122 I122 K122 M122 O122 Q122 U122 S122 AA122">
    <cfRule type="expression" dxfId="859" priority="1" stopIfTrue="1">
      <formula>C30=""</formula>
    </cfRule>
  </conditionalFormatting>
  <conditionalFormatting sqref="B52:E63 B51:C51 H54:I63 J55:K63 L56:M63 N57:O63 P58:Q63 R59:S63 T60:U63 V61:W63 X62:Y63 Z63:AA63 F53:G63 Z82:AA82 F72:G82 H73:I82 J74:K82 L75:M82 N76:O82 P77:Q82 R78:S82 T79:U82 V80:W82 X81:Y82 B71:E82 B70:C70 B90:E101 B89:C89 H92:I101 J93:K101 L94:M101 N95:O101 P96:Q101 R97:S101 T98:U101 V99:W101 X100:Y101 Z101:AA101 F91:G101 Z120:AA120 F110:G120 H111:I120 J112:K120 L113:M120 N114:O120 P115:Q120 R116:S120 T117:U120 V118:W120 X119:Y120 B109:E120 B108:C108 B33:E44 B32:C32 H35:I44 J36:K44 L37:M44 N38:O44 P39:Q44 R40:S44 T41:U44 V42:W44 X43:Y44 Z44:AA44 F34:G44">
    <cfRule type="expression" dxfId="858" priority="2" stopIfTrue="1">
      <formula>AND($A32&lt;&gt;"",$A33="")</formula>
    </cfRule>
    <cfRule type="expression" dxfId="857" priority="3" stopIfTrue="1">
      <formula>$A32=""</formula>
    </cfRule>
  </conditionalFormatting>
  <conditionalFormatting sqref="B50 D50:D51 F50:F52 H50:H53 J50:J54 L50:L55 N50:N56 P50:P57 R50:R58 T50:T59 V50:V60 X50:X61 Z50:Z62 AB50:AB63">
    <cfRule type="expression" dxfId="856" priority="4" stopIfTrue="1">
      <formula>AND(OR($A50="",C$49=""),$AE50&lt;&gt;"")</formula>
    </cfRule>
    <cfRule type="expression" dxfId="855" priority="5" stopIfTrue="1">
      <formula>OR($A50="",C$49="")</formula>
    </cfRule>
  </conditionalFormatting>
  <conditionalFormatting sqref="C50 E50:E51 G50:G52 I50:I53 K50:K54 M50:M55 O50:O56 Q50:Q57 S50:S58 U50:U59 W50:W60 Y50:Y61 AA50:AA62 AC50:AC63 C88 E88:E89 G88:G90 I88:I91 K88:K92 M88:M93 O88:O94 Q88:Q95 S88:S96 U88:U97 W88:W98 Y88:Y99 AA88:AA100 AC88:AC101">
    <cfRule type="expression" dxfId="854" priority="6" stopIfTrue="1">
      <formula>AND(OR($A50="",C$49=""),$AE50&lt;&gt;"")</formula>
    </cfRule>
    <cfRule type="expression" dxfId="853" priority="7" stopIfTrue="1">
      <formula>C$49=""</formula>
    </cfRule>
  </conditionalFormatting>
  <conditionalFormatting sqref="B69 F69:F71 D69:D70 H69:H72 J69:J73 L69:L74 N69:N75 P69:P76 R69:R77 T69:T78 V69:V79 X69:X80 Z69:Z81 AB69:AB82 X118">
    <cfRule type="expression" dxfId="852" priority="8" stopIfTrue="1">
      <formula>AND(OR($A69="",C$68=""),$AE69&lt;&gt;"")</formula>
    </cfRule>
    <cfRule type="expression" dxfId="851" priority="9" stopIfTrue="1">
      <formula>OR($A69="",C$68="")</formula>
    </cfRule>
  </conditionalFormatting>
  <conditionalFormatting sqref="C69 G69:G71 E69:E70 I69:I72 K69:K73 M69:M74 O69:O75 Q69:Q76 S69:S77 U69:U78 W69:W79 Y69:Y80 AA69:AA81 AC69:AC82 C107 G107:G109 E107:E108 I107:I110 K107:K111 M107:M112 O107:O113 Q107:Q114 S107:S115 U107:U116 W107:W117 Y107:Y118 AA107:AA119 AC107:AC120">
    <cfRule type="expression" dxfId="850" priority="10" stopIfTrue="1">
      <formula>AND(OR($A69="",C$68=""),$AE69&lt;&gt;"")</formula>
    </cfRule>
    <cfRule type="expression" dxfId="849" priority="11" stopIfTrue="1">
      <formula>C$68=""</formula>
    </cfRule>
  </conditionalFormatting>
  <conditionalFormatting sqref="B88 D88:D89 F88:F90 H88:H91 J88:J92 L88:L93 N88:N94 P88:P95 R88:R96 T88:T97 V88:V98 X88:X99 Z88:Z100 AB88:AB101">
    <cfRule type="expression" dxfId="848" priority="12" stopIfTrue="1">
      <formula>AND(OR($A88="",C$87=""),$AE88&lt;&gt;"")</formula>
    </cfRule>
    <cfRule type="expression" dxfId="847" priority="13" stopIfTrue="1">
      <formula>OR($A88="",C$87="")</formula>
    </cfRule>
  </conditionalFormatting>
  <conditionalFormatting sqref="B107 D107:D108 F107:F109 H107:H110 J107:J111 L107:L112 N107:N113 P107:P114 R107:R115 T107:T116 V107:V117 X107:X117 Z107:Z119 AB107:AB120">
    <cfRule type="expression" dxfId="846" priority="14" stopIfTrue="1">
      <formula>AND(OR($A107="",C$106=""),$AE107&lt;&gt;"")</formula>
    </cfRule>
    <cfRule type="expression" dxfId="845" priority="15" stopIfTrue="1">
      <formula>OR($A107="",C$106="")</formula>
    </cfRule>
  </conditionalFormatting>
  <conditionalFormatting sqref="B31 D31:D32 R31:R39 AB31:AB44 Z31:Z43 X31:X42 V31:V41 T31:T40 P31:P38 N31:N37 L31:L36 J31:J35 H31:H34 F31:F33">
    <cfRule type="expression" dxfId="844" priority="16" stopIfTrue="1">
      <formula>AND(OR($A31="",C$30=""),$AE31&lt;&gt;"")</formula>
    </cfRule>
    <cfRule type="expression" dxfId="843" priority="17" stopIfTrue="1">
      <formula>OR($A31="",C$30="")</formula>
    </cfRule>
  </conditionalFormatting>
  <conditionalFormatting sqref="C31 E31:E32 S31:S39 AC31:AC44 AA31:AA43 Y31:Y42 W31:W41 U31:U40 Q31:Q38 O31:O37 M31:M36 K31:K35 I31:I34 G31:G33">
    <cfRule type="expression" dxfId="842" priority="18" stopIfTrue="1">
      <formula>AND(OR($A31="",C$30=""),$AE31&lt;&gt;"")</formula>
    </cfRule>
    <cfRule type="expression" dxfId="841" priority="19" stopIfTrue="1">
      <formula>C$30=""</formula>
    </cfRule>
  </conditionalFormatting>
  <conditionalFormatting sqref="A31:A45 A107:A121 AE107:AE120 B106:AC106 AE88:AE101 A88:A102 B87:AC87 A69:A83 B68:AC68 AE69:AE82 AE50:AE63 B49:AC49 A50:A64 B30:AC30 AE31:AE44">
    <cfRule type="cellIs" dxfId="840" priority="20" stopIfTrue="1" operator="equal">
      <formula>""</formula>
    </cfRule>
  </conditionalFormatting>
  <hyperlinks>
    <hyperlink ref="A1" location="Anagrafica!A1" display="Torna alla scheda Anagrafica" xr:uid="{00000000-0004-0000-3200-000000000000}"/>
  </hyperlinks>
  <pageMargins left="0.39370078740157483" right="0.39370078740157483" top="0.39370078740157483" bottom="0.78740157480314965" header="0.51181102362204722" footer="0.39370078740157483"/>
  <pageSetup paperSize="9" scale="42" orientation="portrait" r:id="rId1"/>
  <headerFooter alignWithMargins="0">
    <oddFooter>&amp;L&amp;"Arial Narrow,Normale"&amp;8&amp;D&amp;R&amp;"Arial Narrow,Normale"&amp;A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Foglio73">
    <tabColor indexed="42"/>
    <pageSetUpPr fitToPage="1"/>
  </sheetPr>
  <dimension ref="A1:AI123"/>
  <sheetViews>
    <sheetView showGridLines="0" view="pageBreakPreview" topLeftCell="A5" zoomScaleNormal="100" workbookViewId="0">
      <selection activeCell="U38" sqref="U38"/>
    </sheetView>
  </sheetViews>
  <sheetFormatPr defaultColWidth="9.140625" defaultRowHeight="12.75" x14ac:dyDescent="0.2"/>
  <cols>
    <col min="1" max="2" width="3.85546875" style="3" customWidth="1"/>
    <col min="3" max="3" width="3.85546875" style="5" bestFit="1" customWidth="1"/>
    <col min="4" max="4" width="3.140625" style="3" customWidth="1"/>
    <col min="5" max="31" width="3" style="3" customWidth="1"/>
    <col min="32" max="32" width="2.42578125" style="3" customWidth="1"/>
    <col min="33" max="33" width="3.5703125" style="26" customWidth="1"/>
    <col min="34" max="35" width="10.85546875" style="3" customWidth="1"/>
    <col min="36" max="43" width="3" style="3" customWidth="1"/>
    <col min="44" max="44" width="3.140625" style="3" customWidth="1"/>
    <col min="45" max="16384" width="9.140625" style="3"/>
  </cols>
  <sheetData>
    <row r="1" spans="1:35" ht="26.25" customHeight="1" x14ac:dyDescent="0.2">
      <c r="A1" s="353" t="s">
        <v>21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</row>
    <row r="2" spans="1:35" s="30" customFormat="1" ht="13.5" x14ac:dyDescent="0.25">
      <c r="A2" s="45" t="s">
        <v>16</v>
      </c>
      <c r="B2" s="46"/>
      <c r="C2" s="47"/>
      <c r="D2" s="48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9"/>
      <c r="AH2" s="49"/>
      <c r="AI2" s="49"/>
    </row>
    <row r="3" spans="1:35" s="31" customFormat="1" ht="13.5" x14ac:dyDescent="0.25">
      <c r="A3" s="50"/>
      <c r="B3" s="50"/>
      <c r="C3" s="51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</row>
    <row r="4" spans="1:35" s="9" customFormat="1" ht="6" customHeight="1" x14ac:dyDescent="0.3">
      <c r="A4" s="52"/>
      <c r="B4" s="52"/>
      <c r="C4" s="53"/>
      <c r="D4" s="54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</row>
    <row r="5" spans="1:35" s="9" customFormat="1" ht="39.75" customHeight="1" x14ac:dyDescent="0.3">
      <c r="A5" s="411" t="str">
        <f>IF(Anagrafica!A3&lt;&gt;"",Anagrafica!A3,"")</f>
        <v>CDC ___/______/______ ANNO_______ (agg. P se plurien.) 
TITOLO DEL CDC______________________________</v>
      </c>
      <c r="B5" s="411"/>
      <c r="C5" s="411"/>
      <c r="D5" s="411"/>
      <c r="E5" s="411"/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  <c r="Q5" s="411"/>
      <c r="R5" s="411"/>
      <c r="S5" s="411"/>
      <c r="T5" s="411"/>
      <c r="U5" s="411"/>
      <c r="V5" s="411"/>
      <c r="W5" s="411"/>
      <c r="X5" s="411"/>
      <c r="Y5" s="411"/>
      <c r="Z5" s="411"/>
      <c r="AA5" s="411"/>
      <c r="AB5" s="411"/>
      <c r="AC5" s="411"/>
      <c r="AD5" s="411"/>
      <c r="AE5" s="411"/>
      <c r="AF5" s="411"/>
      <c r="AG5" s="411"/>
      <c r="AH5" s="411"/>
      <c r="AI5" s="411"/>
    </row>
    <row r="6" spans="1:35" s="9" customFormat="1" ht="20.25" x14ac:dyDescent="0.3">
      <c r="A6" s="33"/>
      <c r="B6" s="33"/>
      <c r="C6" s="58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</row>
    <row r="7" spans="1:35" s="9" customFormat="1" ht="20.25" x14ac:dyDescent="0.3">
      <c r="C7" s="10"/>
      <c r="D7" s="11"/>
    </row>
    <row r="8" spans="1:35" s="72" customFormat="1" ht="18.75" x14ac:dyDescent="0.3">
      <c r="A8" s="412" t="str">
        <f>"Criterio: "&amp; Anagrafica!A54&amp;" - "&amp;Anagrafica!B54</f>
        <v xml:space="preserve">Criterio:  - </v>
      </c>
      <c r="B8" s="412"/>
      <c r="C8" s="412"/>
      <c r="D8" s="412"/>
      <c r="E8" s="412"/>
      <c r="F8" s="412"/>
      <c r="G8" s="412"/>
      <c r="H8" s="412"/>
      <c r="I8" s="412"/>
      <c r="J8" s="412"/>
      <c r="K8" s="412"/>
      <c r="L8" s="412"/>
      <c r="M8" s="412"/>
      <c r="N8" s="412"/>
      <c r="O8" s="412"/>
      <c r="P8" s="412"/>
      <c r="Q8" s="412"/>
      <c r="R8" s="412"/>
      <c r="S8" s="412"/>
      <c r="T8" s="412"/>
      <c r="U8" s="412"/>
      <c r="V8" s="412"/>
      <c r="W8" s="412"/>
      <c r="X8" s="412"/>
      <c r="Y8" s="412"/>
      <c r="Z8" s="412"/>
      <c r="AA8" s="412"/>
      <c r="AB8" s="412"/>
      <c r="AC8" s="412"/>
      <c r="AD8" s="412"/>
      <c r="AE8" s="412"/>
      <c r="AF8" s="412"/>
      <c r="AG8" s="412"/>
      <c r="AH8" s="82" t="s">
        <v>15</v>
      </c>
      <c r="AI8" s="83" t="str">
        <f>IF(+Anagrafica!C54&lt;&gt;"",Anagrafica!C54,"")</f>
        <v/>
      </c>
    </row>
    <row r="9" spans="1:35" s="1" customFormat="1" ht="24" customHeight="1" x14ac:dyDescent="0.3">
      <c r="A9" s="413" t="str">
        <f>"Sottocriterio: " &amp; Anagrafica!A56&amp;" - "&amp;Anagrafica!B56</f>
        <v xml:space="preserve">Sottocriterio:  - </v>
      </c>
      <c r="B9" s="413"/>
      <c r="C9" s="413"/>
      <c r="D9" s="413"/>
      <c r="E9" s="413"/>
      <c r="F9" s="413"/>
      <c r="G9" s="413"/>
      <c r="H9" s="413"/>
      <c r="I9" s="413"/>
      <c r="J9" s="413"/>
      <c r="K9" s="413"/>
      <c r="L9" s="413"/>
      <c r="M9" s="413"/>
      <c r="N9" s="413"/>
      <c r="O9" s="413"/>
      <c r="P9" s="413"/>
      <c r="Q9" s="413"/>
      <c r="R9" s="413"/>
      <c r="S9" s="413"/>
      <c r="T9" s="413"/>
      <c r="U9" s="413"/>
      <c r="V9" s="413"/>
      <c r="W9" s="413"/>
      <c r="X9" s="413"/>
      <c r="Y9" s="413"/>
      <c r="Z9" s="413"/>
      <c r="AA9" s="413"/>
      <c r="AB9" s="413"/>
      <c r="AC9" s="413"/>
      <c r="AD9" s="413"/>
      <c r="AE9" s="413"/>
      <c r="AF9" s="413"/>
      <c r="AG9" s="413"/>
      <c r="AH9" s="65" t="s">
        <v>18</v>
      </c>
      <c r="AI9" s="84" t="str">
        <f>IF(+Anagrafica!C56&lt;&gt;"",Anagrafica!C56,"")</f>
        <v/>
      </c>
    </row>
    <row r="10" spans="1:35" ht="18" x14ac:dyDescent="0.25">
      <c r="B10" s="1"/>
      <c r="D10" s="1"/>
      <c r="AB10" s="4"/>
      <c r="AC10" s="4"/>
      <c r="AD10" s="4"/>
      <c r="AE10" s="4"/>
    </row>
    <row r="11" spans="1:35" ht="29.25" customHeight="1" x14ac:dyDescent="0.2">
      <c r="A11" s="385" t="s">
        <v>17</v>
      </c>
      <c r="B11" s="385"/>
      <c r="C11" s="385"/>
      <c r="D11" s="385"/>
      <c r="E11" s="385"/>
      <c r="F11" s="385"/>
      <c r="G11" s="385"/>
      <c r="H11" s="385"/>
      <c r="I11" s="385"/>
      <c r="J11" s="385"/>
      <c r="K11" s="385"/>
      <c r="L11" s="385"/>
      <c r="M11" s="385"/>
      <c r="N11" s="385"/>
      <c r="O11" s="385"/>
      <c r="P11" s="385"/>
      <c r="Q11" s="385"/>
      <c r="R11" s="385"/>
      <c r="S11" s="385"/>
      <c r="T11" s="385" t="s">
        <v>23</v>
      </c>
      <c r="U11" s="385"/>
      <c r="V11" s="385"/>
      <c r="W11" s="385"/>
      <c r="X11" s="385" t="s">
        <v>25</v>
      </c>
      <c r="Y11" s="385"/>
      <c r="Z11" s="385"/>
      <c r="AA11" s="385"/>
      <c r="AB11" s="385" t="s">
        <v>24</v>
      </c>
      <c r="AC11" s="385"/>
      <c r="AD11" s="385"/>
      <c r="AE11" s="385"/>
      <c r="AF11" s="26"/>
      <c r="AI11" s="21" t="s">
        <v>19</v>
      </c>
    </row>
    <row r="12" spans="1:35" ht="16.5" x14ac:dyDescent="0.3">
      <c r="A12" s="61" t="str">
        <f>IF($AI$9&lt;&gt;"",IF(Anagrafica!A99&lt;&gt;"",Anagrafica!A99,""),"")</f>
        <v/>
      </c>
      <c r="B12" s="409" t="str">
        <f>IF(A12&lt;&gt;"",IF(Anagrafica!B99&lt;&gt;"",Anagrafica!B99,""),"")</f>
        <v/>
      </c>
      <c r="C12" s="409"/>
      <c r="D12" s="409"/>
      <c r="E12" s="409"/>
      <c r="F12" s="409"/>
      <c r="G12" s="409"/>
      <c r="H12" s="409"/>
      <c r="I12" s="409"/>
      <c r="J12" s="409"/>
      <c r="K12" s="409"/>
      <c r="L12" s="409"/>
      <c r="M12" s="409"/>
      <c r="N12" s="409"/>
      <c r="O12" s="409"/>
      <c r="P12" s="409"/>
      <c r="Q12" s="409"/>
      <c r="R12" s="409"/>
      <c r="S12" s="410"/>
      <c r="T12" s="372" t="str">
        <f>IF(A12&lt;&gt;"",IF(AI31&lt;&gt;"",AI31,0)+IF(AI50&lt;&gt;"",AI50,0)+IF(AI69&lt;&gt;"",AI69,0)+IF(AI88&lt;&gt;"",AI88,0)+IF(AI107&lt;&gt;"",AI107,0),"")</f>
        <v/>
      </c>
      <c r="U12" s="373"/>
      <c r="V12" s="373"/>
      <c r="W12" s="373"/>
      <c r="X12" s="372" t="str">
        <f>IF(T12&lt;&gt;"",ROUND(T12/COUNTA(Anagrafica!$B$89:$C$93),3),"")</f>
        <v/>
      </c>
      <c r="Y12" s="373"/>
      <c r="Z12" s="373"/>
      <c r="AA12" s="390"/>
      <c r="AB12" s="372" t="str">
        <f>IF(T12="","",IF(T12&gt;0,ROUND(X12/LARGE($X$12:$AA$26,1),3),0))</f>
        <v/>
      </c>
      <c r="AC12" s="373"/>
      <c r="AD12" s="373"/>
      <c r="AE12" s="390"/>
      <c r="AF12" s="94"/>
      <c r="AG12" s="94"/>
      <c r="AH12" s="95"/>
      <c r="AI12" s="85" t="str">
        <f t="shared" ref="AI12:AI26" si="0">IF(AB12&lt;&gt;"",IF(AB12&gt;0,ROUND(AB12*IF($AI$9&lt;&gt;"",$AI$9,$AI$8),3),0),"")</f>
        <v/>
      </c>
    </row>
    <row r="13" spans="1:35" ht="16.5" x14ac:dyDescent="0.3">
      <c r="A13" s="62" t="str">
        <f>IF($AI$9&lt;&gt;"",IF(Anagrafica!A100&lt;&gt;"",Anagrafica!A100,""),"")</f>
        <v/>
      </c>
      <c r="B13" s="374" t="str">
        <f>IF(A13&lt;&gt;"",IF(Anagrafica!B100&lt;&gt;"",Anagrafica!B100,""),"")</f>
        <v/>
      </c>
      <c r="C13" s="374"/>
      <c r="D13" s="374"/>
      <c r="E13" s="374"/>
      <c r="F13" s="374"/>
      <c r="G13" s="374"/>
      <c r="H13" s="374"/>
      <c r="I13" s="374"/>
      <c r="J13" s="374"/>
      <c r="K13" s="374"/>
      <c r="L13" s="374"/>
      <c r="M13" s="374"/>
      <c r="N13" s="374"/>
      <c r="O13" s="374"/>
      <c r="P13" s="374"/>
      <c r="Q13" s="374"/>
      <c r="R13" s="374"/>
      <c r="S13" s="376"/>
      <c r="T13" s="401" t="str">
        <f t="shared" ref="T13:T26" si="1">IF(A13&lt;&gt;"",IF(AI32&lt;&gt;"",AI32,0)+IF(AI51&lt;&gt;"",AI51,0)+IF(AI70&lt;&gt;"",AI70,0)+IF(AI89&lt;&gt;"",AI89,0)+IF(AI108&lt;&gt;"",AI108,0),"")</f>
        <v/>
      </c>
      <c r="U13" s="402"/>
      <c r="V13" s="402"/>
      <c r="W13" s="402"/>
      <c r="X13" s="401" t="str">
        <f>IF(T13&lt;&gt;"",ROUND(T13/COUNTA(Anagrafica!$B$89:$C$93),3),"")</f>
        <v/>
      </c>
      <c r="Y13" s="402"/>
      <c r="Z13" s="402"/>
      <c r="AA13" s="403"/>
      <c r="AB13" s="401" t="str">
        <f t="shared" ref="AB13:AB26" si="2">IF(T13="","",IF(T13&gt;0,ROUND(X13/LARGE($X$12:$AA$26,1),3),0))</f>
        <v/>
      </c>
      <c r="AC13" s="402"/>
      <c r="AD13" s="402"/>
      <c r="AE13" s="403"/>
      <c r="AF13" s="96"/>
      <c r="AG13" s="96"/>
      <c r="AH13" s="97"/>
      <c r="AI13" s="86" t="str">
        <f t="shared" si="0"/>
        <v/>
      </c>
    </row>
    <row r="14" spans="1:35" ht="16.5" x14ac:dyDescent="0.3">
      <c r="A14" s="62" t="str">
        <f>IF($AI$9&lt;&gt;"",IF(Anagrafica!A101&lt;&gt;"",Anagrafica!A101,""),"")</f>
        <v/>
      </c>
      <c r="B14" s="374" t="str">
        <f>IF(A14&lt;&gt;"",IF(Anagrafica!B101&lt;&gt;"",Anagrafica!B101,""),"")</f>
        <v/>
      </c>
      <c r="C14" s="374"/>
      <c r="D14" s="374"/>
      <c r="E14" s="374"/>
      <c r="F14" s="374"/>
      <c r="G14" s="374"/>
      <c r="H14" s="374"/>
      <c r="I14" s="374"/>
      <c r="J14" s="374"/>
      <c r="K14" s="374"/>
      <c r="L14" s="374"/>
      <c r="M14" s="374"/>
      <c r="N14" s="374"/>
      <c r="O14" s="374"/>
      <c r="P14" s="374"/>
      <c r="Q14" s="374"/>
      <c r="R14" s="374"/>
      <c r="S14" s="376"/>
      <c r="T14" s="401" t="str">
        <f t="shared" si="1"/>
        <v/>
      </c>
      <c r="U14" s="402"/>
      <c r="V14" s="402"/>
      <c r="W14" s="402"/>
      <c r="X14" s="401" t="str">
        <f>IF(T14&lt;&gt;"",ROUND(T14/COUNTA(Anagrafica!$B$89:$C$93),3),"")</f>
        <v/>
      </c>
      <c r="Y14" s="402"/>
      <c r="Z14" s="402"/>
      <c r="AA14" s="403"/>
      <c r="AB14" s="401" t="str">
        <f t="shared" si="2"/>
        <v/>
      </c>
      <c r="AC14" s="402"/>
      <c r="AD14" s="402"/>
      <c r="AE14" s="403"/>
      <c r="AF14" s="96"/>
      <c r="AG14" s="96"/>
      <c r="AH14" s="97"/>
      <c r="AI14" s="86" t="str">
        <f t="shared" si="0"/>
        <v/>
      </c>
    </row>
    <row r="15" spans="1:35" ht="16.5" x14ac:dyDescent="0.3">
      <c r="A15" s="62" t="str">
        <f>IF($AI$9&lt;&gt;"",IF(Anagrafica!A102&lt;&gt;"",Anagrafica!A102,""),"")</f>
        <v/>
      </c>
      <c r="B15" s="374" t="str">
        <f>IF(A15&lt;&gt;"",IF(Anagrafica!B102&lt;&gt;"",Anagrafica!B102,""),"")</f>
        <v/>
      </c>
      <c r="C15" s="374"/>
      <c r="D15" s="374"/>
      <c r="E15" s="374"/>
      <c r="F15" s="374"/>
      <c r="G15" s="374"/>
      <c r="H15" s="374"/>
      <c r="I15" s="374"/>
      <c r="J15" s="374"/>
      <c r="K15" s="374"/>
      <c r="L15" s="374"/>
      <c r="M15" s="374"/>
      <c r="N15" s="374"/>
      <c r="O15" s="374"/>
      <c r="P15" s="374"/>
      <c r="Q15" s="374"/>
      <c r="R15" s="374"/>
      <c r="S15" s="376"/>
      <c r="T15" s="401" t="str">
        <f t="shared" si="1"/>
        <v/>
      </c>
      <c r="U15" s="402"/>
      <c r="V15" s="402"/>
      <c r="W15" s="402"/>
      <c r="X15" s="401" t="str">
        <f>IF(T15&lt;&gt;"",ROUND(T15/COUNTA(Anagrafica!$B$89:$C$93),3),"")</f>
        <v/>
      </c>
      <c r="Y15" s="402"/>
      <c r="Z15" s="402"/>
      <c r="AA15" s="403"/>
      <c r="AB15" s="401" t="str">
        <f t="shared" si="2"/>
        <v/>
      </c>
      <c r="AC15" s="402"/>
      <c r="AD15" s="402"/>
      <c r="AE15" s="403"/>
      <c r="AF15" s="96"/>
      <c r="AG15" s="96"/>
      <c r="AH15" s="97"/>
      <c r="AI15" s="86" t="str">
        <f t="shared" si="0"/>
        <v/>
      </c>
    </row>
    <row r="16" spans="1:35" ht="16.5" x14ac:dyDescent="0.3">
      <c r="A16" s="62" t="str">
        <f>IF($AI$9&lt;&gt;"",IF(Anagrafica!A103&lt;&gt;"",Anagrafica!A103,""),"")</f>
        <v/>
      </c>
      <c r="B16" s="374" t="str">
        <f>IF(A16&lt;&gt;"",IF(Anagrafica!B103&lt;&gt;"",Anagrafica!B103,""),"")</f>
        <v/>
      </c>
      <c r="C16" s="374"/>
      <c r="D16" s="374"/>
      <c r="E16" s="374"/>
      <c r="F16" s="374"/>
      <c r="G16" s="374"/>
      <c r="H16" s="374"/>
      <c r="I16" s="374"/>
      <c r="J16" s="374"/>
      <c r="K16" s="374"/>
      <c r="L16" s="374"/>
      <c r="M16" s="374"/>
      <c r="N16" s="374"/>
      <c r="O16" s="374"/>
      <c r="P16" s="374"/>
      <c r="Q16" s="374"/>
      <c r="R16" s="374"/>
      <c r="S16" s="376"/>
      <c r="T16" s="401" t="str">
        <f t="shared" si="1"/>
        <v/>
      </c>
      <c r="U16" s="402"/>
      <c r="V16" s="402"/>
      <c r="W16" s="402"/>
      <c r="X16" s="401" t="str">
        <f>IF(T16&lt;&gt;"",ROUND(T16/COUNTA(Anagrafica!$B$89:$C$93),3),"")</f>
        <v/>
      </c>
      <c r="Y16" s="402"/>
      <c r="Z16" s="402"/>
      <c r="AA16" s="403"/>
      <c r="AB16" s="401" t="str">
        <f t="shared" si="2"/>
        <v/>
      </c>
      <c r="AC16" s="402"/>
      <c r="AD16" s="402"/>
      <c r="AE16" s="403"/>
      <c r="AF16" s="96"/>
      <c r="AG16" s="96"/>
      <c r="AH16" s="97"/>
      <c r="AI16" s="86" t="str">
        <f t="shared" si="0"/>
        <v/>
      </c>
    </row>
    <row r="17" spans="1:35" ht="16.5" x14ac:dyDescent="0.3">
      <c r="A17" s="62" t="str">
        <f>IF($AI$9&lt;&gt;"",IF(Anagrafica!A104&lt;&gt;"",Anagrafica!A104,""),"")</f>
        <v/>
      </c>
      <c r="B17" s="374" t="str">
        <f>IF(A17&lt;&gt;"",IF(Anagrafica!B104&lt;&gt;"",Anagrafica!B104,""),"")</f>
        <v/>
      </c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4"/>
      <c r="N17" s="374"/>
      <c r="O17" s="374"/>
      <c r="P17" s="374"/>
      <c r="Q17" s="374"/>
      <c r="R17" s="374"/>
      <c r="S17" s="376"/>
      <c r="T17" s="401" t="str">
        <f t="shared" si="1"/>
        <v/>
      </c>
      <c r="U17" s="402"/>
      <c r="V17" s="402"/>
      <c r="W17" s="402"/>
      <c r="X17" s="401" t="str">
        <f>IF(T17&lt;&gt;"",ROUND(T17/COUNTA(Anagrafica!$B$89:$C$93),3),"")</f>
        <v/>
      </c>
      <c r="Y17" s="402"/>
      <c r="Z17" s="402"/>
      <c r="AA17" s="403"/>
      <c r="AB17" s="401" t="str">
        <f t="shared" si="2"/>
        <v/>
      </c>
      <c r="AC17" s="402"/>
      <c r="AD17" s="402"/>
      <c r="AE17" s="403"/>
      <c r="AF17" s="96"/>
      <c r="AG17" s="96"/>
      <c r="AH17" s="97"/>
      <c r="AI17" s="86" t="str">
        <f t="shared" si="0"/>
        <v/>
      </c>
    </row>
    <row r="18" spans="1:35" ht="16.5" x14ac:dyDescent="0.3">
      <c r="A18" s="62" t="str">
        <f>IF($AI$9&lt;&gt;"",IF(Anagrafica!A105&lt;&gt;"",Anagrafica!A105,""),"")</f>
        <v/>
      </c>
      <c r="B18" s="374" t="str">
        <f>IF(A18&lt;&gt;"",IF(Anagrafica!B105&lt;&gt;"",Anagrafica!B105,""),"")</f>
        <v/>
      </c>
      <c r="C18" s="374"/>
      <c r="D18" s="374"/>
      <c r="E18" s="374"/>
      <c r="F18" s="374"/>
      <c r="G18" s="374"/>
      <c r="H18" s="374"/>
      <c r="I18" s="374"/>
      <c r="J18" s="374"/>
      <c r="K18" s="374"/>
      <c r="L18" s="374"/>
      <c r="M18" s="374"/>
      <c r="N18" s="374"/>
      <c r="O18" s="374"/>
      <c r="P18" s="374"/>
      <c r="Q18" s="374"/>
      <c r="R18" s="374"/>
      <c r="S18" s="376"/>
      <c r="T18" s="401" t="str">
        <f t="shared" si="1"/>
        <v/>
      </c>
      <c r="U18" s="402"/>
      <c r="V18" s="402"/>
      <c r="W18" s="402"/>
      <c r="X18" s="401" t="str">
        <f>IF(T18&lt;&gt;"",ROUND(T18/COUNTA(Anagrafica!$B$89:$C$93),3),"")</f>
        <v/>
      </c>
      <c r="Y18" s="402"/>
      <c r="Z18" s="402"/>
      <c r="AA18" s="403"/>
      <c r="AB18" s="401" t="str">
        <f t="shared" si="2"/>
        <v/>
      </c>
      <c r="AC18" s="402"/>
      <c r="AD18" s="402"/>
      <c r="AE18" s="403"/>
      <c r="AF18" s="96"/>
      <c r="AG18" s="96"/>
      <c r="AH18" s="97"/>
      <c r="AI18" s="86" t="str">
        <f t="shared" si="0"/>
        <v/>
      </c>
    </row>
    <row r="19" spans="1:35" ht="16.5" x14ac:dyDescent="0.3">
      <c r="A19" s="62" t="str">
        <f>IF($AI$9&lt;&gt;"",IF(Anagrafica!A106&lt;&gt;"",Anagrafica!A106,""),"")</f>
        <v/>
      </c>
      <c r="B19" s="374" t="str">
        <f>IF(A19&lt;&gt;"",IF(Anagrafica!B106&lt;&gt;"",Anagrafica!B106,""),"")</f>
        <v/>
      </c>
      <c r="C19" s="374"/>
      <c r="D19" s="374"/>
      <c r="E19" s="374"/>
      <c r="F19" s="374"/>
      <c r="G19" s="374"/>
      <c r="H19" s="374"/>
      <c r="I19" s="374"/>
      <c r="J19" s="374"/>
      <c r="K19" s="374"/>
      <c r="L19" s="374"/>
      <c r="M19" s="374"/>
      <c r="N19" s="374"/>
      <c r="O19" s="374"/>
      <c r="P19" s="374"/>
      <c r="Q19" s="374"/>
      <c r="R19" s="374"/>
      <c r="S19" s="376"/>
      <c r="T19" s="401" t="str">
        <f t="shared" si="1"/>
        <v/>
      </c>
      <c r="U19" s="402"/>
      <c r="V19" s="402"/>
      <c r="W19" s="402"/>
      <c r="X19" s="401" t="str">
        <f>IF(T19&lt;&gt;"",ROUND(T19/COUNTA(Anagrafica!$B$89:$C$93),3),"")</f>
        <v/>
      </c>
      <c r="Y19" s="402"/>
      <c r="Z19" s="402"/>
      <c r="AA19" s="403"/>
      <c r="AB19" s="401" t="str">
        <f t="shared" si="2"/>
        <v/>
      </c>
      <c r="AC19" s="402"/>
      <c r="AD19" s="402"/>
      <c r="AE19" s="403"/>
      <c r="AF19" s="96"/>
      <c r="AG19" s="96"/>
      <c r="AH19" s="97"/>
      <c r="AI19" s="86" t="str">
        <f t="shared" si="0"/>
        <v/>
      </c>
    </row>
    <row r="20" spans="1:35" ht="16.5" x14ac:dyDescent="0.3">
      <c r="A20" s="62" t="str">
        <f>IF($AI$9&lt;&gt;"",IF(Anagrafica!A107&lt;&gt;"",Anagrafica!A107,""),"")</f>
        <v/>
      </c>
      <c r="B20" s="374" t="str">
        <f>IF(A20&lt;&gt;"",IF(Anagrafica!B107&lt;&gt;"",Anagrafica!B107,""),"")</f>
        <v/>
      </c>
      <c r="C20" s="374"/>
      <c r="D20" s="374"/>
      <c r="E20" s="374"/>
      <c r="F20" s="374"/>
      <c r="G20" s="374"/>
      <c r="H20" s="374"/>
      <c r="I20" s="374"/>
      <c r="J20" s="374"/>
      <c r="K20" s="374"/>
      <c r="L20" s="374"/>
      <c r="M20" s="374"/>
      <c r="N20" s="374"/>
      <c r="O20" s="374"/>
      <c r="P20" s="374"/>
      <c r="Q20" s="374"/>
      <c r="R20" s="374"/>
      <c r="S20" s="376"/>
      <c r="T20" s="401" t="str">
        <f t="shared" si="1"/>
        <v/>
      </c>
      <c r="U20" s="402"/>
      <c r="V20" s="402"/>
      <c r="W20" s="402"/>
      <c r="X20" s="401" t="str">
        <f>IF(T20&lt;&gt;"",ROUND(T20/COUNTA(Anagrafica!$B$89:$C$93),3),"")</f>
        <v/>
      </c>
      <c r="Y20" s="402"/>
      <c r="Z20" s="402"/>
      <c r="AA20" s="403"/>
      <c r="AB20" s="401" t="str">
        <f t="shared" si="2"/>
        <v/>
      </c>
      <c r="AC20" s="402"/>
      <c r="AD20" s="402"/>
      <c r="AE20" s="403"/>
      <c r="AF20" s="96"/>
      <c r="AG20" s="96"/>
      <c r="AH20" s="97"/>
      <c r="AI20" s="86" t="str">
        <f t="shared" si="0"/>
        <v/>
      </c>
    </row>
    <row r="21" spans="1:35" ht="16.5" x14ac:dyDescent="0.3">
      <c r="A21" s="62" t="str">
        <f>IF($AI$9&lt;&gt;"",IF(Anagrafica!A108&lt;&gt;"",Anagrafica!A108,""),"")</f>
        <v/>
      </c>
      <c r="B21" s="374" t="str">
        <f>IF(A21&lt;&gt;"",IF(Anagrafica!B108&lt;&gt;"",Anagrafica!B108,""),"")</f>
        <v/>
      </c>
      <c r="C21" s="374"/>
      <c r="D21" s="374"/>
      <c r="E21" s="374"/>
      <c r="F21" s="374"/>
      <c r="G21" s="374"/>
      <c r="H21" s="374"/>
      <c r="I21" s="374"/>
      <c r="J21" s="374"/>
      <c r="K21" s="374"/>
      <c r="L21" s="374"/>
      <c r="M21" s="374"/>
      <c r="N21" s="374"/>
      <c r="O21" s="374"/>
      <c r="P21" s="374"/>
      <c r="Q21" s="374"/>
      <c r="R21" s="374"/>
      <c r="S21" s="376"/>
      <c r="T21" s="401" t="str">
        <f t="shared" si="1"/>
        <v/>
      </c>
      <c r="U21" s="402"/>
      <c r="V21" s="402"/>
      <c r="W21" s="402"/>
      <c r="X21" s="401" t="str">
        <f>IF(T21&lt;&gt;"",ROUND(T21/COUNTA(Anagrafica!$B$89:$C$93),3),"")</f>
        <v/>
      </c>
      <c r="Y21" s="402"/>
      <c r="Z21" s="402"/>
      <c r="AA21" s="403"/>
      <c r="AB21" s="401" t="str">
        <f t="shared" si="2"/>
        <v/>
      </c>
      <c r="AC21" s="402"/>
      <c r="AD21" s="402"/>
      <c r="AE21" s="403"/>
      <c r="AF21" s="96"/>
      <c r="AG21" s="96"/>
      <c r="AH21" s="97"/>
      <c r="AI21" s="86" t="str">
        <f t="shared" si="0"/>
        <v/>
      </c>
    </row>
    <row r="22" spans="1:35" ht="16.5" x14ac:dyDescent="0.3">
      <c r="A22" s="62" t="str">
        <f>IF($AI$9&lt;&gt;"",IF(Anagrafica!A109&lt;&gt;"",Anagrafica!A109,""),"")</f>
        <v/>
      </c>
      <c r="B22" s="374" t="str">
        <f>IF(A22&lt;&gt;"",IF(Anagrafica!B109&lt;&gt;"",Anagrafica!B109,""),"")</f>
        <v/>
      </c>
      <c r="C22" s="374"/>
      <c r="D22" s="374"/>
      <c r="E22" s="374"/>
      <c r="F22" s="374"/>
      <c r="G22" s="374"/>
      <c r="H22" s="374"/>
      <c r="I22" s="374"/>
      <c r="J22" s="374"/>
      <c r="K22" s="374"/>
      <c r="L22" s="374"/>
      <c r="M22" s="374"/>
      <c r="N22" s="374"/>
      <c r="O22" s="374"/>
      <c r="P22" s="374"/>
      <c r="Q22" s="374"/>
      <c r="R22" s="374"/>
      <c r="S22" s="376"/>
      <c r="T22" s="401" t="str">
        <f t="shared" si="1"/>
        <v/>
      </c>
      <c r="U22" s="402"/>
      <c r="V22" s="402"/>
      <c r="W22" s="402"/>
      <c r="X22" s="401" t="str">
        <f>IF(T22&lt;&gt;"",ROUND(T22/COUNTA(Anagrafica!$B$89:$C$93),3),"")</f>
        <v/>
      </c>
      <c r="Y22" s="402"/>
      <c r="Z22" s="402"/>
      <c r="AA22" s="403"/>
      <c r="AB22" s="401" t="str">
        <f t="shared" si="2"/>
        <v/>
      </c>
      <c r="AC22" s="402"/>
      <c r="AD22" s="402"/>
      <c r="AE22" s="403"/>
      <c r="AF22" s="96"/>
      <c r="AG22" s="96"/>
      <c r="AH22" s="97"/>
      <c r="AI22" s="86" t="str">
        <f t="shared" si="0"/>
        <v/>
      </c>
    </row>
    <row r="23" spans="1:35" ht="16.5" x14ac:dyDescent="0.3">
      <c r="A23" s="62" t="str">
        <f>IF($AI$9&lt;&gt;"",IF(Anagrafica!A110&lt;&gt;"",Anagrafica!A110,""),"")</f>
        <v/>
      </c>
      <c r="B23" s="374" t="str">
        <f>IF(A23&lt;&gt;"",IF(Anagrafica!B110&lt;&gt;"",Anagrafica!B110,""),"")</f>
        <v/>
      </c>
      <c r="C23" s="374"/>
      <c r="D23" s="374"/>
      <c r="E23" s="374"/>
      <c r="F23" s="374"/>
      <c r="G23" s="374"/>
      <c r="H23" s="374"/>
      <c r="I23" s="374"/>
      <c r="J23" s="374"/>
      <c r="K23" s="374"/>
      <c r="L23" s="374"/>
      <c r="M23" s="374"/>
      <c r="N23" s="374"/>
      <c r="O23" s="374"/>
      <c r="P23" s="374"/>
      <c r="Q23" s="374"/>
      <c r="R23" s="374"/>
      <c r="S23" s="376"/>
      <c r="T23" s="401" t="str">
        <f t="shared" si="1"/>
        <v/>
      </c>
      <c r="U23" s="402"/>
      <c r="V23" s="402"/>
      <c r="W23" s="402"/>
      <c r="X23" s="401" t="str">
        <f>IF(T23&lt;&gt;"",ROUND(T23/COUNTA(Anagrafica!$B$89:$C$93),3),"")</f>
        <v/>
      </c>
      <c r="Y23" s="402"/>
      <c r="Z23" s="402"/>
      <c r="AA23" s="403"/>
      <c r="AB23" s="401" t="str">
        <f t="shared" si="2"/>
        <v/>
      </c>
      <c r="AC23" s="402"/>
      <c r="AD23" s="402"/>
      <c r="AE23" s="403"/>
      <c r="AF23" s="96"/>
      <c r="AG23" s="96"/>
      <c r="AH23" s="97"/>
      <c r="AI23" s="86" t="str">
        <f t="shared" si="0"/>
        <v/>
      </c>
    </row>
    <row r="24" spans="1:35" ht="16.5" x14ac:dyDescent="0.3">
      <c r="A24" s="62" t="str">
        <f>IF($AI$9&lt;&gt;"",IF(Anagrafica!A111&lt;&gt;"",Anagrafica!A111,""),"")</f>
        <v/>
      </c>
      <c r="B24" s="374" t="str">
        <f>IF(A24&lt;&gt;"",IF(Anagrafica!B111&lt;&gt;"",Anagrafica!B111,""),"")</f>
        <v/>
      </c>
      <c r="C24" s="374"/>
      <c r="D24" s="374"/>
      <c r="E24" s="374"/>
      <c r="F24" s="374"/>
      <c r="G24" s="374"/>
      <c r="H24" s="374"/>
      <c r="I24" s="374"/>
      <c r="J24" s="374"/>
      <c r="K24" s="374"/>
      <c r="L24" s="374"/>
      <c r="M24" s="374"/>
      <c r="N24" s="374"/>
      <c r="O24" s="374"/>
      <c r="P24" s="374"/>
      <c r="Q24" s="374"/>
      <c r="R24" s="374"/>
      <c r="S24" s="376"/>
      <c r="T24" s="401" t="str">
        <f t="shared" si="1"/>
        <v/>
      </c>
      <c r="U24" s="402"/>
      <c r="V24" s="402"/>
      <c r="W24" s="402"/>
      <c r="X24" s="401" t="str">
        <f>IF(T24&lt;&gt;"",ROUND(T24/COUNTA(Anagrafica!$B$89:$C$93),3),"")</f>
        <v/>
      </c>
      <c r="Y24" s="402"/>
      <c r="Z24" s="402"/>
      <c r="AA24" s="403"/>
      <c r="AB24" s="401" t="str">
        <f t="shared" si="2"/>
        <v/>
      </c>
      <c r="AC24" s="402"/>
      <c r="AD24" s="402"/>
      <c r="AE24" s="403"/>
      <c r="AF24" s="96"/>
      <c r="AG24" s="96"/>
      <c r="AH24" s="97"/>
      <c r="AI24" s="86" t="str">
        <f t="shared" si="0"/>
        <v/>
      </c>
    </row>
    <row r="25" spans="1:35" ht="16.5" x14ac:dyDescent="0.3">
      <c r="A25" s="62" t="str">
        <f>IF($AI$9&lt;&gt;"",IF(Anagrafica!A112&lt;&gt;"",Anagrafica!A112,""),"")</f>
        <v/>
      </c>
      <c r="B25" s="374" t="str">
        <f>IF(A25&lt;&gt;"",IF(Anagrafica!B112&lt;&gt;"",Anagrafica!B112,""),"")</f>
        <v/>
      </c>
      <c r="C25" s="374"/>
      <c r="D25" s="374"/>
      <c r="E25" s="374"/>
      <c r="F25" s="374"/>
      <c r="G25" s="374"/>
      <c r="H25" s="374"/>
      <c r="I25" s="374"/>
      <c r="J25" s="374"/>
      <c r="K25" s="374"/>
      <c r="L25" s="374"/>
      <c r="M25" s="374"/>
      <c r="N25" s="374"/>
      <c r="O25" s="374"/>
      <c r="P25" s="374"/>
      <c r="Q25" s="374"/>
      <c r="R25" s="374"/>
      <c r="S25" s="376"/>
      <c r="T25" s="401" t="str">
        <f t="shared" si="1"/>
        <v/>
      </c>
      <c r="U25" s="402"/>
      <c r="V25" s="402"/>
      <c r="W25" s="402"/>
      <c r="X25" s="401" t="str">
        <f>IF(T25&lt;&gt;"",ROUND(T25/COUNTA(Anagrafica!$B$89:$C$93),3),"")</f>
        <v/>
      </c>
      <c r="Y25" s="402"/>
      <c r="Z25" s="402"/>
      <c r="AA25" s="403"/>
      <c r="AB25" s="401" t="str">
        <f t="shared" si="2"/>
        <v/>
      </c>
      <c r="AC25" s="402"/>
      <c r="AD25" s="402"/>
      <c r="AE25" s="403"/>
      <c r="AF25" s="96"/>
      <c r="AG25" s="96"/>
      <c r="AH25" s="97"/>
      <c r="AI25" s="86" t="str">
        <f t="shared" si="0"/>
        <v/>
      </c>
    </row>
    <row r="26" spans="1:35" ht="16.5" x14ac:dyDescent="0.3">
      <c r="A26" s="63" t="str">
        <f>IF($AI$9&lt;&gt;"",IF(Anagrafica!A113&lt;&gt;"",Anagrafica!A113,""),"")</f>
        <v/>
      </c>
      <c r="B26" s="379" t="str">
        <f>IF(A26&lt;&gt;"",IF(Anagrafica!B113&lt;&gt;"",Anagrafica!B113,""),"")</f>
        <v/>
      </c>
      <c r="C26" s="379"/>
      <c r="D26" s="379"/>
      <c r="E26" s="379"/>
      <c r="F26" s="379"/>
      <c r="G26" s="379"/>
      <c r="H26" s="379"/>
      <c r="I26" s="379"/>
      <c r="J26" s="379"/>
      <c r="K26" s="379"/>
      <c r="L26" s="379"/>
      <c r="M26" s="379"/>
      <c r="N26" s="379"/>
      <c r="O26" s="379"/>
      <c r="P26" s="379"/>
      <c r="Q26" s="379"/>
      <c r="R26" s="379"/>
      <c r="S26" s="380"/>
      <c r="T26" s="407" t="str">
        <f t="shared" si="1"/>
        <v/>
      </c>
      <c r="U26" s="408"/>
      <c r="V26" s="408"/>
      <c r="W26" s="408"/>
      <c r="X26" s="404" t="str">
        <f>IF(T26&lt;&gt;"",ROUND(T26/COUNTA(Anagrafica!$B$89:$C$93),3),"")</f>
        <v/>
      </c>
      <c r="Y26" s="405"/>
      <c r="Z26" s="405"/>
      <c r="AA26" s="406"/>
      <c r="AB26" s="404" t="str">
        <f t="shared" si="2"/>
        <v/>
      </c>
      <c r="AC26" s="405"/>
      <c r="AD26" s="405"/>
      <c r="AE26" s="406"/>
      <c r="AF26" s="96"/>
      <c r="AG26" s="96"/>
      <c r="AH26" s="97"/>
      <c r="AI26" s="87" t="str">
        <f t="shared" si="0"/>
        <v/>
      </c>
    </row>
    <row r="27" spans="1:35" x14ac:dyDescent="0.2">
      <c r="A27" s="42"/>
      <c r="B27" s="42"/>
      <c r="C27" s="9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378"/>
      <c r="Q27" s="378"/>
      <c r="R27" s="378"/>
      <c r="S27" s="378"/>
      <c r="T27" s="400"/>
      <c r="U27" s="400"/>
      <c r="V27" s="400"/>
      <c r="W27" s="400"/>
      <c r="X27" s="42"/>
      <c r="Y27" s="42"/>
      <c r="Z27" s="42"/>
      <c r="AA27" s="42"/>
      <c r="AB27" s="26"/>
      <c r="AC27" s="26"/>
      <c r="AD27" s="26"/>
      <c r="AE27" s="26"/>
      <c r="AF27" s="104"/>
      <c r="AG27" s="104"/>
      <c r="AH27" s="103"/>
      <c r="AI27" s="42"/>
    </row>
    <row r="29" spans="1:35" s="20" customFormat="1" ht="16.5" x14ac:dyDescent="0.3">
      <c r="A29" s="19" t="str">
        <f>IF(Anagrafica!A89&lt;&gt;"",Anagrafica!A89&amp;" - "&amp;Anagrafica!B89,"")</f>
        <v>1 - Commissario 1</v>
      </c>
      <c r="C29" s="28"/>
      <c r="AG29" s="28"/>
    </row>
    <row r="30" spans="1:35" s="5" customFormat="1" ht="13.5" customHeight="1" x14ac:dyDescent="0.2">
      <c r="A30" s="4" t="s">
        <v>10</v>
      </c>
      <c r="C30" s="60" t="str">
        <f>$A$13</f>
        <v/>
      </c>
      <c r="E30" s="60" t="str">
        <f>+$A$14</f>
        <v/>
      </c>
      <c r="G30" s="60" t="str">
        <f>+$A$15</f>
        <v/>
      </c>
      <c r="I30" s="60" t="str">
        <f>+$A$16</f>
        <v/>
      </c>
      <c r="K30" s="60" t="str">
        <f>+$A$17</f>
        <v/>
      </c>
      <c r="M30" s="60" t="str">
        <f>+$A$18</f>
        <v/>
      </c>
      <c r="O30" s="60" t="str">
        <f>+$A$19</f>
        <v/>
      </c>
      <c r="Q30" s="60" t="str">
        <f>+$A$20</f>
        <v/>
      </c>
      <c r="S30" s="60" t="str">
        <f>+$A$21</f>
        <v/>
      </c>
      <c r="U30" s="60" t="str">
        <f>+$A$22</f>
        <v/>
      </c>
      <c r="W30" s="60" t="str">
        <f>+$A$23</f>
        <v/>
      </c>
      <c r="Y30" s="60" t="str">
        <f>+$A$24</f>
        <v/>
      </c>
      <c r="AA30" s="60" t="str">
        <f>+$A$25</f>
        <v/>
      </c>
      <c r="AC30" s="60" t="str">
        <f>+$A$26</f>
        <v/>
      </c>
      <c r="AE30" s="26"/>
      <c r="AG30" s="4" t="s">
        <v>10</v>
      </c>
      <c r="AH30" s="5" t="s">
        <v>1</v>
      </c>
      <c r="AI30" s="5" t="s">
        <v>0</v>
      </c>
    </row>
    <row r="31" spans="1:35" ht="13.5" x14ac:dyDescent="0.25">
      <c r="A31" s="59" t="str">
        <f>+$A$12</f>
        <v/>
      </c>
      <c r="B31" s="22"/>
      <c r="C31" s="23"/>
      <c r="D31" s="22"/>
      <c r="E31" s="23"/>
      <c r="F31" s="22"/>
      <c r="G31" s="23"/>
      <c r="H31" s="22"/>
      <c r="I31" s="23"/>
      <c r="J31" s="22"/>
      <c r="K31" s="23"/>
      <c r="L31" s="22"/>
      <c r="M31" s="23"/>
      <c r="N31" s="22"/>
      <c r="O31" s="23"/>
      <c r="P31" s="22"/>
      <c r="Q31" s="23"/>
      <c r="R31" s="22"/>
      <c r="S31" s="23"/>
      <c r="T31" s="22"/>
      <c r="U31" s="23"/>
      <c r="V31" s="22"/>
      <c r="W31" s="23"/>
      <c r="X31" s="22"/>
      <c r="Y31" s="23"/>
      <c r="Z31" s="22"/>
      <c r="AA31" s="23"/>
      <c r="AB31" s="22"/>
      <c r="AC31" s="23"/>
      <c r="AE31" s="29" t="str">
        <f t="shared" ref="AE31:AE44" si="3">IF(OR(A31="",AND(A31&lt;&gt;"",A32="")),"",SUM(B31,D31,F31,H31,J31,L31,N31,P31,R31,T31,V31,X31,Z31,AB31))</f>
        <v/>
      </c>
      <c r="AG31" s="6" t="str">
        <f>+$A$12</f>
        <v/>
      </c>
      <c r="AH31" s="6" t="str">
        <f>IF(A31&lt;&gt;"",AE31,"")</f>
        <v/>
      </c>
      <c r="AI31" s="105" t="str">
        <f>IF(AH31="","",IF(AH31&gt;0,ROUND(AH31/LARGE(AH31:AH45,1),3),0))</f>
        <v/>
      </c>
    </row>
    <row r="32" spans="1:35" ht="13.5" x14ac:dyDescent="0.25">
      <c r="A32" s="59" t="str">
        <f>+$A$13</f>
        <v/>
      </c>
      <c r="B32" s="24"/>
      <c r="C32" s="24"/>
      <c r="D32" s="22"/>
      <c r="E32" s="23"/>
      <c r="F32" s="22"/>
      <c r="G32" s="23"/>
      <c r="H32" s="22"/>
      <c r="I32" s="23"/>
      <c r="J32" s="22"/>
      <c r="K32" s="23"/>
      <c r="L32" s="22"/>
      <c r="M32" s="23"/>
      <c r="N32" s="22"/>
      <c r="O32" s="23"/>
      <c r="P32" s="22"/>
      <c r="Q32" s="23"/>
      <c r="R32" s="22"/>
      <c r="S32" s="23"/>
      <c r="T32" s="22"/>
      <c r="U32" s="23"/>
      <c r="V32" s="22"/>
      <c r="W32" s="23"/>
      <c r="X32" s="22"/>
      <c r="Y32" s="23"/>
      <c r="Z32" s="22"/>
      <c r="AA32" s="23"/>
      <c r="AB32" s="22"/>
      <c r="AC32" s="23"/>
      <c r="AE32" s="29" t="str">
        <f t="shared" si="3"/>
        <v/>
      </c>
      <c r="AG32" s="7" t="str">
        <f>+$A$13</f>
        <v/>
      </c>
      <c r="AH32" s="7" t="str">
        <f>IF(A32&lt;&gt;"",IF(AE32&lt;&gt;"",AE32,0)+IF(C46&lt;&gt;"",C46,0),"")</f>
        <v/>
      </c>
      <c r="AI32" s="106" t="str">
        <f>IF(AH32="","",IF(AH32&gt;0,ROUND(AH32/LARGE(AH31:AH45,1),3),0))</f>
        <v/>
      </c>
    </row>
    <row r="33" spans="1:35" ht="13.5" x14ac:dyDescent="0.25">
      <c r="A33" s="59" t="str">
        <f>+$A$14</f>
        <v/>
      </c>
      <c r="B33" s="24"/>
      <c r="C33" s="24"/>
      <c r="D33" s="24"/>
      <c r="E33" s="24"/>
      <c r="F33" s="22"/>
      <c r="G33" s="23"/>
      <c r="H33" s="22"/>
      <c r="I33" s="23"/>
      <c r="J33" s="22"/>
      <c r="K33" s="23"/>
      <c r="L33" s="22"/>
      <c r="M33" s="23"/>
      <c r="N33" s="22"/>
      <c r="O33" s="23"/>
      <c r="P33" s="22"/>
      <c r="Q33" s="23"/>
      <c r="R33" s="22"/>
      <c r="S33" s="23"/>
      <c r="T33" s="22"/>
      <c r="U33" s="23"/>
      <c r="V33" s="22"/>
      <c r="W33" s="23"/>
      <c r="X33" s="22"/>
      <c r="Y33" s="23"/>
      <c r="Z33" s="22"/>
      <c r="AA33" s="23"/>
      <c r="AB33" s="22"/>
      <c r="AC33" s="23"/>
      <c r="AE33" s="29" t="str">
        <f t="shared" si="3"/>
        <v/>
      </c>
      <c r="AG33" s="7" t="str">
        <f>+$A$14</f>
        <v/>
      </c>
      <c r="AH33" s="7" t="str">
        <f>IF(A33&lt;&gt;"",IF(AE33&lt;&gt;"",AE33,0)+IF(E46&lt;&gt;"",E46,0),"")</f>
        <v/>
      </c>
      <c r="AI33" s="106" t="str">
        <f>IF(AH33="","",IF(AH33&gt;0,ROUND(AH33/LARGE(AH31:AH45,1),3),0))</f>
        <v/>
      </c>
    </row>
    <row r="34" spans="1:35" ht="13.5" x14ac:dyDescent="0.25">
      <c r="A34" s="59" t="str">
        <f>+$A$15</f>
        <v/>
      </c>
      <c r="B34" s="24"/>
      <c r="C34" s="24"/>
      <c r="D34" s="24"/>
      <c r="E34" s="24"/>
      <c r="F34" s="24"/>
      <c r="G34" s="24"/>
      <c r="H34" s="22"/>
      <c r="I34" s="23"/>
      <c r="J34" s="22"/>
      <c r="K34" s="23"/>
      <c r="L34" s="22"/>
      <c r="M34" s="23"/>
      <c r="N34" s="22"/>
      <c r="O34" s="23"/>
      <c r="P34" s="22"/>
      <c r="Q34" s="23"/>
      <c r="R34" s="22"/>
      <c r="S34" s="23"/>
      <c r="T34" s="22"/>
      <c r="U34" s="23"/>
      <c r="V34" s="22"/>
      <c r="W34" s="23"/>
      <c r="X34" s="22"/>
      <c r="Y34" s="23"/>
      <c r="Z34" s="22"/>
      <c r="AA34" s="23"/>
      <c r="AB34" s="22"/>
      <c r="AC34" s="23"/>
      <c r="AE34" s="29" t="str">
        <f t="shared" si="3"/>
        <v/>
      </c>
      <c r="AG34" s="7" t="str">
        <f>+$A$15</f>
        <v/>
      </c>
      <c r="AH34" s="7" t="str">
        <f>IF(A34&lt;&gt;"",IF(AE34&lt;&gt;"",AE34,0)+IF(G46&lt;&gt;"",G46,0),"")</f>
        <v/>
      </c>
      <c r="AI34" s="106" t="str">
        <f>IF(AH34="","",IF(AH34&gt;0,ROUND(AH34/LARGE(AH31:AH45,1),3),0))</f>
        <v/>
      </c>
    </row>
    <row r="35" spans="1:35" ht="13.5" x14ac:dyDescent="0.25">
      <c r="A35" s="59" t="str">
        <f>+$A$16</f>
        <v/>
      </c>
      <c r="B35" s="24"/>
      <c r="C35" s="24"/>
      <c r="D35" s="24"/>
      <c r="E35" s="24"/>
      <c r="F35" s="24"/>
      <c r="G35" s="24"/>
      <c r="H35" s="24"/>
      <c r="I35" s="24"/>
      <c r="J35" s="22"/>
      <c r="K35" s="23"/>
      <c r="L35" s="22"/>
      <c r="M35" s="23"/>
      <c r="N35" s="22"/>
      <c r="O35" s="23"/>
      <c r="P35" s="22"/>
      <c r="Q35" s="23"/>
      <c r="R35" s="22"/>
      <c r="S35" s="23"/>
      <c r="T35" s="22"/>
      <c r="U35" s="23"/>
      <c r="V35" s="22"/>
      <c r="W35" s="23"/>
      <c r="X35" s="22"/>
      <c r="Y35" s="23"/>
      <c r="Z35" s="22"/>
      <c r="AA35" s="23"/>
      <c r="AB35" s="22"/>
      <c r="AC35" s="23"/>
      <c r="AE35" s="29" t="str">
        <f t="shared" si="3"/>
        <v/>
      </c>
      <c r="AG35" s="7" t="str">
        <f>+$A$16</f>
        <v/>
      </c>
      <c r="AH35" s="7" t="str">
        <f>IF(A35&lt;&gt;"",IF(AE35&lt;&gt;"",AE35,0)+IF(I46&lt;&gt;"",I46,0),"")</f>
        <v/>
      </c>
      <c r="AI35" s="106" t="str">
        <f>IF(AH35="","",IF(AH35&gt;0,ROUND(AH35/LARGE(AH31:AH45,1),3),0))</f>
        <v/>
      </c>
    </row>
    <row r="36" spans="1:35" ht="13.5" x14ac:dyDescent="0.25">
      <c r="A36" s="59" t="str">
        <f>+$A$17</f>
        <v/>
      </c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2"/>
      <c r="M36" s="23"/>
      <c r="N36" s="22"/>
      <c r="O36" s="23"/>
      <c r="P36" s="22"/>
      <c r="Q36" s="23"/>
      <c r="R36" s="22"/>
      <c r="S36" s="23"/>
      <c r="T36" s="22"/>
      <c r="U36" s="23"/>
      <c r="V36" s="22"/>
      <c r="W36" s="23"/>
      <c r="X36" s="22"/>
      <c r="Y36" s="23"/>
      <c r="Z36" s="22"/>
      <c r="AA36" s="23"/>
      <c r="AB36" s="22"/>
      <c r="AC36" s="23"/>
      <c r="AE36" s="29" t="str">
        <f t="shared" si="3"/>
        <v/>
      </c>
      <c r="AG36" s="7" t="str">
        <f>+$A$17</f>
        <v/>
      </c>
      <c r="AH36" s="7" t="str">
        <f>IF(A36&lt;&gt;"",IF(AE36&lt;&gt;"",AE36,0)+IF(K46&lt;&gt;"",K46,0),"")</f>
        <v/>
      </c>
      <c r="AI36" s="106" t="str">
        <f>IF(AH36="","",IF(AH36&gt;0,ROUND(AH36/LARGE(AH31:AH45,1),3),0))</f>
        <v/>
      </c>
    </row>
    <row r="37" spans="1:35" ht="13.5" x14ac:dyDescent="0.25">
      <c r="A37" s="59" t="str">
        <f>+$A$18</f>
        <v/>
      </c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2"/>
      <c r="O37" s="23"/>
      <c r="P37" s="22"/>
      <c r="Q37" s="23"/>
      <c r="R37" s="22"/>
      <c r="S37" s="23"/>
      <c r="T37" s="22"/>
      <c r="U37" s="23"/>
      <c r="V37" s="22"/>
      <c r="W37" s="23"/>
      <c r="X37" s="22"/>
      <c r="Y37" s="23"/>
      <c r="Z37" s="22"/>
      <c r="AA37" s="23"/>
      <c r="AB37" s="22"/>
      <c r="AC37" s="23"/>
      <c r="AE37" s="29" t="str">
        <f t="shared" si="3"/>
        <v/>
      </c>
      <c r="AG37" s="7" t="str">
        <f>+$A$18</f>
        <v/>
      </c>
      <c r="AH37" s="7" t="str">
        <f>IF(A37&lt;&gt;"",IF(AE37&lt;&gt;"",AE37,0)+IF(M46&lt;&gt;"",M46,0),"")</f>
        <v/>
      </c>
      <c r="AI37" s="106" t="str">
        <f>IF(AH37="","",IF(AH37&gt;0,ROUND(AH37/LARGE(AH31:AH45,1),3),0))</f>
        <v/>
      </c>
    </row>
    <row r="38" spans="1:35" ht="13.5" x14ac:dyDescent="0.25">
      <c r="A38" s="59" t="str">
        <f>+$A$19</f>
        <v/>
      </c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2"/>
      <c r="Q38" s="23"/>
      <c r="R38" s="22"/>
      <c r="S38" s="23"/>
      <c r="T38" s="22"/>
      <c r="U38" s="23"/>
      <c r="V38" s="22"/>
      <c r="W38" s="23"/>
      <c r="X38" s="22"/>
      <c r="Y38" s="23"/>
      <c r="Z38" s="22"/>
      <c r="AA38" s="23"/>
      <c r="AB38" s="22"/>
      <c r="AC38" s="23"/>
      <c r="AE38" s="29" t="str">
        <f t="shared" si="3"/>
        <v/>
      </c>
      <c r="AG38" s="7" t="str">
        <f>+$A$19</f>
        <v/>
      </c>
      <c r="AH38" s="7" t="str">
        <f>IF(A38&lt;&gt;"",IF(AE38&lt;&gt;"",AE38,0)+IF(O46&lt;&gt;"",O46,0),"")</f>
        <v/>
      </c>
      <c r="AI38" s="106" t="str">
        <f>IF(AH38="","",IF(AH38&gt;0,ROUND(AH38/LARGE(AH31:AH45,1),3),0))</f>
        <v/>
      </c>
    </row>
    <row r="39" spans="1:35" ht="13.5" x14ac:dyDescent="0.25">
      <c r="A39" s="59" t="str">
        <f>+$A$20</f>
        <v/>
      </c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2"/>
      <c r="S39" s="23"/>
      <c r="T39" s="22"/>
      <c r="U39" s="23"/>
      <c r="V39" s="22"/>
      <c r="W39" s="23"/>
      <c r="X39" s="22"/>
      <c r="Y39" s="23"/>
      <c r="Z39" s="22"/>
      <c r="AA39" s="23"/>
      <c r="AB39" s="22"/>
      <c r="AC39" s="23"/>
      <c r="AE39" s="29" t="str">
        <f t="shared" si="3"/>
        <v/>
      </c>
      <c r="AG39" s="7" t="str">
        <f>+$A$20</f>
        <v/>
      </c>
      <c r="AH39" s="7" t="str">
        <f>IF(A39&lt;&gt;"",IF(AE39&lt;&gt;"",AE39,0)+IF(Q46&lt;&gt;"",Q46,0),"")</f>
        <v/>
      </c>
      <c r="AI39" s="106" t="str">
        <f>IF(AH39="","",IF(AH39&gt;0,ROUND(AH39/LARGE(AH31:AH45,1),3),0))</f>
        <v/>
      </c>
    </row>
    <row r="40" spans="1:35" ht="13.5" x14ac:dyDescent="0.25">
      <c r="A40" s="59" t="str">
        <f>+$A$21</f>
        <v/>
      </c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2"/>
      <c r="U40" s="23"/>
      <c r="V40" s="22"/>
      <c r="W40" s="23"/>
      <c r="X40" s="22"/>
      <c r="Y40" s="23"/>
      <c r="Z40" s="22"/>
      <c r="AA40" s="23"/>
      <c r="AB40" s="22"/>
      <c r="AC40" s="23"/>
      <c r="AE40" s="29" t="str">
        <f t="shared" si="3"/>
        <v/>
      </c>
      <c r="AG40" s="7" t="str">
        <f>+$A$21</f>
        <v/>
      </c>
      <c r="AH40" s="7" t="str">
        <f>IF(A40&lt;&gt;"",IF(AE40&lt;&gt;"",AE40,0)+IF(S46&lt;&gt;"",S46,0),"")</f>
        <v/>
      </c>
      <c r="AI40" s="106" t="str">
        <f>IF(AH40="","",IF(AH40&gt;0,ROUND(AH40/LARGE(AH31:AH45,1),3),0))</f>
        <v/>
      </c>
    </row>
    <row r="41" spans="1:35" ht="13.5" x14ac:dyDescent="0.25">
      <c r="A41" s="59" t="str">
        <f>+$A$22</f>
        <v/>
      </c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2"/>
      <c r="W41" s="23"/>
      <c r="X41" s="22"/>
      <c r="Y41" s="23"/>
      <c r="Z41" s="22"/>
      <c r="AA41" s="23"/>
      <c r="AB41" s="22"/>
      <c r="AC41" s="23"/>
      <c r="AE41" s="29" t="str">
        <f t="shared" si="3"/>
        <v/>
      </c>
      <c r="AG41" s="7" t="str">
        <f>+$A$22</f>
        <v/>
      </c>
      <c r="AH41" s="7" t="str">
        <f>IF(A41&lt;&gt;"",IF(AE41&lt;&gt;"",AE41,0)+IF(U46&lt;&gt;"",U46,0),"")</f>
        <v/>
      </c>
      <c r="AI41" s="106" t="str">
        <f>IF(AH41="","",IF(AH41&gt;0,ROUND(AH41/LARGE(AH31:AH45,1),3),0))</f>
        <v/>
      </c>
    </row>
    <row r="42" spans="1:35" ht="13.5" x14ac:dyDescent="0.25">
      <c r="A42" s="59" t="str">
        <f>+$A$23</f>
        <v/>
      </c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2"/>
      <c r="Y42" s="23"/>
      <c r="Z42" s="22"/>
      <c r="AA42" s="23"/>
      <c r="AB42" s="22"/>
      <c r="AC42" s="23"/>
      <c r="AE42" s="29" t="str">
        <f t="shared" si="3"/>
        <v/>
      </c>
      <c r="AG42" s="7" t="str">
        <f>+$A$23</f>
        <v/>
      </c>
      <c r="AH42" s="7" t="str">
        <f>IF(A42&lt;&gt;"",IF(AE42&lt;&gt;"",AE42,0)+IF(W46&lt;&gt;"",W46,0),"")</f>
        <v/>
      </c>
      <c r="AI42" s="106" t="str">
        <f>IF(AH42="","",IF(AH42&gt;0,ROUND(AH42/LARGE(AH31:AH45,1),3),0))</f>
        <v/>
      </c>
    </row>
    <row r="43" spans="1:35" ht="13.5" x14ac:dyDescent="0.25">
      <c r="A43" s="59" t="str">
        <f>+$A$24</f>
        <v/>
      </c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2"/>
      <c r="AA43" s="23"/>
      <c r="AB43" s="22"/>
      <c r="AC43" s="23"/>
      <c r="AE43" s="29" t="str">
        <f t="shared" si="3"/>
        <v/>
      </c>
      <c r="AG43" s="7" t="str">
        <f>+$A$24</f>
        <v/>
      </c>
      <c r="AH43" s="7" t="str">
        <f>IF(A43&lt;&gt;"",IF(AE43&lt;&gt;"",AE43,0)+IF(Y46&lt;&gt;"",Y46,0),"")</f>
        <v/>
      </c>
      <c r="AI43" s="106" t="str">
        <f>IF(AH43="","",IF(AH43&gt;0,ROUND(AH43/LARGE(AH31:AH45,1),3),0))</f>
        <v/>
      </c>
    </row>
    <row r="44" spans="1:35" ht="13.5" x14ac:dyDescent="0.25">
      <c r="A44" s="59" t="str">
        <f>+$A$25</f>
        <v/>
      </c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2"/>
      <c r="AC44" s="23"/>
      <c r="AE44" s="29" t="str">
        <f t="shared" si="3"/>
        <v/>
      </c>
      <c r="AG44" s="7" t="str">
        <f>+$A$25</f>
        <v/>
      </c>
      <c r="AH44" s="7" t="str">
        <f>IF(A44&lt;&gt;"",IF(AE44&lt;&gt;"",AE44,0)+IF(AA46&lt;&gt;"",AA46,0),"")</f>
        <v/>
      </c>
      <c r="AI44" s="106" t="str">
        <f>IF(AH44="","",IF(AH44&gt;0,ROUND(AH44/LARGE(AH31:AH45,1),3),0))</f>
        <v/>
      </c>
    </row>
    <row r="45" spans="1:35" x14ac:dyDescent="0.2">
      <c r="A45" s="59" t="str">
        <f>+$A$26</f>
        <v/>
      </c>
      <c r="C45" s="3"/>
      <c r="AE45" s="26"/>
      <c r="AG45" s="40" t="str">
        <f>+$A$26</f>
        <v/>
      </c>
      <c r="AH45" s="40" t="str">
        <f>IF(A45&lt;&gt;"",IF(AE45&lt;&gt;"",AE45,0)+IF(AC46&lt;&gt;"",AC46,0),"")</f>
        <v/>
      </c>
      <c r="AI45" s="107" t="str">
        <f>IF(AH45="","",IF(AH45&gt;0,ROUND(AH45/LARGE(AH31:AH45,1),3),0))</f>
        <v/>
      </c>
    </row>
    <row r="46" spans="1:35" s="26" customFormat="1" x14ac:dyDescent="0.2">
      <c r="C46" s="27" t="str">
        <f>IF(C30="","",SUM(C31:C44))</f>
        <v/>
      </c>
      <c r="E46" s="27" t="str">
        <f>IF(E30="","",SUM(E31:E44))</f>
        <v/>
      </c>
      <c r="G46" s="27" t="str">
        <f>IF(G30="","",SUM(G31:G44))</f>
        <v/>
      </c>
      <c r="I46" s="27" t="str">
        <f>IF(I30="","",SUM(I31:I44))</f>
        <v/>
      </c>
      <c r="K46" s="27" t="str">
        <f>IF(K30="","",SUM(K31:K44))</f>
        <v/>
      </c>
      <c r="M46" s="27" t="str">
        <f>IF(M30="","",SUM(M31:M44))</f>
        <v/>
      </c>
      <c r="O46" s="27" t="str">
        <f>IF(O30="","",SUM(O31:O44))</f>
        <v/>
      </c>
      <c r="Q46" s="27" t="str">
        <f>IF(Q30="","",SUM(Q31:Q44))</f>
        <v/>
      </c>
      <c r="S46" s="27" t="str">
        <f>IF(S30="","",SUM(S31:S44))</f>
        <v/>
      </c>
      <c r="U46" s="27" t="str">
        <f>IF(U30="","",SUM(U31:U44))</f>
        <v/>
      </c>
      <c r="W46" s="27" t="str">
        <f>IF(W30="","",SUM(W31:W44))</f>
        <v/>
      </c>
      <c r="X46" s="27"/>
      <c r="Y46" s="27" t="str">
        <f>IF(Y30="","",SUM(Y31:Y44))</f>
        <v/>
      </c>
      <c r="AA46" s="27" t="str">
        <f>IF(AA30="","",SUM(AA31:AA44))</f>
        <v/>
      </c>
      <c r="AC46" s="27" t="str">
        <f>IF(AC30="","",SUM(AC31:AC44))</f>
        <v/>
      </c>
      <c r="AG46" s="41"/>
      <c r="AH46" s="93"/>
      <c r="AI46" s="41"/>
    </row>
    <row r="47" spans="1:35" ht="24" customHeight="1" x14ac:dyDescent="0.2">
      <c r="AC47" s="8" t="str">
        <f>"Firma ("&amp;Anagrafica!B89&amp;")"</f>
        <v>Firma (Commissario 1)</v>
      </c>
      <c r="AE47" s="88"/>
      <c r="AF47" s="88"/>
      <c r="AG47" s="89"/>
      <c r="AH47" s="88"/>
      <c r="AI47" s="88"/>
    </row>
    <row r="48" spans="1:35" ht="18.75" x14ac:dyDescent="0.3">
      <c r="A48" s="19" t="str">
        <f>IF(Anagrafica!A90&lt;&gt;"",Anagrafica!A90&amp;" - "&amp;Anagrafica!B90,"")</f>
        <v>2 - Commissario 2</v>
      </c>
      <c r="B48" s="20"/>
      <c r="D48" s="1"/>
      <c r="AE48" s="90"/>
      <c r="AF48" s="90"/>
      <c r="AG48" s="91"/>
      <c r="AH48" s="90"/>
      <c r="AI48" s="90"/>
    </row>
    <row r="49" spans="1:35" s="5" customFormat="1" ht="13.5" customHeight="1" x14ac:dyDescent="0.2">
      <c r="A49" s="4" t="s">
        <v>10</v>
      </c>
      <c r="C49" s="60" t="str">
        <f>$A$13</f>
        <v/>
      </c>
      <c r="E49" s="60" t="str">
        <f>+$A$14</f>
        <v/>
      </c>
      <c r="G49" s="60" t="str">
        <f>+$A$15</f>
        <v/>
      </c>
      <c r="I49" s="60" t="str">
        <f>+$A$16</f>
        <v/>
      </c>
      <c r="K49" s="60" t="str">
        <f>+$A$17</f>
        <v/>
      </c>
      <c r="M49" s="60" t="str">
        <f>+$A$18</f>
        <v/>
      </c>
      <c r="O49" s="60" t="str">
        <f>+$A$19</f>
        <v/>
      </c>
      <c r="Q49" s="60" t="str">
        <f>+$A$20</f>
        <v/>
      </c>
      <c r="S49" s="60" t="str">
        <f>+$A$21</f>
        <v/>
      </c>
      <c r="U49" s="60" t="str">
        <f>+$A$22</f>
        <v/>
      </c>
      <c r="W49" s="60" t="str">
        <f>+$A$23</f>
        <v/>
      </c>
      <c r="Y49" s="60" t="str">
        <f>+$A$24</f>
        <v/>
      </c>
      <c r="AA49" s="60" t="str">
        <f>+$A$25</f>
        <v/>
      </c>
      <c r="AC49" s="60" t="str">
        <f>+$A$26</f>
        <v/>
      </c>
      <c r="AE49" s="26"/>
      <c r="AG49" s="4" t="s">
        <v>10</v>
      </c>
      <c r="AH49" s="5" t="s">
        <v>1</v>
      </c>
      <c r="AI49" s="5" t="s">
        <v>0</v>
      </c>
    </row>
    <row r="50" spans="1:35" ht="13.5" x14ac:dyDescent="0.25">
      <c r="A50" s="59" t="str">
        <f>+$A$12</f>
        <v/>
      </c>
      <c r="B50" s="22"/>
      <c r="C50" s="23"/>
      <c r="D50" s="22"/>
      <c r="E50" s="23"/>
      <c r="F50" s="22"/>
      <c r="G50" s="23"/>
      <c r="H50" s="22"/>
      <c r="I50" s="23"/>
      <c r="J50" s="22"/>
      <c r="K50" s="23"/>
      <c r="L50" s="22"/>
      <c r="M50" s="23"/>
      <c r="N50" s="22"/>
      <c r="O50" s="23"/>
      <c r="P50" s="22"/>
      <c r="Q50" s="23"/>
      <c r="R50" s="22"/>
      <c r="S50" s="23"/>
      <c r="T50" s="22"/>
      <c r="U50" s="23"/>
      <c r="V50" s="22"/>
      <c r="W50" s="23"/>
      <c r="X50" s="22"/>
      <c r="Y50" s="23"/>
      <c r="Z50" s="22"/>
      <c r="AA50" s="23"/>
      <c r="AB50" s="22"/>
      <c r="AC50" s="23"/>
      <c r="AE50" s="29" t="str">
        <f t="shared" ref="AE50:AE63" si="4">IF(OR(A50="",AND(A50&lt;&gt;"",A51="")),"",SUM(B50,D50,F50,H50,J50,L50,N50,P50,R50,T50,V50,X50,Z50,AB50))</f>
        <v/>
      </c>
      <c r="AG50" s="6" t="str">
        <f>+$A$12</f>
        <v/>
      </c>
      <c r="AH50" s="6" t="str">
        <f>IF(A50&lt;&gt;"",AE50,"")</f>
        <v/>
      </c>
      <c r="AI50" s="105" t="str">
        <f>IF(AH50="","",IF(AH50&gt;0,ROUND(AH50/LARGE(AH50:AH64,1),3),0))</f>
        <v/>
      </c>
    </row>
    <row r="51" spans="1:35" ht="13.5" x14ac:dyDescent="0.25">
      <c r="A51" s="59" t="str">
        <f>+$A$13</f>
        <v/>
      </c>
      <c r="B51" s="24"/>
      <c r="C51" s="24"/>
      <c r="D51" s="22"/>
      <c r="E51" s="23"/>
      <c r="F51" s="22"/>
      <c r="G51" s="23"/>
      <c r="H51" s="22"/>
      <c r="I51" s="23"/>
      <c r="J51" s="22"/>
      <c r="K51" s="23"/>
      <c r="L51" s="22"/>
      <c r="M51" s="23"/>
      <c r="N51" s="22"/>
      <c r="O51" s="23"/>
      <c r="P51" s="22"/>
      <c r="Q51" s="23"/>
      <c r="R51" s="22"/>
      <c r="S51" s="23"/>
      <c r="T51" s="22"/>
      <c r="U51" s="23"/>
      <c r="V51" s="22"/>
      <c r="W51" s="23"/>
      <c r="X51" s="22"/>
      <c r="Y51" s="23"/>
      <c r="Z51" s="22"/>
      <c r="AA51" s="23"/>
      <c r="AB51" s="22"/>
      <c r="AC51" s="23"/>
      <c r="AE51" s="29" t="str">
        <f t="shared" si="4"/>
        <v/>
      </c>
      <c r="AG51" s="7" t="str">
        <f>+$A$13</f>
        <v/>
      </c>
      <c r="AH51" s="7" t="str">
        <f>IF(A51&lt;&gt;"",IF(AE51&lt;&gt;"",AE51,0)+IF(C65&lt;&gt;"",C65,0),"")</f>
        <v/>
      </c>
      <c r="AI51" s="106" t="str">
        <f>IF(AH51="","",IF(AH51&gt;0,ROUND(AH51/LARGE(AH50:AH64,1),3),0))</f>
        <v/>
      </c>
    </row>
    <row r="52" spans="1:35" ht="13.5" x14ac:dyDescent="0.25">
      <c r="A52" s="59" t="str">
        <f>+$A$14</f>
        <v/>
      </c>
      <c r="B52" s="24"/>
      <c r="C52" s="24"/>
      <c r="D52" s="24"/>
      <c r="E52" s="24"/>
      <c r="F52" s="22"/>
      <c r="G52" s="23"/>
      <c r="H52" s="22"/>
      <c r="I52" s="23"/>
      <c r="J52" s="22"/>
      <c r="K52" s="23"/>
      <c r="L52" s="22"/>
      <c r="M52" s="23"/>
      <c r="N52" s="22"/>
      <c r="O52" s="23"/>
      <c r="P52" s="22"/>
      <c r="Q52" s="23"/>
      <c r="R52" s="22"/>
      <c r="S52" s="23"/>
      <c r="T52" s="22"/>
      <c r="U52" s="23"/>
      <c r="V52" s="22"/>
      <c r="W52" s="23"/>
      <c r="X52" s="22"/>
      <c r="Y52" s="23"/>
      <c r="Z52" s="22"/>
      <c r="AA52" s="23"/>
      <c r="AB52" s="22"/>
      <c r="AC52" s="23"/>
      <c r="AE52" s="29" t="str">
        <f t="shared" si="4"/>
        <v/>
      </c>
      <c r="AG52" s="7" t="str">
        <f>+$A$14</f>
        <v/>
      </c>
      <c r="AH52" s="7" t="str">
        <f>IF(A52&lt;&gt;"",IF(AE52&lt;&gt;"",AE52,0)+IF(E65&lt;&gt;"",E65,0),"")</f>
        <v/>
      </c>
      <c r="AI52" s="106" t="str">
        <f>IF(AH52="","",IF(AH52&gt;0,ROUND(AH52/LARGE(AH50:AH64,1),3),0))</f>
        <v/>
      </c>
    </row>
    <row r="53" spans="1:35" ht="13.5" x14ac:dyDescent="0.25">
      <c r="A53" s="59" t="str">
        <f>+$A$15</f>
        <v/>
      </c>
      <c r="B53" s="24"/>
      <c r="C53" s="24"/>
      <c r="D53" s="24"/>
      <c r="E53" s="24"/>
      <c r="F53" s="24"/>
      <c r="G53" s="24"/>
      <c r="H53" s="22"/>
      <c r="I53" s="23"/>
      <c r="J53" s="22"/>
      <c r="K53" s="23"/>
      <c r="L53" s="22"/>
      <c r="M53" s="23"/>
      <c r="N53" s="22"/>
      <c r="O53" s="23"/>
      <c r="P53" s="22"/>
      <c r="Q53" s="23"/>
      <c r="R53" s="22"/>
      <c r="S53" s="23"/>
      <c r="T53" s="22"/>
      <c r="U53" s="23"/>
      <c r="V53" s="22"/>
      <c r="W53" s="23"/>
      <c r="X53" s="22"/>
      <c r="Y53" s="23"/>
      <c r="Z53" s="22"/>
      <c r="AA53" s="23"/>
      <c r="AB53" s="22"/>
      <c r="AC53" s="23"/>
      <c r="AE53" s="29" t="str">
        <f t="shared" si="4"/>
        <v/>
      </c>
      <c r="AG53" s="7" t="str">
        <f>+$A$15</f>
        <v/>
      </c>
      <c r="AH53" s="7" t="str">
        <f>IF(A53&lt;&gt;"",IF(AE53&lt;&gt;"",AE53,0)+IF(G65&lt;&gt;"",G65,0),"")</f>
        <v/>
      </c>
      <c r="AI53" s="106" t="str">
        <f>IF(AH53="","",IF(AH53&gt;0,ROUND(AH53/LARGE(AH50:AH64,1),3),0))</f>
        <v/>
      </c>
    </row>
    <row r="54" spans="1:35" ht="13.5" x14ac:dyDescent="0.25">
      <c r="A54" s="59" t="str">
        <f>+$A$16</f>
        <v/>
      </c>
      <c r="B54" s="24"/>
      <c r="C54" s="24"/>
      <c r="D54" s="24"/>
      <c r="E54" s="24"/>
      <c r="F54" s="24"/>
      <c r="G54" s="24"/>
      <c r="H54" s="24"/>
      <c r="I54" s="24"/>
      <c r="J54" s="22"/>
      <c r="K54" s="23"/>
      <c r="L54" s="22"/>
      <c r="M54" s="23"/>
      <c r="N54" s="22"/>
      <c r="O54" s="23"/>
      <c r="P54" s="22"/>
      <c r="Q54" s="23"/>
      <c r="R54" s="22"/>
      <c r="S54" s="23"/>
      <c r="T54" s="22"/>
      <c r="U54" s="23"/>
      <c r="V54" s="22"/>
      <c r="W54" s="23"/>
      <c r="X54" s="22"/>
      <c r="Y54" s="23"/>
      <c r="Z54" s="22"/>
      <c r="AA54" s="23"/>
      <c r="AB54" s="22"/>
      <c r="AC54" s="23"/>
      <c r="AE54" s="29" t="str">
        <f t="shared" si="4"/>
        <v/>
      </c>
      <c r="AG54" s="7" t="str">
        <f>+$A$16</f>
        <v/>
      </c>
      <c r="AH54" s="7" t="str">
        <f>IF(A54&lt;&gt;"",IF(AE54&lt;&gt;"",AE54,0)+IF(I65&lt;&gt;"",I65,0),"")</f>
        <v/>
      </c>
      <c r="AI54" s="106" t="str">
        <f>IF(AH54="","",IF(AH54&gt;0,ROUND(AH54/LARGE(AH50:AH64,1),3),0))</f>
        <v/>
      </c>
    </row>
    <row r="55" spans="1:35" ht="13.5" x14ac:dyDescent="0.25">
      <c r="A55" s="59" t="str">
        <f>+$A$17</f>
        <v/>
      </c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2"/>
      <c r="M55" s="23"/>
      <c r="N55" s="22"/>
      <c r="O55" s="23"/>
      <c r="P55" s="22"/>
      <c r="Q55" s="23"/>
      <c r="R55" s="22"/>
      <c r="S55" s="23"/>
      <c r="T55" s="22"/>
      <c r="U55" s="23"/>
      <c r="V55" s="22"/>
      <c r="W55" s="23"/>
      <c r="X55" s="22"/>
      <c r="Y55" s="23"/>
      <c r="Z55" s="22"/>
      <c r="AA55" s="23"/>
      <c r="AB55" s="22"/>
      <c r="AC55" s="23"/>
      <c r="AE55" s="29" t="str">
        <f t="shared" si="4"/>
        <v/>
      </c>
      <c r="AG55" s="7" t="str">
        <f>+$A$17</f>
        <v/>
      </c>
      <c r="AH55" s="7" t="str">
        <f>IF(A55&lt;&gt;"",IF(AE55&lt;&gt;"",AE55,0)+IF(K65&lt;&gt;"",K65,0),"")</f>
        <v/>
      </c>
      <c r="AI55" s="106" t="str">
        <f>IF(AH55="","",IF(AH55&gt;0,ROUND(AH55/LARGE(AH50:AH64,1),3),0))</f>
        <v/>
      </c>
    </row>
    <row r="56" spans="1:35" ht="13.5" x14ac:dyDescent="0.25">
      <c r="A56" s="59" t="str">
        <f>+$A$18</f>
        <v/>
      </c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2"/>
      <c r="O56" s="23"/>
      <c r="P56" s="22"/>
      <c r="Q56" s="23"/>
      <c r="R56" s="22"/>
      <c r="S56" s="23"/>
      <c r="T56" s="22"/>
      <c r="U56" s="23"/>
      <c r="V56" s="22"/>
      <c r="W56" s="23"/>
      <c r="X56" s="22"/>
      <c r="Y56" s="23"/>
      <c r="Z56" s="22"/>
      <c r="AA56" s="23"/>
      <c r="AB56" s="22"/>
      <c r="AC56" s="23"/>
      <c r="AE56" s="29" t="str">
        <f t="shared" si="4"/>
        <v/>
      </c>
      <c r="AG56" s="7" t="str">
        <f>+$A$18</f>
        <v/>
      </c>
      <c r="AH56" s="7" t="str">
        <f>IF(A56&lt;&gt;"",IF(AE56&lt;&gt;"",AE56,0)+IF(M65&lt;&gt;"",M65,0),"")</f>
        <v/>
      </c>
      <c r="AI56" s="106" t="str">
        <f>IF(AH56="","",IF(AH56&gt;0,ROUND(AH56/LARGE(AH50:AH64,1),3),0))</f>
        <v/>
      </c>
    </row>
    <row r="57" spans="1:35" ht="13.5" x14ac:dyDescent="0.25">
      <c r="A57" s="59" t="str">
        <f>+$A$19</f>
        <v/>
      </c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2"/>
      <c r="Q57" s="23"/>
      <c r="R57" s="22"/>
      <c r="S57" s="23"/>
      <c r="T57" s="22"/>
      <c r="U57" s="23"/>
      <c r="V57" s="22"/>
      <c r="W57" s="23"/>
      <c r="X57" s="22"/>
      <c r="Y57" s="23"/>
      <c r="Z57" s="22"/>
      <c r="AA57" s="23"/>
      <c r="AB57" s="22"/>
      <c r="AC57" s="23"/>
      <c r="AE57" s="29" t="str">
        <f t="shared" si="4"/>
        <v/>
      </c>
      <c r="AG57" s="7" t="str">
        <f>+$A$19</f>
        <v/>
      </c>
      <c r="AH57" s="7" t="str">
        <f>IF(A57&lt;&gt;"",IF(AE57&lt;&gt;"",AE57,0)+IF(O65&lt;&gt;"",O65,0),"")</f>
        <v/>
      </c>
      <c r="AI57" s="106" t="str">
        <f>IF(AH57="","",IF(AH57&gt;0,ROUND(AH57/LARGE(AH50:AH64,1),3),0))</f>
        <v/>
      </c>
    </row>
    <row r="58" spans="1:35" ht="13.5" x14ac:dyDescent="0.25">
      <c r="A58" s="59" t="str">
        <f>+$A$20</f>
        <v/>
      </c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2"/>
      <c r="S58" s="23"/>
      <c r="T58" s="22"/>
      <c r="U58" s="23"/>
      <c r="V58" s="22"/>
      <c r="W58" s="23"/>
      <c r="X58" s="22"/>
      <c r="Y58" s="23"/>
      <c r="Z58" s="22"/>
      <c r="AA58" s="23"/>
      <c r="AB58" s="22"/>
      <c r="AC58" s="23"/>
      <c r="AE58" s="29" t="str">
        <f t="shared" si="4"/>
        <v/>
      </c>
      <c r="AG58" s="7" t="str">
        <f>+$A$20</f>
        <v/>
      </c>
      <c r="AH58" s="7" t="str">
        <f>IF(A58&lt;&gt;"",IF(AE58&lt;&gt;"",AE58,0)+IF(Q65&lt;&gt;"",Q65,0),"")</f>
        <v/>
      </c>
      <c r="AI58" s="106" t="str">
        <f>IF(AH58="","",IF(AH58&gt;0,ROUND(AH58/LARGE(AH50:AH64,1),3),0))</f>
        <v/>
      </c>
    </row>
    <row r="59" spans="1:35" ht="13.5" x14ac:dyDescent="0.25">
      <c r="A59" s="59" t="str">
        <f>+$A$21</f>
        <v/>
      </c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2"/>
      <c r="U59" s="23"/>
      <c r="V59" s="22"/>
      <c r="W59" s="23"/>
      <c r="X59" s="22"/>
      <c r="Y59" s="23"/>
      <c r="Z59" s="22"/>
      <c r="AA59" s="23"/>
      <c r="AB59" s="22"/>
      <c r="AC59" s="23"/>
      <c r="AE59" s="29" t="str">
        <f t="shared" si="4"/>
        <v/>
      </c>
      <c r="AG59" s="7" t="str">
        <f>+$A$21</f>
        <v/>
      </c>
      <c r="AH59" s="7" t="str">
        <f>IF(A59&lt;&gt;"",IF(AE59&lt;&gt;"",AE59,0)+IF(S65&lt;&gt;"",S65,0),"")</f>
        <v/>
      </c>
      <c r="AI59" s="106" t="str">
        <f>IF(AH59="","",IF(AH59&gt;0,ROUND(AH59/LARGE(AH50:AH64,1),3),0))</f>
        <v/>
      </c>
    </row>
    <row r="60" spans="1:35" ht="13.5" x14ac:dyDescent="0.25">
      <c r="A60" s="59" t="str">
        <f>+$A$22</f>
        <v/>
      </c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2"/>
      <c r="W60" s="23"/>
      <c r="X60" s="22"/>
      <c r="Y60" s="23"/>
      <c r="Z60" s="22"/>
      <c r="AA60" s="23"/>
      <c r="AB60" s="22"/>
      <c r="AC60" s="23"/>
      <c r="AE60" s="29" t="str">
        <f t="shared" si="4"/>
        <v/>
      </c>
      <c r="AG60" s="7" t="str">
        <f>+$A$22</f>
        <v/>
      </c>
      <c r="AH60" s="7" t="str">
        <f>IF(A60&lt;&gt;"",IF(AE60&lt;&gt;"",AE60,0)+IF(U65&lt;&gt;"",U65,0),"")</f>
        <v/>
      </c>
      <c r="AI60" s="106" t="str">
        <f>IF(AH60="","",IF(AH60&gt;0,ROUND(AH60/LARGE(AH50:AH64,1),3),0))</f>
        <v/>
      </c>
    </row>
    <row r="61" spans="1:35" ht="13.5" x14ac:dyDescent="0.25">
      <c r="A61" s="59" t="str">
        <f>+$A$23</f>
        <v/>
      </c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2"/>
      <c r="Y61" s="23"/>
      <c r="Z61" s="22"/>
      <c r="AA61" s="23"/>
      <c r="AB61" s="22"/>
      <c r="AC61" s="23"/>
      <c r="AE61" s="29" t="str">
        <f t="shared" si="4"/>
        <v/>
      </c>
      <c r="AG61" s="7" t="str">
        <f>+$A$23</f>
        <v/>
      </c>
      <c r="AH61" s="7" t="str">
        <f>IF(A61&lt;&gt;"",IF(AE61&lt;&gt;"",AE61,0)+IF(W65&lt;&gt;"",W65,0),"")</f>
        <v/>
      </c>
      <c r="AI61" s="106" t="str">
        <f>IF(AH61="","",IF(AH61&gt;0,ROUND(AH61/LARGE(AH50:AH64,1),3),0))</f>
        <v/>
      </c>
    </row>
    <row r="62" spans="1:35" ht="13.5" x14ac:dyDescent="0.25">
      <c r="A62" s="59" t="str">
        <f>+$A$24</f>
        <v/>
      </c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2"/>
      <c r="AA62" s="23"/>
      <c r="AB62" s="22"/>
      <c r="AC62" s="23"/>
      <c r="AE62" s="29" t="str">
        <f t="shared" si="4"/>
        <v/>
      </c>
      <c r="AG62" s="7" t="str">
        <f>+$A$24</f>
        <v/>
      </c>
      <c r="AH62" s="7" t="str">
        <f>IF(A62&lt;&gt;"",IF(AE62&lt;&gt;"",AE62,0)+IF(Y65&lt;&gt;"",Y65,0),"")</f>
        <v/>
      </c>
      <c r="AI62" s="106" t="str">
        <f>IF(AH62="","",IF(AH62&gt;0,ROUND(AH62/LARGE(AH50:AH64,1),3),0))</f>
        <v/>
      </c>
    </row>
    <row r="63" spans="1:35" ht="13.5" x14ac:dyDescent="0.25">
      <c r="A63" s="59" t="str">
        <f>+$A$25</f>
        <v/>
      </c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2"/>
      <c r="AC63" s="23"/>
      <c r="AE63" s="29" t="str">
        <f t="shared" si="4"/>
        <v/>
      </c>
      <c r="AG63" s="7" t="str">
        <f>+$A$25</f>
        <v/>
      </c>
      <c r="AH63" s="7" t="str">
        <f>IF(A63&lt;&gt;"",IF(AE63&lt;&gt;"",AE63,0)+IF(AA65&lt;&gt;"",AA65,0),"")</f>
        <v/>
      </c>
      <c r="AI63" s="106" t="str">
        <f>IF(AH63="","",IF(AH63&gt;0,ROUND(AH63/LARGE(AH50:AH64,1),3),0))</f>
        <v/>
      </c>
    </row>
    <row r="64" spans="1:35" x14ac:dyDescent="0.2">
      <c r="A64" s="59" t="str">
        <f>+$A$26</f>
        <v/>
      </c>
      <c r="C64" s="3"/>
      <c r="AE64" s="26"/>
      <c r="AG64" s="40" t="str">
        <f>+$A$26</f>
        <v/>
      </c>
      <c r="AH64" s="40" t="str">
        <f>IF(A64&lt;&gt;"",IF(AE64&lt;&gt;"",AE64,0)+IF(AC65&lt;&gt;"",AC65,0),"")</f>
        <v/>
      </c>
      <c r="AI64" s="107" t="str">
        <f>IF(AH64="","",IF(AH64&gt;0,ROUND(AH64/LARGE(AH50:AH64,1),3),0))</f>
        <v/>
      </c>
    </row>
    <row r="65" spans="1:35" s="26" customFormat="1" x14ac:dyDescent="0.2">
      <c r="C65" s="27" t="str">
        <f>IF(C49="","",SUM(C50:C63))</f>
        <v/>
      </c>
      <c r="E65" s="27" t="str">
        <f>IF(E49="","",SUM(E50:E63))</f>
        <v/>
      </c>
      <c r="G65" s="27" t="str">
        <f>IF(G49="","",SUM(G50:G63))</f>
        <v/>
      </c>
      <c r="I65" s="27" t="str">
        <f>IF(I49="","",SUM(I50:I63))</f>
        <v/>
      </c>
      <c r="K65" s="27" t="str">
        <f>IF(K49="","",SUM(K50:K63))</f>
        <v/>
      </c>
      <c r="M65" s="27" t="str">
        <f>IF(M49="","",SUM(M50:M63))</f>
        <v/>
      </c>
      <c r="O65" s="27" t="str">
        <f>IF(O49="","",SUM(O50:O63))</f>
        <v/>
      </c>
      <c r="Q65" s="27" t="str">
        <f>IF(Q49="","",SUM(Q50:Q63))</f>
        <v/>
      </c>
      <c r="S65" s="27" t="str">
        <f>IF(S49="","",SUM(S50:S63))</f>
        <v/>
      </c>
      <c r="U65" s="27" t="str">
        <f>IF(U49="","",SUM(U50:U63))</f>
        <v/>
      </c>
      <c r="W65" s="27" t="str">
        <f>IF(W49="","",SUM(W50:W63))</f>
        <v/>
      </c>
      <c r="X65" s="27"/>
      <c r="Y65" s="27" t="str">
        <f>IF(Y49="","",SUM(Y50:Y63))</f>
        <v/>
      </c>
      <c r="AA65" s="27" t="str">
        <f>IF(AA49="","",SUM(AA50:AA63))</f>
        <v/>
      </c>
      <c r="AC65" s="27" t="str">
        <f>IF(AC49="","",SUM(AC50:AC63))</f>
        <v/>
      </c>
      <c r="AG65" s="41"/>
      <c r="AH65" s="93"/>
      <c r="AI65" s="41"/>
    </row>
    <row r="66" spans="1:35" ht="24" customHeight="1" x14ac:dyDescent="0.2">
      <c r="AC66" s="8" t="str">
        <f>"Firma ("&amp;Anagrafica!B90&amp;")"</f>
        <v>Firma (Commissario 2)</v>
      </c>
      <c r="AE66" s="88"/>
      <c r="AF66" s="88"/>
      <c r="AG66" s="89"/>
      <c r="AH66" s="88"/>
      <c r="AI66" s="88"/>
    </row>
    <row r="67" spans="1:35" ht="18.75" x14ac:dyDescent="0.3">
      <c r="A67" s="19" t="str">
        <f>IF(Anagrafica!A91&lt;&gt;"",Anagrafica!A91&amp;" - "&amp;Anagrafica!B91,"")</f>
        <v>3 - Commissario 3</v>
      </c>
      <c r="B67" s="20"/>
      <c r="D67" s="1"/>
    </row>
    <row r="68" spans="1:35" s="5" customFormat="1" ht="13.5" customHeight="1" x14ac:dyDescent="0.2">
      <c r="A68" s="4" t="s">
        <v>10</v>
      </c>
      <c r="C68" s="60" t="str">
        <f>$A$13</f>
        <v/>
      </c>
      <c r="E68" s="60" t="str">
        <f>+$A$14</f>
        <v/>
      </c>
      <c r="G68" s="60" t="str">
        <f>+$A$15</f>
        <v/>
      </c>
      <c r="I68" s="60" t="str">
        <f>+$A$16</f>
        <v/>
      </c>
      <c r="K68" s="60" t="str">
        <f>+$A$17</f>
        <v/>
      </c>
      <c r="M68" s="60" t="str">
        <f>+$A$18</f>
        <v/>
      </c>
      <c r="O68" s="60" t="str">
        <f>+$A$19</f>
        <v/>
      </c>
      <c r="Q68" s="60" t="str">
        <f>+$A$20</f>
        <v/>
      </c>
      <c r="S68" s="60" t="str">
        <f>+$A$21</f>
        <v/>
      </c>
      <c r="U68" s="60" t="str">
        <f>+$A$22</f>
        <v/>
      </c>
      <c r="W68" s="60" t="str">
        <f>+$A$23</f>
        <v/>
      </c>
      <c r="Y68" s="60" t="str">
        <f>+$A$24</f>
        <v/>
      </c>
      <c r="AA68" s="60" t="str">
        <f>+$A$25</f>
        <v/>
      </c>
      <c r="AC68" s="60" t="str">
        <f>+$A$26</f>
        <v/>
      </c>
      <c r="AE68" s="26"/>
      <c r="AG68" s="4" t="s">
        <v>10</v>
      </c>
      <c r="AH68" s="5" t="s">
        <v>1</v>
      </c>
      <c r="AI68" s="5" t="s">
        <v>0</v>
      </c>
    </row>
    <row r="69" spans="1:35" ht="13.5" x14ac:dyDescent="0.25">
      <c r="A69" s="59" t="str">
        <f>+$A$12</f>
        <v/>
      </c>
      <c r="B69" s="22"/>
      <c r="C69" s="23"/>
      <c r="D69" s="22"/>
      <c r="E69" s="23"/>
      <c r="F69" s="22"/>
      <c r="G69" s="23"/>
      <c r="H69" s="22"/>
      <c r="I69" s="23"/>
      <c r="J69" s="22"/>
      <c r="K69" s="23"/>
      <c r="L69" s="22"/>
      <c r="M69" s="23"/>
      <c r="N69" s="22"/>
      <c r="O69" s="23"/>
      <c r="P69" s="22"/>
      <c r="Q69" s="23"/>
      <c r="R69" s="22"/>
      <c r="S69" s="23"/>
      <c r="T69" s="22"/>
      <c r="U69" s="23"/>
      <c r="V69" s="22"/>
      <c r="W69" s="23"/>
      <c r="X69" s="22"/>
      <c r="Y69" s="23"/>
      <c r="Z69" s="22"/>
      <c r="AA69" s="23"/>
      <c r="AB69" s="22"/>
      <c r="AC69" s="23"/>
      <c r="AE69" s="29" t="str">
        <f t="shared" ref="AE69:AE82" si="5">IF(OR(A69="",AND(A69&lt;&gt;"",A70="")),"",SUM(B69,D69,F69,H69,J69,L69,N69,P69,R69,T69,V69,X69,Z69,AB69))</f>
        <v/>
      </c>
      <c r="AG69" s="6" t="str">
        <f>+$A$12</f>
        <v/>
      </c>
      <c r="AH69" s="6" t="str">
        <f>IF(A69&lt;&gt;"",AE69,"")</f>
        <v/>
      </c>
      <c r="AI69" s="105" t="str">
        <f>IF(AH69="","",IF(AH69&gt;0,ROUND(AH69/LARGE(AH69:AH83,1),3),0))</f>
        <v/>
      </c>
    </row>
    <row r="70" spans="1:35" ht="13.5" x14ac:dyDescent="0.25">
      <c r="A70" s="59" t="str">
        <f>+$A$13</f>
        <v/>
      </c>
      <c r="B70" s="24"/>
      <c r="C70" s="24"/>
      <c r="D70" s="22"/>
      <c r="E70" s="23"/>
      <c r="F70" s="22"/>
      <c r="G70" s="23"/>
      <c r="H70" s="22"/>
      <c r="I70" s="23"/>
      <c r="J70" s="22"/>
      <c r="K70" s="23"/>
      <c r="L70" s="22"/>
      <c r="M70" s="23"/>
      <c r="N70" s="22"/>
      <c r="O70" s="23"/>
      <c r="P70" s="22"/>
      <c r="Q70" s="23"/>
      <c r="R70" s="22"/>
      <c r="S70" s="23"/>
      <c r="T70" s="22"/>
      <c r="U70" s="23"/>
      <c r="V70" s="22"/>
      <c r="W70" s="23"/>
      <c r="X70" s="22"/>
      <c r="Y70" s="23"/>
      <c r="Z70" s="22"/>
      <c r="AA70" s="23"/>
      <c r="AB70" s="22"/>
      <c r="AC70" s="23"/>
      <c r="AE70" s="29" t="str">
        <f t="shared" si="5"/>
        <v/>
      </c>
      <c r="AG70" s="7" t="str">
        <f>+$A$13</f>
        <v/>
      </c>
      <c r="AH70" s="7" t="str">
        <f>IF(A70&lt;&gt;"",IF(AE70&lt;&gt;"",AE70,0)+IF(C84&lt;&gt;"",C84,0),"")</f>
        <v/>
      </c>
      <c r="AI70" s="106" t="str">
        <f>IF(AH70="","",IF(AH70&gt;0,ROUND(AH70/LARGE(AH69:AH83,1),3),0))</f>
        <v/>
      </c>
    </row>
    <row r="71" spans="1:35" ht="13.5" x14ac:dyDescent="0.25">
      <c r="A71" s="59" t="str">
        <f>+$A$14</f>
        <v/>
      </c>
      <c r="B71" s="24"/>
      <c r="C71" s="24"/>
      <c r="D71" s="24"/>
      <c r="E71" s="24"/>
      <c r="F71" s="22"/>
      <c r="G71" s="23"/>
      <c r="H71" s="22"/>
      <c r="I71" s="23"/>
      <c r="J71" s="22"/>
      <c r="K71" s="23"/>
      <c r="L71" s="22"/>
      <c r="M71" s="23"/>
      <c r="N71" s="22"/>
      <c r="O71" s="23"/>
      <c r="P71" s="22"/>
      <c r="Q71" s="23"/>
      <c r="R71" s="22"/>
      <c r="S71" s="23"/>
      <c r="T71" s="22"/>
      <c r="U71" s="23"/>
      <c r="V71" s="22"/>
      <c r="W71" s="23"/>
      <c r="X71" s="22"/>
      <c r="Y71" s="23"/>
      <c r="Z71" s="22"/>
      <c r="AA71" s="23"/>
      <c r="AB71" s="22"/>
      <c r="AC71" s="23"/>
      <c r="AE71" s="29" t="str">
        <f t="shared" si="5"/>
        <v/>
      </c>
      <c r="AG71" s="7" t="str">
        <f>+$A$14</f>
        <v/>
      </c>
      <c r="AH71" s="7" t="str">
        <f>IF(A71&lt;&gt;"",IF(AE71&lt;&gt;"",AE71,0)+IF(E84&lt;&gt;"",E84,0),"")</f>
        <v/>
      </c>
      <c r="AI71" s="106" t="str">
        <f>IF(AH71="","",IF(AH71&gt;0,ROUND(AH71/LARGE(AH69:AH83,1),3),0))</f>
        <v/>
      </c>
    </row>
    <row r="72" spans="1:35" ht="13.5" x14ac:dyDescent="0.25">
      <c r="A72" s="59" t="str">
        <f>+$A$15</f>
        <v/>
      </c>
      <c r="B72" s="24"/>
      <c r="C72" s="24"/>
      <c r="D72" s="24"/>
      <c r="E72" s="24"/>
      <c r="F72" s="24"/>
      <c r="G72" s="24"/>
      <c r="H72" s="22"/>
      <c r="I72" s="23"/>
      <c r="J72" s="22"/>
      <c r="K72" s="23"/>
      <c r="L72" s="22"/>
      <c r="M72" s="23"/>
      <c r="N72" s="22"/>
      <c r="O72" s="23"/>
      <c r="P72" s="22"/>
      <c r="Q72" s="23"/>
      <c r="R72" s="22"/>
      <c r="S72" s="23"/>
      <c r="T72" s="22"/>
      <c r="U72" s="23"/>
      <c r="V72" s="22"/>
      <c r="W72" s="23"/>
      <c r="X72" s="22"/>
      <c r="Y72" s="23"/>
      <c r="Z72" s="22"/>
      <c r="AA72" s="23"/>
      <c r="AB72" s="22"/>
      <c r="AC72" s="23"/>
      <c r="AE72" s="29" t="str">
        <f t="shared" si="5"/>
        <v/>
      </c>
      <c r="AG72" s="7" t="str">
        <f>+$A$15</f>
        <v/>
      </c>
      <c r="AH72" s="7" t="str">
        <f>IF(A72&lt;&gt;"",IF(AE72&lt;&gt;"",AE72,0)+IF(G84&lt;&gt;"",G84,0),"")</f>
        <v/>
      </c>
      <c r="AI72" s="106" t="str">
        <f>IF(AH72="","",IF(AH72&gt;0,ROUND(AH72/LARGE(AH69:AH83,1),3),0))</f>
        <v/>
      </c>
    </row>
    <row r="73" spans="1:35" ht="13.5" x14ac:dyDescent="0.25">
      <c r="A73" s="59" t="str">
        <f>+$A$16</f>
        <v/>
      </c>
      <c r="B73" s="24"/>
      <c r="C73" s="24"/>
      <c r="D73" s="24"/>
      <c r="E73" s="24"/>
      <c r="F73" s="24"/>
      <c r="G73" s="24"/>
      <c r="H73" s="24"/>
      <c r="I73" s="24"/>
      <c r="J73" s="22"/>
      <c r="K73" s="23"/>
      <c r="L73" s="22"/>
      <c r="M73" s="23"/>
      <c r="N73" s="22"/>
      <c r="O73" s="23"/>
      <c r="P73" s="22"/>
      <c r="Q73" s="23"/>
      <c r="R73" s="22"/>
      <c r="S73" s="23"/>
      <c r="T73" s="22"/>
      <c r="U73" s="23"/>
      <c r="V73" s="22"/>
      <c r="W73" s="23"/>
      <c r="X73" s="22"/>
      <c r="Y73" s="23"/>
      <c r="Z73" s="22"/>
      <c r="AA73" s="23"/>
      <c r="AB73" s="22"/>
      <c r="AC73" s="23"/>
      <c r="AE73" s="29" t="str">
        <f t="shared" si="5"/>
        <v/>
      </c>
      <c r="AG73" s="7" t="str">
        <f>+$A$16</f>
        <v/>
      </c>
      <c r="AH73" s="7" t="str">
        <f>IF(A73&lt;&gt;"",IF(AE73&lt;&gt;"",AE73,0)+IF(I84&lt;&gt;"",I84,0),"")</f>
        <v/>
      </c>
      <c r="AI73" s="106" t="str">
        <f>IF(AH73="","",IF(AH73&gt;0,ROUND(AH73/LARGE(AH69:AH83,1),3),0))</f>
        <v/>
      </c>
    </row>
    <row r="74" spans="1:35" ht="13.5" x14ac:dyDescent="0.25">
      <c r="A74" s="59" t="str">
        <f>+$A$17</f>
        <v/>
      </c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2"/>
      <c r="M74" s="23"/>
      <c r="N74" s="22"/>
      <c r="O74" s="23"/>
      <c r="P74" s="22"/>
      <c r="Q74" s="23"/>
      <c r="R74" s="22"/>
      <c r="S74" s="23"/>
      <c r="T74" s="22"/>
      <c r="U74" s="23"/>
      <c r="V74" s="22"/>
      <c r="W74" s="23"/>
      <c r="X74" s="22"/>
      <c r="Y74" s="23"/>
      <c r="Z74" s="22"/>
      <c r="AA74" s="23"/>
      <c r="AB74" s="22"/>
      <c r="AC74" s="23"/>
      <c r="AE74" s="29" t="str">
        <f t="shared" si="5"/>
        <v/>
      </c>
      <c r="AG74" s="7" t="str">
        <f>+$A$17</f>
        <v/>
      </c>
      <c r="AH74" s="7" t="str">
        <f>IF(A74&lt;&gt;"",IF(AE74&lt;&gt;"",AE74,0)+IF(K84&lt;&gt;"",K84,0),"")</f>
        <v/>
      </c>
      <c r="AI74" s="106" t="str">
        <f>IF(AH74="","",IF(AH74&gt;0,ROUND(AH74/LARGE(AH69:AH83,1),3),0))</f>
        <v/>
      </c>
    </row>
    <row r="75" spans="1:35" ht="13.5" x14ac:dyDescent="0.25">
      <c r="A75" s="59" t="str">
        <f>+$A$18</f>
        <v/>
      </c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2"/>
      <c r="O75" s="23"/>
      <c r="P75" s="22"/>
      <c r="Q75" s="23"/>
      <c r="R75" s="22"/>
      <c r="S75" s="23"/>
      <c r="T75" s="22"/>
      <c r="U75" s="23"/>
      <c r="V75" s="22"/>
      <c r="W75" s="23"/>
      <c r="X75" s="22"/>
      <c r="Y75" s="23"/>
      <c r="Z75" s="22"/>
      <c r="AA75" s="23"/>
      <c r="AB75" s="22"/>
      <c r="AC75" s="23"/>
      <c r="AE75" s="29" t="str">
        <f t="shared" si="5"/>
        <v/>
      </c>
      <c r="AG75" s="7" t="str">
        <f>+$A$18</f>
        <v/>
      </c>
      <c r="AH75" s="7" t="str">
        <f>IF(A75&lt;&gt;"",IF(AE75&lt;&gt;"",AE75,0)+IF(M84&lt;&gt;"",M84,0),"")</f>
        <v/>
      </c>
      <c r="AI75" s="106" t="str">
        <f>IF(AH75="","",IF(AH75&gt;0,ROUND(AH75/LARGE(AH69:AH83,1),3),0))</f>
        <v/>
      </c>
    </row>
    <row r="76" spans="1:35" ht="13.5" x14ac:dyDescent="0.25">
      <c r="A76" s="59" t="str">
        <f>+$A$19</f>
        <v/>
      </c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2"/>
      <c r="Q76" s="23"/>
      <c r="R76" s="22"/>
      <c r="S76" s="23"/>
      <c r="T76" s="22"/>
      <c r="U76" s="23"/>
      <c r="V76" s="22"/>
      <c r="W76" s="23"/>
      <c r="X76" s="22"/>
      <c r="Y76" s="23"/>
      <c r="Z76" s="22"/>
      <c r="AA76" s="23"/>
      <c r="AB76" s="22"/>
      <c r="AC76" s="23"/>
      <c r="AE76" s="29" t="str">
        <f t="shared" si="5"/>
        <v/>
      </c>
      <c r="AG76" s="7" t="str">
        <f>+$A$19</f>
        <v/>
      </c>
      <c r="AH76" s="7" t="str">
        <f>IF(A76&lt;&gt;"",IF(AE76&lt;&gt;"",AE76,0)+IF(O84&lt;&gt;"",O84,0),"")</f>
        <v/>
      </c>
      <c r="AI76" s="106" t="str">
        <f>IF(AH76="","",IF(AH76&gt;0,ROUND(AH76/LARGE(AH69:AH83,1),3),0))</f>
        <v/>
      </c>
    </row>
    <row r="77" spans="1:35" ht="13.5" x14ac:dyDescent="0.25">
      <c r="A77" s="59" t="str">
        <f>+$A$20</f>
        <v/>
      </c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2"/>
      <c r="S77" s="23"/>
      <c r="T77" s="22"/>
      <c r="U77" s="23"/>
      <c r="V77" s="22"/>
      <c r="W77" s="23"/>
      <c r="X77" s="22"/>
      <c r="Y77" s="23"/>
      <c r="Z77" s="22"/>
      <c r="AA77" s="23"/>
      <c r="AB77" s="22"/>
      <c r="AC77" s="23"/>
      <c r="AE77" s="29" t="str">
        <f t="shared" si="5"/>
        <v/>
      </c>
      <c r="AG77" s="7" t="str">
        <f>+$A$20</f>
        <v/>
      </c>
      <c r="AH77" s="7" t="str">
        <f>IF(A77&lt;&gt;"",IF(AE77&lt;&gt;"",AE77,0)+IF(Q84&lt;&gt;"",Q84,0),"")</f>
        <v/>
      </c>
      <c r="AI77" s="106" t="str">
        <f>IF(AH77="","",IF(AH77&gt;0,ROUND(AH77/LARGE(AH69:AH83,1),3),0))</f>
        <v/>
      </c>
    </row>
    <row r="78" spans="1:35" ht="13.5" x14ac:dyDescent="0.25">
      <c r="A78" s="59" t="str">
        <f>+$A$21</f>
        <v/>
      </c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2"/>
      <c r="U78" s="23"/>
      <c r="V78" s="22"/>
      <c r="W78" s="23"/>
      <c r="X78" s="22"/>
      <c r="Y78" s="23"/>
      <c r="Z78" s="22"/>
      <c r="AA78" s="23"/>
      <c r="AB78" s="22"/>
      <c r="AC78" s="23"/>
      <c r="AE78" s="29" t="str">
        <f t="shared" si="5"/>
        <v/>
      </c>
      <c r="AG78" s="7" t="str">
        <f>+$A$21</f>
        <v/>
      </c>
      <c r="AH78" s="7" t="str">
        <f>IF(A78&lt;&gt;"",IF(AE78&lt;&gt;"",AE78,0)+IF(S84&lt;&gt;"",S84,0),"")</f>
        <v/>
      </c>
      <c r="AI78" s="106" t="str">
        <f>IF(AH78="","",IF(AH78&gt;0,ROUND(AH78/LARGE(AH69:AH83,1),3),0))</f>
        <v/>
      </c>
    </row>
    <row r="79" spans="1:35" ht="13.5" x14ac:dyDescent="0.25">
      <c r="A79" s="59" t="str">
        <f>+$A$22</f>
        <v/>
      </c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2"/>
      <c r="W79" s="23"/>
      <c r="X79" s="22"/>
      <c r="Y79" s="23"/>
      <c r="Z79" s="22"/>
      <c r="AA79" s="23"/>
      <c r="AB79" s="22"/>
      <c r="AC79" s="23"/>
      <c r="AE79" s="29" t="str">
        <f t="shared" si="5"/>
        <v/>
      </c>
      <c r="AG79" s="7" t="str">
        <f>+$A$22</f>
        <v/>
      </c>
      <c r="AH79" s="7" t="str">
        <f>IF(A79&lt;&gt;"",IF(AE79&lt;&gt;"",AE79,0)+IF(U84&lt;&gt;"",U84,0),"")</f>
        <v/>
      </c>
      <c r="AI79" s="106" t="str">
        <f>IF(AH79="","",IF(AH79&gt;0,ROUND(AH79/LARGE(AH69:AH83,1),3),0))</f>
        <v/>
      </c>
    </row>
    <row r="80" spans="1:35" ht="13.5" x14ac:dyDescent="0.25">
      <c r="A80" s="59" t="str">
        <f>+$A$23</f>
        <v/>
      </c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2"/>
      <c r="Y80" s="23"/>
      <c r="Z80" s="22"/>
      <c r="AA80" s="23"/>
      <c r="AB80" s="22"/>
      <c r="AC80" s="23"/>
      <c r="AE80" s="29" t="str">
        <f t="shared" si="5"/>
        <v/>
      </c>
      <c r="AG80" s="7" t="str">
        <f>+$A$23</f>
        <v/>
      </c>
      <c r="AH80" s="7" t="str">
        <f>IF(A80&lt;&gt;"",IF(AE80&lt;&gt;"",AE80,0)+IF(W84&lt;&gt;"",W84,0),"")</f>
        <v/>
      </c>
      <c r="AI80" s="106" t="str">
        <f>IF(AH80="","",IF(AH80&gt;0,ROUND(AH80/LARGE(AH69:AH83,1),3),0))</f>
        <v/>
      </c>
    </row>
    <row r="81" spans="1:35" ht="13.5" x14ac:dyDescent="0.25">
      <c r="A81" s="59" t="str">
        <f>+$A$24</f>
        <v/>
      </c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2"/>
      <c r="AA81" s="23"/>
      <c r="AB81" s="22"/>
      <c r="AC81" s="23"/>
      <c r="AE81" s="29" t="str">
        <f t="shared" si="5"/>
        <v/>
      </c>
      <c r="AG81" s="7" t="str">
        <f>+$A$24</f>
        <v/>
      </c>
      <c r="AH81" s="7" t="str">
        <f>IF(A81&lt;&gt;"",IF(AE81&lt;&gt;"",AE81,0)+IF(Y84&lt;&gt;"",Y84,0),"")</f>
        <v/>
      </c>
      <c r="AI81" s="106" t="str">
        <f>IF(AH81="","",IF(AH81&gt;0,ROUND(AH81/LARGE(AH69:AH83,1),3),0))</f>
        <v/>
      </c>
    </row>
    <row r="82" spans="1:35" ht="13.5" x14ac:dyDescent="0.25">
      <c r="A82" s="59" t="str">
        <f>+$A$25</f>
        <v/>
      </c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2"/>
      <c r="AC82" s="23"/>
      <c r="AE82" s="29" t="str">
        <f t="shared" si="5"/>
        <v/>
      </c>
      <c r="AG82" s="7" t="str">
        <f>+$A$25</f>
        <v/>
      </c>
      <c r="AH82" s="7" t="str">
        <f>IF(A82&lt;&gt;"",IF(AE82&lt;&gt;"",AE82,0)+IF(AA84&lt;&gt;"",AA84,0),"")</f>
        <v/>
      </c>
      <c r="AI82" s="106" t="str">
        <f>IF(AH82="","",IF(AH82&gt;0,ROUND(AH82/LARGE(AH69:AH83,1),3),0))</f>
        <v/>
      </c>
    </row>
    <row r="83" spans="1:35" x14ac:dyDescent="0.2">
      <c r="A83" s="59" t="str">
        <f>+$A$26</f>
        <v/>
      </c>
      <c r="C83" s="3"/>
      <c r="AE83" s="26"/>
      <c r="AG83" s="40" t="str">
        <f>+$A$26</f>
        <v/>
      </c>
      <c r="AH83" s="40" t="str">
        <f>IF(A83&lt;&gt;"",IF(AE83&lt;&gt;"",AE83,0)+IF(AC84&lt;&gt;"",AC84,0),"")</f>
        <v/>
      </c>
      <c r="AI83" s="107" t="str">
        <f>IF(AH83="","",IF(AH83&gt;0,ROUND(AH83/LARGE(AH69:AH83,1),3),0))</f>
        <v/>
      </c>
    </row>
    <row r="84" spans="1:35" s="26" customFormat="1" x14ac:dyDescent="0.2">
      <c r="C84" s="27" t="str">
        <f>IF(C68="","",SUM(C69:C82))</f>
        <v/>
      </c>
      <c r="E84" s="27" t="str">
        <f>IF(E68="","",SUM(E69:E82))</f>
        <v/>
      </c>
      <c r="G84" s="27" t="str">
        <f>IF(G68="","",SUM(G69:G82))</f>
        <v/>
      </c>
      <c r="I84" s="27" t="str">
        <f>IF(I68="","",SUM(I69:I82))</f>
        <v/>
      </c>
      <c r="K84" s="27" t="str">
        <f>IF(K68="","",SUM(K69:K82))</f>
        <v/>
      </c>
      <c r="M84" s="27" t="str">
        <f>IF(M68="","",SUM(M69:M82))</f>
        <v/>
      </c>
      <c r="O84" s="27" t="str">
        <f>IF(O68="","",SUM(O69:O82))</f>
        <v/>
      </c>
      <c r="Q84" s="27" t="str">
        <f>IF(Q68="","",SUM(Q69:Q82))</f>
        <v/>
      </c>
      <c r="S84" s="27" t="str">
        <f>IF(S68="","",SUM(S69:S82))</f>
        <v/>
      </c>
      <c r="U84" s="27" t="str">
        <f>IF(U68="","",SUM(U69:U82))</f>
        <v/>
      </c>
      <c r="W84" s="27" t="str">
        <f>IF(W68="","",SUM(W69:W82))</f>
        <v/>
      </c>
      <c r="X84" s="27"/>
      <c r="Y84" s="27" t="str">
        <f>IF(Y68="","",SUM(Y69:Y82))</f>
        <v/>
      </c>
      <c r="AA84" s="27" t="str">
        <f>IF(AA68="","",SUM(AA69:AA82))</f>
        <v/>
      </c>
      <c r="AC84" s="27" t="str">
        <f>IF(AC68="","",SUM(AC69:AC82))</f>
        <v/>
      </c>
      <c r="AG84" s="41"/>
      <c r="AH84" s="93"/>
      <c r="AI84" s="41"/>
    </row>
    <row r="85" spans="1:35" ht="24" customHeight="1" x14ac:dyDescent="0.2">
      <c r="AC85" s="8" t="str">
        <f>"Firma ("&amp;Anagrafica!B91&amp;")"</f>
        <v>Firma (Commissario 3)</v>
      </c>
      <c r="AE85" s="88"/>
      <c r="AF85" s="88"/>
      <c r="AG85" s="89"/>
      <c r="AH85" s="88"/>
      <c r="AI85" s="88"/>
    </row>
    <row r="86" spans="1:35" ht="18.75" x14ac:dyDescent="0.3">
      <c r="A86" s="19" t="str">
        <f>IF(Anagrafica!A92&lt;&gt;"",Anagrafica!A92&amp;" - "&amp;Anagrafica!B92,"")</f>
        <v/>
      </c>
      <c r="B86" s="20"/>
      <c r="D86" s="1"/>
      <c r="AE86" s="90"/>
      <c r="AF86" s="90"/>
      <c r="AG86" s="91"/>
      <c r="AH86" s="90"/>
      <c r="AI86" s="90"/>
    </row>
    <row r="87" spans="1:35" s="5" customFormat="1" ht="13.5" customHeight="1" x14ac:dyDescent="0.2">
      <c r="A87" s="4" t="s">
        <v>10</v>
      </c>
      <c r="C87" s="60" t="str">
        <f>$A$13</f>
        <v/>
      </c>
      <c r="E87" s="60" t="str">
        <f>+$A$14</f>
        <v/>
      </c>
      <c r="G87" s="60" t="str">
        <f>+$A$15</f>
        <v/>
      </c>
      <c r="I87" s="60" t="str">
        <f>+$A$16</f>
        <v/>
      </c>
      <c r="K87" s="60" t="str">
        <f>+$A$17</f>
        <v/>
      </c>
      <c r="M87" s="60" t="str">
        <f>+$A$18</f>
        <v/>
      </c>
      <c r="O87" s="60" t="str">
        <f>+$A$19</f>
        <v/>
      </c>
      <c r="Q87" s="60" t="str">
        <f>+$A$20</f>
        <v/>
      </c>
      <c r="S87" s="60" t="str">
        <f>+$A$21</f>
        <v/>
      </c>
      <c r="U87" s="60" t="str">
        <f>+$A$22</f>
        <v/>
      </c>
      <c r="W87" s="60" t="str">
        <f>+$A$23</f>
        <v/>
      </c>
      <c r="Y87" s="60" t="str">
        <f>+$A$24</f>
        <v/>
      </c>
      <c r="AA87" s="60" t="str">
        <f>+$A$25</f>
        <v/>
      </c>
      <c r="AC87" s="60" t="str">
        <f>+$A$26</f>
        <v/>
      </c>
      <c r="AE87" s="26"/>
      <c r="AG87" s="4" t="s">
        <v>10</v>
      </c>
      <c r="AH87" s="5" t="s">
        <v>1</v>
      </c>
      <c r="AI87" s="5" t="s">
        <v>0</v>
      </c>
    </row>
    <row r="88" spans="1:35" ht="13.5" x14ac:dyDescent="0.25">
      <c r="A88" s="59" t="str">
        <f>+$A$12</f>
        <v/>
      </c>
      <c r="B88" s="22"/>
      <c r="C88" s="23"/>
      <c r="D88" s="22"/>
      <c r="E88" s="23"/>
      <c r="F88" s="22"/>
      <c r="G88" s="23"/>
      <c r="H88" s="22"/>
      <c r="I88" s="23"/>
      <c r="J88" s="22"/>
      <c r="K88" s="23"/>
      <c r="L88" s="22"/>
      <c r="M88" s="23"/>
      <c r="N88" s="22"/>
      <c r="O88" s="23"/>
      <c r="P88" s="22"/>
      <c r="Q88" s="23"/>
      <c r="R88" s="22"/>
      <c r="S88" s="23"/>
      <c r="T88" s="22"/>
      <c r="U88" s="23"/>
      <c r="V88" s="22"/>
      <c r="W88" s="23"/>
      <c r="X88" s="22"/>
      <c r="Y88" s="23"/>
      <c r="Z88" s="22"/>
      <c r="AA88" s="23"/>
      <c r="AB88" s="22"/>
      <c r="AC88" s="23"/>
      <c r="AE88" s="29" t="str">
        <f t="shared" ref="AE88:AE101" si="6">IF(OR(A88="",AND(A88&lt;&gt;"",A89="")),"",SUM(B88,D88,F88,H88,J88,L88,N88,P88,R88,T88,V88,X88,Z88,AB88))</f>
        <v/>
      </c>
      <c r="AG88" s="6" t="str">
        <f>+$A$12</f>
        <v/>
      </c>
      <c r="AH88" s="6" t="str">
        <f>IF(A88&lt;&gt;"",AE88,"")</f>
        <v/>
      </c>
      <c r="AI88" s="105" t="str">
        <f>IF(AH88="","",IF(AH88&gt;0,ROUND(AH88/LARGE(AH88:AH102,1),3),0))</f>
        <v/>
      </c>
    </row>
    <row r="89" spans="1:35" ht="13.5" x14ac:dyDescent="0.25">
      <c r="A89" s="59" t="str">
        <f>+$A$13</f>
        <v/>
      </c>
      <c r="B89" s="24"/>
      <c r="C89" s="24"/>
      <c r="D89" s="22"/>
      <c r="E89" s="23"/>
      <c r="F89" s="22"/>
      <c r="G89" s="23"/>
      <c r="H89" s="22"/>
      <c r="I89" s="23"/>
      <c r="J89" s="22"/>
      <c r="K89" s="23"/>
      <c r="L89" s="22"/>
      <c r="M89" s="23"/>
      <c r="N89" s="22"/>
      <c r="O89" s="23"/>
      <c r="P89" s="22"/>
      <c r="Q89" s="23"/>
      <c r="R89" s="22"/>
      <c r="S89" s="23"/>
      <c r="T89" s="22"/>
      <c r="U89" s="23"/>
      <c r="V89" s="22"/>
      <c r="W89" s="23"/>
      <c r="X89" s="22"/>
      <c r="Y89" s="23"/>
      <c r="Z89" s="22"/>
      <c r="AA89" s="23"/>
      <c r="AB89" s="22"/>
      <c r="AC89" s="23"/>
      <c r="AE89" s="29" t="str">
        <f t="shared" si="6"/>
        <v/>
      </c>
      <c r="AG89" s="7" t="str">
        <f>+$A$13</f>
        <v/>
      </c>
      <c r="AH89" s="7" t="str">
        <f>IF(A89&lt;&gt;"",IF(AE89&lt;&gt;"",AE89,0)+IF(C103&lt;&gt;"",C103,0),"")</f>
        <v/>
      </c>
      <c r="AI89" s="106" t="str">
        <f>IF(AH89="","",IF(AH89&gt;0,ROUND(AH89/LARGE(AH88:AH102,1),3),0))</f>
        <v/>
      </c>
    </row>
    <row r="90" spans="1:35" ht="13.5" x14ac:dyDescent="0.25">
      <c r="A90" s="59" t="str">
        <f>+$A$14</f>
        <v/>
      </c>
      <c r="B90" s="24"/>
      <c r="C90" s="24"/>
      <c r="D90" s="24"/>
      <c r="E90" s="24"/>
      <c r="F90" s="22"/>
      <c r="G90" s="23"/>
      <c r="H90" s="22"/>
      <c r="I90" s="23"/>
      <c r="J90" s="22"/>
      <c r="K90" s="23"/>
      <c r="L90" s="22"/>
      <c r="M90" s="23"/>
      <c r="N90" s="22"/>
      <c r="O90" s="23"/>
      <c r="P90" s="22"/>
      <c r="Q90" s="23"/>
      <c r="R90" s="22"/>
      <c r="S90" s="23"/>
      <c r="T90" s="22"/>
      <c r="U90" s="23"/>
      <c r="V90" s="22"/>
      <c r="W90" s="23"/>
      <c r="X90" s="22"/>
      <c r="Y90" s="23"/>
      <c r="Z90" s="22"/>
      <c r="AA90" s="23"/>
      <c r="AB90" s="22"/>
      <c r="AC90" s="23"/>
      <c r="AE90" s="29" t="str">
        <f t="shared" si="6"/>
        <v/>
      </c>
      <c r="AG90" s="7" t="str">
        <f>+$A$14</f>
        <v/>
      </c>
      <c r="AH90" s="7" t="str">
        <f>IF(A90&lt;&gt;"",IF(AE90&lt;&gt;"",AE90,0)+IF(E103&lt;&gt;"",E103,0),"")</f>
        <v/>
      </c>
      <c r="AI90" s="106" t="str">
        <f>IF(AH90="","",IF(AH90&gt;0,ROUND(AH90/LARGE(AH88:AH102,1),3),0))</f>
        <v/>
      </c>
    </row>
    <row r="91" spans="1:35" ht="13.5" x14ac:dyDescent="0.25">
      <c r="A91" s="59" t="str">
        <f>+$A$15</f>
        <v/>
      </c>
      <c r="B91" s="24"/>
      <c r="C91" s="24"/>
      <c r="D91" s="24"/>
      <c r="E91" s="24"/>
      <c r="F91" s="24"/>
      <c r="G91" s="24"/>
      <c r="H91" s="22"/>
      <c r="I91" s="23"/>
      <c r="J91" s="22"/>
      <c r="K91" s="23"/>
      <c r="L91" s="22"/>
      <c r="M91" s="23"/>
      <c r="N91" s="22"/>
      <c r="O91" s="23"/>
      <c r="P91" s="22"/>
      <c r="Q91" s="23"/>
      <c r="R91" s="22"/>
      <c r="S91" s="23"/>
      <c r="T91" s="22"/>
      <c r="U91" s="23"/>
      <c r="V91" s="22"/>
      <c r="W91" s="23"/>
      <c r="X91" s="22"/>
      <c r="Y91" s="23"/>
      <c r="Z91" s="22"/>
      <c r="AA91" s="23"/>
      <c r="AB91" s="22"/>
      <c r="AC91" s="23"/>
      <c r="AE91" s="29" t="str">
        <f t="shared" si="6"/>
        <v/>
      </c>
      <c r="AG91" s="7" t="str">
        <f>+$A$15</f>
        <v/>
      </c>
      <c r="AH91" s="7" t="str">
        <f>IF(A91&lt;&gt;"",IF(AE91&lt;&gt;"",AE91,0)+IF(G103&lt;&gt;"",G103,0),"")</f>
        <v/>
      </c>
      <c r="AI91" s="106" t="str">
        <f>IF(AH91="","",IF(AH91&gt;0,ROUND(AH91/LARGE(AH88:AH102,1),3),0))</f>
        <v/>
      </c>
    </row>
    <row r="92" spans="1:35" ht="13.5" x14ac:dyDescent="0.25">
      <c r="A92" s="59" t="str">
        <f>+$A$16</f>
        <v/>
      </c>
      <c r="B92" s="24"/>
      <c r="C92" s="24"/>
      <c r="D92" s="24"/>
      <c r="E92" s="24"/>
      <c r="F92" s="24"/>
      <c r="G92" s="24"/>
      <c r="H92" s="24"/>
      <c r="I92" s="24"/>
      <c r="J92" s="22"/>
      <c r="K92" s="23"/>
      <c r="L92" s="22"/>
      <c r="M92" s="23"/>
      <c r="N92" s="22"/>
      <c r="O92" s="23"/>
      <c r="P92" s="22"/>
      <c r="Q92" s="23"/>
      <c r="R92" s="22"/>
      <c r="S92" s="23"/>
      <c r="T92" s="22"/>
      <c r="U92" s="23"/>
      <c r="V92" s="22"/>
      <c r="W92" s="23"/>
      <c r="X92" s="22"/>
      <c r="Y92" s="23"/>
      <c r="Z92" s="22"/>
      <c r="AA92" s="23"/>
      <c r="AB92" s="22"/>
      <c r="AC92" s="23"/>
      <c r="AE92" s="29" t="str">
        <f t="shared" si="6"/>
        <v/>
      </c>
      <c r="AG92" s="7" t="str">
        <f>+$A$16</f>
        <v/>
      </c>
      <c r="AH92" s="7" t="str">
        <f>IF(A92&lt;&gt;"",IF(AE92&lt;&gt;"",AE92,0)+IF(I103&lt;&gt;"",I103,0),"")</f>
        <v/>
      </c>
      <c r="AI92" s="106" t="str">
        <f>IF(AH92="","",IF(AH92&gt;0,ROUND(AH92/LARGE(AH88:AH102,1),3),0))</f>
        <v/>
      </c>
    </row>
    <row r="93" spans="1:35" ht="13.5" x14ac:dyDescent="0.25">
      <c r="A93" s="59" t="str">
        <f>+$A$17</f>
        <v/>
      </c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2"/>
      <c r="M93" s="23"/>
      <c r="N93" s="22"/>
      <c r="O93" s="23"/>
      <c r="P93" s="22"/>
      <c r="Q93" s="23"/>
      <c r="R93" s="22"/>
      <c r="S93" s="23"/>
      <c r="T93" s="22"/>
      <c r="U93" s="23"/>
      <c r="V93" s="22"/>
      <c r="W93" s="23"/>
      <c r="X93" s="22"/>
      <c r="Y93" s="23"/>
      <c r="Z93" s="22"/>
      <c r="AA93" s="23"/>
      <c r="AB93" s="22"/>
      <c r="AC93" s="23"/>
      <c r="AE93" s="29" t="str">
        <f t="shared" si="6"/>
        <v/>
      </c>
      <c r="AG93" s="7" t="str">
        <f>+$A$17</f>
        <v/>
      </c>
      <c r="AH93" s="7" t="str">
        <f>IF(A93&lt;&gt;"",IF(AE93&lt;&gt;"",AE93,0)+IF(K103&lt;&gt;"",K103,0),"")</f>
        <v/>
      </c>
      <c r="AI93" s="106" t="str">
        <f>IF(AH93="","",IF(AH93&gt;0,ROUND(AH93/LARGE(AH88:AH102,1),3),0))</f>
        <v/>
      </c>
    </row>
    <row r="94" spans="1:35" ht="13.5" x14ac:dyDescent="0.25">
      <c r="A94" s="59" t="str">
        <f>+$A$18</f>
        <v/>
      </c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2"/>
      <c r="O94" s="23"/>
      <c r="P94" s="22"/>
      <c r="Q94" s="23"/>
      <c r="R94" s="22"/>
      <c r="S94" s="23"/>
      <c r="T94" s="22"/>
      <c r="U94" s="23"/>
      <c r="V94" s="22"/>
      <c r="W94" s="23"/>
      <c r="X94" s="22"/>
      <c r="Y94" s="23"/>
      <c r="Z94" s="22"/>
      <c r="AA94" s="23"/>
      <c r="AB94" s="22"/>
      <c r="AC94" s="23"/>
      <c r="AE94" s="29" t="str">
        <f t="shared" si="6"/>
        <v/>
      </c>
      <c r="AG94" s="7" t="str">
        <f>+$A$18</f>
        <v/>
      </c>
      <c r="AH94" s="7" t="str">
        <f>IF(A94&lt;&gt;"",IF(AE94&lt;&gt;"",AE94,0)+IF(M103&lt;&gt;"",M103,0),"")</f>
        <v/>
      </c>
      <c r="AI94" s="106" t="str">
        <f>IF(AH94="","",IF(AH94&gt;0,ROUND(AH94/LARGE(AH88:AH102,1),3),0))</f>
        <v/>
      </c>
    </row>
    <row r="95" spans="1:35" ht="13.5" x14ac:dyDescent="0.25">
      <c r="A95" s="59" t="str">
        <f>+$A$19</f>
        <v/>
      </c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2"/>
      <c r="Q95" s="23"/>
      <c r="R95" s="22"/>
      <c r="S95" s="23"/>
      <c r="T95" s="22"/>
      <c r="U95" s="23"/>
      <c r="V95" s="22"/>
      <c r="W95" s="23"/>
      <c r="X95" s="22"/>
      <c r="Y95" s="23"/>
      <c r="Z95" s="22"/>
      <c r="AA95" s="23"/>
      <c r="AB95" s="22"/>
      <c r="AC95" s="23"/>
      <c r="AE95" s="29" t="str">
        <f t="shared" si="6"/>
        <v/>
      </c>
      <c r="AG95" s="7" t="str">
        <f>+$A$19</f>
        <v/>
      </c>
      <c r="AH95" s="7" t="str">
        <f>IF(A95&lt;&gt;"",IF(AE95&lt;&gt;"",AE95,0)+IF(O103&lt;&gt;"",O103,0),"")</f>
        <v/>
      </c>
      <c r="AI95" s="106" t="str">
        <f>IF(AH95="","",IF(AH95&gt;0,ROUND(AH95/LARGE(AH88:AH102,1),3),0))</f>
        <v/>
      </c>
    </row>
    <row r="96" spans="1:35" ht="13.5" x14ac:dyDescent="0.25">
      <c r="A96" s="59" t="str">
        <f>+$A$20</f>
        <v/>
      </c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2"/>
      <c r="S96" s="23"/>
      <c r="T96" s="22"/>
      <c r="U96" s="23"/>
      <c r="V96" s="22"/>
      <c r="W96" s="23"/>
      <c r="X96" s="22"/>
      <c r="Y96" s="23"/>
      <c r="Z96" s="22"/>
      <c r="AA96" s="23"/>
      <c r="AB96" s="22"/>
      <c r="AC96" s="23"/>
      <c r="AE96" s="29" t="str">
        <f t="shared" si="6"/>
        <v/>
      </c>
      <c r="AG96" s="7" t="str">
        <f>+$A$20</f>
        <v/>
      </c>
      <c r="AH96" s="7" t="str">
        <f>IF(A96&lt;&gt;"",IF(AE96&lt;&gt;"",AE96,0)+IF(Q103&lt;&gt;"",Q103,0),"")</f>
        <v/>
      </c>
      <c r="AI96" s="106" t="str">
        <f>IF(AH96="","",IF(AH96&gt;0,ROUND(AH96/LARGE(AH88:AH102,1),3),0))</f>
        <v/>
      </c>
    </row>
    <row r="97" spans="1:35" ht="13.5" x14ac:dyDescent="0.25">
      <c r="A97" s="59" t="str">
        <f>+$A$21</f>
        <v/>
      </c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2"/>
      <c r="U97" s="23"/>
      <c r="V97" s="22"/>
      <c r="W97" s="23"/>
      <c r="X97" s="22"/>
      <c r="Y97" s="23"/>
      <c r="Z97" s="22"/>
      <c r="AA97" s="23"/>
      <c r="AB97" s="22"/>
      <c r="AC97" s="23"/>
      <c r="AE97" s="29" t="str">
        <f t="shared" si="6"/>
        <v/>
      </c>
      <c r="AG97" s="7" t="str">
        <f>+$A$21</f>
        <v/>
      </c>
      <c r="AH97" s="7" t="str">
        <f>IF(A97&lt;&gt;"",IF(AE97&lt;&gt;"",AE97,0)+IF(S103&lt;&gt;"",S103,0),"")</f>
        <v/>
      </c>
      <c r="AI97" s="106" t="str">
        <f>IF(AH97="","",IF(AH97&gt;0,ROUND(AH97/LARGE(AH88:AH102,1),3),0))</f>
        <v/>
      </c>
    </row>
    <row r="98" spans="1:35" ht="13.5" x14ac:dyDescent="0.25">
      <c r="A98" s="59" t="str">
        <f>+$A$22</f>
        <v/>
      </c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2"/>
      <c r="W98" s="23"/>
      <c r="X98" s="22"/>
      <c r="Y98" s="23"/>
      <c r="Z98" s="22"/>
      <c r="AA98" s="23"/>
      <c r="AB98" s="22"/>
      <c r="AC98" s="23"/>
      <c r="AE98" s="29" t="str">
        <f t="shared" si="6"/>
        <v/>
      </c>
      <c r="AG98" s="7" t="str">
        <f>+$A$22</f>
        <v/>
      </c>
      <c r="AH98" s="7" t="str">
        <f>IF(A98&lt;&gt;"",IF(AE98&lt;&gt;"",AE98,0)+IF(U103&lt;&gt;"",U103,0),"")</f>
        <v/>
      </c>
      <c r="AI98" s="106" t="str">
        <f>IF(AH98="","",IF(AH98&gt;0,ROUND(AH98/LARGE(AH88:AH102,1),3),0))</f>
        <v/>
      </c>
    </row>
    <row r="99" spans="1:35" ht="13.5" x14ac:dyDescent="0.25">
      <c r="A99" s="59" t="str">
        <f>+$A$23</f>
        <v/>
      </c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2"/>
      <c r="Y99" s="23"/>
      <c r="Z99" s="22"/>
      <c r="AA99" s="23"/>
      <c r="AB99" s="22"/>
      <c r="AC99" s="23"/>
      <c r="AE99" s="29" t="str">
        <f t="shared" si="6"/>
        <v/>
      </c>
      <c r="AG99" s="7" t="str">
        <f>+$A$23</f>
        <v/>
      </c>
      <c r="AH99" s="7" t="str">
        <f>IF(A99&lt;&gt;"",IF(AE99&lt;&gt;"",AE99,0)+IF(W103&lt;&gt;"",W103,0),"")</f>
        <v/>
      </c>
      <c r="AI99" s="106" t="str">
        <f>IF(AH99="","",IF(AH99&gt;0,ROUND(AH99/LARGE(AH88:AH102,1),3),0))</f>
        <v/>
      </c>
    </row>
    <row r="100" spans="1:35" ht="13.5" x14ac:dyDescent="0.25">
      <c r="A100" s="59" t="str">
        <f>+$A$24</f>
        <v/>
      </c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2"/>
      <c r="AA100" s="23"/>
      <c r="AB100" s="22"/>
      <c r="AC100" s="23"/>
      <c r="AE100" s="29" t="str">
        <f t="shared" si="6"/>
        <v/>
      </c>
      <c r="AG100" s="7" t="str">
        <f>+$A$24</f>
        <v/>
      </c>
      <c r="AH100" s="7" t="str">
        <f>IF(A100&lt;&gt;"",IF(AE100&lt;&gt;"",AE100,0)+IF(Y103&lt;&gt;"",Y103,0),"")</f>
        <v/>
      </c>
      <c r="AI100" s="106" t="str">
        <f>IF(AH100="","",IF(AH100&gt;0,ROUND(AH100/LARGE(AH88:AH102,1),3),0))</f>
        <v/>
      </c>
    </row>
    <row r="101" spans="1:35" ht="13.5" x14ac:dyDescent="0.25">
      <c r="A101" s="59" t="str">
        <f>+$A$25</f>
        <v/>
      </c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2"/>
      <c r="AC101" s="23"/>
      <c r="AE101" s="29" t="str">
        <f t="shared" si="6"/>
        <v/>
      </c>
      <c r="AG101" s="7" t="str">
        <f>+$A$25</f>
        <v/>
      </c>
      <c r="AH101" s="7" t="str">
        <f>IF(A101&lt;&gt;"",IF(AE101&lt;&gt;"",AE101,0)+IF(AA103&lt;&gt;"",AA103,0),"")</f>
        <v/>
      </c>
      <c r="AI101" s="106" t="str">
        <f>IF(AH101="","",IF(AH101&gt;0,ROUND(AH101/LARGE(AH88:AH102,1),3),0))</f>
        <v/>
      </c>
    </row>
    <row r="102" spans="1:35" x14ac:dyDescent="0.2">
      <c r="A102" s="59" t="str">
        <f>+$A$26</f>
        <v/>
      </c>
      <c r="C102" s="3"/>
      <c r="AE102" s="26"/>
      <c r="AG102" s="40" t="str">
        <f>+$A$26</f>
        <v/>
      </c>
      <c r="AH102" s="40" t="str">
        <f>IF(A102&lt;&gt;"",IF(AE102&lt;&gt;"",AE102,0)+IF(AC103&lt;&gt;"",AC103,0),"")</f>
        <v/>
      </c>
      <c r="AI102" s="107" t="str">
        <f>IF(AH102="","",IF(AH102&gt;0,ROUND(AH102/LARGE(AH88:AH102,1),3),0))</f>
        <v/>
      </c>
    </row>
    <row r="103" spans="1:35" s="26" customFormat="1" x14ac:dyDescent="0.2">
      <c r="C103" s="27" t="str">
        <f>IF(C87="","",SUM(C88:C101))</f>
        <v/>
      </c>
      <c r="E103" s="27" t="str">
        <f>IF(E87="","",SUM(E88:E101))</f>
        <v/>
      </c>
      <c r="G103" s="27" t="str">
        <f>IF(G87="","",SUM(G88:G101))</f>
        <v/>
      </c>
      <c r="I103" s="27" t="str">
        <f>IF(I87="","",SUM(I88:I101))</f>
        <v/>
      </c>
      <c r="K103" s="27" t="str">
        <f>IF(K87="","",SUM(K88:K101))</f>
        <v/>
      </c>
      <c r="M103" s="27" t="str">
        <f>IF(M87="","",SUM(M88:M101))</f>
        <v/>
      </c>
      <c r="O103" s="27" t="str">
        <f>IF(O87="","",SUM(O88:O101))</f>
        <v/>
      </c>
      <c r="Q103" s="27" t="str">
        <f>IF(Q87="","",SUM(Q88:Q101))</f>
        <v/>
      </c>
      <c r="S103" s="27" t="str">
        <f>IF(S87="","",SUM(S88:S101))</f>
        <v/>
      </c>
      <c r="U103" s="27" t="str">
        <f>IF(U87="","",SUM(U88:U101))</f>
        <v/>
      </c>
      <c r="W103" s="27" t="str">
        <f>IF(W87="","",SUM(W88:W101))</f>
        <v/>
      </c>
      <c r="X103" s="27"/>
      <c r="Y103" s="27" t="str">
        <f>IF(Y87="","",SUM(Y88:Y101))</f>
        <v/>
      </c>
      <c r="AA103" s="27" t="str">
        <f>IF(AA87="","",SUM(AA88:AA101))</f>
        <v/>
      </c>
      <c r="AC103" s="27" t="str">
        <f>IF(AC87="","",SUM(AC88:AC101))</f>
        <v/>
      </c>
      <c r="AG103" s="41"/>
      <c r="AH103" s="93"/>
      <c r="AI103" s="41"/>
    </row>
    <row r="104" spans="1:35" ht="24" customHeight="1" x14ac:dyDescent="0.2">
      <c r="AC104" s="8" t="str">
        <f>"Firma ("&amp;Anagrafica!B92&amp;")"</f>
        <v>Firma ()</v>
      </c>
      <c r="AE104" s="88"/>
      <c r="AF104" s="88"/>
      <c r="AG104" s="89"/>
      <c r="AH104" s="88"/>
      <c r="AI104" s="88"/>
    </row>
    <row r="105" spans="1:35" ht="18.75" x14ac:dyDescent="0.3">
      <c r="A105" s="19" t="str">
        <f>IF(Anagrafica!A93&lt;&gt;"",Anagrafica!A93&amp;" - "&amp;Anagrafica!B93,"")</f>
        <v/>
      </c>
      <c r="B105" s="20"/>
      <c r="D105" s="1"/>
    </row>
    <row r="106" spans="1:35" s="5" customFormat="1" ht="13.5" customHeight="1" x14ac:dyDescent="0.2">
      <c r="A106" s="4" t="s">
        <v>10</v>
      </c>
      <c r="C106" s="60" t="str">
        <f>$A$13</f>
        <v/>
      </c>
      <c r="E106" s="60" t="str">
        <f>+$A$14</f>
        <v/>
      </c>
      <c r="G106" s="60" t="str">
        <f>+$A$15</f>
        <v/>
      </c>
      <c r="I106" s="60" t="str">
        <f>+$A$16</f>
        <v/>
      </c>
      <c r="K106" s="60" t="str">
        <f>+$A$17</f>
        <v/>
      </c>
      <c r="M106" s="60" t="str">
        <f>+$A$18</f>
        <v/>
      </c>
      <c r="O106" s="60" t="str">
        <f>+$A$19</f>
        <v/>
      </c>
      <c r="Q106" s="60" t="str">
        <f>+$A$20</f>
        <v/>
      </c>
      <c r="S106" s="60" t="str">
        <f>+$A$21</f>
        <v/>
      </c>
      <c r="U106" s="60" t="str">
        <f>+$A$22</f>
        <v/>
      </c>
      <c r="W106" s="60" t="str">
        <f>+$A$23</f>
        <v/>
      </c>
      <c r="Y106" s="60" t="str">
        <f>+$A$24</f>
        <v/>
      </c>
      <c r="AA106" s="60" t="str">
        <f>+$A$25</f>
        <v/>
      </c>
      <c r="AC106" s="60" t="str">
        <f>+$A$26</f>
        <v/>
      </c>
      <c r="AE106" s="26"/>
      <c r="AG106" s="4" t="s">
        <v>10</v>
      </c>
      <c r="AH106" s="5" t="s">
        <v>1</v>
      </c>
      <c r="AI106" s="5" t="s">
        <v>0</v>
      </c>
    </row>
    <row r="107" spans="1:35" ht="13.5" x14ac:dyDescent="0.25">
      <c r="A107" s="59" t="str">
        <f>+$A$12</f>
        <v/>
      </c>
      <c r="B107" s="22"/>
      <c r="C107" s="23"/>
      <c r="D107" s="22"/>
      <c r="E107" s="23"/>
      <c r="F107" s="22"/>
      <c r="G107" s="23"/>
      <c r="H107" s="22"/>
      <c r="I107" s="23"/>
      <c r="J107" s="22"/>
      <c r="K107" s="23"/>
      <c r="L107" s="22"/>
      <c r="M107" s="23"/>
      <c r="N107" s="22"/>
      <c r="O107" s="23"/>
      <c r="P107" s="22"/>
      <c r="Q107" s="23"/>
      <c r="R107" s="22"/>
      <c r="S107" s="23"/>
      <c r="T107" s="22"/>
      <c r="U107" s="23"/>
      <c r="V107" s="22"/>
      <c r="W107" s="23"/>
      <c r="X107" s="22"/>
      <c r="Y107" s="23"/>
      <c r="Z107" s="22"/>
      <c r="AA107" s="23"/>
      <c r="AB107" s="22"/>
      <c r="AC107" s="23"/>
      <c r="AE107" s="29" t="str">
        <f t="shared" ref="AE107:AE120" si="7">IF(OR(A107="",AND(A107&lt;&gt;"",A108="")),"",SUM(B107,D107,F107,H107,J107,L107,N107,P107,R107,T107,V107,X107,Z107,AB107))</f>
        <v/>
      </c>
      <c r="AG107" s="6" t="str">
        <f>+$A$12</f>
        <v/>
      </c>
      <c r="AH107" s="6" t="str">
        <f>IF(A107&lt;&gt;"",AE107,"")</f>
        <v/>
      </c>
      <c r="AI107" s="105" t="str">
        <f>IF(AH107="","",IF(AH107&gt;0,ROUND(AH107/LARGE(AH107:AH121,1),3),0))</f>
        <v/>
      </c>
    </row>
    <row r="108" spans="1:35" ht="13.5" x14ac:dyDescent="0.25">
      <c r="A108" s="59" t="str">
        <f>+$A$13</f>
        <v/>
      </c>
      <c r="B108" s="24"/>
      <c r="C108" s="24"/>
      <c r="D108" s="22"/>
      <c r="E108" s="23"/>
      <c r="F108" s="22"/>
      <c r="G108" s="23"/>
      <c r="H108" s="22"/>
      <c r="I108" s="23"/>
      <c r="J108" s="22"/>
      <c r="K108" s="23"/>
      <c r="L108" s="22"/>
      <c r="M108" s="23"/>
      <c r="N108" s="22"/>
      <c r="O108" s="23"/>
      <c r="P108" s="22"/>
      <c r="Q108" s="23"/>
      <c r="R108" s="22"/>
      <c r="S108" s="23"/>
      <c r="T108" s="22"/>
      <c r="U108" s="23"/>
      <c r="V108" s="22"/>
      <c r="W108" s="23"/>
      <c r="X108" s="22"/>
      <c r="Y108" s="23"/>
      <c r="Z108" s="22"/>
      <c r="AA108" s="23"/>
      <c r="AB108" s="22"/>
      <c r="AC108" s="23"/>
      <c r="AE108" s="29" t="str">
        <f t="shared" si="7"/>
        <v/>
      </c>
      <c r="AG108" s="7" t="str">
        <f>+$A$13</f>
        <v/>
      </c>
      <c r="AH108" s="7" t="str">
        <f>IF(A108&lt;&gt;"",IF(AE108&lt;&gt;"",AE108,0)+IF(C122&lt;&gt;"",C122,0),"")</f>
        <v/>
      </c>
      <c r="AI108" s="106" t="str">
        <f>IF(AH108="","",IF(AH108&gt;0,ROUND(AH108/LARGE(AH107:AH121,1),3),0))</f>
        <v/>
      </c>
    </row>
    <row r="109" spans="1:35" ht="13.5" x14ac:dyDescent="0.25">
      <c r="A109" s="59" t="str">
        <f>+$A$14</f>
        <v/>
      </c>
      <c r="B109" s="24"/>
      <c r="C109" s="24"/>
      <c r="D109" s="24"/>
      <c r="E109" s="24"/>
      <c r="F109" s="22"/>
      <c r="G109" s="23"/>
      <c r="H109" s="22"/>
      <c r="I109" s="23"/>
      <c r="J109" s="22"/>
      <c r="K109" s="23"/>
      <c r="L109" s="22"/>
      <c r="M109" s="23"/>
      <c r="N109" s="22"/>
      <c r="O109" s="23"/>
      <c r="P109" s="22"/>
      <c r="Q109" s="23"/>
      <c r="R109" s="22"/>
      <c r="S109" s="23"/>
      <c r="T109" s="22"/>
      <c r="U109" s="23"/>
      <c r="V109" s="22"/>
      <c r="W109" s="23"/>
      <c r="X109" s="22"/>
      <c r="Y109" s="23"/>
      <c r="Z109" s="22"/>
      <c r="AA109" s="23"/>
      <c r="AB109" s="22"/>
      <c r="AC109" s="23"/>
      <c r="AE109" s="29" t="str">
        <f t="shared" si="7"/>
        <v/>
      </c>
      <c r="AG109" s="7" t="str">
        <f>+$A$14</f>
        <v/>
      </c>
      <c r="AH109" s="7" t="str">
        <f>IF(A109&lt;&gt;"",IF(AE109&lt;&gt;"",AE109,0)+IF(E122&lt;&gt;"",E122,0),"")</f>
        <v/>
      </c>
      <c r="AI109" s="106" t="str">
        <f>IF(AH109="","",IF(AH109&gt;0,ROUND(AH109/LARGE(AH107:AH121,1),3),0))</f>
        <v/>
      </c>
    </row>
    <row r="110" spans="1:35" ht="13.5" x14ac:dyDescent="0.25">
      <c r="A110" s="59" t="str">
        <f>+$A$15</f>
        <v/>
      </c>
      <c r="B110" s="24"/>
      <c r="C110" s="24"/>
      <c r="D110" s="24"/>
      <c r="E110" s="24"/>
      <c r="F110" s="24"/>
      <c r="G110" s="24"/>
      <c r="H110" s="22"/>
      <c r="I110" s="23"/>
      <c r="J110" s="22"/>
      <c r="K110" s="23"/>
      <c r="L110" s="22"/>
      <c r="M110" s="23"/>
      <c r="N110" s="22"/>
      <c r="O110" s="23"/>
      <c r="P110" s="22"/>
      <c r="Q110" s="23"/>
      <c r="R110" s="22"/>
      <c r="S110" s="23"/>
      <c r="T110" s="22"/>
      <c r="U110" s="23"/>
      <c r="V110" s="22"/>
      <c r="W110" s="23"/>
      <c r="X110" s="22"/>
      <c r="Y110" s="23"/>
      <c r="Z110" s="22"/>
      <c r="AA110" s="23"/>
      <c r="AB110" s="22"/>
      <c r="AC110" s="23"/>
      <c r="AE110" s="29" t="str">
        <f t="shared" si="7"/>
        <v/>
      </c>
      <c r="AG110" s="7" t="str">
        <f>+$A$15</f>
        <v/>
      </c>
      <c r="AH110" s="7" t="str">
        <f>IF(A110&lt;&gt;"",IF(AE110&lt;&gt;"",AE110,0)+IF(G122&lt;&gt;"",G122,0),"")</f>
        <v/>
      </c>
      <c r="AI110" s="106" t="str">
        <f>IF(AH110="","",IF(AH110&gt;0,ROUND(AH110/LARGE(AH107:AH121,1),3),0))</f>
        <v/>
      </c>
    </row>
    <row r="111" spans="1:35" ht="13.5" x14ac:dyDescent="0.25">
      <c r="A111" s="59" t="str">
        <f>+$A$16</f>
        <v/>
      </c>
      <c r="B111" s="24"/>
      <c r="C111" s="24"/>
      <c r="D111" s="24"/>
      <c r="E111" s="24"/>
      <c r="F111" s="24"/>
      <c r="G111" s="24"/>
      <c r="H111" s="24"/>
      <c r="I111" s="24"/>
      <c r="J111" s="22"/>
      <c r="K111" s="23"/>
      <c r="L111" s="22"/>
      <c r="M111" s="23"/>
      <c r="N111" s="22"/>
      <c r="O111" s="23"/>
      <c r="P111" s="22"/>
      <c r="Q111" s="23"/>
      <c r="R111" s="22"/>
      <c r="S111" s="23"/>
      <c r="T111" s="22"/>
      <c r="U111" s="23"/>
      <c r="V111" s="22"/>
      <c r="W111" s="23"/>
      <c r="X111" s="22"/>
      <c r="Y111" s="23"/>
      <c r="Z111" s="22"/>
      <c r="AA111" s="23"/>
      <c r="AB111" s="22"/>
      <c r="AC111" s="23"/>
      <c r="AE111" s="29" t="str">
        <f t="shared" si="7"/>
        <v/>
      </c>
      <c r="AG111" s="7" t="str">
        <f>+$A$16</f>
        <v/>
      </c>
      <c r="AH111" s="7" t="str">
        <f>IF(A111&lt;&gt;"",IF(AE111&lt;&gt;"",AE111,0)+IF(I122&lt;&gt;"",I122,0),"")</f>
        <v/>
      </c>
      <c r="AI111" s="106" t="str">
        <f>IF(AH111="","",IF(AH111&gt;0,ROUND(AH111/LARGE(AH107:AH121,1),3),0))</f>
        <v/>
      </c>
    </row>
    <row r="112" spans="1:35" ht="13.5" x14ac:dyDescent="0.25">
      <c r="A112" s="59" t="str">
        <f>+$A$17</f>
        <v/>
      </c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2"/>
      <c r="M112" s="23"/>
      <c r="N112" s="22"/>
      <c r="O112" s="23"/>
      <c r="P112" s="22"/>
      <c r="Q112" s="23"/>
      <c r="R112" s="22"/>
      <c r="S112" s="23"/>
      <c r="T112" s="22"/>
      <c r="U112" s="23"/>
      <c r="V112" s="22"/>
      <c r="W112" s="23"/>
      <c r="X112" s="22"/>
      <c r="Y112" s="23"/>
      <c r="Z112" s="22"/>
      <c r="AA112" s="23"/>
      <c r="AB112" s="22"/>
      <c r="AC112" s="23"/>
      <c r="AE112" s="29" t="str">
        <f t="shared" si="7"/>
        <v/>
      </c>
      <c r="AG112" s="7" t="str">
        <f>+$A$17</f>
        <v/>
      </c>
      <c r="AH112" s="7" t="str">
        <f>IF(A112&lt;&gt;"",IF(AE112&lt;&gt;"",AE112,0)+IF(K122&lt;&gt;"",K122,0),"")</f>
        <v/>
      </c>
      <c r="AI112" s="106" t="str">
        <f>IF(AH112="","",IF(AH112&gt;0,ROUND(AH112/LARGE(AH107:AH121,1),3),0))</f>
        <v/>
      </c>
    </row>
    <row r="113" spans="1:35" ht="13.5" x14ac:dyDescent="0.25">
      <c r="A113" s="59" t="str">
        <f>+$A$18</f>
        <v/>
      </c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2"/>
      <c r="O113" s="23"/>
      <c r="P113" s="22"/>
      <c r="Q113" s="23"/>
      <c r="R113" s="22"/>
      <c r="S113" s="23"/>
      <c r="T113" s="22"/>
      <c r="U113" s="23"/>
      <c r="V113" s="22"/>
      <c r="W113" s="23"/>
      <c r="X113" s="22"/>
      <c r="Y113" s="23"/>
      <c r="Z113" s="22"/>
      <c r="AA113" s="23"/>
      <c r="AB113" s="22"/>
      <c r="AC113" s="23"/>
      <c r="AE113" s="29" t="str">
        <f t="shared" si="7"/>
        <v/>
      </c>
      <c r="AG113" s="7" t="str">
        <f>+$A$18</f>
        <v/>
      </c>
      <c r="AH113" s="7" t="str">
        <f>IF(A113&lt;&gt;"",IF(AE113&lt;&gt;"",AE113,0)+IF(M122&lt;&gt;"",M122,0),"")</f>
        <v/>
      </c>
      <c r="AI113" s="106" t="str">
        <f>IF(AH113="","",IF(AH113&gt;0,ROUND(AH113/LARGE(AH107:AH121,1),3),0))</f>
        <v/>
      </c>
    </row>
    <row r="114" spans="1:35" ht="13.5" x14ac:dyDescent="0.25">
      <c r="A114" s="59" t="str">
        <f>+$A$19</f>
        <v/>
      </c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2"/>
      <c r="Q114" s="23"/>
      <c r="R114" s="22"/>
      <c r="S114" s="23"/>
      <c r="T114" s="22"/>
      <c r="U114" s="23"/>
      <c r="V114" s="22"/>
      <c r="W114" s="23"/>
      <c r="X114" s="22"/>
      <c r="Y114" s="23"/>
      <c r="Z114" s="22"/>
      <c r="AA114" s="23"/>
      <c r="AB114" s="22"/>
      <c r="AC114" s="23"/>
      <c r="AE114" s="29" t="str">
        <f t="shared" si="7"/>
        <v/>
      </c>
      <c r="AG114" s="7" t="str">
        <f>+$A$19</f>
        <v/>
      </c>
      <c r="AH114" s="7" t="str">
        <f>IF(A114&lt;&gt;"",IF(AE114&lt;&gt;"",AE114,0)+IF(O122&lt;&gt;"",O122,0),"")</f>
        <v/>
      </c>
      <c r="AI114" s="106" t="str">
        <f>IF(AH114="","",IF(AH114&gt;0,ROUND(AH114/LARGE(AH107:AH121,1),3),0))</f>
        <v/>
      </c>
    </row>
    <row r="115" spans="1:35" ht="13.5" x14ac:dyDescent="0.25">
      <c r="A115" s="59" t="str">
        <f>+$A$20</f>
        <v/>
      </c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79"/>
      <c r="P115" s="24"/>
      <c r="Q115" s="24"/>
      <c r="R115" s="22"/>
      <c r="S115" s="23"/>
      <c r="T115" s="22"/>
      <c r="U115" s="23"/>
      <c r="V115" s="22"/>
      <c r="W115" s="23"/>
      <c r="X115" s="22"/>
      <c r="Y115" s="23"/>
      <c r="Z115" s="22"/>
      <c r="AA115" s="23"/>
      <c r="AB115" s="22"/>
      <c r="AC115" s="23"/>
      <c r="AE115" s="29" t="str">
        <f t="shared" si="7"/>
        <v/>
      </c>
      <c r="AG115" s="7" t="str">
        <f>+$A$20</f>
        <v/>
      </c>
      <c r="AH115" s="7" t="str">
        <f>IF(A115&lt;&gt;"",IF(AE115&lt;&gt;"",AE115,0)+IF(Q122&lt;&gt;"",Q122,0),"")</f>
        <v/>
      </c>
      <c r="AI115" s="106" t="str">
        <f>IF(AH115="","",IF(AH115&gt;0,ROUND(AH115/LARGE(AH107:AH121,1),3),0))</f>
        <v/>
      </c>
    </row>
    <row r="116" spans="1:35" ht="13.5" x14ac:dyDescent="0.25">
      <c r="A116" s="59" t="str">
        <f>+$A$21</f>
        <v/>
      </c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2"/>
      <c r="U116" s="23"/>
      <c r="V116" s="22"/>
      <c r="W116" s="23"/>
      <c r="X116" s="22"/>
      <c r="Y116" s="23"/>
      <c r="Z116" s="22"/>
      <c r="AA116" s="23"/>
      <c r="AB116" s="22"/>
      <c r="AC116" s="23"/>
      <c r="AE116" s="29" t="str">
        <f t="shared" si="7"/>
        <v/>
      </c>
      <c r="AG116" s="7" t="str">
        <f>+$A$21</f>
        <v/>
      </c>
      <c r="AH116" s="7" t="str">
        <f>IF(A116&lt;&gt;"",IF(AE116&lt;&gt;"",AE116,0)+IF(S122&lt;&gt;"",S122,0),"")</f>
        <v/>
      </c>
      <c r="AI116" s="106" t="str">
        <f>IF(AH116="","",IF(AH116&gt;0,ROUND(AH116/LARGE(AH107:AH121,1),3),0))</f>
        <v/>
      </c>
    </row>
    <row r="117" spans="1:35" ht="13.5" x14ac:dyDescent="0.25">
      <c r="A117" s="59" t="str">
        <f>+$A$22</f>
        <v/>
      </c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2"/>
      <c r="W117" s="23"/>
      <c r="X117" s="22"/>
      <c r="Y117" s="23"/>
      <c r="Z117" s="22"/>
      <c r="AA117" s="23"/>
      <c r="AB117" s="22"/>
      <c r="AC117" s="23"/>
      <c r="AE117" s="29" t="str">
        <f t="shared" si="7"/>
        <v/>
      </c>
      <c r="AG117" s="7" t="str">
        <f>+$A$22</f>
        <v/>
      </c>
      <c r="AH117" s="7" t="str">
        <f>IF(A117&lt;&gt;"",IF(AE117&lt;&gt;"",AE117,0)+IF(U122&lt;&gt;"",U122,0),"")</f>
        <v/>
      </c>
      <c r="AI117" s="106" t="str">
        <f>IF(AH117="","",IF(AH117&gt;0,ROUND(AH117/LARGE(AH107:AH121,1),3),0))</f>
        <v/>
      </c>
    </row>
    <row r="118" spans="1:35" ht="13.5" x14ac:dyDescent="0.25">
      <c r="A118" s="59" t="str">
        <f>+$A$23</f>
        <v/>
      </c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2"/>
      <c r="Y118" s="23"/>
      <c r="Z118" s="22"/>
      <c r="AA118" s="23"/>
      <c r="AB118" s="22"/>
      <c r="AC118" s="23"/>
      <c r="AE118" s="29" t="str">
        <f t="shared" si="7"/>
        <v/>
      </c>
      <c r="AG118" s="7" t="str">
        <f>+$A$23</f>
        <v/>
      </c>
      <c r="AH118" s="7" t="str">
        <f>IF(A118&lt;&gt;"",IF(AE118&lt;&gt;"",AE118,0)+IF(W122&lt;&gt;"",W122,0),"")</f>
        <v/>
      </c>
      <c r="AI118" s="106" t="str">
        <f>IF(AH118="","",IF(AH118&gt;0,ROUND(AH118/LARGE(AH107:AH121,1),3),0))</f>
        <v/>
      </c>
    </row>
    <row r="119" spans="1:35" ht="13.5" x14ac:dyDescent="0.25">
      <c r="A119" s="59" t="str">
        <f>+$A$24</f>
        <v/>
      </c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2"/>
      <c r="AA119" s="23"/>
      <c r="AB119" s="22"/>
      <c r="AC119" s="23"/>
      <c r="AE119" s="29" t="str">
        <f t="shared" si="7"/>
        <v/>
      </c>
      <c r="AG119" s="7" t="str">
        <f>+$A$24</f>
        <v/>
      </c>
      <c r="AH119" s="7" t="str">
        <f>IF(A119&lt;&gt;"",IF(AE119&lt;&gt;"",AE119,0)+IF(Y122&lt;&gt;"",Y122,0),"")</f>
        <v/>
      </c>
      <c r="AI119" s="106" t="str">
        <f>IF(AH119="","",IF(AH119&gt;0,ROUND(AH119/LARGE(AH107:AH121,1),3),0))</f>
        <v/>
      </c>
    </row>
    <row r="120" spans="1:35" ht="13.5" x14ac:dyDescent="0.25">
      <c r="A120" s="59" t="str">
        <f>+$A$25</f>
        <v/>
      </c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2"/>
      <c r="AC120" s="23"/>
      <c r="AE120" s="29" t="str">
        <f t="shared" si="7"/>
        <v/>
      </c>
      <c r="AG120" s="7" t="str">
        <f>+$A$25</f>
        <v/>
      </c>
      <c r="AH120" s="7" t="str">
        <f>IF(A120&lt;&gt;"",IF(AE120&lt;&gt;"",AE120,0)+IF(AA122&lt;&gt;"",AA122,0),"")</f>
        <v/>
      </c>
      <c r="AI120" s="106" t="str">
        <f>IF(AH120="","",IF(AH120&gt;0,ROUND(AH120/LARGE(AH107:AH121,1),3),0))</f>
        <v/>
      </c>
    </row>
    <row r="121" spans="1:35" x14ac:dyDescent="0.2">
      <c r="A121" s="59" t="str">
        <f>+$A$26</f>
        <v/>
      </c>
      <c r="C121" s="3"/>
      <c r="AE121" s="26"/>
      <c r="AG121" s="40" t="str">
        <f>+$A$26</f>
        <v/>
      </c>
      <c r="AH121" s="40" t="str">
        <f>IF(A121&lt;&gt;"",IF(AE121&lt;&gt;"",AE121,0)+IF(AC122&lt;&gt;"",AC122,0),"")</f>
        <v/>
      </c>
      <c r="AI121" s="107" t="str">
        <f>IF(AH121="","",IF(AH121&gt;0,ROUND(AH121/LARGE(AH107:AH121,1),3),0))</f>
        <v/>
      </c>
    </row>
    <row r="122" spans="1:35" s="26" customFormat="1" x14ac:dyDescent="0.2">
      <c r="C122" s="27" t="str">
        <f>IF(C106="","",SUM(C107:C120))</f>
        <v/>
      </c>
      <c r="E122" s="27" t="str">
        <f>IF(E106="","",SUM(E107:E120))</f>
        <v/>
      </c>
      <c r="G122" s="27" t="str">
        <f>IF(G106="","",SUM(G107:G120))</f>
        <v/>
      </c>
      <c r="I122" s="27" t="str">
        <f>IF(I106="","",SUM(I107:I120))</f>
        <v/>
      </c>
      <c r="K122" s="27" t="str">
        <f>IF(K106="","",SUM(K107:K120))</f>
        <v/>
      </c>
      <c r="M122" s="27" t="str">
        <f>IF(M106="","",SUM(M107:M120))</f>
        <v/>
      </c>
      <c r="O122" s="27" t="str">
        <f>IF(O106="","",SUM(O107:O120))</f>
        <v/>
      </c>
      <c r="Q122" s="27" t="str">
        <f>IF(Q106="","",SUM(Q107:Q120))</f>
        <v/>
      </c>
      <c r="S122" s="27" t="str">
        <f>IF(S106="","",SUM(S107:S120))</f>
        <v/>
      </c>
      <c r="U122" s="27" t="str">
        <f>IF(U106="","",SUM(U107:U120))</f>
        <v/>
      </c>
      <c r="W122" s="27" t="str">
        <f>IF(W106="","",SUM(W107:W120))</f>
        <v/>
      </c>
      <c r="X122" s="27"/>
      <c r="Y122" s="27" t="str">
        <f>IF(Y106="","",SUM(Y107:Y120))</f>
        <v/>
      </c>
      <c r="AA122" s="27" t="str">
        <f>IF(AA106="","",SUM(AA107:AA120))</f>
        <v/>
      </c>
      <c r="AC122" s="27" t="str">
        <f>IF(AC106="","",SUM(AC107:AC120))</f>
        <v/>
      </c>
      <c r="AG122" s="41"/>
      <c r="AH122" s="93"/>
      <c r="AI122" s="41"/>
    </row>
    <row r="123" spans="1:35" ht="24" customHeight="1" x14ac:dyDescent="0.2">
      <c r="AC123" s="8" t="str">
        <f>"Firma ("&amp;Anagrafica!B93&amp;")"</f>
        <v>Firma ()</v>
      </c>
      <c r="AE123" s="88"/>
      <c r="AF123" s="88"/>
      <c r="AG123" s="89"/>
      <c r="AH123" s="88"/>
      <c r="AI123" s="88"/>
    </row>
  </sheetData>
  <mergeCells count="70">
    <mergeCell ref="AB19:AE19"/>
    <mergeCell ref="AB20:AE20"/>
    <mergeCell ref="AB21:AE21"/>
    <mergeCell ref="AB26:AE26"/>
    <mergeCell ref="AB22:AE22"/>
    <mergeCell ref="AB23:AE23"/>
    <mergeCell ref="AB24:AE24"/>
    <mergeCell ref="AB25:AE25"/>
    <mergeCell ref="AB16:AE16"/>
    <mergeCell ref="AB17:AE17"/>
    <mergeCell ref="AB18:AE18"/>
    <mergeCell ref="AB12:AE12"/>
    <mergeCell ref="AB13:AE13"/>
    <mergeCell ref="AB14:AE14"/>
    <mergeCell ref="A11:S11"/>
    <mergeCell ref="T11:W11"/>
    <mergeCell ref="X11:AA11"/>
    <mergeCell ref="AB11:AE11"/>
    <mergeCell ref="AB15:AE15"/>
    <mergeCell ref="T12:W12"/>
    <mergeCell ref="T13:W13"/>
    <mergeCell ref="B13:S13"/>
    <mergeCell ref="T15:W15"/>
    <mergeCell ref="P27:S27"/>
    <mergeCell ref="A1:AG1"/>
    <mergeCell ref="T27:W27"/>
    <mergeCell ref="T26:W26"/>
    <mergeCell ref="B17:S17"/>
    <mergeCell ref="B19:S19"/>
    <mergeCell ref="T17:W17"/>
    <mergeCell ref="B18:S18"/>
    <mergeCell ref="B26:S26"/>
    <mergeCell ref="B12:S12"/>
    <mergeCell ref="X12:AA12"/>
    <mergeCell ref="X13:AA13"/>
    <mergeCell ref="X14:AA14"/>
    <mergeCell ref="A5:AI5"/>
    <mergeCell ref="A8:AG8"/>
    <mergeCell ref="A9:AG9"/>
    <mergeCell ref="T18:W18"/>
    <mergeCell ref="B21:S21"/>
    <mergeCell ref="T23:W23"/>
    <mergeCell ref="B22:S22"/>
    <mergeCell ref="T22:W22"/>
    <mergeCell ref="T19:W19"/>
    <mergeCell ref="T20:W20"/>
    <mergeCell ref="T21:W21"/>
    <mergeCell ref="B20:S20"/>
    <mergeCell ref="T16:W16"/>
    <mergeCell ref="T14:W14"/>
    <mergeCell ref="B15:S15"/>
    <mergeCell ref="B16:S16"/>
    <mergeCell ref="B14:S14"/>
    <mergeCell ref="T25:W25"/>
    <mergeCell ref="B23:S23"/>
    <mergeCell ref="B24:S24"/>
    <mergeCell ref="B25:S25"/>
    <mergeCell ref="T24:W24"/>
    <mergeCell ref="X26:AA26"/>
    <mergeCell ref="X15:AA15"/>
    <mergeCell ref="X16:AA16"/>
    <mergeCell ref="X17:AA17"/>
    <mergeCell ref="X18:AA18"/>
    <mergeCell ref="X19:AA19"/>
    <mergeCell ref="X20:AA20"/>
    <mergeCell ref="X21:AA21"/>
    <mergeCell ref="X22:AA22"/>
    <mergeCell ref="X23:AA23"/>
    <mergeCell ref="X24:AA24"/>
    <mergeCell ref="X25:AA25"/>
  </mergeCells>
  <phoneticPr fontId="0" type="noConversion"/>
  <conditionalFormatting sqref="C46 W46:Y46 C65 E46 G46 I46 K46 M46 O46 Q46 U46 S46 AC84 W65:Y65 E65 G65 I65 K65 M65 O65 Q65 U65 S65 AC65 AA65 AA46 C84 W84:Y84 E84 G84 I84 K84 M84 O84 Q84 U84 S84 AA84 AC46 C103 AC122 W103:Y103 E103 G103 I103 K103 M103 O103 Q103 U103 S103 AC103 AA103 C122 W122:Y122 E122 G122 I122 K122 M122 O122 Q122 U122 S122 AA122">
    <cfRule type="expression" dxfId="839" priority="1" stopIfTrue="1">
      <formula>C30=""</formula>
    </cfRule>
  </conditionalFormatting>
  <conditionalFormatting sqref="B52:E63 B51:C51 H54:I63 J55:K63 L56:M63 N57:O63 P58:Q63 R59:S63 T60:U63 V61:W63 X62:Y63 Z63:AA63 F53:G63 Z82:AA82 F72:G82 H73:I82 J74:K82 L75:M82 N76:O82 P77:Q82 R78:S82 T79:U82 V80:W82 X81:Y82 B71:E82 B70:C70 B90:E101 B89:C89 H92:I101 J93:K101 L94:M101 N95:O101 P96:Q101 R97:S101 T98:U101 V99:W101 X100:Y101 Z101:AA101 F91:G101 Z120:AA120 F110:G120 H111:I120 J112:K120 L113:M120 N114:O120 P115:Q120 R116:S120 T117:U120 V118:W120 X119:Y120 B109:E120 B108:C108 B33:E44 B32:C32 H35:I44 J36:K44 L37:M44 N38:O44 P39:Q44 R40:S44 T41:U44 V42:W44 X43:Y44 Z44:AA44 F34:G44">
    <cfRule type="expression" dxfId="838" priority="2" stopIfTrue="1">
      <formula>AND($A32&lt;&gt;"",$A33="")</formula>
    </cfRule>
    <cfRule type="expression" dxfId="837" priority="3" stopIfTrue="1">
      <formula>$A32=""</formula>
    </cfRule>
  </conditionalFormatting>
  <conditionalFormatting sqref="B50 D50:D51 F50:F52 H50:H53 J50:J54 L50:L55 N50:N56 P50:P57 R50:R58 T50:T59 V50:V60 X50:X61 Z50:Z62 AB50:AB63">
    <cfRule type="expression" dxfId="836" priority="4" stopIfTrue="1">
      <formula>AND(OR($A50="",C$49=""),$AE50&lt;&gt;"")</formula>
    </cfRule>
    <cfRule type="expression" dxfId="835" priority="5" stopIfTrue="1">
      <formula>OR($A50="",C$49="")</formula>
    </cfRule>
  </conditionalFormatting>
  <conditionalFormatting sqref="C50 E50:E51 G50:G52 I50:I53 K50:K54 M50:M55 O50:O56 Q50:Q57 S50:S58 U50:U59 W50:W60 Y50:Y61 AA50:AA62 AC50:AC63 C88 E88:E89 G88:G90 I88:I91 K88:K92 M88:M93 O88:O94 Q88:Q95 S88:S96 U88:U97 W88:W98 Y88:Y99 AA88:AA100 AC88:AC101">
    <cfRule type="expression" dxfId="834" priority="6" stopIfTrue="1">
      <formula>AND(OR($A50="",C$49=""),$AE50&lt;&gt;"")</formula>
    </cfRule>
    <cfRule type="expression" dxfId="833" priority="7" stopIfTrue="1">
      <formula>C$49=""</formula>
    </cfRule>
  </conditionalFormatting>
  <conditionalFormatting sqref="B69 F69:F71 D69:D70 H69:H72 J69:J73 L69:L74 N69:N75 P69:P76 R69:R77 T69:T78 V69:V79 X69:X80 Z69:Z81 AB69:AB82 X118">
    <cfRule type="expression" dxfId="832" priority="8" stopIfTrue="1">
      <formula>AND(OR($A69="",C$68=""),$AE69&lt;&gt;"")</formula>
    </cfRule>
    <cfRule type="expression" dxfId="831" priority="9" stopIfTrue="1">
      <formula>OR($A69="",C$68="")</formula>
    </cfRule>
  </conditionalFormatting>
  <conditionalFormatting sqref="C69 G69:G71 E69:E70 I69:I72 K69:K73 M69:M74 O69:O75 Q69:Q76 S69:S77 U69:U78 W69:W79 Y69:Y80 AA69:AA81 AC69:AC82 C107 G107:G109 E107:E108 I107:I110 K107:K111 M107:M112 O107:O113 Q107:Q114 S107:S115 U107:U116 W107:W117 Y107:Y118 AA107:AA119 AC107:AC120">
    <cfRule type="expression" dxfId="830" priority="10" stopIfTrue="1">
      <formula>AND(OR($A69="",C$68=""),$AE69&lt;&gt;"")</formula>
    </cfRule>
    <cfRule type="expression" dxfId="829" priority="11" stopIfTrue="1">
      <formula>C$68=""</formula>
    </cfRule>
  </conditionalFormatting>
  <conditionalFormatting sqref="B88 D88:D89 F88:F90 H88:H91 J88:J92 L88:L93 N88:N94 P88:P95 R88:R96 T88:T97 V88:V98 X88:X99 Z88:Z100 AB88:AB101">
    <cfRule type="expression" dxfId="828" priority="12" stopIfTrue="1">
      <formula>AND(OR($A88="",C$87=""),$AE88&lt;&gt;"")</formula>
    </cfRule>
    <cfRule type="expression" dxfId="827" priority="13" stopIfTrue="1">
      <formula>OR($A88="",C$87="")</formula>
    </cfRule>
  </conditionalFormatting>
  <conditionalFormatting sqref="B107 D107:D108 F107:F109 H107:H110 J107:J111 L107:L112 N107:N113 P107:P114 R107:R115 T107:T116 V107:V117 X107:X117 Z107:Z119 AB107:AB120">
    <cfRule type="expression" dxfId="826" priority="14" stopIfTrue="1">
      <formula>AND(OR($A107="",C$106=""),$AE107&lt;&gt;"")</formula>
    </cfRule>
    <cfRule type="expression" dxfId="825" priority="15" stopIfTrue="1">
      <formula>OR($A107="",C$106="")</formula>
    </cfRule>
  </conditionalFormatting>
  <conditionalFormatting sqref="B31 D31:D32 R31:R39 AB31:AB44 Z31:Z43 X31:X42 V31:V41 T31:T40 P31:P38 N31:N37 L31:L36 J31:J35 H31:H34 F31:F33">
    <cfRule type="expression" dxfId="824" priority="16" stopIfTrue="1">
      <formula>AND(OR($A31="",C$30=""),$AE31&lt;&gt;"")</formula>
    </cfRule>
    <cfRule type="expression" dxfId="823" priority="17" stopIfTrue="1">
      <formula>OR($A31="",C$30="")</formula>
    </cfRule>
  </conditionalFormatting>
  <conditionalFormatting sqref="C31 E31:E32 S31:S39 AC31:AC44 AA31:AA43 Y31:Y42 W31:W41 U31:U40 Q31:Q38 O31:O37 M31:M36 K31:K35 I31:I34 G31:G33">
    <cfRule type="expression" dxfId="822" priority="18" stopIfTrue="1">
      <formula>AND(OR($A31="",C$30=""),$AE31&lt;&gt;"")</formula>
    </cfRule>
    <cfRule type="expression" dxfId="821" priority="19" stopIfTrue="1">
      <formula>C$30=""</formula>
    </cfRule>
  </conditionalFormatting>
  <conditionalFormatting sqref="A31:A45 A107:A121 AE107:AE120 B106:AC106 AE88:AE101 A88:A102 B87:AC87 A69:A83 B68:AC68 AE69:AE82 AE50:AE63 B49:AC49 A50:A64 B30:AC30 AE31:AE44">
    <cfRule type="cellIs" dxfId="820" priority="20" stopIfTrue="1" operator="equal">
      <formula>""</formula>
    </cfRule>
  </conditionalFormatting>
  <hyperlinks>
    <hyperlink ref="A1" location="Anagrafica!A1" display="Torna alla scheda Anagrafica" xr:uid="{00000000-0004-0000-3300-000000000000}"/>
  </hyperlinks>
  <pageMargins left="0.39370078740157483" right="0.39370078740157483" top="0.39370078740157483" bottom="0.78740157480314965" header="0.51181102362204722" footer="0.39370078740157483"/>
  <pageSetup paperSize="9" scale="42" orientation="portrait" r:id="rId1"/>
  <headerFooter alignWithMargins="0">
    <oddFooter>&amp;L&amp;"Arial Narrow,Normale"&amp;8&amp;D&amp;R&amp;"Arial Narrow,Normale"&amp;A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Foglio74">
    <tabColor indexed="42"/>
    <pageSetUpPr fitToPage="1"/>
  </sheetPr>
  <dimension ref="A1:AI123"/>
  <sheetViews>
    <sheetView showGridLines="0" view="pageBreakPreview" topLeftCell="A5" zoomScaleNormal="100" workbookViewId="0">
      <selection activeCell="U38" sqref="U38"/>
    </sheetView>
  </sheetViews>
  <sheetFormatPr defaultColWidth="9.140625" defaultRowHeight="12.75" x14ac:dyDescent="0.2"/>
  <cols>
    <col min="1" max="2" width="3.85546875" style="3" customWidth="1"/>
    <col min="3" max="3" width="3.85546875" style="5" bestFit="1" customWidth="1"/>
    <col min="4" max="4" width="3.140625" style="3" customWidth="1"/>
    <col min="5" max="31" width="3" style="3" customWidth="1"/>
    <col min="32" max="32" width="2.42578125" style="3" customWidth="1"/>
    <col min="33" max="33" width="3.5703125" style="26" customWidth="1"/>
    <col min="34" max="35" width="10.85546875" style="3" customWidth="1"/>
    <col min="36" max="43" width="3" style="3" customWidth="1"/>
    <col min="44" max="44" width="3.140625" style="3" customWidth="1"/>
    <col min="45" max="16384" width="9.140625" style="3"/>
  </cols>
  <sheetData>
    <row r="1" spans="1:35" ht="26.25" customHeight="1" x14ac:dyDescent="0.2">
      <c r="A1" s="353" t="s">
        <v>21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</row>
    <row r="2" spans="1:35" s="30" customFormat="1" ht="13.5" x14ac:dyDescent="0.25">
      <c r="A2" s="45" t="s">
        <v>16</v>
      </c>
      <c r="B2" s="46"/>
      <c r="C2" s="47"/>
      <c r="D2" s="48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9"/>
      <c r="AH2" s="49"/>
      <c r="AI2" s="49"/>
    </row>
    <row r="3" spans="1:35" s="31" customFormat="1" ht="13.5" x14ac:dyDescent="0.25">
      <c r="A3" s="50"/>
      <c r="B3" s="50"/>
      <c r="C3" s="51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</row>
    <row r="4" spans="1:35" s="9" customFormat="1" ht="6" customHeight="1" x14ac:dyDescent="0.3">
      <c r="A4" s="52"/>
      <c r="B4" s="52"/>
      <c r="C4" s="53"/>
      <c r="D4" s="54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</row>
    <row r="5" spans="1:35" s="9" customFormat="1" ht="39.75" customHeight="1" x14ac:dyDescent="0.3">
      <c r="A5" s="411" t="str">
        <f>IF(Anagrafica!A3&lt;&gt;"",Anagrafica!A3,"")</f>
        <v>CDC ___/______/______ ANNO_______ (agg. P se plurien.) 
TITOLO DEL CDC______________________________</v>
      </c>
      <c r="B5" s="411"/>
      <c r="C5" s="411"/>
      <c r="D5" s="411"/>
      <c r="E5" s="411"/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  <c r="Q5" s="411"/>
      <c r="R5" s="411"/>
      <c r="S5" s="411"/>
      <c r="T5" s="411"/>
      <c r="U5" s="411"/>
      <c r="V5" s="411"/>
      <c r="W5" s="411"/>
      <c r="X5" s="411"/>
      <c r="Y5" s="411"/>
      <c r="Z5" s="411"/>
      <c r="AA5" s="411"/>
      <c r="AB5" s="411"/>
      <c r="AC5" s="411"/>
      <c r="AD5" s="411"/>
      <c r="AE5" s="411"/>
      <c r="AF5" s="411"/>
      <c r="AG5" s="411"/>
      <c r="AH5" s="411"/>
      <c r="AI5" s="411"/>
    </row>
    <row r="6" spans="1:35" s="9" customFormat="1" ht="20.25" x14ac:dyDescent="0.3">
      <c r="A6" s="33"/>
      <c r="B6" s="33"/>
      <c r="C6" s="58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</row>
    <row r="7" spans="1:35" s="9" customFormat="1" ht="20.25" x14ac:dyDescent="0.3">
      <c r="C7" s="10"/>
      <c r="D7" s="11"/>
    </row>
    <row r="8" spans="1:35" s="72" customFormat="1" ht="18.75" x14ac:dyDescent="0.3">
      <c r="A8" s="412" t="str">
        <f>"Criterio: "&amp; Anagrafica!A54&amp;" - "&amp;Anagrafica!B54</f>
        <v xml:space="preserve">Criterio:  - </v>
      </c>
      <c r="B8" s="412"/>
      <c r="C8" s="412"/>
      <c r="D8" s="412"/>
      <c r="E8" s="412"/>
      <c r="F8" s="412"/>
      <c r="G8" s="412"/>
      <c r="H8" s="412"/>
      <c r="I8" s="412"/>
      <c r="J8" s="412"/>
      <c r="K8" s="412"/>
      <c r="L8" s="412"/>
      <c r="M8" s="412"/>
      <c r="N8" s="412"/>
      <c r="O8" s="412"/>
      <c r="P8" s="412"/>
      <c r="Q8" s="412"/>
      <c r="R8" s="412"/>
      <c r="S8" s="412"/>
      <c r="T8" s="412"/>
      <c r="U8" s="412"/>
      <c r="V8" s="412"/>
      <c r="W8" s="412"/>
      <c r="X8" s="412"/>
      <c r="Y8" s="412"/>
      <c r="Z8" s="412"/>
      <c r="AA8" s="412"/>
      <c r="AB8" s="412"/>
      <c r="AC8" s="412"/>
      <c r="AD8" s="412"/>
      <c r="AE8" s="412"/>
      <c r="AF8" s="412"/>
      <c r="AG8" s="412"/>
      <c r="AH8" s="82" t="s">
        <v>15</v>
      </c>
      <c r="AI8" s="83" t="str">
        <f>IF(+Anagrafica!C54&lt;&gt;"",Anagrafica!C54,"")</f>
        <v/>
      </c>
    </row>
    <row r="9" spans="1:35" s="1" customFormat="1" ht="24" customHeight="1" x14ac:dyDescent="0.3">
      <c r="A9" s="413" t="str">
        <f>"Sottocriterio: " &amp; Anagrafica!A57&amp;" - "&amp;Anagrafica!B57</f>
        <v xml:space="preserve">Sottocriterio:  - </v>
      </c>
      <c r="B9" s="413"/>
      <c r="C9" s="413"/>
      <c r="D9" s="413"/>
      <c r="E9" s="413"/>
      <c r="F9" s="413"/>
      <c r="G9" s="413"/>
      <c r="H9" s="413"/>
      <c r="I9" s="413"/>
      <c r="J9" s="413"/>
      <c r="K9" s="413"/>
      <c r="L9" s="413"/>
      <c r="M9" s="413"/>
      <c r="N9" s="413"/>
      <c r="O9" s="413"/>
      <c r="P9" s="413"/>
      <c r="Q9" s="413"/>
      <c r="R9" s="413"/>
      <c r="S9" s="413"/>
      <c r="T9" s="413"/>
      <c r="U9" s="413"/>
      <c r="V9" s="413"/>
      <c r="W9" s="413"/>
      <c r="X9" s="413"/>
      <c r="Y9" s="413"/>
      <c r="Z9" s="413"/>
      <c r="AA9" s="413"/>
      <c r="AB9" s="413"/>
      <c r="AC9" s="413"/>
      <c r="AD9" s="413"/>
      <c r="AE9" s="413"/>
      <c r="AF9" s="413"/>
      <c r="AG9" s="413"/>
      <c r="AH9" s="65" t="s">
        <v>18</v>
      </c>
      <c r="AI9" s="84" t="str">
        <f>IF(+Anagrafica!C57&lt;&gt;"",Anagrafica!C57,"")</f>
        <v/>
      </c>
    </row>
    <row r="10" spans="1:35" ht="18" x14ac:dyDescent="0.25">
      <c r="B10" s="1"/>
      <c r="D10" s="1"/>
      <c r="AB10" s="4"/>
      <c r="AC10" s="4"/>
      <c r="AD10" s="4"/>
      <c r="AE10" s="4"/>
    </row>
    <row r="11" spans="1:35" ht="29.25" customHeight="1" x14ac:dyDescent="0.2">
      <c r="A11" s="385" t="s">
        <v>17</v>
      </c>
      <c r="B11" s="385"/>
      <c r="C11" s="385"/>
      <c r="D11" s="385"/>
      <c r="E11" s="385"/>
      <c r="F11" s="385"/>
      <c r="G11" s="385"/>
      <c r="H11" s="385"/>
      <c r="I11" s="385"/>
      <c r="J11" s="385"/>
      <c r="K11" s="385"/>
      <c r="L11" s="385"/>
      <c r="M11" s="385"/>
      <c r="N11" s="385"/>
      <c r="O11" s="385"/>
      <c r="P11" s="385"/>
      <c r="Q11" s="385"/>
      <c r="R11" s="385"/>
      <c r="S11" s="385"/>
      <c r="T11" s="385" t="s">
        <v>23</v>
      </c>
      <c r="U11" s="385"/>
      <c r="V11" s="385"/>
      <c r="W11" s="385"/>
      <c r="X11" s="385" t="s">
        <v>25</v>
      </c>
      <c r="Y11" s="385"/>
      <c r="Z11" s="385"/>
      <c r="AA11" s="385"/>
      <c r="AB11" s="385" t="s">
        <v>24</v>
      </c>
      <c r="AC11" s="385"/>
      <c r="AD11" s="385"/>
      <c r="AE11" s="385"/>
      <c r="AF11" s="26"/>
      <c r="AI11" s="21" t="s">
        <v>19</v>
      </c>
    </row>
    <row r="12" spans="1:35" ht="16.5" x14ac:dyDescent="0.3">
      <c r="A12" s="61" t="str">
        <f>IF($AI$9&lt;&gt;"",IF(Anagrafica!A99&lt;&gt;"",Anagrafica!A99,""),"")</f>
        <v/>
      </c>
      <c r="B12" s="409" t="str">
        <f>IF(A12&lt;&gt;"",IF(Anagrafica!B99&lt;&gt;"",Anagrafica!B99,""),"")</f>
        <v/>
      </c>
      <c r="C12" s="409"/>
      <c r="D12" s="409"/>
      <c r="E12" s="409"/>
      <c r="F12" s="409"/>
      <c r="G12" s="409"/>
      <c r="H12" s="409"/>
      <c r="I12" s="409"/>
      <c r="J12" s="409"/>
      <c r="K12" s="409"/>
      <c r="L12" s="409"/>
      <c r="M12" s="409"/>
      <c r="N12" s="409"/>
      <c r="O12" s="409"/>
      <c r="P12" s="409"/>
      <c r="Q12" s="409"/>
      <c r="R12" s="409"/>
      <c r="S12" s="410"/>
      <c r="T12" s="372" t="str">
        <f>IF(A12&lt;&gt;"",IF(AI31&lt;&gt;"",AI31,0)+IF(AI50&lt;&gt;"",AI50,0)+IF(AI69&lt;&gt;"",AI69,0)+IF(AI88&lt;&gt;"",AI88,0)+IF(AI107&lt;&gt;"",AI107,0),"")</f>
        <v/>
      </c>
      <c r="U12" s="373"/>
      <c r="V12" s="373"/>
      <c r="W12" s="373"/>
      <c r="X12" s="372" t="str">
        <f>IF(T12&lt;&gt;"",ROUND(T12/COUNTA(Anagrafica!$B$89:$C$93),3),"")</f>
        <v/>
      </c>
      <c r="Y12" s="373"/>
      <c r="Z12" s="373"/>
      <c r="AA12" s="390"/>
      <c r="AB12" s="372" t="str">
        <f>IF(T12="","",IF(T12&gt;0,ROUND(X12/LARGE($X$12:$AA$26,1),3),0))</f>
        <v/>
      </c>
      <c r="AC12" s="373"/>
      <c r="AD12" s="373"/>
      <c r="AE12" s="390"/>
      <c r="AF12" s="94"/>
      <c r="AG12" s="94"/>
      <c r="AH12" s="95"/>
      <c r="AI12" s="85" t="str">
        <f t="shared" ref="AI12:AI26" si="0">IF(AB12&lt;&gt;"",IF(AB12&gt;0,ROUND(AB12*IF($AI$9&lt;&gt;"",$AI$9,$AI$8),3),0),"")</f>
        <v/>
      </c>
    </row>
    <row r="13" spans="1:35" ht="16.5" x14ac:dyDescent="0.3">
      <c r="A13" s="62" t="str">
        <f>IF($AI$9&lt;&gt;"",IF(Anagrafica!A100&lt;&gt;"",Anagrafica!A100,""),"")</f>
        <v/>
      </c>
      <c r="B13" s="374" t="str">
        <f>IF(A13&lt;&gt;"",IF(Anagrafica!B100&lt;&gt;"",Anagrafica!B100,""),"")</f>
        <v/>
      </c>
      <c r="C13" s="374"/>
      <c r="D13" s="374"/>
      <c r="E13" s="374"/>
      <c r="F13" s="374"/>
      <c r="G13" s="374"/>
      <c r="H13" s="374"/>
      <c r="I13" s="374"/>
      <c r="J13" s="374"/>
      <c r="K13" s="374"/>
      <c r="L13" s="374"/>
      <c r="M13" s="374"/>
      <c r="N13" s="374"/>
      <c r="O13" s="374"/>
      <c r="P13" s="374"/>
      <c r="Q13" s="374"/>
      <c r="R13" s="374"/>
      <c r="S13" s="376"/>
      <c r="T13" s="401" t="str">
        <f t="shared" ref="T13:T26" si="1">IF(A13&lt;&gt;"",IF(AI32&lt;&gt;"",AI32,0)+IF(AI51&lt;&gt;"",AI51,0)+IF(AI70&lt;&gt;"",AI70,0)+IF(AI89&lt;&gt;"",AI89,0)+IF(AI108&lt;&gt;"",AI108,0),"")</f>
        <v/>
      </c>
      <c r="U13" s="402"/>
      <c r="V13" s="402"/>
      <c r="W13" s="402"/>
      <c r="X13" s="401" t="str">
        <f>IF(T13&lt;&gt;"",ROUND(T13/COUNTA(Anagrafica!$B$89:$C$93),3),"")</f>
        <v/>
      </c>
      <c r="Y13" s="402"/>
      <c r="Z13" s="402"/>
      <c r="AA13" s="403"/>
      <c r="AB13" s="401" t="str">
        <f t="shared" ref="AB13:AB26" si="2">IF(T13="","",IF(T13&gt;0,ROUND(X13/LARGE($X$12:$AA$26,1),3),0))</f>
        <v/>
      </c>
      <c r="AC13" s="402"/>
      <c r="AD13" s="402"/>
      <c r="AE13" s="403"/>
      <c r="AF13" s="96"/>
      <c r="AG13" s="96"/>
      <c r="AH13" s="97"/>
      <c r="AI13" s="86" t="str">
        <f t="shared" si="0"/>
        <v/>
      </c>
    </row>
    <row r="14" spans="1:35" ht="16.5" x14ac:dyDescent="0.3">
      <c r="A14" s="62" t="str">
        <f>IF($AI$9&lt;&gt;"",IF(Anagrafica!A101&lt;&gt;"",Anagrafica!A101,""),"")</f>
        <v/>
      </c>
      <c r="B14" s="374" t="str">
        <f>IF(A14&lt;&gt;"",IF(Anagrafica!B101&lt;&gt;"",Anagrafica!B101,""),"")</f>
        <v/>
      </c>
      <c r="C14" s="374"/>
      <c r="D14" s="374"/>
      <c r="E14" s="374"/>
      <c r="F14" s="374"/>
      <c r="G14" s="374"/>
      <c r="H14" s="374"/>
      <c r="I14" s="374"/>
      <c r="J14" s="374"/>
      <c r="K14" s="374"/>
      <c r="L14" s="374"/>
      <c r="M14" s="374"/>
      <c r="N14" s="374"/>
      <c r="O14" s="374"/>
      <c r="P14" s="374"/>
      <c r="Q14" s="374"/>
      <c r="R14" s="374"/>
      <c r="S14" s="376"/>
      <c r="T14" s="401" t="str">
        <f t="shared" si="1"/>
        <v/>
      </c>
      <c r="U14" s="402"/>
      <c r="V14" s="402"/>
      <c r="W14" s="402"/>
      <c r="X14" s="401" t="str">
        <f>IF(T14&lt;&gt;"",ROUND(T14/COUNTA(Anagrafica!$B$89:$C$93),3),"")</f>
        <v/>
      </c>
      <c r="Y14" s="402"/>
      <c r="Z14" s="402"/>
      <c r="AA14" s="403"/>
      <c r="AB14" s="401" t="str">
        <f t="shared" si="2"/>
        <v/>
      </c>
      <c r="AC14" s="402"/>
      <c r="AD14" s="402"/>
      <c r="AE14" s="403"/>
      <c r="AF14" s="96"/>
      <c r="AG14" s="96"/>
      <c r="AH14" s="97"/>
      <c r="AI14" s="86" t="str">
        <f t="shared" si="0"/>
        <v/>
      </c>
    </row>
    <row r="15" spans="1:35" ht="16.5" x14ac:dyDescent="0.3">
      <c r="A15" s="62" t="str">
        <f>IF($AI$9&lt;&gt;"",IF(Anagrafica!A102&lt;&gt;"",Anagrafica!A102,""),"")</f>
        <v/>
      </c>
      <c r="B15" s="374" t="str">
        <f>IF(A15&lt;&gt;"",IF(Anagrafica!B102&lt;&gt;"",Anagrafica!B102,""),"")</f>
        <v/>
      </c>
      <c r="C15" s="374"/>
      <c r="D15" s="374"/>
      <c r="E15" s="374"/>
      <c r="F15" s="374"/>
      <c r="G15" s="374"/>
      <c r="H15" s="374"/>
      <c r="I15" s="374"/>
      <c r="J15" s="374"/>
      <c r="K15" s="374"/>
      <c r="L15" s="374"/>
      <c r="M15" s="374"/>
      <c r="N15" s="374"/>
      <c r="O15" s="374"/>
      <c r="P15" s="374"/>
      <c r="Q15" s="374"/>
      <c r="R15" s="374"/>
      <c r="S15" s="376"/>
      <c r="T15" s="401" t="str">
        <f t="shared" si="1"/>
        <v/>
      </c>
      <c r="U15" s="402"/>
      <c r="V15" s="402"/>
      <c r="W15" s="402"/>
      <c r="X15" s="401" t="str">
        <f>IF(T15&lt;&gt;"",ROUND(T15/COUNTA(Anagrafica!$B$89:$C$93),3),"")</f>
        <v/>
      </c>
      <c r="Y15" s="402"/>
      <c r="Z15" s="402"/>
      <c r="AA15" s="403"/>
      <c r="AB15" s="401" t="str">
        <f t="shared" si="2"/>
        <v/>
      </c>
      <c r="AC15" s="402"/>
      <c r="AD15" s="402"/>
      <c r="AE15" s="403"/>
      <c r="AF15" s="96"/>
      <c r="AG15" s="96"/>
      <c r="AH15" s="97"/>
      <c r="AI15" s="86" t="str">
        <f t="shared" si="0"/>
        <v/>
      </c>
    </row>
    <row r="16" spans="1:35" ht="16.5" x14ac:dyDescent="0.3">
      <c r="A16" s="62" t="str">
        <f>IF($AI$9&lt;&gt;"",IF(Anagrafica!A103&lt;&gt;"",Anagrafica!A103,""),"")</f>
        <v/>
      </c>
      <c r="B16" s="374" t="str">
        <f>IF(A16&lt;&gt;"",IF(Anagrafica!B103&lt;&gt;"",Anagrafica!B103,""),"")</f>
        <v/>
      </c>
      <c r="C16" s="374"/>
      <c r="D16" s="374"/>
      <c r="E16" s="374"/>
      <c r="F16" s="374"/>
      <c r="G16" s="374"/>
      <c r="H16" s="374"/>
      <c r="I16" s="374"/>
      <c r="J16" s="374"/>
      <c r="K16" s="374"/>
      <c r="L16" s="374"/>
      <c r="M16" s="374"/>
      <c r="N16" s="374"/>
      <c r="O16" s="374"/>
      <c r="P16" s="374"/>
      <c r="Q16" s="374"/>
      <c r="R16" s="374"/>
      <c r="S16" s="376"/>
      <c r="T16" s="401" t="str">
        <f t="shared" si="1"/>
        <v/>
      </c>
      <c r="U16" s="402"/>
      <c r="V16" s="402"/>
      <c r="W16" s="402"/>
      <c r="X16" s="401" t="str">
        <f>IF(T16&lt;&gt;"",ROUND(T16/COUNTA(Anagrafica!$B$89:$C$93),3),"")</f>
        <v/>
      </c>
      <c r="Y16" s="402"/>
      <c r="Z16" s="402"/>
      <c r="AA16" s="403"/>
      <c r="AB16" s="401" t="str">
        <f t="shared" si="2"/>
        <v/>
      </c>
      <c r="AC16" s="402"/>
      <c r="AD16" s="402"/>
      <c r="AE16" s="403"/>
      <c r="AF16" s="96"/>
      <c r="AG16" s="96"/>
      <c r="AH16" s="97"/>
      <c r="AI16" s="86" t="str">
        <f t="shared" si="0"/>
        <v/>
      </c>
    </row>
    <row r="17" spans="1:35" ht="16.5" x14ac:dyDescent="0.3">
      <c r="A17" s="62" t="str">
        <f>IF($AI$9&lt;&gt;"",IF(Anagrafica!A104&lt;&gt;"",Anagrafica!A104,""),"")</f>
        <v/>
      </c>
      <c r="B17" s="374" t="str">
        <f>IF(A17&lt;&gt;"",IF(Anagrafica!B104&lt;&gt;"",Anagrafica!B104,""),"")</f>
        <v/>
      </c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4"/>
      <c r="N17" s="374"/>
      <c r="O17" s="374"/>
      <c r="P17" s="374"/>
      <c r="Q17" s="374"/>
      <c r="R17" s="374"/>
      <c r="S17" s="376"/>
      <c r="T17" s="401" t="str">
        <f t="shared" si="1"/>
        <v/>
      </c>
      <c r="U17" s="402"/>
      <c r="V17" s="402"/>
      <c r="W17" s="402"/>
      <c r="X17" s="401" t="str">
        <f>IF(T17&lt;&gt;"",ROUND(T17/COUNTA(Anagrafica!$B$89:$C$93),3),"")</f>
        <v/>
      </c>
      <c r="Y17" s="402"/>
      <c r="Z17" s="402"/>
      <c r="AA17" s="403"/>
      <c r="AB17" s="401" t="str">
        <f t="shared" si="2"/>
        <v/>
      </c>
      <c r="AC17" s="402"/>
      <c r="AD17" s="402"/>
      <c r="AE17" s="403"/>
      <c r="AF17" s="96"/>
      <c r="AG17" s="96"/>
      <c r="AH17" s="97"/>
      <c r="AI17" s="86" t="str">
        <f t="shared" si="0"/>
        <v/>
      </c>
    </row>
    <row r="18" spans="1:35" ht="16.5" x14ac:dyDescent="0.3">
      <c r="A18" s="62" t="str">
        <f>IF($AI$9&lt;&gt;"",IF(Anagrafica!A105&lt;&gt;"",Anagrafica!A105,""),"")</f>
        <v/>
      </c>
      <c r="B18" s="374" t="str">
        <f>IF(A18&lt;&gt;"",IF(Anagrafica!B105&lt;&gt;"",Anagrafica!B105,""),"")</f>
        <v/>
      </c>
      <c r="C18" s="374"/>
      <c r="D18" s="374"/>
      <c r="E18" s="374"/>
      <c r="F18" s="374"/>
      <c r="G18" s="374"/>
      <c r="H18" s="374"/>
      <c r="I18" s="374"/>
      <c r="J18" s="374"/>
      <c r="K18" s="374"/>
      <c r="L18" s="374"/>
      <c r="M18" s="374"/>
      <c r="N18" s="374"/>
      <c r="O18" s="374"/>
      <c r="P18" s="374"/>
      <c r="Q18" s="374"/>
      <c r="R18" s="374"/>
      <c r="S18" s="376"/>
      <c r="T18" s="401" t="str">
        <f t="shared" si="1"/>
        <v/>
      </c>
      <c r="U18" s="402"/>
      <c r="V18" s="402"/>
      <c r="W18" s="402"/>
      <c r="X18" s="401" t="str">
        <f>IF(T18&lt;&gt;"",ROUND(T18/COUNTA(Anagrafica!$B$89:$C$93),3),"")</f>
        <v/>
      </c>
      <c r="Y18" s="402"/>
      <c r="Z18" s="402"/>
      <c r="AA18" s="403"/>
      <c r="AB18" s="401" t="str">
        <f t="shared" si="2"/>
        <v/>
      </c>
      <c r="AC18" s="402"/>
      <c r="AD18" s="402"/>
      <c r="AE18" s="403"/>
      <c r="AF18" s="96"/>
      <c r="AG18" s="96"/>
      <c r="AH18" s="97"/>
      <c r="AI18" s="86" t="str">
        <f t="shared" si="0"/>
        <v/>
      </c>
    </row>
    <row r="19" spans="1:35" ht="16.5" x14ac:dyDescent="0.3">
      <c r="A19" s="62" t="str">
        <f>IF($AI$9&lt;&gt;"",IF(Anagrafica!A106&lt;&gt;"",Anagrafica!A106,""),"")</f>
        <v/>
      </c>
      <c r="B19" s="374" t="str">
        <f>IF(A19&lt;&gt;"",IF(Anagrafica!B106&lt;&gt;"",Anagrafica!B106,""),"")</f>
        <v/>
      </c>
      <c r="C19" s="374"/>
      <c r="D19" s="374"/>
      <c r="E19" s="374"/>
      <c r="F19" s="374"/>
      <c r="G19" s="374"/>
      <c r="H19" s="374"/>
      <c r="I19" s="374"/>
      <c r="J19" s="374"/>
      <c r="K19" s="374"/>
      <c r="L19" s="374"/>
      <c r="M19" s="374"/>
      <c r="N19" s="374"/>
      <c r="O19" s="374"/>
      <c r="P19" s="374"/>
      <c r="Q19" s="374"/>
      <c r="R19" s="374"/>
      <c r="S19" s="376"/>
      <c r="T19" s="401" t="str">
        <f t="shared" si="1"/>
        <v/>
      </c>
      <c r="U19" s="402"/>
      <c r="V19" s="402"/>
      <c r="W19" s="402"/>
      <c r="X19" s="401" t="str">
        <f>IF(T19&lt;&gt;"",ROUND(T19/COUNTA(Anagrafica!$B$89:$C$93),3),"")</f>
        <v/>
      </c>
      <c r="Y19" s="402"/>
      <c r="Z19" s="402"/>
      <c r="AA19" s="403"/>
      <c r="AB19" s="401" t="str">
        <f t="shared" si="2"/>
        <v/>
      </c>
      <c r="AC19" s="402"/>
      <c r="AD19" s="402"/>
      <c r="AE19" s="403"/>
      <c r="AF19" s="96"/>
      <c r="AG19" s="96"/>
      <c r="AH19" s="97"/>
      <c r="AI19" s="86" t="str">
        <f t="shared" si="0"/>
        <v/>
      </c>
    </row>
    <row r="20" spans="1:35" ht="16.5" x14ac:dyDescent="0.3">
      <c r="A20" s="62" t="str">
        <f>IF($AI$9&lt;&gt;"",IF(Anagrafica!A107&lt;&gt;"",Anagrafica!A107,""),"")</f>
        <v/>
      </c>
      <c r="B20" s="374" t="str">
        <f>IF(A20&lt;&gt;"",IF(Anagrafica!B107&lt;&gt;"",Anagrafica!B107,""),"")</f>
        <v/>
      </c>
      <c r="C20" s="374"/>
      <c r="D20" s="374"/>
      <c r="E20" s="374"/>
      <c r="F20" s="374"/>
      <c r="G20" s="374"/>
      <c r="H20" s="374"/>
      <c r="I20" s="374"/>
      <c r="J20" s="374"/>
      <c r="K20" s="374"/>
      <c r="L20" s="374"/>
      <c r="M20" s="374"/>
      <c r="N20" s="374"/>
      <c r="O20" s="374"/>
      <c r="P20" s="374"/>
      <c r="Q20" s="374"/>
      <c r="R20" s="374"/>
      <c r="S20" s="376"/>
      <c r="T20" s="401" t="str">
        <f t="shared" si="1"/>
        <v/>
      </c>
      <c r="U20" s="402"/>
      <c r="V20" s="402"/>
      <c r="W20" s="402"/>
      <c r="X20" s="401" t="str">
        <f>IF(T20&lt;&gt;"",ROUND(T20/COUNTA(Anagrafica!$B$89:$C$93),3),"")</f>
        <v/>
      </c>
      <c r="Y20" s="402"/>
      <c r="Z20" s="402"/>
      <c r="AA20" s="403"/>
      <c r="AB20" s="401" t="str">
        <f t="shared" si="2"/>
        <v/>
      </c>
      <c r="AC20" s="402"/>
      <c r="AD20" s="402"/>
      <c r="AE20" s="403"/>
      <c r="AF20" s="96"/>
      <c r="AG20" s="96"/>
      <c r="AH20" s="97"/>
      <c r="AI20" s="86" t="str">
        <f t="shared" si="0"/>
        <v/>
      </c>
    </row>
    <row r="21" spans="1:35" ht="16.5" x14ac:dyDescent="0.3">
      <c r="A21" s="62" t="str">
        <f>IF($AI$9&lt;&gt;"",IF(Anagrafica!A108&lt;&gt;"",Anagrafica!A108,""),"")</f>
        <v/>
      </c>
      <c r="B21" s="374" t="str">
        <f>IF(A21&lt;&gt;"",IF(Anagrafica!B108&lt;&gt;"",Anagrafica!B108,""),"")</f>
        <v/>
      </c>
      <c r="C21" s="374"/>
      <c r="D21" s="374"/>
      <c r="E21" s="374"/>
      <c r="F21" s="374"/>
      <c r="G21" s="374"/>
      <c r="H21" s="374"/>
      <c r="I21" s="374"/>
      <c r="J21" s="374"/>
      <c r="K21" s="374"/>
      <c r="L21" s="374"/>
      <c r="M21" s="374"/>
      <c r="N21" s="374"/>
      <c r="O21" s="374"/>
      <c r="P21" s="374"/>
      <c r="Q21" s="374"/>
      <c r="R21" s="374"/>
      <c r="S21" s="376"/>
      <c r="T21" s="401" t="str">
        <f t="shared" si="1"/>
        <v/>
      </c>
      <c r="U21" s="402"/>
      <c r="V21" s="402"/>
      <c r="W21" s="402"/>
      <c r="X21" s="401" t="str">
        <f>IF(T21&lt;&gt;"",ROUND(T21/COUNTA(Anagrafica!$B$89:$C$93),3),"")</f>
        <v/>
      </c>
      <c r="Y21" s="402"/>
      <c r="Z21" s="402"/>
      <c r="AA21" s="403"/>
      <c r="AB21" s="401" t="str">
        <f t="shared" si="2"/>
        <v/>
      </c>
      <c r="AC21" s="402"/>
      <c r="AD21" s="402"/>
      <c r="AE21" s="403"/>
      <c r="AF21" s="96"/>
      <c r="AG21" s="96"/>
      <c r="AH21" s="97"/>
      <c r="AI21" s="86" t="str">
        <f t="shared" si="0"/>
        <v/>
      </c>
    </row>
    <row r="22" spans="1:35" ht="16.5" x14ac:dyDescent="0.3">
      <c r="A22" s="62" t="str">
        <f>IF($AI$9&lt;&gt;"",IF(Anagrafica!A109&lt;&gt;"",Anagrafica!A109,""),"")</f>
        <v/>
      </c>
      <c r="B22" s="374" t="str">
        <f>IF(A22&lt;&gt;"",IF(Anagrafica!B109&lt;&gt;"",Anagrafica!B109,""),"")</f>
        <v/>
      </c>
      <c r="C22" s="374"/>
      <c r="D22" s="374"/>
      <c r="E22" s="374"/>
      <c r="F22" s="374"/>
      <c r="G22" s="374"/>
      <c r="H22" s="374"/>
      <c r="I22" s="374"/>
      <c r="J22" s="374"/>
      <c r="K22" s="374"/>
      <c r="L22" s="374"/>
      <c r="M22" s="374"/>
      <c r="N22" s="374"/>
      <c r="O22" s="374"/>
      <c r="P22" s="374"/>
      <c r="Q22" s="374"/>
      <c r="R22" s="374"/>
      <c r="S22" s="376"/>
      <c r="T22" s="401" t="str">
        <f t="shared" si="1"/>
        <v/>
      </c>
      <c r="U22" s="402"/>
      <c r="V22" s="402"/>
      <c r="W22" s="402"/>
      <c r="X22" s="401" t="str">
        <f>IF(T22&lt;&gt;"",ROUND(T22/COUNTA(Anagrafica!$B$89:$C$93),3),"")</f>
        <v/>
      </c>
      <c r="Y22" s="402"/>
      <c r="Z22" s="402"/>
      <c r="AA22" s="403"/>
      <c r="AB22" s="401" t="str">
        <f t="shared" si="2"/>
        <v/>
      </c>
      <c r="AC22" s="402"/>
      <c r="AD22" s="402"/>
      <c r="AE22" s="403"/>
      <c r="AF22" s="96"/>
      <c r="AG22" s="96"/>
      <c r="AH22" s="97"/>
      <c r="AI22" s="86" t="str">
        <f t="shared" si="0"/>
        <v/>
      </c>
    </row>
    <row r="23" spans="1:35" ht="16.5" x14ac:dyDescent="0.3">
      <c r="A23" s="62" t="str">
        <f>IF($AI$9&lt;&gt;"",IF(Anagrafica!A110&lt;&gt;"",Anagrafica!A110,""),"")</f>
        <v/>
      </c>
      <c r="B23" s="374" t="str">
        <f>IF(A23&lt;&gt;"",IF(Anagrafica!B110&lt;&gt;"",Anagrafica!B110,""),"")</f>
        <v/>
      </c>
      <c r="C23" s="374"/>
      <c r="D23" s="374"/>
      <c r="E23" s="374"/>
      <c r="F23" s="374"/>
      <c r="G23" s="374"/>
      <c r="H23" s="374"/>
      <c r="I23" s="374"/>
      <c r="J23" s="374"/>
      <c r="K23" s="374"/>
      <c r="L23" s="374"/>
      <c r="M23" s="374"/>
      <c r="N23" s="374"/>
      <c r="O23" s="374"/>
      <c r="P23" s="374"/>
      <c r="Q23" s="374"/>
      <c r="R23" s="374"/>
      <c r="S23" s="376"/>
      <c r="T23" s="401" t="str">
        <f t="shared" si="1"/>
        <v/>
      </c>
      <c r="U23" s="402"/>
      <c r="V23" s="402"/>
      <c r="W23" s="402"/>
      <c r="X23" s="401" t="str">
        <f>IF(T23&lt;&gt;"",ROUND(T23/COUNTA(Anagrafica!$B$89:$C$93),3),"")</f>
        <v/>
      </c>
      <c r="Y23" s="402"/>
      <c r="Z23" s="402"/>
      <c r="AA23" s="403"/>
      <c r="AB23" s="401" t="str">
        <f t="shared" si="2"/>
        <v/>
      </c>
      <c r="AC23" s="402"/>
      <c r="AD23" s="402"/>
      <c r="AE23" s="403"/>
      <c r="AF23" s="96"/>
      <c r="AG23" s="96"/>
      <c r="AH23" s="97"/>
      <c r="AI23" s="86" t="str">
        <f t="shared" si="0"/>
        <v/>
      </c>
    </row>
    <row r="24" spans="1:35" ht="16.5" x14ac:dyDescent="0.3">
      <c r="A24" s="62" t="str">
        <f>IF($AI$9&lt;&gt;"",IF(Anagrafica!A111&lt;&gt;"",Anagrafica!A111,""),"")</f>
        <v/>
      </c>
      <c r="B24" s="374" t="str">
        <f>IF(A24&lt;&gt;"",IF(Anagrafica!B111&lt;&gt;"",Anagrafica!B111,""),"")</f>
        <v/>
      </c>
      <c r="C24" s="374"/>
      <c r="D24" s="374"/>
      <c r="E24" s="374"/>
      <c r="F24" s="374"/>
      <c r="G24" s="374"/>
      <c r="H24" s="374"/>
      <c r="I24" s="374"/>
      <c r="J24" s="374"/>
      <c r="K24" s="374"/>
      <c r="L24" s="374"/>
      <c r="M24" s="374"/>
      <c r="N24" s="374"/>
      <c r="O24" s="374"/>
      <c r="P24" s="374"/>
      <c r="Q24" s="374"/>
      <c r="R24" s="374"/>
      <c r="S24" s="376"/>
      <c r="T24" s="401" t="str">
        <f t="shared" si="1"/>
        <v/>
      </c>
      <c r="U24" s="402"/>
      <c r="V24" s="402"/>
      <c r="W24" s="402"/>
      <c r="X24" s="401" t="str">
        <f>IF(T24&lt;&gt;"",ROUND(T24/COUNTA(Anagrafica!$B$89:$C$93),3),"")</f>
        <v/>
      </c>
      <c r="Y24" s="402"/>
      <c r="Z24" s="402"/>
      <c r="AA24" s="403"/>
      <c r="AB24" s="401" t="str">
        <f t="shared" si="2"/>
        <v/>
      </c>
      <c r="AC24" s="402"/>
      <c r="AD24" s="402"/>
      <c r="AE24" s="403"/>
      <c r="AF24" s="96"/>
      <c r="AG24" s="96"/>
      <c r="AH24" s="97"/>
      <c r="AI24" s="86" t="str">
        <f t="shared" si="0"/>
        <v/>
      </c>
    </row>
    <row r="25" spans="1:35" ht="16.5" x14ac:dyDescent="0.3">
      <c r="A25" s="62" t="str">
        <f>IF($AI$9&lt;&gt;"",IF(Anagrafica!A112&lt;&gt;"",Anagrafica!A112,""),"")</f>
        <v/>
      </c>
      <c r="B25" s="374" t="str">
        <f>IF(A25&lt;&gt;"",IF(Anagrafica!B112&lt;&gt;"",Anagrafica!B112,""),"")</f>
        <v/>
      </c>
      <c r="C25" s="374"/>
      <c r="D25" s="374"/>
      <c r="E25" s="374"/>
      <c r="F25" s="374"/>
      <c r="G25" s="374"/>
      <c r="H25" s="374"/>
      <c r="I25" s="374"/>
      <c r="J25" s="374"/>
      <c r="K25" s="374"/>
      <c r="L25" s="374"/>
      <c r="M25" s="374"/>
      <c r="N25" s="374"/>
      <c r="O25" s="374"/>
      <c r="P25" s="374"/>
      <c r="Q25" s="374"/>
      <c r="R25" s="374"/>
      <c r="S25" s="376"/>
      <c r="T25" s="401" t="str">
        <f t="shared" si="1"/>
        <v/>
      </c>
      <c r="U25" s="402"/>
      <c r="V25" s="402"/>
      <c r="W25" s="402"/>
      <c r="X25" s="401" t="str">
        <f>IF(T25&lt;&gt;"",ROUND(T25/COUNTA(Anagrafica!$B$89:$C$93),3),"")</f>
        <v/>
      </c>
      <c r="Y25" s="402"/>
      <c r="Z25" s="402"/>
      <c r="AA25" s="403"/>
      <c r="AB25" s="401" t="str">
        <f t="shared" si="2"/>
        <v/>
      </c>
      <c r="AC25" s="402"/>
      <c r="AD25" s="402"/>
      <c r="AE25" s="403"/>
      <c r="AF25" s="96"/>
      <c r="AG25" s="96"/>
      <c r="AH25" s="97"/>
      <c r="AI25" s="86" t="str">
        <f t="shared" si="0"/>
        <v/>
      </c>
    </row>
    <row r="26" spans="1:35" ht="16.5" x14ac:dyDescent="0.3">
      <c r="A26" s="63" t="str">
        <f>IF($AI$9&lt;&gt;"",IF(Anagrafica!A113&lt;&gt;"",Anagrafica!A113,""),"")</f>
        <v/>
      </c>
      <c r="B26" s="379" t="str">
        <f>IF(A26&lt;&gt;"",IF(Anagrafica!B113&lt;&gt;"",Anagrafica!B113,""),"")</f>
        <v/>
      </c>
      <c r="C26" s="379"/>
      <c r="D26" s="379"/>
      <c r="E26" s="379"/>
      <c r="F26" s="379"/>
      <c r="G26" s="379"/>
      <c r="H26" s="379"/>
      <c r="I26" s="379"/>
      <c r="J26" s="379"/>
      <c r="K26" s="379"/>
      <c r="L26" s="379"/>
      <c r="M26" s="379"/>
      <c r="N26" s="379"/>
      <c r="O26" s="379"/>
      <c r="P26" s="379"/>
      <c r="Q26" s="379"/>
      <c r="R26" s="379"/>
      <c r="S26" s="380"/>
      <c r="T26" s="407" t="str">
        <f t="shared" si="1"/>
        <v/>
      </c>
      <c r="U26" s="408"/>
      <c r="V26" s="408"/>
      <c r="W26" s="408"/>
      <c r="X26" s="404" t="str">
        <f>IF(T26&lt;&gt;"",ROUND(T26/COUNTA(Anagrafica!$B$89:$C$93),3),"")</f>
        <v/>
      </c>
      <c r="Y26" s="405"/>
      <c r="Z26" s="405"/>
      <c r="AA26" s="406"/>
      <c r="AB26" s="404" t="str">
        <f t="shared" si="2"/>
        <v/>
      </c>
      <c r="AC26" s="405"/>
      <c r="AD26" s="405"/>
      <c r="AE26" s="406"/>
      <c r="AF26" s="96"/>
      <c r="AG26" s="96"/>
      <c r="AH26" s="97"/>
      <c r="AI26" s="87" t="str">
        <f t="shared" si="0"/>
        <v/>
      </c>
    </row>
    <row r="27" spans="1:35" x14ac:dyDescent="0.2">
      <c r="A27" s="42"/>
      <c r="B27" s="42"/>
      <c r="C27" s="9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378"/>
      <c r="Q27" s="378"/>
      <c r="R27" s="378"/>
      <c r="S27" s="378"/>
      <c r="T27" s="400"/>
      <c r="U27" s="400"/>
      <c r="V27" s="400"/>
      <c r="W27" s="400"/>
      <c r="X27" s="42"/>
      <c r="Y27" s="42"/>
      <c r="Z27" s="42"/>
      <c r="AA27" s="42"/>
      <c r="AB27" s="26"/>
      <c r="AC27" s="26"/>
      <c r="AD27" s="26"/>
      <c r="AE27" s="26"/>
      <c r="AF27" s="104"/>
      <c r="AG27" s="104"/>
      <c r="AH27" s="103"/>
      <c r="AI27" s="42"/>
    </row>
    <row r="29" spans="1:35" s="20" customFormat="1" ht="16.5" x14ac:dyDescent="0.3">
      <c r="A29" s="19" t="str">
        <f>IF(Anagrafica!A89&lt;&gt;"",Anagrafica!A89&amp;" - "&amp;Anagrafica!B89,"")</f>
        <v>1 - Commissario 1</v>
      </c>
      <c r="C29" s="28"/>
      <c r="AG29" s="28"/>
    </row>
    <row r="30" spans="1:35" s="5" customFormat="1" ht="13.5" customHeight="1" x14ac:dyDescent="0.2">
      <c r="A30" s="4" t="s">
        <v>10</v>
      </c>
      <c r="C30" s="60" t="str">
        <f>$A$13</f>
        <v/>
      </c>
      <c r="E30" s="60" t="str">
        <f>+$A$14</f>
        <v/>
      </c>
      <c r="G30" s="60" t="str">
        <f>+$A$15</f>
        <v/>
      </c>
      <c r="I30" s="60" t="str">
        <f>+$A$16</f>
        <v/>
      </c>
      <c r="K30" s="60" t="str">
        <f>+$A$17</f>
        <v/>
      </c>
      <c r="M30" s="60" t="str">
        <f>+$A$18</f>
        <v/>
      </c>
      <c r="O30" s="60" t="str">
        <f>+$A$19</f>
        <v/>
      </c>
      <c r="Q30" s="60" t="str">
        <f>+$A$20</f>
        <v/>
      </c>
      <c r="S30" s="60" t="str">
        <f>+$A$21</f>
        <v/>
      </c>
      <c r="U30" s="60" t="str">
        <f>+$A$22</f>
        <v/>
      </c>
      <c r="W30" s="60" t="str">
        <f>+$A$23</f>
        <v/>
      </c>
      <c r="Y30" s="60" t="str">
        <f>+$A$24</f>
        <v/>
      </c>
      <c r="AA30" s="60" t="str">
        <f>+$A$25</f>
        <v/>
      </c>
      <c r="AC30" s="60" t="str">
        <f>+$A$26</f>
        <v/>
      </c>
      <c r="AE30" s="26"/>
      <c r="AG30" s="4" t="s">
        <v>10</v>
      </c>
      <c r="AH30" s="5" t="s">
        <v>1</v>
      </c>
      <c r="AI30" s="5" t="s">
        <v>0</v>
      </c>
    </row>
    <row r="31" spans="1:35" ht="13.5" x14ac:dyDescent="0.25">
      <c r="A31" s="59" t="str">
        <f>+$A$12</f>
        <v/>
      </c>
      <c r="B31" s="22"/>
      <c r="C31" s="23"/>
      <c r="D31" s="22"/>
      <c r="E31" s="23"/>
      <c r="F31" s="22"/>
      <c r="G31" s="23"/>
      <c r="H31" s="22"/>
      <c r="I31" s="23"/>
      <c r="J31" s="22"/>
      <c r="K31" s="23"/>
      <c r="L31" s="22"/>
      <c r="M31" s="23"/>
      <c r="N31" s="22"/>
      <c r="O31" s="23"/>
      <c r="P31" s="22"/>
      <c r="Q31" s="23"/>
      <c r="R31" s="22"/>
      <c r="S31" s="23"/>
      <c r="T31" s="22"/>
      <c r="U31" s="23"/>
      <c r="V31" s="22"/>
      <c r="W31" s="23"/>
      <c r="X31" s="22"/>
      <c r="Y31" s="23"/>
      <c r="Z31" s="22"/>
      <c r="AA31" s="23"/>
      <c r="AB31" s="22"/>
      <c r="AC31" s="23"/>
      <c r="AE31" s="29" t="str">
        <f t="shared" ref="AE31:AE44" si="3">IF(OR(A31="",AND(A31&lt;&gt;"",A32="")),"",SUM(B31,D31,F31,H31,J31,L31,N31,P31,R31,T31,V31,X31,Z31,AB31))</f>
        <v/>
      </c>
      <c r="AG31" s="6" t="str">
        <f>+$A$12</f>
        <v/>
      </c>
      <c r="AH31" s="6" t="str">
        <f>IF(A31&lt;&gt;"",AE31,"")</f>
        <v/>
      </c>
      <c r="AI31" s="105" t="str">
        <f>IF(AH31="","",IF(AH31&gt;0,ROUND(AH31/LARGE(AH31:AH45,1),3),0))</f>
        <v/>
      </c>
    </row>
    <row r="32" spans="1:35" ht="13.5" x14ac:dyDescent="0.25">
      <c r="A32" s="59" t="str">
        <f>+$A$13</f>
        <v/>
      </c>
      <c r="B32" s="24"/>
      <c r="C32" s="24"/>
      <c r="D32" s="22"/>
      <c r="E32" s="23"/>
      <c r="F32" s="22"/>
      <c r="G32" s="23"/>
      <c r="H32" s="22"/>
      <c r="I32" s="23"/>
      <c r="J32" s="22"/>
      <c r="K32" s="23"/>
      <c r="L32" s="22"/>
      <c r="M32" s="23"/>
      <c r="N32" s="22"/>
      <c r="O32" s="23"/>
      <c r="P32" s="22"/>
      <c r="Q32" s="23"/>
      <c r="R32" s="22"/>
      <c r="S32" s="23"/>
      <c r="T32" s="22"/>
      <c r="U32" s="23"/>
      <c r="V32" s="22"/>
      <c r="W32" s="23"/>
      <c r="X32" s="22"/>
      <c r="Y32" s="23"/>
      <c r="Z32" s="22"/>
      <c r="AA32" s="23"/>
      <c r="AB32" s="22"/>
      <c r="AC32" s="23"/>
      <c r="AE32" s="29" t="str">
        <f t="shared" si="3"/>
        <v/>
      </c>
      <c r="AG32" s="7" t="str">
        <f>+$A$13</f>
        <v/>
      </c>
      <c r="AH32" s="7" t="str">
        <f>IF(A32&lt;&gt;"",IF(AE32&lt;&gt;"",AE32,0)+IF(C46&lt;&gt;"",C46,0),"")</f>
        <v/>
      </c>
      <c r="AI32" s="106" t="str">
        <f>IF(AH32="","",IF(AH32&gt;0,ROUND(AH32/LARGE(AH31:AH45,1),3),0))</f>
        <v/>
      </c>
    </row>
    <row r="33" spans="1:35" ht="13.5" x14ac:dyDescent="0.25">
      <c r="A33" s="59" t="str">
        <f>+$A$14</f>
        <v/>
      </c>
      <c r="B33" s="24"/>
      <c r="C33" s="24"/>
      <c r="D33" s="24"/>
      <c r="E33" s="24"/>
      <c r="F33" s="22"/>
      <c r="G33" s="23"/>
      <c r="H33" s="22"/>
      <c r="I33" s="23"/>
      <c r="J33" s="22"/>
      <c r="K33" s="23"/>
      <c r="L33" s="22"/>
      <c r="M33" s="23"/>
      <c r="N33" s="22"/>
      <c r="O33" s="23"/>
      <c r="P33" s="22"/>
      <c r="Q33" s="23"/>
      <c r="R33" s="22"/>
      <c r="S33" s="23"/>
      <c r="T33" s="22"/>
      <c r="U33" s="23"/>
      <c r="V33" s="22"/>
      <c r="W33" s="23"/>
      <c r="X33" s="22"/>
      <c r="Y33" s="23"/>
      <c r="Z33" s="22"/>
      <c r="AA33" s="23"/>
      <c r="AB33" s="22"/>
      <c r="AC33" s="23"/>
      <c r="AE33" s="29" t="str">
        <f t="shared" si="3"/>
        <v/>
      </c>
      <c r="AG33" s="7" t="str">
        <f>+$A$14</f>
        <v/>
      </c>
      <c r="AH33" s="7" t="str">
        <f>IF(A33&lt;&gt;"",IF(AE33&lt;&gt;"",AE33,0)+IF(E46&lt;&gt;"",E46,0),"")</f>
        <v/>
      </c>
      <c r="AI33" s="106" t="str">
        <f>IF(AH33="","",IF(AH33&gt;0,ROUND(AH33/LARGE(AH31:AH45,1),3),0))</f>
        <v/>
      </c>
    </row>
    <row r="34" spans="1:35" ht="13.5" x14ac:dyDescent="0.25">
      <c r="A34" s="59" t="str">
        <f>+$A$15</f>
        <v/>
      </c>
      <c r="B34" s="24"/>
      <c r="C34" s="24"/>
      <c r="D34" s="24"/>
      <c r="E34" s="24"/>
      <c r="F34" s="24"/>
      <c r="G34" s="24"/>
      <c r="H34" s="22"/>
      <c r="I34" s="23"/>
      <c r="J34" s="22"/>
      <c r="K34" s="23"/>
      <c r="L34" s="22"/>
      <c r="M34" s="23"/>
      <c r="N34" s="22"/>
      <c r="O34" s="23"/>
      <c r="P34" s="22"/>
      <c r="Q34" s="23"/>
      <c r="R34" s="22"/>
      <c r="S34" s="23"/>
      <c r="T34" s="22"/>
      <c r="U34" s="23"/>
      <c r="V34" s="22"/>
      <c r="W34" s="23"/>
      <c r="X34" s="22"/>
      <c r="Y34" s="23"/>
      <c r="Z34" s="22"/>
      <c r="AA34" s="23"/>
      <c r="AB34" s="22"/>
      <c r="AC34" s="23"/>
      <c r="AE34" s="29" t="str">
        <f t="shared" si="3"/>
        <v/>
      </c>
      <c r="AG34" s="7" t="str">
        <f>+$A$15</f>
        <v/>
      </c>
      <c r="AH34" s="7" t="str">
        <f>IF(A34&lt;&gt;"",IF(AE34&lt;&gt;"",AE34,0)+IF(G46&lt;&gt;"",G46,0),"")</f>
        <v/>
      </c>
      <c r="AI34" s="106" t="str">
        <f>IF(AH34="","",IF(AH34&gt;0,ROUND(AH34/LARGE(AH31:AH45,1),3),0))</f>
        <v/>
      </c>
    </row>
    <row r="35" spans="1:35" ht="13.5" x14ac:dyDescent="0.25">
      <c r="A35" s="59" t="str">
        <f>+$A$16</f>
        <v/>
      </c>
      <c r="B35" s="24"/>
      <c r="C35" s="24"/>
      <c r="D35" s="24"/>
      <c r="E35" s="24"/>
      <c r="F35" s="24"/>
      <c r="G35" s="24"/>
      <c r="H35" s="24"/>
      <c r="I35" s="24"/>
      <c r="J35" s="22"/>
      <c r="K35" s="23"/>
      <c r="L35" s="22"/>
      <c r="M35" s="23"/>
      <c r="N35" s="22"/>
      <c r="O35" s="23"/>
      <c r="P35" s="22"/>
      <c r="Q35" s="23"/>
      <c r="R35" s="22"/>
      <c r="S35" s="23"/>
      <c r="T35" s="22"/>
      <c r="U35" s="23"/>
      <c r="V35" s="22"/>
      <c r="W35" s="23"/>
      <c r="X35" s="22"/>
      <c r="Y35" s="23"/>
      <c r="Z35" s="22"/>
      <c r="AA35" s="23"/>
      <c r="AB35" s="22"/>
      <c r="AC35" s="23"/>
      <c r="AE35" s="29" t="str">
        <f t="shared" si="3"/>
        <v/>
      </c>
      <c r="AG35" s="7" t="str">
        <f>+$A$16</f>
        <v/>
      </c>
      <c r="AH35" s="7" t="str">
        <f>IF(A35&lt;&gt;"",IF(AE35&lt;&gt;"",AE35,0)+IF(I46&lt;&gt;"",I46,0),"")</f>
        <v/>
      </c>
      <c r="AI35" s="106" t="str">
        <f>IF(AH35="","",IF(AH35&gt;0,ROUND(AH35/LARGE(AH31:AH45,1),3),0))</f>
        <v/>
      </c>
    </row>
    <row r="36" spans="1:35" ht="13.5" x14ac:dyDescent="0.25">
      <c r="A36" s="59" t="str">
        <f>+$A$17</f>
        <v/>
      </c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2"/>
      <c r="M36" s="23"/>
      <c r="N36" s="22"/>
      <c r="O36" s="23"/>
      <c r="P36" s="22"/>
      <c r="Q36" s="23"/>
      <c r="R36" s="22"/>
      <c r="S36" s="23"/>
      <c r="T36" s="22"/>
      <c r="U36" s="23"/>
      <c r="V36" s="22"/>
      <c r="W36" s="23"/>
      <c r="X36" s="22"/>
      <c r="Y36" s="23"/>
      <c r="Z36" s="22"/>
      <c r="AA36" s="23"/>
      <c r="AB36" s="22"/>
      <c r="AC36" s="23"/>
      <c r="AE36" s="29" t="str">
        <f t="shared" si="3"/>
        <v/>
      </c>
      <c r="AG36" s="7" t="str">
        <f>+$A$17</f>
        <v/>
      </c>
      <c r="AH36" s="7" t="str">
        <f>IF(A36&lt;&gt;"",IF(AE36&lt;&gt;"",AE36,0)+IF(K46&lt;&gt;"",K46,0),"")</f>
        <v/>
      </c>
      <c r="AI36" s="106" t="str">
        <f>IF(AH36="","",IF(AH36&gt;0,ROUND(AH36/LARGE(AH31:AH45,1),3),0))</f>
        <v/>
      </c>
    </row>
    <row r="37" spans="1:35" ht="13.5" x14ac:dyDescent="0.25">
      <c r="A37" s="59" t="str">
        <f>+$A$18</f>
        <v/>
      </c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2"/>
      <c r="O37" s="23"/>
      <c r="P37" s="22"/>
      <c r="Q37" s="23"/>
      <c r="R37" s="22"/>
      <c r="S37" s="23"/>
      <c r="T37" s="22"/>
      <c r="U37" s="23"/>
      <c r="V37" s="22"/>
      <c r="W37" s="23"/>
      <c r="X37" s="22"/>
      <c r="Y37" s="23"/>
      <c r="Z37" s="22"/>
      <c r="AA37" s="23"/>
      <c r="AB37" s="22"/>
      <c r="AC37" s="23"/>
      <c r="AE37" s="29" t="str">
        <f t="shared" si="3"/>
        <v/>
      </c>
      <c r="AG37" s="7" t="str">
        <f>+$A$18</f>
        <v/>
      </c>
      <c r="AH37" s="7" t="str">
        <f>IF(A37&lt;&gt;"",IF(AE37&lt;&gt;"",AE37,0)+IF(M46&lt;&gt;"",M46,0),"")</f>
        <v/>
      </c>
      <c r="AI37" s="106" t="str">
        <f>IF(AH37="","",IF(AH37&gt;0,ROUND(AH37/LARGE(AH31:AH45,1),3),0))</f>
        <v/>
      </c>
    </row>
    <row r="38" spans="1:35" ht="13.5" x14ac:dyDescent="0.25">
      <c r="A38" s="59" t="str">
        <f>+$A$19</f>
        <v/>
      </c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2"/>
      <c r="Q38" s="23"/>
      <c r="R38" s="22"/>
      <c r="S38" s="23"/>
      <c r="T38" s="22"/>
      <c r="U38" s="23"/>
      <c r="V38" s="22"/>
      <c r="W38" s="23"/>
      <c r="X38" s="22"/>
      <c r="Y38" s="23"/>
      <c r="Z38" s="22"/>
      <c r="AA38" s="23"/>
      <c r="AB38" s="22"/>
      <c r="AC38" s="23"/>
      <c r="AE38" s="29" t="str">
        <f t="shared" si="3"/>
        <v/>
      </c>
      <c r="AG38" s="7" t="str">
        <f>+$A$19</f>
        <v/>
      </c>
      <c r="AH38" s="7" t="str">
        <f>IF(A38&lt;&gt;"",IF(AE38&lt;&gt;"",AE38,0)+IF(O46&lt;&gt;"",O46,0),"")</f>
        <v/>
      </c>
      <c r="AI38" s="106" t="str">
        <f>IF(AH38="","",IF(AH38&gt;0,ROUND(AH38/LARGE(AH31:AH45,1),3),0))</f>
        <v/>
      </c>
    </row>
    <row r="39" spans="1:35" ht="13.5" x14ac:dyDescent="0.25">
      <c r="A39" s="59" t="str">
        <f>+$A$20</f>
        <v/>
      </c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2"/>
      <c r="S39" s="23"/>
      <c r="T39" s="22"/>
      <c r="U39" s="23"/>
      <c r="V39" s="22"/>
      <c r="W39" s="23"/>
      <c r="X39" s="22"/>
      <c r="Y39" s="23"/>
      <c r="Z39" s="22"/>
      <c r="AA39" s="23"/>
      <c r="AB39" s="22"/>
      <c r="AC39" s="23"/>
      <c r="AE39" s="29" t="str">
        <f t="shared" si="3"/>
        <v/>
      </c>
      <c r="AG39" s="7" t="str">
        <f>+$A$20</f>
        <v/>
      </c>
      <c r="AH39" s="7" t="str">
        <f>IF(A39&lt;&gt;"",IF(AE39&lt;&gt;"",AE39,0)+IF(Q46&lt;&gt;"",Q46,0),"")</f>
        <v/>
      </c>
      <c r="AI39" s="106" t="str">
        <f>IF(AH39="","",IF(AH39&gt;0,ROUND(AH39/LARGE(AH31:AH45,1),3),0))</f>
        <v/>
      </c>
    </row>
    <row r="40" spans="1:35" ht="13.5" x14ac:dyDescent="0.25">
      <c r="A40" s="59" t="str">
        <f>+$A$21</f>
        <v/>
      </c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2"/>
      <c r="U40" s="23"/>
      <c r="V40" s="22"/>
      <c r="W40" s="23"/>
      <c r="X40" s="22"/>
      <c r="Y40" s="23"/>
      <c r="Z40" s="22"/>
      <c r="AA40" s="23"/>
      <c r="AB40" s="22"/>
      <c r="AC40" s="23"/>
      <c r="AE40" s="29" t="str">
        <f t="shared" si="3"/>
        <v/>
      </c>
      <c r="AG40" s="7" t="str">
        <f>+$A$21</f>
        <v/>
      </c>
      <c r="AH40" s="7" t="str">
        <f>IF(A40&lt;&gt;"",IF(AE40&lt;&gt;"",AE40,0)+IF(S46&lt;&gt;"",S46,0),"")</f>
        <v/>
      </c>
      <c r="AI40" s="106" t="str">
        <f>IF(AH40="","",IF(AH40&gt;0,ROUND(AH40/LARGE(AH31:AH45,1),3),0))</f>
        <v/>
      </c>
    </row>
    <row r="41" spans="1:35" ht="13.5" x14ac:dyDescent="0.25">
      <c r="A41" s="59" t="str">
        <f>+$A$22</f>
        <v/>
      </c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2"/>
      <c r="W41" s="23"/>
      <c r="X41" s="22"/>
      <c r="Y41" s="23"/>
      <c r="Z41" s="22"/>
      <c r="AA41" s="23"/>
      <c r="AB41" s="22"/>
      <c r="AC41" s="23"/>
      <c r="AE41" s="29" t="str">
        <f t="shared" si="3"/>
        <v/>
      </c>
      <c r="AG41" s="7" t="str">
        <f>+$A$22</f>
        <v/>
      </c>
      <c r="AH41" s="7" t="str">
        <f>IF(A41&lt;&gt;"",IF(AE41&lt;&gt;"",AE41,0)+IF(U46&lt;&gt;"",U46,0),"")</f>
        <v/>
      </c>
      <c r="AI41" s="106" t="str">
        <f>IF(AH41="","",IF(AH41&gt;0,ROUND(AH41/LARGE(AH31:AH45,1),3),0))</f>
        <v/>
      </c>
    </row>
    <row r="42" spans="1:35" ht="13.5" x14ac:dyDescent="0.25">
      <c r="A42" s="59" t="str">
        <f>+$A$23</f>
        <v/>
      </c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2"/>
      <c r="Y42" s="23"/>
      <c r="Z42" s="22"/>
      <c r="AA42" s="23"/>
      <c r="AB42" s="22"/>
      <c r="AC42" s="23"/>
      <c r="AE42" s="29" t="str">
        <f t="shared" si="3"/>
        <v/>
      </c>
      <c r="AG42" s="7" t="str">
        <f>+$A$23</f>
        <v/>
      </c>
      <c r="AH42" s="7" t="str">
        <f>IF(A42&lt;&gt;"",IF(AE42&lt;&gt;"",AE42,0)+IF(W46&lt;&gt;"",W46,0),"")</f>
        <v/>
      </c>
      <c r="AI42" s="106" t="str">
        <f>IF(AH42="","",IF(AH42&gt;0,ROUND(AH42/LARGE(AH31:AH45,1),3),0))</f>
        <v/>
      </c>
    </row>
    <row r="43" spans="1:35" ht="13.5" x14ac:dyDescent="0.25">
      <c r="A43" s="59" t="str">
        <f>+$A$24</f>
        <v/>
      </c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2"/>
      <c r="AA43" s="23"/>
      <c r="AB43" s="22"/>
      <c r="AC43" s="23"/>
      <c r="AE43" s="29" t="str">
        <f t="shared" si="3"/>
        <v/>
      </c>
      <c r="AG43" s="7" t="str">
        <f>+$A$24</f>
        <v/>
      </c>
      <c r="AH43" s="7" t="str">
        <f>IF(A43&lt;&gt;"",IF(AE43&lt;&gt;"",AE43,0)+IF(Y46&lt;&gt;"",Y46,0),"")</f>
        <v/>
      </c>
      <c r="AI43" s="106" t="str">
        <f>IF(AH43="","",IF(AH43&gt;0,ROUND(AH43/LARGE(AH31:AH45,1),3),0))</f>
        <v/>
      </c>
    </row>
    <row r="44" spans="1:35" ht="13.5" x14ac:dyDescent="0.25">
      <c r="A44" s="59" t="str">
        <f>+$A$25</f>
        <v/>
      </c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2"/>
      <c r="AC44" s="23"/>
      <c r="AE44" s="29" t="str">
        <f t="shared" si="3"/>
        <v/>
      </c>
      <c r="AG44" s="7" t="str">
        <f>+$A$25</f>
        <v/>
      </c>
      <c r="AH44" s="7" t="str">
        <f>IF(A44&lt;&gt;"",IF(AE44&lt;&gt;"",AE44,0)+IF(AA46&lt;&gt;"",AA46,0),"")</f>
        <v/>
      </c>
      <c r="AI44" s="106" t="str">
        <f>IF(AH44="","",IF(AH44&gt;0,ROUND(AH44/LARGE(AH31:AH45,1),3),0))</f>
        <v/>
      </c>
    </row>
    <row r="45" spans="1:35" x14ac:dyDescent="0.2">
      <c r="A45" s="59" t="str">
        <f>+$A$26</f>
        <v/>
      </c>
      <c r="C45" s="3"/>
      <c r="AE45" s="26"/>
      <c r="AG45" s="40" t="str">
        <f>+$A$26</f>
        <v/>
      </c>
      <c r="AH45" s="40" t="str">
        <f>IF(A45&lt;&gt;"",IF(AE45&lt;&gt;"",AE45,0)+IF(AC46&lt;&gt;"",AC46,0),"")</f>
        <v/>
      </c>
      <c r="AI45" s="107" t="str">
        <f>IF(AH45="","",IF(AH45&gt;0,ROUND(AH45/LARGE(AH31:AH45,1),3),0))</f>
        <v/>
      </c>
    </row>
    <row r="46" spans="1:35" s="26" customFormat="1" x14ac:dyDescent="0.2">
      <c r="C46" s="27" t="str">
        <f>IF(C30="","",SUM(C31:C44))</f>
        <v/>
      </c>
      <c r="E46" s="27" t="str">
        <f>IF(E30="","",SUM(E31:E44))</f>
        <v/>
      </c>
      <c r="G46" s="27" t="str">
        <f>IF(G30="","",SUM(G31:G44))</f>
        <v/>
      </c>
      <c r="I46" s="27" t="str">
        <f>IF(I30="","",SUM(I31:I44))</f>
        <v/>
      </c>
      <c r="K46" s="27" t="str">
        <f>IF(K30="","",SUM(K31:K44))</f>
        <v/>
      </c>
      <c r="M46" s="27" t="str">
        <f>IF(M30="","",SUM(M31:M44))</f>
        <v/>
      </c>
      <c r="O46" s="27" t="str">
        <f>IF(O30="","",SUM(O31:O44))</f>
        <v/>
      </c>
      <c r="Q46" s="27" t="str">
        <f>IF(Q30="","",SUM(Q31:Q44))</f>
        <v/>
      </c>
      <c r="S46" s="27" t="str">
        <f>IF(S30="","",SUM(S31:S44))</f>
        <v/>
      </c>
      <c r="U46" s="27" t="str">
        <f>IF(U30="","",SUM(U31:U44))</f>
        <v/>
      </c>
      <c r="W46" s="27" t="str">
        <f>IF(W30="","",SUM(W31:W44))</f>
        <v/>
      </c>
      <c r="X46" s="27"/>
      <c r="Y46" s="27" t="str">
        <f>IF(Y30="","",SUM(Y31:Y44))</f>
        <v/>
      </c>
      <c r="AA46" s="27" t="str">
        <f>IF(AA30="","",SUM(AA31:AA44))</f>
        <v/>
      </c>
      <c r="AC46" s="27" t="str">
        <f>IF(AC30="","",SUM(AC31:AC44))</f>
        <v/>
      </c>
      <c r="AG46" s="41"/>
      <c r="AH46" s="93"/>
      <c r="AI46" s="41"/>
    </row>
    <row r="47" spans="1:35" ht="24" customHeight="1" x14ac:dyDescent="0.2">
      <c r="AC47" s="8" t="str">
        <f>"Firma ("&amp;Anagrafica!B89&amp;")"</f>
        <v>Firma (Commissario 1)</v>
      </c>
      <c r="AE47" s="88"/>
      <c r="AF47" s="88"/>
      <c r="AG47" s="89"/>
      <c r="AH47" s="88"/>
      <c r="AI47" s="88"/>
    </row>
    <row r="48" spans="1:35" ht="18.75" x14ac:dyDescent="0.3">
      <c r="A48" s="19" t="str">
        <f>IF(Anagrafica!A90&lt;&gt;"",Anagrafica!A90&amp;" - "&amp;Anagrafica!B90,"")</f>
        <v>2 - Commissario 2</v>
      </c>
      <c r="B48" s="20"/>
      <c r="D48" s="1"/>
      <c r="AE48" s="90"/>
      <c r="AF48" s="90"/>
      <c r="AG48" s="91"/>
      <c r="AH48" s="90"/>
      <c r="AI48" s="90"/>
    </row>
    <row r="49" spans="1:35" s="5" customFormat="1" ht="13.5" customHeight="1" x14ac:dyDescent="0.2">
      <c r="A49" s="4" t="s">
        <v>10</v>
      </c>
      <c r="C49" s="60" t="str">
        <f>$A$13</f>
        <v/>
      </c>
      <c r="E49" s="60" t="str">
        <f>+$A$14</f>
        <v/>
      </c>
      <c r="G49" s="60" t="str">
        <f>+$A$15</f>
        <v/>
      </c>
      <c r="I49" s="60" t="str">
        <f>+$A$16</f>
        <v/>
      </c>
      <c r="K49" s="60" t="str">
        <f>+$A$17</f>
        <v/>
      </c>
      <c r="M49" s="60" t="str">
        <f>+$A$18</f>
        <v/>
      </c>
      <c r="O49" s="60" t="str">
        <f>+$A$19</f>
        <v/>
      </c>
      <c r="Q49" s="60" t="str">
        <f>+$A$20</f>
        <v/>
      </c>
      <c r="S49" s="60" t="str">
        <f>+$A$21</f>
        <v/>
      </c>
      <c r="U49" s="60" t="str">
        <f>+$A$22</f>
        <v/>
      </c>
      <c r="W49" s="60" t="str">
        <f>+$A$23</f>
        <v/>
      </c>
      <c r="Y49" s="60" t="str">
        <f>+$A$24</f>
        <v/>
      </c>
      <c r="AA49" s="60" t="str">
        <f>+$A$25</f>
        <v/>
      </c>
      <c r="AC49" s="60" t="str">
        <f>+$A$26</f>
        <v/>
      </c>
      <c r="AE49" s="26"/>
      <c r="AG49" s="4" t="s">
        <v>10</v>
      </c>
      <c r="AH49" s="5" t="s">
        <v>1</v>
      </c>
      <c r="AI49" s="5" t="s">
        <v>0</v>
      </c>
    </row>
    <row r="50" spans="1:35" ht="13.5" x14ac:dyDescent="0.25">
      <c r="A50" s="59" t="str">
        <f>+$A$12</f>
        <v/>
      </c>
      <c r="B50" s="22"/>
      <c r="C50" s="23"/>
      <c r="D50" s="22"/>
      <c r="E50" s="23"/>
      <c r="F50" s="22"/>
      <c r="G50" s="23"/>
      <c r="H50" s="22"/>
      <c r="I50" s="23"/>
      <c r="J50" s="22"/>
      <c r="K50" s="23"/>
      <c r="L50" s="22"/>
      <c r="M50" s="23"/>
      <c r="N50" s="22"/>
      <c r="O50" s="23"/>
      <c r="P50" s="22"/>
      <c r="Q50" s="23"/>
      <c r="R50" s="22"/>
      <c r="S50" s="23"/>
      <c r="T50" s="22"/>
      <c r="U50" s="23"/>
      <c r="V50" s="22"/>
      <c r="W50" s="23"/>
      <c r="X50" s="22"/>
      <c r="Y50" s="23"/>
      <c r="Z50" s="22"/>
      <c r="AA50" s="23"/>
      <c r="AB50" s="22"/>
      <c r="AC50" s="23"/>
      <c r="AE50" s="29" t="str">
        <f t="shared" ref="AE50:AE63" si="4">IF(OR(A50="",AND(A50&lt;&gt;"",A51="")),"",SUM(B50,D50,F50,H50,J50,L50,N50,P50,R50,T50,V50,X50,Z50,AB50))</f>
        <v/>
      </c>
      <c r="AG50" s="6" t="str">
        <f>+$A$12</f>
        <v/>
      </c>
      <c r="AH50" s="6" t="str">
        <f>IF(A50&lt;&gt;"",AE50,"")</f>
        <v/>
      </c>
      <c r="AI50" s="105" t="str">
        <f>IF(AH50="","",IF(AH50&gt;0,ROUND(AH50/LARGE(AH50:AH64,1),3),0))</f>
        <v/>
      </c>
    </row>
    <row r="51" spans="1:35" ht="13.5" x14ac:dyDescent="0.25">
      <c r="A51" s="59" t="str">
        <f>+$A$13</f>
        <v/>
      </c>
      <c r="B51" s="24"/>
      <c r="C51" s="24"/>
      <c r="D51" s="22"/>
      <c r="E51" s="23"/>
      <c r="F51" s="22"/>
      <c r="G51" s="23"/>
      <c r="H51" s="22"/>
      <c r="I51" s="23"/>
      <c r="J51" s="22"/>
      <c r="K51" s="23"/>
      <c r="L51" s="22"/>
      <c r="M51" s="23"/>
      <c r="N51" s="22"/>
      <c r="O51" s="23"/>
      <c r="P51" s="22"/>
      <c r="Q51" s="23"/>
      <c r="R51" s="22"/>
      <c r="S51" s="23"/>
      <c r="T51" s="22"/>
      <c r="U51" s="23"/>
      <c r="V51" s="22"/>
      <c r="W51" s="23"/>
      <c r="X51" s="22"/>
      <c r="Y51" s="23"/>
      <c r="Z51" s="22"/>
      <c r="AA51" s="23"/>
      <c r="AB51" s="22"/>
      <c r="AC51" s="23"/>
      <c r="AE51" s="29" t="str">
        <f t="shared" si="4"/>
        <v/>
      </c>
      <c r="AG51" s="7" t="str">
        <f>+$A$13</f>
        <v/>
      </c>
      <c r="AH51" s="7" t="str">
        <f>IF(A51&lt;&gt;"",IF(AE51&lt;&gt;"",AE51,0)+IF(C65&lt;&gt;"",C65,0),"")</f>
        <v/>
      </c>
      <c r="AI51" s="106" t="str">
        <f>IF(AH51="","",IF(AH51&gt;0,ROUND(AH51/LARGE(AH50:AH64,1),3),0))</f>
        <v/>
      </c>
    </row>
    <row r="52" spans="1:35" ht="13.5" x14ac:dyDescent="0.25">
      <c r="A52" s="59" t="str">
        <f>+$A$14</f>
        <v/>
      </c>
      <c r="B52" s="24"/>
      <c r="C52" s="24"/>
      <c r="D52" s="24"/>
      <c r="E52" s="24"/>
      <c r="F52" s="22"/>
      <c r="G52" s="23"/>
      <c r="H52" s="22"/>
      <c r="I52" s="23"/>
      <c r="J52" s="22"/>
      <c r="K52" s="23"/>
      <c r="L52" s="22"/>
      <c r="M52" s="23"/>
      <c r="N52" s="22"/>
      <c r="O52" s="23"/>
      <c r="P52" s="22"/>
      <c r="Q52" s="23"/>
      <c r="R52" s="22"/>
      <c r="S52" s="23"/>
      <c r="T52" s="22"/>
      <c r="U52" s="23"/>
      <c r="V52" s="22"/>
      <c r="W52" s="23"/>
      <c r="X52" s="22"/>
      <c r="Y52" s="23"/>
      <c r="Z52" s="22"/>
      <c r="AA52" s="23"/>
      <c r="AB52" s="22"/>
      <c r="AC52" s="23"/>
      <c r="AE52" s="29" t="str">
        <f t="shared" si="4"/>
        <v/>
      </c>
      <c r="AG52" s="7" t="str">
        <f>+$A$14</f>
        <v/>
      </c>
      <c r="AH52" s="7" t="str">
        <f>IF(A52&lt;&gt;"",IF(AE52&lt;&gt;"",AE52,0)+IF(E65&lt;&gt;"",E65,0),"")</f>
        <v/>
      </c>
      <c r="AI52" s="106" t="str">
        <f>IF(AH52="","",IF(AH52&gt;0,ROUND(AH52/LARGE(AH50:AH64,1),3),0))</f>
        <v/>
      </c>
    </row>
    <row r="53" spans="1:35" ht="13.5" x14ac:dyDescent="0.25">
      <c r="A53" s="59" t="str">
        <f>+$A$15</f>
        <v/>
      </c>
      <c r="B53" s="24"/>
      <c r="C53" s="24"/>
      <c r="D53" s="24"/>
      <c r="E53" s="24"/>
      <c r="F53" s="24"/>
      <c r="G53" s="24"/>
      <c r="H53" s="22"/>
      <c r="I53" s="23"/>
      <c r="J53" s="22"/>
      <c r="K53" s="23"/>
      <c r="L53" s="22"/>
      <c r="M53" s="23"/>
      <c r="N53" s="22"/>
      <c r="O53" s="23"/>
      <c r="P53" s="22"/>
      <c r="Q53" s="23"/>
      <c r="R53" s="22"/>
      <c r="S53" s="23"/>
      <c r="T53" s="22"/>
      <c r="U53" s="23"/>
      <c r="V53" s="22"/>
      <c r="W53" s="23"/>
      <c r="X53" s="22"/>
      <c r="Y53" s="23"/>
      <c r="Z53" s="22"/>
      <c r="AA53" s="23"/>
      <c r="AB53" s="22"/>
      <c r="AC53" s="23"/>
      <c r="AE53" s="29" t="str">
        <f t="shared" si="4"/>
        <v/>
      </c>
      <c r="AG53" s="7" t="str">
        <f>+$A$15</f>
        <v/>
      </c>
      <c r="AH53" s="7" t="str">
        <f>IF(A53&lt;&gt;"",IF(AE53&lt;&gt;"",AE53,0)+IF(G65&lt;&gt;"",G65,0),"")</f>
        <v/>
      </c>
      <c r="AI53" s="106" t="str">
        <f>IF(AH53="","",IF(AH53&gt;0,ROUND(AH53/LARGE(AH50:AH64,1),3),0))</f>
        <v/>
      </c>
    </row>
    <row r="54" spans="1:35" ht="13.5" x14ac:dyDescent="0.25">
      <c r="A54" s="59" t="str">
        <f>+$A$16</f>
        <v/>
      </c>
      <c r="B54" s="24"/>
      <c r="C54" s="24"/>
      <c r="D54" s="24"/>
      <c r="E54" s="24"/>
      <c r="F54" s="24"/>
      <c r="G54" s="24"/>
      <c r="H54" s="24"/>
      <c r="I54" s="24"/>
      <c r="J54" s="22"/>
      <c r="K54" s="23"/>
      <c r="L54" s="22"/>
      <c r="M54" s="23"/>
      <c r="N54" s="22"/>
      <c r="O54" s="23"/>
      <c r="P54" s="22"/>
      <c r="Q54" s="23"/>
      <c r="R54" s="22"/>
      <c r="S54" s="23"/>
      <c r="T54" s="22"/>
      <c r="U54" s="23"/>
      <c r="V54" s="22"/>
      <c r="W54" s="23"/>
      <c r="X54" s="22"/>
      <c r="Y54" s="23"/>
      <c r="Z54" s="22"/>
      <c r="AA54" s="23"/>
      <c r="AB54" s="22"/>
      <c r="AC54" s="23"/>
      <c r="AE54" s="29" t="str">
        <f t="shared" si="4"/>
        <v/>
      </c>
      <c r="AG54" s="7" t="str">
        <f>+$A$16</f>
        <v/>
      </c>
      <c r="AH54" s="7" t="str">
        <f>IF(A54&lt;&gt;"",IF(AE54&lt;&gt;"",AE54,0)+IF(I65&lt;&gt;"",I65,0),"")</f>
        <v/>
      </c>
      <c r="AI54" s="106" t="str">
        <f>IF(AH54="","",IF(AH54&gt;0,ROUND(AH54/LARGE(AH50:AH64,1),3),0))</f>
        <v/>
      </c>
    </row>
    <row r="55" spans="1:35" ht="13.5" x14ac:dyDescent="0.25">
      <c r="A55" s="59" t="str">
        <f>+$A$17</f>
        <v/>
      </c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2"/>
      <c r="M55" s="23"/>
      <c r="N55" s="22"/>
      <c r="O55" s="23"/>
      <c r="P55" s="22"/>
      <c r="Q55" s="23"/>
      <c r="R55" s="22"/>
      <c r="S55" s="23"/>
      <c r="T55" s="22"/>
      <c r="U55" s="23"/>
      <c r="V55" s="22"/>
      <c r="W55" s="23"/>
      <c r="X55" s="22"/>
      <c r="Y55" s="23"/>
      <c r="Z55" s="22"/>
      <c r="AA55" s="23"/>
      <c r="AB55" s="22"/>
      <c r="AC55" s="23"/>
      <c r="AE55" s="29" t="str">
        <f t="shared" si="4"/>
        <v/>
      </c>
      <c r="AG55" s="7" t="str">
        <f>+$A$17</f>
        <v/>
      </c>
      <c r="AH55" s="7" t="str">
        <f>IF(A55&lt;&gt;"",IF(AE55&lt;&gt;"",AE55,0)+IF(K65&lt;&gt;"",K65,0),"")</f>
        <v/>
      </c>
      <c r="AI55" s="106" t="str">
        <f>IF(AH55="","",IF(AH55&gt;0,ROUND(AH55/LARGE(AH50:AH64,1),3),0))</f>
        <v/>
      </c>
    </row>
    <row r="56" spans="1:35" ht="13.5" x14ac:dyDescent="0.25">
      <c r="A56" s="59" t="str">
        <f>+$A$18</f>
        <v/>
      </c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2"/>
      <c r="O56" s="23"/>
      <c r="P56" s="22"/>
      <c r="Q56" s="23"/>
      <c r="R56" s="22"/>
      <c r="S56" s="23"/>
      <c r="T56" s="22"/>
      <c r="U56" s="23"/>
      <c r="V56" s="22"/>
      <c r="W56" s="23"/>
      <c r="X56" s="22"/>
      <c r="Y56" s="23"/>
      <c r="Z56" s="22"/>
      <c r="AA56" s="23"/>
      <c r="AB56" s="22"/>
      <c r="AC56" s="23"/>
      <c r="AE56" s="29" t="str">
        <f t="shared" si="4"/>
        <v/>
      </c>
      <c r="AG56" s="7" t="str">
        <f>+$A$18</f>
        <v/>
      </c>
      <c r="AH56" s="7" t="str">
        <f>IF(A56&lt;&gt;"",IF(AE56&lt;&gt;"",AE56,0)+IF(M65&lt;&gt;"",M65,0),"")</f>
        <v/>
      </c>
      <c r="AI56" s="106" t="str">
        <f>IF(AH56="","",IF(AH56&gt;0,ROUND(AH56/LARGE(AH50:AH64,1),3),0))</f>
        <v/>
      </c>
    </row>
    <row r="57" spans="1:35" ht="13.5" x14ac:dyDescent="0.25">
      <c r="A57" s="59" t="str">
        <f>+$A$19</f>
        <v/>
      </c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2"/>
      <c r="Q57" s="23"/>
      <c r="R57" s="22"/>
      <c r="S57" s="23"/>
      <c r="T57" s="22"/>
      <c r="U57" s="23"/>
      <c r="V57" s="22"/>
      <c r="W57" s="23"/>
      <c r="X57" s="22"/>
      <c r="Y57" s="23"/>
      <c r="Z57" s="22"/>
      <c r="AA57" s="23"/>
      <c r="AB57" s="22"/>
      <c r="AC57" s="23"/>
      <c r="AE57" s="29" t="str">
        <f t="shared" si="4"/>
        <v/>
      </c>
      <c r="AG57" s="7" t="str">
        <f>+$A$19</f>
        <v/>
      </c>
      <c r="AH57" s="7" t="str">
        <f>IF(A57&lt;&gt;"",IF(AE57&lt;&gt;"",AE57,0)+IF(O65&lt;&gt;"",O65,0),"")</f>
        <v/>
      </c>
      <c r="AI57" s="106" t="str">
        <f>IF(AH57="","",IF(AH57&gt;0,ROUND(AH57/LARGE(AH50:AH64,1),3),0))</f>
        <v/>
      </c>
    </row>
    <row r="58" spans="1:35" ht="13.5" x14ac:dyDescent="0.25">
      <c r="A58" s="59" t="str">
        <f>+$A$20</f>
        <v/>
      </c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2"/>
      <c r="S58" s="23"/>
      <c r="T58" s="22"/>
      <c r="U58" s="23"/>
      <c r="V58" s="22"/>
      <c r="W58" s="23"/>
      <c r="X58" s="22"/>
      <c r="Y58" s="23"/>
      <c r="Z58" s="22"/>
      <c r="AA58" s="23"/>
      <c r="AB58" s="22"/>
      <c r="AC58" s="23"/>
      <c r="AE58" s="29" t="str">
        <f t="shared" si="4"/>
        <v/>
      </c>
      <c r="AG58" s="7" t="str">
        <f>+$A$20</f>
        <v/>
      </c>
      <c r="AH58" s="7" t="str">
        <f>IF(A58&lt;&gt;"",IF(AE58&lt;&gt;"",AE58,0)+IF(Q65&lt;&gt;"",Q65,0),"")</f>
        <v/>
      </c>
      <c r="AI58" s="106" t="str">
        <f>IF(AH58="","",IF(AH58&gt;0,ROUND(AH58/LARGE(AH50:AH64,1),3),0))</f>
        <v/>
      </c>
    </row>
    <row r="59" spans="1:35" ht="13.5" x14ac:dyDescent="0.25">
      <c r="A59" s="59" t="str">
        <f>+$A$21</f>
        <v/>
      </c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2"/>
      <c r="U59" s="23"/>
      <c r="V59" s="22"/>
      <c r="W59" s="23"/>
      <c r="X59" s="22"/>
      <c r="Y59" s="23"/>
      <c r="Z59" s="22"/>
      <c r="AA59" s="23"/>
      <c r="AB59" s="22"/>
      <c r="AC59" s="23"/>
      <c r="AE59" s="29" t="str">
        <f t="shared" si="4"/>
        <v/>
      </c>
      <c r="AG59" s="7" t="str">
        <f>+$A$21</f>
        <v/>
      </c>
      <c r="AH59" s="7" t="str">
        <f>IF(A59&lt;&gt;"",IF(AE59&lt;&gt;"",AE59,0)+IF(S65&lt;&gt;"",S65,0),"")</f>
        <v/>
      </c>
      <c r="AI59" s="106" t="str">
        <f>IF(AH59="","",IF(AH59&gt;0,ROUND(AH59/LARGE(AH50:AH64,1),3),0))</f>
        <v/>
      </c>
    </row>
    <row r="60" spans="1:35" ht="13.5" x14ac:dyDescent="0.25">
      <c r="A60" s="59" t="str">
        <f>+$A$22</f>
        <v/>
      </c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2"/>
      <c r="W60" s="23"/>
      <c r="X60" s="22"/>
      <c r="Y60" s="23"/>
      <c r="Z60" s="22"/>
      <c r="AA60" s="23"/>
      <c r="AB60" s="22"/>
      <c r="AC60" s="23"/>
      <c r="AE60" s="29" t="str">
        <f t="shared" si="4"/>
        <v/>
      </c>
      <c r="AG60" s="7" t="str">
        <f>+$A$22</f>
        <v/>
      </c>
      <c r="AH60" s="7" t="str">
        <f>IF(A60&lt;&gt;"",IF(AE60&lt;&gt;"",AE60,0)+IF(U65&lt;&gt;"",U65,0),"")</f>
        <v/>
      </c>
      <c r="AI60" s="106" t="str">
        <f>IF(AH60="","",IF(AH60&gt;0,ROUND(AH60/LARGE(AH50:AH64,1),3),0))</f>
        <v/>
      </c>
    </row>
    <row r="61" spans="1:35" ht="13.5" x14ac:dyDescent="0.25">
      <c r="A61" s="59" t="str">
        <f>+$A$23</f>
        <v/>
      </c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2"/>
      <c r="Y61" s="23"/>
      <c r="Z61" s="22"/>
      <c r="AA61" s="23"/>
      <c r="AB61" s="22"/>
      <c r="AC61" s="23"/>
      <c r="AE61" s="29" t="str">
        <f t="shared" si="4"/>
        <v/>
      </c>
      <c r="AG61" s="7" t="str">
        <f>+$A$23</f>
        <v/>
      </c>
      <c r="AH61" s="7" t="str">
        <f>IF(A61&lt;&gt;"",IF(AE61&lt;&gt;"",AE61,0)+IF(W65&lt;&gt;"",W65,0),"")</f>
        <v/>
      </c>
      <c r="AI61" s="106" t="str">
        <f>IF(AH61="","",IF(AH61&gt;0,ROUND(AH61/LARGE(AH50:AH64,1),3),0))</f>
        <v/>
      </c>
    </row>
    <row r="62" spans="1:35" ht="13.5" x14ac:dyDescent="0.25">
      <c r="A62" s="59" t="str">
        <f>+$A$24</f>
        <v/>
      </c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2"/>
      <c r="AA62" s="23"/>
      <c r="AB62" s="22"/>
      <c r="AC62" s="23"/>
      <c r="AE62" s="29" t="str">
        <f t="shared" si="4"/>
        <v/>
      </c>
      <c r="AG62" s="7" t="str">
        <f>+$A$24</f>
        <v/>
      </c>
      <c r="AH62" s="7" t="str">
        <f>IF(A62&lt;&gt;"",IF(AE62&lt;&gt;"",AE62,0)+IF(Y65&lt;&gt;"",Y65,0),"")</f>
        <v/>
      </c>
      <c r="AI62" s="106" t="str">
        <f>IF(AH62="","",IF(AH62&gt;0,ROUND(AH62/LARGE(AH50:AH64,1),3),0))</f>
        <v/>
      </c>
    </row>
    <row r="63" spans="1:35" ht="13.5" x14ac:dyDescent="0.25">
      <c r="A63" s="59" t="str">
        <f>+$A$25</f>
        <v/>
      </c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2"/>
      <c r="AC63" s="23"/>
      <c r="AE63" s="29" t="str">
        <f t="shared" si="4"/>
        <v/>
      </c>
      <c r="AG63" s="7" t="str">
        <f>+$A$25</f>
        <v/>
      </c>
      <c r="AH63" s="7" t="str">
        <f>IF(A63&lt;&gt;"",IF(AE63&lt;&gt;"",AE63,0)+IF(AA65&lt;&gt;"",AA65,0),"")</f>
        <v/>
      </c>
      <c r="AI63" s="106" t="str">
        <f>IF(AH63="","",IF(AH63&gt;0,ROUND(AH63/LARGE(AH50:AH64,1),3),0))</f>
        <v/>
      </c>
    </row>
    <row r="64" spans="1:35" x14ac:dyDescent="0.2">
      <c r="A64" s="59" t="str">
        <f>+$A$26</f>
        <v/>
      </c>
      <c r="C64" s="3"/>
      <c r="AE64" s="26"/>
      <c r="AG64" s="40" t="str">
        <f>+$A$26</f>
        <v/>
      </c>
      <c r="AH64" s="40" t="str">
        <f>IF(A64&lt;&gt;"",IF(AE64&lt;&gt;"",AE64,0)+IF(AC65&lt;&gt;"",AC65,0),"")</f>
        <v/>
      </c>
      <c r="AI64" s="107" t="str">
        <f>IF(AH64="","",IF(AH64&gt;0,ROUND(AH64/LARGE(AH50:AH64,1),3),0))</f>
        <v/>
      </c>
    </row>
    <row r="65" spans="1:35" s="26" customFormat="1" x14ac:dyDescent="0.2">
      <c r="C65" s="27" t="str">
        <f>IF(C49="","",SUM(C50:C63))</f>
        <v/>
      </c>
      <c r="E65" s="27" t="str">
        <f>IF(E49="","",SUM(E50:E63))</f>
        <v/>
      </c>
      <c r="G65" s="27" t="str">
        <f>IF(G49="","",SUM(G50:G63))</f>
        <v/>
      </c>
      <c r="I65" s="27" t="str">
        <f>IF(I49="","",SUM(I50:I63))</f>
        <v/>
      </c>
      <c r="K65" s="27" t="str">
        <f>IF(K49="","",SUM(K50:K63))</f>
        <v/>
      </c>
      <c r="M65" s="27" t="str">
        <f>IF(M49="","",SUM(M50:M63))</f>
        <v/>
      </c>
      <c r="O65" s="27" t="str">
        <f>IF(O49="","",SUM(O50:O63))</f>
        <v/>
      </c>
      <c r="Q65" s="27" t="str">
        <f>IF(Q49="","",SUM(Q50:Q63))</f>
        <v/>
      </c>
      <c r="S65" s="27" t="str">
        <f>IF(S49="","",SUM(S50:S63))</f>
        <v/>
      </c>
      <c r="U65" s="27" t="str">
        <f>IF(U49="","",SUM(U50:U63))</f>
        <v/>
      </c>
      <c r="W65" s="27" t="str">
        <f>IF(W49="","",SUM(W50:W63))</f>
        <v/>
      </c>
      <c r="X65" s="27"/>
      <c r="Y65" s="27" t="str">
        <f>IF(Y49="","",SUM(Y50:Y63))</f>
        <v/>
      </c>
      <c r="AA65" s="27" t="str">
        <f>IF(AA49="","",SUM(AA50:AA63))</f>
        <v/>
      </c>
      <c r="AC65" s="27" t="str">
        <f>IF(AC49="","",SUM(AC50:AC63))</f>
        <v/>
      </c>
      <c r="AG65" s="41"/>
      <c r="AH65" s="93"/>
      <c r="AI65" s="41"/>
    </row>
    <row r="66" spans="1:35" ht="24" customHeight="1" x14ac:dyDescent="0.2">
      <c r="AC66" s="8" t="str">
        <f>"Firma ("&amp;Anagrafica!B90&amp;")"</f>
        <v>Firma (Commissario 2)</v>
      </c>
      <c r="AE66" s="88"/>
      <c r="AF66" s="88"/>
      <c r="AG66" s="89"/>
      <c r="AH66" s="88"/>
      <c r="AI66" s="88"/>
    </row>
    <row r="67" spans="1:35" ht="18.75" x14ac:dyDescent="0.3">
      <c r="A67" s="19" t="str">
        <f>IF(Anagrafica!A91&lt;&gt;"",Anagrafica!A91&amp;" - "&amp;Anagrafica!B91,"")</f>
        <v>3 - Commissario 3</v>
      </c>
      <c r="B67" s="20"/>
      <c r="D67" s="1"/>
    </row>
    <row r="68" spans="1:35" s="5" customFormat="1" ht="13.5" customHeight="1" x14ac:dyDescent="0.2">
      <c r="A68" s="4" t="s">
        <v>10</v>
      </c>
      <c r="C68" s="60" t="str">
        <f>$A$13</f>
        <v/>
      </c>
      <c r="E68" s="60" t="str">
        <f>+$A$14</f>
        <v/>
      </c>
      <c r="G68" s="60" t="str">
        <f>+$A$15</f>
        <v/>
      </c>
      <c r="I68" s="60" t="str">
        <f>+$A$16</f>
        <v/>
      </c>
      <c r="K68" s="60" t="str">
        <f>+$A$17</f>
        <v/>
      </c>
      <c r="M68" s="60" t="str">
        <f>+$A$18</f>
        <v/>
      </c>
      <c r="O68" s="60" t="str">
        <f>+$A$19</f>
        <v/>
      </c>
      <c r="Q68" s="60" t="str">
        <f>+$A$20</f>
        <v/>
      </c>
      <c r="S68" s="60" t="str">
        <f>+$A$21</f>
        <v/>
      </c>
      <c r="U68" s="60" t="str">
        <f>+$A$22</f>
        <v/>
      </c>
      <c r="W68" s="60" t="str">
        <f>+$A$23</f>
        <v/>
      </c>
      <c r="Y68" s="60" t="str">
        <f>+$A$24</f>
        <v/>
      </c>
      <c r="AA68" s="60" t="str">
        <f>+$A$25</f>
        <v/>
      </c>
      <c r="AC68" s="60" t="str">
        <f>+$A$26</f>
        <v/>
      </c>
      <c r="AE68" s="26"/>
      <c r="AG68" s="4" t="s">
        <v>10</v>
      </c>
      <c r="AH68" s="5" t="s">
        <v>1</v>
      </c>
      <c r="AI68" s="5" t="s">
        <v>0</v>
      </c>
    </row>
    <row r="69" spans="1:35" ht="13.5" x14ac:dyDescent="0.25">
      <c r="A69" s="59" t="str">
        <f>+$A$12</f>
        <v/>
      </c>
      <c r="B69" s="22"/>
      <c r="C69" s="23"/>
      <c r="D69" s="22"/>
      <c r="E69" s="23"/>
      <c r="F69" s="22"/>
      <c r="G69" s="23"/>
      <c r="H69" s="22"/>
      <c r="I69" s="23"/>
      <c r="J69" s="22"/>
      <c r="K69" s="23"/>
      <c r="L69" s="22"/>
      <c r="M69" s="23"/>
      <c r="N69" s="22"/>
      <c r="O69" s="23"/>
      <c r="P69" s="22"/>
      <c r="Q69" s="23"/>
      <c r="R69" s="22"/>
      <c r="S69" s="23"/>
      <c r="T69" s="22"/>
      <c r="U69" s="23"/>
      <c r="V69" s="22"/>
      <c r="W69" s="23"/>
      <c r="X69" s="22"/>
      <c r="Y69" s="23"/>
      <c r="Z69" s="22"/>
      <c r="AA69" s="23"/>
      <c r="AB69" s="22"/>
      <c r="AC69" s="23"/>
      <c r="AE69" s="29" t="str">
        <f t="shared" ref="AE69:AE82" si="5">IF(OR(A69="",AND(A69&lt;&gt;"",A70="")),"",SUM(B69,D69,F69,H69,J69,L69,N69,P69,R69,T69,V69,X69,Z69,AB69))</f>
        <v/>
      </c>
      <c r="AG69" s="6" t="str">
        <f>+$A$12</f>
        <v/>
      </c>
      <c r="AH69" s="6" t="str">
        <f>IF(A69&lt;&gt;"",AE69,"")</f>
        <v/>
      </c>
      <c r="AI69" s="105" t="str">
        <f>IF(AH69="","",IF(AH69&gt;0,ROUND(AH69/LARGE(AH69:AH83,1),3),0))</f>
        <v/>
      </c>
    </row>
    <row r="70" spans="1:35" ht="13.5" x14ac:dyDescent="0.25">
      <c r="A70" s="59" t="str">
        <f>+$A$13</f>
        <v/>
      </c>
      <c r="B70" s="24"/>
      <c r="C70" s="24"/>
      <c r="D70" s="22"/>
      <c r="E70" s="23"/>
      <c r="F70" s="22"/>
      <c r="G70" s="23"/>
      <c r="H70" s="22"/>
      <c r="I70" s="23"/>
      <c r="J70" s="22"/>
      <c r="K70" s="23"/>
      <c r="L70" s="22"/>
      <c r="M70" s="23"/>
      <c r="N70" s="22"/>
      <c r="O70" s="23"/>
      <c r="P70" s="22"/>
      <c r="Q70" s="23"/>
      <c r="R70" s="22"/>
      <c r="S70" s="23"/>
      <c r="T70" s="22"/>
      <c r="U70" s="23"/>
      <c r="V70" s="22"/>
      <c r="W70" s="23"/>
      <c r="X70" s="22"/>
      <c r="Y70" s="23"/>
      <c r="Z70" s="22"/>
      <c r="AA70" s="23"/>
      <c r="AB70" s="22"/>
      <c r="AC70" s="23"/>
      <c r="AE70" s="29" t="str">
        <f t="shared" si="5"/>
        <v/>
      </c>
      <c r="AG70" s="7" t="str">
        <f>+$A$13</f>
        <v/>
      </c>
      <c r="AH70" s="7" t="str">
        <f>IF(A70&lt;&gt;"",IF(AE70&lt;&gt;"",AE70,0)+IF(C84&lt;&gt;"",C84,0),"")</f>
        <v/>
      </c>
      <c r="AI70" s="106" t="str">
        <f>IF(AH70="","",IF(AH70&gt;0,ROUND(AH70/LARGE(AH69:AH83,1),3),0))</f>
        <v/>
      </c>
    </row>
    <row r="71" spans="1:35" ht="13.5" x14ac:dyDescent="0.25">
      <c r="A71" s="59" t="str">
        <f>+$A$14</f>
        <v/>
      </c>
      <c r="B71" s="24"/>
      <c r="C71" s="24"/>
      <c r="D71" s="24"/>
      <c r="E71" s="24"/>
      <c r="F71" s="22"/>
      <c r="G71" s="23"/>
      <c r="H71" s="22"/>
      <c r="I71" s="23"/>
      <c r="J71" s="22"/>
      <c r="K71" s="23"/>
      <c r="L71" s="22"/>
      <c r="M71" s="23"/>
      <c r="N71" s="22"/>
      <c r="O71" s="23"/>
      <c r="P71" s="22"/>
      <c r="Q71" s="23"/>
      <c r="R71" s="22"/>
      <c r="S71" s="23"/>
      <c r="T71" s="22"/>
      <c r="U71" s="23"/>
      <c r="V71" s="22"/>
      <c r="W71" s="23"/>
      <c r="X71" s="22"/>
      <c r="Y71" s="23"/>
      <c r="Z71" s="22"/>
      <c r="AA71" s="23"/>
      <c r="AB71" s="22"/>
      <c r="AC71" s="23"/>
      <c r="AE71" s="29" t="str">
        <f t="shared" si="5"/>
        <v/>
      </c>
      <c r="AG71" s="7" t="str">
        <f>+$A$14</f>
        <v/>
      </c>
      <c r="AH71" s="7" t="str">
        <f>IF(A71&lt;&gt;"",IF(AE71&lt;&gt;"",AE71,0)+IF(E84&lt;&gt;"",E84,0),"")</f>
        <v/>
      </c>
      <c r="AI71" s="106" t="str">
        <f>IF(AH71="","",IF(AH71&gt;0,ROUND(AH71/LARGE(AH69:AH83,1),3),0))</f>
        <v/>
      </c>
    </row>
    <row r="72" spans="1:35" ht="13.5" x14ac:dyDescent="0.25">
      <c r="A72" s="59" t="str">
        <f>+$A$15</f>
        <v/>
      </c>
      <c r="B72" s="24"/>
      <c r="C72" s="24"/>
      <c r="D72" s="24"/>
      <c r="E72" s="24"/>
      <c r="F72" s="24"/>
      <c r="G72" s="24"/>
      <c r="H72" s="22"/>
      <c r="I72" s="23"/>
      <c r="J72" s="22"/>
      <c r="K72" s="23"/>
      <c r="L72" s="22"/>
      <c r="M72" s="23"/>
      <c r="N72" s="22"/>
      <c r="O72" s="23"/>
      <c r="P72" s="22"/>
      <c r="Q72" s="23"/>
      <c r="R72" s="22"/>
      <c r="S72" s="23"/>
      <c r="T72" s="22"/>
      <c r="U72" s="23"/>
      <c r="V72" s="22"/>
      <c r="W72" s="23"/>
      <c r="X72" s="22"/>
      <c r="Y72" s="23"/>
      <c r="Z72" s="22"/>
      <c r="AA72" s="23"/>
      <c r="AB72" s="22"/>
      <c r="AC72" s="23"/>
      <c r="AE72" s="29" t="str">
        <f t="shared" si="5"/>
        <v/>
      </c>
      <c r="AG72" s="7" t="str">
        <f>+$A$15</f>
        <v/>
      </c>
      <c r="AH72" s="7" t="str">
        <f>IF(A72&lt;&gt;"",IF(AE72&lt;&gt;"",AE72,0)+IF(G84&lt;&gt;"",G84,0),"")</f>
        <v/>
      </c>
      <c r="AI72" s="106" t="str">
        <f>IF(AH72="","",IF(AH72&gt;0,ROUND(AH72/LARGE(AH69:AH83,1),3),0))</f>
        <v/>
      </c>
    </row>
    <row r="73" spans="1:35" ht="13.5" x14ac:dyDescent="0.25">
      <c r="A73" s="59" t="str">
        <f>+$A$16</f>
        <v/>
      </c>
      <c r="B73" s="24"/>
      <c r="C73" s="24"/>
      <c r="D73" s="24"/>
      <c r="E73" s="24"/>
      <c r="F73" s="24"/>
      <c r="G73" s="24"/>
      <c r="H73" s="24"/>
      <c r="I73" s="24"/>
      <c r="J73" s="22"/>
      <c r="K73" s="23"/>
      <c r="L73" s="22"/>
      <c r="M73" s="23"/>
      <c r="N73" s="22"/>
      <c r="O73" s="23"/>
      <c r="P73" s="22"/>
      <c r="Q73" s="23"/>
      <c r="R73" s="22"/>
      <c r="S73" s="23"/>
      <c r="T73" s="22"/>
      <c r="U73" s="23"/>
      <c r="V73" s="22"/>
      <c r="W73" s="23"/>
      <c r="X73" s="22"/>
      <c r="Y73" s="23"/>
      <c r="Z73" s="22"/>
      <c r="AA73" s="23"/>
      <c r="AB73" s="22"/>
      <c r="AC73" s="23"/>
      <c r="AE73" s="29" t="str">
        <f t="shared" si="5"/>
        <v/>
      </c>
      <c r="AG73" s="7" t="str">
        <f>+$A$16</f>
        <v/>
      </c>
      <c r="AH73" s="7" t="str">
        <f>IF(A73&lt;&gt;"",IF(AE73&lt;&gt;"",AE73,0)+IF(I84&lt;&gt;"",I84,0),"")</f>
        <v/>
      </c>
      <c r="AI73" s="106" t="str">
        <f>IF(AH73="","",IF(AH73&gt;0,ROUND(AH73/LARGE(AH69:AH83,1),3),0))</f>
        <v/>
      </c>
    </row>
    <row r="74" spans="1:35" ht="13.5" x14ac:dyDescent="0.25">
      <c r="A74" s="59" t="str">
        <f>+$A$17</f>
        <v/>
      </c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2"/>
      <c r="M74" s="23"/>
      <c r="N74" s="22"/>
      <c r="O74" s="23"/>
      <c r="P74" s="22"/>
      <c r="Q74" s="23"/>
      <c r="R74" s="22"/>
      <c r="S74" s="23"/>
      <c r="T74" s="22"/>
      <c r="U74" s="23"/>
      <c r="V74" s="22"/>
      <c r="W74" s="23"/>
      <c r="X74" s="22"/>
      <c r="Y74" s="23"/>
      <c r="Z74" s="22"/>
      <c r="AA74" s="23"/>
      <c r="AB74" s="22"/>
      <c r="AC74" s="23"/>
      <c r="AE74" s="29" t="str">
        <f t="shared" si="5"/>
        <v/>
      </c>
      <c r="AG74" s="7" t="str">
        <f>+$A$17</f>
        <v/>
      </c>
      <c r="AH74" s="7" t="str">
        <f>IF(A74&lt;&gt;"",IF(AE74&lt;&gt;"",AE74,0)+IF(K84&lt;&gt;"",K84,0),"")</f>
        <v/>
      </c>
      <c r="AI74" s="106" t="str">
        <f>IF(AH74="","",IF(AH74&gt;0,ROUND(AH74/LARGE(AH69:AH83,1),3),0))</f>
        <v/>
      </c>
    </row>
    <row r="75" spans="1:35" ht="13.5" x14ac:dyDescent="0.25">
      <c r="A75" s="59" t="str">
        <f>+$A$18</f>
        <v/>
      </c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2"/>
      <c r="O75" s="23"/>
      <c r="P75" s="22"/>
      <c r="Q75" s="23"/>
      <c r="R75" s="22"/>
      <c r="S75" s="23"/>
      <c r="T75" s="22"/>
      <c r="U75" s="23"/>
      <c r="V75" s="22"/>
      <c r="W75" s="23"/>
      <c r="X75" s="22"/>
      <c r="Y75" s="23"/>
      <c r="Z75" s="22"/>
      <c r="AA75" s="23"/>
      <c r="AB75" s="22"/>
      <c r="AC75" s="23"/>
      <c r="AE75" s="29" t="str">
        <f t="shared" si="5"/>
        <v/>
      </c>
      <c r="AG75" s="7" t="str">
        <f>+$A$18</f>
        <v/>
      </c>
      <c r="AH75" s="7" t="str">
        <f>IF(A75&lt;&gt;"",IF(AE75&lt;&gt;"",AE75,0)+IF(M84&lt;&gt;"",M84,0),"")</f>
        <v/>
      </c>
      <c r="AI75" s="106" t="str">
        <f>IF(AH75="","",IF(AH75&gt;0,ROUND(AH75/LARGE(AH69:AH83,1),3),0))</f>
        <v/>
      </c>
    </row>
    <row r="76" spans="1:35" ht="13.5" x14ac:dyDescent="0.25">
      <c r="A76" s="59" t="str">
        <f>+$A$19</f>
        <v/>
      </c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2"/>
      <c r="Q76" s="23"/>
      <c r="R76" s="22"/>
      <c r="S76" s="23"/>
      <c r="T76" s="22"/>
      <c r="U76" s="23"/>
      <c r="V76" s="22"/>
      <c r="W76" s="23"/>
      <c r="X76" s="22"/>
      <c r="Y76" s="23"/>
      <c r="Z76" s="22"/>
      <c r="AA76" s="23"/>
      <c r="AB76" s="22"/>
      <c r="AC76" s="23"/>
      <c r="AE76" s="29" t="str">
        <f t="shared" si="5"/>
        <v/>
      </c>
      <c r="AG76" s="7" t="str">
        <f>+$A$19</f>
        <v/>
      </c>
      <c r="AH76" s="7" t="str">
        <f>IF(A76&lt;&gt;"",IF(AE76&lt;&gt;"",AE76,0)+IF(O84&lt;&gt;"",O84,0),"")</f>
        <v/>
      </c>
      <c r="AI76" s="106" t="str">
        <f>IF(AH76="","",IF(AH76&gt;0,ROUND(AH76/LARGE(AH69:AH83,1),3),0))</f>
        <v/>
      </c>
    </row>
    <row r="77" spans="1:35" ht="13.5" x14ac:dyDescent="0.25">
      <c r="A77" s="59" t="str">
        <f>+$A$20</f>
        <v/>
      </c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2"/>
      <c r="S77" s="23"/>
      <c r="T77" s="22"/>
      <c r="U77" s="23"/>
      <c r="V77" s="22"/>
      <c r="W77" s="23"/>
      <c r="X77" s="22"/>
      <c r="Y77" s="23"/>
      <c r="Z77" s="22"/>
      <c r="AA77" s="23"/>
      <c r="AB77" s="22"/>
      <c r="AC77" s="23"/>
      <c r="AE77" s="29" t="str">
        <f t="shared" si="5"/>
        <v/>
      </c>
      <c r="AG77" s="7" t="str">
        <f>+$A$20</f>
        <v/>
      </c>
      <c r="AH77" s="7" t="str">
        <f>IF(A77&lt;&gt;"",IF(AE77&lt;&gt;"",AE77,0)+IF(Q84&lt;&gt;"",Q84,0),"")</f>
        <v/>
      </c>
      <c r="AI77" s="106" t="str">
        <f>IF(AH77="","",IF(AH77&gt;0,ROUND(AH77/LARGE(AH69:AH83,1),3),0))</f>
        <v/>
      </c>
    </row>
    <row r="78" spans="1:35" ht="13.5" x14ac:dyDescent="0.25">
      <c r="A78" s="59" t="str">
        <f>+$A$21</f>
        <v/>
      </c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2"/>
      <c r="U78" s="23"/>
      <c r="V78" s="22"/>
      <c r="W78" s="23"/>
      <c r="X78" s="22"/>
      <c r="Y78" s="23"/>
      <c r="Z78" s="22"/>
      <c r="AA78" s="23"/>
      <c r="AB78" s="22"/>
      <c r="AC78" s="23"/>
      <c r="AE78" s="29" t="str">
        <f t="shared" si="5"/>
        <v/>
      </c>
      <c r="AG78" s="7" t="str">
        <f>+$A$21</f>
        <v/>
      </c>
      <c r="AH78" s="7" t="str">
        <f>IF(A78&lt;&gt;"",IF(AE78&lt;&gt;"",AE78,0)+IF(S84&lt;&gt;"",S84,0),"")</f>
        <v/>
      </c>
      <c r="AI78" s="106" t="str">
        <f>IF(AH78="","",IF(AH78&gt;0,ROUND(AH78/LARGE(AH69:AH83,1),3),0))</f>
        <v/>
      </c>
    </row>
    <row r="79" spans="1:35" ht="13.5" x14ac:dyDescent="0.25">
      <c r="A79" s="59" t="str">
        <f>+$A$22</f>
        <v/>
      </c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2"/>
      <c r="W79" s="23"/>
      <c r="X79" s="22"/>
      <c r="Y79" s="23"/>
      <c r="Z79" s="22"/>
      <c r="AA79" s="23"/>
      <c r="AB79" s="22"/>
      <c r="AC79" s="23"/>
      <c r="AE79" s="29" t="str">
        <f t="shared" si="5"/>
        <v/>
      </c>
      <c r="AG79" s="7" t="str">
        <f>+$A$22</f>
        <v/>
      </c>
      <c r="AH79" s="7" t="str">
        <f>IF(A79&lt;&gt;"",IF(AE79&lt;&gt;"",AE79,0)+IF(U84&lt;&gt;"",U84,0),"")</f>
        <v/>
      </c>
      <c r="AI79" s="106" t="str">
        <f>IF(AH79="","",IF(AH79&gt;0,ROUND(AH79/LARGE(AH69:AH83,1),3),0))</f>
        <v/>
      </c>
    </row>
    <row r="80" spans="1:35" ht="13.5" x14ac:dyDescent="0.25">
      <c r="A80" s="59" t="str">
        <f>+$A$23</f>
        <v/>
      </c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2"/>
      <c r="Y80" s="23"/>
      <c r="Z80" s="22"/>
      <c r="AA80" s="23"/>
      <c r="AB80" s="22"/>
      <c r="AC80" s="23"/>
      <c r="AE80" s="29" t="str">
        <f t="shared" si="5"/>
        <v/>
      </c>
      <c r="AG80" s="7" t="str">
        <f>+$A$23</f>
        <v/>
      </c>
      <c r="AH80" s="7" t="str">
        <f>IF(A80&lt;&gt;"",IF(AE80&lt;&gt;"",AE80,0)+IF(W84&lt;&gt;"",W84,0),"")</f>
        <v/>
      </c>
      <c r="AI80" s="106" t="str">
        <f>IF(AH80="","",IF(AH80&gt;0,ROUND(AH80/LARGE(AH69:AH83,1),3),0))</f>
        <v/>
      </c>
    </row>
    <row r="81" spans="1:35" ht="13.5" x14ac:dyDescent="0.25">
      <c r="A81" s="59" t="str">
        <f>+$A$24</f>
        <v/>
      </c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2"/>
      <c r="AA81" s="23"/>
      <c r="AB81" s="22"/>
      <c r="AC81" s="23"/>
      <c r="AE81" s="29" t="str">
        <f t="shared" si="5"/>
        <v/>
      </c>
      <c r="AG81" s="7" t="str">
        <f>+$A$24</f>
        <v/>
      </c>
      <c r="AH81" s="7" t="str">
        <f>IF(A81&lt;&gt;"",IF(AE81&lt;&gt;"",AE81,0)+IF(Y84&lt;&gt;"",Y84,0),"")</f>
        <v/>
      </c>
      <c r="AI81" s="106" t="str">
        <f>IF(AH81="","",IF(AH81&gt;0,ROUND(AH81/LARGE(AH69:AH83,1),3),0))</f>
        <v/>
      </c>
    </row>
    <row r="82" spans="1:35" ht="13.5" x14ac:dyDescent="0.25">
      <c r="A82" s="59" t="str">
        <f>+$A$25</f>
        <v/>
      </c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2"/>
      <c r="AC82" s="23"/>
      <c r="AE82" s="29" t="str">
        <f t="shared" si="5"/>
        <v/>
      </c>
      <c r="AG82" s="7" t="str">
        <f>+$A$25</f>
        <v/>
      </c>
      <c r="AH82" s="7" t="str">
        <f>IF(A82&lt;&gt;"",IF(AE82&lt;&gt;"",AE82,0)+IF(AA84&lt;&gt;"",AA84,0),"")</f>
        <v/>
      </c>
      <c r="AI82" s="106" t="str">
        <f>IF(AH82="","",IF(AH82&gt;0,ROUND(AH82/LARGE(AH69:AH83,1),3),0))</f>
        <v/>
      </c>
    </row>
    <row r="83" spans="1:35" x14ac:dyDescent="0.2">
      <c r="A83" s="59" t="str">
        <f>+$A$26</f>
        <v/>
      </c>
      <c r="C83" s="3"/>
      <c r="AE83" s="26"/>
      <c r="AG83" s="40" t="str">
        <f>+$A$26</f>
        <v/>
      </c>
      <c r="AH83" s="40" t="str">
        <f>IF(A83&lt;&gt;"",IF(AE83&lt;&gt;"",AE83,0)+IF(AC84&lt;&gt;"",AC84,0),"")</f>
        <v/>
      </c>
      <c r="AI83" s="107" t="str">
        <f>IF(AH83="","",IF(AH83&gt;0,ROUND(AH83/LARGE(AH69:AH83,1),3),0))</f>
        <v/>
      </c>
    </row>
    <row r="84" spans="1:35" s="26" customFormat="1" x14ac:dyDescent="0.2">
      <c r="C84" s="27" t="str">
        <f>IF(C68="","",SUM(C69:C82))</f>
        <v/>
      </c>
      <c r="E84" s="27" t="str">
        <f>IF(E68="","",SUM(E69:E82))</f>
        <v/>
      </c>
      <c r="G84" s="27" t="str">
        <f>IF(G68="","",SUM(G69:G82))</f>
        <v/>
      </c>
      <c r="I84" s="27" t="str">
        <f>IF(I68="","",SUM(I69:I82))</f>
        <v/>
      </c>
      <c r="K84" s="27" t="str">
        <f>IF(K68="","",SUM(K69:K82))</f>
        <v/>
      </c>
      <c r="M84" s="27" t="str">
        <f>IF(M68="","",SUM(M69:M82))</f>
        <v/>
      </c>
      <c r="O84" s="27" t="str">
        <f>IF(O68="","",SUM(O69:O82))</f>
        <v/>
      </c>
      <c r="Q84" s="27" t="str">
        <f>IF(Q68="","",SUM(Q69:Q82))</f>
        <v/>
      </c>
      <c r="S84" s="27" t="str">
        <f>IF(S68="","",SUM(S69:S82))</f>
        <v/>
      </c>
      <c r="U84" s="27" t="str">
        <f>IF(U68="","",SUM(U69:U82))</f>
        <v/>
      </c>
      <c r="W84" s="27" t="str">
        <f>IF(W68="","",SUM(W69:W82))</f>
        <v/>
      </c>
      <c r="X84" s="27"/>
      <c r="Y84" s="27" t="str">
        <f>IF(Y68="","",SUM(Y69:Y82))</f>
        <v/>
      </c>
      <c r="AA84" s="27" t="str">
        <f>IF(AA68="","",SUM(AA69:AA82))</f>
        <v/>
      </c>
      <c r="AC84" s="27" t="str">
        <f>IF(AC68="","",SUM(AC69:AC82))</f>
        <v/>
      </c>
      <c r="AG84" s="41"/>
      <c r="AH84" s="93"/>
      <c r="AI84" s="41"/>
    </row>
    <row r="85" spans="1:35" ht="24" customHeight="1" x14ac:dyDescent="0.2">
      <c r="AC85" s="8" t="str">
        <f>"Firma ("&amp;Anagrafica!B91&amp;")"</f>
        <v>Firma (Commissario 3)</v>
      </c>
      <c r="AE85" s="88"/>
      <c r="AF85" s="88"/>
      <c r="AG85" s="89"/>
      <c r="AH85" s="88"/>
      <c r="AI85" s="88"/>
    </row>
    <row r="86" spans="1:35" ht="18.75" x14ac:dyDescent="0.3">
      <c r="A86" s="19" t="str">
        <f>IF(Anagrafica!A92&lt;&gt;"",Anagrafica!A92&amp;" - "&amp;Anagrafica!B92,"")</f>
        <v/>
      </c>
      <c r="B86" s="20"/>
      <c r="D86" s="1"/>
      <c r="AE86" s="90"/>
      <c r="AF86" s="90"/>
      <c r="AG86" s="91"/>
      <c r="AH86" s="90"/>
      <c r="AI86" s="90"/>
    </row>
    <row r="87" spans="1:35" s="5" customFormat="1" ht="13.5" customHeight="1" x14ac:dyDescent="0.2">
      <c r="A87" s="4" t="s">
        <v>10</v>
      </c>
      <c r="C87" s="60" t="str">
        <f>$A$13</f>
        <v/>
      </c>
      <c r="E87" s="60" t="str">
        <f>+$A$14</f>
        <v/>
      </c>
      <c r="G87" s="60" t="str">
        <f>+$A$15</f>
        <v/>
      </c>
      <c r="I87" s="60" t="str">
        <f>+$A$16</f>
        <v/>
      </c>
      <c r="K87" s="60" t="str">
        <f>+$A$17</f>
        <v/>
      </c>
      <c r="M87" s="60" t="str">
        <f>+$A$18</f>
        <v/>
      </c>
      <c r="O87" s="60" t="str">
        <f>+$A$19</f>
        <v/>
      </c>
      <c r="Q87" s="60" t="str">
        <f>+$A$20</f>
        <v/>
      </c>
      <c r="S87" s="60" t="str">
        <f>+$A$21</f>
        <v/>
      </c>
      <c r="U87" s="60" t="str">
        <f>+$A$22</f>
        <v/>
      </c>
      <c r="W87" s="60" t="str">
        <f>+$A$23</f>
        <v/>
      </c>
      <c r="Y87" s="60" t="str">
        <f>+$A$24</f>
        <v/>
      </c>
      <c r="AA87" s="60" t="str">
        <f>+$A$25</f>
        <v/>
      </c>
      <c r="AC87" s="60" t="str">
        <f>+$A$26</f>
        <v/>
      </c>
      <c r="AE87" s="26"/>
      <c r="AG87" s="4" t="s">
        <v>10</v>
      </c>
      <c r="AH87" s="5" t="s">
        <v>1</v>
      </c>
      <c r="AI87" s="5" t="s">
        <v>0</v>
      </c>
    </row>
    <row r="88" spans="1:35" ht="13.5" x14ac:dyDescent="0.25">
      <c r="A88" s="59" t="str">
        <f>+$A$12</f>
        <v/>
      </c>
      <c r="B88" s="22"/>
      <c r="C88" s="23"/>
      <c r="D88" s="22"/>
      <c r="E88" s="23"/>
      <c r="F88" s="22"/>
      <c r="G88" s="23"/>
      <c r="H88" s="22"/>
      <c r="I88" s="23"/>
      <c r="J88" s="22"/>
      <c r="K88" s="23"/>
      <c r="L88" s="22"/>
      <c r="M88" s="23"/>
      <c r="N88" s="22"/>
      <c r="O88" s="23"/>
      <c r="P88" s="22"/>
      <c r="Q88" s="23"/>
      <c r="R88" s="22"/>
      <c r="S88" s="23"/>
      <c r="T88" s="22"/>
      <c r="U88" s="23"/>
      <c r="V88" s="22"/>
      <c r="W88" s="23"/>
      <c r="X88" s="22"/>
      <c r="Y88" s="23"/>
      <c r="Z88" s="22"/>
      <c r="AA88" s="23"/>
      <c r="AB88" s="22"/>
      <c r="AC88" s="23"/>
      <c r="AE88" s="29" t="str">
        <f t="shared" ref="AE88:AE101" si="6">IF(OR(A88="",AND(A88&lt;&gt;"",A89="")),"",SUM(B88,D88,F88,H88,J88,L88,N88,P88,R88,T88,V88,X88,Z88,AB88))</f>
        <v/>
      </c>
      <c r="AG88" s="6" t="str">
        <f>+$A$12</f>
        <v/>
      </c>
      <c r="AH88" s="6" t="str">
        <f>IF(A88&lt;&gt;"",AE88,"")</f>
        <v/>
      </c>
      <c r="AI88" s="105" t="str">
        <f>IF(AH88="","",IF(AH88&gt;0,ROUND(AH88/LARGE(AH88:AH102,1),3),0))</f>
        <v/>
      </c>
    </row>
    <row r="89" spans="1:35" ht="13.5" x14ac:dyDescent="0.25">
      <c r="A89" s="59" t="str">
        <f>+$A$13</f>
        <v/>
      </c>
      <c r="B89" s="24"/>
      <c r="C89" s="24"/>
      <c r="D89" s="22"/>
      <c r="E89" s="23"/>
      <c r="F89" s="22"/>
      <c r="G89" s="23"/>
      <c r="H89" s="22"/>
      <c r="I89" s="23"/>
      <c r="J89" s="22"/>
      <c r="K89" s="23"/>
      <c r="L89" s="22"/>
      <c r="M89" s="23"/>
      <c r="N89" s="22"/>
      <c r="O89" s="23"/>
      <c r="P89" s="22"/>
      <c r="Q89" s="23"/>
      <c r="R89" s="22"/>
      <c r="S89" s="23"/>
      <c r="T89" s="22"/>
      <c r="U89" s="23"/>
      <c r="V89" s="22"/>
      <c r="W89" s="23"/>
      <c r="X89" s="22"/>
      <c r="Y89" s="23"/>
      <c r="Z89" s="22"/>
      <c r="AA89" s="23"/>
      <c r="AB89" s="22"/>
      <c r="AC89" s="23"/>
      <c r="AE89" s="29" t="str">
        <f t="shared" si="6"/>
        <v/>
      </c>
      <c r="AG89" s="7" t="str">
        <f>+$A$13</f>
        <v/>
      </c>
      <c r="AH89" s="7" t="str">
        <f>IF(A89&lt;&gt;"",IF(AE89&lt;&gt;"",AE89,0)+IF(C103&lt;&gt;"",C103,0),"")</f>
        <v/>
      </c>
      <c r="AI89" s="106" t="str">
        <f>IF(AH89="","",IF(AH89&gt;0,ROUND(AH89/LARGE(AH88:AH102,1),3),0))</f>
        <v/>
      </c>
    </row>
    <row r="90" spans="1:35" ht="13.5" x14ac:dyDescent="0.25">
      <c r="A90" s="59" t="str">
        <f>+$A$14</f>
        <v/>
      </c>
      <c r="B90" s="24"/>
      <c r="C90" s="24"/>
      <c r="D90" s="24"/>
      <c r="E90" s="24"/>
      <c r="F90" s="22"/>
      <c r="G90" s="23"/>
      <c r="H90" s="22"/>
      <c r="I90" s="23"/>
      <c r="J90" s="22"/>
      <c r="K90" s="23"/>
      <c r="L90" s="22"/>
      <c r="M90" s="23"/>
      <c r="N90" s="22"/>
      <c r="O90" s="23"/>
      <c r="P90" s="22"/>
      <c r="Q90" s="23"/>
      <c r="R90" s="22"/>
      <c r="S90" s="23"/>
      <c r="T90" s="22"/>
      <c r="U90" s="23"/>
      <c r="V90" s="22"/>
      <c r="W90" s="23"/>
      <c r="X90" s="22"/>
      <c r="Y90" s="23"/>
      <c r="Z90" s="22"/>
      <c r="AA90" s="23"/>
      <c r="AB90" s="22"/>
      <c r="AC90" s="23"/>
      <c r="AE90" s="29" t="str">
        <f t="shared" si="6"/>
        <v/>
      </c>
      <c r="AG90" s="7" t="str">
        <f>+$A$14</f>
        <v/>
      </c>
      <c r="AH90" s="7" t="str">
        <f>IF(A90&lt;&gt;"",IF(AE90&lt;&gt;"",AE90,0)+IF(E103&lt;&gt;"",E103,0),"")</f>
        <v/>
      </c>
      <c r="AI90" s="106" t="str">
        <f>IF(AH90="","",IF(AH90&gt;0,ROUND(AH90/LARGE(AH88:AH102,1),3),0))</f>
        <v/>
      </c>
    </row>
    <row r="91" spans="1:35" ht="13.5" x14ac:dyDescent="0.25">
      <c r="A91" s="59" t="str">
        <f>+$A$15</f>
        <v/>
      </c>
      <c r="B91" s="24"/>
      <c r="C91" s="24"/>
      <c r="D91" s="24"/>
      <c r="E91" s="24"/>
      <c r="F91" s="24"/>
      <c r="G91" s="24"/>
      <c r="H91" s="22"/>
      <c r="I91" s="23"/>
      <c r="J91" s="22"/>
      <c r="K91" s="23"/>
      <c r="L91" s="22"/>
      <c r="M91" s="23"/>
      <c r="N91" s="22"/>
      <c r="O91" s="23"/>
      <c r="P91" s="22"/>
      <c r="Q91" s="23"/>
      <c r="R91" s="22"/>
      <c r="S91" s="23"/>
      <c r="T91" s="22"/>
      <c r="U91" s="23"/>
      <c r="V91" s="22"/>
      <c r="W91" s="23"/>
      <c r="X91" s="22"/>
      <c r="Y91" s="23"/>
      <c r="Z91" s="22"/>
      <c r="AA91" s="23"/>
      <c r="AB91" s="22"/>
      <c r="AC91" s="23"/>
      <c r="AE91" s="29" t="str">
        <f t="shared" si="6"/>
        <v/>
      </c>
      <c r="AG91" s="7" t="str">
        <f>+$A$15</f>
        <v/>
      </c>
      <c r="AH91" s="7" t="str">
        <f>IF(A91&lt;&gt;"",IF(AE91&lt;&gt;"",AE91,0)+IF(G103&lt;&gt;"",G103,0),"")</f>
        <v/>
      </c>
      <c r="AI91" s="106" t="str">
        <f>IF(AH91="","",IF(AH91&gt;0,ROUND(AH91/LARGE(AH88:AH102,1),3),0))</f>
        <v/>
      </c>
    </row>
    <row r="92" spans="1:35" ht="13.5" x14ac:dyDescent="0.25">
      <c r="A92" s="59" t="str">
        <f>+$A$16</f>
        <v/>
      </c>
      <c r="B92" s="24"/>
      <c r="C92" s="24"/>
      <c r="D92" s="24"/>
      <c r="E92" s="24"/>
      <c r="F92" s="24"/>
      <c r="G92" s="24"/>
      <c r="H92" s="24"/>
      <c r="I92" s="24"/>
      <c r="J92" s="22"/>
      <c r="K92" s="23"/>
      <c r="L92" s="22"/>
      <c r="M92" s="23"/>
      <c r="N92" s="22"/>
      <c r="O92" s="23"/>
      <c r="P92" s="22"/>
      <c r="Q92" s="23"/>
      <c r="R92" s="22"/>
      <c r="S92" s="23"/>
      <c r="T92" s="22"/>
      <c r="U92" s="23"/>
      <c r="V92" s="22"/>
      <c r="W92" s="23"/>
      <c r="X92" s="22"/>
      <c r="Y92" s="23"/>
      <c r="Z92" s="22"/>
      <c r="AA92" s="23"/>
      <c r="AB92" s="22"/>
      <c r="AC92" s="23"/>
      <c r="AE92" s="29" t="str">
        <f t="shared" si="6"/>
        <v/>
      </c>
      <c r="AG92" s="7" t="str">
        <f>+$A$16</f>
        <v/>
      </c>
      <c r="AH92" s="7" t="str">
        <f>IF(A92&lt;&gt;"",IF(AE92&lt;&gt;"",AE92,0)+IF(I103&lt;&gt;"",I103,0),"")</f>
        <v/>
      </c>
      <c r="AI92" s="106" t="str">
        <f>IF(AH92="","",IF(AH92&gt;0,ROUND(AH92/LARGE(AH88:AH102,1),3),0))</f>
        <v/>
      </c>
    </row>
    <row r="93" spans="1:35" ht="13.5" x14ac:dyDescent="0.25">
      <c r="A93" s="59" t="str">
        <f>+$A$17</f>
        <v/>
      </c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2"/>
      <c r="M93" s="23"/>
      <c r="N93" s="22"/>
      <c r="O93" s="23"/>
      <c r="P93" s="22"/>
      <c r="Q93" s="23"/>
      <c r="R93" s="22"/>
      <c r="S93" s="23"/>
      <c r="T93" s="22"/>
      <c r="U93" s="23"/>
      <c r="V93" s="22"/>
      <c r="W93" s="23"/>
      <c r="X93" s="22"/>
      <c r="Y93" s="23"/>
      <c r="Z93" s="22"/>
      <c r="AA93" s="23"/>
      <c r="AB93" s="22"/>
      <c r="AC93" s="23"/>
      <c r="AE93" s="29" t="str">
        <f t="shared" si="6"/>
        <v/>
      </c>
      <c r="AG93" s="7" t="str">
        <f>+$A$17</f>
        <v/>
      </c>
      <c r="AH93" s="7" t="str">
        <f>IF(A93&lt;&gt;"",IF(AE93&lt;&gt;"",AE93,0)+IF(K103&lt;&gt;"",K103,0),"")</f>
        <v/>
      </c>
      <c r="AI93" s="106" t="str">
        <f>IF(AH93="","",IF(AH93&gt;0,ROUND(AH93/LARGE(AH88:AH102,1),3),0))</f>
        <v/>
      </c>
    </row>
    <row r="94" spans="1:35" ht="13.5" x14ac:dyDescent="0.25">
      <c r="A94" s="59" t="str">
        <f>+$A$18</f>
        <v/>
      </c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2"/>
      <c r="O94" s="23"/>
      <c r="P94" s="22"/>
      <c r="Q94" s="23"/>
      <c r="R94" s="22"/>
      <c r="S94" s="23"/>
      <c r="T94" s="22"/>
      <c r="U94" s="23"/>
      <c r="V94" s="22"/>
      <c r="W94" s="23"/>
      <c r="X94" s="22"/>
      <c r="Y94" s="23"/>
      <c r="Z94" s="22"/>
      <c r="AA94" s="23"/>
      <c r="AB94" s="22"/>
      <c r="AC94" s="23"/>
      <c r="AE94" s="29" t="str">
        <f t="shared" si="6"/>
        <v/>
      </c>
      <c r="AG94" s="7" t="str">
        <f>+$A$18</f>
        <v/>
      </c>
      <c r="AH94" s="7" t="str">
        <f>IF(A94&lt;&gt;"",IF(AE94&lt;&gt;"",AE94,0)+IF(M103&lt;&gt;"",M103,0),"")</f>
        <v/>
      </c>
      <c r="AI94" s="106" t="str">
        <f>IF(AH94="","",IF(AH94&gt;0,ROUND(AH94/LARGE(AH88:AH102,1),3),0))</f>
        <v/>
      </c>
    </row>
    <row r="95" spans="1:35" ht="13.5" x14ac:dyDescent="0.25">
      <c r="A95" s="59" t="str">
        <f>+$A$19</f>
        <v/>
      </c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2"/>
      <c r="Q95" s="23"/>
      <c r="R95" s="22"/>
      <c r="S95" s="23"/>
      <c r="T95" s="22"/>
      <c r="U95" s="23"/>
      <c r="V95" s="22"/>
      <c r="W95" s="23"/>
      <c r="X95" s="22"/>
      <c r="Y95" s="23"/>
      <c r="Z95" s="22"/>
      <c r="AA95" s="23"/>
      <c r="AB95" s="22"/>
      <c r="AC95" s="23"/>
      <c r="AE95" s="29" t="str">
        <f t="shared" si="6"/>
        <v/>
      </c>
      <c r="AG95" s="7" t="str">
        <f>+$A$19</f>
        <v/>
      </c>
      <c r="AH95" s="7" t="str">
        <f>IF(A95&lt;&gt;"",IF(AE95&lt;&gt;"",AE95,0)+IF(O103&lt;&gt;"",O103,0),"")</f>
        <v/>
      </c>
      <c r="AI95" s="106" t="str">
        <f>IF(AH95="","",IF(AH95&gt;0,ROUND(AH95/LARGE(AH88:AH102,1),3),0))</f>
        <v/>
      </c>
    </row>
    <row r="96" spans="1:35" ht="13.5" x14ac:dyDescent="0.25">
      <c r="A96" s="59" t="str">
        <f>+$A$20</f>
        <v/>
      </c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2"/>
      <c r="S96" s="23"/>
      <c r="T96" s="22"/>
      <c r="U96" s="23"/>
      <c r="V96" s="22"/>
      <c r="W96" s="23"/>
      <c r="X96" s="22"/>
      <c r="Y96" s="23"/>
      <c r="Z96" s="22"/>
      <c r="AA96" s="23"/>
      <c r="AB96" s="22"/>
      <c r="AC96" s="23"/>
      <c r="AE96" s="29" t="str">
        <f t="shared" si="6"/>
        <v/>
      </c>
      <c r="AG96" s="7" t="str">
        <f>+$A$20</f>
        <v/>
      </c>
      <c r="AH96" s="7" t="str">
        <f>IF(A96&lt;&gt;"",IF(AE96&lt;&gt;"",AE96,0)+IF(Q103&lt;&gt;"",Q103,0),"")</f>
        <v/>
      </c>
      <c r="AI96" s="106" t="str">
        <f>IF(AH96="","",IF(AH96&gt;0,ROUND(AH96/LARGE(AH88:AH102,1),3),0))</f>
        <v/>
      </c>
    </row>
    <row r="97" spans="1:35" ht="13.5" x14ac:dyDescent="0.25">
      <c r="A97" s="59" t="str">
        <f>+$A$21</f>
        <v/>
      </c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2"/>
      <c r="U97" s="23"/>
      <c r="V97" s="22"/>
      <c r="W97" s="23"/>
      <c r="X97" s="22"/>
      <c r="Y97" s="23"/>
      <c r="Z97" s="22"/>
      <c r="AA97" s="23"/>
      <c r="AB97" s="22"/>
      <c r="AC97" s="23"/>
      <c r="AE97" s="29" t="str">
        <f t="shared" si="6"/>
        <v/>
      </c>
      <c r="AG97" s="7" t="str">
        <f>+$A$21</f>
        <v/>
      </c>
      <c r="AH97" s="7" t="str">
        <f>IF(A97&lt;&gt;"",IF(AE97&lt;&gt;"",AE97,0)+IF(S103&lt;&gt;"",S103,0),"")</f>
        <v/>
      </c>
      <c r="AI97" s="106" t="str">
        <f>IF(AH97="","",IF(AH97&gt;0,ROUND(AH97/LARGE(AH88:AH102,1),3),0))</f>
        <v/>
      </c>
    </row>
    <row r="98" spans="1:35" ht="13.5" x14ac:dyDescent="0.25">
      <c r="A98" s="59" t="str">
        <f>+$A$22</f>
        <v/>
      </c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2"/>
      <c r="W98" s="23"/>
      <c r="X98" s="22"/>
      <c r="Y98" s="23"/>
      <c r="Z98" s="22"/>
      <c r="AA98" s="23"/>
      <c r="AB98" s="22"/>
      <c r="AC98" s="23"/>
      <c r="AE98" s="29" t="str">
        <f t="shared" si="6"/>
        <v/>
      </c>
      <c r="AG98" s="7" t="str">
        <f>+$A$22</f>
        <v/>
      </c>
      <c r="AH98" s="7" t="str">
        <f>IF(A98&lt;&gt;"",IF(AE98&lt;&gt;"",AE98,0)+IF(U103&lt;&gt;"",U103,0),"")</f>
        <v/>
      </c>
      <c r="AI98" s="106" t="str">
        <f>IF(AH98="","",IF(AH98&gt;0,ROUND(AH98/LARGE(AH88:AH102,1),3),0))</f>
        <v/>
      </c>
    </row>
    <row r="99" spans="1:35" ht="13.5" x14ac:dyDescent="0.25">
      <c r="A99" s="59" t="str">
        <f>+$A$23</f>
        <v/>
      </c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2"/>
      <c r="Y99" s="23"/>
      <c r="Z99" s="22"/>
      <c r="AA99" s="23"/>
      <c r="AB99" s="22"/>
      <c r="AC99" s="23"/>
      <c r="AE99" s="29" t="str">
        <f t="shared" si="6"/>
        <v/>
      </c>
      <c r="AG99" s="7" t="str">
        <f>+$A$23</f>
        <v/>
      </c>
      <c r="AH99" s="7" t="str">
        <f>IF(A99&lt;&gt;"",IF(AE99&lt;&gt;"",AE99,0)+IF(W103&lt;&gt;"",W103,0),"")</f>
        <v/>
      </c>
      <c r="AI99" s="106" t="str">
        <f>IF(AH99="","",IF(AH99&gt;0,ROUND(AH99/LARGE(AH88:AH102,1),3),0))</f>
        <v/>
      </c>
    </row>
    <row r="100" spans="1:35" ht="13.5" x14ac:dyDescent="0.25">
      <c r="A100" s="59" t="str">
        <f>+$A$24</f>
        <v/>
      </c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2"/>
      <c r="AA100" s="23"/>
      <c r="AB100" s="22"/>
      <c r="AC100" s="23"/>
      <c r="AE100" s="29" t="str">
        <f t="shared" si="6"/>
        <v/>
      </c>
      <c r="AG100" s="7" t="str">
        <f>+$A$24</f>
        <v/>
      </c>
      <c r="AH100" s="7" t="str">
        <f>IF(A100&lt;&gt;"",IF(AE100&lt;&gt;"",AE100,0)+IF(Y103&lt;&gt;"",Y103,0),"")</f>
        <v/>
      </c>
      <c r="AI100" s="106" t="str">
        <f>IF(AH100="","",IF(AH100&gt;0,ROUND(AH100/LARGE(AH88:AH102,1),3),0))</f>
        <v/>
      </c>
    </row>
    <row r="101" spans="1:35" ht="13.5" x14ac:dyDescent="0.25">
      <c r="A101" s="59" t="str">
        <f>+$A$25</f>
        <v/>
      </c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2"/>
      <c r="AC101" s="23"/>
      <c r="AE101" s="29" t="str">
        <f t="shared" si="6"/>
        <v/>
      </c>
      <c r="AG101" s="7" t="str">
        <f>+$A$25</f>
        <v/>
      </c>
      <c r="AH101" s="7" t="str">
        <f>IF(A101&lt;&gt;"",IF(AE101&lt;&gt;"",AE101,0)+IF(AA103&lt;&gt;"",AA103,0),"")</f>
        <v/>
      </c>
      <c r="AI101" s="106" t="str">
        <f>IF(AH101="","",IF(AH101&gt;0,ROUND(AH101/LARGE(AH88:AH102,1),3),0))</f>
        <v/>
      </c>
    </row>
    <row r="102" spans="1:35" x14ac:dyDescent="0.2">
      <c r="A102" s="59" t="str">
        <f>+$A$26</f>
        <v/>
      </c>
      <c r="C102" s="3"/>
      <c r="AE102" s="26"/>
      <c r="AG102" s="40" t="str">
        <f>+$A$26</f>
        <v/>
      </c>
      <c r="AH102" s="40" t="str">
        <f>IF(A102&lt;&gt;"",IF(AE102&lt;&gt;"",AE102,0)+IF(AC103&lt;&gt;"",AC103,0),"")</f>
        <v/>
      </c>
      <c r="AI102" s="107" t="str">
        <f>IF(AH102="","",IF(AH102&gt;0,ROUND(AH102/LARGE(AH88:AH102,1),3),0))</f>
        <v/>
      </c>
    </row>
    <row r="103" spans="1:35" s="26" customFormat="1" x14ac:dyDescent="0.2">
      <c r="C103" s="27" t="str">
        <f>IF(C87="","",SUM(C88:C101))</f>
        <v/>
      </c>
      <c r="E103" s="27" t="str">
        <f>IF(E87="","",SUM(E88:E101))</f>
        <v/>
      </c>
      <c r="G103" s="27" t="str">
        <f>IF(G87="","",SUM(G88:G101))</f>
        <v/>
      </c>
      <c r="I103" s="27" t="str">
        <f>IF(I87="","",SUM(I88:I101))</f>
        <v/>
      </c>
      <c r="K103" s="27" t="str">
        <f>IF(K87="","",SUM(K88:K101))</f>
        <v/>
      </c>
      <c r="M103" s="27" t="str">
        <f>IF(M87="","",SUM(M88:M101))</f>
        <v/>
      </c>
      <c r="O103" s="27" t="str">
        <f>IF(O87="","",SUM(O88:O101))</f>
        <v/>
      </c>
      <c r="Q103" s="27" t="str">
        <f>IF(Q87="","",SUM(Q88:Q101))</f>
        <v/>
      </c>
      <c r="S103" s="27" t="str">
        <f>IF(S87="","",SUM(S88:S101))</f>
        <v/>
      </c>
      <c r="U103" s="27" t="str">
        <f>IF(U87="","",SUM(U88:U101))</f>
        <v/>
      </c>
      <c r="W103" s="27" t="str">
        <f>IF(W87="","",SUM(W88:W101))</f>
        <v/>
      </c>
      <c r="X103" s="27"/>
      <c r="Y103" s="27" t="str">
        <f>IF(Y87="","",SUM(Y88:Y101))</f>
        <v/>
      </c>
      <c r="AA103" s="27" t="str">
        <f>IF(AA87="","",SUM(AA88:AA101))</f>
        <v/>
      </c>
      <c r="AC103" s="27" t="str">
        <f>IF(AC87="","",SUM(AC88:AC101))</f>
        <v/>
      </c>
      <c r="AG103" s="41"/>
      <c r="AH103" s="93"/>
      <c r="AI103" s="41"/>
    </row>
    <row r="104" spans="1:35" ht="24" customHeight="1" x14ac:dyDescent="0.2">
      <c r="AC104" s="8" t="str">
        <f>"Firma ("&amp;Anagrafica!B92&amp;")"</f>
        <v>Firma ()</v>
      </c>
      <c r="AE104" s="88"/>
      <c r="AF104" s="88"/>
      <c r="AG104" s="89"/>
      <c r="AH104" s="88"/>
      <c r="AI104" s="88"/>
    </row>
    <row r="105" spans="1:35" ht="18.75" x14ac:dyDescent="0.3">
      <c r="A105" s="19" t="str">
        <f>IF(Anagrafica!A93&lt;&gt;"",Anagrafica!A93&amp;" - "&amp;Anagrafica!B93,"")</f>
        <v/>
      </c>
      <c r="B105" s="20"/>
      <c r="D105" s="1"/>
    </row>
    <row r="106" spans="1:35" s="5" customFormat="1" ht="13.5" customHeight="1" x14ac:dyDescent="0.2">
      <c r="A106" s="4" t="s">
        <v>10</v>
      </c>
      <c r="C106" s="60" t="str">
        <f>$A$13</f>
        <v/>
      </c>
      <c r="E106" s="60" t="str">
        <f>+$A$14</f>
        <v/>
      </c>
      <c r="G106" s="60" t="str">
        <f>+$A$15</f>
        <v/>
      </c>
      <c r="I106" s="60" t="str">
        <f>+$A$16</f>
        <v/>
      </c>
      <c r="K106" s="60" t="str">
        <f>+$A$17</f>
        <v/>
      </c>
      <c r="M106" s="60" t="str">
        <f>+$A$18</f>
        <v/>
      </c>
      <c r="O106" s="60" t="str">
        <f>+$A$19</f>
        <v/>
      </c>
      <c r="Q106" s="60" t="str">
        <f>+$A$20</f>
        <v/>
      </c>
      <c r="S106" s="60" t="str">
        <f>+$A$21</f>
        <v/>
      </c>
      <c r="U106" s="60" t="str">
        <f>+$A$22</f>
        <v/>
      </c>
      <c r="W106" s="60" t="str">
        <f>+$A$23</f>
        <v/>
      </c>
      <c r="Y106" s="60" t="str">
        <f>+$A$24</f>
        <v/>
      </c>
      <c r="AA106" s="60" t="str">
        <f>+$A$25</f>
        <v/>
      </c>
      <c r="AC106" s="60" t="str">
        <f>+$A$26</f>
        <v/>
      </c>
      <c r="AE106" s="26"/>
      <c r="AG106" s="4" t="s">
        <v>10</v>
      </c>
      <c r="AH106" s="5" t="s">
        <v>1</v>
      </c>
      <c r="AI106" s="5" t="s">
        <v>0</v>
      </c>
    </row>
    <row r="107" spans="1:35" ht="13.5" x14ac:dyDescent="0.25">
      <c r="A107" s="59" t="str">
        <f>+$A$12</f>
        <v/>
      </c>
      <c r="B107" s="22"/>
      <c r="C107" s="23"/>
      <c r="D107" s="22"/>
      <c r="E107" s="23"/>
      <c r="F107" s="22"/>
      <c r="G107" s="23"/>
      <c r="H107" s="22"/>
      <c r="I107" s="23"/>
      <c r="J107" s="22"/>
      <c r="K107" s="23"/>
      <c r="L107" s="22"/>
      <c r="M107" s="23"/>
      <c r="N107" s="22"/>
      <c r="O107" s="23"/>
      <c r="P107" s="22"/>
      <c r="Q107" s="23"/>
      <c r="R107" s="22"/>
      <c r="S107" s="23"/>
      <c r="T107" s="22"/>
      <c r="U107" s="23"/>
      <c r="V107" s="22"/>
      <c r="W107" s="23"/>
      <c r="X107" s="22"/>
      <c r="Y107" s="23"/>
      <c r="Z107" s="22"/>
      <c r="AA107" s="23"/>
      <c r="AB107" s="22"/>
      <c r="AC107" s="23"/>
      <c r="AE107" s="29" t="str">
        <f t="shared" ref="AE107:AE120" si="7">IF(OR(A107="",AND(A107&lt;&gt;"",A108="")),"",SUM(B107,D107,F107,H107,J107,L107,N107,P107,R107,T107,V107,X107,Z107,AB107))</f>
        <v/>
      </c>
      <c r="AG107" s="6" t="str">
        <f>+$A$12</f>
        <v/>
      </c>
      <c r="AH107" s="6" t="str">
        <f>IF(A107&lt;&gt;"",AE107,"")</f>
        <v/>
      </c>
      <c r="AI107" s="105" t="str">
        <f>IF(AH107="","",IF(AH107&gt;0,ROUND(AH107/LARGE(AH107:AH121,1),3),0))</f>
        <v/>
      </c>
    </row>
    <row r="108" spans="1:35" ht="13.5" x14ac:dyDescent="0.25">
      <c r="A108" s="59" t="str">
        <f>+$A$13</f>
        <v/>
      </c>
      <c r="B108" s="24"/>
      <c r="C108" s="24"/>
      <c r="D108" s="22"/>
      <c r="E108" s="23"/>
      <c r="F108" s="22"/>
      <c r="G108" s="23"/>
      <c r="H108" s="22"/>
      <c r="I108" s="23"/>
      <c r="J108" s="22"/>
      <c r="K108" s="23"/>
      <c r="L108" s="22"/>
      <c r="M108" s="23"/>
      <c r="N108" s="22"/>
      <c r="O108" s="23"/>
      <c r="P108" s="22"/>
      <c r="Q108" s="23"/>
      <c r="R108" s="22"/>
      <c r="S108" s="23"/>
      <c r="T108" s="22"/>
      <c r="U108" s="23"/>
      <c r="V108" s="22"/>
      <c r="W108" s="23"/>
      <c r="X108" s="22"/>
      <c r="Y108" s="23"/>
      <c r="Z108" s="22"/>
      <c r="AA108" s="23"/>
      <c r="AB108" s="22"/>
      <c r="AC108" s="23"/>
      <c r="AE108" s="29" t="str">
        <f t="shared" si="7"/>
        <v/>
      </c>
      <c r="AG108" s="7" t="str">
        <f>+$A$13</f>
        <v/>
      </c>
      <c r="AH108" s="7" t="str">
        <f>IF(A108&lt;&gt;"",IF(AE108&lt;&gt;"",AE108,0)+IF(C122&lt;&gt;"",C122,0),"")</f>
        <v/>
      </c>
      <c r="AI108" s="106" t="str">
        <f>IF(AH108="","",IF(AH108&gt;0,ROUND(AH108/LARGE(AH107:AH121,1),3),0))</f>
        <v/>
      </c>
    </row>
    <row r="109" spans="1:35" ht="13.5" x14ac:dyDescent="0.25">
      <c r="A109" s="59" t="str">
        <f>+$A$14</f>
        <v/>
      </c>
      <c r="B109" s="24"/>
      <c r="C109" s="24"/>
      <c r="D109" s="24"/>
      <c r="E109" s="24"/>
      <c r="F109" s="22"/>
      <c r="G109" s="23"/>
      <c r="H109" s="22"/>
      <c r="I109" s="23"/>
      <c r="J109" s="22"/>
      <c r="K109" s="23"/>
      <c r="L109" s="22"/>
      <c r="M109" s="23"/>
      <c r="N109" s="22"/>
      <c r="O109" s="23"/>
      <c r="P109" s="22"/>
      <c r="Q109" s="23"/>
      <c r="R109" s="22"/>
      <c r="S109" s="23"/>
      <c r="T109" s="22"/>
      <c r="U109" s="23"/>
      <c r="V109" s="22"/>
      <c r="W109" s="23"/>
      <c r="X109" s="22"/>
      <c r="Y109" s="23"/>
      <c r="Z109" s="22"/>
      <c r="AA109" s="23"/>
      <c r="AB109" s="22"/>
      <c r="AC109" s="23"/>
      <c r="AE109" s="29" t="str">
        <f t="shared" si="7"/>
        <v/>
      </c>
      <c r="AG109" s="7" t="str">
        <f>+$A$14</f>
        <v/>
      </c>
      <c r="AH109" s="7" t="str">
        <f>IF(A109&lt;&gt;"",IF(AE109&lt;&gt;"",AE109,0)+IF(E122&lt;&gt;"",E122,0),"")</f>
        <v/>
      </c>
      <c r="AI109" s="106" t="str">
        <f>IF(AH109="","",IF(AH109&gt;0,ROUND(AH109/LARGE(AH107:AH121,1),3),0))</f>
        <v/>
      </c>
    </row>
    <row r="110" spans="1:35" ht="13.5" x14ac:dyDescent="0.25">
      <c r="A110" s="59" t="str">
        <f>+$A$15</f>
        <v/>
      </c>
      <c r="B110" s="24"/>
      <c r="C110" s="24"/>
      <c r="D110" s="24"/>
      <c r="E110" s="24"/>
      <c r="F110" s="24"/>
      <c r="G110" s="24"/>
      <c r="H110" s="22"/>
      <c r="I110" s="23"/>
      <c r="J110" s="22"/>
      <c r="K110" s="23"/>
      <c r="L110" s="22"/>
      <c r="M110" s="23"/>
      <c r="N110" s="22"/>
      <c r="O110" s="23"/>
      <c r="P110" s="22"/>
      <c r="Q110" s="23"/>
      <c r="R110" s="22"/>
      <c r="S110" s="23"/>
      <c r="T110" s="22"/>
      <c r="U110" s="23"/>
      <c r="V110" s="22"/>
      <c r="W110" s="23"/>
      <c r="X110" s="22"/>
      <c r="Y110" s="23"/>
      <c r="Z110" s="22"/>
      <c r="AA110" s="23"/>
      <c r="AB110" s="22"/>
      <c r="AC110" s="23"/>
      <c r="AE110" s="29" t="str">
        <f t="shared" si="7"/>
        <v/>
      </c>
      <c r="AG110" s="7" t="str">
        <f>+$A$15</f>
        <v/>
      </c>
      <c r="AH110" s="7" t="str">
        <f>IF(A110&lt;&gt;"",IF(AE110&lt;&gt;"",AE110,0)+IF(G122&lt;&gt;"",G122,0),"")</f>
        <v/>
      </c>
      <c r="AI110" s="106" t="str">
        <f>IF(AH110="","",IF(AH110&gt;0,ROUND(AH110/LARGE(AH107:AH121,1),3),0))</f>
        <v/>
      </c>
    </row>
    <row r="111" spans="1:35" ht="13.5" x14ac:dyDescent="0.25">
      <c r="A111" s="59" t="str">
        <f>+$A$16</f>
        <v/>
      </c>
      <c r="B111" s="24"/>
      <c r="C111" s="24"/>
      <c r="D111" s="24"/>
      <c r="E111" s="24"/>
      <c r="F111" s="24"/>
      <c r="G111" s="24"/>
      <c r="H111" s="24"/>
      <c r="I111" s="24"/>
      <c r="J111" s="22"/>
      <c r="K111" s="23"/>
      <c r="L111" s="22"/>
      <c r="M111" s="23"/>
      <c r="N111" s="22"/>
      <c r="O111" s="23"/>
      <c r="P111" s="22"/>
      <c r="Q111" s="23"/>
      <c r="R111" s="22"/>
      <c r="S111" s="23"/>
      <c r="T111" s="22"/>
      <c r="U111" s="23"/>
      <c r="V111" s="22"/>
      <c r="W111" s="23"/>
      <c r="X111" s="22"/>
      <c r="Y111" s="23"/>
      <c r="Z111" s="22"/>
      <c r="AA111" s="23"/>
      <c r="AB111" s="22"/>
      <c r="AC111" s="23"/>
      <c r="AE111" s="29" t="str">
        <f t="shared" si="7"/>
        <v/>
      </c>
      <c r="AG111" s="7" t="str">
        <f>+$A$16</f>
        <v/>
      </c>
      <c r="AH111" s="7" t="str">
        <f>IF(A111&lt;&gt;"",IF(AE111&lt;&gt;"",AE111,0)+IF(I122&lt;&gt;"",I122,0),"")</f>
        <v/>
      </c>
      <c r="AI111" s="106" t="str">
        <f>IF(AH111="","",IF(AH111&gt;0,ROUND(AH111/LARGE(AH107:AH121,1),3),0))</f>
        <v/>
      </c>
    </row>
    <row r="112" spans="1:35" ht="13.5" x14ac:dyDescent="0.25">
      <c r="A112" s="59" t="str">
        <f>+$A$17</f>
        <v/>
      </c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2"/>
      <c r="M112" s="23"/>
      <c r="N112" s="22"/>
      <c r="O112" s="23"/>
      <c r="P112" s="22"/>
      <c r="Q112" s="23"/>
      <c r="R112" s="22"/>
      <c r="S112" s="23"/>
      <c r="T112" s="22"/>
      <c r="U112" s="23"/>
      <c r="V112" s="22"/>
      <c r="W112" s="23"/>
      <c r="X112" s="22"/>
      <c r="Y112" s="23"/>
      <c r="Z112" s="22"/>
      <c r="AA112" s="23"/>
      <c r="AB112" s="22"/>
      <c r="AC112" s="23"/>
      <c r="AE112" s="29" t="str">
        <f t="shared" si="7"/>
        <v/>
      </c>
      <c r="AG112" s="7" t="str">
        <f>+$A$17</f>
        <v/>
      </c>
      <c r="AH112" s="7" t="str">
        <f>IF(A112&lt;&gt;"",IF(AE112&lt;&gt;"",AE112,0)+IF(K122&lt;&gt;"",K122,0),"")</f>
        <v/>
      </c>
      <c r="AI112" s="106" t="str">
        <f>IF(AH112="","",IF(AH112&gt;0,ROUND(AH112/LARGE(AH107:AH121,1),3),0))</f>
        <v/>
      </c>
    </row>
    <row r="113" spans="1:35" ht="13.5" x14ac:dyDescent="0.25">
      <c r="A113" s="59" t="str">
        <f>+$A$18</f>
        <v/>
      </c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2"/>
      <c r="O113" s="23"/>
      <c r="P113" s="22"/>
      <c r="Q113" s="23"/>
      <c r="R113" s="22"/>
      <c r="S113" s="23"/>
      <c r="T113" s="22"/>
      <c r="U113" s="23"/>
      <c r="V113" s="22"/>
      <c r="W113" s="23"/>
      <c r="X113" s="22"/>
      <c r="Y113" s="23"/>
      <c r="Z113" s="22"/>
      <c r="AA113" s="23"/>
      <c r="AB113" s="22"/>
      <c r="AC113" s="23"/>
      <c r="AE113" s="29" t="str">
        <f t="shared" si="7"/>
        <v/>
      </c>
      <c r="AG113" s="7" t="str">
        <f>+$A$18</f>
        <v/>
      </c>
      <c r="AH113" s="7" t="str">
        <f>IF(A113&lt;&gt;"",IF(AE113&lt;&gt;"",AE113,0)+IF(M122&lt;&gt;"",M122,0),"")</f>
        <v/>
      </c>
      <c r="AI113" s="106" t="str">
        <f>IF(AH113="","",IF(AH113&gt;0,ROUND(AH113/LARGE(AH107:AH121,1),3),0))</f>
        <v/>
      </c>
    </row>
    <row r="114" spans="1:35" ht="13.5" x14ac:dyDescent="0.25">
      <c r="A114" s="59" t="str">
        <f>+$A$19</f>
        <v/>
      </c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2"/>
      <c r="Q114" s="23"/>
      <c r="R114" s="22"/>
      <c r="S114" s="23"/>
      <c r="T114" s="22"/>
      <c r="U114" s="23"/>
      <c r="V114" s="22"/>
      <c r="W114" s="23"/>
      <c r="X114" s="22"/>
      <c r="Y114" s="23"/>
      <c r="Z114" s="22"/>
      <c r="AA114" s="23"/>
      <c r="AB114" s="22"/>
      <c r="AC114" s="23"/>
      <c r="AE114" s="29" t="str">
        <f t="shared" si="7"/>
        <v/>
      </c>
      <c r="AG114" s="7" t="str">
        <f>+$A$19</f>
        <v/>
      </c>
      <c r="AH114" s="7" t="str">
        <f>IF(A114&lt;&gt;"",IF(AE114&lt;&gt;"",AE114,0)+IF(O122&lt;&gt;"",O122,0),"")</f>
        <v/>
      </c>
      <c r="AI114" s="106" t="str">
        <f>IF(AH114="","",IF(AH114&gt;0,ROUND(AH114/LARGE(AH107:AH121,1),3),0))</f>
        <v/>
      </c>
    </row>
    <row r="115" spans="1:35" ht="13.5" x14ac:dyDescent="0.25">
      <c r="A115" s="59" t="str">
        <f>+$A$20</f>
        <v/>
      </c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79"/>
      <c r="P115" s="24"/>
      <c r="Q115" s="24"/>
      <c r="R115" s="22"/>
      <c r="S115" s="23"/>
      <c r="T115" s="22"/>
      <c r="U115" s="23"/>
      <c r="V115" s="22"/>
      <c r="W115" s="23"/>
      <c r="X115" s="22"/>
      <c r="Y115" s="23"/>
      <c r="Z115" s="22"/>
      <c r="AA115" s="23"/>
      <c r="AB115" s="22"/>
      <c r="AC115" s="23"/>
      <c r="AE115" s="29" t="str">
        <f t="shared" si="7"/>
        <v/>
      </c>
      <c r="AG115" s="7" t="str">
        <f>+$A$20</f>
        <v/>
      </c>
      <c r="AH115" s="7" t="str">
        <f>IF(A115&lt;&gt;"",IF(AE115&lt;&gt;"",AE115,0)+IF(Q122&lt;&gt;"",Q122,0),"")</f>
        <v/>
      </c>
      <c r="AI115" s="106" t="str">
        <f>IF(AH115="","",IF(AH115&gt;0,ROUND(AH115/LARGE(AH107:AH121,1),3),0))</f>
        <v/>
      </c>
    </row>
    <row r="116" spans="1:35" ht="13.5" x14ac:dyDescent="0.25">
      <c r="A116" s="59" t="str">
        <f>+$A$21</f>
        <v/>
      </c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2"/>
      <c r="U116" s="23"/>
      <c r="V116" s="22"/>
      <c r="W116" s="23"/>
      <c r="X116" s="22"/>
      <c r="Y116" s="23"/>
      <c r="Z116" s="22"/>
      <c r="AA116" s="23"/>
      <c r="AB116" s="22"/>
      <c r="AC116" s="23"/>
      <c r="AE116" s="29" t="str">
        <f t="shared" si="7"/>
        <v/>
      </c>
      <c r="AG116" s="7" t="str">
        <f>+$A$21</f>
        <v/>
      </c>
      <c r="AH116" s="7" t="str">
        <f>IF(A116&lt;&gt;"",IF(AE116&lt;&gt;"",AE116,0)+IF(S122&lt;&gt;"",S122,0),"")</f>
        <v/>
      </c>
      <c r="AI116" s="106" t="str">
        <f>IF(AH116="","",IF(AH116&gt;0,ROUND(AH116/LARGE(AH107:AH121,1),3),0))</f>
        <v/>
      </c>
    </row>
    <row r="117" spans="1:35" ht="13.5" x14ac:dyDescent="0.25">
      <c r="A117" s="59" t="str">
        <f>+$A$22</f>
        <v/>
      </c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2"/>
      <c r="W117" s="23"/>
      <c r="X117" s="22"/>
      <c r="Y117" s="23"/>
      <c r="Z117" s="22"/>
      <c r="AA117" s="23"/>
      <c r="AB117" s="22"/>
      <c r="AC117" s="23"/>
      <c r="AE117" s="29" t="str">
        <f t="shared" si="7"/>
        <v/>
      </c>
      <c r="AG117" s="7" t="str">
        <f>+$A$22</f>
        <v/>
      </c>
      <c r="AH117" s="7" t="str">
        <f>IF(A117&lt;&gt;"",IF(AE117&lt;&gt;"",AE117,0)+IF(U122&lt;&gt;"",U122,0),"")</f>
        <v/>
      </c>
      <c r="AI117" s="106" t="str">
        <f>IF(AH117="","",IF(AH117&gt;0,ROUND(AH117/LARGE(AH107:AH121,1),3),0))</f>
        <v/>
      </c>
    </row>
    <row r="118" spans="1:35" ht="13.5" x14ac:dyDescent="0.25">
      <c r="A118" s="59" t="str">
        <f>+$A$23</f>
        <v/>
      </c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2"/>
      <c r="Y118" s="23"/>
      <c r="Z118" s="22"/>
      <c r="AA118" s="23"/>
      <c r="AB118" s="22"/>
      <c r="AC118" s="23"/>
      <c r="AE118" s="29" t="str">
        <f t="shared" si="7"/>
        <v/>
      </c>
      <c r="AG118" s="7" t="str">
        <f>+$A$23</f>
        <v/>
      </c>
      <c r="AH118" s="7" t="str">
        <f>IF(A118&lt;&gt;"",IF(AE118&lt;&gt;"",AE118,0)+IF(W122&lt;&gt;"",W122,0),"")</f>
        <v/>
      </c>
      <c r="AI118" s="106" t="str">
        <f>IF(AH118="","",IF(AH118&gt;0,ROUND(AH118/LARGE(AH107:AH121,1),3),0))</f>
        <v/>
      </c>
    </row>
    <row r="119" spans="1:35" ht="13.5" x14ac:dyDescent="0.25">
      <c r="A119" s="59" t="str">
        <f>+$A$24</f>
        <v/>
      </c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2"/>
      <c r="AA119" s="23"/>
      <c r="AB119" s="22"/>
      <c r="AC119" s="23"/>
      <c r="AE119" s="29" t="str">
        <f t="shared" si="7"/>
        <v/>
      </c>
      <c r="AG119" s="7" t="str">
        <f>+$A$24</f>
        <v/>
      </c>
      <c r="AH119" s="7" t="str">
        <f>IF(A119&lt;&gt;"",IF(AE119&lt;&gt;"",AE119,0)+IF(Y122&lt;&gt;"",Y122,0),"")</f>
        <v/>
      </c>
      <c r="AI119" s="106" t="str">
        <f>IF(AH119="","",IF(AH119&gt;0,ROUND(AH119/LARGE(AH107:AH121,1),3),0))</f>
        <v/>
      </c>
    </row>
    <row r="120" spans="1:35" ht="13.5" x14ac:dyDescent="0.25">
      <c r="A120" s="59" t="str">
        <f>+$A$25</f>
        <v/>
      </c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2"/>
      <c r="AC120" s="23"/>
      <c r="AE120" s="29" t="str">
        <f t="shared" si="7"/>
        <v/>
      </c>
      <c r="AG120" s="7" t="str">
        <f>+$A$25</f>
        <v/>
      </c>
      <c r="AH120" s="7" t="str">
        <f>IF(A120&lt;&gt;"",IF(AE120&lt;&gt;"",AE120,0)+IF(AA122&lt;&gt;"",AA122,0),"")</f>
        <v/>
      </c>
      <c r="AI120" s="106" t="str">
        <f>IF(AH120="","",IF(AH120&gt;0,ROUND(AH120/LARGE(AH107:AH121,1),3),0))</f>
        <v/>
      </c>
    </row>
    <row r="121" spans="1:35" x14ac:dyDescent="0.2">
      <c r="A121" s="59" t="str">
        <f>+$A$26</f>
        <v/>
      </c>
      <c r="C121" s="3"/>
      <c r="AE121" s="26"/>
      <c r="AG121" s="40" t="str">
        <f>+$A$26</f>
        <v/>
      </c>
      <c r="AH121" s="40" t="str">
        <f>IF(A121&lt;&gt;"",IF(AE121&lt;&gt;"",AE121,0)+IF(AC122&lt;&gt;"",AC122,0),"")</f>
        <v/>
      </c>
      <c r="AI121" s="107" t="str">
        <f>IF(AH121="","",IF(AH121&gt;0,ROUND(AH121/LARGE(AH107:AH121,1),3),0))</f>
        <v/>
      </c>
    </row>
    <row r="122" spans="1:35" s="26" customFormat="1" x14ac:dyDescent="0.2">
      <c r="C122" s="27" t="str">
        <f>IF(C106="","",SUM(C107:C120))</f>
        <v/>
      </c>
      <c r="E122" s="27" t="str">
        <f>IF(E106="","",SUM(E107:E120))</f>
        <v/>
      </c>
      <c r="G122" s="27" t="str">
        <f>IF(G106="","",SUM(G107:G120))</f>
        <v/>
      </c>
      <c r="I122" s="27" t="str">
        <f>IF(I106="","",SUM(I107:I120))</f>
        <v/>
      </c>
      <c r="K122" s="27" t="str">
        <f>IF(K106="","",SUM(K107:K120))</f>
        <v/>
      </c>
      <c r="M122" s="27" t="str">
        <f>IF(M106="","",SUM(M107:M120))</f>
        <v/>
      </c>
      <c r="O122" s="27" t="str">
        <f>IF(O106="","",SUM(O107:O120))</f>
        <v/>
      </c>
      <c r="Q122" s="27" t="str">
        <f>IF(Q106="","",SUM(Q107:Q120))</f>
        <v/>
      </c>
      <c r="S122" s="27" t="str">
        <f>IF(S106="","",SUM(S107:S120))</f>
        <v/>
      </c>
      <c r="U122" s="27" t="str">
        <f>IF(U106="","",SUM(U107:U120))</f>
        <v/>
      </c>
      <c r="W122" s="27" t="str">
        <f>IF(W106="","",SUM(W107:W120))</f>
        <v/>
      </c>
      <c r="X122" s="27"/>
      <c r="Y122" s="27" t="str">
        <f>IF(Y106="","",SUM(Y107:Y120))</f>
        <v/>
      </c>
      <c r="AA122" s="27" t="str">
        <f>IF(AA106="","",SUM(AA107:AA120))</f>
        <v/>
      </c>
      <c r="AC122" s="27" t="str">
        <f>IF(AC106="","",SUM(AC107:AC120))</f>
        <v/>
      </c>
      <c r="AG122" s="41"/>
      <c r="AH122" s="93"/>
      <c r="AI122" s="41"/>
    </row>
    <row r="123" spans="1:35" ht="24" customHeight="1" x14ac:dyDescent="0.2">
      <c r="AC123" s="8" t="str">
        <f>"Firma ("&amp;Anagrafica!B93&amp;")"</f>
        <v>Firma ()</v>
      </c>
      <c r="AE123" s="88"/>
      <c r="AF123" s="88"/>
      <c r="AG123" s="89"/>
      <c r="AH123" s="88"/>
      <c r="AI123" s="88"/>
    </row>
  </sheetData>
  <mergeCells count="70">
    <mergeCell ref="AB24:AE24"/>
    <mergeCell ref="AB25:AE25"/>
    <mergeCell ref="AB26:AE26"/>
    <mergeCell ref="B25:S25"/>
    <mergeCell ref="AB15:AE15"/>
    <mergeCell ref="AB16:AE16"/>
    <mergeCell ref="AB17:AE17"/>
    <mergeCell ref="AB18:AE18"/>
    <mergeCell ref="AB19:AE19"/>
    <mergeCell ref="AB20:AE20"/>
    <mergeCell ref="AB21:AE21"/>
    <mergeCell ref="AB22:AE22"/>
    <mergeCell ref="AB23:AE23"/>
    <mergeCell ref="X16:AA16"/>
    <mergeCell ref="X23:AA23"/>
    <mergeCell ref="X24:AA24"/>
    <mergeCell ref="A11:S11"/>
    <mergeCell ref="B20:S20"/>
    <mergeCell ref="B21:S21"/>
    <mergeCell ref="B22:S22"/>
    <mergeCell ref="B19:S19"/>
    <mergeCell ref="B16:S16"/>
    <mergeCell ref="B17:S17"/>
    <mergeCell ref="A1:AG1"/>
    <mergeCell ref="B24:S24"/>
    <mergeCell ref="A5:AI5"/>
    <mergeCell ref="A8:AG8"/>
    <mergeCell ref="A9:AG9"/>
    <mergeCell ref="AB11:AE11"/>
    <mergeCell ref="AB12:AE12"/>
    <mergeCell ref="AB13:AE13"/>
    <mergeCell ref="AB14:AE14"/>
    <mergeCell ref="T23:W23"/>
    <mergeCell ref="B18:S18"/>
    <mergeCell ref="T13:W13"/>
    <mergeCell ref="B12:S12"/>
    <mergeCell ref="B13:S13"/>
    <mergeCell ref="B14:S14"/>
    <mergeCell ref="B15:S15"/>
    <mergeCell ref="T11:W11"/>
    <mergeCell ref="T12:W12"/>
    <mergeCell ref="T20:W20"/>
    <mergeCell ref="T18:W18"/>
    <mergeCell ref="T15:W15"/>
    <mergeCell ref="T16:W16"/>
    <mergeCell ref="T17:W17"/>
    <mergeCell ref="T14:W14"/>
    <mergeCell ref="P27:S27"/>
    <mergeCell ref="T27:W27"/>
    <mergeCell ref="T26:W26"/>
    <mergeCell ref="T19:W19"/>
    <mergeCell ref="T21:W21"/>
    <mergeCell ref="T24:W24"/>
    <mergeCell ref="T25:W25"/>
    <mergeCell ref="T22:W22"/>
    <mergeCell ref="B26:S26"/>
    <mergeCell ref="B23:S23"/>
    <mergeCell ref="X11:AA11"/>
    <mergeCell ref="X12:AA12"/>
    <mergeCell ref="X13:AA13"/>
    <mergeCell ref="X14:AA14"/>
    <mergeCell ref="X15:AA15"/>
    <mergeCell ref="X25:AA25"/>
    <mergeCell ref="X26:AA26"/>
    <mergeCell ref="X17:AA17"/>
    <mergeCell ref="X18:AA18"/>
    <mergeCell ref="X19:AA19"/>
    <mergeCell ref="X20:AA20"/>
    <mergeCell ref="X21:AA21"/>
    <mergeCell ref="X22:AA22"/>
  </mergeCells>
  <phoneticPr fontId="0" type="noConversion"/>
  <conditionalFormatting sqref="C46 W46:Y46 C65 E46 G46 I46 K46 M46 O46 Q46 U46 S46 AC84 W65:Y65 E65 G65 I65 K65 M65 O65 Q65 U65 S65 AC65 AA65 AA46 C84 W84:Y84 E84 G84 I84 K84 M84 O84 Q84 U84 S84 AA84 AC46 C103 AC122 W103:Y103 E103 G103 I103 K103 M103 O103 Q103 U103 S103 AC103 AA103 C122 W122:Y122 E122 G122 I122 K122 M122 O122 Q122 U122 S122 AA122">
    <cfRule type="expression" dxfId="819" priority="1" stopIfTrue="1">
      <formula>C30=""</formula>
    </cfRule>
  </conditionalFormatting>
  <conditionalFormatting sqref="B52:E63 B51:C51 H54:I63 J55:K63 L56:M63 N57:O63 P58:Q63 R59:S63 T60:U63 V61:W63 X62:Y63 Z63:AA63 F53:G63 Z82:AA82 F72:G82 H73:I82 J74:K82 L75:M82 N76:O82 P77:Q82 R78:S82 T79:U82 V80:W82 X81:Y82 B71:E82 B70:C70 B90:E101 B89:C89 H92:I101 J93:K101 L94:M101 N95:O101 P96:Q101 R97:S101 T98:U101 V99:W101 X100:Y101 Z101:AA101 F91:G101 Z120:AA120 F110:G120 H111:I120 J112:K120 L113:M120 N114:O120 P115:Q120 R116:S120 T117:U120 V118:W120 X119:Y120 B109:E120 B108:C108 B33:E44 B32:C32 H35:I44 J36:K44 L37:M44 N38:O44 P39:Q44 R40:S44 T41:U44 V42:W44 X43:Y44 Z44:AA44 F34:G44">
    <cfRule type="expression" dxfId="818" priority="2" stopIfTrue="1">
      <formula>AND($A32&lt;&gt;"",$A33="")</formula>
    </cfRule>
    <cfRule type="expression" dxfId="817" priority="3" stopIfTrue="1">
      <formula>$A32=""</formula>
    </cfRule>
  </conditionalFormatting>
  <conditionalFormatting sqref="B50 D50:D51 F50:F52 H50:H53 J50:J54 L50:L55 N50:N56 P50:P57 R50:R58 T50:T59 V50:V60 X50:X61 Z50:Z62 AB50:AB63">
    <cfRule type="expression" dxfId="816" priority="4" stopIfTrue="1">
      <formula>AND(OR($A50="",C$49=""),$AE50&lt;&gt;"")</formula>
    </cfRule>
    <cfRule type="expression" dxfId="815" priority="5" stopIfTrue="1">
      <formula>OR($A50="",C$49="")</formula>
    </cfRule>
  </conditionalFormatting>
  <conditionalFormatting sqref="C50 E50:E51 G50:G52 I50:I53 K50:K54 M50:M55 O50:O56 Q50:Q57 S50:S58 U50:U59 W50:W60 Y50:Y61 AA50:AA62 AC50:AC63 C88 E88:E89 G88:G90 I88:I91 K88:K92 M88:M93 O88:O94 Q88:Q95 S88:S96 U88:U97 W88:W98 Y88:Y99 AA88:AA100 AC88:AC101">
    <cfRule type="expression" dxfId="814" priority="6" stopIfTrue="1">
      <formula>AND(OR($A50="",C$49=""),$AE50&lt;&gt;"")</formula>
    </cfRule>
    <cfRule type="expression" dxfId="813" priority="7" stopIfTrue="1">
      <formula>C$49=""</formula>
    </cfRule>
  </conditionalFormatting>
  <conditionalFormatting sqref="B69 F69:F71 D69:D70 H69:H72 J69:J73 L69:L74 N69:N75 P69:P76 R69:R77 T69:T78 V69:V79 X69:X80 Z69:Z81 AB69:AB82 X118">
    <cfRule type="expression" dxfId="812" priority="8" stopIfTrue="1">
      <formula>AND(OR($A69="",C$68=""),$AE69&lt;&gt;"")</formula>
    </cfRule>
    <cfRule type="expression" dxfId="811" priority="9" stopIfTrue="1">
      <formula>OR($A69="",C$68="")</formula>
    </cfRule>
  </conditionalFormatting>
  <conditionalFormatting sqref="C69 G69:G71 E69:E70 I69:I72 K69:K73 M69:M74 O69:O75 Q69:Q76 S69:S77 U69:U78 W69:W79 Y69:Y80 AA69:AA81 AC69:AC82 C107 G107:G109 E107:E108 I107:I110 K107:K111 M107:M112 O107:O113 Q107:Q114 S107:S115 U107:U116 W107:W117 Y107:Y118 AA107:AA119 AC107:AC120">
    <cfRule type="expression" dxfId="810" priority="10" stopIfTrue="1">
      <formula>AND(OR($A69="",C$68=""),$AE69&lt;&gt;"")</formula>
    </cfRule>
    <cfRule type="expression" dxfId="809" priority="11" stopIfTrue="1">
      <formula>C$68=""</formula>
    </cfRule>
  </conditionalFormatting>
  <conditionalFormatting sqref="B88 D88:D89 F88:F90 H88:H91 J88:J92 L88:L93 N88:N94 P88:P95 R88:R96 T88:T97 V88:V98 X88:X99 Z88:Z100 AB88:AB101">
    <cfRule type="expression" dxfId="808" priority="12" stopIfTrue="1">
      <formula>AND(OR($A88="",C$87=""),$AE88&lt;&gt;"")</formula>
    </cfRule>
    <cfRule type="expression" dxfId="807" priority="13" stopIfTrue="1">
      <formula>OR($A88="",C$87="")</formula>
    </cfRule>
  </conditionalFormatting>
  <conditionalFormatting sqref="B107 D107:D108 F107:F109 H107:H110 J107:J111 L107:L112 N107:N113 P107:P114 R107:R115 T107:T116 V107:V117 X107:X117 Z107:Z119 AB107:AB120">
    <cfRule type="expression" dxfId="806" priority="14" stopIfTrue="1">
      <formula>AND(OR($A107="",C$106=""),$AE107&lt;&gt;"")</formula>
    </cfRule>
    <cfRule type="expression" dxfId="805" priority="15" stopIfTrue="1">
      <formula>OR($A107="",C$106="")</formula>
    </cfRule>
  </conditionalFormatting>
  <conditionalFormatting sqref="B31 D31:D32 R31:R39 AB31:AB44 Z31:Z43 X31:X42 V31:V41 T31:T40 P31:P38 N31:N37 L31:L36 J31:J35 H31:H34 F31:F33">
    <cfRule type="expression" dxfId="804" priority="16" stopIfTrue="1">
      <formula>AND(OR($A31="",C$30=""),$AE31&lt;&gt;"")</formula>
    </cfRule>
    <cfRule type="expression" dxfId="803" priority="17" stopIfTrue="1">
      <formula>OR($A31="",C$30="")</formula>
    </cfRule>
  </conditionalFormatting>
  <conditionalFormatting sqref="C31 E31:E32 S31:S39 AC31:AC44 AA31:AA43 Y31:Y42 W31:W41 U31:U40 Q31:Q38 O31:O37 M31:M36 K31:K35 I31:I34 G31:G33">
    <cfRule type="expression" dxfId="802" priority="18" stopIfTrue="1">
      <formula>AND(OR($A31="",C$30=""),$AE31&lt;&gt;"")</formula>
    </cfRule>
    <cfRule type="expression" dxfId="801" priority="19" stopIfTrue="1">
      <formula>C$30=""</formula>
    </cfRule>
  </conditionalFormatting>
  <conditionalFormatting sqref="A31:A45 A107:A121 AE107:AE120 B106:AC106 AE88:AE101 A88:A102 B87:AC87 A69:A83 B68:AC68 AE69:AE82 AE50:AE63 B49:AC49 A50:A64 B30:AC30 AE31:AE44">
    <cfRule type="cellIs" dxfId="800" priority="20" stopIfTrue="1" operator="equal">
      <formula>""</formula>
    </cfRule>
  </conditionalFormatting>
  <hyperlinks>
    <hyperlink ref="A1" location="Anagrafica!A1" display="Torna alla scheda Anagrafica" xr:uid="{00000000-0004-0000-3400-000000000000}"/>
  </hyperlinks>
  <pageMargins left="0.39370078740157483" right="0.39370078740157483" top="0.39370078740157483" bottom="0.78740157480314965" header="0.51181102362204722" footer="0.39370078740157483"/>
  <pageSetup paperSize="9" scale="42" orientation="portrait" r:id="rId1"/>
  <headerFooter alignWithMargins="0">
    <oddFooter>&amp;L&amp;"Arial Narrow,Normale"&amp;8&amp;D&amp;R&amp;"Arial Narrow,Normale"&amp;A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Foglio75">
    <tabColor indexed="42"/>
    <pageSetUpPr fitToPage="1"/>
  </sheetPr>
  <dimension ref="A1:AI123"/>
  <sheetViews>
    <sheetView showGridLines="0" view="pageBreakPreview" topLeftCell="A5" zoomScaleNormal="100" workbookViewId="0">
      <selection activeCell="U38" sqref="U38"/>
    </sheetView>
  </sheetViews>
  <sheetFormatPr defaultColWidth="9.140625" defaultRowHeight="12.75" x14ac:dyDescent="0.2"/>
  <cols>
    <col min="1" max="2" width="3.85546875" style="3" customWidth="1"/>
    <col min="3" max="3" width="3.85546875" style="5" bestFit="1" customWidth="1"/>
    <col min="4" max="4" width="3.140625" style="3" customWidth="1"/>
    <col min="5" max="31" width="3" style="3" customWidth="1"/>
    <col min="32" max="32" width="2.42578125" style="3" customWidth="1"/>
    <col min="33" max="33" width="3.5703125" style="26" customWidth="1"/>
    <col min="34" max="35" width="10.85546875" style="3" customWidth="1"/>
    <col min="36" max="43" width="3" style="3" customWidth="1"/>
    <col min="44" max="44" width="3.140625" style="3" customWidth="1"/>
    <col min="45" max="16384" width="9.140625" style="3"/>
  </cols>
  <sheetData>
    <row r="1" spans="1:35" ht="26.25" customHeight="1" x14ac:dyDescent="0.2">
      <c r="A1" s="353" t="s">
        <v>21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</row>
    <row r="2" spans="1:35" s="30" customFormat="1" ht="13.5" x14ac:dyDescent="0.25">
      <c r="A2" s="45" t="s">
        <v>16</v>
      </c>
      <c r="B2" s="46"/>
      <c r="C2" s="47"/>
      <c r="D2" s="48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9"/>
      <c r="AH2" s="49"/>
      <c r="AI2" s="49"/>
    </row>
    <row r="3" spans="1:35" s="31" customFormat="1" ht="13.5" x14ac:dyDescent="0.25">
      <c r="A3" s="50"/>
      <c r="B3" s="50"/>
      <c r="C3" s="51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</row>
    <row r="4" spans="1:35" s="9" customFormat="1" ht="6" customHeight="1" x14ac:dyDescent="0.3">
      <c r="A4" s="52"/>
      <c r="B4" s="52"/>
      <c r="C4" s="53"/>
      <c r="D4" s="54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</row>
    <row r="5" spans="1:35" s="9" customFormat="1" ht="39.75" customHeight="1" x14ac:dyDescent="0.3">
      <c r="A5" s="411" t="str">
        <f>IF(Anagrafica!A3&lt;&gt;"",Anagrafica!A3,"")</f>
        <v>CDC ___/______/______ ANNO_______ (agg. P se plurien.) 
TITOLO DEL CDC______________________________</v>
      </c>
      <c r="B5" s="411"/>
      <c r="C5" s="411"/>
      <c r="D5" s="411"/>
      <c r="E5" s="411"/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  <c r="Q5" s="411"/>
      <c r="R5" s="411"/>
      <c r="S5" s="411"/>
      <c r="T5" s="411"/>
      <c r="U5" s="411"/>
      <c r="V5" s="411"/>
      <c r="W5" s="411"/>
      <c r="X5" s="411"/>
      <c r="Y5" s="411"/>
      <c r="Z5" s="411"/>
      <c r="AA5" s="411"/>
      <c r="AB5" s="411"/>
      <c r="AC5" s="411"/>
      <c r="AD5" s="411"/>
      <c r="AE5" s="411"/>
      <c r="AF5" s="411"/>
      <c r="AG5" s="411"/>
      <c r="AH5" s="411"/>
      <c r="AI5" s="411"/>
    </row>
    <row r="6" spans="1:35" s="9" customFormat="1" ht="20.25" x14ac:dyDescent="0.3">
      <c r="A6" s="33"/>
      <c r="B6" s="33"/>
      <c r="C6" s="58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</row>
    <row r="7" spans="1:35" s="9" customFormat="1" ht="20.25" x14ac:dyDescent="0.3">
      <c r="C7" s="10"/>
      <c r="D7" s="11"/>
    </row>
    <row r="8" spans="1:35" s="72" customFormat="1" ht="18.75" x14ac:dyDescent="0.3">
      <c r="A8" s="412" t="str">
        <f>"Criterio: "&amp; Anagrafica!A54&amp;" - "&amp;Anagrafica!B54</f>
        <v xml:space="preserve">Criterio:  - </v>
      </c>
      <c r="B8" s="412"/>
      <c r="C8" s="412"/>
      <c r="D8" s="412"/>
      <c r="E8" s="412"/>
      <c r="F8" s="412"/>
      <c r="G8" s="412"/>
      <c r="H8" s="412"/>
      <c r="I8" s="412"/>
      <c r="J8" s="412"/>
      <c r="K8" s="412"/>
      <c r="L8" s="412"/>
      <c r="M8" s="412"/>
      <c r="N8" s="412"/>
      <c r="O8" s="412"/>
      <c r="P8" s="412"/>
      <c r="Q8" s="412"/>
      <c r="R8" s="412"/>
      <c r="S8" s="412"/>
      <c r="T8" s="412"/>
      <c r="U8" s="412"/>
      <c r="V8" s="412"/>
      <c r="W8" s="412"/>
      <c r="X8" s="412"/>
      <c r="Y8" s="412"/>
      <c r="Z8" s="412"/>
      <c r="AA8" s="412"/>
      <c r="AB8" s="412"/>
      <c r="AC8" s="412"/>
      <c r="AD8" s="412"/>
      <c r="AE8" s="412"/>
      <c r="AF8" s="412"/>
      <c r="AG8" s="412"/>
      <c r="AH8" s="82" t="s">
        <v>15</v>
      </c>
      <c r="AI8" s="83" t="str">
        <f>IF(+Anagrafica!C54&lt;&gt;"",Anagrafica!C54,"")</f>
        <v/>
      </c>
    </row>
    <row r="9" spans="1:35" s="1" customFormat="1" ht="24" customHeight="1" x14ac:dyDescent="0.3">
      <c r="A9" s="413" t="str">
        <f>"Sottocriterio: " &amp; Anagrafica!A58&amp;" - "&amp;Anagrafica!B58</f>
        <v xml:space="preserve">Sottocriterio:  - </v>
      </c>
      <c r="B9" s="413"/>
      <c r="C9" s="413"/>
      <c r="D9" s="413"/>
      <c r="E9" s="413"/>
      <c r="F9" s="413"/>
      <c r="G9" s="413"/>
      <c r="H9" s="413"/>
      <c r="I9" s="413"/>
      <c r="J9" s="413"/>
      <c r="K9" s="413"/>
      <c r="L9" s="413"/>
      <c r="M9" s="413"/>
      <c r="N9" s="413"/>
      <c r="O9" s="413"/>
      <c r="P9" s="413"/>
      <c r="Q9" s="413"/>
      <c r="R9" s="413"/>
      <c r="S9" s="413"/>
      <c r="T9" s="413"/>
      <c r="U9" s="413"/>
      <c r="V9" s="413"/>
      <c r="W9" s="413"/>
      <c r="X9" s="413"/>
      <c r="Y9" s="413"/>
      <c r="Z9" s="413"/>
      <c r="AA9" s="413"/>
      <c r="AB9" s="413"/>
      <c r="AC9" s="413"/>
      <c r="AD9" s="413"/>
      <c r="AE9" s="413"/>
      <c r="AF9" s="413"/>
      <c r="AG9" s="413"/>
      <c r="AH9" s="65" t="s">
        <v>18</v>
      </c>
      <c r="AI9" s="84" t="str">
        <f>IF(+Anagrafica!C58&lt;&gt;"",Anagrafica!C58,"")</f>
        <v/>
      </c>
    </row>
    <row r="10" spans="1:35" ht="18" x14ac:dyDescent="0.25">
      <c r="B10" s="1"/>
      <c r="D10" s="1"/>
      <c r="AB10" s="4"/>
      <c r="AC10" s="4"/>
      <c r="AD10" s="4"/>
      <c r="AE10" s="4"/>
    </row>
    <row r="11" spans="1:35" ht="29.25" customHeight="1" x14ac:dyDescent="0.2">
      <c r="A11" s="385" t="s">
        <v>17</v>
      </c>
      <c r="B11" s="385"/>
      <c r="C11" s="385"/>
      <c r="D11" s="385"/>
      <c r="E11" s="385"/>
      <c r="F11" s="385"/>
      <c r="G11" s="385"/>
      <c r="H11" s="385"/>
      <c r="I11" s="385"/>
      <c r="J11" s="385"/>
      <c r="K11" s="385"/>
      <c r="L11" s="385"/>
      <c r="M11" s="385"/>
      <c r="N11" s="385"/>
      <c r="O11" s="385"/>
      <c r="P11" s="385"/>
      <c r="Q11" s="385"/>
      <c r="R11" s="385"/>
      <c r="S11" s="385"/>
      <c r="T11" s="385" t="s">
        <v>23</v>
      </c>
      <c r="U11" s="385"/>
      <c r="V11" s="385"/>
      <c r="W11" s="385"/>
      <c r="X11" s="385" t="s">
        <v>25</v>
      </c>
      <c r="Y11" s="385"/>
      <c r="Z11" s="385"/>
      <c r="AA11" s="385"/>
      <c r="AB11" s="385" t="s">
        <v>24</v>
      </c>
      <c r="AC11" s="385"/>
      <c r="AD11" s="385"/>
      <c r="AE11" s="385"/>
      <c r="AF11" s="26"/>
      <c r="AI11" s="21" t="s">
        <v>19</v>
      </c>
    </row>
    <row r="12" spans="1:35" ht="16.5" x14ac:dyDescent="0.3">
      <c r="A12" s="61" t="str">
        <f>IF($AI$9&lt;&gt;"",IF(Anagrafica!A99&lt;&gt;"",Anagrafica!A99,""),"")</f>
        <v/>
      </c>
      <c r="B12" s="409" t="str">
        <f>IF(A12&lt;&gt;"",IF(Anagrafica!B99&lt;&gt;"",Anagrafica!B99,""),"")</f>
        <v/>
      </c>
      <c r="C12" s="409"/>
      <c r="D12" s="409"/>
      <c r="E12" s="409"/>
      <c r="F12" s="409"/>
      <c r="G12" s="409"/>
      <c r="H12" s="409"/>
      <c r="I12" s="409"/>
      <c r="J12" s="409"/>
      <c r="K12" s="409"/>
      <c r="L12" s="409"/>
      <c r="M12" s="409"/>
      <c r="N12" s="409"/>
      <c r="O12" s="409"/>
      <c r="P12" s="409"/>
      <c r="Q12" s="409"/>
      <c r="R12" s="409"/>
      <c r="S12" s="410"/>
      <c r="T12" s="372" t="str">
        <f>IF(A12&lt;&gt;"",IF(AI31&lt;&gt;"",AI31,0)+IF(AI50&lt;&gt;"",AI50,0)+IF(AI69&lt;&gt;"",AI69,0)+IF(AI88&lt;&gt;"",AI88,0)+IF(AI107&lt;&gt;"",AI107,0),"")</f>
        <v/>
      </c>
      <c r="U12" s="373"/>
      <c r="V12" s="373"/>
      <c r="W12" s="373"/>
      <c r="X12" s="372" t="str">
        <f>IF(T12&lt;&gt;"",ROUND(T12/COUNTA(Anagrafica!$B$89:$C$93),3),"")</f>
        <v/>
      </c>
      <c r="Y12" s="373"/>
      <c r="Z12" s="373"/>
      <c r="AA12" s="390"/>
      <c r="AB12" s="372" t="str">
        <f>IF(T12="","",IF(T12&gt;0,ROUND(X12/LARGE($X$12:$AA$26,1),3),0))</f>
        <v/>
      </c>
      <c r="AC12" s="373"/>
      <c r="AD12" s="373"/>
      <c r="AE12" s="390"/>
      <c r="AF12" s="94"/>
      <c r="AG12" s="94"/>
      <c r="AH12" s="95"/>
      <c r="AI12" s="85" t="str">
        <f t="shared" ref="AI12:AI26" si="0">IF(AB12&lt;&gt;"",IF(AB12&gt;0,ROUND(AB12*IF($AI$9&lt;&gt;"",$AI$9,$AI$8),3),0),"")</f>
        <v/>
      </c>
    </row>
    <row r="13" spans="1:35" ht="16.5" x14ac:dyDescent="0.3">
      <c r="A13" s="62" t="str">
        <f>IF($AI$9&lt;&gt;"",IF(Anagrafica!A100&lt;&gt;"",Anagrafica!A100,""),"")</f>
        <v/>
      </c>
      <c r="B13" s="374" t="str">
        <f>IF(A13&lt;&gt;"",IF(Anagrafica!B100&lt;&gt;"",Anagrafica!B100,""),"")</f>
        <v/>
      </c>
      <c r="C13" s="374"/>
      <c r="D13" s="374"/>
      <c r="E13" s="374"/>
      <c r="F13" s="374"/>
      <c r="G13" s="374"/>
      <c r="H13" s="374"/>
      <c r="I13" s="374"/>
      <c r="J13" s="374"/>
      <c r="K13" s="374"/>
      <c r="L13" s="374"/>
      <c r="M13" s="374"/>
      <c r="N13" s="374"/>
      <c r="O13" s="374"/>
      <c r="P13" s="374"/>
      <c r="Q13" s="374"/>
      <c r="R13" s="374"/>
      <c r="S13" s="376"/>
      <c r="T13" s="401" t="str">
        <f t="shared" ref="T13:T26" si="1">IF(A13&lt;&gt;"",IF(AI32&lt;&gt;"",AI32,0)+IF(AI51&lt;&gt;"",AI51,0)+IF(AI70&lt;&gt;"",AI70,0)+IF(AI89&lt;&gt;"",AI89,0)+IF(AI108&lt;&gt;"",AI108,0),"")</f>
        <v/>
      </c>
      <c r="U13" s="402"/>
      <c r="V13" s="402"/>
      <c r="W13" s="402"/>
      <c r="X13" s="401" t="str">
        <f>IF(T13&lt;&gt;"",ROUND(T13/COUNTA(Anagrafica!$B$89:$C$93),3),"")</f>
        <v/>
      </c>
      <c r="Y13" s="402"/>
      <c r="Z13" s="402"/>
      <c r="AA13" s="403"/>
      <c r="AB13" s="401" t="str">
        <f t="shared" ref="AB13:AB26" si="2">IF(T13="","",IF(T13&gt;0,ROUND(X13/LARGE($X$12:$AA$26,1),3),0))</f>
        <v/>
      </c>
      <c r="AC13" s="402"/>
      <c r="AD13" s="402"/>
      <c r="AE13" s="403"/>
      <c r="AF13" s="96"/>
      <c r="AG13" s="96"/>
      <c r="AH13" s="97"/>
      <c r="AI13" s="86" t="str">
        <f t="shared" si="0"/>
        <v/>
      </c>
    </row>
    <row r="14" spans="1:35" ht="16.5" x14ac:dyDescent="0.3">
      <c r="A14" s="62" t="str">
        <f>IF($AI$9&lt;&gt;"",IF(Anagrafica!A101&lt;&gt;"",Anagrafica!A101,""),"")</f>
        <v/>
      </c>
      <c r="B14" s="374" t="str">
        <f>IF(A14&lt;&gt;"",IF(Anagrafica!B101&lt;&gt;"",Anagrafica!B101,""),"")</f>
        <v/>
      </c>
      <c r="C14" s="374"/>
      <c r="D14" s="374"/>
      <c r="E14" s="374"/>
      <c r="F14" s="374"/>
      <c r="G14" s="374"/>
      <c r="H14" s="374"/>
      <c r="I14" s="374"/>
      <c r="J14" s="374"/>
      <c r="K14" s="374"/>
      <c r="L14" s="374"/>
      <c r="M14" s="374"/>
      <c r="N14" s="374"/>
      <c r="O14" s="374"/>
      <c r="P14" s="374"/>
      <c r="Q14" s="374"/>
      <c r="R14" s="374"/>
      <c r="S14" s="376"/>
      <c r="T14" s="401" t="str">
        <f t="shared" si="1"/>
        <v/>
      </c>
      <c r="U14" s="402"/>
      <c r="V14" s="402"/>
      <c r="W14" s="402"/>
      <c r="X14" s="401" t="str">
        <f>IF(T14&lt;&gt;"",ROUND(T14/COUNTA(Anagrafica!$B$89:$C$93),3),"")</f>
        <v/>
      </c>
      <c r="Y14" s="402"/>
      <c r="Z14" s="402"/>
      <c r="AA14" s="403"/>
      <c r="AB14" s="401" t="str">
        <f t="shared" si="2"/>
        <v/>
      </c>
      <c r="AC14" s="402"/>
      <c r="AD14" s="402"/>
      <c r="AE14" s="403"/>
      <c r="AF14" s="96"/>
      <c r="AG14" s="96"/>
      <c r="AH14" s="97"/>
      <c r="AI14" s="86" t="str">
        <f t="shared" si="0"/>
        <v/>
      </c>
    </row>
    <row r="15" spans="1:35" ht="16.5" x14ac:dyDescent="0.3">
      <c r="A15" s="62" t="str">
        <f>IF($AI$9&lt;&gt;"",IF(Anagrafica!A102&lt;&gt;"",Anagrafica!A102,""),"")</f>
        <v/>
      </c>
      <c r="B15" s="374" t="str">
        <f>IF(A15&lt;&gt;"",IF(Anagrafica!B102&lt;&gt;"",Anagrafica!B102,""),"")</f>
        <v/>
      </c>
      <c r="C15" s="374"/>
      <c r="D15" s="374"/>
      <c r="E15" s="374"/>
      <c r="F15" s="374"/>
      <c r="G15" s="374"/>
      <c r="H15" s="374"/>
      <c r="I15" s="374"/>
      <c r="J15" s="374"/>
      <c r="K15" s="374"/>
      <c r="L15" s="374"/>
      <c r="M15" s="374"/>
      <c r="N15" s="374"/>
      <c r="O15" s="374"/>
      <c r="P15" s="374"/>
      <c r="Q15" s="374"/>
      <c r="R15" s="374"/>
      <c r="S15" s="376"/>
      <c r="T15" s="401" t="str">
        <f t="shared" si="1"/>
        <v/>
      </c>
      <c r="U15" s="402"/>
      <c r="V15" s="402"/>
      <c r="W15" s="402"/>
      <c r="X15" s="401" t="str">
        <f>IF(T15&lt;&gt;"",ROUND(T15/COUNTA(Anagrafica!$B$89:$C$93),3),"")</f>
        <v/>
      </c>
      <c r="Y15" s="402"/>
      <c r="Z15" s="402"/>
      <c r="AA15" s="403"/>
      <c r="AB15" s="401" t="str">
        <f t="shared" si="2"/>
        <v/>
      </c>
      <c r="AC15" s="402"/>
      <c r="AD15" s="402"/>
      <c r="AE15" s="403"/>
      <c r="AF15" s="96"/>
      <c r="AG15" s="96"/>
      <c r="AH15" s="97"/>
      <c r="AI15" s="86" t="str">
        <f t="shared" si="0"/>
        <v/>
      </c>
    </row>
    <row r="16" spans="1:35" ht="16.5" x14ac:dyDescent="0.3">
      <c r="A16" s="62" t="str">
        <f>IF($AI$9&lt;&gt;"",IF(Anagrafica!A103&lt;&gt;"",Anagrafica!A103,""),"")</f>
        <v/>
      </c>
      <c r="B16" s="374" t="str">
        <f>IF(A16&lt;&gt;"",IF(Anagrafica!B103&lt;&gt;"",Anagrafica!B103,""),"")</f>
        <v/>
      </c>
      <c r="C16" s="374"/>
      <c r="D16" s="374"/>
      <c r="E16" s="374"/>
      <c r="F16" s="374"/>
      <c r="G16" s="374"/>
      <c r="H16" s="374"/>
      <c r="I16" s="374"/>
      <c r="J16" s="374"/>
      <c r="K16" s="374"/>
      <c r="L16" s="374"/>
      <c r="M16" s="374"/>
      <c r="N16" s="374"/>
      <c r="O16" s="374"/>
      <c r="P16" s="374"/>
      <c r="Q16" s="374"/>
      <c r="R16" s="374"/>
      <c r="S16" s="376"/>
      <c r="T16" s="401" t="str">
        <f t="shared" si="1"/>
        <v/>
      </c>
      <c r="U16" s="402"/>
      <c r="V16" s="402"/>
      <c r="W16" s="402"/>
      <c r="X16" s="401" t="str">
        <f>IF(T16&lt;&gt;"",ROUND(T16/COUNTA(Anagrafica!$B$89:$C$93),3),"")</f>
        <v/>
      </c>
      <c r="Y16" s="402"/>
      <c r="Z16" s="402"/>
      <c r="AA16" s="403"/>
      <c r="AB16" s="401" t="str">
        <f t="shared" si="2"/>
        <v/>
      </c>
      <c r="AC16" s="402"/>
      <c r="AD16" s="402"/>
      <c r="AE16" s="403"/>
      <c r="AF16" s="96"/>
      <c r="AG16" s="96"/>
      <c r="AH16" s="97"/>
      <c r="AI16" s="86" t="str">
        <f t="shared" si="0"/>
        <v/>
      </c>
    </row>
    <row r="17" spans="1:35" ht="16.5" x14ac:dyDescent="0.3">
      <c r="A17" s="62" t="str">
        <f>IF($AI$9&lt;&gt;"",IF(Anagrafica!A104&lt;&gt;"",Anagrafica!A104,""),"")</f>
        <v/>
      </c>
      <c r="B17" s="374" t="str">
        <f>IF(A17&lt;&gt;"",IF(Anagrafica!B104&lt;&gt;"",Anagrafica!B104,""),"")</f>
        <v/>
      </c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4"/>
      <c r="N17" s="374"/>
      <c r="O17" s="374"/>
      <c r="P17" s="374"/>
      <c r="Q17" s="374"/>
      <c r="R17" s="374"/>
      <c r="S17" s="376"/>
      <c r="T17" s="401" t="str">
        <f t="shared" si="1"/>
        <v/>
      </c>
      <c r="U17" s="402"/>
      <c r="V17" s="402"/>
      <c r="W17" s="402"/>
      <c r="X17" s="401" t="str">
        <f>IF(T17&lt;&gt;"",ROUND(T17/COUNTA(Anagrafica!$B$89:$C$93),3),"")</f>
        <v/>
      </c>
      <c r="Y17" s="402"/>
      <c r="Z17" s="402"/>
      <c r="AA17" s="403"/>
      <c r="AB17" s="401" t="str">
        <f t="shared" si="2"/>
        <v/>
      </c>
      <c r="AC17" s="402"/>
      <c r="AD17" s="402"/>
      <c r="AE17" s="403"/>
      <c r="AF17" s="96"/>
      <c r="AG17" s="96"/>
      <c r="AH17" s="97"/>
      <c r="AI17" s="86" t="str">
        <f t="shared" si="0"/>
        <v/>
      </c>
    </row>
    <row r="18" spans="1:35" ht="16.5" x14ac:dyDescent="0.3">
      <c r="A18" s="62" t="str">
        <f>IF($AI$9&lt;&gt;"",IF(Anagrafica!A105&lt;&gt;"",Anagrafica!A105,""),"")</f>
        <v/>
      </c>
      <c r="B18" s="374" t="str">
        <f>IF(A18&lt;&gt;"",IF(Anagrafica!B105&lt;&gt;"",Anagrafica!B105,""),"")</f>
        <v/>
      </c>
      <c r="C18" s="374"/>
      <c r="D18" s="374"/>
      <c r="E18" s="374"/>
      <c r="F18" s="374"/>
      <c r="G18" s="374"/>
      <c r="H18" s="374"/>
      <c r="I18" s="374"/>
      <c r="J18" s="374"/>
      <c r="K18" s="374"/>
      <c r="L18" s="374"/>
      <c r="M18" s="374"/>
      <c r="N18" s="374"/>
      <c r="O18" s="374"/>
      <c r="P18" s="374"/>
      <c r="Q18" s="374"/>
      <c r="R18" s="374"/>
      <c r="S18" s="376"/>
      <c r="T18" s="401" t="str">
        <f t="shared" si="1"/>
        <v/>
      </c>
      <c r="U18" s="402"/>
      <c r="V18" s="402"/>
      <c r="W18" s="402"/>
      <c r="X18" s="401" t="str">
        <f>IF(T18&lt;&gt;"",ROUND(T18/COUNTA(Anagrafica!$B$89:$C$93),3),"")</f>
        <v/>
      </c>
      <c r="Y18" s="402"/>
      <c r="Z18" s="402"/>
      <c r="AA18" s="403"/>
      <c r="AB18" s="401" t="str">
        <f t="shared" si="2"/>
        <v/>
      </c>
      <c r="AC18" s="402"/>
      <c r="AD18" s="402"/>
      <c r="AE18" s="403"/>
      <c r="AF18" s="96"/>
      <c r="AG18" s="96"/>
      <c r="AH18" s="97"/>
      <c r="AI18" s="86" t="str">
        <f t="shared" si="0"/>
        <v/>
      </c>
    </row>
    <row r="19" spans="1:35" ht="16.5" x14ac:dyDescent="0.3">
      <c r="A19" s="62" t="str">
        <f>IF($AI$9&lt;&gt;"",IF(Anagrafica!A106&lt;&gt;"",Anagrafica!A106,""),"")</f>
        <v/>
      </c>
      <c r="B19" s="374" t="str">
        <f>IF(A19&lt;&gt;"",IF(Anagrafica!B106&lt;&gt;"",Anagrafica!B106,""),"")</f>
        <v/>
      </c>
      <c r="C19" s="374"/>
      <c r="D19" s="374"/>
      <c r="E19" s="374"/>
      <c r="F19" s="374"/>
      <c r="G19" s="374"/>
      <c r="H19" s="374"/>
      <c r="I19" s="374"/>
      <c r="J19" s="374"/>
      <c r="K19" s="374"/>
      <c r="L19" s="374"/>
      <c r="M19" s="374"/>
      <c r="N19" s="374"/>
      <c r="O19" s="374"/>
      <c r="P19" s="374"/>
      <c r="Q19" s="374"/>
      <c r="R19" s="374"/>
      <c r="S19" s="376"/>
      <c r="T19" s="401" t="str">
        <f t="shared" si="1"/>
        <v/>
      </c>
      <c r="U19" s="402"/>
      <c r="V19" s="402"/>
      <c r="W19" s="402"/>
      <c r="X19" s="401" t="str">
        <f>IF(T19&lt;&gt;"",ROUND(T19/COUNTA(Anagrafica!$B$89:$C$93),3),"")</f>
        <v/>
      </c>
      <c r="Y19" s="402"/>
      <c r="Z19" s="402"/>
      <c r="AA19" s="403"/>
      <c r="AB19" s="401" t="str">
        <f t="shared" si="2"/>
        <v/>
      </c>
      <c r="AC19" s="402"/>
      <c r="AD19" s="402"/>
      <c r="AE19" s="403"/>
      <c r="AF19" s="96"/>
      <c r="AG19" s="96"/>
      <c r="AH19" s="97"/>
      <c r="AI19" s="86" t="str">
        <f t="shared" si="0"/>
        <v/>
      </c>
    </row>
    <row r="20" spans="1:35" ht="16.5" x14ac:dyDescent="0.3">
      <c r="A20" s="62" t="str">
        <f>IF($AI$9&lt;&gt;"",IF(Anagrafica!A107&lt;&gt;"",Anagrafica!A107,""),"")</f>
        <v/>
      </c>
      <c r="B20" s="374" t="str">
        <f>IF(A20&lt;&gt;"",IF(Anagrafica!B107&lt;&gt;"",Anagrafica!B107,""),"")</f>
        <v/>
      </c>
      <c r="C20" s="374"/>
      <c r="D20" s="374"/>
      <c r="E20" s="374"/>
      <c r="F20" s="374"/>
      <c r="G20" s="374"/>
      <c r="H20" s="374"/>
      <c r="I20" s="374"/>
      <c r="J20" s="374"/>
      <c r="K20" s="374"/>
      <c r="L20" s="374"/>
      <c r="M20" s="374"/>
      <c r="N20" s="374"/>
      <c r="O20" s="374"/>
      <c r="P20" s="374"/>
      <c r="Q20" s="374"/>
      <c r="R20" s="374"/>
      <c r="S20" s="376"/>
      <c r="T20" s="401" t="str">
        <f t="shared" si="1"/>
        <v/>
      </c>
      <c r="U20" s="402"/>
      <c r="V20" s="402"/>
      <c r="W20" s="402"/>
      <c r="X20" s="401" t="str">
        <f>IF(T20&lt;&gt;"",ROUND(T20/COUNTA(Anagrafica!$B$89:$C$93),3),"")</f>
        <v/>
      </c>
      <c r="Y20" s="402"/>
      <c r="Z20" s="402"/>
      <c r="AA20" s="403"/>
      <c r="AB20" s="401" t="str">
        <f t="shared" si="2"/>
        <v/>
      </c>
      <c r="AC20" s="402"/>
      <c r="AD20" s="402"/>
      <c r="AE20" s="403"/>
      <c r="AF20" s="96"/>
      <c r="AG20" s="96"/>
      <c r="AH20" s="97"/>
      <c r="AI20" s="86" t="str">
        <f t="shared" si="0"/>
        <v/>
      </c>
    </row>
    <row r="21" spans="1:35" ht="16.5" x14ac:dyDescent="0.3">
      <c r="A21" s="62" t="str">
        <f>IF($AI$9&lt;&gt;"",IF(Anagrafica!A108&lt;&gt;"",Anagrafica!A108,""),"")</f>
        <v/>
      </c>
      <c r="B21" s="374" t="str">
        <f>IF(A21&lt;&gt;"",IF(Anagrafica!B108&lt;&gt;"",Anagrafica!B108,""),"")</f>
        <v/>
      </c>
      <c r="C21" s="374"/>
      <c r="D21" s="374"/>
      <c r="E21" s="374"/>
      <c r="F21" s="374"/>
      <c r="G21" s="374"/>
      <c r="H21" s="374"/>
      <c r="I21" s="374"/>
      <c r="J21" s="374"/>
      <c r="K21" s="374"/>
      <c r="L21" s="374"/>
      <c r="M21" s="374"/>
      <c r="N21" s="374"/>
      <c r="O21" s="374"/>
      <c r="P21" s="374"/>
      <c r="Q21" s="374"/>
      <c r="R21" s="374"/>
      <c r="S21" s="376"/>
      <c r="T21" s="401" t="str">
        <f t="shared" si="1"/>
        <v/>
      </c>
      <c r="U21" s="402"/>
      <c r="V21" s="402"/>
      <c r="W21" s="402"/>
      <c r="X21" s="401" t="str">
        <f>IF(T21&lt;&gt;"",ROUND(T21/COUNTA(Anagrafica!$B$89:$C$93),3),"")</f>
        <v/>
      </c>
      <c r="Y21" s="402"/>
      <c r="Z21" s="402"/>
      <c r="AA21" s="403"/>
      <c r="AB21" s="401" t="str">
        <f t="shared" si="2"/>
        <v/>
      </c>
      <c r="AC21" s="402"/>
      <c r="AD21" s="402"/>
      <c r="AE21" s="403"/>
      <c r="AF21" s="96"/>
      <c r="AG21" s="96"/>
      <c r="AH21" s="97"/>
      <c r="AI21" s="86" t="str">
        <f t="shared" si="0"/>
        <v/>
      </c>
    </row>
    <row r="22" spans="1:35" ht="16.5" x14ac:dyDescent="0.3">
      <c r="A22" s="62" t="str">
        <f>IF($AI$9&lt;&gt;"",IF(Anagrafica!A109&lt;&gt;"",Anagrafica!A109,""),"")</f>
        <v/>
      </c>
      <c r="B22" s="374" t="str">
        <f>IF(A22&lt;&gt;"",IF(Anagrafica!B109&lt;&gt;"",Anagrafica!B109,""),"")</f>
        <v/>
      </c>
      <c r="C22" s="374"/>
      <c r="D22" s="374"/>
      <c r="E22" s="374"/>
      <c r="F22" s="374"/>
      <c r="G22" s="374"/>
      <c r="H22" s="374"/>
      <c r="I22" s="374"/>
      <c r="J22" s="374"/>
      <c r="K22" s="374"/>
      <c r="L22" s="374"/>
      <c r="M22" s="374"/>
      <c r="N22" s="374"/>
      <c r="O22" s="374"/>
      <c r="P22" s="374"/>
      <c r="Q22" s="374"/>
      <c r="R22" s="374"/>
      <c r="S22" s="376"/>
      <c r="T22" s="401" t="str">
        <f t="shared" si="1"/>
        <v/>
      </c>
      <c r="U22" s="402"/>
      <c r="V22" s="402"/>
      <c r="W22" s="402"/>
      <c r="X22" s="401" t="str">
        <f>IF(T22&lt;&gt;"",ROUND(T22/COUNTA(Anagrafica!$B$89:$C$93),3),"")</f>
        <v/>
      </c>
      <c r="Y22" s="402"/>
      <c r="Z22" s="402"/>
      <c r="AA22" s="403"/>
      <c r="AB22" s="401" t="str">
        <f t="shared" si="2"/>
        <v/>
      </c>
      <c r="AC22" s="402"/>
      <c r="AD22" s="402"/>
      <c r="AE22" s="403"/>
      <c r="AF22" s="96"/>
      <c r="AG22" s="96"/>
      <c r="AH22" s="97"/>
      <c r="AI22" s="86" t="str">
        <f t="shared" si="0"/>
        <v/>
      </c>
    </row>
    <row r="23" spans="1:35" ht="16.5" x14ac:dyDescent="0.3">
      <c r="A23" s="62" t="str">
        <f>IF($AI$9&lt;&gt;"",IF(Anagrafica!A110&lt;&gt;"",Anagrafica!A110,""),"")</f>
        <v/>
      </c>
      <c r="B23" s="374" t="str">
        <f>IF(A23&lt;&gt;"",IF(Anagrafica!B110&lt;&gt;"",Anagrafica!B110,""),"")</f>
        <v/>
      </c>
      <c r="C23" s="374"/>
      <c r="D23" s="374"/>
      <c r="E23" s="374"/>
      <c r="F23" s="374"/>
      <c r="G23" s="374"/>
      <c r="H23" s="374"/>
      <c r="I23" s="374"/>
      <c r="J23" s="374"/>
      <c r="K23" s="374"/>
      <c r="L23" s="374"/>
      <c r="M23" s="374"/>
      <c r="N23" s="374"/>
      <c r="O23" s="374"/>
      <c r="P23" s="374"/>
      <c r="Q23" s="374"/>
      <c r="R23" s="374"/>
      <c r="S23" s="376"/>
      <c r="T23" s="401" t="str">
        <f t="shared" si="1"/>
        <v/>
      </c>
      <c r="U23" s="402"/>
      <c r="V23" s="402"/>
      <c r="W23" s="402"/>
      <c r="X23" s="401" t="str">
        <f>IF(T23&lt;&gt;"",ROUND(T23/COUNTA(Anagrafica!$B$89:$C$93),3),"")</f>
        <v/>
      </c>
      <c r="Y23" s="402"/>
      <c r="Z23" s="402"/>
      <c r="AA23" s="403"/>
      <c r="AB23" s="401" t="str">
        <f t="shared" si="2"/>
        <v/>
      </c>
      <c r="AC23" s="402"/>
      <c r="AD23" s="402"/>
      <c r="AE23" s="403"/>
      <c r="AF23" s="96"/>
      <c r="AG23" s="96"/>
      <c r="AH23" s="97"/>
      <c r="AI23" s="86" t="str">
        <f t="shared" si="0"/>
        <v/>
      </c>
    </row>
    <row r="24" spans="1:35" ht="16.5" x14ac:dyDescent="0.3">
      <c r="A24" s="62" t="str">
        <f>IF($AI$9&lt;&gt;"",IF(Anagrafica!A111&lt;&gt;"",Anagrafica!A111,""),"")</f>
        <v/>
      </c>
      <c r="B24" s="374" t="str">
        <f>IF(A24&lt;&gt;"",IF(Anagrafica!B111&lt;&gt;"",Anagrafica!B111,""),"")</f>
        <v/>
      </c>
      <c r="C24" s="374"/>
      <c r="D24" s="374"/>
      <c r="E24" s="374"/>
      <c r="F24" s="374"/>
      <c r="G24" s="374"/>
      <c r="H24" s="374"/>
      <c r="I24" s="374"/>
      <c r="J24" s="374"/>
      <c r="K24" s="374"/>
      <c r="L24" s="374"/>
      <c r="M24" s="374"/>
      <c r="N24" s="374"/>
      <c r="O24" s="374"/>
      <c r="P24" s="374"/>
      <c r="Q24" s="374"/>
      <c r="R24" s="374"/>
      <c r="S24" s="376"/>
      <c r="T24" s="401" t="str">
        <f t="shared" si="1"/>
        <v/>
      </c>
      <c r="U24" s="402"/>
      <c r="V24" s="402"/>
      <c r="W24" s="402"/>
      <c r="X24" s="401" t="str">
        <f>IF(T24&lt;&gt;"",ROUND(T24/COUNTA(Anagrafica!$B$89:$C$93),3),"")</f>
        <v/>
      </c>
      <c r="Y24" s="402"/>
      <c r="Z24" s="402"/>
      <c r="AA24" s="403"/>
      <c r="AB24" s="401" t="str">
        <f t="shared" si="2"/>
        <v/>
      </c>
      <c r="AC24" s="402"/>
      <c r="AD24" s="402"/>
      <c r="AE24" s="403"/>
      <c r="AF24" s="96"/>
      <c r="AG24" s="96"/>
      <c r="AH24" s="97"/>
      <c r="AI24" s="86" t="str">
        <f t="shared" si="0"/>
        <v/>
      </c>
    </row>
    <row r="25" spans="1:35" ht="16.5" x14ac:dyDescent="0.3">
      <c r="A25" s="62" t="str">
        <f>IF($AI$9&lt;&gt;"",IF(Anagrafica!A112&lt;&gt;"",Anagrafica!A112,""),"")</f>
        <v/>
      </c>
      <c r="B25" s="374" t="str">
        <f>IF(A25&lt;&gt;"",IF(Anagrafica!B112&lt;&gt;"",Anagrafica!B112,""),"")</f>
        <v/>
      </c>
      <c r="C25" s="374"/>
      <c r="D25" s="374"/>
      <c r="E25" s="374"/>
      <c r="F25" s="374"/>
      <c r="G25" s="374"/>
      <c r="H25" s="374"/>
      <c r="I25" s="374"/>
      <c r="J25" s="374"/>
      <c r="K25" s="374"/>
      <c r="L25" s="374"/>
      <c r="M25" s="374"/>
      <c r="N25" s="374"/>
      <c r="O25" s="374"/>
      <c r="P25" s="374"/>
      <c r="Q25" s="374"/>
      <c r="R25" s="374"/>
      <c r="S25" s="376"/>
      <c r="T25" s="401" t="str">
        <f t="shared" si="1"/>
        <v/>
      </c>
      <c r="U25" s="402"/>
      <c r="V25" s="402"/>
      <c r="W25" s="402"/>
      <c r="X25" s="401" t="str">
        <f>IF(T25&lt;&gt;"",ROUND(T25/COUNTA(Anagrafica!$B$89:$C$93),3),"")</f>
        <v/>
      </c>
      <c r="Y25" s="402"/>
      <c r="Z25" s="402"/>
      <c r="AA25" s="403"/>
      <c r="AB25" s="401" t="str">
        <f t="shared" si="2"/>
        <v/>
      </c>
      <c r="AC25" s="402"/>
      <c r="AD25" s="402"/>
      <c r="AE25" s="403"/>
      <c r="AF25" s="96"/>
      <c r="AG25" s="96"/>
      <c r="AH25" s="97"/>
      <c r="AI25" s="86" t="str">
        <f t="shared" si="0"/>
        <v/>
      </c>
    </row>
    <row r="26" spans="1:35" ht="16.5" x14ac:dyDescent="0.3">
      <c r="A26" s="63" t="str">
        <f>IF($AI$9&lt;&gt;"",IF(Anagrafica!A113&lt;&gt;"",Anagrafica!A113,""),"")</f>
        <v/>
      </c>
      <c r="B26" s="379" t="str">
        <f>IF(A26&lt;&gt;"",IF(Anagrafica!B113&lt;&gt;"",Anagrafica!B113,""),"")</f>
        <v/>
      </c>
      <c r="C26" s="379"/>
      <c r="D26" s="379"/>
      <c r="E26" s="379"/>
      <c r="F26" s="379"/>
      <c r="G26" s="379"/>
      <c r="H26" s="379"/>
      <c r="I26" s="379"/>
      <c r="J26" s="379"/>
      <c r="K26" s="379"/>
      <c r="L26" s="379"/>
      <c r="M26" s="379"/>
      <c r="N26" s="379"/>
      <c r="O26" s="379"/>
      <c r="P26" s="379"/>
      <c r="Q26" s="379"/>
      <c r="R26" s="379"/>
      <c r="S26" s="380"/>
      <c r="T26" s="407" t="str">
        <f t="shared" si="1"/>
        <v/>
      </c>
      <c r="U26" s="408"/>
      <c r="V26" s="408"/>
      <c r="W26" s="408"/>
      <c r="X26" s="404" t="str">
        <f>IF(T26&lt;&gt;"",ROUND(T26/COUNTA(Anagrafica!$B$89:$C$93),3),"")</f>
        <v/>
      </c>
      <c r="Y26" s="405"/>
      <c r="Z26" s="405"/>
      <c r="AA26" s="406"/>
      <c r="AB26" s="404" t="str">
        <f t="shared" si="2"/>
        <v/>
      </c>
      <c r="AC26" s="405"/>
      <c r="AD26" s="405"/>
      <c r="AE26" s="406"/>
      <c r="AF26" s="96"/>
      <c r="AG26" s="96"/>
      <c r="AH26" s="97"/>
      <c r="AI26" s="87" t="str">
        <f t="shared" si="0"/>
        <v/>
      </c>
    </row>
    <row r="27" spans="1:35" x14ac:dyDescent="0.2">
      <c r="A27" s="42"/>
      <c r="B27" s="42"/>
      <c r="C27" s="9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378"/>
      <c r="Q27" s="378"/>
      <c r="R27" s="378"/>
      <c r="S27" s="378"/>
      <c r="T27" s="400"/>
      <c r="U27" s="400"/>
      <c r="V27" s="400"/>
      <c r="W27" s="400"/>
      <c r="X27" s="42"/>
      <c r="Y27" s="42"/>
      <c r="Z27" s="42"/>
      <c r="AA27" s="42"/>
      <c r="AB27" s="26"/>
      <c r="AC27" s="26"/>
      <c r="AD27" s="26"/>
      <c r="AE27" s="26"/>
      <c r="AF27" s="104"/>
      <c r="AG27" s="104"/>
      <c r="AH27" s="103"/>
      <c r="AI27" s="42"/>
    </row>
    <row r="29" spans="1:35" s="20" customFormat="1" ht="16.5" x14ac:dyDescent="0.3">
      <c r="A29" s="19" t="str">
        <f>IF(Anagrafica!A89&lt;&gt;"",Anagrafica!A89&amp;" - "&amp;Anagrafica!B89,"")</f>
        <v>1 - Commissario 1</v>
      </c>
      <c r="C29" s="28"/>
      <c r="AG29" s="28"/>
    </row>
    <row r="30" spans="1:35" s="5" customFormat="1" ht="13.5" customHeight="1" x14ac:dyDescent="0.2">
      <c r="A30" s="4" t="s">
        <v>10</v>
      </c>
      <c r="C30" s="60" t="str">
        <f>$A$13</f>
        <v/>
      </c>
      <c r="E30" s="60" t="str">
        <f>+$A$14</f>
        <v/>
      </c>
      <c r="G30" s="60" t="str">
        <f>+$A$15</f>
        <v/>
      </c>
      <c r="I30" s="60" t="str">
        <f>+$A$16</f>
        <v/>
      </c>
      <c r="K30" s="60" t="str">
        <f>+$A$17</f>
        <v/>
      </c>
      <c r="M30" s="60" t="str">
        <f>+$A$18</f>
        <v/>
      </c>
      <c r="O30" s="60" t="str">
        <f>+$A$19</f>
        <v/>
      </c>
      <c r="Q30" s="60" t="str">
        <f>+$A$20</f>
        <v/>
      </c>
      <c r="S30" s="60" t="str">
        <f>+$A$21</f>
        <v/>
      </c>
      <c r="U30" s="60" t="str">
        <f>+$A$22</f>
        <v/>
      </c>
      <c r="W30" s="60" t="str">
        <f>+$A$23</f>
        <v/>
      </c>
      <c r="Y30" s="60" t="str">
        <f>+$A$24</f>
        <v/>
      </c>
      <c r="AA30" s="60" t="str">
        <f>+$A$25</f>
        <v/>
      </c>
      <c r="AC30" s="60" t="str">
        <f>+$A$26</f>
        <v/>
      </c>
      <c r="AE30" s="26"/>
      <c r="AG30" s="4" t="s">
        <v>10</v>
      </c>
      <c r="AH30" s="5" t="s">
        <v>1</v>
      </c>
      <c r="AI30" s="5" t="s">
        <v>0</v>
      </c>
    </row>
    <row r="31" spans="1:35" ht="13.5" x14ac:dyDescent="0.25">
      <c r="A31" s="59" t="str">
        <f>+$A$12</f>
        <v/>
      </c>
      <c r="B31" s="22"/>
      <c r="C31" s="23"/>
      <c r="D31" s="22"/>
      <c r="E31" s="23"/>
      <c r="F31" s="22"/>
      <c r="G31" s="23"/>
      <c r="H31" s="22"/>
      <c r="I31" s="23"/>
      <c r="J31" s="22"/>
      <c r="K31" s="23"/>
      <c r="L31" s="22"/>
      <c r="M31" s="23"/>
      <c r="N31" s="22"/>
      <c r="O31" s="23"/>
      <c r="P31" s="22"/>
      <c r="Q31" s="23"/>
      <c r="R31" s="22"/>
      <c r="S31" s="23"/>
      <c r="T31" s="22"/>
      <c r="U31" s="23"/>
      <c r="V31" s="22"/>
      <c r="W31" s="23"/>
      <c r="X31" s="22"/>
      <c r="Y31" s="23"/>
      <c r="Z31" s="22"/>
      <c r="AA31" s="23"/>
      <c r="AB31" s="22"/>
      <c r="AC31" s="23"/>
      <c r="AE31" s="29" t="str">
        <f t="shared" ref="AE31:AE44" si="3">IF(OR(A31="",AND(A31&lt;&gt;"",A32="")),"",SUM(B31,D31,F31,H31,J31,L31,N31,P31,R31,T31,V31,X31,Z31,AB31))</f>
        <v/>
      </c>
      <c r="AG31" s="6" t="str">
        <f>+$A$12</f>
        <v/>
      </c>
      <c r="AH31" s="6" t="str">
        <f>IF(A31&lt;&gt;"",AE31,"")</f>
        <v/>
      </c>
      <c r="AI31" s="105" t="str">
        <f>IF(AH31="","",IF(AH31&gt;0,ROUND(AH31/LARGE(AH31:AH45,1),3),0))</f>
        <v/>
      </c>
    </row>
    <row r="32" spans="1:35" ht="13.5" x14ac:dyDescent="0.25">
      <c r="A32" s="59" t="str">
        <f>+$A$13</f>
        <v/>
      </c>
      <c r="B32" s="24"/>
      <c r="C32" s="24"/>
      <c r="D32" s="22"/>
      <c r="E32" s="23"/>
      <c r="F32" s="22"/>
      <c r="G32" s="23"/>
      <c r="H32" s="22"/>
      <c r="I32" s="23"/>
      <c r="J32" s="22"/>
      <c r="K32" s="23"/>
      <c r="L32" s="22"/>
      <c r="M32" s="23"/>
      <c r="N32" s="22"/>
      <c r="O32" s="23"/>
      <c r="P32" s="22"/>
      <c r="Q32" s="23"/>
      <c r="R32" s="22"/>
      <c r="S32" s="23"/>
      <c r="T32" s="22"/>
      <c r="U32" s="23"/>
      <c r="V32" s="22"/>
      <c r="W32" s="23"/>
      <c r="X32" s="22"/>
      <c r="Y32" s="23"/>
      <c r="Z32" s="22"/>
      <c r="AA32" s="23"/>
      <c r="AB32" s="22"/>
      <c r="AC32" s="23"/>
      <c r="AE32" s="29" t="str">
        <f t="shared" si="3"/>
        <v/>
      </c>
      <c r="AG32" s="7" t="str">
        <f>+$A$13</f>
        <v/>
      </c>
      <c r="AH32" s="7" t="str">
        <f>IF(A32&lt;&gt;"",IF(AE32&lt;&gt;"",AE32,0)+IF(C46&lt;&gt;"",C46,0),"")</f>
        <v/>
      </c>
      <c r="AI32" s="106" t="str">
        <f>IF(AH32="","",IF(AH32&gt;0,ROUND(AH32/LARGE(AH31:AH45,1),3),0))</f>
        <v/>
      </c>
    </row>
    <row r="33" spans="1:35" ht="13.5" x14ac:dyDescent="0.25">
      <c r="A33" s="59" t="str">
        <f>+$A$14</f>
        <v/>
      </c>
      <c r="B33" s="24"/>
      <c r="C33" s="24"/>
      <c r="D33" s="24"/>
      <c r="E33" s="24"/>
      <c r="F33" s="22"/>
      <c r="G33" s="23"/>
      <c r="H33" s="22"/>
      <c r="I33" s="23"/>
      <c r="J33" s="22"/>
      <c r="K33" s="23"/>
      <c r="L33" s="22"/>
      <c r="M33" s="23"/>
      <c r="N33" s="22"/>
      <c r="O33" s="23"/>
      <c r="P33" s="22"/>
      <c r="Q33" s="23"/>
      <c r="R33" s="22"/>
      <c r="S33" s="23"/>
      <c r="T33" s="22"/>
      <c r="U33" s="23"/>
      <c r="V33" s="22"/>
      <c r="W33" s="23"/>
      <c r="X33" s="22"/>
      <c r="Y33" s="23"/>
      <c r="Z33" s="22"/>
      <c r="AA33" s="23"/>
      <c r="AB33" s="22"/>
      <c r="AC33" s="23"/>
      <c r="AE33" s="29" t="str">
        <f t="shared" si="3"/>
        <v/>
      </c>
      <c r="AG33" s="7" t="str">
        <f>+$A$14</f>
        <v/>
      </c>
      <c r="AH33" s="7" t="str">
        <f>IF(A33&lt;&gt;"",IF(AE33&lt;&gt;"",AE33,0)+IF(E46&lt;&gt;"",E46,0),"")</f>
        <v/>
      </c>
      <c r="AI33" s="106" t="str">
        <f>IF(AH33="","",IF(AH33&gt;0,ROUND(AH33/LARGE(AH31:AH45,1),3),0))</f>
        <v/>
      </c>
    </row>
    <row r="34" spans="1:35" ht="13.5" x14ac:dyDescent="0.25">
      <c r="A34" s="59" t="str">
        <f>+$A$15</f>
        <v/>
      </c>
      <c r="B34" s="24"/>
      <c r="C34" s="24"/>
      <c r="D34" s="24"/>
      <c r="E34" s="24"/>
      <c r="F34" s="24"/>
      <c r="G34" s="24"/>
      <c r="H34" s="22"/>
      <c r="I34" s="23"/>
      <c r="J34" s="22"/>
      <c r="K34" s="23"/>
      <c r="L34" s="22"/>
      <c r="M34" s="23"/>
      <c r="N34" s="22"/>
      <c r="O34" s="23"/>
      <c r="P34" s="22"/>
      <c r="Q34" s="23"/>
      <c r="R34" s="22"/>
      <c r="S34" s="23"/>
      <c r="T34" s="22"/>
      <c r="U34" s="23"/>
      <c r="V34" s="22"/>
      <c r="W34" s="23"/>
      <c r="X34" s="22"/>
      <c r="Y34" s="23"/>
      <c r="Z34" s="22"/>
      <c r="AA34" s="23"/>
      <c r="AB34" s="22"/>
      <c r="AC34" s="23"/>
      <c r="AE34" s="29" t="str">
        <f t="shared" si="3"/>
        <v/>
      </c>
      <c r="AG34" s="7" t="str">
        <f>+$A$15</f>
        <v/>
      </c>
      <c r="AH34" s="7" t="str">
        <f>IF(A34&lt;&gt;"",IF(AE34&lt;&gt;"",AE34,0)+IF(G46&lt;&gt;"",G46,0),"")</f>
        <v/>
      </c>
      <c r="AI34" s="106" t="str">
        <f>IF(AH34="","",IF(AH34&gt;0,ROUND(AH34/LARGE(AH31:AH45,1),3),0))</f>
        <v/>
      </c>
    </row>
    <row r="35" spans="1:35" ht="13.5" x14ac:dyDescent="0.25">
      <c r="A35" s="59" t="str">
        <f>+$A$16</f>
        <v/>
      </c>
      <c r="B35" s="24"/>
      <c r="C35" s="24"/>
      <c r="D35" s="24"/>
      <c r="E35" s="24"/>
      <c r="F35" s="24"/>
      <c r="G35" s="24"/>
      <c r="H35" s="24"/>
      <c r="I35" s="24"/>
      <c r="J35" s="22"/>
      <c r="K35" s="23"/>
      <c r="L35" s="22"/>
      <c r="M35" s="23"/>
      <c r="N35" s="22"/>
      <c r="O35" s="23"/>
      <c r="P35" s="22"/>
      <c r="Q35" s="23"/>
      <c r="R35" s="22"/>
      <c r="S35" s="23"/>
      <c r="T35" s="22"/>
      <c r="U35" s="23"/>
      <c r="V35" s="22"/>
      <c r="W35" s="23"/>
      <c r="X35" s="22"/>
      <c r="Y35" s="23"/>
      <c r="Z35" s="22"/>
      <c r="AA35" s="23"/>
      <c r="AB35" s="22"/>
      <c r="AC35" s="23"/>
      <c r="AE35" s="29" t="str">
        <f t="shared" si="3"/>
        <v/>
      </c>
      <c r="AG35" s="7" t="str">
        <f>+$A$16</f>
        <v/>
      </c>
      <c r="AH35" s="7" t="str">
        <f>IF(A35&lt;&gt;"",IF(AE35&lt;&gt;"",AE35,0)+IF(I46&lt;&gt;"",I46,0),"")</f>
        <v/>
      </c>
      <c r="AI35" s="106" t="str">
        <f>IF(AH35="","",IF(AH35&gt;0,ROUND(AH35/LARGE(AH31:AH45,1),3),0))</f>
        <v/>
      </c>
    </row>
    <row r="36" spans="1:35" ht="13.5" x14ac:dyDescent="0.25">
      <c r="A36" s="59" t="str">
        <f>+$A$17</f>
        <v/>
      </c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2"/>
      <c r="M36" s="23"/>
      <c r="N36" s="22"/>
      <c r="O36" s="23"/>
      <c r="P36" s="22"/>
      <c r="Q36" s="23"/>
      <c r="R36" s="22"/>
      <c r="S36" s="23"/>
      <c r="T36" s="22"/>
      <c r="U36" s="23"/>
      <c r="V36" s="22"/>
      <c r="W36" s="23"/>
      <c r="X36" s="22"/>
      <c r="Y36" s="23"/>
      <c r="Z36" s="22"/>
      <c r="AA36" s="23"/>
      <c r="AB36" s="22"/>
      <c r="AC36" s="23"/>
      <c r="AE36" s="29" t="str">
        <f t="shared" si="3"/>
        <v/>
      </c>
      <c r="AG36" s="7" t="str">
        <f>+$A$17</f>
        <v/>
      </c>
      <c r="AH36" s="7" t="str">
        <f>IF(A36&lt;&gt;"",IF(AE36&lt;&gt;"",AE36,0)+IF(K46&lt;&gt;"",K46,0),"")</f>
        <v/>
      </c>
      <c r="AI36" s="106" t="str">
        <f>IF(AH36="","",IF(AH36&gt;0,ROUND(AH36/LARGE(AH31:AH45,1),3),0))</f>
        <v/>
      </c>
    </row>
    <row r="37" spans="1:35" ht="13.5" x14ac:dyDescent="0.25">
      <c r="A37" s="59" t="str">
        <f>+$A$18</f>
        <v/>
      </c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2"/>
      <c r="O37" s="23"/>
      <c r="P37" s="22"/>
      <c r="Q37" s="23"/>
      <c r="R37" s="22"/>
      <c r="S37" s="23"/>
      <c r="T37" s="22"/>
      <c r="U37" s="23"/>
      <c r="V37" s="22"/>
      <c r="W37" s="23"/>
      <c r="X37" s="22"/>
      <c r="Y37" s="23"/>
      <c r="Z37" s="22"/>
      <c r="AA37" s="23"/>
      <c r="AB37" s="22"/>
      <c r="AC37" s="23"/>
      <c r="AE37" s="29" t="str">
        <f t="shared" si="3"/>
        <v/>
      </c>
      <c r="AG37" s="7" t="str">
        <f>+$A$18</f>
        <v/>
      </c>
      <c r="AH37" s="7" t="str">
        <f>IF(A37&lt;&gt;"",IF(AE37&lt;&gt;"",AE37,0)+IF(M46&lt;&gt;"",M46,0),"")</f>
        <v/>
      </c>
      <c r="AI37" s="106" t="str">
        <f>IF(AH37="","",IF(AH37&gt;0,ROUND(AH37/LARGE(AH31:AH45,1),3),0))</f>
        <v/>
      </c>
    </row>
    <row r="38" spans="1:35" ht="13.5" x14ac:dyDescent="0.25">
      <c r="A38" s="59" t="str">
        <f>+$A$19</f>
        <v/>
      </c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2"/>
      <c r="Q38" s="23"/>
      <c r="R38" s="22"/>
      <c r="S38" s="23"/>
      <c r="T38" s="22"/>
      <c r="U38" s="23"/>
      <c r="V38" s="22"/>
      <c r="W38" s="23"/>
      <c r="X38" s="22"/>
      <c r="Y38" s="23"/>
      <c r="Z38" s="22"/>
      <c r="AA38" s="23"/>
      <c r="AB38" s="22"/>
      <c r="AC38" s="23"/>
      <c r="AE38" s="29" t="str">
        <f t="shared" si="3"/>
        <v/>
      </c>
      <c r="AG38" s="7" t="str">
        <f>+$A$19</f>
        <v/>
      </c>
      <c r="AH38" s="7" t="str">
        <f>IF(A38&lt;&gt;"",IF(AE38&lt;&gt;"",AE38,0)+IF(O46&lt;&gt;"",O46,0),"")</f>
        <v/>
      </c>
      <c r="AI38" s="106" t="str">
        <f>IF(AH38="","",IF(AH38&gt;0,ROUND(AH38/LARGE(AH31:AH45,1),3),0))</f>
        <v/>
      </c>
    </row>
    <row r="39" spans="1:35" ht="13.5" x14ac:dyDescent="0.25">
      <c r="A39" s="59" t="str">
        <f>+$A$20</f>
        <v/>
      </c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2"/>
      <c r="S39" s="23"/>
      <c r="T39" s="22"/>
      <c r="U39" s="23"/>
      <c r="V39" s="22"/>
      <c r="W39" s="23"/>
      <c r="X39" s="22"/>
      <c r="Y39" s="23"/>
      <c r="Z39" s="22"/>
      <c r="AA39" s="23"/>
      <c r="AB39" s="22"/>
      <c r="AC39" s="23"/>
      <c r="AE39" s="29" t="str">
        <f t="shared" si="3"/>
        <v/>
      </c>
      <c r="AG39" s="7" t="str">
        <f>+$A$20</f>
        <v/>
      </c>
      <c r="AH39" s="7" t="str">
        <f>IF(A39&lt;&gt;"",IF(AE39&lt;&gt;"",AE39,0)+IF(Q46&lt;&gt;"",Q46,0),"")</f>
        <v/>
      </c>
      <c r="AI39" s="106" t="str">
        <f>IF(AH39="","",IF(AH39&gt;0,ROUND(AH39/LARGE(AH31:AH45,1),3),0))</f>
        <v/>
      </c>
    </row>
    <row r="40" spans="1:35" ht="13.5" x14ac:dyDescent="0.25">
      <c r="A40" s="59" t="str">
        <f>+$A$21</f>
        <v/>
      </c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2"/>
      <c r="U40" s="23"/>
      <c r="V40" s="22"/>
      <c r="W40" s="23"/>
      <c r="X40" s="22"/>
      <c r="Y40" s="23"/>
      <c r="Z40" s="22"/>
      <c r="AA40" s="23"/>
      <c r="AB40" s="22"/>
      <c r="AC40" s="23"/>
      <c r="AE40" s="29" t="str">
        <f t="shared" si="3"/>
        <v/>
      </c>
      <c r="AG40" s="7" t="str">
        <f>+$A$21</f>
        <v/>
      </c>
      <c r="AH40" s="7" t="str">
        <f>IF(A40&lt;&gt;"",IF(AE40&lt;&gt;"",AE40,0)+IF(S46&lt;&gt;"",S46,0),"")</f>
        <v/>
      </c>
      <c r="AI40" s="106" t="str">
        <f>IF(AH40="","",IF(AH40&gt;0,ROUND(AH40/LARGE(AH31:AH45,1),3),0))</f>
        <v/>
      </c>
    </row>
    <row r="41" spans="1:35" ht="13.5" x14ac:dyDescent="0.25">
      <c r="A41" s="59" t="str">
        <f>+$A$22</f>
        <v/>
      </c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2"/>
      <c r="W41" s="23"/>
      <c r="X41" s="22"/>
      <c r="Y41" s="23"/>
      <c r="Z41" s="22"/>
      <c r="AA41" s="23"/>
      <c r="AB41" s="22"/>
      <c r="AC41" s="23"/>
      <c r="AE41" s="29" t="str">
        <f t="shared" si="3"/>
        <v/>
      </c>
      <c r="AG41" s="7" t="str">
        <f>+$A$22</f>
        <v/>
      </c>
      <c r="AH41" s="7" t="str">
        <f>IF(A41&lt;&gt;"",IF(AE41&lt;&gt;"",AE41,0)+IF(U46&lt;&gt;"",U46,0),"")</f>
        <v/>
      </c>
      <c r="AI41" s="106" t="str">
        <f>IF(AH41="","",IF(AH41&gt;0,ROUND(AH41/LARGE(AH31:AH45,1),3),0))</f>
        <v/>
      </c>
    </row>
    <row r="42" spans="1:35" ht="13.5" x14ac:dyDescent="0.25">
      <c r="A42" s="59" t="str">
        <f>+$A$23</f>
        <v/>
      </c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2"/>
      <c r="Y42" s="23"/>
      <c r="Z42" s="22"/>
      <c r="AA42" s="23"/>
      <c r="AB42" s="22"/>
      <c r="AC42" s="23"/>
      <c r="AE42" s="29" t="str">
        <f t="shared" si="3"/>
        <v/>
      </c>
      <c r="AG42" s="7" t="str">
        <f>+$A$23</f>
        <v/>
      </c>
      <c r="AH42" s="7" t="str">
        <f>IF(A42&lt;&gt;"",IF(AE42&lt;&gt;"",AE42,0)+IF(W46&lt;&gt;"",W46,0),"")</f>
        <v/>
      </c>
      <c r="AI42" s="106" t="str">
        <f>IF(AH42="","",IF(AH42&gt;0,ROUND(AH42/LARGE(AH31:AH45,1),3),0))</f>
        <v/>
      </c>
    </row>
    <row r="43" spans="1:35" ht="13.5" x14ac:dyDescent="0.25">
      <c r="A43" s="59" t="str">
        <f>+$A$24</f>
        <v/>
      </c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2"/>
      <c r="AA43" s="23"/>
      <c r="AB43" s="22"/>
      <c r="AC43" s="23"/>
      <c r="AE43" s="29" t="str">
        <f t="shared" si="3"/>
        <v/>
      </c>
      <c r="AG43" s="7" t="str">
        <f>+$A$24</f>
        <v/>
      </c>
      <c r="AH43" s="7" t="str">
        <f>IF(A43&lt;&gt;"",IF(AE43&lt;&gt;"",AE43,0)+IF(Y46&lt;&gt;"",Y46,0),"")</f>
        <v/>
      </c>
      <c r="AI43" s="106" t="str">
        <f>IF(AH43="","",IF(AH43&gt;0,ROUND(AH43/LARGE(AH31:AH45,1),3),0))</f>
        <v/>
      </c>
    </row>
    <row r="44" spans="1:35" ht="13.5" x14ac:dyDescent="0.25">
      <c r="A44" s="59" t="str">
        <f>+$A$25</f>
        <v/>
      </c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2"/>
      <c r="AC44" s="23"/>
      <c r="AE44" s="29" t="str">
        <f t="shared" si="3"/>
        <v/>
      </c>
      <c r="AG44" s="7" t="str">
        <f>+$A$25</f>
        <v/>
      </c>
      <c r="AH44" s="7" t="str">
        <f>IF(A44&lt;&gt;"",IF(AE44&lt;&gt;"",AE44,0)+IF(AA46&lt;&gt;"",AA46,0),"")</f>
        <v/>
      </c>
      <c r="AI44" s="106" t="str">
        <f>IF(AH44="","",IF(AH44&gt;0,ROUND(AH44/LARGE(AH31:AH45,1),3),0))</f>
        <v/>
      </c>
    </row>
    <row r="45" spans="1:35" x14ac:dyDescent="0.2">
      <c r="A45" s="59" t="str">
        <f>+$A$26</f>
        <v/>
      </c>
      <c r="C45" s="3"/>
      <c r="AE45" s="26"/>
      <c r="AG45" s="40" t="str">
        <f>+$A$26</f>
        <v/>
      </c>
      <c r="AH45" s="40" t="str">
        <f>IF(A45&lt;&gt;"",IF(AE45&lt;&gt;"",AE45,0)+IF(AC46&lt;&gt;"",AC46,0),"")</f>
        <v/>
      </c>
      <c r="AI45" s="107" t="str">
        <f>IF(AH45="","",IF(AH45&gt;0,ROUND(AH45/LARGE(AH31:AH45,1),3),0))</f>
        <v/>
      </c>
    </row>
    <row r="46" spans="1:35" s="26" customFormat="1" x14ac:dyDescent="0.2">
      <c r="C46" s="27" t="str">
        <f>IF(C30="","",SUM(C31:C44))</f>
        <v/>
      </c>
      <c r="E46" s="27" t="str">
        <f>IF(E30="","",SUM(E31:E44))</f>
        <v/>
      </c>
      <c r="G46" s="27" t="str">
        <f>IF(G30="","",SUM(G31:G44))</f>
        <v/>
      </c>
      <c r="I46" s="27" t="str">
        <f>IF(I30="","",SUM(I31:I44))</f>
        <v/>
      </c>
      <c r="K46" s="27" t="str">
        <f>IF(K30="","",SUM(K31:K44))</f>
        <v/>
      </c>
      <c r="M46" s="27" t="str">
        <f>IF(M30="","",SUM(M31:M44))</f>
        <v/>
      </c>
      <c r="O46" s="27" t="str">
        <f>IF(O30="","",SUM(O31:O44))</f>
        <v/>
      </c>
      <c r="Q46" s="27" t="str">
        <f>IF(Q30="","",SUM(Q31:Q44))</f>
        <v/>
      </c>
      <c r="S46" s="27" t="str">
        <f>IF(S30="","",SUM(S31:S44))</f>
        <v/>
      </c>
      <c r="U46" s="27" t="str">
        <f>IF(U30="","",SUM(U31:U44))</f>
        <v/>
      </c>
      <c r="W46" s="27" t="str">
        <f>IF(W30="","",SUM(W31:W44))</f>
        <v/>
      </c>
      <c r="X46" s="27"/>
      <c r="Y46" s="27" t="str">
        <f>IF(Y30="","",SUM(Y31:Y44))</f>
        <v/>
      </c>
      <c r="AA46" s="27" t="str">
        <f>IF(AA30="","",SUM(AA31:AA44))</f>
        <v/>
      </c>
      <c r="AC46" s="27" t="str">
        <f>IF(AC30="","",SUM(AC31:AC44))</f>
        <v/>
      </c>
      <c r="AG46" s="41"/>
      <c r="AH46" s="93"/>
      <c r="AI46" s="41"/>
    </row>
    <row r="47" spans="1:35" ht="24" customHeight="1" x14ac:dyDescent="0.2">
      <c r="AC47" s="8" t="str">
        <f>"Firma ("&amp;Anagrafica!B89&amp;")"</f>
        <v>Firma (Commissario 1)</v>
      </c>
      <c r="AE47" s="88"/>
      <c r="AF47" s="88"/>
      <c r="AG47" s="89"/>
      <c r="AH47" s="88"/>
      <c r="AI47" s="88"/>
    </row>
    <row r="48" spans="1:35" ht="18.75" x14ac:dyDescent="0.3">
      <c r="A48" s="19" t="str">
        <f>IF(Anagrafica!A90&lt;&gt;"",Anagrafica!A90&amp;" - "&amp;Anagrafica!B90,"")</f>
        <v>2 - Commissario 2</v>
      </c>
      <c r="B48" s="20"/>
      <c r="D48" s="1"/>
      <c r="AE48" s="90"/>
      <c r="AF48" s="90"/>
      <c r="AG48" s="91"/>
      <c r="AH48" s="90"/>
      <c r="AI48" s="90"/>
    </row>
    <row r="49" spans="1:35" s="5" customFormat="1" ht="13.5" customHeight="1" x14ac:dyDescent="0.2">
      <c r="A49" s="4" t="s">
        <v>10</v>
      </c>
      <c r="C49" s="60" t="str">
        <f>$A$13</f>
        <v/>
      </c>
      <c r="E49" s="60" t="str">
        <f>+$A$14</f>
        <v/>
      </c>
      <c r="G49" s="60" t="str">
        <f>+$A$15</f>
        <v/>
      </c>
      <c r="I49" s="60" t="str">
        <f>+$A$16</f>
        <v/>
      </c>
      <c r="K49" s="60" t="str">
        <f>+$A$17</f>
        <v/>
      </c>
      <c r="M49" s="60" t="str">
        <f>+$A$18</f>
        <v/>
      </c>
      <c r="O49" s="60" t="str">
        <f>+$A$19</f>
        <v/>
      </c>
      <c r="Q49" s="60" t="str">
        <f>+$A$20</f>
        <v/>
      </c>
      <c r="S49" s="60" t="str">
        <f>+$A$21</f>
        <v/>
      </c>
      <c r="U49" s="60" t="str">
        <f>+$A$22</f>
        <v/>
      </c>
      <c r="W49" s="60" t="str">
        <f>+$A$23</f>
        <v/>
      </c>
      <c r="Y49" s="60" t="str">
        <f>+$A$24</f>
        <v/>
      </c>
      <c r="AA49" s="60" t="str">
        <f>+$A$25</f>
        <v/>
      </c>
      <c r="AC49" s="60" t="str">
        <f>+$A$26</f>
        <v/>
      </c>
      <c r="AE49" s="26"/>
      <c r="AG49" s="4" t="s">
        <v>10</v>
      </c>
      <c r="AH49" s="5" t="s">
        <v>1</v>
      </c>
      <c r="AI49" s="5" t="s">
        <v>0</v>
      </c>
    </row>
    <row r="50" spans="1:35" ht="13.5" x14ac:dyDescent="0.25">
      <c r="A50" s="59" t="str">
        <f>+$A$12</f>
        <v/>
      </c>
      <c r="B50" s="22"/>
      <c r="C50" s="23"/>
      <c r="D50" s="22"/>
      <c r="E50" s="23"/>
      <c r="F50" s="22"/>
      <c r="G50" s="23"/>
      <c r="H50" s="22"/>
      <c r="I50" s="23"/>
      <c r="J50" s="22"/>
      <c r="K50" s="23"/>
      <c r="L50" s="22"/>
      <c r="M50" s="23"/>
      <c r="N50" s="22"/>
      <c r="O50" s="23"/>
      <c r="P50" s="22"/>
      <c r="Q50" s="23"/>
      <c r="R50" s="22"/>
      <c r="S50" s="23"/>
      <c r="T50" s="22"/>
      <c r="U50" s="23"/>
      <c r="V50" s="22"/>
      <c r="W50" s="23"/>
      <c r="X50" s="22"/>
      <c r="Y50" s="23"/>
      <c r="Z50" s="22"/>
      <c r="AA50" s="23"/>
      <c r="AB50" s="22"/>
      <c r="AC50" s="23"/>
      <c r="AE50" s="29" t="str">
        <f t="shared" ref="AE50:AE63" si="4">IF(OR(A50="",AND(A50&lt;&gt;"",A51="")),"",SUM(B50,D50,F50,H50,J50,L50,N50,P50,R50,T50,V50,X50,Z50,AB50))</f>
        <v/>
      </c>
      <c r="AG50" s="6" t="str">
        <f>+$A$12</f>
        <v/>
      </c>
      <c r="AH50" s="6" t="str">
        <f>IF(A50&lt;&gt;"",AE50,"")</f>
        <v/>
      </c>
      <c r="AI50" s="105" t="str">
        <f>IF(AH50="","",IF(AH50&gt;0,ROUND(AH50/LARGE(AH50:AH64,1),3),0))</f>
        <v/>
      </c>
    </row>
    <row r="51" spans="1:35" ht="13.5" x14ac:dyDescent="0.25">
      <c r="A51" s="59" t="str">
        <f>+$A$13</f>
        <v/>
      </c>
      <c r="B51" s="24"/>
      <c r="C51" s="24"/>
      <c r="D51" s="22"/>
      <c r="E51" s="23"/>
      <c r="F51" s="22"/>
      <c r="G51" s="23"/>
      <c r="H51" s="22"/>
      <c r="I51" s="23"/>
      <c r="J51" s="22"/>
      <c r="K51" s="23"/>
      <c r="L51" s="22"/>
      <c r="M51" s="23"/>
      <c r="N51" s="22"/>
      <c r="O51" s="23"/>
      <c r="P51" s="22"/>
      <c r="Q51" s="23"/>
      <c r="R51" s="22"/>
      <c r="S51" s="23"/>
      <c r="T51" s="22"/>
      <c r="U51" s="23"/>
      <c r="V51" s="22"/>
      <c r="W51" s="23"/>
      <c r="X51" s="22"/>
      <c r="Y51" s="23"/>
      <c r="Z51" s="22"/>
      <c r="AA51" s="23"/>
      <c r="AB51" s="22"/>
      <c r="AC51" s="23"/>
      <c r="AE51" s="29" t="str">
        <f t="shared" si="4"/>
        <v/>
      </c>
      <c r="AG51" s="7" t="str">
        <f>+$A$13</f>
        <v/>
      </c>
      <c r="AH51" s="7" t="str">
        <f>IF(A51&lt;&gt;"",IF(AE51&lt;&gt;"",AE51,0)+IF(C65&lt;&gt;"",C65,0),"")</f>
        <v/>
      </c>
      <c r="AI51" s="106" t="str">
        <f>IF(AH51="","",IF(AH51&gt;0,ROUND(AH51/LARGE(AH50:AH64,1),3),0))</f>
        <v/>
      </c>
    </row>
    <row r="52" spans="1:35" ht="13.5" x14ac:dyDescent="0.25">
      <c r="A52" s="59" t="str">
        <f>+$A$14</f>
        <v/>
      </c>
      <c r="B52" s="24"/>
      <c r="C52" s="24"/>
      <c r="D52" s="24"/>
      <c r="E52" s="24"/>
      <c r="F52" s="22"/>
      <c r="G52" s="23"/>
      <c r="H52" s="22"/>
      <c r="I52" s="23"/>
      <c r="J52" s="22"/>
      <c r="K52" s="23"/>
      <c r="L52" s="22"/>
      <c r="M52" s="23"/>
      <c r="N52" s="22"/>
      <c r="O52" s="23"/>
      <c r="P52" s="22"/>
      <c r="Q52" s="23"/>
      <c r="R52" s="22"/>
      <c r="S52" s="23"/>
      <c r="T52" s="22"/>
      <c r="U52" s="23"/>
      <c r="V52" s="22"/>
      <c r="W52" s="23"/>
      <c r="X52" s="22"/>
      <c r="Y52" s="23"/>
      <c r="Z52" s="22"/>
      <c r="AA52" s="23"/>
      <c r="AB52" s="22"/>
      <c r="AC52" s="23"/>
      <c r="AE52" s="29" t="str">
        <f t="shared" si="4"/>
        <v/>
      </c>
      <c r="AG52" s="7" t="str">
        <f>+$A$14</f>
        <v/>
      </c>
      <c r="AH52" s="7" t="str">
        <f>IF(A52&lt;&gt;"",IF(AE52&lt;&gt;"",AE52,0)+IF(E65&lt;&gt;"",E65,0),"")</f>
        <v/>
      </c>
      <c r="AI52" s="106" t="str">
        <f>IF(AH52="","",IF(AH52&gt;0,ROUND(AH52/LARGE(AH50:AH64,1),3),0))</f>
        <v/>
      </c>
    </row>
    <row r="53" spans="1:35" ht="13.5" x14ac:dyDescent="0.25">
      <c r="A53" s="59" t="str">
        <f>+$A$15</f>
        <v/>
      </c>
      <c r="B53" s="24"/>
      <c r="C53" s="24"/>
      <c r="D53" s="24"/>
      <c r="E53" s="24"/>
      <c r="F53" s="24"/>
      <c r="G53" s="24"/>
      <c r="H53" s="22"/>
      <c r="I53" s="23"/>
      <c r="J53" s="22"/>
      <c r="K53" s="23"/>
      <c r="L53" s="22"/>
      <c r="M53" s="23"/>
      <c r="N53" s="22"/>
      <c r="O53" s="23"/>
      <c r="P53" s="22"/>
      <c r="Q53" s="23"/>
      <c r="R53" s="22"/>
      <c r="S53" s="23"/>
      <c r="T53" s="22"/>
      <c r="U53" s="23"/>
      <c r="V53" s="22"/>
      <c r="W53" s="23"/>
      <c r="X53" s="22"/>
      <c r="Y53" s="23"/>
      <c r="Z53" s="22"/>
      <c r="AA53" s="23"/>
      <c r="AB53" s="22"/>
      <c r="AC53" s="23"/>
      <c r="AE53" s="29" t="str">
        <f t="shared" si="4"/>
        <v/>
      </c>
      <c r="AG53" s="7" t="str">
        <f>+$A$15</f>
        <v/>
      </c>
      <c r="AH53" s="7" t="str">
        <f>IF(A53&lt;&gt;"",IF(AE53&lt;&gt;"",AE53,0)+IF(G65&lt;&gt;"",G65,0),"")</f>
        <v/>
      </c>
      <c r="AI53" s="106" t="str">
        <f>IF(AH53="","",IF(AH53&gt;0,ROUND(AH53/LARGE(AH50:AH64,1),3),0))</f>
        <v/>
      </c>
    </row>
    <row r="54" spans="1:35" ht="13.5" x14ac:dyDescent="0.25">
      <c r="A54" s="59" t="str">
        <f>+$A$16</f>
        <v/>
      </c>
      <c r="B54" s="24"/>
      <c r="C54" s="24"/>
      <c r="D54" s="24"/>
      <c r="E54" s="24"/>
      <c r="F54" s="24"/>
      <c r="G54" s="24"/>
      <c r="H54" s="24"/>
      <c r="I54" s="24"/>
      <c r="J54" s="22"/>
      <c r="K54" s="23"/>
      <c r="L54" s="22"/>
      <c r="M54" s="23"/>
      <c r="N54" s="22"/>
      <c r="O54" s="23"/>
      <c r="P54" s="22"/>
      <c r="Q54" s="23"/>
      <c r="R54" s="22"/>
      <c r="S54" s="23"/>
      <c r="T54" s="22"/>
      <c r="U54" s="23"/>
      <c r="V54" s="22"/>
      <c r="W54" s="23"/>
      <c r="X54" s="22"/>
      <c r="Y54" s="23"/>
      <c r="Z54" s="22"/>
      <c r="AA54" s="23"/>
      <c r="AB54" s="22"/>
      <c r="AC54" s="23"/>
      <c r="AE54" s="29" t="str">
        <f t="shared" si="4"/>
        <v/>
      </c>
      <c r="AG54" s="7" t="str">
        <f>+$A$16</f>
        <v/>
      </c>
      <c r="AH54" s="7" t="str">
        <f>IF(A54&lt;&gt;"",IF(AE54&lt;&gt;"",AE54,0)+IF(I65&lt;&gt;"",I65,0),"")</f>
        <v/>
      </c>
      <c r="AI54" s="106" t="str">
        <f>IF(AH54="","",IF(AH54&gt;0,ROUND(AH54/LARGE(AH50:AH64,1),3),0))</f>
        <v/>
      </c>
    </row>
    <row r="55" spans="1:35" ht="13.5" x14ac:dyDescent="0.25">
      <c r="A55" s="59" t="str">
        <f>+$A$17</f>
        <v/>
      </c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2"/>
      <c r="M55" s="23"/>
      <c r="N55" s="22"/>
      <c r="O55" s="23"/>
      <c r="P55" s="22"/>
      <c r="Q55" s="23"/>
      <c r="R55" s="22"/>
      <c r="S55" s="23"/>
      <c r="T55" s="22"/>
      <c r="U55" s="23"/>
      <c r="V55" s="22"/>
      <c r="W55" s="23"/>
      <c r="X55" s="22"/>
      <c r="Y55" s="23"/>
      <c r="Z55" s="22"/>
      <c r="AA55" s="23"/>
      <c r="AB55" s="22"/>
      <c r="AC55" s="23"/>
      <c r="AE55" s="29" t="str">
        <f t="shared" si="4"/>
        <v/>
      </c>
      <c r="AG55" s="7" t="str">
        <f>+$A$17</f>
        <v/>
      </c>
      <c r="AH55" s="7" t="str">
        <f>IF(A55&lt;&gt;"",IF(AE55&lt;&gt;"",AE55,0)+IF(K65&lt;&gt;"",K65,0),"")</f>
        <v/>
      </c>
      <c r="AI55" s="106" t="str">
        <f>IF(AH55="","",IF(AH55&gt;0,ROUND(AH55/LARGE(AH50:AH64,1),3),0))</f>
        <v/>
      </c>
    </row>
    <row r="56" spans="1:35" ht="13.5" x14ac:dyDescent="0.25">
      <c r="A56" s="59" t="str">
        <f>+$A$18</f>
        <v/>
      </c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2"/>
      <c r="O56" s="23"/>
      <c r="P56" s="22"/>
      <c r="Q56" s="23"/>
      <c r="R56" s="22"/>
      <c r="S56" s="23"/>
      <c r="T56" s="22"/>
      <c r="U56" s="23"/>
      <c r="V56" s="22"/>
      <c r="W56" s="23"/>
      <c r="X56" s="22"/>
      <c r="Y56" s="23"/>
      <c r="Z56" s="22"/>
      <c r="AA56" s="23"/>
      <c r="AB56" s="22"/>
      <c r="AC56" s="23"/>
      <c r="AE56" s="29" t="str">
        <f t="shared" si="4"/>
        <v/>
      </c>
      <c r="AG56" s="7" t="str">
        <f>+$A$18</f>
        <v/>
      </c>
      <c r="AH56" s="7" t="str">
        <f>IF(A56&lt;&gt;"",IF(AE56&lt;&gt;"",AE56,0)+IF(M65&lt;&gt;"",M65,0),"")</f>
        <v/>
      </c>
      <c r="AI56" s="106" t="str">
        <f>IF(AH56="","",IF(AH56&gt;0,ROUND(AH56/LARGE(AH50:AH64,1),3),0))</f>
        <v/>
      </c>
    </row>
    <row r="57" spans="1:35" ht="13.5" x14ac:dyDescent="0.25">
      <c r="A57" s="59" t="str">
        <f>+$A$19</f>
        <v/>
      </c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2"/>
      <c r="Q57" s="23"/>
      <c r="R57" s="22"/>
      <c r="S57" s="23"/>
      <c r="T57" s="22"/>
      <c r="U57" s="23"/>
      <c r="V57" s="22"/>
      <c r="W57" s="23"/>
      <c r="X57" s="22"/>
      <c r="Y57" s="23"/>
      <c r="Z57" s="22"/>
      <c r="AA57" s="23"/>
      <c r="AB57" s="22"/>
      <c r="AC57" s="23"/>
      <c r="AE57" s="29" t="str">
        <f t="shared" si="4"/>
        <v/>
      </c>
      <c r="AG57" s="7" t="str">
        <f>+$A$19</f>
        <v/>
      </c>
      <c r="AH57" s="7" t="str">
        <f>IF(A57&lt;&gt;"",IF(AE57&lt;&gt;"",AE57,0)+IF(O65&lt;&gt;"",O65,0),"")</f>
        <v/>
      </c>
      <c r="AI57" s="106" t="str">
        <f>IF(AH57="","",IF(AH57&gt;0,ROUND(AH57/LARGE(AH50:AH64,1),3),0))</f>
        <v/>
      </c>
    </row>
    <row r="58" spans="1:35" ht="13.5" x14ac:dyDescent="0.25">
      <c r="A58" s="59" t="str">
        <f>+$A$20</f>
        <v/>
      </c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2"/>
      <c r="S58" s="23"/>
      <c r="T58" s="22"/>
      <c r="U58" s="23"/>
      <c r="V58" s="22"/>
      <c r="W58" s="23"/>
      <c r="X58" s="22"/>
      <c r="Y58" s="23"/>
      <c r="Z58" s="22"/>
      <c r="AA58" s="23"/>
      <c r="AB58" s="22"/>
      <c r="AC58" s="23"/>
      <c r="AE58" s="29" t="str">
        <f t="shared" si="4"/>
        <v/>
      </c>
      <c r="AG58" s="7" t="str">
        <f>+$A$20</f>
        <v/>
      </c>
      <c r="AH58" s="7" t="str">
        <f>IF(A58&lt;&gt;"",IF(AE58&lt;&gt;"",AE58,0)+IF(Q65&lt;&gt;"",Q65,0),"")</f>
        <v/>
      </c>
      <c r="AI58" s="106" t="str">
        <f>IF(AH58="","",IF(AH58&gt;0,ROUND(AH58/LARGE(AH50:AH64,1),3),0))</f>
        <v/>
      </c>
    </row>
    <row r="59" spans="1:35" ht="13.5" x14ac:dyDescent="0.25">
      <c r="A59" s="59" t="str">
        <f>+$A$21</f>
        <v/>
      </c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2"/>
      <c r="U59" s="23"/>
      <c r="V59" s="22"/>
      <c r="W59" s="23"/>
      <c r="X59" s="22"/>
      <c r="Y59" s="23"/>
      <c r="Z59" s="22"/>
      <c r="AA59" s="23"/>
      <c r="AB59" s="22"/>
      <c r="AC59" s="23"/>
      <c r="AE59" s="29" t="str">
        <f t="shared" si="4"/>
        <v/>
      </c>
      <c r="AG59" s="7" t="str">
        <f>+$A$21</f>
        <v/>
      </c>
      <c r="AH59" s="7" t="str">
        <f>IF(A59&lt;&gt;"",IF(AE59&lt;&gt;"",AE59,0)+IF(S65&lt;&gt;"",S65,0),"")</f>
        <v/>
      </c>
      <c r="AI59" s="106" t="str">
        <f>IF(AH59="","",IF(AH59&gt;0,ROUND(AH59/LARGE(AH50:AH64,1),3),0))</f>
        <v/>
      </c>
    </row>
    <row r="60" spans="1:35" ht="13.5" x14ac:dyDescent="0.25">
      <c r="A60" s="59" t="str">
        <f>+$A$22</f>
        <v/>
      </c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2"/>
      <c r="W60" s="23"/>
      <c r="X60" s="22"/>
      <c r="Y60" s="23"/>
      <c r="Z60" s="22"/>
      <c r="AA60" s="23"/>
      <c r="AB60" s="22"/>
      <c r="AC60" s="23"/>
      <c r="AE60" s="29" t="str">
        <f t="shared" si="4"/>
        <v/>
      </c>
      <c r="AG60" s="7" t="str">
        <f>+$A$22</f>
        <v/>
      </c>
      <c r="AH60" s="7" t="str">
        <f>IF(A60&lt;&gt;"",IF(AE60&lt;&gt;"",AE60,0)+IF(U65&lt;&gt;"",U65,0),"")</f>
        <v/>
      </c>
      <c r="AI60" s="106" t="str">
        <f>IF(AH60="","",IF(AH60&gt;0,ROUND(AH60/LARGE(AH50:AH64,1),3),0))</f>
        <v/>
      </c>
    </row>
    <row r="61" spans="1:35" ht="13.5" x14ac:dyDescent="0.25">
      <c r="A61" s="59" t="str">
        <f>+$A$23</f>
        <v/>
      </c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2"/>
      <c r="Y61" s="23"/>
      <c r="Z61" s="22"/>
      <c r="AA61" s="23"/>
      <c r="AB61" s="22"/>
      <c r="AC61" s="23"/>
      <c r="AE61" s="29" t="str">
        <f t="shared" si="4"/>
        <v/>
      </c>
      <c r="AG61" s="7" t="str">
        <f>+$A$23</f>
        <v/>
      </c>
      <c r="AH61" s="7" t="str">
        <f>IF(A61&lt;&gt;"",IF(AE61&lt;&gt;"",AE61,0)+IF(W65&lt;&gt;"",W65,0),"")</f>
        <v/>
      </c>
      <c r="AI61" s="106" t="str">
        <f>IF(AH61="","",IF(AH61&gt;0,ROUND(AH61/LARGE(AH50:AH64,1),3),0))</f>
        <v/>
      </c>
    </row>
    <row r="62" spans="1:35" ht="13.5" x14ac:dyDescent="0.25">
      <c r="A62" s="59" t="str">
        <f>+$A$24</f>
        <v/>
      </c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2"/>
      <c r="AA62" s="23"/>
      <c r="AB62" s="22"/>
      <c r="AC62" s="23"/>
      <c r="AE62" s="29" t="str">
        <f t="shared" si="4"/>
        <v/>
      </c>
      <c r="AG62" s="7" t="str">
        <f>+$A$24</f>
        <v/>
      </c>
      <c r="AH62" s="7" t="str">
        <f>IF(A62&lt;&gt;"",IF(AE62&lt;&gt;"",AE62,0)+IF(Y65&lt;&gt;"",Y65,0),"")</f>
        <v/>
      </c>
      <c r="AI62" s="106" t="str">
        <f>IF(AH62="","",IF(AH62&gt;0,ROUND(AH62/LARGE(AH50:AH64,1),3),0))</f>
        <v/>
      </c>
    </row>
    <row r="63" spans="1:35" ht="13.5" x14ac:dyDescent="0.25">
      <c r="A63" s="59" t="str">
        <f>+$A$25</f>
        <v/>
      </c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2"/>
      <c r="AC63" s="23"/>
      <c r="AE63" s="29" t="str">
        <f t="shared" si="4"/>
        <v/>
      </c>
      <c r="AG63" s="7" t="str">
        <f>+$A$25</f>
        <v/>
      </c>
      <c r="AH63" s="7" t="str">
        <f>IF(A63&lt;&gt;"",IF(AE63&lt;&gt;"",AE63,0)+IF(AA65&lt;&gt;"",AA65,0),"")</f>
        <v/>
      </c>
      <c r="AI63" s="106" t="str">
        <f>IF(AH63="","",IF(AH63&gt;0,ROUND(AH63/LARGE(AH50:AH64,1),3),0))</f>
        <v/>
      </c>
    </row>
    <row r="64" spans="1:35" x14ac:dyDescent="0.2">
      <c r="A64" s="59" t="str">
        <f>+$A$26</f>
        <v/>
      </c>
      <c r="C64" s="3"/>
      <c r="AE64" s="26"/>
      <c r="AG64" s="40" t="str">
        <f>+$A$26</f>
        <v/>
      </c>
      <c r="AH64" s="40" t="str">
        <f>IF(A64&lt;&gt;"",IF(AE64&lt;&gt;"",AE64,0)+IF(AC65&lt;&gt;"",AC65,0),"")</f>
        <v/>
      </c>
      <c r="AI64" s="107" t="str">
        <f>IF(AH64="","",IF(AH64&gt;0,ROUND(AH64/LARGE(AH50:AH64,1),3),0))</f>
        <v/>
      </c>
    </row>
    <row r="65" spans="1:35" s="26" customFormat="1" x14ac:dyDescent="0.2">
      <c r="C65" s="27" t="str">
        <f>IF(C49="","",SUM(C50:C63))</f>
        <v/>
      </c>
      <c r="E65" s="27" t="str">
        <f>IF(E49="","",SUM(E50:E63))</f>
        <v/>
      </c>
      <c r="G65" s="27" t="str">
        <f>IF(G49="","",SUM(G50:G63))</f>
        <v/>
      </c>
      <c r="I65" s="27" t="str">
        <f>IF(I49="","",SUM(I50:I63))</f>
        <v/>
      </c>
      <c r="K65" s="27" t="str">
        <f>IF(K49="","",SUM(K50:K63))</f>
        <v/>
      </c>
      <c r="M65" s="27" t="str">
        <f>IF(M49="","",SUM(M50:M63))</f>
        <v/>
      </c>
      <c r="O65" s="27" t="str">
        <f>IF(O49="","",SUM(O50:O63))</f>
        <v/>
      </c>
      <c r="Q65" s="27" t="str">
        <f>IF(Q49="","",SUM(Q50:Q63))</f>
        <v/>
      </c>
      <c r="S65" s="27" t="str">
        <f>IF(S49="","",SUM(S50:S63))</f>
        <v/>
      </c>
      <c r="U65" s="27" t="str">
        <f>IF(U49="","",SUM(U50:U63))</f>
        <v/>
      </c>
      <c r="W65" s="27" t="str">
        <f>IF(W49="","",SUM(W50:W63))</f>
        <v/>
      </c>
      <c r="X65" s="27"/>
      <c r="Y65" s="27" t="str">
        <f>IF(Y49="","",SUM(Y50:Y63))</f>
        <v/>
      </c>
      <c r="AA65" s="27" t="str">
        <f>IF(AA49="","",SUM(AA50:AA63))</f>
        <v/>
      </c>
      <c r="AC65" s="27" t="str">
        <f>IF(AC49="","",SUM(AC50:AC63))</f>
        <v/>
      </c>
      <c r="AG65" s="41"/>
      <c r="AH65" s="93"/>
      <c r="AI65" s="41"/>
    </row>
    <row r="66" spans="1:35" ht="24" customHeight="1" x14ac:dyDescent="0.2">
      <c r="AC66" s="8" t="str">
        <f>"Firma ("&amp;Anagrafica!B90&amp;")"</f>
        <v>Firma (Commissario 2)</v>
      </c>
      <c r="AE66" s="88"/>
      <c r="AF66" s="88"/>
      <c r="AG66" s="89"/>
      <c r="AH66" s="88"/>
      <c r="AI66" s="88"/>
    </row>
    <row r="67" spans="1:35" ht="18.75" x14ac:dyDescent="0.3">
      <c r="A67" s="19" t="str">
        <f>IF(Anagrafica!A91&lt;&gt;"",Anagrafica!A91&amp;" - "&amp;Anagrafica!B91,"")</f>
        <v>3 - Commissario 3</v>
      </c>
      <c r="B67" s="20"/>
      <c r="D67" s="1"/>
    </row>
    <row r="68" spans="1:35" s="5" customFormat="1" ht="13.5" customHeight="1" x14ac:dyDescent="0.2">
      <c r="A68" s="4" t="s">
        <v>10</v>
      </c>
      <c r="C68" s="60" t="str">
        <f>$A$13</f>
        <v/>
      </c>
      <c r="E68" s="60" t="str">
        <f>+$A$14</f>
        <v/>
      </c>
      <c r="G68" s="60" t="str">
        <f>+$A$15</f>
        <v/>
      </c>
      <c r="I68" s="60" t="str">
        <f>+$A$16</f>
        <v/>
      </c>
      <c r="K68" s="60" t="str">
        <f>+$A$17</f>
        <v/>
      </c>
      <c r="M68" s="60" t="str">
        <f>+$A$18</f>
        <v/>
      </c>
      <c r="O68" s="60" t="str">
        <f>+$A$19</f>
        <v/>
      </c>
      <c r="Q68" s="60" t="str">
        <f>+$A$20</f>
        <v/>
      </c>
      <c r="S68" s="60" t="str">
        <f>+$A$21</f>
        <v/>
      </c>
      <c r="U68" s="60" t="str">
        <f>+$A$22</f>
        <v/>
      </c>
      <c r="W68" s="60" t="str">
        <f>+$A$23</f>
        <v/>
      </c>
      <c r="Y68" s="60" t="str">
        <f>+$A$24</f>
        <v/>
      </c>
      <c r="AA68" s="60" t="str">
        <f>+$A$25</f>
        <v/>
      </c>
      <c r="AC68" s="60" t="str">
        <f>+$A$26</f>
        <v/>
      </c>
      <c r="AE68" s="26"/>
      <c r="AG68" s="4" t="s">
        <v>10</v>
      </c>
      <c r="AH68" s="5" t="s">
        <v>1</v>
      </c>
      <c r="AI68" s="5" t="s">
        <v>0</v>
      </c>
    </row>
    <row r="69" spans="1:35" ht="13.5" x14ac:dyDescent="0.25">
      <c r="A69" s="59" t="str">
        <f>+$A$12</f>
        <v/>
      </c>
      <c r="B69" s="22"/>
      <c r="C69" s="23"/>
      <c r="D69" s="22"/>
      <c r="E69" s="23"/>
      <c r="F69" s="22"/>
      <c r="G69" s="23"/>
      <c r="H69" s="22"/>
      <c r="I69" s="23"/>
      <c r="J69" s="22"/>
      <c r="K69" s="23"/>
      <c r="L69" s="22"/>
      <c r="M69" s="23"/>
      <c r="N69" s="22"/>
      <c r="O69" s="23"/>
      <c r="P69" s="22"/>
      <c r="Q69" s="23"/>
      <c r="R69" s="22"/>
      <c r="S69" s="23"/>
      <c r="T69" s="22"/>
      <c r="U69" s="23"/>
      <c r="V69" s="22"/>
      <c r="W69" s="23"/>
      <c r="X69" s="22"/>
      <c r="Y69" s="23"/>
      <c r="Z69" s="22"/>
      <c r="AA69" s="23"/>
      <c r="AB69" s="22"/>
      <c r="AC69" s="23"/>
      <c r="AE69" s="29" t="str">
        <f t="shared" ref="AE69:AE82" si="5">IF(OR(A69="",AND(A69&lt;&gt;"",A70="")),"",SUM(B69,D69,F69,H69,J69,L69,N69,P69,R69,T69,V69,X69,Z69,AB69))</f>
        <v/>
      </c>
      <c r="AG69" s="6" t="str">
        <f>+$A$12</f>
        <v/>
      </c>
      <c r="AH69" s="6" t="str">
        <f>IF(A69&lt;&gt;"",AE69,"")</f>
        <v/>
      </c>
      <c r="AI69" s="105" t="str">
        <f>IF(AH69="","",IF(AH69&gt;0,ROUND(AH69/LARGE(AH69:AH83,1),3),0))</f>
        <v/>
      </c>
    </row>
    <row r="70" spans="1:35" ht="13.5" x14ac:dyDescent="0.25">
      <c r="A70" s="59" t="str">
        <f>+$A$13</f>
        <v/>
      </c>
      <c r="B70" s="24"/>
      <c r="C70" s="24"/>
      <c r="D70" s="22"/>
      <c r="E70" s="23"/>
      <c r="F70" s="22"/>
      <c r="G70" s="23"/>
      <c r="H70" s="22"/>
      <c r="I70" s="23"/>
      <c r="J70" s="22"/>
      <c r="K70" s="23"/>
      <c r="L70" s="22"/>
      <c r="M70" s="23"/>
      <c r="N70" s="22"/>
      <c r="O70" s="23"/>
      <c r="P70" s="22"/>
      <c r="Q70" s="23"/>
      <c r="R70" s="22"/>
      <c r="S70" s="23"/>
      <c r="T70" s="22"/>
      <c r="U70" s="23"/>
      <c r="V70" s="22"/>
      <c r="W70" s="23"/>
      <c r="X70" s="22"/>
      <c r="Y70" s="23"/>
      <c r="Z70" s="22"/>
      <c r="AA70" s="23"/>
      <c r="AB70" s="22"/>
      <c r="AC70" s="23"/>
      <c r="AE70" s="29" t="str">
        <f t="shared" si="5"/>
        <v/>
      </c>
      <c r="AG70" s="7" t="str">
        <f>+$A$13</f>
        <v/>
      </c>
      <c r="AH70" s="7" t="str">
        <f>IF(A70&lt;&gt;"",IF(AE70&lt;&gt;"",AE70,0)+IF(C84&lt;&gt;"",C84,0),"")</f>
        <v/>
      </c>
      <c r="AI70" s="106" t="str">
        <f>IF(AH70="","",IF(AH70&gt;0,ROUND(AH70/LARGE(AH69:AH83,1),3),0))</f>
        <v/>
      </c>
    </row>
    <row r="71" spans="1:35" ht="13.5" x14ac:dyDescent="0.25">
      <c r="A71" s="59" t="str">
        <f>+$A$14</f>
        <v/>
      </c>
      <c r="B71" s="24"/>
      <c r="C71" s="24"/>
      <c r="D71" s="24"/>
      <c r="E71" s="24"/>
      <c r="F71" s="22"/>
      <c r="G71" s="23"/>
      <c r="H71" s="22"/>
      <c r="I71" s="23"/>
      <c r="J71" s="22"/>
      <c r="K71" s="23"/>
      <c r="L71" s="22"/>
      <c r="M71" s="23"/>
      <c r="N71" s="22"/>
      <c r="O71" s="23"/>
      <c r="P71" s="22"/>
      <c r="Q71" s="23"/>
      <c r="R71" s="22"/>
      <c r="S71" s="23"/>
      <c r="T71" s="22"/>
      <c r="U71" s="23"/>
      <c r="V71" s="22"/>
      <c r="W71" s="23"/>
      <c r="X71" s="22"/>
      <c r="Y71" s="23"/>
      <c r="Z71" s="22"/>
      <c r="AA71" s="23"/>
      <c r="AB71" s="22"/>
      <c r="AC71" s="23"/>
      <c r="AE71" s="29" t="str">
        <f t="shared" si="5"/>
        <v/>
      </c>
      <c r="AG71" s="7" t="str">
        <f>+$A$14</f>
        <v/>
      </c>
      <c r="AH71" s="7" t="str">
        <f>IF(A71&lt;&gt;"",IF(AE71&lt;&gt;"",AE71,0)+IF(E84&lt;&gt;"",E84,0),"")</f>
        <v/>
      </c>
      <c r="AI71" s="106" t="str">
        <f>IF(AH71="","",IF(AH71&gt;0,ROUND(AH71/LARGE(AH69:AH83,1),3),0))</f>
        <v/>
      </c>
    </row>
    <row r="72" spans="1:35" ht="13.5" x14ac:dyDescent="0.25">
      <c r="A72" s="59" t="str">
        <f>+$A$15</f>
        <v/>
      </c>
      <c r="B72" s="24"/>
      <c r="C72" s="24"/>
      <c r="D72" s="24"/>
      <c r="E72" s="24"/>
      <c r="F72" s="24"/>
      <c r="G72" s="24"/>
      <c r="H72" s="22"/>
      <c r="I72" s="23"/>
      <c r="J72" s="22"/>
      <c r="K72" s="23"/>
      <c r="L72" s="22"/>
      <c r="M72" s="23"/>
      <c r="N72" s="22"/>
      <c r="O72" s="23"/>
      <c r="P72" s="22"/>
      <c r="Q72" s="23"/>
      <c r="R72" s="22"/>
      <c r="S72" s="23"/>
      <c r="T72" s="22"/>
      <c r="U72" s="23"/>
      <c r="V72" s="22"/>
      <c r="W72" s="23"/>
      <c r="X72" s="22"/>
      <c r="Y72" s="23"/>
      <c r="Z72" s="22"/>
      <c r="AA72" s="23"/>
      <c r="AB72" s="22"/>
      <c r="AC72" s="23"/>
      <c r="AE72" s="29" t="str">
        <f t="shared" si="5"/>
        <v/>
      </c>
      <c r="AG72" s="7" t="str">
        <f>+$A$15</f>
        <v/>
      </c>
      <c r="AH72" s="7" t="str">
        <f>IF(A72&lt;&gt;"",IF(AE72&lt;&gt;"",AE72,0)+IF(G84&lt;&gt;"",G84,0),"")</f>
        <v/>
      </c>
      <c r="AI72" s="106" t="str">
        <f>IF(AH72="","",IF(AH72&gt;0,ROUND(AH72/LARGE(AH69:AH83,1),3),0))</f>
        <v/>
      </c>
    </row>
    <row r="73" spans="1:35" ht="13.5" x14ac:dyDescent="0.25">
      <c r="A73" s="59" t="str">
        <f>+$A$16</f>
        <v/>
      </c>
      <c r="B73" s="24"/>
      <c r="C73" s="24"/>
      <c r="D73" s="24"/>
      <c r="E73" s="24"/>
      <c r="F73" s="24"/>
      <c r="G73" s="24"/>
      <c r="H73" s="24"/>
      <c r="I73" s="24"/>
      <c r="J73" s="22"/>
      <c r="K73" s="23"/>
      <c r="L73" s="22"/>
      <c r="M73" s="23"/>
      <c r="N73" s="22"/>
      <c r="O73" s="23"/>
      <c r="P73" s="22"/>
      <c r="Q73" s="23"/>
      <c r="R73" s="22"/>
      <c r="S73" s="23"/>
      <c r="T73" s="22"/>
      <c r="U73" s="23"/>
      <c r="V73" s="22"/>
      <c r="W73" s="23"/>
      <c r="X73" s="22"/>
      <c r="Y73" s="23"/>
      <c r="Z73" s="22"/>
      <c r="AA73" s="23"/>
      <c r="AB73" s="22"/>
      <c r="AC73" s="23"/>
      <c r="AE73" s="29" t="str">
        <f t="shared" si="5"/>
        <v/>
      </c>
      <c r="AG73" s="7" t="str">
        <f>+$A$16</f>
        <v/>
      </c>
      <c r="AH73" s="7" t="str">
        <f>IF(A73&lt;&gt;"",IF(AE73&lt;&gt;"",AE73,0)+IF(I84&lt;&gt;"",I84,0),"")</f>
        <v/>
      </c>
      <c r="AI73" s="106" t="str">
        <f>IF(AH73="","",IF(AH73&gt;0,ROUND(AH73/LARGE(AH69:AH83,1),3),0))</f>
        <v/>
      </c>
    </row>
    <row r="74" spans="1:35" ht="13.5" x14ac:dyDescent="0.25">
      <c r="A74" s="59" t="str">
        <f>+$A$17</f>
        <v/>
      </c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2"/>
      <c r="M74" s="23"/>
      <c r="N74" s="22"/>
      <c r="O74" s="23"/>
      <c r="P74" s="22"/>
      <c r="Q74" s="23"/>
      <c r="R74" s="22"/>
      <c r="S74" s="23"/>
      <c r="T74" s="22"/>
      <c r="U74" s="23"/>
      <c r="V74" s="22"/>
      <c r="W74" s="23"/>
      <c r="X74" s="22"/>
      <c r="Y74" s="23"/>
      <c r="Z74" s="22"/>
      <c r="AA74" s="23"/>
      <c r="AB74" s="22"/>
      <c r="AC74" s="23"/>
      <c r="AE74" s="29" t="str">
        <f t="shared" si="5"/>
        <v/>
      </c>
      <c r="AG74" s="7" t="str">
        <f>+$A$17</f>
        <v/>
      </c>
      <c r="AH74" s="7" t="str">
        <f>IF(A74&lt;&gt;"",IF(AE74&lt;&gt;"",AE74,0)+IF(K84&lt;&gt;"",K84,0),"")</f>
        <v/>
      </c>
      <c r="AI74" s="106" t="str">
        <f>IF(AH74="","",IF(AH74&gt;0,ROUND(AH74/LARGE(AH69:AH83,1),3),0))</f>
        <v/>
      </c>
    </row>
    <row r="75" spans="1:35" ht="13.5" x14ac:dyDescent="0.25">
      <c r="A75" s="59" t="str">
        <f>+$A$18</f>
        <v/>
      </c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2"/>
      <c r="O75" s="23"/>
      <c r="P75" s="22"/>
      <c r="Q75" s="23"/>
      <c r="R75" s="22"/>
      <c r="S75" s="23"/>
      <c r="T75" s="22"/>
      <c r="U75" s="23"/>
      <c r="V75" s="22"/>
      <c r="W75" s="23"/>
      <c r="X75" s="22"/>
      <c r="Y75" s="23"/>
      <c r="Z75" s="22"/>
      <c r="AA75" s="23"/>
      <c r="AB75" s="22"/>
      <c r="AC75" s="23"/>
      <c r="AE75" s="29" t="str">
        <f t="shared" si="5"/>
        <v/>
      </c>
      <c r="AG75" s="7" t="str">
        <f>+$A$18</f>
        <v/>
      </c>
      <c r="AH75" s="7" t="str">
        <f>IF(A75&lt;&gt;"",IF(AE75&lt;&gt;"",AE75,0)+IF(M84&lt;&gt;"",M84,0),"")</f>
        <v/>
      </c>
      <c r="AI75" s="106" t="str">
        <f>IF(AH75="","",IF(AH75&gt;0,ROUND(AH75/LARGE(AH69:AH83,1),3),0))</f>
        <v/>
      </c>
    </row>
    <row r="76" spans="1:35" ht="13.5" x14ac:dyDescent="0.25">
      <c r="A76" s="59" t="str">
        <f>+$A$19</f>
        <v/>
      </c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2"/>
      <c r="Q76" s="23"/>
      <c r="R76" s="22"/>
      <c r="S76" s="23"/>
      <c r="T76" s="22"/>
      <c r="U76" s="23"/>
      <c r="V76" s="22"/>
      <c r="W76" s="23"/>
      <c r="X76" s="22"/>
      <c r="Y76" s="23"/>
      <c r="Z76" s="22"/>
      <c r="AA76" s="23"/>
      <c r="AB76" s="22"/>
      <c r="AC76" s="23"/>
      <c r="AE76" s="29" t="str">
        <f t="shared" si="5"/>
        <v/>
      </c>
      <c r="AG76" s="7" t="str">
        <f>+$A$19</f>
        <v/>
      </c>
      <c r="AH76" s="7" t="str">
        <f>IF(A76&lt;&gt;"",IF(AE76&lt;&gt;"",AE76,0)+IF(O84&lt;&gt;"",O84,0),"")</f>
        <v/>
      </c>
      <c r="AI76" s="106" t="str">
        <f>IF(AH76="","",IF(AH76&gt;0,ROUND(AH76/LARGE(AH69:AH83,1),3),0))</f>
        <v/>
      </c>
    </row>
    <row r="77" spans="1:35" ht="13.5" x14ac:dyDescent="0.25">
      <c r="A77" s="59" t="str">
        <f>+$A$20</f>
        <v/>
      </c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2"/>
      <c r="S77" s="23"/>
      <c r="T77" s="22"/>
      <c r="U77" s="23"/>
      <c r="V77" s="22"/>
      <c r="W77" s="23"/>
      <c r="X77" s="22"/>
      <c r="Y77" s="23"/>
      <c r="Z77" s="22"/>
      <c r="AA77" s="23"/>
      <c r="AB77" s="22"/>
      <c r="AC77" s="23"/>
      <c r="AE77" s="29" t="str">
        <f t="shared" si="5"/>
        <v/>
      </c>
      <c r="AG77" s="7" t="str">
        <f>+$A$20</f>
        <v/>
      </c>
      <c r="AH77" s="7" t="str">
        <f>IF(A77&lt;&gt;"",IF(AE77&lt;&gt;"",AE77,0)+IF(Q84&lt;&gt;"",Q84,0),"")</f>
        <v/>
      </c>
      <c r="AI77" s="106" t="str">
        <f>IF(AH77="","",IF(AH77&gt;0,ROUND(AH77/LARGE(AH69:AH83,1),3),0))</f>
        <v/>
      </c>
    </row>
    <row r="78" spans="1:35" ht="13.5" x14ac:dyDescent="0.25">
      <c r="A78" s="59" t="str">
        <f>+$A$21</f>
        <v/>
      </c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2"/>
      <c r="U78" s="23"/>
      <c r="V78" s="22"/>
      <c r="W78" s="23"/>
      <c r="X78" s="22"/>
      <c r="Y78" s="23"/>
      <c r="Z78" s="22"/>
      <c r="AA78" s="23"/>
      <c r="AB78" s="22"/>
      <c r="AC78" s="23"/>
      <c r="AE78" s="29" t="str">
        <f t="shared" si="5"/>
        <v/>
      </c>
      <c r="AG78" s="7" t="str">
        <f>+$A$21</f>
        <v/>
      </c>
      <c r="AH78" s="7" t="str">
        <f>IF(A78&lt;&gt;"",IF(AE78&lt;&gt;"",AE78,0)+IF(S84&lt;&gt;"",S84,0),"")</f>
        <v/>
      </c>
      <c r="AI78" s="106" t="str">
        <f>IF(AH78="","",IF(AH78&gt;0,ROUND(AH78/LARGE(AH69:AH83,1),3),0))</f>
        <v/>
      </c>
    </row>
    <row r="79" spans="1:35" ht="13.5" x14ac:dyDescent="0.25">
      <c r="A79" s="59" t="str">
        <f>+$A$22</f>
        <v/>
      </c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2"/>
      <c r="W79" s="23"/>
      <c r="X79" s="22"/>
      <c r="Y79" s="23"/>
      <c r="Z79" s="22"/>
      <c r="AA79" s="23"/>
      <c r="AB79" s="22"/>
      <c r="AC79" s="23"/>
      <c r="AE79" s="29" t="str">
        <f t="shared" si="5"/>
        <v/>
      </c>
      <c r="AG79" s="7" t="str">
        <f>+$A$22</f>
        <v/>
      </c>
      <c r="AH79" s="7" t="str">
        <f>IF(A79&lt;&gt;"",IF(AE79&lt;&gt;"",AE79,0)+IF(U84&lt;&gt;"",U84,0),"")</f>
        <v/>
      </c>
      <c r="AI79" s="106" t="str">
        <f>IF(AH79="","",IF(AH79&gt;0,ROUND(AH79/LARGE(AH69:AH83,1),3),0))</f>
        <v/>
      </c>
    </row>
    <row r="80" spans="1:35" ht="13.5" x14ac:dyDescent="0.25">
      <c r="A80" s="59" t="str">
        <f>+$A$23</f>
        <v/>
      </c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2"/>
      <c r="Y80" s="23"/>
      <c r="Z80" s="22"/>
      <c r="AA80" s="23"/>
      <c r="AB80" s="22"/>
      <c r="AC80" s="23"/>
      <c r="AE80" s="29" t="str">
        <f t="shared" si="5"/>
        <v/>
      </c>
      <c r="AG80" s="7" t="str">
        <f>+$A$23</f>
        <v/>
      </c>
      <c r="AH80" s="7" t="str">
        <f>IF(A80&lt;&gt;"",IF(AE80&lt;&gt;"",AE80,0)+IF(W84&lt;&gt;"",W84,0),"")</f>
        <v/>
      </c>
      <c r="AI80" s="106" t="str">
        <f>IF(AH80="","",IF(AH80&gt;0,ROUND(AH80/LARGE(AH69:AH83,1),3),0))</f>
        <v/>
      </c>
    </row>
    <row r="81" spans="1:35" ht="13.5" x14ac:dyDescent="0.25">
      <c r="A81" s="59" t="str">
        <f>+$A$24</f>
        <v/>
      </c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2"/>
      <c r="AA81" s="23"/>
      <c r="AB81" s="22"/>
      <c r="AC81" s="23"/>
      <c r="AE81" s="29" t="str">
        <f t="shared" si="5"/>
        <v/>
      </c>
      <c r="AG81" s="7" t="str">
        <f>+$A$24</f>
        <v/>
      </c>
      <c r="AH81" s="7" t="str">
        <f>IF(A81&lt;&gt;"",IF(AE81&lt;&gt;"",AE81,0)+IF(Y84&lt;&gt;"",Y84,0),"")</f>
        <v/>
      </c>
      <c r="AI81" s="106" t="str">
        <f>IF(AH81="","",IF(AH81&gt;0,ROUND(AH81/LARGE(AH69:AH83,1),3),0))</f>
        <v/>
      </c>
    </row>
    <row r="82" spans="1:35" ht="13.5" x14ac:dyDescent="0.25">
      <c r="A82" s="59" t="str">
        <f>+$A$25</f>
        <v/>
      </c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2"/>
      <c r="AC82" s="23"/>
      <c r="AE82" s="29" t="str">
        <f t="shared" si="5"/>
        <v/>
      </c>
      <c r="AG82" s="7" t="str">
        <f>+$A$25</f>
        <v/>
      </c>
      <c r="AH82" s="7" t="str">
        <f>IF(A82&lt;&gt;"",IF(AE82&lt;&gt;"",AE82,0)+IF(AA84&lt;&gt;"",AA84,0),"")</f>
        <v/>
      </c>
      <c r="AI82" s="106" t="str">
        <f>IF(AH82="","",IF(AH82&gt;0,ROUND(AH82/LARGE(AH69:AH83,1),3),0))</f>
        <v/>
      </c>
    </row>
    <row r="83" spans="1:35" x14ac:dyDescent="0.2">
      <c r="A83" s="59" t="str">
        <f>+$A$26</f>
        <v/>
      </c>
      <c r="C83" s="3"/>
      <c r="AE83" s="26"/>
      <c r="AG83" s="40" t="str">
        <f>+$A$26</f>
        <v/>
      </c>
      <c r="AH83" s="40" t="str">
        <f>IF(A83&lt;&gt;"",IF(AE83&lt;&gt;"",AE83,0)+IF(AC84&lt;&gt;"",AC84,0),"")</f>
        <v/>
      </c>
      <c r="AI83" s="107" t="str">
        <f>IF(AH83="","",IF(AH83&gt;0,ROUND(AH83/LARGE(AH69:AH83,1),3),0))</f>
        <v/>
      </c>
    </row>
    <row r="84" spans="1:35" s="26" customFormat="1" x14ac:dyDescent="0.2">
      <c r="C84" s="27" t="str">
        <f>IF(C68="","",SUM(C69:C82))</f>
        <v/>
      </c>
      <c r="E84" s="27" t="str">
        <f>IF(E68="","",SUM(E69:E82))</f>
        <v/>
      </c>
      <c r="G84" s="27" t="str">
        <f>IF(G68="","",SUM(G69:G82))</f>
        <v/>
      </c>
      <c r="I84" s="27" t="str">
        <f>IF(I68="","",SUM(I69:I82))</f>
        <v/>
      </c>
      <c r="K84" s="27" t="str">
        <f>IF(K68="","",SUM(K69:K82))</f>
        <v/>
      </c>
      <c r="M84" s="27" t="str">
        <f>IF(M68="","",SUM(M69:M82))</f>
        <v/>
      </c>
      <c r="O84" s="27" t="str">
        <f>IF(O68="","",SUM(O69:O82))</f>
        <v/>
      </c>
      <c r="Q84" s="27" t="str">
        <f>IF(Q68="","",SUM(Q69:Q82))</f>
        <v/>
      </c>
      <c r="S84" s="27" t="str">
        <f>IF(S68="","",SUM(S69:S82))</f>
        <v/>
      </c>
      <c r="U84" s="27" t="str">
        <f>IF(U68="","",SUM(U69:U82))</f>
        <v/>
      </c>
      <c r="W84" s="27" t="str">
        <f>IF(W68="","",SUM(W69:W82))</f>
        <v/>
      </c>
      <c r="X84" s="27"/>
      <c r="Y84" s="27" t="str">
        <f>IF(Y68="","",SUM(Y69:Y82))</f>
        <v/>
      </c>
      <c r="AA84" s="27" t="str">
        <f>IF(AA68="","",SUM(AA69:AA82))</f>
        <v/>
      </c>
      <c r="AC84" s="27" t="str">
        <f>IF(AC68="","",SUM(AC69:AC82))</f>
        <v/>
      </c>
      <c r="AG84" s="41"/>
      <c r="AH84" s="93"/>
      <c r="AI84" s="41"/>
    </row>
    <row r="85" spans="1:35" ht="24" customHeight="1" x14ac:dyDescent="0.2">
      <c r="AC85" s="8" t="str">
        <f>"Firma ("&amp;Anagrafica!B91&amp;")"</f>
        <v>Firma (Commissario 3)</v>
      </c>
      <c r="AE85" s="88"/>
      <c r="AF85" s="88"/>
      <c r="AG85" s="89"/>
      <c r="AH85" s="88"/>
      <c r="AI85" s="88"/>
    </row>
    <row r="86" spans="1:35" ht="18.75" x14ac:dyDescent="0.3">
      <c r="A86" s="19" t="str">
        <f>IF(Anagrafica!A92&lt;&gt;"",Anagrafica!A92&amp;" - "&amp;Anagrafica!B92,"")</f>
        <v/>
      </c>
      <c r="B86" s="20"/>
      <c r="D86" s="1"/>
      <c r="AE86" s="90"/>
      <c r="AF86" s="90"/>
      <c r="AG86" s="91"/>
      <c r="AH86" s="90"/>
      <c r="AI86" s="90"/>
    </row>
    <row r="87" spans="1:35" s="5" customFormat="1" ht="13.5" customHeight="1" x14ac:dyDescent="0.2">
      <c r="A87" s="4" t="s">
        <v>10</v>
      </c>
      <c r="C87" s="60" t="str">
        <f>$A$13</f>
        <v/>
      </c>
      <c r="E87" s="60" t="str">
        <f>+$A$14</f>
        <v/>
      </c>
      <c r="G87" s="60" t="str">
        <f>+$A$15</f>
        <v/>
      </c>
      <c r="I87" s="60" t="str">
        <f>+$A$16</f>
        <v/>
      </c>
      <c r="K87" s="60" t="str">
        <f>+$A$17</f>
        <v/>
      </c>
      <c r="M87" s="60" t="str">
        <f>+$A$18</f>
        <v/>
      </c>
      <c r="O87" s="60" t="str">
        <f>+$A$19</f>
        <v/>
      </c>
      <c r="Q87" s="60" t="str">
        <f>+$A$20</f>
        <v/>
      </c>
      <c r="S87" s="60" t="str">
        <f>+$A$21</f>
        <v/>
      </c>
      <c r="U87" s="60" t="str">
        <f>+$A$22</f>
        <v/>
      </c>
      <c r="W87" s="60" t="str">
        <f>+$A$23</f>
        <v/>
      </c>
      <c r="Y87" s="60" t="str">
        <f>+$A$24</f>
        <v/>
      </c>
      <c r="AA87" s="60" t="str">
        <f>+$A$25</f>
        <v/>
      </c>
      <c r="AC87" s="60" t="str">
        <f>+$A$26</f>
        <v/>
      </c>
      <c r="AE87" s="26"/>
      <c r="AG87" s="4" t="s">
        <v>10</v>
      </c>
      <c r="AH87" s="5" t="s">
        <v>1</v>
      </c>
      <c r="AI87" s="5" t="s">
        <v>0</v>
      </c>
    </row>
    <row r="88" spans="1:35" ht="13.5" x14ac:dyDescent="0.25">
      <c r="A88" s="59" t="str">
        <f>+$A$12</f>
        <v/>
      </c>
      <c r="B88" s="22"/>
      <c r="C88" s="23"/>
      <c r="D88" s="22"/>
      <c r="E88" s="23"/>
      <c r="F88" s="22"/>
      <c r="G88" s="23"/>
      <c r="H88" s="22"/>
      <c r="I88" s="23"/>
      <c r="J88" s="22"/>
      <c r="K88" s="23"/>
      <c r="L88" s="22"/>
      <c r="M88" s="23"/>
      <c r="N88" s="22"/>
      <c r="O88" s="23"/>
      <c r="P88" s="22"/>
      <c r="Q88" s="23"/>
      <c r="R88" s="22"/>
      <c r="S88" s="23"/>
      <c r="T88" s="22"/>
      <c r="U88" s="23"/>
      <c r="V88" s="22"/>
      <c r="W88" s="23"/>
      <c r="X88" s="22"/>
      <c r="Y88" s="23"/>
      <c r="Z88" s="22"/>
      <c r="AA88" s="23"/>
      <c r="AB88" s="22"/>
      <c r="AC88" s="23"/>
      <c r="AE88" s="29" t="str">
        <f t="shared" ref="AE88:AE101" si="6">IF(OR(A88="",AND(A88&lt;&gt;"",A89="")),"",SUM(B88,D88,F88,H88,J88,L88,N88,P88,R88,T88,V88,X88,Z88,AB88))</f>
        <v/>
      </c>
      <c r="AG88" s="6" t="str">
        <f>+$A$12</f>
        <v/>
      </c>
      <c r="AH88" s="6" t="str">
        <f>IF(A88&lt;&gt;"",AE88,"")</f>
        <v/>
      </c>
      <c r="AI88" s="105" t="str">
        <f>IF(AH88="","",IF(AH88&gt;0,ROUND(AH88/LARGE(AH88:AH102,1),3),0))</f>
        <v/>
      </c>
    </row>
    <row r="89" spans="1:35" ht="13.5" x14ac:dyDescent="0.25">
      <c r="A89" s="59" t="str">
        <f>+$A$13</f>
        <v/>
      </c>
      <c r="B89" s="24"/>
      <c r="C89" s="24"/>
      <c r="D89" s="22"/>
      <c r="E89" s="23"/>
      <c r="F89" s="22"/>
      <c r="G89" s="23"/>
      <c r="H89" s="22"/>
      <c r="I89" s="23"/>
      <c r="J89" s="22"/>
      <c r="K89" s="23"/>
      <c r="L89" s="22"/>
      <c r="M89" s="23"/>
      <c r="N89" s="22"/>
      <c r="O89" s="23"/>
      <c r="P89" s="22"/>
      <c r="Q89" s="23"/>
      <c r="R89" s="22"/>
      <c r="S89" s="23"/>
      <c r="T89" s="22"/>
      <c r="U89" s="23"/>
      <c r="V89" s="22"/>
      <c r="W89" s="23"/>
      <c r="X89" s="22"/>
      <c r="Y89" s="23"/>
      <c r="Z89" s="22"/>
      <c r="AA89" s="23"/>
      <c r="AB89" s="22"/>
      <c r="AC89" s="23"/>
      <c r="AE89" s="29" t="str">
        <f t="shared" si="6"/>
        <v/>
      </c>
      <c r="AG89" s="7" t="str">
        <f>+$A$13</f>
        <v/>
      </c>
      <c r="AH89" s="7" t="str">
        <f>IF(A89&lt;&gt;"",IF(AE89&lt;&gt;"",AE89,0)+IF(C103&lt;&gt;"",C103,0),"")</f>
        <v/>
      </c>
      <c r="AI89" s="106" t="str">
        <f>IF(AH89="","",IF(AH89&gt;0,ROUND(AH89/LARGE(AH88:AH102,1),3),0))</f>
        <v/>
      </c>
    </row>
    <row r="90" spans="1:35" ht="13.5" x14ac:dyDescent="0.25">
      <c r="A90" s="59" t="str">
        <f>+$A$14</f>
        <v/>
      </c>
      <c r="B90" s="24"/>
      <c r="C90" s="24"/>
      <c r="D90" s="24"/>
      <c r="E90" s="24"/>
      <c r="F90" s="22"/>
      <c r="G90" s="23"/>
      <c r="H90" s="22"/>
      <c r="I90" s="23"/>
      <c r="J90" s="22"/>
      <c r="K90" s="23"/>
      <c r="L90" s="22"/>
      <c r="M90" s="23"/>
      <c r="N90" s="22"/>
      <c r="O90" s="23"/>
      <c r="P90" s="22"/>
      <c r="Q90" s="23"/>
      <c r="R90" s="22"/>
      <c r="S90" s="23"/>
      <c r="T90" s="22"/>
      <c r="U90" s="23"/>
      <c r="V90" s="22"/>
      <c r="W90" s="23"/>
      <c r="X90" s="22"/>
      <c r="Y90" s="23"/>
      <c r="Z90" s="22"/>
      <c r="AA90" s="23"/>
      <c r="AB90" s="22"/>
      <c r="AC90" s="23"/>
      <c r="AE90" s="29" t="str">
        <f t="shared" si="6"/>
        <v/>
      </c>
      <c r="AG90" s="7" t="str">
        <f>+$A$14</f>
        <v/>
      </c>
      <c r="AH90" s="7" t="str">
        <f>IF(A90&lt;&gt;"",IF(AE90&lt;&gt;"",AE90,0)+IF(E103&lt;&gt;"",E103,0),"")</f>
        <v/>
      </c>
      <c r="AI90" s="106" t="str">
        <f>IF(AH90="","",IF(AH90&gt;0,ROUND(AH90/LARGE(AH88:AH102,1),3),0))</f>
        <v/>
      </c>
    </row>
    <row r="91" spans="1:35" ht="13.5" x14ac:dyDescent="0.25">
      <c r="A91" s="59" t="str">
        <f>+$A$15</f>
        <v/>
      </c>
      <c r="B91" s="24"/>
      <c r="C91" s="24"/>
      <c r="D91" s="24"/>
      <c r="E91" s="24"/>
      <c r="F91" s="24"/>
      <c r="G91" s="24"/>
      <c r="H91" s="22"/>
      <c r="I91" s="23"/>
      <c r="J91" s="22"/>
      <c r="K91" s="23"/>
      <c r="L91" s="22"/>
      <c r="M91" s="23"/>
      <c r="N91" s="22"/>
      <c r="O91" s="23"/>
      <c r="P91" s="22"/>
      <c r="Q91" s="23"/>
      <c r="R91" s="22"/>
      <c r="S91" s="23"/>
      <c r="T91" s="22"/>
      <c r="U91" s="23"/>
      <c r="V91" s="22"/>
      <c r="W91" s="23"/>
      <c r="X91" s="22"/>
      <c r="Y91" s="23"/>
      <c r="Z91" s="22"/>
      <c r="AA91" s="23"/>
      <c r="AB91" s="22"/>
      <c r="AC91" s="23"/>
      <c r="AE91" s="29" t="str">
        <f t="shared" si="6"/>
        <v/>
      </c>
      <c r="AG91" s="7" t="str">
        <f>+$A$15</f>
        <v/>
      </c>
      <c r="AH91" s="7" t="str">
        <f>IF(A91&lt;&gt;"",IF(AE91&lt;&gt;"",AE91,0)+IF(G103&lt;&gt;"",G103,0),"")</f>
        <v/>
      </c>
      <c r="AI91" s="106" t="str">
        <f>IF(AH91="","",IF(AH91&gt;0,ROUND(AH91/LARGE(AH88:AH102,1),3),0))</f>
        <v/>
      </c>
    </row>
    <row r="92" spans="1:35" ht="13.5" x14ac:dyDescent="0.25">
      <c r="A92" s="59" t="str">
        <f>+$A$16</f>
        <v/>
      </c>
      <c r="B92" s="24"/>
      <c r="C92" s="24"/>
      <c r="D92" s="24"/>
      <c r="E92" s="24"/>
      <c r="F92" s="24"/>
      <c r="G92" s="24"/>
      <c r="H92" s="24"/>
      <c r="I92" s="24"/>
      <c r="J92" s="22"/>
      <c r="K92" s="23"/>
      <c r="L92" s="22"/>
      <c r="M92" s="23"/>
      <c r="N92" s="22"/>
      <c r="O92" s="23"/>
      <c r="P92" s="22"/>
      <c r="Q92" s="23"/>
      <c r="R92" s="22"/>
      <c r="S92" s="23"/>
      <c r="T92" s="22"/>
      <c r="U92" s="23"/>
      <c r="V92" s="22"/>
      <c r="W92" s="23"/>
      <c r="X92" s="22"/>
      <c r="Y92" s="23"/>
      <c r="Z92" s="22"/>
      <c r="AA92" s="23"/>
      <c r="AB92" s="22"/>
      <c r="AC92" s="23"/>
      <c r="AE92" s="29" t="str">
        <f t="shared" si="6"/>
        <v/>
      </c>
      <c r="AG92" s="7" t="str">
        <f>+$A$16</f>
        <v/>
      </c>
      <c r="AH92" s="7" t="str">
        <f>IF(A92&lt;&gt;"",IF(AE92&lt;&gt;"",AE92,0)+IF(I103&lt;&gt;"",I103,0),"")</f>
        <v/>
      </c>
      <c r="AI92" s="106" t="str">
        <f>IF(AH92="","",IF(AH92&gt;0,ROUND(AH92/LARGE(AH88:AH102,1),3),0))</f>
        <v/>
      </c>
    </row>
    <row r="93" spans="1:35" ht="13.5" x14ac:dyDescent="0.25">
      <c r="A93" s="59" t="str">
        <f>+$A$17</f>
        <v/>
      </c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2"/>
      <c r="M93" s="23"/>
      <c r="N93" s="22"/>
      <c r="O93" s="23"/>
      <c r="P93" s="22"/>
      <c r="Q93" s="23"/>
      <c r="R93" s="22"/>
      <c r="S93" s="23"/>
      <c r="T93" s="22"/>
      <c r="U93" s="23"/>
      <c r="V93" s="22"/>
      <c r="W93" s="23"/>
      <c r="X93" s="22"/>
      <c r="Y93" s="23"/>
      <c r="Z93" s="22"/>
      <c r="AA93" s="23"/>
      <c r="AB93" s="22"/>
      <c r="AC93" s="23"/>
      <c r="AE93" s="29" t="str">
        <f t="shared" si="6"/>
        <v/>
      </c>
      <c r="AG93" s="7" t="str">
        <f>+$A$17</f>
        <v/>
      </c>
      <c r="AH93" s="7" t="str">
        <f>IF(A93&lt;&gt;"",IF(AE93&lt;&gt;"",AE93,0)+IF(K103&lt;&gt;"",K103,0),"")</f>
        <v/>
      </c>
      <c r="AI93" s="106" t="str">
        <f>IF(AH93="","",IF(AH93&gt;0,ROUND(AH93/LARGE(AH88:AH102,1),3),0))</f>
        <v/>
      </c>
    </row>
    <row r="94" spans="1:35" ht="13.5" x14ac:dyDescent="0.25">
      <c r="A94" s="59" t="str">
        <f>+$A$18</f>
        <v/>
      </c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2"/>
      <c r="O94" s="23"/>
      <c r="P94" s="22"/>
      <c r="Q94" s="23"/>
      <c r="R94" s="22"/>
      <c r="S94" s="23"/>
      <c r="T94" s="22"/>
      <c r="U94" s="23"/>
      <c r="V94" s="22"/>
      <c r="W94" s="23"/>
      <c r="X94" s="22"/>
      <c r="Y94" s="23"/>
      <c r="Z94" s="22"/>
      <c r="AA94" s="23"/>
      <c r="AB94" s="22"/>
      <c r="AC94" s="23"/>
      <c r="AE94" s="29" t="str">
        <f t="shared" si="6"/>
        <v/>
      </c>
      <c r="AG94" s="7" t="str">
        <f>+$A$18</f>
        <v/>
      </c>
      <c r="AH94" s="7" t="str">
        <f>IF(A94&lt;&gt;"",IF(AE94&lt;&gt;"",AE94,0)+IF(M103&lt;&gt;"",M103,0),"")</f>
        <v/>
      </c>
      <c r="AI94" s="106" t="str">
        <f>IF(AH94="","",IF(AH94&gt;0,ROUND(AH94/LARGE(AH88:AH102,1),3),0))</f>
        <v/>
      </c>
    </row>
    <row r="95" spans="1:35" ht="13.5" x14ac:dyDescent="0.25">
      <c r="A95" s="59" t="str">
        <f>+$A$19</f>
        <v/>
      </c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2"/>
      <c r="Q95" s="23"/>
      <c r="R95" s="22"/>
      <c r="S95" s="23"/>
      <c r="T95" s="22"/>
      <c r="U95" s="23"/>
      <c r="V95" s="22"/>
      <c r="W95" s="23"/>
      <c r="X95" s="22"/>
      <c r="Y95" s="23"/>
      <c r="Z95" s="22"/>
      <c r="AA95" s="23"/>
      <c r="AB95" s="22"/>
      <c r="AC95" s="23"/>
      <c r="AE95" s="29" t="str">
        <f t="shared" si="6"/>
        <v/>
      </c>
      <c r="AG95" s="7" t="str">
        <f>+$A$19</f>
        <v/>
      </c>
      <c r="AH95" s="7" t="str">
        <f>IF(A95&lt;&gt;"",IF(AE95&lt;&gt;"",AE95,0)+IF(O103&lt;&gt;"",O103,0),"")</f>
        <v/>
      </c>
      <c r="AI95" s="106" t="str">
        <f>IF(AH95="","",IF(AH95&gt;0,ROUND(AH95/LARGE(AH88:AH102,1),3),0))</f>
        <v/>
      </c>
    </row>
    <row r="96" spans="1:35" ht="13.5" x14ac:dyDescent="0.25">
      <c r="A96" s="59" t="str">
        <f>+$A$20</f>
        <v/>
      </c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2"/>
      <c r="S96" s="23"/>
      <c r="T96" s="22"/>
      <c r="U96" s="23"/>
      <c r="V96" s="22"/>
      <c r="W96" s="23"/>
      <c r="X96" s="22"/>
      <c r="Y96" s="23"/>
      <c r="Z96" s="22"/>
      <c r="AA96" s="23"/>
      <c r="AB96" s="22"/>
      <c r="AC96" s="23"/>
      <c r="AE96" s="29" t="str">
        <f t="shared" si="6"/>
        <v/>
      </c>
      <c r="AG96" s="7" t="str">
        <f>+$A$20</f>
        <v/>
      </c>
      <c r="AH96" s="7" t="str">
        <f>IF(A96&lt;&gt;"",IF(AE96&lt;&gt;"",AE96,0)+IF(Q103&lt;&gt;"",Q103,0),"")</f>
        <v/>
      </c>
      <c r="AI96" s="106" t="str">
        <f>IF(AH96="","",IF(AH96&gt;0,ROUND(AH96/LARGE(AH88:AH102,1),3),0))</f>
        <v/>
      </c>
    </row>
    <row r="97" spans="1:35" ht="13.5" x14ac:dyDescent="0.25">
      <c r="A97" s="59" t="str">
        <f>+$A$21</f>
        <v/>
      </c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2"/>
      <c r="U97" s="23"/>
      <c r="V97" s="22"/>
      <c r="W97" s="23"/>
      <c r="X97" s="22"/>
      <c r="Y97" s="23"/>
      <c r="Z97" s="22"/>
      <c r="AA97" s="23"/>
      <c r="AB97" s="22"/>
      <c r="AC97" s="23"/>
      <c r="AE97" s="29" t="str">
        <f t="shared" si="6"/>
        <v/>
      </c>
      <c r="AG97" s="7" t="str">
        <f>+$A$21</f>
        <v/>
      </c>
      <c r="AH97" s="7" t="str">
        <f>IF(A97&lt;&gt;"",IF(AE97&lt;&gt;"",AE97,0)+IF(S103&lt;&gt;"",S103,0),"")</f>
        <v/>
      </c>
      <c r="AI97" s="106" t="str">
        <f>IF(AH97="","",IF(AH97&gt;0,ROUND(AH97/LARGE(AH88:AH102,1),3),0))</f>
        <v/>
      </c>
    </row>
    <row r="98" spans="1:35" ht="13.5" x14ac:dyDescent="0.25">
      <c r="A98" s="59" t="str">
        <f>+$A$22</f>
        <v/>
      </c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2"/>
      <c r="W98" s="23"/>
      <c r="X98" s="22"/>
      <c r="Y98" s="23"/>
      <c r="Z98" s="22"/>
      <c r="AA98" s="23"/>
      <c r="AB98" s="22"/>
      <c r="AC98" s="23"/>
      <c r="AE98" s="29" t="str">
        <f t="shared" si="6"/>
        <v/>
      </c>
      <c r="AG98" s="7" t="str">
        <f>+$A$22</f>
        <v/>
      </c>
      <c r="AH98" s="7" t="str">
        <f>IF(A98&lt;&gt;"",IF(AE98&lt;&gt;"",AE98,0)+IF(U103&lt;&gt;"",U103,0),"")</f>
        <v/>
      </c>
      <c r="AI98" s="106" t="str">
        <f>IF(AH98="","",IF(AH98&gt;0,ROUND(AH98/LARGE(AH88:AH102,1),3),0))</f>
        <v/>
      </c>
    </row>
    <row r="99" spans="1:35" ht="13.5" x14ac:dyDescent="0.25">
      <c r="A99" s="59" t="str">
        <f>+$A$23</f>
        <v/>
      </c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2"/>
      <c r="Y99" s="23"/>
      <c r="Z99" s="22"/>
      <c r="AA99" s="23"/>
      <c r="AB99" s="22"/>
      <c r="AC99" s="23"/>
      <c r="AE99" s="29" t="str">
        <f t="shared" si="6"/>
        <v/>
      </c>
      <c r="AG99" s="7" t="str">
        <f>+$A$23</f>
        <v/>
      </c>
      <c r="AH99" s="7" t="str">
        <f>IF(A99&lt;&gt;"",IF(AE99&lt;&gt;"",AE99,0)+IF(W103&lt;&gt;"",W103,0),"")</f>
        <v/>
      </c>
      <c r="AI99" s="106" t="str">
        <f>IF(AH99="","",IF(AH99&gt;0,ROUND(AH99/LARGE(AH88:AH102,1),3),0))</f>
        <v/>
      </c>
    </row>
    <row r="100" spans="1:35" ht="13.5" x14ac:dyDescent="0.25">
      <c r="A100" s="59" t="str">
        <f>+$A$24</f>
        <v/>
      </c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2"/>
      <c r="AA100" s="23"/>
      <c r="AB100" s="22"/>
      <c r="AC100" s="23"/>
      <c r="AE100" s="29" t="str">
        <f t="shared" si="6"/>
        <v/>
      </c>
      <c r="AG100" s="7" t="str">
        <f>+$A$24</f>
        <v/>
      </c>
      <c r="AH100" s="7" t="str">
        <f>IF(A100&lt;&gt;"",IF(AE100&lt;&gt;"",AE100,0)+IF(Y103&lt;&gt;"",Y103,0),"")</f>
        <v/>
      </c>
      <c r="AI100" s="106" t="str">
        <f>IF(AH100="","",IF(AH100&gt;0,ROUND(AH100/LARGE(AH88:AH102,1),3),0))</f>
        <v/>
      </c>
    </row>
    <row r="101" spans="1:35" ht="13.5" x14ac:dyDescent="0.25">
      <c r="A101" s="59" t="str">
        <f>+$A$25</f>
        <v/>
      </c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2"/>
      <c r="AC101" s="23"/>
      <c r="AE101" s="29" t="str">
        <f t="shared" si="6"/>
        <v/>
      </c>
      <c r="AG101" s="7" t="str">
        <f>+$A$25</f>
        <v/>
      </c>
      <c r="AH101" s="7" t="str">
        <f>IF(A101&lt;&gt;"",IF(AE101&lt;&gt;"",AE101,0)+IF(AA103&lt;&gt;"",AA103,0),"")</f>
        <v/>
      </c>
      <c r="AI101" s="106" t="str">
        <f>IF(AH101="","",IF(AH101&gt;0,ROUND(AH101/LARGE(AH88:AH102,1),3),0))</f>
        <v/>
      </c>
    </row>
    <row r="102" spans="1:35" x14ac:dyDescent="0.2">
      <c r="A102" s="59" t="str">
        <f>+$A$26</f>
        <v/>
      </c>
      <c r="C102" s="3"/>
      <c r="AE102" s="26"/>
      <c r="AG102" s="40" t="str">
        <f>+$A$26</f>
        <v/>
      </c>
      <c r="AH102" s="40" t="str">
        <f>IF(A102&lt;&gt;"",IF(AE102&lt;&gt;"",AE102,0)+IF(AC103&lt;&gt;"",AC103,0),"")</f>
        <v/>
      </c>
      <c r="AI102" s="107" t="str">
        <f>IF(AH102="","",IF(AH102&gt;0,ROUND(AH102/LARGE(AH88:AH102,1),3),0))</f>
        <v/>
      </c>
    </row>
    <row r="103" spans="1:35" s="26" customFormat="1" x14ac:dyDescent="0.2">
      <c r="C103" s="27" t="str">
        <f>IF(C87="","",SUM(C88:C101))</f>
        <v/>
      </c>
      <c r="E103" s="27" t="str">
        <f>IF(E87="","",SUM(E88:E101))</f>
        <v/>
      </c>
      <c r="G103" s="27" t="str">
        <f>IF(G87="","",SUM(G88:G101))</f>
        <v/>
      </c>
      <c r="I103" s="27" t="str">
        <f>IF(I87="","",SUM(I88:I101))</f>
        <v/>
      </c>
      <c r="K103" s="27" t="str">
        <f>IF(K87="","",SUM(K88:K101))</f>
        <v/>
      </c>
      <c r="M103" s="27" t="str">
        <f>IF(M87="","",SUM(M88:M101))</f>
        <v/>
      </c>
      <c r="O103" s="27" t="str">
        <f>IF(O87="","",SUM(O88:O101))</f>
        <v/>
      </c>
      <c r="Q103" s="27" t="str">
        <f>IF(Q87="","",SUM(Q88:Q101))</f>
        <v/>
      </c>
      <c r="S103" s="27" t="str">
        <f>IF(S87="","",SUM(S88:S101))</f>
        <v/>
      </c>
      <c r="U103" s="27" t="str">
        <f>IF(U87="","",SUM(U88:U101))</f>
        <v/>
      </c>
      <c r="W103" s="27" t="str">
        <f>IF(W87="","",SUM(W88:W101))</f>
        <v/>
      </c>
      <c r="X103" s="27"/>
      <c r="Y103" s="27" t="str">
        <f>IF(Y87="","",SUM(Y88:Y101))</f>
        <v/>
      </c>
      <c r="AA103" s="27" t="str">
        <f>IF(AA87="","",SUM(AA88:AA101))</f>
        <v/>
      </c>
      <c r="AC103" s="27" t="str">
        <f>IF(AC87="","",SUM(AC88:AC101))</f>
        <v/>
      </c>
      <c r="AG103" s="41"/>
      <c r="AH103" s="93"/>
      <c r="AI103" s="41"/>
    </row>
    <row r="104" spans="1:35" ht="24" customHeight="1" x14ac:dyDescent="0.2">
      <c r="AC104" s="8" t="str">
        <f>"Firma ("&amp;Anagrafica!B92&amp;")"</f>
        <v>Firma ()</v>
      </c>
      <c r="AE104" s="88"/>
      <c r="AF104" s="88"/>
      <c r="AG104" s="89"/>
      <c r="AH104" s="88"/>
      <c r="AI104" s="88"/>
    </row>
    <row r="105" spans="1:35" ht="18.75" x14ac:dyDescent="0.3">
      <c r="A105" s="19" t="str">
        <f>IF(Anagrafica!A93&lt;&gt;"",Anagrafica!A93&amp;" - "&amp;Anagrafica!B93,"")</f>
        <v/>
      </c>
      <c r="B105" s="20"/>
      <c r="D105" s="1"/>
    </row>
    <row r="106" spans="1:35" s="5" customFormat="1" ht="13.5" customHeight="1" x14ac:dyDescent="0.2">
      <c r="A106" s="4" t="s">
        <v>10</v>
      </c>
      <c r="C106" s="60" t="str">
        <f>$A$13</f>
        <v/>
      </c>
      <c r="E106" s="60" t="str">
        <f>+$A$14</f>
        <v/>
      </c>
      <c r="G106" s="60" t="str">
        <f>+$A$15</f>
        <v/>
      </c>
      <c r="I106" s="60" t="str">
        <f>+$A$16</f>
        <v/>
      </c>
      <c r="K106" s="60" t="str">
        <f>+$A$17</f>
        <v/>
      </c>
      <c r="M106" s="60" t="str">
        <f>+$A$18</f>
        <v/>
      </c>
      <c r="O106" s="60" t="str">
        <f>+$A$19</f>
        <v/>
      </c>
      <c r="Q106" s="60" t="str">
        <f>+$A$20</f>
        <v/>
      </c>
      <c r="S106" s="60" t="str">
        <f>+$A$21</f>
        <v/>
      </c>
      <c r="U106" s="60" t="str">
        <f>+$A$22</f>
        <v/>
      </c>
      <c r="W106" s="60" t="str">
        <f>+$A$23</f>
        <v/>
      </c>
      <c r="Y106" s="60" t="str">
        <f>+$A$24</f>
        <v/>
      </c>
      <c r="AA106" s="60" t="str">
        <f>+$A$25</f>
        <v/>
      </c>
      <c r="AC106" s="60" t="str">
        <f>+$A$26</f>
        <v/>
      </c>
      <c r="AE106" s="26"/>
      <c r="AG106" s="4" t="s">
        <v>10</v>
      </c>
      <c r="AH106" s="5" t="s">
        <v>1</v>
      </c>
      <c r="AI106" s="5" t="s">
        <v>0</v>
      </c>
    </row>
    <row r="107" spans="1:35" ht="13.5" x14ac:dyDescent="0.25">
      <c r="A107" s="59" t="str">
        <f>+$A$12</f>
        <v/>
      </c>
      <c r="B107" s="22"/>
      <c r="C107" s="23"/>
      <c r="D107" s="22"/>
      <c r="E107" s="23"/>
      <c r="F107" s="22"/>
      <c r="G107" s="23"/>
      <c r="H107" s="22"/>
      <c r="I107" s="23"/>
      <c r="J107" s="22"/>
      <c r="K107" s="23"/>
      <c r="L107" s="22"/>
      <c r="M107" s="23"/>
      <c r="N107" s="22"/>
      <c r="O107" s="23"/>
      <c r="P107" s="22"/>
      <c r="Q107" s="23"/>
      <c r="R107" s="22"/>
      <c r="S107" s="23"/>
      <c r="T107" s="22"/>
      <c r="U107" s="23"/>
      <c r="V107" s="22"/>
      <c r="W107" s="23"/>
      <c r="X107" s="22"/>
      <c r="Y107" s="23"/>
      <c r="Z107" s="22"/>
      <c r="AA107" s="23"/>
      <c r="AB107" s="22"/>
      <c r="AC107" s="23"/>
      <c r="AE107" s="29" t="str">
        <f t="shared" ref="AE107:AE120" si="7">IF(OR(A107="",AND(A107&lt;&gt;"",A108="")),"",SUM(B107,D107,F107,H107,J107,L107,N107,P107,R107,T107,V107,X107,Z107,AB107))</f>
        <v/>
      </c>
      <c r="AG107" s="6" t="str">
        <f>+$A$12</f>
        <v/>
      </c>
      <c r="AH107" s="6" t="str">
        <f>IF(A107&lt;&gt;"",AE107,"")</f>
        <v/>
      </c>
      <c r="AI107" s="105" t="str">
        <f>IF(AH107="","",IF(AH107&gt;0,ROUND(AH107/LARGE(AH107:AH121,1),3),0))</f>
        <v/>
      </c>
    </row>
    <row r="108" spans="1:35" ht="13.5" x14ac:dyDescent="0.25">
      <c r="A108" s="59" t="str">
        <f>+$A$13</f>
        <v/>
      </c>
      <c r="B108" s="24"/>
      <c r="C108" s="24"/>
      <c r="D108" s="22"/>
      <c r="E108" s="23"/>
      <c r="F108" s="22"/>
      <c r="G108" s="23"/>
      <c r="H108" s="22"/>
      <c r="I108" s="23"/>
      <c r="J108" s="22"/>
      <c r="K108" s="23"/>
      <c r="L108" s="22"/>
      <c r="M108" s="23"/>
      <c r="N108" s="22"/>
      <c r="O108" s="23"/>
      <c r="P108" s="22"/>
      <c r="Q108" s="23"/>
      <c r="R108" s="22"/>
      <c r="S108" s="23"/>
      <c r="T108" s="22"/>
      <c r="U108" s="23"/>
      <c r="V108" s="22"/>
      <c r="W108" s="23"/>
      <c r="X108" s="22"/>
      <c r="Y108" s="23"/>
      <c r="Z108" s="22"/>
      <c r="AA108" s="23"/>
      <c r="AB108" s="22"/>
      <c r="AC108" s="23"/>
      <c r="AE108" s="29" t="str">
        <f t="shared" si="7"/>
        <v/>
      </c>
      <c r="AG108" s="7" t="str">
        <f>+$A$13</f>
        <v/>
      </c>
      <c r="AH108" s="7" t="str">
        <f>IF(A108&lt;&gt;"",IF(AE108&lt;&gt;"",AE108,0)+IF(C122&lt;&gt;"",C122,0),"")</f>
        <v/>
      </c>
      <c r="AI108" s="106" t="str">
        <f>IF(AH108="","",IF(AH108&gt;0,ROUND(AH108/LARGE(AH107:AH121,1),3),0))</f>
        <v/>
      </c>
    </row>
    <row r="109" spans="1:35" ht="13.5" x14ac:dyDescent="0.25">
      <c r="A109" s="59" t="str">
        <f>+$A$14</f>
        <v/>
      </c>
      <c r="B109" s="24"/>
      <c r="C109" s="24"/>
      <c r="D109" s="24"/>
      <c r="E109" s="24"/>
      <c r="F109" s="22"/>
      <c r="G109" s="23"/>
      <c r="H109" s="22"/>
      <c r="I109" s="23"/>
      <c r="J109" s="22"/>
      <c r="K109" s="23"/>
      <c r="L109" s="22"/>
      <c r="M109" s="23"/>
      <c r="N109" s="22"/>
      <c r="O109" s="23"/>
      <c r="P109" s="22"/>
      <c r="Q109" s="23"/>
      <c r="R109" s="22"/>
      <c r="S109" s="23"/>
      <c r="T109" s="22"/>
      <c r="U109" s="23"/>
      <c r="V109" s="22"/>
      <c r="W109" s="23"/>
      <c r="X109" s="22"/>
      <c r="Y109" s="23"/>
      <c r="Z109" s="22"/>
      <c r="AA109" s="23"/>
      <c r="AB109" s="22"/>
      <c r="AC109" s="23"/>
      <c r="AE109" s="29" t="str">
        <f t="shared" si="7"/>
        <v/>
      </c>
      <c r="AG109" s="7" t="str">
        <f>+$A$14</f>
        <v/>
      </c>
      <c r="AH109" s="7" t="str">
        <f>IF(A109&lt;&gt;"",IF(AE109&lt;&gt;"",AE109,0)+IF(E122&lt;&gt;"",E122,0),"")</f>
        <v/>
      </c>
      <c r="AI109" s="106" t="str">
        <f>IF(AH109="","",IF(AH109&gt;0,ROUND(AH109/LARGE(AH107:AH121,1),3),0))</f>
        <v/>
      </c>
    </row>
    <row r="110" spans="1:35" ht="13.5" x14ac:dyDescent="0.25">
      <c r="A110" s="59" t="str">
        <f>+$A$15</f>
        <v/>
      </c>
      <c r="B110" s="24"/>
      <c r="C110" s="24"/>
      <c r="D110" s="24"/>
      <c r="E110" s="24"/>
      <c r="F110" s="24"/>
      <c r="G110" s="24"/>
      <c r="H110" s="22"/>
      <c r="I110" s="23"/>
      <c r="J110" s="22"/>
      <c r="K110" s="23"/>
      <c r="L110" s="22"/>
      <c r="M110" s="23"/>
      <c r="N110" s="22"/>
      <c r="O110" s="23"/>
      <c r="P110" s="22"/>
      <c r="Q110" s="23"/>
      <c r="R110" s="22"/>
      <c r="S110" s="23"/>
      <c r="T110" s="22"/>
      <c r="U110" s="23"/>
      <c r="V110" s="22"/>
      <c r="W110" s="23"/>
      <c r="X110" s="22"/>
      <c r="Y110" s="23"/>
      <c r="Z110" s="22"/>
      <c r="AA110" s="23"/>
      <c r="AB110" s="22"/>
      <c r="AC110" s="23"/>
      <c r="AE110" s="29" t="str">
        <f t="shared" si="7"/>
        <v/>
      </c>
      <c r="AG110" s="7" t="str">
        <f>+$A$15</f>
        <v/>
      </c>
      <c r="AH110" s="7" t="str">
        <f>IF(A110&lt;&gt;"",IF(AE110&lt;&gt;"",AE110,0)+IF(G122&lt;&gt;"",G122,0),"")</f>
        <v/>
      </c>
      <c r="AI110" s="106" t="str">
        <f>IF(AH110="","",IF(AH110&gt;0,ROUND(AH110/LARGE(AH107:AH121,1),3),0))</f>
        <v/>
      </c>
    </row>
    <row r="111" spans="1:35" ht="13.5" x14ac:dyDescent="0.25">
      <c r="A111" s="59" t="str">
        <f>+$A$16</f>
        <v/>
      </c>
      <c r="B111" s="24"/>
      <c r="C111" s="24"/>
      <c r="D111" s="24"/>
      <c r="E111" s="24"/>
      <c r="F111" s="24"/>
      <c r="G111" s="24"/>
      <c r="H111" s="24"/>
      <c r="I111" s="24"/>
      <c r="J111" s="22"/>
      <c r="K111" s="23"/>
      <c r="L111" s="22"/>
      <c r="M111" s="23"/>
      <c r="N111" s="22"/>
      <c r="O111" s="23"/>
      <c r="P111" s="22"/>
      <c r="Q111" s="23"/>
      <c r="R111" s="22"/>
      <c r="S111" s="23"/>
      <c r="T111" s="22"/>
      <c r="U111" s="23"/>
      <c r="V111" s="22"/>
      <c r="W111" s="23"/>
      <c r="X111" s="22"/>
      <c r="Y111" s="23"/>
      <c r="Z111" s="22"/>
      <c r="AA111" s="23"/>
      <c r="AB111" s="22"/>
      <c r="AC111" s="23"/>
      <c r="AE111" s="29" t="str">
        <f t="shared" si="7"/>
        <v/>
      </c>
      <c r="AG111" s="7" t="str">
        <f>+$A$16</f>
        <v/>
      </c>
      <c r="AH111" s="7" t="str">
        <f>IF(A111&lt;&gt;"",IF(AE111&lt;&gt;"",AE111,0)+IF(I122&lt;&gt;"",I122,0),"")</f>
        <v/>
      </c>
      <c r="AI111" s="106" t="str">
        <f>IF(AH111="","",IF(AH111&gt;0,ROUND(AH111/LARGE(AH107:AH121,1),3),0))</f>
        <v/>
      </c>
    </row>
    <row r="112" spans="1:35" ht="13.5" x14ac:dyDescent="0.25">
      <c r="A112" s="59" t="str">
        <f>+$A$17</f>
        <v/>
      </c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2"/>
      <c r="M112" s="23"/>
      <c r="N112" s="22"/>
      <c r="O112" s="23"/>
      <c r="P112" s="22"/>
      <c r="Q112" s="23"/>
      <c r="R112" s="22"/>
      <c r="S112" s="23"/>
      <c r="T112" s="22"/>
      <c r="U112" s="23"/>
      <c r="V112" s="22"/>
      <c r="W112" s="23"/>
      <c r="X112" s="22"/>
      <c r="Y112" s="23"/>
      <c r="Z112" s="22"/>
      <c r="AA112" s="23"/>
      <c r="AB112" s="22"/>
      <c r="AC112" s="23"/>
      <c r="AE112" s="29" t="str">
        <f t="shared" si="7"/>
        <v/>
      </c>
      <c r="AG112" s="7" t="str">
        <f>+$A$17</f>
        <v/>
      </c>
      <c r="AH112" s="7" t="str">
        <f>IF(A112&lt;&gt;"",IF(AE112&lt;&gt;"",AE112,0)+IF(K122&lt;&gt;"",K122,0),"")</f>
        <v/>
      </c>
      <c r="AI112" s="106" t="str">
        <f>IF(AH112="","",IF(AH112&gt;0,ROUND(AH112/LARGE(AH107:AH121,1),3),0))</f>
        <v/>
      </c>
    </row>
    <row r="113" spans="1:35" ht="13.5" x14ac:dyDescent="0.25">
      <c r="A113" s="59" t="str">
        <f>+$A$18</f>
        <v/>
      </c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2"/>
      <c r="O113" s="23"/>
      <c r="P113" s="22"/>
      <c r="Q113" s="23"/>
      <c r="R113" s="22"/>
      <c r="S113" s="23"/>
      <c r="T113" s="22"/>
      <c r="U113" s="23"/>
      <c r="V113" s="22"/>
      <c r="W113" s="23"/>
      <c r="X113" s="22"/>
      <c r="Y113" s="23"/>
      <c r="Z113" s="22"/>
      <c r="AA113" s="23"/>
      <c r="AB113" s="22"/>
      <c r="AC113" s="23"/>
      <c r="AE113" s="29" t="str">
        <f t="shared" si="7"/>
        <v/>
      </c>
      <c r="AG113" s="7" t="str">
        <f>+$A$18</f>
        <v/>
      </c>
      <c r="AH113" s="7" t="str">
        <f>IF(A113&lt;&gt;"",IF(AE113&lt;&gt;"",AE113,0)+IF(M122&lt;&gt;"",M122,0),"")</f>
        <v/>
      </c>
      <c r="AI113" s="106" t="str">
        <f>IF(AH113="","",IF(AH113&gt;0,ROUND(AH113/LARGE(AH107:AH121,1),3),0))</f>
        <v/>
      </c>
    </row>
    <row r="114" spans="1:35" ht="13.5" x14ac:dyDescent="0.25">
      <c r="A114" s="59" t="str">
        <f>+$A$19</f>
        <v/>
      </c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2"/>
      <c r="Q114" s="23"/>
      <c r="R114" s="22"/>
      <c r="S114" s="23"/>
      <c r="T114" s="22"/>
      <c r="U114" s="23"/>
      <c r="V114" s="22"/>
      <c r="W114" s="23"/>
      <c r="X114" s="22"/>
      <c r="Y114" s="23"/>
      <c r="Z114" s="22"/>
      <c r="AA114" s="23"/>
      <c r="AB114" s="22"/>
      <c r="AC114" s="23"/>
      <c r="AE114" s="29" t="str">
        <f t="shared" si="7"/>
        <v/>
      </c>
      <c r="AG114" s="7" t="str">
        <f>+$A$19</f>
        <v/>
      </c>
      <c r="AH114" s="7" t="str">
        <f>IF(A114&lt;&gt;"",IF(AE114&lt;&gt;"",AE114,0)+IF(O122&lt;&gt;"",O122,0),"")</f>
        <v/>
      </c>
      <c r="AI114" s="106" t="str">
        <f>IF(AH114="","",IF(AH114&gt;0,ROUND(AH114/LARGE(AH107:AH121,1),3),0))</f>
        <v/>
      </c>
    </row>
    <row r="115" spans="1:35" ht="13.5" x14ac:dyDescent="0.25">
      <c r="A115" s="59" t="str">
        <f>+$A$20</f>
        <v/>
      </c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79"/>
      <c r="P115" s="24"/>
      <c r="Q115" s="24"/>
      <c r="R115" s="22"/>
      <c r="S115" s="23"/>
      <c r="T115" s="22"/>
      <c r="U115" s="23"/>
      <c r="V115" s="22"/>
      <c r="W115" s="23"/>
      <c r="X115" s="22"/>
      <c r="Y115" s="23"/>
      <c r="Z115" s="22"/>
      <c r="AA115" s="23"/>
      <c r="AB115" s="22"/>
      <c r="AC115" s="23"/>
      <c r="AE115" s="29" t="str">
        <f t="shared" si="7"/>
        <v/>
      </c>
      <c r="AG115" s="7" t="str">
        <f>+$A$20</f>
        <v/>
      </c>
      <c r="AH115" s="7" t="str">
        <f>IF(A115&lt;&gt;"",IF(AE115&lt;&gt;"",AE115,0)+IF(Q122&lt;&gt;"",Q122,0),"")</f>
        <v/>
      </c>
      <c r="AI115" s="106" t="str">
        <f>IF(AH115="","",IF(AH115&gt;0,ROUND(AH115/LARGE(AH107:AH121,1),3),0))</f>
        <v/>
      </c>
    </row>
    <row r="116" spans="1:35" ht="13.5" x14ac:dyDescent="0.25">
      <c r="A116" s="59" t="str">
        <f>+$A$21</f>
        <v/>
      </c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2"/>
      <c r="U116" s="23"/>
      <c r="V116" s="22"/>
      <c r="W116" s="23"/>
      <c r="X116" s="22"/>
      <c r="Y116" s="23"/>
      <c r="Z116" s="22"/>
      <c r="AA116" s="23"/>
      <c r="AB116" s="22"/>
      <c r="AC116" s="23"/>
      <c r="AE116" s="29" t="str">
        <f t="shared" si="7"/>
        <v/>
      </c>
      <c r="AG116" s="7" t="str">
        <f>+$A$21</f>
        <v/>
      </c>
      <c r="AH116" s="7" t="str">
        <f>IF(A116&lt;&gt;"",IF(AE116&lt;&gt;"",AE116,0)+IF(S122&lt;&gt;"",S122,0),"")</f>
        <v/>
      </c>
      <c r="AI116" s="106" t="str">
        <f>IF(AH116="","",IF(AH116&gt;0,ROUND(AH116/LARGE(AH107:AH121,1),3),0))</f>
        <v/>
      </c>
    </row>
    <row r="117" spans="1:35" ht="13.5" x14ac:dyDescent="0.25">
      <c r="A117" s="59" t="str">
        <f>+$A$22</f>
        <v/>
      </c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2"/>
      <c r="W117" s="23"/>
      <c r="X117" s="22"/>
      <c r="Y117" s="23"/>
      <c r="Z117" s="22"/>
      <c r="AA117" s="23"/>
      <c r="AB117" s="22"/>
      <c r="AC117" s="23"/>
      <c r="AE117" s="29" t="str">
        <f t="shared" si="7"/>
        <v/>
      </c>
      <c r="AG117" s="7" t="str">
        <f>+$A$22</f>
        <v/>
      </c>
      <c r="AH117" s="7" t="str">
        <f>IF(A117&lt;&gt;"",IF(AE117&lt;&gt;"",AE117,0)+IF(U122&lt;&gt;"",U122,0),"")</f>
        <v/>
      </c>
      <c r="AI117" s="106" t="str">
        <f>IF(AH117="","",IF(AH117&gt;0,ROUND(AH117/LARGE(AH107:AH121,1),3),0))</f>
        <v/>
      </c>
    </row>
    <row r="118" spans="1:35" ht="13.5" x14ac:dyDescent="0.25">
      <c r="A118" s="59" t="str">
        <f>+$A$23</f>
        <v/>
      </c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2"/>
      <c r="Y118" s="23"/>
      <c r="Z118" s="22"/>
      <c r="AA118" s="23"/>
      <c r="AB118" s="22"/>
      <c r="AC118" s="23"/>
      <c r="AE118" s="29" t="str">
        <f t="shared" si="7"/>
        <v/>
      </c>
      <c r="AG118" s="7" t="str">
        <f>+$A$23</f>
        <v/>
      </c>
      <c r="AH118" s="7" t="str">
        <f>IF(A118&lt;&gt;"",IF(AE118&lt;&gt;"",AE118,0)+IF(W122&lt;&gt;"",W122,0),"")</f>
        <v/>
      </c>
      <c r="AI118" s="106" t="str">
        <f>IF(AH118="","",IF(AH118&gt;0,ROUND(AH118/LARGE(AH107:AH121,1),3),0))</f>
        <v/>
      </c>
    </row>
    <row r="119" spans="1:35" ht="13.5" x14ac:dyDescent="0.25">
      <c r="A119" s="59" t="str">
        <f>+$A$24</f>
        <v/>
      </c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2"/>
      <c r="AA119" s="23"/>
      <c r="AB119" s="22"/>
      <c r="AC119" s="23"/>
      <c r="AE119" s="29" t="str">
        <f t="shared" si="7"/>
        <v/>
      </c>
      <c r="AG119" s="7" t="str">
        <f>+$A$24</f>
        <v/>
      </c>
      <c r="AH119" s="7" t="str">
        <f>IF(A119&lt;&gt;"",IF(AE119&lt;&gt;"",AE119,0)+IF(Y122&lt;&gt;"",Y122,0),"")</f>
        <v/>
      </c>
      <c r="AI119" s="106" t="str">
        <f>IF(AH119="","",IF(AH119&gt;0,ROUND(AH119/LARGE(AH107:AH121,1),3),0))</f>
        <v/>
      </c>
    </row>
    <row r="120" spans="1:35" ht="13.5" x14ac:dyDescent="0.25">
      <c r="A120" s="59" t="str">
        <f>+$A$25</f>
        <v/>
      </c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2"/>
      <c r="AC120" s="23"/>
      <c r="AE120" s="29" t="str">
        <f t="shared" si="7"/>
        <v/>
      </c>
      <c r="AG120" s="7" t="str">
        <f>+$A$25</f>
        <v/>
      </c>
      <c r="AH120" s="7" t="str">
        <f>IF(A120&lt;&gt;"",IF(AE120&lt;&gt;"",AE120,0)+IF(AA122&lt;&gt;"",AA122,0),"")</f>
        <v/>
      </c>
      <c r="AI120" s="106" t="str">
        <f>IF(AH120="","",IF(AH120&gt;0,ROUND(AH120/LARGE(AH107:AH121,1),3),0))</f>
        <v/>
      </c>
    </row>
    <row r="121" spans="1:35" x14ac:dyDescent="0.2">
      <c r="A121" s="59" t="str">
        <f>+$A$26</f>
        <v/>
      </c>
      <c r="C121" s="3"/>
      <c r="AE121" s="26"/>
      <c r="AG121" s="40" t="str">
        <f>+$A$26</f>
        <v/>
      </c>
      <c r="AH121" s="40" t="str">
        <f>IF(A121&lt;&gt;"",IF(AE121&lt;&gt;"",AE121,0)+IF(AC122&lt;&gt;"",AC122,0),"")</f>
        <v/>
      </c>
      <c r="AI121" s="107" t="str">
        <f>IF(AH121="","",IF(AH121&gt;0,ROUND(AH121/LARGE(AH107:AH121,1),3),0))</f>
        <v/>
      </c>
    </row>
    <row r="122" spans="1:35" s="26" customFormat="1" x14ac:dyDescent="0.2">
      <c r="C122" s="27" t="str">
        <f>IF(C106="","",SUM(C107:C120))</f>
        <v/>
      </c>
      <c r="E122" s="27" t="str">
        <f>IF(E106="","",SUM(E107:E120))</f>
        <v/>
      </c>
      <c r="G122" s="27" t="str">
        <f>IF(G106="","",SUM(G107:G120))</f>
        <v/>
      </c>
      <c r="I122" s="27" t="str">
        <f>IF(I106="","",SUM(I107:I120))</f>
        <v/>
      </c>
      <c r="K122" s="27" t="str">
        <f>IF(K106="","",SUM(K107:K120))</f>
        <v/>
      </c>
      <c r="M122" s="27" t="str">
        <f>IF(M106="","",SUM(M107:M120))</f>
        <v/>
      </c>
      <c r="O122" s="27" t="str">
        <f>IF(O106="","",SUM(O107:O120))</f>
        <v/>
      </c>
      <c r="Q122" s="27" t="str">
        <f>IF(Q106="","",SUM(Q107:Q120))</f>
        <v/>
      </c>
      <c r="S122" s="27" t="str">
        <f>IF(S106="","",SUM(S107:S120))</f>
        <v/>
      </c>
      <c r="U122" s="27" t="str">
        <f>IF(U106="","",SUM(U107:U120))</f>
        <v/>
      </c>
      <c r="W122" s="27" t="str">
        <f>IF(W106="","",SUM(W107:W120))</f>
        <v/>
      </c>
      <c r="X122" s="27"/>
      <c r="Y122" s="27" t="str">
        <f>IF(Y106="","",SUM(Y107:Y120))</f>
        <v/>
      </c>
      <c r="AA122" s="27" t="str">
        <f>IF(AA106="","",SUM(AA107:AA120))</f>
        <v/>
      </c>
      <c r="AC122" s="27" t="str">
        <f>IF(AC106="","",SUM(AC107:AC120))</f>
        <v/>
      </c>
      <c r="AG122" s="41"/>
      <c r="AH122" s="93"/>
      <c r="AI122" s="41"/>
    </row>
    <row r="123" spans="1:35" ht="24" customHeight="1" x14ac:dyDescent="0.2">
      <c r="AC123" s="8" t="str">
        <f>"Firma ("&amp;Anagrafica!B93&amp;")"</f>
        <v>Firma ()</v>
      </c>
      <c r="AE123" s="88"/>
      <c r="AF123" s="88"/>
      <c r="AG123" s="89"/>
      <c r="AH123" s="88"/>
      <c r="AI123" s="88"/>
    </row>
  </sheetData>
  <mergeCells count="70">
    <mergeCell ref="AB19:AE19"/>
    <mergeCell ref="AB20:AE20"/>
    <mergeCell ref="AB21:AE21"/>
    <mergeCell ref="AB26:AE26"/>
    <mergeCell ref="AB22:AE22"/>
    <mergeCell ref="AB23:AE23"/>
    <mergeCell ref="AB24:AE24"/>
    <mergeCell ref="AB25:AE25"/>
    <mergeCell ref="AB16:AE16"/>
    <mergeCell ref="AB17:AE17"/>
    <mergeCell ref="AB18:AE18"/>
    <mergeCell ref="AB12:AE12"/>
    <mergeCell ref="AB13:AE13"/>
    <mergeCell ref="AB14:AE14"/>
    <mergeCell ref="A11:S11"/>
    <mergeCell ref="T11:W11"/>
    <mergeCell ref="X11:AA11"/>
    <mergeCell ref="AB11:AE11"/>
    <mergeCell ref="AB15:AE15"/>
    <mergeCell ref="T12:W12"/>
    <mergeCell ref="T13:W13"/>
    <mergeCell ref="B13:S13"/>
    <mergeCell ref="T15:W15"/>
    <mergeCell ref="P27:S27"/>
    <mergeCell ref="A1:AG1"/>
    <mergeCell ref="T27:W27"/>
    <mergeCell ref="T26:W26"/>
    <mergeCell ref="B17:S17"/>
    <mergeCell ref="B19:S19"/>
    <mergeCell ref="T17:W17"/>
    <mergeCell ref="B18:S18"/>
    <mergeCell ref="B26:S26"/>
    <mergeCell ref="B12:S12"/>
    <mergeCell ref="X12:AA12"/>
    <mergeCell ref="X13:AA13"/>
    <mergeCell ref="X14:AA14"/>
    <mergeCell ref="A5:AI5"/>
    <mergeCell ref="A8:AG8"/>
    <mergeCell ref="A9:AG9"/>
    <mergeCell ref="T18:W18"/>
    <mergeCell ref="B21:S21"/>
    <mergeCell ref="T23:W23"/>
    <mergeCell ref="B22:S22"/>
    <mergeCell ref="T22:W22"/>
    <mergeCell ref="T19:W19"/>
    <mergeCell ref="T20:W20"/>
    <mergeCell ref="T21:W21"/>
    <mergeCell ref="B20:S20"/>
    <mergeCell ref="T16:W16"/>
    <mergeCell ref="T14:W14"/>
    <mergeCell ref="B15:S15"/>
    <mergeCell ref="B16:S16"/>
    <mergeCell ref="B14:S14"/>
    <mergeCell ref="T25:W25"/>
    <mergeCell ref="B23:S23"/>
    <mergeCell ref="B24:S24"/>
    <mergeCell ref="B25:S25"/>
    <mergeCell ref="T24:W24"/>
    <mergeCell ref="X26:AA26"/>
    <mergeCell ref="X15:AA15"/>
    <mergeCell ref="X16:AA16"/>
    <mergeCell ref="X17:AA17"/>
    <mergeCell ref="X18:AA18"/>
    <mergeCell ref="X19:AA19"/>
    <mergeCell ref="X20:AA20"/>
    <mergeCell ref="X21:AA21"/>
    <mergeCell ref="X22:AA22"/>
    <mergeCell ref="X23:AA23"/>
    <mergeCell ref="X24:AA24"/>
    <mergeCell ref="X25:AA25"/>
  </mergeCells>
  <phoneticPr fontId="0" type="noConversion"/>
  <conditionalFormatting sqref="C46 W46:Y46 C65 E46 G46 I46 K46 M46 O46 Q46 U46 S46 AC84 W65:Y65 E65 G65 I65 K65 M65 O65 Q65 U65 S65 AC65 AA65 AA46 C84 W84:Y84 E84 G84 I84 K84 M84 O84 Q84 U84 S84 AA84 AC46 C103 AC122 W103:Y103 E103 G103 I103 K103 M103 O103 Q103 U103 S103 AC103 AA103 C122 W122:Y122 E122 G122 I122 K122 M122 O122 Q122 U122 S122 AA122">
    <cfRule type="expression" dxfId="799" priority="1" stopIfTrue="1">
      <formula>C30=""</formula>
    </cfRule>
  </conditionalFormatting>
  <conditionalFormatting sqref="B52:E63 B51:C51 H54:I63 J55:K63 L56:M63 N57:O63 P58:Q63 R59:S63 T60:U63 V61:W63 X62:Y63 Z63:AA63 F53:G63 Z82:AA82 F72:G82 H73:I82 J74:K82 L75:M82 N76:O82 P77:Q82 R78:S82 T79:U82 V80:W82 X81:Y82 B71:E82 B70:C70 B90:E101 B89:C89 H92:I101 J93:K101 L94:M101 N95:O101 P96:Q101 R97:S101 T98:U101 V99:W101 X100:Y101 Z101:AA101 F91:G101 Z120:AA120 F110:G120 H111:I120 J112:K120 L113:M120 N114:O120 P115:Q120 R116:S120 T117:U120 V118:W120 X119:Y120 B109:E120 B108:C108 B33:E44 B32:C32 H35:I44 J36:K44 L37:M44 N38:O44 P39:Q44 R40:S44 T41:U44 V42:W44 X43:Y44 Z44:AA44 F34:G44">
    <cfRule type="expression" dxfId="798" priority="2" stopIfTrue="1">
      <formula>AND($A32&lt;&gt;"",$A33="")</formula>
    </cfRule>
    <cfRule type="expression" dxfId="797" priority="3" stopIfTrue="1">
      <formula>$A32=""</formula>
    </cfRule>
  </conditionalFormatting>
  <conditionalFormatting sqref="B50 D50:D51 F50:F52 H50:H53 J50:J54 L50:L55 N50:N56 P50:P57 R50:R58 T50:T59 V50:V60 X50:X61 Z50:Z62 AB50:AB63">
    <cfRule type="expression" dxfId="796" priority="4" stopIfTrue="1">
      <formula>AND(OR($A50="",C$49=""),$AE50&lt;&gt;"")</formula>
    </cfRule>
    <cfRule type="expression" dxfId="795" priority="5" stopIfTrue="1">
      <formula>OR($A50="",C$49="")</formula>
    </cfRule>
  </conditionalFormatting>
  <conditionalFormatting sqref="C50 E50:E51 G50:G52 I50:I53 K50:K54 M50:M55 O50:O56 Q50:Q57 S50:S58 U50:U59 W50:W60 Y50:Y61 AA50:AA62 AC50:AC63 C88 E88:E89 G88:G90 I88:I91 K88:K92 M88:M93 O88:O94 Q88:Q95 S88:S96 U88:U97 W88:W98 Y88:Y99 AA88:AA100 AC88:AC101">
    <cfRule type="expression" dxfId="794" priority="6" stopIfTrue="1">
      <formula>AND(OR($A50="",C$49=""),$AE50&lt;&gt;"")</formula>
    </cfRule>
    <cfRule type="expression" dxfId="793" priority="7" stopIfTrue="1">
      <formula>C$49=""</formula>
    </cfRule>
  </conditionalFormatting>
  <conditionalFormatting sqref="B69 F69:F71 D69:D70 H69:H72 J69:J73 L69:L74 N69:N75 P69:P76 R69:R77 T69:T78 V69:V79 X69:X80 Z69:Z81 AB69:AB82 X118">
    <cfRule type="expression" dxfId="792" priority="8" stopIfTrue="1">
      <formula>AND(OR($A69="",C$68=""),$AE69&lt;&gt;"")</formula>
    </cfRule>
    <cfRule type="expression" dxfId="791" priority="9" stopIfTrue="1">
      <formula>OR($A69="",C$68="")</formula>
    </cfRule>
  </conditionalFormatting>
  <conditionalFormatting sqref="C69 G69:G71 E69:E70 I69:I72 K69:K73 M69:M74 O69:O75 Q69:Q76 S69:S77 U69:U78 W69:W79 Y69:Y80 AA69:AA81 AC69:AC82 C107 G107:G109 E107:E108 I107:I110 K107:K111 M107:M112 O107:O113 Q107:Q114 S107:S115 U107:U116 W107:W117 Y107:Y118 AA107:AA119 AC107:AC120">
    <cfRule type="expression" dxfId="790" priority="10" stopIfTrue="1">
      <formula>AND(OR($A69="",C$68=""),$AE69&lt;&gt;"")</formula>
    </cfRule>
    <cfRule type="expression" dxfId="789" priority="11" stopIfTrue="1">
      <formula>C$68=""</formula>
    </cfRule>
  </conditionalFormatting>
  <conditionalFormatting sqref="B88 D88:D89 F88:F90 H88:H91 J88:J92 L88:L93 N88:N94 P88:P95 R88:R96 T88:T97 V88:V98 X88:X99 Z88:Z100 AB88:AB101">
    <cfRule type="expression" dxfId="788" priority="12" stopIfTrue="1">
      <formula>AND(OR($A88="",C$87=""),$AE88&lt;&gt;"")</formula>
    </cfRule>
    <cfRule type="expression" dxfId="787" priority="13" stopIfTrue="1">
      <formula>OR($A88="",C$87="")</formula>
    </cfRule>
  </conditionalFormatting>
  <conditionalFormatting sqref="B107 D107:D108 F107:F109 H107:H110 J107:J111 L107:L112 N107:N113 P107:P114 R107:R115 T107:T116 V107:V117 X107:X117 Z107:Z119 AB107:AB120">
    <cfRule type="expression" dxfId="786" priority="14" stopIfTrue="1">
      <formula>AND(OR($A107="",C$106=""),$AE107&lt;&gt;"")</formula>
    </cfRule>
    <cfRule type="expression" dxfId="785" priority="15" stopIfTrue="1">
      <formula>OR($A107="",C$106="")</formula>
    </cfRule>
  </conditionalFormatting>
  <conditionalFormatting sqref="B31 D31:D32 R31:R39 AB31:AB44 Z31:Z43 X31:X42 V31:V41 T31:T40 P31:P38 N31:N37 L31:L36 J31:J35 H31:H34 F31:F33">
    <cfRule type="expression" dxfId="784" priority="16" stopIfTrue="1">
      <formula>AND(OR($A31="",C$30=""),$AE31&lt;&gt;"")</formula>
    </cfRule>
    <cfRule type="expression" dxfId="783" priority="17" stopIfTrue="1">
      <formula>OR($A31="",C$30="")</formula>
    </cfRule>
  </conditionalFormatting>
  <conditionalFormatting sqref="C31 E31:E32 S31:S39 AC31:AC44 AA31:AA43 Y31:Y42 W31:W41 U31:U40 Q31:Q38 O31:O37 M31:M36 K31:K35 I31:I34 G31:G33">
    <cfRule type="expression" dxfId="782" priority="18" stopIfTrue="1">
      <formula>AND(OR($A31="",C$30=""),$AE31&lt;&gt;"")</formula>
    </cfRule>
    <cfRule type="expression" dxfId="781" priority="19" stopIfTrue="1">
      <formula>C$30=""</formula>
    </cfRule>
  </conditionalFormatting>
  <conditionalFormatting sqref="A31:A45 A107:A121 AE107:AE120 B106:AC106 AE88:AE101 A88:A102 B87:AC87 A69:A83 B68:AC68 AE69:AE82 AE50:AE63 B49:AC49 A50:A64 B30:AC30 AE31:AE44">
    <cfRule type="cellIs" dxfId="780" priority="20" stopIfTrue="1" operator="equal">
      <formula>""</formula>
    </cfRule>
  </conditionalFormatting>
  <hyperlinks>
    <hyperlink ref="A1" location="Anagrafica!A1" display="Torna alla scheda Anagrafica" xr:uid="{00000000-0004-0000-3500-000000000000}"/>
  </hyperlinks>
  <pageMargins left="0.39370078740157483" right="0.39370078740157483" top="0.39370078740157483" bottom="0.78740157480314965" header="0.51181102362204722" footer="0.39370078740157483"/>
  <pageSetup paperSize="9" scale="42" orientation="portrait" r:id="rId1"/>
  <headerFooter alignWithMargins="0">
    <oddFooter>&amp;L&amp;"Arial Narrow,Normale"&amp;8&amp;D&amp;R&amp;"Arial Narrow,Normale"&amp;A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Foglio76">
    <tabColor indexed="42"/>
    <pageSetUpPr fitToPage="1"/>
  </sheetPr>
  <dimension ref="A1:AI123"/>
  <sheetViews>
    <sheetView showGridLines="0" view="pageBreakPreview" topLeftCell="A5" zoomScaleNormal="100" workbookViewId="0">
      <selection activeCell="U38" sqref="U38"/>
    </sheetView>
  </sheetViews>
  <sheetFormatPr defaultColWidth="9.140625" defaultRowHeight="12.75" x14ac:dyDescent="0.2"/>
  <cols>
    <col min="1" max="2" width="3.85546875" style="3" customWidth="1"/>
    <col min="3" max="3" width="3.85546875" style="5" bestFit="1" customWidth="1"/>
    <col min="4" max="4" width="3.140625" style="3" customWidth="1"/>
    <col min="5" max="31" width="3" style="3" customWidth="1"/>
    <col min="32" max="32" width="2.42578125" style="3" customWidth="1"/>
    <col min="33" max="33" width="3.5703125" style="26" customWidth="1"/>
    <col min="34" max="35" width="10.85546875" style="3" customWidth="1"/>
    <col min="36" max="43" width="3" style="3" customWidth="1"/>
    <col min="44" max="44" width="3.140625" style="3" customWidth="1"/>
    <col min="45" max="16384" width="9.140625" style="3"/>
  </cols>
  <sheetData>
    <row r="1" spans="1:35" ht="26.25" customHeight="1" x14ac:dyDescent="0.2">
      <c r="A1" s="353" t="s">
        <v>21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</row>
    <row r="2" spans="1:35" s="30" customFormat="1" ht="13.5" x14ac:dyDescent="0.25">
      <c r="A2" s="45" t="s">
        <v>16</v>
      </c>
      <c r="B2" s="46"/>
      <c r="C2" s="47"/>
      <c r="D2" s="48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9"/>
      <c r="AH2" s="49"/>
      <c r="AI2" s="49"/>
    </row>
    <row r="3" spans="1:35" s="31" customFormat="1" ht="13.5" x14ac:dyDescent="0.25">
      <c r="A3" s="50"/>
      <c r="B3" s="50"/>
      <c r="C3" s="51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</row>
    <row r="4" spans="1:35" s="9" customFormat="1" ht="6" customHeight="1" x14ac:dyDescent="0.3">
      <c r="A4" s="52"/>
      <c r="B4" s="52"/>
      <c r="C4" s="53"/>
      <c r="D4" s="54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</row>
    <row r="5" spans="1:35" s="9" customFormat="1" ht="39.75" customHeight="1" x14ac:dyDescent="0.3">
      <c r="A5" s="411" t="str">
        <f>IF(Anagrafica!A3&lt;&gt;"",Anagrafica!A3,"")</f>
        <v>CDC ___/______/______ ANNO_______ (agg. P se plurien.) 
TITOLO DEL CDC______________________________</v>
      </c>
      <c r="B5" s="411"/>
      <c r="C5" s="411"/>
      <c r="D5" s="411"/>
      <c r="E5" s="411"/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  <c r="Q5" s="411"/>
      <c r="R5" s="411"/>
      <c r="S5" s="411"/>
      <c r="T5" s="411"/>
      <c r="U5" s="411"/>
      <c r="V5" s="411"/>
      <c r="W5" s="411"/>
      <c r="X5" s="411"/>
      <c r="Y5" s="411"/>
      <c r="Z5" s="411"/>
      <c r="AA5" s="411"/>
      <c r="AB5" s="411"/>
      <c r="AC5" s="411"/>
      <c r="AD5" s="411"/>
      <c r="AE5" s="411"/>
      <c r="AF5" s="411"/>
      <c r="AG5" s="411"/>
      <c r="AH5" s="411"/>
      <c r="AI5" s="411"/>
    </row>
    <row r="6" spans="1:35" s="9" customFormat="1" ht="20.25" x14ac:dyDescent="0.3">
      <c r="A6" s="33"/>
      <c r="B6" s="33"/>
      <c r="C6" s="58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</row>
    <row r="7" spans="1:35" s="9" customFormat="1" ht="20.25" x14ac:dyDescent="0.3">
      <c r="C7" s="10"/>
      <c r="D7" s="11"/>
    </row>
    <row r="8" spans="1:35" s="72" customFormat="1" ht="18.75" x14ac:dyDescent="0.3">
      <c r="A8" s="412" t="str">
        <f>"Criterio: "&amp; Anagrafica!A54&amp;" - "&amp;Anagrafica!B54</f>
        <v xml:space="preserve">Criterio:  - </v>
      </c>
      <c r="B8" s="412"/>
      <c r="C8" s="412"/>
      <c r="D8" s="412"/>
      <c r="E8" s="412"/>
      <c r="F8" s="412"/>
      <c r="G8" s="412"/>
      <c r="H8" s="412"/>
      <c r="I8" s="412"/>
      <c r="J8" s="412"/>
      <c r="K8" s="412"/>
      <c r="L8" s="412"/>
      <c r="M8" s="412"/>
      <c r="N8" s="412"/>
      <c r="O8" s="412"/>
      <c r="P8" s="412"/>
      <c r="Q8" s="412"/>
      <c r="R8" s="412"/>
      <c r="S8" s="412"/>
      <c r="T8" s="412"/>
      <c r="U8" s="412"/>
      <c r="V8" s="412"/>
      <c r="W8" s="412"/>
      <c r="X8" s="412"/>
      <c r="Y8" s="412"/>
      <c r="Z8" s="412"/>
      <c r="AA8" s="412"/>
      <c r="AB8" s="412"/>
      <c r="AC8" s="412"/>
      <c r="AD8" s="412"/>
      <c r="AE8" s="412"/>
      <c r="AF8" s="412"/>
      <c r="AG8" s="412"/>
      <c r="AH8" s="82" t="s">
        <v>15</v>
      </c>
      <c r="AI8" s="83" t="str">
        <f>IF(+Anagrafica!C54&lt;&gt;"",Anagrafica!C54,"")</f>
        <v/>
      </c>
    </row>
    <row r="9" spans="1:35" s="1" customFormat="1" ht="24" customHeight="1" x14ac:dyDescent="0.3">
      <c r="A9" s="413" t="str">
        <f>"Sottocriterio: " &amp; Anagrafica!A59&amp;" - "&amp;Anagrafica!B59</f>
        <v xml:space="preserve">Sottocriterio:  - </v>
      </c>
      <c r="B9" s="413"/>
      <c r="C9" s="413"/>
      <c r="D9" s="413"/>
      <c r="E9" s="413"/>
      <c r="F9" s="413"/>
      <c r="G9" s="413"/>
      <c r="H9" s="413"/>
      <c r="I9" s="413"/>
      <c r="J9" s="413"/>
      <c r="K9" s="413"/>
      <c r="L9" s="413"/>
      <c r="M9" s="413"/>
      <c r="N9" s="413"/>
      <c r="O9" s="413"/>
      <c r="P9" s="413"/>
      <c r="Q9" s="413"/>
      <c r="R9" s="413"/>
      <c r="S9" s="413"/>
      <c r="T9" s="413"/>
      <c r="U9" s="413"/>
      <c r="V9" s="413"/>
      <c r="W9" s="413"/>
      <c r="X9" s="413"/>
      <c r="Y9" s="413"/>
      <c r="Z9" s="413"/>
      <c r="AA9" s="413"/>
      <c r="AB9" s="413"/>
      <c r="AC9" s="413"/>
      <c r="AD9" s="413"/>
      <c r="AE9" s="413"/>
      <c r="AF9" s="413"/>
      <c r="AG9" s="413"/>
      <c r="AH9" s="65" t="s">
        <v>18</v>
      </c>
      <c r="AI9" s="84" t="str">
        <f>IF(+Anagrafica!C59&lt;&gt;"",Anagrafica!C59,"")</f>
        <v/>
      </c>
    </row>
    <row r="10" spans="1:35" ht="18" x14ac:dyDescent="0.25">
      <c r="B10" s="1"/>
      <c r="D10" s="1"/>
      <c r="AB10" s="4"/>
      <c r="AC10" s="4"/>
      <c r="AD10" s="4"/>
      <c r="AE10" s="4"/>
    </row>
    <row r="11" spans="1:35" ht="29.25" customHeight="1" x14ac:dyDescent="0.2">
      <c r="A11" s="385" t="s">
        <v>17</v>
      </c>
      <c r="B11" s="385"/>
      <c r="C11" s="385"/>
      <c r="D11" s="385"/>
      <c r="E11" s="385"/>
      <c r="F11" s="385"/>
      <c r="G11" s="385"/>
      <c r="H11" s="385"/>
      <c r="I11" s="385"/>
      <c r="J11" s="385"/>
      <c r="K11" s="385"/>
      <c r="L11" s="385"/>
      <c r="M11" s="385"/>
      <c r="N11" s="385"/>
      <c r="O11" s="385"/>
      <c r="P11" s="385"/>
      <c r="Q11" s="385"/>
      <c r="R11" s="385"/>
      <c r="S11" s="385"/>
      <c r="T11" s="385" t="s">
        <v>23</v>
      </c>
      <c r="U11" s="385"/>
      <c r="V11" s="385"/>
      <c r="W11" s="385"/>
      <c r="X11" s="385" t="s">
        <v>25</v>
      </c>
      <c r="Y11" s="385"/>
      <c r="Z11" s="385"/>
      <c r="AA11" s="385"/>
      <c r="AB11" s="385" t="s">
        <v>24</v>
      </c>
      <c r="AC11" s="385"/>
      <c r="AD11" s="385"/>
      <c r="AE11" s="385"/>
      <c r="AF11" s="26"/>
      <c r="AI11" s="21" t="s">
        <v>19</v>
      </c>
    </row>
    <row r="12" spans="1:35" ht="16.5" x14ac:dyDescent="0.3">
      <c r="A12" s="61" t="str">
        <f>IF($AI$9&lt;&gt;"",IF(Anagrafica!A99&lt;&gt;"",Anagrafica!A99,""),"")</f>
        <v/>
      </c>
      <c r="B12" s="409" t="str">
        <f>IF(A12&lt;&gt;"",IF(Anagrafica!B99&lt;&gt;"",Anagrafica!B99,""),"")</f>
        <v/>
      </c>
      <c r="C12" s="409"/>
      <c r="D12" s="409"/>
      <c r="E12" s="409"/>
      <c r="F12" s="409"/>
      <c r="G12" s="409"/>
      <c r="H12" s="409"/>
      <c r="I12" s="409"/>
      <c r="J12" s="409"/>
      <c r="K12" s="409"/>
      <c r="L12" s="409"/>
      <c r="M12" s="409"/>
      <c r="N12" s="409"/>
      <c r="O12" s="409"/>
      <c r="P12" s="409"/>
      <c r="Q12" s="409"/>
      <c r="R12" s="409"/>
      <c r="S12" s="410"/>
      <c r="T12" s="372" t="str">
        <f>IF(A12&lt;&gt;"",IF(AI31&lt;&gt;"",AI31,0)+IF(AI50&lt;&gt;"",AI50,0)+IF(AI69&lt;&gt;"",AI69,0)+IF(AI88&lt;&gt;"",AI88,0)+IF(AI107&lt;&gt;"",AI107,0),"")</f>
        <v/>
      </c>
      <c r="U12" s="373"/>
      <c r="V12" s="373"/>
      <c r="W12" s="373"/>
      <c r="X12" s="372" t="str">
        <f>IF(T12&lt;&gt;"",ROUND(T12/COUNTA(Anagrafica!$B$89:$C$93),3),"")</f>
        <v/>
      </c>
      <c r="Y12" s="373"/>
      <c r="Z12" s="373"/>
      <c r="AA12" s="390"/>
      <c r="AB12" s="372" t="str">
        <f>IF(T12="","",IF(T12&gt;0,ROUND(X12/LARGE($X$12:$AA$26,1),3),0))</f>
        <v/>
      </c>
      <c r="AC12" s="373"/>
      <c r="AD12" s="373"/>
      <c r="AE12" s="390"/>
      <c r="AF12" s="94"/>
      <c r="AG12" s="94"/>
      <c r="AH12" s="95"/>
      <c r="AI12" s="85" t="str">
        <f t="shared" ref="AI12:AI26" si="0">IF(AB12&lt;&gt;"",IF(AB12&gt;0,ROUND(AB12*IF($AI$9&lt;&gt;"",$AI$9,$AI$8),3),0),"")</f>
        <v/>
      </c>
    </row>
    <row r="13" spans="1:35" ht="16.5" x14ac:dyDescent="0.3">
      <c r="A13" s="62" t="str">
        <f>IF($AI$9&lt;&gt;"",IF(Anagrafica!A100&lt;&gt;"",Anagrafica!A100,""),"")</f>
        <v/>
      </c>
      <c r="B13" s="374" t="str">
        <f>IF(A13&lt;&gt;"",IF(Anagrafica!B100&lt;&gt;"",Anagrafica!B100,""),"")</f>
        <v/>
      </c>
      <c r="C13" s="374"/>
      <c r="D13" s="374"/>
      <c r="E13" s="374"/>
      <c r="F13" s="374"/>
      <c r="G13" s="374"/>
      <c r="H13" s="374"/>
      <c r="I13" s="374"/>
      <c r="J13" s="374"/>
      <c r="K13" s="374"/>
      <c r="L13" s="374"/>
      <c r="M13" s="374"/>
      <c r="N13" s="374"/>
      <c r="O13" s="374"/>
      <c r="P13" s="374"/>
      <c r="Q13" s="374"/>
      <c r="R13" s="374"/>
      <c r="S13" s="376"/>
      <c r="T13" s="401" t="str">
        <f t="shared" ref="T13:T26" si="1">IF(A13&lt;&gt;"",IF(AI32&lt;&gt;"",AI32,0)+IF(AI51&lt;&gt;"",AI51,0)+IF(AI70&lt;&gt;"",AI70,0)+IF(AI89&lt;&gt;"",AI89,0)+IF(AI108&lt;&gt;"",AI108,0),"")</f>
        <v/>
      </c>
      <c r="U13" s="402"/>
      <c r="V13" s="402"/>
      <c r="W13" s="402"/>
      <c r="X13" s="401" t="str">
        <f>IF(T13&lt;&gt;"",ROUND(T13/COUNTA(Anagrafica!$B$89:$C$93),3),"")</f>
        <v/>
      </c>
      <c r="Y13" s="402"/>
      <c r="Z13" s="402"/>
      <c r="AA13" s="403"/>
      <c r="AB13" s="401" t="str">
        <f t="shared" ref="AB13:AB26" si="2">IF(T13="","",IF(T13&gt;0,ROUND(X13/LARGE($X$12:$AA$26,1),3),0))</f>
        <v/>
      </c>
      <c r="AC13" s="402"/>
      <c r="AD13" s="402"/>
      <c r="AE13" s="403"/>
      <c r="AF13" s="96"/>
      <c r="AG13" s="96"/>
      <c r="AH13" s="97"/>
      <c r="AI13" s="86" t="str">
        <f t="shared" si="0"/>
        <v/>
      </c>
    </row>
    <row r="14" spans="1:35" ht="16.5" x14ac:dyDescent="0.3">
      <c r="A14" s="62" t="str">
        <f>IF($AI$9&lt;&gt;"",IF(Anagrafica!A101&lt;&gt;"",Anagrafica!A101,""),"")</f>
        <v/>
      </c>
      <c r="B14" s="374" t="str">
        <f>IF(A14&lt;&gt;"",IF(Anagrafica!B101&lt;&gt;"",Anagrafica!B101,""),"")</f>
        <v/>
      </c>
      <c r="C14" s="374"/>
      <c r="D14" s="374"/>
      <c r="E14" s="374"/>
      <c r="F14" s="374"/>
      <c r="G14" s="374"/>
      <c r="H14" s="374"/>
      <c r="I14" s="374"/>
      <c r="J14" s="374"/>
      <c r="K14" s="374"/>
      <c r="L14" s="374"/>
      <c r="M14" s="374"/>
      <c r="N14" s="374"/>
      <c r="O14" s="374"/>
      <c r="P14" s="374"/>
      <c r="Q14" s="374"/>
      <c r="R14" s="374"/>
      <c r="S14" s="376"/>
      <c r="T14" s="401" t="str">
        <f t="shared" si="1"/>
        <v/>
      </c>
      <c r="U14" s="402"/>
      <c r="V14" s="402"/>
      <c r="W14" s="402"/>
      <c r="X14" s="401" t="str">
        <f>IF(T14&lt;&gt;"",ROUND(T14/COUNTA(Anagrafica!$B$89:$C$93),3),"")</f>
        <v/>
      </c>
      <c r="Y14" s="402"/>
      <c r="Z14" s="402"/>
      <c r="AA14" s="403"/>
      <c r="AB14" s="401" t="str">
        <f t="shared" si="2"/>
        <v/>
      </c>
      <c r="AC14" s="402"/>
      <c r="AD14" s="402"/>
      <c r="AE14" s="403"/>
      <c r="AF14" s="96"/>
      <c r="AG14" s="96"/>
      <c r="AH14" s="97"/>
      <c r="AI14" s="86" t="str">
        <f t="shared" si="0"/>
        <v/>
      </c>
    </row>
    <row r="15" spans="1:35" ht="16.5" x14ac:dyDescent="0.3">
      <c r="A15" s="62" t="str">
        <f>IF($AI$9&lt;&gt;"",IF(Anagrafica!A102&lt;&gt;"",Anagrafica!A102,""),"")</f>
        <v/>
      </c>
      <c r="B15" s="374" t="str">
        <f>IF(A15&lt;&gt;"",IF(Anagrafica!B102&lt;&gt;"",Anagrafica!B102,""),"")</f>
        <v/>
      </c>
      <c r="C15" s="374"/>
      <c r="D15" s="374"/>
      <c r="E15" s="374"/>
      <c r="F15" s="374"/>
      <c r="G15" s="374"/>
      <c r="H15" s="374"/>
      <c r="I15" s="374"/>
      <c r="J15" s="374"/>
      <c r="K15" s="374"/>
      <c r="L15" s="374"/>
      <c r="M15" s="374"/>
      <c r="N15" s="374"/>
      <c r="O15" s="374"/>
      <c r="P15" s="374"/>
      <c r="Q15" s="374"/>
      <c r="R15" s="374"/>
      <c r="S15" s="376"/>
      <c r="T15" s="401" t="str">
        <f t="shared" si="1"/>
        <v/>
      </c>
      <c r="U15" s="402"/>
      <c r="V15" s="402"/>
      <c r="W15" s="402"/>
      <c r="X15" s="401" t="str">
        <f>IF(T15&lt;&gt;"",ROUND(T15/COUNTA(Anagrafica!$B$89:$C$93),3),"")</f>
        <v/>
      </c>
      <c r="Y15" s="402"/>
      <c r="Z15" s="402"/>
      <c r="AA15" s="403"/>
      <c r="AB15" s="401" t="str">
        <f t="shared" si="2"/>
        <v/>
      </c>
      <c r="AC15" s="402"/>
      <c r="AD15" s="402"/>
      <c r="AE15" s="403"/>
      <c r="AF15" s="96"/>
      <c r="AG15" s="96"/>
      <c r="AH15" s="97"/>
      <c r="AI15" s="86" t="str">
        <f t="shared" si="0"/>
        <v/>
      </c>
    </row>
    <row r="16" spans="1:35" ht="16.5" x14ac:dyDescent="0.3">
      <c r="A16" s="62" t="str">
        <f>IF($AI$9&lt;&gt;"",IF(Anagrafica!A103&lt;&gt;"",Anagrafica!A103,""),"")</f>
        <v/>
      </c>
      <c r="B16" s="374" t="str">
        <f>IF(A16&lt;&gt;"",IF(Anagrafica!B103&lt;&gt;"",Anagrafica!B103,""),"")</f>
        <v/>
      </c>
      <c r="C16" s="374"/>
      <c r="D16" s="374"/>
      <c r="E16" s="374"/>
      <c r="F16" s="374"/>
      <c r="G16" s="374"/>
      <c r="H16" s="374"/>
      <c r="I16" s="374"/>
      <c r="J16" s="374"/>
      <c r="K16" s="374"/>
      <c r="L16" s="374"/>
      <c r="M16" s="374"/>
      <c r="N16" s="374"/>
      <c r="O16" s="374"/>
      <c r="P16" s="374"/>
      <c r="Q16" s="374"/>
      <c r="R16" s="374"/>
      <c r="S16" s="376"/>
      <c r="T16" s="401" t="str">
        <f t="shared" si="1"/>
        <v/>
      </c>
      <c r="U16" s="402"/>
      <c r="V16" s="402"/>
      <c r="W16" s="402"/>
      <c r="X16" s="401" t="str">
        <f>IF(T16&lt;&gt;"",ROUND(T16/COUNTA(Anagrafica!$B$89:$C$93),3),"")</f>
        <v/>
      </c>
      <c r="Y16" s="402"/>
      <c r="Z16" s="402"/>
      <c r="AA16" s="403"/>
      <c r="AB16" s="401" t="str">
        <f t="shared" si="2"/>
        <v/>
      </c>
      <c r="AC16" s="402"/>
      <c r="AD16" s="402"/>
      <c r="AE16" s="403"/>
      <c r="AF16" s="96"/>
      <c r="AG16" s="96"/>
      <c r="AH16" s="97"/>
      <c r="AI16" s="86" t="str">
        <f t="shared" si="0"/>
        <v/>
      </c>
    </row>
    <row r="17" spans="1:35" ht="16.5" x14ac:dyDescent="0.3">
      <c r="A17" s="62" t="str">
        <f>IF($AI$9&lt;&gt;"",IF(Anagrafica!A104&lt;&gt;"",Anagrafica!A104,""),"")</f>
        <v/>
      </c>
      <c r="B17" s="374" t="str">
        <f>IF(A17&lt;&gt;"",IF(Anagrafica!B104&lt;&gt;"",Anagrafica!B104,""),"")</f>
        <v/>
      </c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4"/>
      <c r="N17" s="374"/>
      <c r="O17" s="374"/>
      <c r="P17" s="374"/>
      <c r="Q17" s="374"/>
      <c r="R17" s="374"/>
      <c r="S17" s="376"/>
      <c r="T17" s="401" t="str">
        <f t="shared" si="1"/>
        <v/>
      </c>
      <c r="U17" s="402"/>
      <c r="V17" s="402"/>
      <c r="W17" s="402"/>
      <c r="X17" s="401" t="str">
        <f>IF(T17&lt;&gt;"",ROUND(T17/COUNTA(Anagrafica!$B$89:$C$93),3),"")</f>
        <v/>
      </c>
      <c r="Y17" s="402"/>
      <c r="Z17" s="402"/>
      <c r="AA17" s="403"/>
      <c r="AB17" s="401" t="str">
        <f t="shared" si="2"/>
        <v/>
      </c>
      <c r="AC17" s="402"/>
      <c r="AD17" s="402"/>
      <c r="AE17" s="403"/>
      <c r="AF17" s="96"/>
      <c r="AG17" s="96"/>
      <c r="AH17" s="97"/>
      <c r="AI17" s="86" t="str">
        <f t="shared" si="0"/>
        <v/>
      </c>
    </row>
    <row r="18" spans="1:35" ht="16.5" x14ac:dyDescent="0.3">
      <c r="A18" s="62" t="str">
        <f>IF($AI$9&lt;&gt;"",IF(Anagrafica!A105&lt;&gt;"",Anagrafica!A105,""),"")</f>
        <v/>
      </c>
      <c r="B18" s="374" t="str">
        <f>IF(A18&lt;&gt;"",IF(Anagrafica!B105&lt;&gt;"",Anagrafica!B105,""),"")</f>
        <v/>
      </c>
      <c r="C18" s="374"/>
      <c r="D18" s="374"/>
      <c r="E18" s="374"/>
      <c r="F18" s="374"/>
      <c r="G18" s="374"/>
      <c r="H18" s="374"/>
      <c r="I18" s="374"/>
      <c r="J18" s="374"/>
      <c r="K18" s="374"/>
      <c r="L18" s="374"/>
      <c r="M18" s="374"/>
      <c r="N18" s="374"/>
      <c r="O18" s="374"/>
      <c r="P18" s="374"/>
      <c r="Q18" s="374"/>
      <c r="R18" s="374"/>
      <c r="S18" s="376"/>
      <c r="T18" s="401" t="str">
        <f t="shared" si="1"/>
        <v/>
      </c>
      <c r="U18" s="402"/>
      <c r="V18" s="402"/>
      <c r="W18" s="402"/>
      <c r="X18" s="401" t="str">
        <f>IF(T18&lt;&gt;"",ROUND(T18/COUNTA(Anagrafica!$B$89:$C$93),3),"")</f>
        <v/>
      </c>
      <c r="Y18" s="402"/>
      <c r="Z18" s="402"/>
      <c r="AA18" s="403"/>
      <c r="AB18" s="401" t="str">
        <f t="shared" si="2"/>
        <v/>
      </c>
      <c r="AC18" s="402"/>
      <c r="AD18" s="402"/>
      <c r="AE18" s="403"/>
      <c r="AF18" s="96"/>
      <c r="AG18" s="96"/>
      <c r="AH18" s="97"/>
      <c r="AI18" s="86" t="str">
        <f t="shared" si="0"/>
        <v/>
      </c>
    </row>
    <row r="19" spans="1:35" ht="16.5" x14ac:dyDescent="0.3">
      <c r="A19" s="62" t="str">
        <f>IF($AI$9&lt;&gt;"",IF(Anagrafica!A106&lt;&gt;"",Anagrafica!A106,""),"")</f>
        <v/>
      </c>
      <c r="B19" s="374" t="str">
        <f>IF(A19&lt;&gt;"",IF(Anagrafica!B106&lt;&gt;"",Anagrafica!B106,""),"")</f>
        <v/>
      </c>
      <c r="C19" s="374"/>
      <c r="D19" s="374"/>
      <c r="E19" s="374"/>
      <c r="F19" s="374"/>
      <c r="G19" s="374"/>
      <c r="H19" s="374"/>
      <c r="I19" s="374"/>
      <c r="J19" s="374"/>
      <c r="K19" s="374"/>
      <c r="L19" s="374"/>
      <c r="M19" s="374"/>
      <c r="N19" s="374"/>
      <c r="O19" s="374"/>
      <c r="P19" s="374"/>
      <c r="Q19" s="374"/>
      <c r="R19" s="374"/>
      <c r="S19" s="376"/>
      <c r="T19" s="401" t="str">
        <f t="shared" si="1"/>
        <v/>
      </c>
      <c r="U19" s="402"/>
      <c r="V19" s="402"/>
      <c r="W19" s="402"/>
      <c r="X19" s="401" t="str">
        <f>IF(T19&lt;&gt;"",ROUND(T19/COUNTA(Anagrafica!$B$89:$C$93),3),"")</f>
        <v/>
      </c>
      <c r="Y19" s="402"/>
      <c r="Z19" s="402"/>
      <c r="AA19" s="403"/>
      <c r="AB19" s="401" t="str">
        <f t="shared" si="2"/>
        <v/>
      </c>
      <c r="AC19" s="402"/>
      <c r="AD19" s="402"/>
      <c r="AE19" s="403"/>
      <c r="AF19" s="96"/>
      <c r="AG19" s="96"/>
      <c r="AH19" s="97"/>
      <c r="AI19" s="86" t="str">
        <f t="shared" si="0"/>
        <v/>
      </c>
    </row>
    <row r="20" spans="1:35" ht="16.5" x14ac:dyDescent="0.3">
      <c r="A20" s="62" t="str">
        <f>IF($AI$9&lt;&gt;"",IF(Anagrafica!A107&lt;&gt;"",Anagrafica!A107,""),"")</f>
        <v/>
      </c>
      <c r="B20" s="374" t="str">
        <f>IF(A20&lt;&gt;"",IF(Anagrafica!B107&lt;&gt;"",Anagrafica!B107,""),"")</f>
        <v/>
      </c>
      <c r="C20" s="374"/>
      <c r="D20" s="374"/>
      <c r="E20" s="374"/>
      <c r="F20" s="374"/>
      <c r="G20" s="374"/>
      <c r="H20" s="374"/>
      <c r="I20" s="374"/>
      <c r="J20" s="374"/>
      <c r="K20" s="374"/>
      <c r="L20" s="374"/>
      <c r="M20" s="374"/>
      <c r="N20" s="374"/>
      <c r="O20" s="374"/>
      <c r="P20" s="374"/>
      <c r="Q20" s="374"/>
      <c r="R20" s="374"/>
      <c r="S20" s="376"/>
      <c r="T20" s="401" t="str">
        <f t="shared" si="1"/>
        <v/>
      </c>
      <c r="U20" s="402"/>
      <c r="V20" s="402"/>
      <c r="W20" s="402"/>
      <c r="X20" s="401" t="str">
        <f>IF(T20&lt;&gt;"",ROUND(T20/COUNTA(Anagrafica!$B$89:$C$93),3),"")</f>
        <v/>
      </c>
      <c r="Y20" s="402"/>
      <c r="Z20" s="402"/>
      <c r="AA20" s="403"/>
      <c r="AB20" s="401" t="str">
        <f t="shared" si="2"/>
        <v/>
      </c>
      <c r="AC20" s="402"/>
      <c r="AD20" s="402"/>
      <c r="AE20" s="403"/>
      <c r="AF20" s="96"/>
      <c r="AG20" s="96"/>
      <c r="AH20" s="97"/>
      <c r="AI20" s="86" t="str">
        <f t="shared" si="0"/>
        <v/>
      </c>
    </row>
    <row r="21" spans="1:35" ht="16.5" x14ac:dyDescent="0.3">
      <c r="A21" s="62" t="str">
        <f>IF($AI$9&lt;&gt;"",IF(Anagrafica!A108&lt;&gt;"",Anagrafica!A108,""),"")</f>
        <v/>
      </c>
      <c r="B21" s="374" t="str">
        <f>IF(A21&lt;&gt;"",IF(Anagrafica!B108&lt;&gt;"",Anagrafica!B108,""),"")</f>
        <v/>
      </c>
      <c r="C21" s="374"/>
      <c r="D21" s="374"/>
      <c r="E21" s="374"/>
      <c r="F21" s="374"/>
      <c r="G21" s="374"/>
      <c r="H21" s="374"/>
      <c r="I21" s="374"/>
      <c r="J21" s="374"/>
      <c r="K21" s="374"/>
      <c r="L21" s="374"/>
      <c r="M21" s="374"/>
      <c r="N21" s="374"/>
      <c r="O21" s="374"/>
      <c r="P21" s="374"/>
      <c r="Q21" s="374"/>
      <c r="R21" s="374"/>
      <c r="S21" s="376"/>
      <c r="T21" s="401" t="str">
        <f t="shared" si="1"/>
        <v/>
      </c>
      <c r="U21" s="402"/>
      <c r="V21" s="402"/>
      <c r="W21" s="402"/>
      <c r="X21" s="401" t="str">
        <f>IF(T21&lt;&gt;"",ROUND(T21/COUNTA(Anagrafica!$B$89:$C$93),3),"")</f>
        <v/>
      </c>
      <c r="Y21" s="402"/>
      <c r="Z21" s="402"/>
      <c r="AA21" s="403"/>
      <c r="AB21" s="401" t="str">
        <f t="shared" si="2"/>
        <v/>
      </c>
      <c r="AC21" s="402"/>
      <c r="AD21" s="402"/>
      <c r="AE21" s="403"/>
      <c r="AF21" s="96"/>
      <c r="AG21" s="96"/>
      <c r="AH21" s="97"/>
      <c r="AI21" s="86" t="str">
        <f t="shared" si="0"/>
        <v/>
      </c>
    </row>
    <row r="22" spans="1:35" ht="16.5" x14ac:dyDescent="0.3">
      <c r="A22" s="62" t="str">
        <f>IF($AI$9&lt;&gt;"",IF(Anagrafica!A109&lt;&gt;"",Anagrafica!A109,""),"")</f>
        <v/>
      </c>
      <c r="B22" s="374" t="str">
        <f>IF(A22&lt;&gt;"",IF(Anagrafica!B109&lt;&gt;"",Anagrafica!B109,""),"")</f>
        <v/>
      </c>
      <c r="C22" s="374"/>
      <c r="D22" s="374"/>
      <c r="E22" s="374"/>
      <c r="F22" s="374"/>
      <c r="G22" s="374"/>
      <c r="H22" s="374"/>
      <c r="I22" s="374"/>
      <c r="J22" s="374"/>
      <c r="K22" s="374"/>
      <c r="L22" s="374"/>
      <c r="M22" s="374"/>
      <c r="N22" s="374"/>
      <c r="O22" s="374"/>
      <c r="P22" s="374"/>
      <c r="Q22" s="374"/>
      <c r="R22" s="374"/>
      <c r="S22" s="376"/>
      <c r="T22" s="401" t="str">
        <f t="shared" si="1"/>
        <v/>
      </c>
      <c r="U22" s="402"/>
      <c r="V22" s="402"/>
      <c r="W22" s="402"/>
      <c r="X22" s="401" t="str">
        <f>IF(T22&lt;&gt;"",ROUND(T22/COUNTA(Anagrafica!$B$89:$C$93),3),"")</f>
        <v/>
      </c>
      <c r="Y22" s="402"/>
      <c r="Z22" s="402"/>
      <c r="AA22" s="403"/>
      <c r="AB22" s="401" t="str">
        <f t="shared" si="2"/>
        <v/>
      </c>
      <c r="AC22" s="402"/>
      <c r="AD22" s="402"/>
      <c r="AE22" s="403"/>
      <c r="AF22" s="96"/>
      <c r="AG22" s="96"/>
      <c r="AH22" s="97"/>
      <c r="AI22" s="86" t="str">
        <f t="shared" si="0"/>
        <v/>
      </c>
    </row>
    <row r="23" spans="1:35" ht="16.5" x14ac:dyDescent="0.3">
      <c r="A23" s="62" t="str">
        <f>IF($AI$9&lt;&gt;"",IF(Anagrafica!A110&lt;&gt;"",Anagrafica!A110,""),"")</f>
        <v/>
      </c>
      <c r="B23" s="374" t="str">
        <f>IF(A23&lt;&gt;"",IF(Anagrafica!B110&lt;&gt;"",Anagrafica!B110,""),"")</f>
        <v/>
      </c>
      <c r="C23" s="374"/>
      <c r="D23" s="374"/>
      <c r="E23" s="374"/>
      <c r="F23" s="374"/>
      <c r="G23" s="374"/>
      <c r="H23" s="374"/>
      <c r="I23" s="374"/>
      <c r="J23" s="374"/>
      <c r="K23" s="374"/>
      <c r="L23" s="374"/>
      <c r="M23" s="374"/>
      <c r="N23" s="374"/>
      <c r="O23" s="374"/>
      <c r="P23" s="374"/>
      <c r="Q23" s="374"/>
      <c r="R23" s="374"/>
      <c r="S23" s="376"/>
      <c r="T23" s="401" t="str">
        <f t="shared" si="1"/>
        <v/>
      </c>
      <c r="U23" s="402"/>
      <c r="V23" s="402"/>
      <c r="W23" s="402"/>
      <c r="X23" s="401" t="str">
        <f>IF(T23&lt;&gt;"",ROUND(T23/COUNTA(Anagrafica!$B$89:$C$93),3),"")</f>
        <v/>
      </c>
      <c r="Y23" s="402"/>
      <c r="Z23" s="402"/>
      <c r="AA23" s="403"/>
      <c r="AB23" s="401" t="str">
        <f t="shared" si="2"/>
        <v/>
      </c>
      <c r="AC23" s="402"/>
      <c r="AD23" s="402"/>
      <c r="AE23" s="403"/>
      <c r="AF23" s="96"/>
      <c r="AG23" s="96"/>
      <c r="AH23" s="97"/>
      <c r="AI23" s="86" t="str">
        <f t="shared" si="0"/>
        <v/>
      </c>
    </row>
    <row r="24" spans="1:35" ht="16.5" x14ac:dyDescent="0.3">
      <c r="A24" s="62" t="str">
        <f>IF($AI$9&lt;&gt;"",IF(Anagrafica!A111&lt;&gt;"",Anagrafica!A111,""),"")</f>
        <v/>
      </c>
      <c r="B24" s="374" t="str">
        <f>IF(A24&lt;&gt;"",IF(Anagrafica!B111&lt;&gt;"",Anagrafica!B111,""),"")</f>
        <v/>
      </c>
      <c r="C24" s="374"/>
      <c r="D24" s="374"/>
      <c r="E24" s="374"/>
      <c r="F24" s="374"/>
      <c r="G24" s="374"/>
      <c r="H24" s="374"/>
      <c r="I24" s="374"/>
      <c r="J24" s="374"/>
      <c r="K24" s="374"/>
      <c r="L24" s="374"/>
      <c r="M24" s="374"/>
      <c r="N24" s="374"/>
      <c r="O24" s="374"/>
      <c r="P24" s="374"/>
      <c r="Q24" s="374"/>
      <c r="R24" s="374"/>
      <c r="S24" s="376"/>
      <c r="T24" s="401" t="str">
        <f t="shared" si="1"/>
        <v/>
      </c>
      <c r="U24" s="402"/>
      <c r="V24" s="402"/>
      <c r="W24" s="402"/>
      <c r="X24" s="401" t="str">
        <f>IF(T24&lt;&gt;"",ROUND(T24/COUNTA(Anagrafica!$B$89:$C$93),3),"")</f>
        <v/>
      </c>
      <c r="Y24" s="402"/>
      <c r="Z24" s="402"/>
      <c r="AA24" s="403"/>
      <c r="AB24" s="401" t="str">
        <f t="shared" si="2"/>
        <v/>
      </c>
      <c r="AC24" s="402"/>
      <c r="AD24" s="402"/>
      <c r="AE24" s="403"/>
      <c r="AF24" s="96"/>
      <c r="AG24" s="96"/>
      <c r="AH24" s="97"/>
      <c r="AI24" s="86" t="str">
        <f t="shared" si="0"/>
        <v/>
      </c>
    </row>
    <row r="25" spans="1:35" ht="16.5" x14ac:dyDescent="0.3">
      <c r="A25" s="62" t="str">
        <f>IF($AI$9&lt;&gt;"",IF(Anagrafica!A112&lt;&gt;"",Anagrafica!A112,""),"")</f>
        <v/>
      </c>
      <c r="B25" s="374" t="str">
        <f>IF(A25&lt;&gt;"",IF(Anagrafica!B112&lt;&gt;"",Anagrafica!B112,""),"")</f>
        <v/>
      </c>
      <c r="C25" s="374"/>
      <c r="D25" s="374"/>
      <c r="E25" s="374"/>
      <c r="F25" s="374"/>
      <c r="G25" s="374"/>
      <c r="H25" s="374"/>
      <c r="I25" s="374"/>
      <c r="J25" s="374"/>
      <c r="K25" s="374"/>
      <c r="L25" s="374"/>
      <c r="M25" s="374"/>
      <c r="N25" s="374"/>
      <c r="O25" s="374"/>
      <c r="P25" s="374"/>
      <c r="Q25" s="374"/>
      <c r="R25" s="374"/>
      <c r="S25" s="376"/>
      <c r="T25" s="401" t="str">
        <f t="shared" si="1"/>
        <v/>
      </c>
      <c r="U25" s="402"/>
      <c r="V25" s="402"/>
      <c r="W25" s="402"/>
      <c r="X25" s="401" t="str">
        <f>IF(T25&lt;&gt;"",ROUND(T25/COUNTA(Anagrafica!$B$89:$C$93),3),"")</f>
        <v/>
      </c>
      <c r="Y25" s="402"/>
      <c r="Z25" s="402"/>
      <c r="AA25" s="403"/>
      <c r="AB25" s="401" t="str">
        <f t="shared" si="2"/>
        <v/>
      </c>
      <c r="AC25" s="402"/>
      <c r="AD25" s="402"/>
      <c r="AE25" s="403"/>
      <c r="AF25" s="96"/>
      <c r="AG25" s="96"/>
      <c r="AH25" s="97"/>
      <c r="AI25" s="86" t="str">
        <f t="shared" si="0"/>
        <v/>
      </c>
    </row>
    <row r="26" spans="1:35" ht="16.5" x14ac:dyDescent="0.3">
      <c r="A26" s="63" t="str">
        <f>IF($AI$9&lt;&gt;"",IF(Anagrafica!A113&lt;&gt;"",Anagrafica!A113,""),"")</f>
        <v/>
      </c>
      <c r="B26" s="379" t="str">
        <f>IF(A26&lt;&gt;"",IF(Anagrafica!B113&lt;&gt;"",Anagrafica!B113,""),"")</f>
        <v/>
      </c>
      <c r="C26" s="379"/>
      <c r="D26" s="379"/>
      <c r="E26" s="379"/>
      <c r="F26" s="379"/>
      <c r="G26" s="379"/>
      <c r="H26" s="379"/>
      <c r="I26" s="379"/>
      <c r="J26" s="379"/>
      <c r="K26" s="379"/>
      <c r="L26" s="379"/>
      <c r="M26" s="379"/>
      <c r="N26" s="379"/>
      <c r="O26" s="379"/>
      <c r="P26" s="379"/>
      <c r="Q26" s="379"/>
      <c r="R26" s="379"/>
      <c r="S26" s="380"/>
      <c r="T26" s="407" t="str">
        <f t="shared" si="1"/>
        <v/>
      </c>
      <c r="U26" s="408"/>
      <c r="V26" s="408"/>
      <c r="W26" s="408"/>
      <c r="X26" s="404" t="str">
        <f>IF(T26&lt;&gt;"",ROUND(T26/COUNTA(Anagrafica!$B$89:$C$93),3),"")</f>
        <v/>
      </c>
      <c r="Y26" s="405"/>
      <c r="Z26" s="405"/>
      <c r="AA26" s="406"/>
      <c r="AB26" s="404" t="str">
        <f t="shared" si="2"/>
        <v/>
      </c>
      <c r="AC26" s="405"/>
      <c r="AD26" s="405"/>
      <c r="AE26" s="406"/>
      <c r="AF26" s="96"/>
      <c r="AG26" s="96"/>
      <c r="AH26" s="97"/>
      <c r="AI26" s="87" t="str">
        <f t="shared" si="0"/>
        <v/>
      </c>
    </row>
    <row r="27" spans="1:35" x14ac:dyDescent="0.2">
      <c r="A27" s="42"/>
      <c r="B27" s="42"/>
      <c r="C27" s="9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378"/>
      <c r="Q27" s="378"/>
      <c r="R27" s="378"/>
      <c r="S27" s="378"/>
      <c r="T27" s="400"/>
      <c r="U27" s="400"/>
      <c r="V27" s="400"/>
      <c r="W27" s="400"/>
      <c r="X27" s="42"/>
      <c r="Y27" s="42"/>
      <c r="Z27" s="42"/>
      <c r="AA27" s="42"/>
      <c r="AB27" s="26"/>
      <c r="AC27" s="26"/>
      <c r="AD27" s="26"/>
      <c r="AE27" s="26"/>
      <c r="AF27" s="104"/>
      <c r="AG27" s="104"/>
      <c r="AH27" s="103"/>
      <c r="AI27" s="42"/>
    </row>
    <row r="29" spans="1:35" s="20" customFormat="1" ht="16.5" x14ac:dyDescent="0.3">
      <c r="A29" s="19" t="str">
        <f>IF(Anagrafica!A89&lt;&gt;"",Anagrafica!A89&amp;" - "&amp;Anagrafica!B89,"")</f>
        <v>1 - Commissario 1</v>
      </c>
      <c r="C29" s="28"/>
      <c r="AG29" s="28"/>
    </row>
    <row r="30" spans="1:35" s="5" customFormat="1" ht="13.5" customHeight="1" x14ac:dyDescent="0.2">
      <c r="A30" s="4" t="s">
        <v>10</v>
      </c>
      <c r="C30" s="60" t="str">
        <f>$A$13</f>
        <v/>
      </c>
      <c r="E30" s="60" t="str">
        <f>+$A$14</f>
        <v/>
      </c>
      <c r="G30" s="60" t="str">
        <f>+$A$15</f>
        <v/>
      </c>
      <c r="I30" s="60" t="str">
        <f>+$A$16</f>
        <v/>
      </c>
      <c r="K30" s="60" t="str">
        <f>+$A$17</f>
        <v/>
      </c>
      <c r="M30" s="60" t="str">
        <f>+$A$18</f>
        <v/>
      </c>
      <c r="O30" s="60" t="str">
        <f>+$A$19</f>
        <v/>
      </c>
      <c r="Q30" s="60" t="str">
        <f>+$A$20</f>
        <v/>
      </c>
      <c r="S30" s="60" t="str">
        <f>+$A$21</f>
        <v/>
      </c>
      <c r="U30" s="60" t="str">
        <f>+$A$22</f>
        <v/>
      </c>
      <c r="W30" s="60" t="str">
        <f>+$A$23</f>
        <v/>
      </c>
      <c r="Y30" s="60" t="str">
        <f>+$A$24</f>
        <v/>
      </c>
      <c r="AA30" s="60" t="str">
        <f>+$A$25</f>
        <v/>
      </c>
      <c r="AC30" s="60" t="str">
        <f>+$A$26</f>
        <v/>
      </c>
      <c r="AE30" s="26"/>
      <c r="AG30" s="4" t="s">
        <v>10</v>
      </c>
      <c r="AH30" s="5" t="s">
        <v>1</v>
      </c>
      <c r="AI30" s="5" t="s">
        <v>0</v>
      </c>
    </row>
    <row r="31" spans="1:35" ht="13.5" x14ac:dyDescent="0.25">
      <c r="A31" s="59" t="str">
        <f>+$A$12</f>
        <v/>
      </c>
      <c r="B31" s="22"/>
      <c r="C31" s="23"/>
      <c r="D31" s="22"/>
      <c r="E31" s="23"/>
      <c r="F31" s="22"/>
      <c r="G31" s="23"/>
      <c r="H31" s="22"/>
      <c r="I31" s="23"/>
      <c r="J31" s="22"/>
      <c r="K31" s="23"/>
      <c r="L31" s="22"/>
      <c r="M31" s="23"/>
      <c r="N31" s="22"/>
      <c r="O31" s="23"/>
      <c r="P31" s="22"/>
      <c r="Q31" s="23"/>
      <c r="R31" s="22"/>
      <c r="S31" s="23"/>
      <c r="T31" s="22"/>
      <c r="U31" s="23"/>
      <c r="V31" s="22"/>
      <c r="W31" s="23"/>
      <c r="X31" s="22"/>
      <c r="Y31" s="23"/>
      <c r="Z31" s="22"/>
      <c r="AA31" s="23"/>
      <c r="AB31" s="22"/>
      <c r="AC31" s="23"/>
      <c r="AE31" s="29" t="str">
        <f t="shared" ref="AE31:AE44" si="3">IF(OR(A31="",AND(A31&lt;&gt;"",A32="")),"",SUM(B31,D31,F31,H31,J31,L31,N31,P31,R31,T31,V31,X31,Z31,AB31))</f>
        <v/>
      </c>
      <c r="AG31" s="6" t="str">
        <f>+$A$12</f>
        <v/>
      </c>
      <c r="AH31" s="6" t="str">
        <f>IF(A31&lt;&gt;"",AE31,"")</f>
        <v/>
      </c>
      <c r="AI31" s="105" t="str">
        <f>IF(AH31="","",IF(AH31&gt;0,ROUND(AH31/LARGE(AH31:AH45,1),3),0))</f>
        <v/>
      </c>
    </row>
    <row r="32" spans="1:35" ht="13.5" x14ac:dyDescent="0.25">
      <c r="A32" s="59" t="str">
        <f>+$A$13</f>
        <v/>
      </c>
      <c r="B32" s="24"/>
      <c r="C32" s="24"/>
      <c r="D32" s="22"/>
      <c r="E32" s="23"/>
      <c r="F32" s="22"/>
      <c r="G32" s="23"/>
      <c r="H32" s="22"/>
      <c r="I32" s="23"/>
      <c r="J32" s="22"/>
      <c r="K32" s="23"/>
      <c r="L32" s="22"/>
      <c r="M32" s="23"/>
      <c r="N32" s="22"/>
      <c r="O32" s="23"/>
      <c r="P32" s="22"/>
      <c r="Q32" s="23"/>
      <c r="R32" s="22"/>
      <c r="S32" s="23"/>
      <c r="T32" s="22"/>
      <c r="U32" s="23"/>
      <c r="V32" s="22"/>
      <c r="W32" s="23"/>
      <c r="X32" s="22"/>
      <c r="Y32" s="23"/>
      <c r="Z32" s="22"/>
      <c r="AA32" s="23"/>
      <c r="AB32" s="22"/>
      <c r="AC32" s="23"/>
      <c r="AE32" s="29" t="str">
        <f t="shared" si="3"/>
        <v/>
      </c>
      <c r="AG32" s="7" t="str">
        <f>+$A$13</f>
        <v/>
      </c>
      <c r="AH32" s="7" t="str">
        <f>IF(A32&lt;&gt;"",IF(AE32&lt;&gt;"",AE32,0)+IF(C46&lt;&gt;"",C46,0),"")</f>
        <v/>
      </c>
      <c r="AI32" s="106" t="str">
        <f>IF(AH32="","",IF(AH32&gt;0,ROUND(AH32/LARGE(AH31:AH45,1),3),0))</f>
        <v/>
      </c>
    </row>
    <row r="33" spans="1:35" ht="13.5" x14ac:dyDescent="0.25">
      <c r="A33" s="59" t="str">
        <f>+$A$14</f>
        <v/>
      </c>
      <c r="B33" s="24"/>
      <c r="C33" s="24"/>
      <c r="D33" s="24"/>
      <c r="E33" s="24"/>
      <c r="F33" s="22"/>
      <c r="G33" s="23"/>
      <c r="H33" s="22"/>
      <c r="I33" s="23"/>
      <c r="J33" s="22"/>
      <c r="K33" s="23"/>
      <c r="L33" s="22"/>
      <c r="M33" s="23"/>
      <c r="N33" s="22"/>
      <c r="O33" s="23"/>
      <c r="P33" s="22"/>
      <c r="Q33" s="23"/>
      <c r="R33" s="22"/>
      <c r="S33" s="23"/>
      <c r="T33" s="22"/>
      <c r="U33" s="23"/>
      <c r="V33" s="22"/>
      <c r="W33" s="23"/>
      <c r="X33" s="22"/>
      <c r="Y33" s="23"/>
      <c r="Z33" s="22"/>
      <c r="AA33" s="23"/>
      <c r="AB33" s="22"/>
      <c r="AC33" s="23"/>
      <c r="AE33" s="29" t="str">
        <f t="shared" si="3"/>
        <v/>
      </c>
      <c r="AG33" s="7" t="str">
        <f>+$A$14</f>
        <v/>
      </c>
      <c r="AH33" s="7" t="str">
        <f>IF(A33&lt;&gt;"",IF(AE33&lt;&gt;"",AE33,0)+IF(E46&lt;&gt;"",E46,0),"")</f>
        <v/>
      </c>
      <c r="AI33" s="106" t="str">
        <f>IF(AH33="","",IF(AH33&gt;0,ROUND(AH33/LARGE(AH31:AH45,1),3),0))</f>
        <v/>
      </c>
    </row>
    <row r="34" spans="1:35" ht="13.5" x14ac:dyDescent="0.25">
      <c r="A34" s="59" t="str">
        <f>+$A$15</f>
        <v/>
      </c>
      <c r="B34" s="24"/>
      <c r="C34" s="24"/>
      <c r="D34" s="24"/>
      <c r="E34" s="24"/>
      <c r="F34" s="24"/>
      <c r="G34" s="24"/>
      <c r="H34" s="22"/>
      <c r="I34" s="23"/>
      <c r="J34" s="22"/>
      <c r="K34" s="23"/>
      <c r="L34" s="22"/>
      <c r="M34" s="23"/>
      <c r="N34" s="22"/>
      <c r="O34" s="23"/>
      <c r="P34" s="22"/>
      <c r="Q34" s="23"/>
      <c r="R34" s="22"/>
      <c r="S34" s="23"/>
      <c r="T34" s="22"/>
      <c r="U34" s="23"/>
      <c r="V34" s="22"/>
      <c r="W34" s="23"/>
      <c r="X34" s="22"/>
      <c r="Y34" s="23"/>
      <c r="Z34" s="22"/>
      <c r="AA34" s="23"/>
      <c r="AB34" s="22"/>
      <c r="AC34" s="23"/>
      <c r="AE34" s="29" t="str">
        <f t="shared" si="3"/>
        <v/>
      </c>
      <c r="AG34" s="7" t="str">
        <f>+$A$15</f>
        <v/>
      </c>
      <c r="AH34" s="7" t="str">
        <f>IF(A34&lt;&gt;"",IF(AE34&lt;&gt;"",AE34,0)+IF(G46&lt;&gt;"",G46,0),"")</f>
        <v/>
      </c>
      <c r="AI34" s="106" t="str">
        <f>IF(AH34="","",IF(AH34&gt;0,ROUND(AH34/LARGE(AH31:AH45,1),3),0))</f>
        <v/>
      </c>
    </row>
    <row r="35" spans="1:35" ht="13.5" x14ac:dyDescent="0.25">
      <c r="A35" s="59" t="str">
        <f>+$A$16</f>
        <v/>
      </c>
      <c r="B35" s="24"/>
      <c r="C35" s="24"/>
      <c r="D35" s="24"/>
      <c r="E35" s="24"/>
      <c r="F35" s="24"/>
      <c r="G35" s="24"/>
      <c r="H35" s="24"/>
      <c r="I35" s="24"/>
      <c r="J35" s="22"/>
      <c r="K35" s="23"/>
      <c r="L35" s="22"/>
      <c r="M35" s="23"/>
      <c r="N35" s="22"/>
      <c r="O35" s="23"/>
      <c r="P35" s="22"/>
      <c r="Q35" s="23"/>
      <c r="R35" s="22"/>
      <c r="S35" s="23"/>
      <c r="T35" s="22"/>
      <c r="U35" s="23"/>
      <c r="V35" s="22"/>
      <c r="W35" s="23"/>
      <c r="X35" s="22"/>
      <c r="Y35" s="23"/>
      <c r="Z35" s="22"/>
      <c r="AA35" s="23"/>
      <c r="AB35" s="22"/>
      <c r="AC35" s="23"/>
      <c r="AE35" s="29" t="str">
        <f t="shared" si="3"/>
        <v/>
      </c>
      <c r="AG35" s="7" t="str">
        <f>+$A$16</f>
        <v/>
      </c>
      <c r="AH35" s="7" t="str">
        <f>IF(A35&lt;&gt;"",IF(AE35&lt;&gt;"",AE35,0)+IF(I46&lt;&gt;"",I46,0),"")</f>
        <v/>
      </c>
      <c r="AI35" s="106" t="str">
        <f>IF(AH35="","",IF(AH35&gt;0,ROUND(AH35/LARGE(AH31:AH45,1),3),0))</f>
        <v/>
      </c>
    </row>
    <row r="36" spans="1:35" ht="13.5" x14ac:dyDescent="0.25">
      <c r="A36" s="59" t="str">
        <f>+$A$17</f>
        <v/>
      </c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2"/>
      <c r="M36" s="23"/>
      <c r="N36" s="22"/>
      <c r="O36" s="23"/>
      <c r="P36" s="22"/>
      <c r="Q36" s="23"/>
      <c r="R36" s="22"/>
      <c r="S36" s="23"/>
      <c r="T36" s="22"/>
      <c r="U36" s="23"/>
      <c r="V36" s="22"/>
      <c r="W36" s="23"/>
      <c r="X36" s="22"/>
      <c r="Y36" s="23"/>
      <c r="Z36" s="22"/>
      <c r="AA36" s="23"/>
      <c r="AB36" s="22"/>
      <c r="AC36" s="23"/>
      <c r="AE36" s="29" t="str">
        <f t="shared" si="3"/>
        <v/>
      </c>
      <c r="AG36" s="7" t="str">
        <f>+$A$17</f>
        <v/>
      </c>
      <c r="AH36" s="7" t="str">
        <f>IF(A36&lt;&gt;"",IF(AE36&lt;&gt;"",AE36,0)+IF(K46&lt;&gt;"",K46,0),"")</f>
        <v/>
      </c>
      <c r="AI36" s="106" t="str">
        <f>IF(AH36="","",IF(AH36&gt;0,ROUND(AH36/LARGE(AH31:AH45,1),3),0))</f>
        <v/>
      </c>
    </row>
    <row r="37" spans="1:35" ht="13.5" x14ac:dyDescent="0.25">
      <c r="A37" s="59" t="str">
        <f>+$A$18</f>
        <v/>
      </c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2"/>
      <c r="O37" s="23"/>
      <c r="P37" s="22"/>
      <c r="Q37" s="23"/>
      <c r="R37" s="22"/>
      <c r="S37" s="23"/>
      <c r="T37" s="22"/>
      <c r="U37" s="23"/>
      <c r="V37" s="22"/>
      <c r="W37" s="23"/>
      <c r="X37" s="22"/>
      <c r="Y37" s="23"/>
      <c r="Z37" s="22"/>
      <c r="AA37" s="23"/>
      <c r="AB37" s="22"/>
      <c r="AC37" s="23"/>
      <c r="AE37" s="29" t="str">
        <f t="shared" si="3"/>
        <v/>
      </c>
      <c r="AG37" s="7" t="str">
        <f>+$A$18</f>
        <v/>
      </c>
      <c r="AH37" s="7" t="str">
        <f>IF(A37&lt;&gt;"",IF(AE37&lt;&gt;"",AE37,0)+IF(M46&lt;&gt;"",M46,0),"")</f>
        <v/>
      </c>
      <c r="AI37" s="106" t="str">
        <f>IF(AH37="","",IF(AH37&gt;0,ROUND(AH37/LARGE(AH31:AH45,1),3),0))</f>
        <v/>
      </c>
    </row>
    <row r="38" spans="1:35" ht="13.5" x14ac:dyDescent="0.25">
      <c r="A38" s="59" t="str">
        <f>+$A$19</f>
        <v/>
      </c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2"/>
      <c r="Q38" s="23"/>
      <c r="R38" s="22"/>
      <c r="S38" s="23"/>
      <c r="T38" s="22"/>
      <c r="U38" s="23"/>
      <c r="V38" s="22"/>
      <c r="W38" s="23"/>
      <c r="X38" s="22"/>
      <c r="Y38" s="23"/>
      <c r="Z38" s="22"/>
      <c r="AA38" s="23"/>
      <c r="AB38" s="22"/>
      <c r="AC38" s="23"/>
      <c r="AE38" s="29" t="str">
        <f t="shared" si="3"/>
        <v/>
      </c>
      <c r="AG38" s="7" t="str">
        <f>+$A$19</f>
        <v/>
      </c>
      <c r="AH38" s="7" t="str">
        <f>IF(A38&lt;&gt;"",IF(AE38&lt;&gt;"",AE38,0)+IF(O46&lt;&gt;"",O46,0),"")</f>
        <v/>
      </c>
      <c r="AI38" s="106" t="str">
        <f>IF(AH38="","",IF(AH38&gt;0,ROUND(AH38/LARGE(AH31:AH45,1),3),0))</f>
        <v/>
      </c>
    </row>
    <row r="39" spans="1:35" ht="13.5" x14ac:dyDescent="0.25">
      <c r="A39" s="59" t="str">
        <f>+$A$20</f>
        <v/>
      </c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2"/>
      <c r="S39" s="23"/>
      <c r="T39" s="22"/>
      <c r="U39" s="23"/>
      <c r="V39" s="22"/>
      <c r="W39" s="23"/>
      <c r="X39" s="22"/>
      <c r="Y39" s="23"/>
      <c r="Z39" s="22"/>
      <c r="AA39" s="23"/>
      <c r="AB39" s="22"/>
      <c r="AC39" s="23"/>
      <c r="AE39" s="29" t="str">
        <f t="shared" si="3"/>
        <v/>
      </c>
      <c r="AG39" s="7" t="str">
        <f>+$A$20</f>
        <v/>
      </c>
      <c r="AH39" s="7" t="str">
        <f>IF(A39&lt;&gt;"",IF(AE39&lt;&gt;"",AE39,0)+IF(Q46&lt;&gt;"",Q46,0),"")</f>
        <v/>
      </c>
      <c r="AI39" s="106" t="str">
        <f>IF(AH39="","",IF(AH39&gt;0,ROUND(AH39/LARGE(AH31:AH45,1),3),0))</f>
        <v/>
      </c>
    </row>
    <row r="40" spans="1:35" ht="13.5" x14ac:dyDescent="0.25">
      <c r="A40" s="59" t="str">
        <f>+$A$21</f>
        <v/>
      </c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2"/>
      <c r="U40" s="23"/>
      <c r="V40" s="22"/>
      <c r="W40" s="23"/>
      <c r="X40" s="22"/>
      <c r="Y40" s="23"/>
      <c r="Z40" s="22"/>
      <c r="AA40" s="23"/>
      <c r="AB40" s="22"/>
      <c r="AC40" s="23"/>
      <c r="AE40" s="29" t="str">
        <f t="shared" si="3"/>
        <v/>
      </c>
      <c r="AG40" s="7" t="str">
        <f>+$A$21</f>
        <v/>
      </c>
      <c r="AH40" s="7" t="str">
        <f>IF(A40&lt;&gt;"",IF(AE40&lt;&gt;"",AE40,0)+IF(S46&lt;&gt;"",S46,0),"")</f>
        <v/>
      </c>
      <c r="AI40" s="106" t="str">
        <f>IF(AH40="","",IF(AH40&gt;0,ROUND(AH40/LARGE(AH31:AH45,1),3),0))</f>
        <v/>
      </c>
    </row>
    <row r="41" spans="1:35" ht="13.5" x14ac:dyDescent="0.25">
      <c r="A41" s="59" t="str">
        <f>+$A$22</f>
        <v/>
      </c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2"/>
      <c r="W41" s="23"/>
      <c r="X41" s="22"/>
      <c r="Y41" s="23"/>
      <c r="Z41" s="22"/>
      <c r="AA41" s="23"/>
      <c r="AB41" s="22"/>
      <c r="AC41" s="23"/>
      <c r="AE41" s="29" t="str">
        <f t="shared" si="3"/>
        <v/>
      </c>
      <c r="AG41" s="7" t="str">
        <f>+$A$22</f>
        <v/>
      </c>
      <c r="AH41" s="7" t="str">
        <f>IF(A41&lt;&gt;"",IF(AE41&lt;&gt;"",AE41,0)+IF(U46&lt;&gt;"",U46,0),"")</f>
        <v/>
      </c>
      <c r="AI41" s="106" t="str">
        <f>IF(AH41="","",IF(AH41&gt;0,ROUND(AH41/LARGE(AH31:AH45,1),3),0))</f>
        <v/>
      </c>
    </row>
    <row r="42" spans="1:35" ht="13.5" x14ac:dyDescent="0.25">
      <c r="A42" s="59" t="str">
        <f>+$A$23</f>
        <v/>
      </c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2"/>
      <c r="Y42" s="23"/>
      <c r="Z42" s="22"/>
      <c r="AA42" s="23"/>
      <c r="AB42" s="22"/>
      <c r="AC42" s="23"/>
      <c r="AE42" s="29" t="str">
        <f t="shared" si="3"/>
        <v/>
      </c>
      <c r="AG42" s="7" t="str">
        <f>+$A$23</f>
        <v/>
      </c>
      <c r="AH42" s="7" t="str">
        <f>IF(A42&lt;&gt;"",IF(AE42&lt;&gt;"",AE42,0)+IF(W46&lt;&gt;"",W46,0),"")</f>
        <v/>
      </c>
      <c r="AI42" s="106" t="str">
        <f>IF(AH42="","",IF(AH42&gt;0,ROUND(AH42/LARGE(AH31:AH45,1),3),0))</f>
        <v/>
      </c>
    </row>
    <row r="43" spans="1:35" ht="13.5" x14ac:dyDescent="0.25">
      <c r="A43" s="59" t="str">
        <f>+$A$24</f>
        <v/>
      </c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2"/>
      <c r="AA43" s="23"/>
      <c r="AB43" s="22"/>
      <c r="AC43" s="23"/>
      <c r="AE43" s="29" t="str">
        <f t="shared" si="3"/>
        <v/>
      </c>
      <c r="AG43" s="7" t="str">
        <f>+$A$24</f>
        <v/>
      </c>
      <c r="AH43" s="7" t="str">
        <f>IF(A43&lt;&gt;"",IF(AE43&lt;&gt;"",AE43,0)+IF(Y46&lt;&gt;"",Y46,0),"")</f>
        <v/>
      </c>
      <c r="AI43" s="106" t="str">
        <f>IF(AH43="","",IF(AH43&gt;0,ROUND(AH43/LARGE(AH31:AH45,1),3),0))</f>
        <v/>
      </c>
    </row>
    <row r="44" spans="1:35" ht="13.5" x14ac:dyDescent="0.25">
      <c r="A44" s="59" t="str">
        <f>+$A$25</f>
        <v/>
      </c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2"/>
      <c r="AC44" s="23"/>
      <c r="AE44" s="29" t="str">
        <f t="shared" si="3"/>
        <v/>
      </c>
      <c r="AG44" s="7" t="str">
        <f>+$A$25</f>
        <v/>
      </c>
      <c r="AH44" s="7" t="str">
        <f>IF(A44&lt;&gt;"",IF(AE44&lt;&gt;"",AE44,0)+IF(AA46&lt;&gt;"",AA46,0),"")</f>
        <v/>
      </c>
      <c r="AI44" s="106" t="str">
        <f>IF(AH44="","",IF(AH44&gt;0,ROUND(AH44/LARGE(AH31:AH45,1),3),0))</f>
        <v/>
      </c>
    </row>
    <row r="45" spans="1:35" x14ac:dyDescent="0.2">
      <c r="A45" s="59" t="str">
        <f>+$A$26</f>
        <v/>
      </c>
      <c r="C45" s="3"/>
      <c r="AE45" s="26"/>
      <c r="AG45" s="40" t="str">
        <f>+$A$26</f>
        <v/>
      </c>
      <c r="AH45" s="40" t="str">
        <f>IF(A45&lt;&gt;"",IF(AE45&lt;&gt;"",AE45,0)+IF(AC46&lt;&gt;"",AC46,0),"")</f>
        <v/>
      </c>
      <c r="AI45" s="107" t="str">
        <f>IF(AH45="","",IF(AH45&gt;0,ROUND(AH45/LARGE(AH31:AH45,1),3),0))</f>
        <v/>
      </c>
    </row>
    <row r="46" spans="1:35" s="26" customFormat="1" x14ac:dyDescent="0.2">
      <c r="C46" s="27" t="str">
        <f>IF(C30="","",SUM(C31:C44))</f>
        <v/>
      </c>
      <c r="E46" s="27" t="str">
        <f>IF(E30="","",SUM(E31:E44))</f>
        <v/>
      </c>
      <c r="G46" s="27" t="str">
        <f>IF(G30="","",SUM(G31:G44))</f>
        <v/>
      </c>
      <c r="I46" s="27" t="str">
        <f>IF(I30="","",SUM(I31:I44))</f>
        <v/>
      </c>
      <c r="K46" s="27" t="str">
        <f>IF(K30="","",SUM(K31:K44))</f>
        <v/>
      </c>
      <c r="M46" s="27" t="str">
        <f>IF(M30="","",SUM(M31:M44))</f>
        <v/>
      </c>
      <c r="O46" s="27" t="str">
        <f>IF(O30="","",SUM(O31:O44))</f>
        <v/>
      </c>
      <c r="Q46" s="27" t="str">
        <f>IF(Q30="","",SUM(Q31:Q44))</f>
        <v/>
      </c>
      <c r="S46" s="27" t="str">
        <f>IF(S30="","",SUM(S31:S44))</f>
        <v/>
      </c>
      <c r="U46" s="27" t="str">
        <f>IF(U30="","",SUM(U31:U44))</f>
        <v/>
      </c>
      <c r="W46" s="27" t="str">
        <f>IF(W30="","",SUM(W31:W44))</f>
        <v/>
      </c>
      <c r="X46" s="27"/>
      <c r="Y46" s="27" t="str">
        <f>IF(Y30="","",SUM(Y31:Y44))</f>
        <v/>
      </c>
      <c r="AA46" s="27" t="str">
        <f>IF(AA30="","",SUM(AA31:AA44))</f>
        <v/>
      </c>
      <c r="AC46" s="27" t="str">
        <f>IF(AC30="","",SUM(AC31:AC44))</f>
        <v/>
      </c>
      <c r="AG46" s="41"/>
      <c r="AH46" s="93"/>
      <c r="AI46" s="41"/>
    </row>
    <row r="47" spans="1:35" ht="24" customHeight="1" x14ac:dyDescent="0.2">
      <c r="AC47" s="8" t="str">
        <f>"Firma ("&amp;Anagrafica!B89&amp;")"</f>
        <v>Firma (Commissario 1)</v>
      </c>
      <c r="AE47" s="88"/>
      <c r="AF47" s="88"/>
      <c r="AG47" s="89"/>
      <c r="AH47" s="88"/>
      <c r="AI47" s="88"/>
    </row>
    <row r="48" spans="1:35" ht="18.75" x14ac:dyDescent="0.3">
      <c r="A48" s="19" t="str">
        <f>IF(Anagrafica!A90&lt;&gt;"",Anagrafica!A90&amp;" - "&amp;Anagrafica!B90,"")</f>
        <v>2 - Commissario 2</v>
      </c>
      <c r="B48" s="20"/>
      <c r="D48" s="1"/>
      <c r="AE48" s="90"/>
      <c r="AF48" s="90"/>
      <c r="AG48" s="91"/>
      <c r="AH48" s="90"/>
      <c r="AI48" s="90"/>
    </row>
    <row r="49" spans="1:35" s="5" customFormat="1" ht="13.5" customHeight="1" x14ac:dyDescent="0.2">
      <c r="A49" s="4" t="s">
        <v>10</v>
      </c>
      <c r="C49" s="60" t="str">
        <f>$A$13</f>
        <v/>
      </c>
      <c r="E49" s="60" t="str">
        <f>+$A$14</f>
        <v/>
      </c>
      <c r="G49" s="60" t="str">
        <f>+$A$15</f>
        <v/>
      </c>
      <c r="I49" s="60" t="str">
        <f>+$A$16</f>
        <v/>
      </c>
      <c r="K49" s="60" t="str">
        <f>+$A$17</f>
        <v/>
      </c>
      <c r="M49" s="60" t="str">
        <f>+$A$18</f>
        <v/>
      </c>
      <c r="O49" s="60" t="str">
        <f>+$A$19</f>
        <v/>
      </c>
      <c r="Q49" s="60" t="str">
        <f>+$A$20</f>
        <v/>
      </c>
      <c r="S49" s="60" t="str">
        <f>+$A$21</f>
        <v/>
      </c>
      <c r="U49" s="60" t="str">
        <f>+$A$22</f>
        <v/>
      </c>
      <c r="W49" s="60" t="str">
        <f>+$A$23</f>
        <v/>
      </c>
      <c r="Y49" s="60" t="str">
        <f>+$A$24</f>
        <v/>
      </c>
      <c r="AA49" s="60" t="str">
        <f>+$A$25</f>
        <v/>
      </c>
      <c r="AC49" s="60" t="str">
        <f>+$A$26</f>
        <v/>
      </c>
      <c r="AE49" s="26"/>
      <c r="AG49" s="4" t="s">
        <v>10</v>
      </c>
      <c r="AH49" s="5" t="s">
        <v>1</v>
      </c>
      <c r="AI49" s="5" t="s">
        <v>0</v>
      </c>
    </row>
    <row r="50" spans="1:35" ht="13.5" x14ac:dyDescent="0.25">
      <c r="A50" s="59" t="str">
        <f>+$A$12</f>
        <v/>
      </c>
      <c r="B50" s="22"/>
      <c r="C50" s="23"/>
      <c r="D50" s="22"/>
      <c r="E50" s="23"/>
      <c r="F50" s="22"/>
      <c r="G50" s="23"/>
      <c r="H50" s="22"/>
      <c r="I50" s="23"/>
      <c r="J50" s="22"/>
      <c r="K50" s="23"/>
      <c r="L50" s="22"/>
      <c r="M50" s="23"/>
      <c r="N50" s="22"/>
      <c r="O50" s="23"/>
      <c r="P50" s="22"/>
      <c r="Q50" s="23"/>
      <c r="R50" s="22"/>
      <c r="S50" s="23"/>
      <c r="T50" s="22"/>
      <c r="U50" s="23"/>
      <c r="V50" s="22"/>
      <c r="W50" s="23"/>
      <c r="X50" s="22"/>
      <c r="Y50" s="23"/>
      <c r="Z50" s="22"/>
      <c r="AA50" s="23"/>
      <c r="AB50" s="22"/>
      <c r="AC50" s="23"/>
      <c r="AE50" s="29" t="str">
        <f t="shared" ref="AE50:AE63" si="4">IF(OR(A50="",AND(A50&lt;&gt;"",A51="")),"",SUM(B50,D50,F50,H50,J50,L50,N50,P50,R50,T50,V50,X50,Z50,AB50))</f>
        <v/>
      </c>
      <c r="AG50" s="6" t="str">
        <f>+$A$12</f>
        <v/>
      </c>
      <c r="AH50" s="6" t="str">
        <f>IF(A50&lt;&gt;"",AE50,"")</f>
        <v/>
      </c>
      <c r="AI50" s="105" t="str">
        <f>IF(AH50="","",IF(AH50&gt;0,ROUND(AH50/LARGE(AH50:AH64,1),3),0))</f>
        <v/>
      </c>
    </row>
    <row r="51" spans="1:35" ht="13.5" x14ac:dyDescent="0.25">
      <c r="A51" s="59" t="str">
        <f>+$A$13</f>
        <v/>
      </c>
      <c r="B51" s="24"/>
      <c r="C51" s="24"/>
      <c r="D51" s="22"/>
      <c r="E51" s="23"/>
      <c r="F51" s="22"/>
      <c r="G51" s="23"/>
      <c r="H51" s="22"/>
      <c r="I51" s="23"/>
      <c r="J51" s="22"/>
      <c r="K51" s="23"/>
      <c r="L51" s="22"/>
      <c r="M51" s="23"/>
      <c r="N51" s="22"/>
      <c r="O51" s="23"/>
      <c r="P51" s="22"/>
      <c r="Q51" s="23"/>
      <c r="R51" s="22"/>
      <c r="S51" s="23"/>
      <c r="T51" s="22"/>
      <c r="U51" s="23"/>
      <c r="V51" s="22"/>
      <c r="W51" s="23"/>
      <c r="X51" s="22"/>
      <c r="Y51" s="23"/>
      <c r="Z51" s="22"/>
      <c r="AA51" s="23"/>
      <c r="AB51" s="22"/>
      <c r="AC51" s="23"/>
      <c r="AE51" s="29" t="str">
        <f t="shared" si="4"/>
        <v/>
      </c>
      <c r="AG51" s="7" t="str">
        <f>+$A$13</f>
        <v/>
      </c>
      <c r="AH51" s="7" t="str">
        <f>IF(A51&lt;&gt;"",IF(AE51&lt;&gt;"",AE51,0)+IF(C65&lt;&gt;"",C65,0),"")</f>
        <v/>
      </c>
      <c r="AI51" s="106" t="str">
        <f>IF(AH51="","",IF(AH51&gt;0,ROUND(AH51/LARGE(AH50:AH64,1),3),0))</f>
        <v/>
      </c>
    </row>
    <row r="52" spans="1:35" ht="13.5" x14ac:dyDescent="0.25">
      <c r="A52" s="59" t="str">
        <f>+$A$14</f>
        <v/>
      </c>
      <c r="B52" s="24"/>
      <c r="C52" s="24"/>
      <c r="D52" s="24"/>
      <c r="E52" s="24"/>
      <c r="F52" s="22"/>
      <c r="G52" s="23"/>
      <c r="H52" s="22"/>
      <c r="I52" s="23"/>
      <c r="J52" s="22"/>
      <c r="K52" s="23"/>
      <c r="L52" s="22"/>
      <c r="M52" s="23"/>
      <c r="N52" s="22"/>
      <c r="O52" s="23"/>
      <c r="P52" s="22"/>
      <c r="Q52" s="23"/>
      <c r="R52" s="22"/>
      <c r="S52" s="23"/>
      <c r="T52" s="22"/>
      <c r="U52" s="23"/>
      <c r="V52" s="22"/>
      <c r="W52" s="23"/>
      <c r="X52" s="22"/>
      <c r="Y52" s="23"/>
      <c r="Z52" s="22"/>
      <c r="AA52" s="23"/>
      <c r="AB52" s="22"/>
      <c r="AC52" s="23"/>
      <c r="AE52" s="29" t="str">
        <f t="shared" si="4"/>
        <v/>
      </c>
      <c r="AG52" s="7" t="str">
        <f>+$A$14</f>
        <v/>
      </c>
      <c r="AH52" s="7" t="str">
        <f>IF(A52&lt;&gt;"",IF(AE52&lt;&gt;"",AE52,0)+IF(E65&lt;&gt;"",E65,0),"")</f>
        <v/>
      </c>
      <c r="AI52" s="106" t="str">
        <f>IF(AH52="","",IF(AH52&gt;0,ROUND(AH52/LARGE(AH50:AH64,1),3),0))</f>
        <v/>
      </c>
    </row>
    <row r="53" spans="1:35" ht="13.5" x14ac:dyDescent="0.25">
      <c r="A53" s="59" t="str">
        <f>+$A$15</f>
        <v/>
      </c>
      <c r="B53" s="24"/>
      <c r="C53" s="24"/>
      <c r="D53" s="24"/>
      <c r="E53" s="24"/>
      <c r="F53" s="24"/>
      <c r="G53" s="24"/>
      <c r="H53" s="22"/>
      <c r="I53" s="23"/>
      <c r="J53" s="22"/>
      <c r="K53" s="23"/>
      <c r="L53" s="22"/>
      <c r="M53" s="23"/>
      <c r="N53" s="22"/>
      <c r="O53" s="23"/>
      <c r="P53" s="22"/>
      <c r="Q53" s="23"/>
      <c r="R53" s="22"/>
      <c r="S53" s="23"/>
      <c r="T53" s="22"/>
      <c r="U53" s="23"/>
      <c r="V53" s="22"/>
      <c r="W53" s="23"/>
      <c r="X53" s="22"/>
      <c r="Y53" s="23"/>
      <c r="Z53" s="22"/>
      <c r="AA53" s="23"/>
      <c r="AB53" s="22"/>
      <c r="AC53" s="23"/>
      <c r="AE53" s="29" t="str">
        <f t="shared" si="4"/>
        <v/>
      </c>
      <c r="AG53" s="7" t="str">
        <f>+$A$15</f>
        <v/>
      </c>
      <c r="AH53" s="7" t="str">
        <f>IF(A53&lt;&gt;"",IF(AE53&lt;&gt;"",AE53,0)+IF(G65&lt;&gt;"",G65,0),"")</f>
        <v/>
      </c>
      <c r="AI53" s="106" t="str">
        <f>IF(AH53="","",IF(AH53&gt;0,ROUND(AH53/LARGE(AH50:AH64,1),3),0))</f>
        <v/>
      </c>
    </row>
    <row r="54" spans="1:35" ht="13.5" x14ac:dyDescent="0.25">
      <c r="A54" s="59" t="str">
        <f>+$A$16</f>
        <v/>
      </c>
      <c r="B54" s="24"/>
      <c r="C54" s="24"/>
      <c r="D54" s="24"/>
      <c r="E54" s="24"/>
      <c r="F54" s="24"/>
      <c r="G54" s="24"/>
      <c r="H54" s="24"/>
      <c r="I54" s="24"/>
      <c r="J54" s="22"/>
      <c r="K54" s="23"/>
      <c r="L54" s="22"/>
      <c r="M54" s="23"/>
      <c r="N54" s="22"/>
      <c r="O54" s="23"/>
      <c r="P54" s="22"/>
      <c r="Q54" s="23"/>
      <c r="R54" s="22"/>
      <c r="S54" s="23"/>
      <c r="T54" s="22"/>
      <c r="U54" s="23"/>
      <c r="V54" s="22"/>
      <c r="W54" s="23"/>
      <c r="X54" s="22"/>
      <c r="Y54" s="23"/>
      <c r="Z54" s="22"/>
      <c r="AA54" s="23"/>
      <c r="AB54" s="22"/>
      <c r="AC54" s="23"/>
      <c r="AE54" s="29" t="str">
        <f t="shared" si="4"/>
        <v/>
      </c>
      <c r="AG54" s="7" t="str">
        <f>+$A$16</f>
        <v/>
      </c>
      <c r="AH54" s="7" t="str">
        <f>IF(A54&lt;&gt;"",IF(AE54&lt;&gt;"",AE54,0)+IF(I65&lt;&gt;"",I65,0),"")</f>
        <v/>
      </c>
      <c r="AI54" s="106" t="str">
        <f>IF(AH54="","",IF(AH54&gt;0,ROUND(AH54/LARGE(AH50:AH64,1),3),0))</f>
        <v/>
      </c>
    </row>
    <row r="55" spans="1:35" ht="13.5" x14ac:dyDescent="0.25">
      <c r="A55" s="59" t="str">
        <f>+$A$17</f>
        <v/>
      </c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2"/>
      <c r="M55" s="23"/>
      <c r="N55" s="22"/>
      <c r="O55" s="23"/>
      <c r="P55" s="22"/>
      <c r="Q55" s="23"/>
      <c r="R55" s="22"/>
      <c r="S55" s="23"/>
      <c r="T55" s="22"/>
      <c r="U55" s="23"/>
      <c r="V55" s="22"/>
      <c r="W55" s="23"/>
      <c r="X55" s="22"/>
      <c r="Y55" s="23"/>
      <c r="Z55" s="22"/>
      <c r="AA55" s="23"/>
      <c r="AB55" s="22"/>
      <c r="AC55" s="23"/>
      <c r="AE55" s="29" t="str">
        <f t="shared" si="4"/>
        <v/>
      </c>
      <c r="AG55" s="7" t="str">
        <f>+$A$17</f>
        <v/>
      </c>
      <c r="AH55" s="7" t="str">
        <f>IF(A55&lt;&gt;"",IF(AE55&lt;&gt;"",AE55,0)+IF(K65&lt;&gt;"",K65,0),"")</f>
        <v/>
      </c>
      <c r="AI55" s="106" t="str">
        <f>IF(AH55="","",IF(AH55&gt;0,ROUND(AH55/LARGE(AH50:AH64,1),3),0))</f>
        <v/>
      </c>
    </row>
    <row r="56" spans="1:35" ht="13.5" x14ac:dyDescent="0.25">
      <c r="A56" s="59" t="str">
        <f>+$A$18</f>
        <v/>
      </c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2"/>
      <c r="O56" s="23"/>
      <c r="P56" s="22"/>
      <c r="Q56" s="23"/>
      <c r="R56" s="22"/>
      <c r="S56" s="23"/>
      <c r="T56" s="22"/>
      <c r="U56" s="23"/>
      <c r="V56" s="22"/>
      <c r="W56" s="23"/>
      <c r="X56" s="22"/>
      <c r="Y56" s="23"/>
      <c r="Z56" s="22"/>
      <c r="AA56" s="23"/>
      <c r="AB56" s="22"/>
      <c r="AC56" s="23"/>
      <c r="AE56" s="29" t="str">
        <f t="shared" si="4"/>
        <v/>
      </c>
      <c r="AG56" s="7" t="str">
        <f>+$A$18</f>
        <v/>
      </c>
      <c r="AH56" s="7" t="str">
        <f>IF(A56&lt;&gt;"",IF(AE56&lt;&gt;"",AE56,0)+IF(M65&lt;&gt;"",M65,0),"")</f>
        <v/>
      </c>
      <c r="AI56" s="106" t="str">
        <f>IF(AH56="","",IF(AH56&gt;0,ROUND(AH56/LARGE(AH50:AH64,1),3),0))</f>
        <v/>
      </c>
    </row>
    <row r="57" spans="1:35" ht="13.5" x14ac:dyDescent="0.25">
      <c r="A57" s="59" t="str">
        <f>+$A$19</f>
        <v/>
      </c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2"/>
      <c r="Q57" s="23"/>
      <c r="R57" s="22"/>
      <c r="S57" s="23"/>
      <c r="T57" s="22"/>
      <c r="U57" s="23"/>
      <c r="V57" s="22"/>
      <c r="W57" s="23"/>
      <c r="X57" s="22"/>
      <c r="Y57" s="23"/>
      <c r="Z57" s="22"/>
      <c r="AA57" s="23"/>
      <c r="AB57" s="22"/>
      <c r="AC57" s="23"/>
      <c r="AE57" s="29" t="str">
        <f t="shared" si="4"/>
        <v/>
      </c>
      <c r="AG57" s="7" t="str">
        <f>+$A$19</f>
        <v/>
      </c>
      <c r="AH57" s="7" t="str">
        <f>IF(A57&lt;&gt;"",IF(AE57&lt;&gt;"",AE57,0)+IF(O65&lt;&gt;"",O65,0),"")</f>
        <v/>
      </c>
      <c r="AI57" s="106" t="str">
        <f>IF(AH57="","",IF(AH57&gt;0,ROUND(AH57/LARGE(AH50:AH64,1),3),0))</f>
        <v/>
      </c>
    </row>
    <row r="58" spans="1:35" ht="13.5" x14ac:dyDescent="0.25">
      <c r="A58" s="59" t="str">
        <f>+$A$20</f>
        <v/>
      </c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2"/>
      <c r="S58" s="23"/>
      <c r="T58" s="22"/>
      <c r="U58" s="23"/>
      <c r="V58" s="22"/>
      <c r="W58" s="23"/>
      <c r="X58" s="22"/>
      <c r="Y58" s="23"/>
      <c r="Z58" s="22"/>
      <c r="AA58" s="23"/>
      <c r="AB58" s="22"/>
      <c r="AC58" s="23"/>
      <c r="AE58" s="29" t="str">
        <f t="shared" si="4"/>
        <v/>
      </c>
      <c r="AG58" s="7" t="str">
        <f>+$A$20</f>
        <v/>
      </c>
      <c r="AH58" s="7" t="str">
        <f>IF(A58&lt;&gt;"",IF(AE58&lt;&gt;"",AE58,0)+IF(Q65&lt;&gt;"",Q65,0),"")</f>
        <v/>
      </c>
      <c r="AI58" s="106" t="str">
        <f>IF(AH58="","",IF(AH58&gt;0,ROUND(AH58/LARGE(AH50:AH64,1),3),0))</f>
        <v/>
      </c>
    </row>
    <row r="59" spans="1:35" ht="13.5" x14ac:dyDescent="0.25">
      <c r="A59" s="59" t="str">
        <f>+$A$21</f>
        <v/>
      </c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2"/>
      <c r="U59" s="23"/>
      <c r="V59" s="22"/>
      <c r="W59" s="23"/>
      <c r="X59" s="22"/>
      <c r="Y59" s="23"/>
      <c r="Z59" s="22"/>
      <c r="AA59" s="23"/>
      <c r="AB59" s="22"/>
      <c r="AC59" s="23"/>
      <c r="AE59" s="29" t="str">
        <f t="shared" si="4"/>
        <v/>
      </c>
      <c r="AG59" s="7" t="str">
        <f>+$A$21</f>
        <v/>
      </c>
      <c r="AH59" s="7" t="str">
        <f>IF(A59&lt;&gt;"",IF(AE59&lt;&gt;"",AE59,0)+IF(S65&lt;&gt;"",S65,0),"")</f>
        <v/>
      </c>
      <c r="AI59" s="106" t="str">
        <f>IF(AH59="","",IF(AH59&gt;0,ROUND(AH59/LARGE(AH50:AH64,1),3),0))</f>
        <v/>
      </c>
    </row>
    <row r="60" spans="1:35" ht="13.5" x14ac:dyDescent="0.25">
      <c r="A60" s="59" t="str">
        <f>+$A$22</f>
        <v/>
      </c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2"/>
      <c r="W60" s="23"/>
      <c r="X60" s="22"/>
      <c r="Y60" s="23"/>
      <c r="Z60" s="22"/>
      <c r="AA60" s="23"/>
      <c r="AB60" s="22"/>
      <c r="AC60" s="23"/>
      <c r="AE60" s="29" t="str">
        <f t="shared" si="4"/>
        <v/>
      </c>
      <c r="AG60" s="7" t="str">
        <f>+$A$22</f>
        <v/>
      </c>
      <c r="AH60" s="7" t="str">
        <f>IF(A60&lt;&gt;"",IF(AE60&lt;&gt;"",AE60,0)+IF(U65&lt;&gt;"",U65,0),"")</f>
        <v/>
      </c>
      <c r="AI60" s="106" t="str">
        <f>IF(AH60="","",IF(AH60&gt;0,ROUND(AH60/LARGE(AH50:AH64,1),3),0))</f>
        <v/>
      </c>
    </row>
    <row r="61" spans="1:35" ht="13.5" x14ac:dyDescent="0.25">
      <c r="A61" s="59" t="str">
        <f>+$A$23</f>
        <v/>
      </c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2"/>
      <c r="Y61" s="23"/>
      <c r="Z61" s="22"/>
      <c r="AA61" s="23"/>
      <c r="AB61" s="22"/>
      <c r="AC61" s="23"/>
      <c r="AE61" s="29" t="str">
        <f t="shared" si="4"/>
        <v/>
      </c>
      <c r="AG61" s="7" t="str">
        <f>+$A$23</f>
        <v/>
      </c>
      <c r="AH61" s="7" t="str">
        <f>IF(A61&lt;&gt;"",IF(AE61&lt;&gt;"",AE61,0)+IF(W65&lt;&gt;"",W65,0),"")</f>
        <v/>
      </c>
      <c r="AI61" s="106" t="str">
        <f>IF(AH61="","",IF(AH61&gt;0,ROUND(AH61/LARGE(AH50:AH64,1),3),0))</f>
        <v/>
      </c>
    </row>
    <row r="62" spans="1:35" ht="13.5" x14ac:dyDescent="0.25">
      <c r="A62" s="59" t="str">
        <f>+$A$24</f>
        <v/>
      </c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2"/>
      <c r="AA62" s="23"/>
      <c r="AB62" s="22"/>
      <c r="AC62" s="23"/>
      <c r="AE62" s="29" t="str">
        <f t="shared" si="4"/>
        <v/>
      </c>
      <c r="AG62" s="7" t="str">
        <f>+$A$24</f>
        <v/>
      </c>
      <c r="AH62" s="7" t="str">
        <f>IF(A62&lt;&gt;"",IF(AE62&lt;&gt;"",AE62,0)+IF(Y65&lt;&gt;"",Y65,0),"")</f>
        <v/>
      </c>
      <c r="AI62" s="106" t="str">
        <f>IF(AH62="","",IF(AH62&gt;0,ROUND(AH62/LARGE(AH50:AH64,1),3),0))</f>
        <v/>
      </c>
    </row>
    <row r="63" spans="1:35" ht="13.5" x14ac:dyDescent="0.25">
      <c r="A63" s="59" t="str">
        <f>+$A$25</f>
        <v/>
      </c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2"/>
      <c r="AC63" s="23"/>
      <c r="AE63" s="29" t="str">
        <f t="shared" si="4"/>
        <v/>
      </c>
      <c r="AG63" s="7" t="str">
        <f>+$A$25</f>
        <v/>
      </c>
      <c r="AH63" s="7" t="str">
        <f>IF(A63&lt;&gt;"",IF(AE63&lt;&gt;"",AE63,0)+IF(AA65&lt;&gt;"",AA65,0),"")</f>
        <v/>
      </c>
      <c r="AI63" s="106" t="str">
        <f>IF(AH63="","",IF(AH63&gt;0,ROUND(AH63/LARGE(AH50:AH64,1),3),0))</f>
        <v/>
      </c>
    </row>
    <row r="64" spans="1:35" x14ac:dyDescent="0.2">
      <c r="A64" s="59" t="str">
        <f>+$A$26</f>
        <v/>
      </c>
      <c r="C64" s="3"/>
      <c r="AE64" s="26"/>
      <c r="AG64" s="40" t="str">
        <f>+$A$26</f>
        <v/>
      </c>
      <c r="AH64" s="40" t="str">
        <f>IF(A64&lt;&gt;"",IF(AE64&lt;&gt;"",AE64,0)+IF(AC65&lt;&gt;"",AC65,0),"")</f>
        <v/>
      </c>
      <c r="AI64" s="107" t="str">
        <f>IF(AH64="","",IF(AH64&gt;0,ROUND(AH64/LARGE(AH50:AH64,1),3),0))</f>
        <v/>
      </c>
    </row>
    <row r="65" spans="1:35" s="26" customFormat="1" x14ac:dyDescent="0.2">
      <c r="C65" s="27" t="str">
        <f>IF(C49="","",SUM(C50:C63))</f>
        <v/>
      </c>
      <c r="E65" s="27" t="str">
        <f>IF(E49="","",SUM(E50:E63))</f>
        <v/>
      </c>
      <c r="G65" s="27" t="str">
        <f>IF(G49="","",SUM(G50:G63))</f>
        <v/>
      </c>
      <c r="I65" s="27" t="str">
        <f>IF(I49="","",SUM(I50:I63))</f>
        <v/>
      </c>
      <c r="K65" s="27" t="str">
        <f>IF(K49="","",SUM(K50:K63))</f>
        <v/>
      </c>
      <c r="M65" s="27" t="str">
        <f>IF(M49="","",SUM(M50:M63))</f>
        <v/>
      </c>
      <c r="O65" s="27" t="str">
        <f>IF(O49="","",SUM(O50:O63))</f>
        <v/>
      </c>
      <c r="Q65" s="27" t="str">
        <f>IF(Q49="","",SUM(Q50:Q63))</f>
        <v/>
      </c>
      <c r="S65" s="27" t="str">
        <f>IF(S49="","",SUM(S50:S63))</f>
        <v/>
      </c>
      <c r="U65" s="27" t="str">
        <f>IF(U49="","",SUM(U50:U63))</f>
        <v/>
      </c>
      <c r="W65" s="27" t="str">
        <f>IF(W49="","",SUM(W50:W63))</f>
        <v/>
      </c>
      <c r="X65" s="27"/>
      <c r="Y65" s="27" t="str">
        <f>IF(Y49="","",SUM(Y50:Y63))</f>
        <v/>
      </c>
      <c r="AA65" s="27" t="str">
        <f>IF(AA49="","",SUM(AA50:AA63))</f>
        <v/>
      </c>
      <c r="AC65" s="27" t="str">
        <f>IF(AC49="","",SUM(AC50:AC63))</f>
        <v/>
      </c>
      <c r="AG65" s="41"/>
      <c r="AH65" s="93"/>
      <c r="AI65" s="41"/>
    </row>
    <row r="66" spans="1:35" ht="24" customHeight="1" x14ac:dyDescent="0.2">
      <c r="AC66" s="8" t="str">
        <f>"Firma ("&amp;Anagrafica!B90&amp;")"</f>
        <v>Firma (Commissario 2)</v>
      </c>
      <c r="AE66" s="88"/>
      <c r="AF66" s="88"/>
      <c r="AG66" s="89"/>
      <c r="AH66" s="88"/>
      <c r="AI66" s="88"/>
    </row>
    <row r="67" spans="1:35" ht="18.75" x14ac:dyDescent="0.3">
      <c r="A67" s="19" t="str">
        <f>IF(Anagrafica!A91&lt;&gt;"",Anagrafica!A91&amp;" - "&amp;Anagrafica!B91,"")</f>
        <v>3 - Commissario 3</v>
      </c>
      <c r="B67" s="20"/>
      <c r="D67" s="1"/>
    </row>
    <row r="68" spans="1:35" s="5" customFormat="1" ht="13.5" customHeight="1" x14ac:dyDescent="0.2">
      <c r="A68" s="4" t="s">
        <v>10</v>
      </c>
      <c r="C68" s="60" t="str">
        <f>$A$13</f>
        <v/>
      </c>
      <c r="E68" s="60" t="str">
        <f>+$A$14</f>
        <v/>
      </c>
      <c r="G68" s="60" t="str">
        <f>+$A$15</f>
        <v/>
      </c>
      <c r="I68" s="60" t="str">
        <f>+$A$16</f>
        <v/>
      </c>
      <c r="K68" s="60" t="str">
        <f>+$A$17</f>
        <v/>
      </c>
      <c r="M68" s="60" t="str">
        <f>+$A$18</f>
        <v/>
      </c>
      <c r="O68" s="60" t="str">
        <f>+$A$19</f>
        <v/>
      </c>
      <c r="Q68" s="60" t="str">
        <f>+$A$20</f>
        <v/>
      </c>
      <c r="S68" s="60" t="str">
        <f>+$A$21</f>
        <v/>
      </c>
      <c r="U68" s="60" t="str">
        <f>+$A$22</f>
        <v/>
      </c>
      <c r="W68" s="60" t="str">
        <f>+$A$23</f>
        <v/>
      </c>
      <c r="Y68" s="60" t="str">
        <f>+$A$24</f>
        <v/>
      </c>
      <c r="AA68" s="60" t="str">
        <f>+$A$25</f>
        <v/>
      </c>
      <c r="AC68" s="60" t="str">
        <f>+$A$26</f>
        <v/>
      </c>
      <c r="AE68" s="26"/>
      <c r="AG68" s="4" t="s">
        <v>10</v>
      </c>
      <c r="AH68" s="5" t="s">
        <v>1</v>
      </c>
      <c r="AI68" s="5" t="s">
        <v>0</v>
      </c>
    </row>
    <row r="69" spans="1:35" ht="13.5" x14ac:dyDescent="0.25">
      <c r="A69" s="59" t="str">
        <f>+$A$12</f>
        <v/>
      </c>
      <c r="B69" s="22"/>
      <c r="C69" s="23"/>
      <c r="D69" s="22"/>
      <c r="E69" s="23"/>
      <c r="F69" s="22"/>
      <c r="G69" s="23"/>
      <c r="H69" s="22"/>
      <c r="I69" s="23"/>
      <c r="J69" s="22"/>
      <c r="K69" s="23"/>
      <c r="L69" s="22"/>
      <c r="M69" s="23"/>
      <c r="N69" s="22"/>
      <c r="O69" s="23"/>
      <c r="P69" s="22"/>
      <c r="Q69" s="23"/>
      <c r="R69" s="22"/>
      <c r="S69" s="23"/>
      <c r="T69" s="22"/>
      <c r="U69" s="23"/>
      <c r="V69" s="22"/>
      <c r="W69" s="23"/>
      <c r="X69" s="22"/>
      <c r="Y69" s="23"/>
      <c r="Z69" s="22"/>
      <c r="AA69" s="23"/>
      <c r="AB69" s="22"/>
      <c r="AC69" s="23"/>
      <c r="AE69" s="29" t="str">
        <f t="shared" ref="AE69:AE82" si="5">IF(OR(A69="",AND(A69&lt;&gt;"",A70="")),"",SUM(B69,D69,F69,H69,J69,L69,N69,P69,R69,T69,V69,X69,Z69,AB69))</f>
        <v/>
      </c>
      <c r="AG69" s="6" t="str">
        <f>+$A$12</f>
        <v/>
      </c>
      <c r="AH69" s="6" t="str">
        <f>IF(A69&lt;&gt;"",AE69,"")</f>
        <v/>
      </c>
      <c r="AI69" s="105" t="str">
        <f>IF(AH69="","",IF(AH69&gt;0,ROUND(AH69/LARGE(AH69:AH83,1),3),0))</f>
        <v/>
      </c>
    </row>
    <row r="70" spans="1:35" ht="13.5" x14ac:dyDescent="0.25">
      <c r="A70" s="59" t="str">
        <f>+$A$13</f>
        <v/>
      </c>
      <c r="B70" s="24"/>
      <c r="C70" s="24"/>
      <c r="D70" s="22"/>
      <c r="E70" s="23"/>
      <c r="F70" s="22"/>
      <c r="G70" s="23"/>
      <c r="H70" s="22"/>
      <c r="I70" s="23"/>
      <c r="J70" s="22"/>
      <c r="K70" s="23"/>
      <c r="L70" s="22"/>
      <c r="M70" s="23"/>
      <c r="N70" s="22"/>
      <c r="O70" s="23"/>
      <c r="P70" s="22"/>
      <c r="Q70" s="23"/>
      <c r="R70" s="22"/>
      <c r="S70" s="23"/>
      <c r="T70" s="22"/>
      <c r="U70" s="23"/>
      <c r="V70" s="22"/>
      <c r="W70" s="23"/>
      <c r="X70" s="22"/>
      <c r="Y70" s="23"/>
      <c r="Z70" s="22"/>
      <c r="AA70" s="23"/>
      <c r="AB70" s="22"/>
      <c r="AC70" s="23"/>
      <c r="AE70" s="29" t="str">
        <f t="shared" si="5"/>
        <v/>
      </c>
      <c r="AG70" s="7" t="str">
        <f>+$A$13</f>
        <v/>
      </c>
      <c r="AH70" s="7" t="str">
        <f>IF(A70&lt;&gt;"",IF(AE70&lt;&gt;"",AE70,0)+IF(C84&lt;&gt;"",C84,0),"")</f>
        <v/>
      </c>
      <c r="AI70" s="106" t="str">
        <f>IF(AH70="","",IF(AH70&gt;0,ROUND(AH70/LARGE(AH69:AH83,1),3),0))</f>
        <v/>
      </c>
    </row>
    <row r="71" spans="1:35" ht="13.5" x14ac:dyDescent="0.25">
      <c r="A71" s="59" t="str">
        <f>+$A$14</f>
        <v/>
      </c>
      <c r="B71" s="24"/>
      <c r="C71" s="24"/>
      <c r="D71" s="24"/>
      <c r="E71" s="24"/>
      <c r="F71" s="22"/>
      <c r="G71" s="23"/>
      <c r="H71" s="22"/>
      <c r="I71" s="23"/>
      <c r="J71" s="22"/>
      <c r="K71" s="23"/>
      <c r="L71" s="22"/>
      <c r="M71" s="23"/>
      <c r="N71" s="22"/>
      <c r="O71" s="23"/>
      <c r="P71" s="22"/>
      <c r="Q71" s="23"/>
      <c r="R71" s="22"/>
      <c r="S71" s="23"/>
      <c r="T71" s="22"/>
      <c r="U71" s="23"/>
      <c r="V71" s="22"/>
      <c r="W71" s="23"/>
      <c r="X71" s="22"/>
      <c r="Y71" s="23"/>
      <c r="Z71" s="22"/>
      <c r="AA71" s="23"/>
      <c r="AB71" s="22"/>
      <c r="AC71" s="23"/>
      <c r="AE71" s="29" t="str">
        <f t="shared" si="5"/>
        <v/>
      </c>
      <c r="AG71" s="7" t="str">
        <f>+$A$14</f>
        <v/>
      </c>
      <c r="AH71" s="7" t="str">
        <f>IF(A71&lt;&gt;"",IF(AE71&lt;&gt;"",AE71,0)+IF(E84&lt;&gt;"",E84,0),"")</f>
        <v/>
      </c>
      <c r="AI71" s="106" t="str">
        <f>IF(AH71="","",IF(AH71&gt;0,ROUND(AH71/LARGE(AH69:AH83,1),3),0))</f>
        <v/>
      </c>
    </row>
    <row r="72" spans="1:35" ht="13.5" x14ac:dyDescent="0.25">
      <c r="A72" s="59" t="str">
        <f>+$A$15</f>
        <v/>
      </c>
      <c r="B72" s="24"/>
      <c r="C72" s="24"/>
      <c r="D72" s="24"/>
      <c r="E72" s="24"/>
      <c r="F72" s="24"/>
      <c r="G72" s="24"/>
      <c r="H72" s="22"/>
      <c r="I72" s="23"/>
      <c r="J72" s="22"/>
      <c r="K72" s="23"/>
      <c r="L72" s="22"/>
      <c r="M72" s="23"/>
      <c r="N72" s="22"/>
      <c r="O72" s="23"/>
      <c r="P72" s="22"/>
      <c r="Q72" s="23"/>
      <c r="R72" s="22"/>
      <c r="S72" s="23"/>
      <c r="T72" s="22"/>
      <c r="U72" s="23"/>
      <c r="V72" s="22"/>
      <c r="W72" s="23"/>
      <c r="X72" s="22"/>
      <c r="Y72" s="23"/>
      <c r="Z72" s="22"/>
      <c r="AA72" s="23"/>
      <c r="AB72" s="22"/>
      <c r="AC72" s="23"/>
      <c r="AE72" s="29" t="str">
        <f t="shared" si="5"/>
        <v/>
      </c>
      <c r="AG72" s="7" t="str">
        <f>+$A$15</f>
        <v/>
      </c>
      <c r="AH72" s="7" t="str">
        <f>IF(A72&lt;&gt;"",IF(AE72&lt;&gt;"",AE72,0)+IF(G84&lt;&gt;"",G84,0),"")</f>
        <v/>
      </c>
      <c r="AI72" s="106" t="str">
        <f>IF(AH72="","",IF(AH72&gt;0,ROUND(AH72/LARGE(AH69:AH83,1),3),0))</f>
        <v/>
      </c>
    </row>
    <row r="73" spans="1:35" ht="13.5" x14ac:dyDescent="0.25">
      <c r="A73" s="59" t="str">
        <f>+$A$16</f>
        <v/>
      </c>
      <c r="B73" s="24"/>
      <c r="C73" s="24"/>
      <c r="D73" s="24"/>
      <c r="E73" s="24"/>
      <c r="F73" s="24"/>
      <c r="G73" s="24"/>
      <c r="H73" s="24"/>
      <c r="I73" s="24"/>
      <c r="J73" s="22"/>
      <c r="K73" s="23"/>
      <c r="L73" s="22"/>
      <c r="M73" s="23"/>
      <c r="N73" s="22"/>
      <c r="O73" s="23"/>
      <c r="P73" s="22"/>
      <c r="Q73" s="23"/>
      <c r="R73" s="22"/>
      <c r="S73" s="23"/>
      <c r="T73" s="22"/>
      <c r="U73" s="23"/>
      <c r="V73" s="22"/>
      <c r="W73" s="23"/>
      <c r="X73" s="22"/>
      <c r="Y73" s="23"/>
      <c r="Z73" s="22"/>
      <c r="AA73" s="23"/>
      <c r="AB73" s="22"/>
      <c r="AC73" s="23"/>
      <c r="AE73" s="29" t="str">
        <f t="shared" si="5"/>
        <v/>
      </c>
      <c r="AG73" s="7" t="str">
        <f>+$A$16</f>
        <v/>
      </c>
      <c r="AH73" s="7" t="str">
        <f>IF(A73&lt;&gt;"",IF(AE73&lt;&gt;"",AE73,0)+IF(I84&lt;&gt;"",I84,0),"")</f>
        <v/>
      </c>
      <c r="AI73" s="106" t="str">
        <f>IF(AH73="","",IF(AH73&gt;0,ROUND(AH73/LARGE(AH69:AH83,1),3),0))</f>
        <v/>
      </c>
    </row>
    <row r="74" spans="1:35" ht="13.5" x14ac:dyDescent="0.25">
      <c r="A74" s="59" t="str">
        <f>+$A$17</f>
        <v/>
      </c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2"/>
      <c r="M74" s="23"/>
      <c r="N74" s="22"/>
      <c r="O74" s="23"/>
      <c r="P74" s="22"/>
      <c r="Q74" s="23"/>
      <c r="R74" s="22"/>
      <c r="S74" s="23"/>
      <c r="T74" s="22"/>
      <c r="U74" s="23"/>
      <c r="V74" s="22"/>
      <c r="W74" s="23"/>
      <c r="X74" s="22"/>
      <c r="Y74" s="23"/>
      <c r="Z74" s="22"/>
      <c r="AA74" s="23"/>
      <c r="AB74" s="22"/>
      <c r="AC74" s="23"/>
      <c r="AE74" s="29" t="str">
        <f t="shared" si="5"/>
        <v/>
      </c>
      <c r="AG74" s="7" t="str">
        <f>+$A$17</f>
        <v/>
      </c>
      <c r="AH74" s="7" t="str">
        <f>IF(A74&lt;&gt;"",IF(AE74&lt;&gt;"",AE74,0)+IF(K84&lt;&gt;"",K84,0),"")</f>
        <v/>
      </c>
      <c r="AI74" s="106" t="str">
        <f>IF(AH74="","",IF(AH74&gt;0,ROUND(AH74/LARGE(AH69:AH83,1),3),0))</f>
        <v/>
      </c>
    </row>
    <row r="75" spans="1:35" ht="13.5" x14ac:dyDescent="0.25">
      <c r="A75" s="59" t="str">
        <f>+$A$18</f>
        <v/>
      </c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2"/>
      <c r="O75" s="23"/>
      <c r="P75" s="22"/>
      <c r="Q75" s="23"/>
      <c r="R75" s="22"/>
      <c r="S75" s="23"/>
      <c r="T75" s="22"/>
      <c r="U75" s="23"/>
      <c r="V75" s="22"/>
      <c r="W75" s="23"/>
      <c r="X75" s="22"/>
      <c r="Y75" s="23"/>
      <c r="Z75" s="22"/>
      <c r="AA75" s="23"/>
      <c r="AB75" s="22"/>
      <c r="AC75" s="23"/>
      <c r="AE75" s="29" t="str">
        <f t="shared" si="5"/>
        <v/>
      </c>
      <c r="AG75" s="7" t="str">
        <f>+$A$18</f>
        <v/>
      </c>
      <c r="AH75" s="7" t="str">
        <f>IF(A75&lt;&gt;"",IF(AE75&lt;&gt;"",AE75,0)+IF(M84&lt;&gt;"",M84,0),"")</f>
        <v/>
      </c>
      <c r="AI75" s="106" t="str">
        <f>IF(AH75="","",IF(AH75&gt;0,ROUND(AH75/LARGE(AH69:AH83,1),3),0))</f>
        <v/>
      </c>
    </row>
    <row r="76" spans="1:35" ht="13.5" x14ac:dyDescent="0.25">
      <c r="A76" s="59" t="str">
        <f>+$A$19</f>
        <v/>
      </c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2"/>
      <c r="Q76" s="23"/>
      <c r="R76" s="22"/>
      <c r="S76" s="23"/>
      <c r="T76" s="22"/>
      <c r="U76" s="23"/>
      <c r="V76" s="22"/>
      <c r="W76" s="23"/>
      <c r="X76" s="22"/>
      <c r="Y76" s="23"/>
      <c r="Z76" s="22"/>
      <c r="AA76" s="23"/>
      <c r="AB76" s="22"/>
      <c r="AC76" s="23"/>
      <c r="AE76" s="29" t="str">
        <f t="shared" si="5"/>
        <v/>
      </c>
      <c r="AG76" s="7" t="str">
        <f>+$A$19</f>
        <v/>
      </c>
      <c r="AH76" s="7" t="str">
        <f>IF(A76&lt;&gt;"",IF(AE76&lt;&gt;"",AE76,0)+IF(O84&lt;&gt;"",O84,0),"")</f>
        <v/>
      </c>
      <c r="AI76" s="106" t="str">
        <f>IF(AH76="","",IF(AH76&gt;0,ROUND(AH76/LARGE(AH69:AH83,1),3),0))</f>
        <v/>
      </c>
    </row>
    <row r="77" spans="1:35" ht="13.5" x14ac:dyDescent="0.25">
      <c r="A77" s="59" t="str">
        <f>+$A$20</f>
        <v/>
      </c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2"/>
      <c r="S77" s="23"/>
      <c r="T77" s="22"/>
      <c r="U77" s="23"/>
      <c r="V77" s="22"/>
      <c r="W77" s="23"/>
      <c r="X77" s="22"/>
      <c r="Y77" s="23"/>
      <c r="Z77" s="22"/>
      <c r="AA77" s="23"/>
      <c r="AB77" s="22"/>
      <c r="AC77" s="23"/>
      <c r="AE77" s="29" t="str">
        <f t="shared" si="5"/>
        <v/>
      </c>
      <c r="AG77" s="7" t="str">
        <f>+$A$20</f>
        <v/>
      </c>
      <c r="AH77" s="7" t="str">
        <f>IF(A77&lt;&gt;"",IF(AE77&lt;&gt;"",AE77,0)+IF(Q84&lt;&gt;"",Q84,0),"")</f>
        <v/>
      </c>
      <c r="AI77" s="106" t="str">
        <f>IF(AH77="","",IF(AH77&gt;0,ROUND(AH77/LARGE(AH69:AH83,1),3),0))</f>
        <v/>
      </c>
    </row>
    <row r="78" spans="1:35" ht="13.5" x14ac:dyDescent="0.25">
      <c r="A78" s="59" t="str">
        <f>+$A$21</f>
        <v/>
      </c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2"/>
      <c r="U78" s="23"/>
      <c r="V78" s="22"/>
      <c r="W78" s="23"/>
      <c r="X78" s="22"/>
      <c r="Y78" s="23"/>
      <c r="Z78" s="22"/>
      <c r="AA78" s="23"/>
      <c r="AB78" s="22"/>
      <c r="AC78" s="23"/>
      <c r="AE78" s="29" t="str">
        <f t="shared" si="5"/>
        <v/>
      </c>
      <c r="AG78" s="7" t="str">
        <f>+$A$21</f>
        <v/>
      </c>
      <c r="AH78" s="7" t="str">
        <f>IF(A78&lt;&gt;"",IF(AE78&lt;&gt;"",AE78,0)+IF(S84&lt;&gt;"",S84,0),"")</f>
        <v/>
      </c>
      <c r="AI78" s="106" t="str">
        <f>IF(AH78="","",IF(AH78&gt;0,ROUND(AH78/LARGE(AH69:AH83,1),3),0))</f>
        <v/>
      </c>
    </row>
    <row r="79" spans="1:35" ht="13.5" x14ac:dyDescent="0.25">
      <c r="A79" s="59" t="str">
        <f>+$A$22</f>
        <v/>
      </c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2"/>
      <c r="W79" s="23"/>
      <c r="X79" s="22"/>
      <c r="Y79" s="23"/>
      <c r="Z79" s="22"/>
      <c r="AA79" s="23"/>
      <c r="AB79" s="22"/>
      <c r="AC79" s="23"/>
      <c r="AE79" s="29" t="str">
        <f t="shared" si="5"/>
        <v/>
      </c>
      <c r="AG79" s="7" t="str">
        <f>+$A$22</f>
        <v/>
      </c>
      <c r="AH79" s="7" t="str">
        <f>IF(A79&lt;&gt;"",IF(AE79&lt;&gt;"",AE79,0)+IF(U84&lt;&gt;"",U84,0),"")</f>
        <v/>
      </c>
      <c r="AI79" s="106" t="str">
        <f>IF(AH79="","",IF(AH79&gt;0,ROUND(AH79/LARGE(AH69:AH83,1),3),0))</f>
        <v/>
      </c>
    </row>
    <row r="80" spans="1:35" ht="13.5" x14ac:dyDescent="0.25">
      <c r="A80" s="59" t="str">
        <f>+$A$23</f>
        <v/>
      </c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2"/>
      <c r="Y80" s="23"/>
      <c r="Z80" s="22"/>
      <c r="AA80" s="23"/>
      <c r="AB80" s="22"/>
      <c r="AC80" s="23"/>
      <c r="AE80" s="29" t="str">
        <f t="shared" si="5"/>
        <v/>
      </c>
      <c r="AG80" s="7" t="str">
        <f>+$A$23</f>
        <v/>
      </c>
      <c r="AH80" s="7" t="str">
        <f>IF(A80&lt;&gt;"",IF(AE80&lt;&gt;"",AE80,0)+IF(W84&lt;&gt;"",W84,0),"")</f>
        <v/>
      </c>
      <c r="AI80" s="106" t="str">
        <f>IF(AH80="","",IF(AH80&gt;0,ROUND(AH80/LARGE(AH69:AH83,1),3),0))</f>
        <v/>
      </c>
    </row>
    <row r="81" spans="1:35" ht="13.5" x14ac:dyDescent="0.25">
      <c r="A81" s="59" t="str">
        <f>+$A$24</f>
        <v/>
      </c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2"/>
      <c r="AA81" s="23"/>
      <c r="AB81" s="22"/>
      <c r="AC81" s="23"/>
      <c r="AE81" s="29" t="str">
        <f t="shared" si="5"/>
        <v/>
      </c>
      <c r="AG81" s="7" t="str">
        <f>+$A$24</f>
        <v/>
      </c>
      <c r="AH81" s="7" t="str">
        <f>IF(A81&lt;&gt;"",IF(AE81&lt;&gt;"",AE81,0)+IF(Y84&lt;&gt;"",Y84,0),"")</f>
        <v/>
      </c>
      <c r="AI81" s="106" t="str">
        <f>IF(AH81="","",IF(AH81&gt;0,ROUND(AH81/LARGE(AH69:AH83,1),3),0))</f>
        <v/>
      </c>
    </row>
    <row r="82" spans="1:35" ht="13.5" x14ac:dyDescent="0.25">
      <c r="A82" s="59" t="str">
        <f>+$A$25</f>
        <v/>
      </c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2"/>
      <c r="AC82" s="23"/>
      <c r="AE82" s="29" t="str">
        <f t="shared" si="5"/>
        <v/>
      </c>
      <c r="AG82" s="7" t="str">
        <f>+$A$25</f>
        <v/>
      </c>
      <c r="AH82" s="7" t="str">
        <f>IF(A82&lt;&gt;"",IF(AE82&lt;&gt;"",AE82,0)+IF(AA84&lt;&gt;"",AA84,0),"")</f>
        <v/>
      </c>
      <c r="AI82" s="106" t="str">
        <f>IF(AH82="","",IF(AH82&gt;0,ROUND(AH82/LARGE(AH69:AH83,1),3),0))</f>
        <v/>
      </c>
    </row>
    <row r="83" spans="1:35" x14ac:dyDescent="0.2">
      <c r="A83" s="59" t="str">
        <f>+$A$26</f>
        <v/>
      </c>
      <c r="C83" s="3"/>
      <c r="AE83" s="26"/>
      <c r="AG83" s="40" t="str">
        <f>+$A$26</f>
        <v/>
      </c>
      <c r="AH83" s="40" t="str">
        <f>IF(A83&lt;&gt;"",IF(AE83&lt;&gt;"",AE83,0)+IF(AC84&lt;&gt;"",AC84,0),"")</f>
        <v/>
      </c>
      <c r="AI83" s="107" t="str">
        <f>IF(AH83="","",IF(AH83&gt;0,ROUND(AH83/LARGE(AH69:AH83,1),3),0))</f>
        <v/>
      </c>
    </row>
    <row r="84" spans="1:35" s="26" customFormat="1" x14ac:dyDescent="0.2">
      <c r="C84" s="27" t="str">
        <f>IF(C68="","",SUM(C69:C82))</f>
        <v/>
      </c>
      <c r="E84" s="27" t="str">
        <f>IF(E68="","",SUM(E69:E82))</f>
        <v/>
      </c>
      <c r="G84" s="27" t="str">
        <f>IF(G68="","",SUM(G69:G82))</f>
        <v/>
      </c>
      <c r="I84" s="27" t="str">
        <f>IF(I68="","",SUM(I69:I82))</f>
        <v/>
      </c>
      <c r="K84" s="27" t="str">
        <f>IF(K68="","",SUM(K69:K82))</f>
        <v/>
      </c>
      <c r="M84" s="27" t="str">
        <f>IF(M68="","",SUM(M69:M82))</f>
        <v/>
      </c>
      <c r="O84" s="27" t="str">
        <f>IF(O68="","",SUM(O69:O82))</f>
        <v/>
      </c>
      <c r="Q84" s="27" t="str">
        <f>IF(Q68="","",SUM(Q69:Q82))</f>
        <v/>
      </c>
      <c r="S84" s="27" t="str">
        <f>IF(S68="","",SUM(S69:S82))</f>
        <v/>
      </c>
      <c r="U84" s="27" t="str">
        <f>IF(U68="","",SUM(U69:U82))</f>
        <v/>
      </c>
      <c r="W84" s="27" t="str">
        <f>IF(W68="","",SUM(W69:W82))</f>
        <v/>
      </c>
      <c r="X84" s="27"/>
      <c r="Y84" s="27" t="str">
        <f>IF(Y68="","",SUM(Y69:Y82))</f>
        <v/>
      </c>
      <c r="AA84" s="27" t="str">
        <f>IF(AA68="","",SUM(AA69:AA82))</f>
        <v/>
      </c>
      <c r="AC84" s="27" t="str">
        <f>IF(AC68="","",SUM(AC69:AC82))</f>
        <v/>
      </c>
      <c r="AG84" s="41"/>
      <c r="AH84" s="93"/>
      <c r="AI84" s="41"/>
    </row>
    <row r="85" spans="1:35" ht="24" customHeight="1" x14ac:dyDescent="0.2">
      <c r="AC85" s="8" t="str">
        <f>"Firma ("&amp;Anagrafica!B91&amp;")"</f>
        <v>Firma (Commissario 3)</v>
      </c>
      <c r="AE85" s="88"/>
      <c r="AF85" s="88"/>
      <c r="AG85" s="89"/>
      <c r="AH85" s="88"/>
      <c r="AI85" s="88"/>
    </row>
    <row r="86" spans="1:35" ht="18.75" x14ac:dyDescent="0.3">
      <c r="A86" s="19" t="str">
        <f>IF(Anagrafica!A92&lt;&gt;"",Anagrafica!A92&amp;" - "&amp;Anagrafica!B92,"")</f>
        <v/>
      </c>
      <c r="B86" s="20"/>
      <c r="D86" s="1"/>
      <c r="AE86" s="90"/>
      <c r="AF86" s="90"/>
      <c r="AG86" s="91"/>
      <c r="AH86" s="90"/>
      <c r="AI86" s="90"/>
    </row>
    <row r="87" spans="1:35" s="5" customFormat="1" ht="13.5" customHeight="1" x14ac:dyDescent="0.2">
      <c r="A87" s="4" t="s">
        <v>10</v>
      </c>
      <c r="C87" s="60" t="str">
        <f>$A$13</f>
        <v/>
      </c>
      <c r="E87" s="60" t="str">
        <f>+$A$14</f>
        <v/>
      </c>
      <c r="G87" s="60" t="str">
        <f>+$A$15</f>
        <v/>
      </c>
      <c r="I87" s="60" t="str">
        <f>+$A$16</f>
        <v/>
      </c>
      <c r="K87" s="60" t="str">
        <f>+$A$17</f>
        <v/>
      </c>
      <c r="M87" s="60" t="str">
        <f>+$A$18</f>
        <v/>
      </c>
      <c r="O87" s="60" t="str">
        <f>+$A$19</f>
        <v/>
      </c>
      <c r="Q87" s="60" t="str">
        <f>+$A$20</f>
        <v/>
      </c>
      <c r="S87" s="60" t="str">
        <f>+$A$21</f>
        <v/>
      </c>
      <c r="U87" s="60" t="str">
        <f>+$A$22</f>
        <v/>
      </c>
      <c r="W87" s="60" t="str">
        <f>+$A$23</f>
        <v/>
      </c>
      <c r="Y87" s="60" t="str">
        <f>+$A$24</f>
        <v/>
      </c>
      <c r="AA87" s="60" t="str">
        <f>+$A$25</f>
        <v/>
      </c>
      <c r="AC87" s="60" t="str">
        <f>+$A$26</f>
        <v/>
      </c>
      <c r="AE87" s="26"/>
      <c r="AG87" s="4" t="s">
        <v>10</v>
      </c>
      <c r="AH87" s="5" t="s">
        <v>1</v>
      </c>
      <c r="AI87" s="5" t="s">
        <v>0</v>
      </c>
    </row>
    <row r="88" spans="1:35" ht="13.5" x14ac:dyDescent="0.25">
      <c r="A88" s="59" t="str">
        <f>+$A$12</f>
        <v/>
      </c>
      <c r="B88" s="22"/>
      <c r="C88" s="23"/>
      <c r="D88" s="22"/>
      <c r="E88" s="23"/>
      <c r="F88" s="22"/>
      <c r="G88" s="23"/>
      <c r="H88" s="22"/>
      <c r="I88" s="23"/>
      <c r="J88" s="22"/>
      <c r="K88" s="23"/>
      <c r="L88" s="22"/>
      <c r="M88" s="23"/>
      <c r="N88" s="22"/>
      <c r="O88" s="23"/>
      <c r="P88" s="22"/>
      <c r="Q88" s="23"/>
      <c r="R88" s="22"/>
      <c r="S88" s="23"/>
      <c r="T88" s="22"/>
      <c r="U88" s="23"/>
      <c r="V88" s="22"/>
      <c r="W88" s="23"/>
      <c r="X88" s="22"/>
      <c r="Y88" s="23"/>
      <c r="Z88" s="22"/>
      <c r="AA88" s="23"/>
      <c r="AB88" s="22"/>
      <c r="AC88" s="23"/>
      <c r="AE88" s="29" t="str">
        <f t="shared" ref="AE88:AE101" si="6">IF(OR(A88="",AND(A88&lt;&gt;"",A89="")),"",SUM(B88,D88,F88,H88,J88,L88,N88,P88,R88,T88,V88,X88,Z88,AB88))</f>
        <v/>
      </c>
      <c r="AG88" s="6" t="str">
        <f>+$A$12</f>
        <v/>
      </c>
      <c r="AH88" s="6" t="str">
        <f>IF(A88&lt;&gt;"",AE88,"")</f>
        <v/>
      </c>
      <c r="AI88" s="105" t="str">
        <f>IF(AH88="","",IF(AH88&gt;0,ROUND(AH88/LARGE(AH88:AH102,1),3),0))</f>
        <v/>
      </c>
    </row>
    <row r="89" spans="1:35" ht="13.5" x14ac:dyDescent="0.25">
      <c r="A89" s="59" t="str">
        <f>+$A$13</f>
        <v/>
      </c>
      <c r="B89" s="24"/>
      <c r="C89" s="24"/>
      <c r="D89" s="22"/>
      <c r="E89" s="23"/>
      <c r="F89" s="22"/>
      <c r="G89" s="23"/>
      <c r="H89" s="22"/>
      <c r="I89" s="23"/>
      <c r="J89" s="22"/>
      <c r="K89" s="23"/>
      <c r="L89" s="22"/>
      <c r="M89" s="23"/>
      <c r="N89" s="22"/>
      <c r="O89" s="23"/>
      <c r="P89" s="22"/>
      <c r="Q89" s="23"/>
      <c r="R89" s="22"/>
      <c r="S89" s="23"/>
      <c r="T89" s="22"/>
      <c r="U89" s="23"/>
      <c r="V89" s="22"/>
      <c r="W89" s="23"/>
      <c r="X89" s="22"/>
      <c r="Y89" s="23"/>
      <c r="Z89" s="22"/>
      <c r="AA89" s="23"/>
      <c r="AB89" s="22"/>
      <c r="AC89" s="23"/>
      <c r="AE89" s="29" t="str">
        <f t="shared" si="6"/>
        <v/>
      </c>
      <c r="AG89" s="7" t="str">
        <f>+$A$13</f>
        <v/>
      </c>
      <c r="AH89" s="7" t="str">
        <f>IF(A89&lt;&gt;"",IF(AE89&lt;&gt;"",AE89,0)+IF(C103&lt;&gt;"",C103,0),"")</f>
        <v/>
      </c>
      <c r="AI89" s="106" t="str">
        <f>IF(AH89="","",IF(AH89&gt;0,ROUND(AH89/LARGE(AH88:AH102,1),3),0))</f>
        <v/>
      </c>
    </row>
    <row r="90" spans="1:35" ht="13.5" x14ac:dyDescent="0.25">
      <c r="A90" s="59" t="str">
        <f>+$A$14</f>
        <v/>
      </c>
      <c r="B90" s="24"/>
      <c r="C90" s="24"/>
      <c r="D90" s="24"/>
      <c r="E90" s="24"/>
      <c r="F90" s="22"/>
      <c r="G90" s="23"/>
      <c r="H90" s="22"/>
      <c r="I90" s="23"/>
      <c r="J90" s="22"/>
      <c r="K90" s="23"/>
      <c r="L90" s="22"/>
      <c r="M90" s="23"/>
      <c r="N90" s="22"/>
      <c r="O90" s="23"/>
      <c r="P90" s="22"/>
      <c r="Q90" s="23"/>
      <c r="R90" s="22"/>
      <c r="S90" s="23"/>
      <c r="T90" s="22"/>
      <c r="U90" s="23"/>
      <c r="V90" s="22"/>
      <c r="W90" s="23"/>
      <c r="X90" s="22"/>
      <c r="Y90" s="23"/>
      <c r="Z90" s="22"/>
      <c r="AA90" s="23"/>
      <c r="AB90" s="22"/>
      <c r="AC90" s="23"/>
      <c r="AE90" s="29" t="str">
        <f t="shared" si="6"/>
        <v/>
      </c>
      <c r="AG90" s="7" t="str">
        <f>+$A$14</f>
        <v/>
      </c>
      <c r="AH90" s="7" t="str">
        <f>IF(A90&lt;&gt;"",IF(AE90&lt;&gt;"",AE90,0)+IF(E103&lt;&gt;"",E103,0),"")</f>
        <v/>
      </c>
      <c r="AI90" s="106" t="str">
        <f>IF(AH90="","",IF(AH90&gt;0,ROUND(AH90/LARGE(AH88:AH102,1),3),0))</f>
        <v/>
      </c>
    </row>
    <row r="91" spans="1:35" ht="13.5" x14ac:dyDescent="0.25">
      <c r="A91" s="59" t="str">
        <f>+$A$15</f>
        <v/>
      </c>
      <c r="B91" s="24"/>
      <c r="C91" s="24"/>
      <c r="D91" s="24"/>
      <c r="E91" s="24"/>
      <c r="F91" s="24"/>
      <c r="G91" s="24"/>
      <c r="H91" s="22"/>
      <c r="I91" s="23"/>
      <c r="J91" s="22"/>
      <c r="K91" s="23"/>
      <c r="L91" s="22"/>
      <c r="M91" s="23"/>
      <c r="N91" s="22"/>
      <c r="O91" s="23"/>
      <c r="P91" s="22"/>
      <c r="Q91" s="23"/>
      <c r="R91" s="22"/>
      <c r="S91" s="23"/>
      <c r="T91" s="22"/>
      <c r="U91" s="23"/>
      <c r="V91" s="22"/>
      <c r="W91" s="23"/>
      <c r="X91" s="22"/>
      <c r="Y91" s="23"/>
      <c r="Z91" s="22"/>
      <c r="AA91" s="23"/>
      <c r="AB91" s="22"/>
      <c r="AC91" s="23"/>
      <c r="AE91" s="29" t="str">
        <f t="shared" si="6"/>
        <v/>
      </c>
      <c r="AG91" s="7" t="str">
        <f>+$A$15</f>
        <v/>
      </c>
      <c r="AH91" s="7" t="str">
        <f>IF(A91&lt;&gt;"",IF(AE91&lt;&gt;"",AE91,0)+IF(G103&lt;&gt;"",G103,0),"")</f>
        <v/>
      </c>
      <c r="AI91" s="106" t="str">
        <f>IF(AH91="","",IF(AH91&gt;0,ROUND(AH91/LARGE(AH88:AH102,1),3),0))</f>
        <v/>
      </c>
    </row>
    <row r="92" spans="1:35" ht="13.5" x14ac:dyDescent="0.25">
      <c r="A92" s="59" t="str">
        <f>+$A$16</f>
        <v/>
      </c>
      <c r="B92" s="24"/>
      <c r="C92" s="24"/>
      <c r="D92" s="24"/>
      <c r="E92" s="24"/>
      <c r="F92" s="24"/>
      <c r="G92" s="24"/>
      <c r="H92" s="24"/>
      <c r="I92" s="24"/>
      <c r="J92" s="22"/>
      <c r="K92" s="23"/>
      <c r="L92" s="22"/>
      <c r="M92" s="23"/>
      <c r="N92" s="22"/>
      <c r="O92" s="23"/>
      <c r="P92" s="22"/>
      <c r="Q92" s="23"/>
      <c r="R92" s="22"/>
      <c r="S92" s="23"/>
      <c r="T92" s="22"/>
      <c r="U92" s="23"/>
      <c r="V92" s="22"/>
      <c r="W92" s="23"/>
      <c r="X92" s="22"/>
      <c r="Y92" s="23"/>
      <c r="Z92" s="22"/>
      <c r="AA92" s="23"/>
      <c r="AB92" s="22"/>
      <c r="AC92" s="23"/>
      <c r="AE92" s="29" t="str">
        <f t="shared" si="6"/>
        <v/>
      </c>
      <c r="AG92" s="7" t="str">
        <f>+$A$16</f>
        <v/>
      </c>
      <c r="AH92" s="7" t="str">
        <f>IF(A92&lt;&gt;"",IF(AE92&lt;&gt;"",AE92,0)+IF(I103&lt;&gt;"",I103,0),"")</f>
        <v/>
      </c>
      <c r="AI92" s="106" t="str">
        <f>IF(AH92="","",IF(AH92&gt;0,ROUND(AH92/LARGE(AH88:AH102,1),3),0))</f>
        <v/>
      </c>
    </row>
    <row r="93" spans="1:35" ht="13.5" x14ac:dyDescent="0.25">
      <c r="A93" s="59" t="str">
        <f>+$A$17</f>
        <v/>
      </c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2"/>
      <c r="M93" s="23"/>
      <c r="N93" s="22"/>
      <c r="O93" s="23"/>
      <c r="P93" s="22"/>
      <c r="Q93" s="23"/>
      <c r="R93" s="22"/>
      <c r="S93" s="23"/>
      <c r="T93" s="22"/>
      <c r="U93" s="23"/>
      <c r="V93" s="22"/>
      <c r="W93" s="23"/>
      <c r="X93" s="22"/>
      <c r="Y93" s="23"/>
      <c r="Z93" s="22"/>
      <c r="AA93" s="23"/>
      <c r="AB93" s="22"/>
      <c r="AC93" s="23"/>
      <c r="AE93" s="29" t="str">
        <f t="shared" si="6"/>
        <v/>
      </c>
      <c r="AG93" s="7" t="str">
        <f>+$A$17</f>
        <v/>
      </c>
      <c r="AH93" s="7" t="str">
        <f>IF(A93&lt;&gt;"",IF(AE93&lt;&gt;"",AE93,0)+IF(K103&lt;&gt;"",K103,0),"")</f>
        <v/>
      </c>
      <c r="AI93" s="106" t="str">
        <f>IF(AH93="","",IF(AH93&gt;0,ROUND(AH93/LARGE(AH88:AH102,1),3),0))</f>
        <v/>
      </c>
    </row>
    <row r="94" spans="1:35" ht="13.5" x14ac:dyDescent="0.25">
      <c r="A94" s="59" t="str">
        <f>+$A$18</f>
        <v/>
      </c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2"/>
      <c r="O94" s="23"/>
      <c r="P94" s="22"/>
      <c r="Q94" s="23"/>
      <c r="R94" s="22"/>
      <c r="S94" s="23"/>
      <c r="T94" s="22"/>
      <c r="U94" s="23"/>
      <c r="V94" s="22"/>
      <c r="W94" s="23"/>
      <c r="X94" s="22"/>
      <c r="Y94" s="23"/>
      <c r="Z94" s="22"/>
      <c r="AA94" s="23"/>
      <c r="AB94" s="22"/>
      <c r="AC94" s="23"/>
      <c r="AE94" s="29" t="str">
        <f t="shared" si="6"/>
        <v/>
      </c>
      <c r="AG94" s="7" t="str">
        <f>+$A$18</f>
        <v/>
      </c>
      <c r="AH94" s="7" t="str">
        <f>IF(A94&lt;&gt;"",IF(AE94&lt;&gt;"",AE94,0)+IF(M103&lt;&gt;"",M103,0),"")</f>
        <v/>
      </c>
      <c r="AI94" s="106" t="str">
        <f>IF(AH94="","",IF(AH94&gt;0,ROUND(AH94/LARGE(AH88:AH102,1),3),0))</f>
        <v/>
      </c>
    </row>
    <row r="95" spans="1:35" ht="13.5" x14ac:dyDescent="0.25">
      <c r="A95" s="59" t="str">
        <f>+$A$19</f>
        <v/>
      </c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2"/>
      <c r="Q95" s="23"/>
      <c r="R95" s="22"/>
      <c r="S95" s="23"/>
      <c r="T95" s="22"/>
      <c r="U95" s="23"/>
      <c r="V95" s="22"/>
      <c r="W95" s="23"/>
      <c r="X95" s="22"/>
      <c r="Y95" s="23"/>
      <c r="Z95" s="22"/>
      <c r="AA95" s="23"/>
      <c r="AB95" s="22"/>
      <c r="AC95" s="23"/>
      <c r="AE95" s="29" t="str">
        <f t="shared" si="6"/>
        <v/>
      </c>
      <c r="AG95" s="7" t="str">
        <f>+$A$19</f>
        <v/>
      </c>
      <c r="AH95" s="7" t="str">
        <f>IF(A95&lt;&gt;"",IF(AE95&lt;&gt;"",AE95,0)+IF(O103&lt;&gt;"",O103,0),"")</f>
        <v/>
      </c>
      <c r="AI95" s="106" t="str">
        <f>IF(AH95="","",IF(AH95&gt;0,ROUND(AH95/LARGE(AH88:AH102,1),3),0))</f>
        <v/>
      </c>
    </row>
    <row r="96" spans="1:35" ht="13.5" x14ac:dyDescent="0.25">
      <c r="A96" s="59" t="str">
        <f>+$A$20</f>
        <v/>
      </c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2"/>
      <c r="S96" s="23"/>
      <c r="T96" s="22"/>
      <c r="U96" s="23"/>
      <c r="V96" s="22"/>
      <c r="W96" s="23"/>
      <c r="X96" s="22"/>
      <c r="Y96" s="23"/>
      <c r="Z96" s="22"/>
      <c r="AA96" s="23"/>
      <c r="AB96" s="22"/>
      <c r="AC96" s="23"/>
      <c r="AE96" s="29" t="str">
        <f t="shared" si="6"/>
        <v/>
      </c>
      <c r="AG96" s="7" t="str">
        <f>+$A$20</f>
        <v/>
      </c>
      <c r="AH96" s="7" t="str">
        <f>IF(A96&lt;&gt;"",IF(AE96&lt;&gt;"",AE96,0)+IF(Q103&lt;&gt;"",Q103,0),"")</f>
        <v/>
      </c>
      <c r="AI96" s="106" t="str">
        <f>IF(AH96="","",IF(AH96&gt;0,ROUND(AH96/LARGE(AH88:AH102,1),3),0))</f>
        <v/>
      </c>
    </row>
    <row r="97" spans="1:35" ht="13.5" x14ac:dyDescent="0.25">
      <c r="A97" s="59" t="str">
        <f>+$A$21</f>
        <v/>
      </c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2"/>
      <c r="U97" s="23"/>
      <c r="V97" s="22"/>
      <c r="W97" s="23"/>
      <c r="X97" s="22"/>
      <c r="Y97" s="23"/>
      <c r="Z97" s="22"/>
      <c r="AA97" s="23"/>
      <c r="AB97" s="22"/>
      <c r="AC97" s="23"/>
      <c r="AE97" s="29" t="str">
        <f t="shared" si="6"/>
        <v/>
      </c>
      <c r="AG97" s="7" t="str">
        <f>+$A$21</f>
        <v/>
      </c>
      <c r="AH97" s="7" t="str">
        <f>IF(A97&lt;&gt;"",IF(AE97&lt;&gt;"",AE97,0)+IF(S103&lt;&gt;"",S103,0),"")</f>
        <v/>
      </c>
      <c r="AI97" s="106" t="str">
        <f>IF(AH97="","",IF(AH97&gt;0,ROUND(AH97/LARGE(AH88:AH102,1),3),0))</f>
        <v/>
      </c>
    </row>
    <row r="98" spans="1:35" ht="13.5" x14ac:dyDescent="0.25">
      <c r="A98" s="59" t="str">
        <f>+$A$22</f>
        <v/>
      </c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2"/>
      <c r="W98" s="23"/>
      <c r="X98" s="22"/>
      <c r="Y98" s="23"/>
      <c r="Z98" s="22"/>
      <c r="AA98" s="23"/>
      <c r="AB98" s="22"/>
      <c r="AC98" s="23"/>
      <c r="AE98" s="29" t="str">
        <f t="shared" si="6"/>
        <v/>
      </c>
      <c r="AG98" s="7" t="str">
        <f>+$A$22</f>
        <v/>
      </c>
      <c r="AH98" s="7" t="str">
        <f>IF(A98&lt;&gt;"",IF(AE98&lt;&gt;"",AE98,0)+IF(U103&lt;&gt;"",U103,0),"")</f>
        <v/>
      </c>
      <c r="AI98" s="106" t="str">
        <f>IF(AH98="","",IF(AH98&gt;0,ROUND(AH98/LARGE(AH88:AH102,1),3),0))</f>
        <v/>
      </c>
    </row>
    <row r="99" spans="1:35" ht="13.5" x14ac:dyDescent="0.25">
      <c r="A99" s="59" t="str">
        <f>+$A$23</f>
        <v/>
      </c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2"/>
      <c r="Y99" s="23"/>
      <c r="Z99" s="22"/>
      <c r="AA99" s="23"/>
      <c r="AB99" s="22"/>
      <c r="AC99" s="23"/>
      <c r="AE99" s="29" t="str">
        <f t="shared" si="6"/>
        <v/>
      </c>
      <c r="AG99" s="7" t="str">
        <f>+$A$23</f>
        <v/>
      </c>
      <c r="AH99" s="7" t="str">
        <f>IF(A99&lt;&gt;"",IF(AE99&lt;&gt;"",AE99,0)+IF(W103&lt;&gt;"",W103,0),"")</f>
        <v/>
      </c>
      <c r="AI99" s="106" t="str">
        <f>IF(AH99="","",IF(AH99&gt;0,ROUND(AH99/LARGE(AH88:AH102,1),3),0))</f>
        <v/>
      </c>
    </row>
    <row r="100" spans="1:35" ht="13.5" x14ac:dyDescent="0.25">
      <c r="A100" s="59" t="str">
        <f>+$A$24</f>
        <v/>
      </c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2"/>
      <c r="AA100" s="23"/>
      <c r="AB100" s="22"/>
      <c r="AC100" s="23"/>
      <c r="AE100" s="29" t="str">
        <f t="shared" si="6"/>
        <v/>
      </c>
      <c r="AG100" s="7" t="str">
        <f>+$A$24</f>
        <v/>
      </c>
      <c r="AH100" s="7" t="str">
        <f>IF(A100&lt;&gt;"",IF(AE100&lt;&gt;"",AE100,0)+IF(Y103&lt;&gt;"",Y103,0),"")</f>
        <v/>
      </c>
      <c r="AI100" s="106" t="str">
        <f>IF(AH100="","",IF(AH100&gt;0,ROUND(AH100/LARGE(AH88:AH102,1),3),0))</f>
        <v/>
      </c>
    </row>
    <row r="101" spans="1:35" ht="13.5" x14ac:dyDescent="0.25">
      <c r="A101" s="59" t="str">
        <f>+$A$25</f>
        <v/>
      </c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2"/>
      <c r="AC101" s="23"/>
      <c r="AE101" s="29" t="str">
        <f t="shared" si="6"/>
        <v/>
      </c>
      <c r="AG101" s="7" t="str">
        <f>+$A$25</f>
        <v/>
      </c>
      <c r="AH101" s="7" t="str">
        <f>IF(A101&lt;&gt;"",IF(AE101&lt;&gt;"",AE101,0)+IF(AA103&lt;&gt;"",AA103,0),"")</f>
        <v/>
      </c>
      <c r="AI101" s="106" t="str">
        <f>IF(AH101="","",IF(AH101&gt;0,ROUND(AH101/LARGE(AH88:AH102,1),3),0))</f>
        <v/>
      </c>
    </row>
    <row r="102" spans="1:35" x14ac:dyDescent="0.2">
      <c r="A102" s="59" t="str">
        <f>+$A$26</f>
        <v/>
      </c>
      <c r="C102" s="3"/>
      <c r="AE102" s="26"/>
      <c r="AG102" s="40" t="str">
        <f>+$A$26</f>
        <v/>
      </c>
      <c r="AH102" s="40" t="str">
        <f>IF(A102&lt;&gt;"",IF(AE102&lt;&gt;"",AE102,0)+IF(AC103&lt;&gt;"",AC103,0),"")</f>
        <v/>
      </c>
      <c r="AI102" s="107" t="str">
        <f>IF(AH102="","",IF(AH102&gt;0,ROUND(AH102/LARGE(AH88:AH102,1),3),0))</f>
        <v/>
      </c>
    </row>
    <row r="103" spans="1:35" s="26" customFormat="1" x14ac:dyDescent="0.2">
      <c r="C103" s="27" t="str">
        <f>IF(C87="","",SUM(C88:C101))</f>
        <v/>
      </c>
      <c r="E103" s="27" t="str">
        <f>IF(E87="","",SUM(E88:E101))</f>
        <v/>
      </c>
      <c r="G103" s="27" t="str">
        <f>IF(G87="","",SUM(G88:G101))</f>
        <v/>
      </c>
      <c r="I103" s="27" t="str">
        <f>IF(I87="","",SUM(I88:I101))</f>
        <v/>
      </c>
      <c r="K103" s="27" t="str">
        <f>IF(K87="","",SUM(K88:K101))</f>
        <v/>
      </c>
      <c r="M103" s="27" t="str">
        <f>IF(M87="","",SUM(M88:M101))</f>
        <v/>
      </c>
      <c r="O103" s="27" t="str">
        <f>IF(O87="","",SUM(O88:O101))</f>
        <v/>
      </c>
      <c r="Q103" s="27" t="str">
        <f>IF(Q87="","",SUM(Q88:Q101))</f>
        <v/>
      </c>
      <c r="S103" s="27" t="str">
        <f>IF(S87="","",SUM(S88:S101))</f>
        <v/>
      </c>
      <c r="U103" s="27" t="str">
        <f>IF(U87="","",SUM(U88:U101))</f>
        <v/>
      </c>
      <c r="W103" s="27" t="str">
        <f>IF(W87="","",SUM(W88:W101))</f>
        <v/>
      </c>
      <c r="X103" s="27"/>
      <c r="Y103" s="27" t="str">
        <f>IF(Y87="","",SUM(Y88:Y101))</f>
        <v/>
      </c>
      <c r="AA103" s="27" t="str">
        <f>IF(AA87="","",SUM(AA88:AA101))</f>
        <v/>
      </c>
      <c r="AC103" s="27" t="str">
        <f>IF(AC87="","",SUM(AC88:AC101))</f>
        <v/>
      </c>
      <c r="AG103" s="41"/>
      <c r="AH103" s="93"/>
      <c r="AI103" s="41"/>
    </row>
    <row r="104" spans="1:35" ht="24" customHeight="1" x14ac:dyDescent="0.2">
      <c r="AC104" s="8" t="str">
        <f>"Firma ("&amp;Anagrafica!B92&amp;")"</f>
        <v>Firma ()</v>
      </c>
      <c r="AE104" s="88"/>
      <c r="AF104" s="88"/>
      <c r="AG104" s="89"/>
      <c r="AH104" s="88"/>
      <c r="AI104" s="88"/>
    </row>
    <row r="105" spans="1:35" ht="18.75" x14ac:dyDescent="0.3">
      <c r="A105" s="19" t="str">
        <f>IF(Anagrafica!A93&lt;&gt;"",Anagrafica!A93&amp;" - "&amp;Anagrafica!B93,"")</f>
        <v/>
      </c>
      <c r="B105" s="20"/>
      <c r="D105" s="1"/>
    </row>
    <row r="106" spans="1:35" s="5" customFormat="1" ht="13.5" customHeight="1" x14ac:dyDescent="0.2">
      <c r="A106" s="4" t="s">
        <v>10</v>
      </c>
      <c r="C106" s="60" t="str">
        <f>$A$13</f>
        <v/>
      </c>
      <c r="E106" s="60" t="str">
        <f>+$A$14</f>
        <v/>
      </c>
      <c r="G106" s="60" t="str">
        <f>+$A$15</f>
        <v/>
      </c>
      <c r="I106" s="60" t="str">
        <f>+$A$16</f>
        <v/>
      </c>
      <c r="K106" s="60" t="str">
        <f>+$A$17</f>
        <v/>
      </c>
      <c r="M106" s="60" t="str">
        <f>+$A$18</f>
        <v/>
      </c>
      <c r="O106" s="60" t="str">
        <f>+$A$19</f>
        <v/>
      </c>
      <c r="Q106" s="60" t="str">
        <f>+$A$20</f>
        <v/>
      </c>
      <c r="S106" s="60" t="str">
        <f>+$A$21</f>
        <v/>
      </c>
      <c r="U106" s="60" t="str">
        <f>+$A$22</f>
        <v/>
      </c>
      <c r="W106" s="60" t="str">
        <f>+$A$23</f>
        <v/>
      </c>
      <c r="Y106" s="60" t="str">
        <f>+$A$24</f>
        <v/>
      </c>
      <c r="AA106" s="60" t="str">
        <f>+$A$25</f>
        <v/>
      </c>
      <c r="AC106" s="60" t="str">
        <f>+$A$26</f>
        <v/>
      </c>
      <c r="AE106" s="26"/>
      <c r="AG106" s="4" t="s">
        <v>10</v>
      </c>
      <c r="AH106" s="5" t="s">
        <v>1</v>
      </c>
      <c r="AI106" s="5" t="s">
        <v>0</v>
      </c>
    </row>
    <row r="107" spans="1:35" ht="13.5" x14ac:dyDescent="0.25">
      <c r="A107" s="59" t="str">
        <f>+$A$12</f>
        <v/>
      </c>
      <c r="B107" s="22"/>
      <c r="C107" s="23"/>
      <c r="D107" s="22"/>
      <c r="E107" s="23"/>
      <c r="F107" s="22"/>
      <c r="G107" s="23"/>
      <c r="H107" s="22"/>
      <c r="I107" s="23"/>
      <c r="J107" s="22"/>
      <c r="K107" s="23"/>
      <c r="L107" s="22"/>
      <c r="M107" s="23"/>
      <c r="N107" s="22"/>
      <c r="O107" s="23"/>
      <c r="P107" s="22"/>
      <c r="Q107" s="23"/>
      <c r="R107" s="22"/>
      <c r="S107" s="23"/>
      <c r="T107" s="22"/>
      <c r="U107" s="23"/>
      <c r="V107" s="22"/>
      <c r="W107" s="23"/>
      <c r="X107" s="22"/>
      <c r="Y107" s="23"/>
      <c r="Z107" s="22"/>
      <c r="AA107" s="23"/>
      <c r="AB107" s="22"/>
      <c r="AC107" s="23"/>
      <c r="AE107" s="29" t="str">
        <f t="shared" ref="AE107:AE120" si="7">IF(OR(A107="",AND(A107&lt;&gt;"",A108="")),"",SUM(B107,D107,F107,H107,J107,L107,N107,P107,R107,T107,V107,X107,Z107,AB107))</f>
        <v/>
      </c>
      <c r="AG107" s="6" t="str">
        <f>+$A$12</f>
        <v/>
      </c>
      <c r="AH107" s="6" t="str">
        <f>IF(A107&lt;&gt;"",AE107,"")</f>
        <v/>
      </c>
      <c r="AI107" s="105" t="str">
        <f>IF(AH107="","",IF(AH107&gt;0,ROUND(AH107/LARGE(AH107:AH121,1),3),0))</f>
        <v/>
      </c>
    </row>
    <row r="108" spans="1:35" ht="13.5" x14ac:dyDescent="0.25">
      <c r="A108" s="59" t="str">
        <f>+$A$13</f>
        <v/>
      </c>
      <c r="B108" s="24"/>
      <c r="C108" s="24"/>
      <c r="D108" s="22"/>
      <c r="E108" s="23"/>
      <c r="F108" s="22"/>
      <c r="G108" s="23"/>
      <c r="H108" s="22"/>
      <c r="I108" s="23"/>
      <c r="J108" s="22"/>
      <c r="K108" s="23"/>
      <c r="L108" s="22"/>
      <c r="M108" s="23"/>
      <c r="N108" s="22"/>
      <c r="O108" s="23"/>
      <c r="P108" s="22"/>
      <c r="Q108" s="23"/>
      <c r="R108" s="22"/>
      <c r="S108" s="23"/>
      <c r="T108" s="22"/>
      <c r="U108" s="23"/>
      <c r="V108" s="22"/>
      <c r="W108" s="23"/>
      <c r="X108" s="22"/>
      <c r="Y108" s="23"/>
      <c r="Z108" s="22"/>
      <c r="AA108" s="23"/>
      <c r="AB108" s="22"/>
      <c r="AC108" s="23"/>
      <c r="AE108" s="29" t="str">
        <f t="shared" si="7"/>
        <v/>
      </c>
      <c r="AG108" s="7" t="str">
        <f>+$A$13</f>
        <v/>
      </c>
      <c r="AH108" s="7" t="str">
        <f>IF(A108&lt;&gt;"",IF(AE108&lt;&gt;"",AE108,0)+IF(C122&lt;&gt;"",C122,0),"")</f>
        <v/>
      </c>
      <c r="AI108" s="106" t="str">
        <f>IF(AH108="","",IF(AH108&gt;0,ROUND(AH108/LARGE(AH107:AH121,1),3),0))</f>
        <v/>
      </c>
    </row>
    <row r="109" spans="1:35" ht="13.5" x14ac:dyDescent="0.25">
      <c r="A109" s="59" t="str">
        <f>+$A$14</f>
        <v/>
      </c>
      <c r="B109" s="24"/>
      <c r="C109" s="24"/>
      <c r="D109" s="24"/>
      <c r="E109" s="24"/>
      <c r="F109" s="22"/>
      <c r="G109" s="23"/>
      <c r="H109" s="22"/>
      <c r="I109" s="23"/>
      <c r="J109" s="22"/>
      <c r="K109" s="23"/>
      <c r="L109" s="22"/>
      <c r="M109" s="23"/>
      <c r="N109" s="22"/>
      <c r="O109" s="23"/>
      <c r="P109" s="22"/>
      <c r="Q109" s="23"/>
      <c r="R109" s="22"/>
      <c r="S109" s="23"/>
      <c r="T109" s="22"/>
      <c r="U109" s="23"/>
      <c r="V109" s="22"/>
      <c r="W109" s="23"/>
      <c r="X109" s="22"/>
      <c r="Y109" s="23"/>
      <c r="Z109" s="22"/>
      <c r="AA109" s="23"/>
      <c r="AB109" s="22"/>
      <c r="AC109" s="23"/>
      <c r="AE109" s="29" t="str">
        <f t="shared" si="7"/>
        <v/>
      </c>
      <c r="AG109" s="7" t="str">
        <f>+$A$14</f>
        <v/>
      </c>
      <c r="AH109" s="7" t="str">
        <f>IF(A109&lt;&gt;"",IF(AE109&lt;&gt;"",AE109,0)+IF(E122&lt;&gt;"",E122,0),"")</f>
        <v/>
      </c>
      <c r="AI109" s="106" t="str">
        <f>IF(AH109="","",IF(AH109&gt;0,ROUND(AH109/LARGE(AH107:AH121,1),3),0))</f>
        <v/>
      </c>
    </row>
    <row r="110" spans="1:35" ht="13.5" x14ac:dyDescent="0.25">
      <c r="A110" s="59" t="str">
        <f>+$A$15</f>
        <v/>
      </c>
      <c r="B110" s="24"/>
      <c r="C110" s="24"/>
      <c r="D110" s="24"/>
      <c r="E110" s="24"/>
      <c r="F110" s="24"/>
      <c r="G110" s="24"/>
      <c r="H110" s="22"/>
      <c r="I110" s="23"/>
      <c r="J110" s="22"/>
      <c r="K110" s="23"/>
      <c r="L110" s="22"/>
      <c r="M110" s="23"/>
      <c r="N110" s="22"/>
      <c r="O110" s="23"/>
      <c r="P110" s="22"/>
      <c r="Q110" s="23"/>
      <c r="R110" s="22"/>
      <c r="S110" s="23"/>
      <c r="T110" s="22"/>
      <c r="U110" s="23"/>
      <c r="V110" s="22"/>
      <c r="W110" s="23"/>
      <c r="X110" s="22"/>
      <c r="Y110" s="23"/>
      <c r="Z110" s="22"/>
      <c r="AA110" s="23"/>
      <c r="AB110" s="22"/>
      <c r="AC110" s="23"/>
      <c r="AE110" s="29" t="str">
        <f t="shared" si="7"/>
        <v/>
      </c>
      <c r="AG110" s="7" t="str">
        <f>+$A$15</f>
        <v/>
      </c>
      <c r="AH110" s="7" t="str">
        <f>IF(A110&lt;&gt;"",IF(AE110&lt;&gt;"",AE110,0)+IF(G122&lt;&gt;"",G122,0),"")</f>
        <v/>
      </c>
      <c r="AI110" s="106" t="str">
        <f>IF(AH110="","",IF(AH110&gt;0,ROUND(AH110/LARGE(AH107:AH121,1),3),0))</f>
        <v/>
      </c>
    </row>
    <row r="111" spans="1:35" ht="13.5" x14ac:dyDescent="0.25">
      <c r="A111" s="59" t="str">
        <f>+$A$16</f>
        <v/>
      </c>
      <c r="B111" s="24"/>
      <c r="C111" s="24"/>
      <c r="D111" s="24"/>
      <c r="E111" s="24"/>
      <c r="F111" s="24"/>
      <c r="G111" s="24"/>
      <c r="H111" s="24"/>
      <c r="I111" s="24"/>
      <c r="J111" s="22"/>
      <c r="K111" s="23"/>
      <c r="L111" s="22"/>
      <c r="M111" s="23"/>
      <c r="N111" s="22"/>
      <c r="O111" s="23"/>
      <c r="P111" s="22"/>
      <c r="Q111" s="23"/>
      <c r="R111" s="22"/>
      <c r="S111" s="23"/>
      <c r="T111" s="22"/>
      <c r="U111" s="23"/>
      <c r="V111" s="22"/>
      <c r="W111" s="23"/>
      <c r="X111" s="22"/>
      <c r="Y111" s="23"/>
      <c r="Z111" s="22"/>
      <c r="AA111" s="23"/>
      <c r="AB111" s="22"/>
      <c r="AC111" s="23"/>
      <c r="AE111" s="29" t="str">
        <f t="shared" si="7"/>
        <v/>
      </c>
      <c r="AG111" s="7" t="str">
        <f>+$A$16</f>
        <v/>
      </c>
      <c r="AH111" s="7" t="str">
        <f>IF(A111&lt;&gt;"",IF(AE111&lt;&gt;"",AE111,0)+IF(I122&lt;&gt;"",I122,0),"")</f>
        <v/>
      </c>
      <c r="AI111" s="106" t="str">
        <f>IF(AH111="","",IF(AH111&gt;0,ROUND(AH111/LARGE(AH107:AH121,1),3),0))</f>
        <v/>
      </c>
    </row>
    <row r="112" spans="1:35" ht="13.5" x14ac:dyDescent="0.25">
      <c r="A112" s="59" t="str">
        <f>+$A$17</f>
        <v/>
      </c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2"/>
      <c r="M112" s="23"/>
      <c r="N112" s="22"/>
      <c r="O112" s="23"/>
      <c r="P112" s="22"/>
      <c r="Q112" s="23"/>
      <c r="R112" s="22"/>
      <c r="S112" s="23"/>
      <c r="T112" s="22"/>
      <c r="U112" s="23"/>
      <c r="V112" s="22"/>
      <c r="W112" s="23"/>
      <c r="X112" s="22"/>
      <c r="Y112" s="23"/>
      <c r="Z112" s="22"/>
      <c r="AA112" s="23"/>
      <c r="AB112" s="22"/>
      <c r="AC112" s="23"/>
      <c r="AE112" s="29" t="str">
        <f t="shared" si="7"/>
        <v/>
      </c>
      <c r="AG112" s="7" t="str">
        <f>+$A$17</f>
        <v/>
      </c>
      <c r="AH112" s="7" t="str">
        <f>IF(A112&lt;&gt;"",IF(AE112&lt;&gt;"",AE112,0)+IF(K122&lt;&gt;"",K122,0),"")</f>
        <v/>
      </c>
      <c r="AI112" s="106" t="str">
        <f>IF(AH112="","",IF(AH112&gt;0,ROUND(AH112/LARGE(AH107:AH121,1),3),0))</f>
        <v/>
      </c>
    </row>
    <row r="113" spans="1:35" ht="13.5" x14ac:dyDescent="0.25">
      <c r="A113" s="59" t="str">
        <f>+$A$18</f>
        <v/>
      </c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2"/>
      <c r="O113" s="23"/>
      <c r="P113" s="22"/>
      <c r="Q113" s="23"/>
      <c r="R113" s="22"/>
      <c r="S113" s="23"/>
      <c r="T113" s="22"/>
      <c r="U113" s="23"/>
      <c r="V113" s="22"/>
      <c r="W113" s="23"/>
      <c r="X113" s="22"/>
      <c r="Y113" s="23"/>
      <c r="Z113" s="22"/>
      <c r="AA113" s="23"/>
      <c r="AB113" s="22"/>
      <c r="AC113" s="23"/>
      <c r="AE113" s="29" t="str">
        <f t="shared" si="7"/>
        <v/>
      </c>
      <c r="AG113" s="7" t="str">
        <f>+$A$18</f>
        <v/>
      </c>
      <c r="AH113" s="7" t="str">
        <f>IF(A113&lt;&gt;"",IF(AE113&lt;&gt;"",AE113,0)+IF(M122&lt;&gt;"",M122,0),"")</f>
        <v/>
      </c>
      <c r="AI113" s="106" t="str">
        <f>IF(AH113="","",IF(AH113&gt;0,ROUND(AH113/LARGE(AH107:AH121,1),3),0))</f>
        <v/>
      </c>
    </row>
    <row r="114" spans="1:35" ht="13.5" x14ac:dyDescent="0.25">
      <c r="A114" s="59" t="str">
        <f>+$A$19</f>
        <v/>
      </c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2"/>
      <c r="Q114" s="23"/>
      <c r="R114" s="22"/>
      <c r="S114" s="23"/>
      <c r="T114" s="22"/>
      <c r="U114" s="23"/>
      <c r="V114" s="22"/>
      <c r="W114" s="23"/>
      <c r="X114" s="22"/>
      <c r="Y114" s="23"/>
      <c r="Z114" s="22"/>
      <c r="AA114" s="23"/>
      <c r="AB114" s="22"/>
      <c r="AC114" s="23"/>
      <c r="AE114" s="29" t="str">
        <f t="shared" si="7"/>
        <v/>
      </c>
      <c r="AG114" s="7" t="str">
        <f>+$A$19</f>
        <v/>
      </c>
      <c r="AH114" s="7" t="str">
        <f>IF(A114&lt;&gt;"",IF(AE114&lt;&gt;"",AE114,0)+IF(O122&lt;&gt;"",O122,0),"")</f>
        <v/>
      </c>
      <c r="AI114" s="106" t="str">
        <f>IF(AH114="","",IF(AH114&gt;0,ROUND(AH114/LARGE(AH107:AH121,1),3),0))</f>
        <v/>
      </c>
    </row>
    <row r="115" spans="1:35" ht="13.5" x14ac:dyDescent="0.25">
      <c r="A115" s="59" t="str">
        <f>+$A$20</f>
        <v/>
      </c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79"/>
      <c r="P115" s="24"/>
      <c r="Q115" s="24"/>
      <c r="R115" s="22"/>
      <c r="S115" s="23"/>
      <c r="T115" s="22"/>
      <c r="U115" s="23"/>
      <c r="V115" s="22"/>
      <c r="W115" s="23"/>
      <c r="X115" s="22"/>
      <c r="Y115" s="23"/>
      <c r="Z115" s="22"/>
      <c r="AA115" s="23"/>
      <c r="AB115" s="22"/>
      <c r="AC115" s="23"/>
      <c r="AE115" s="29" t="str">
        <f t="shared" si="7"/>
        <v/>
      </c>
      <c r="AG115" s="7" t="str">
        <f>+$A$20</f>
        <v/>
      </c>
      <c r="AH115" s="7" t="str">
        <f>IF(A115&lt;&gt;"",IF(AE115&lt;&gt;"",AE115,0)+IF(Q122&lt;&gt;"",Q122,0),"")</f>
        <v/>
      </c>
      <c r="AI115" s="106" t="str">
        <f>IF(AH115="","",IF(AH115&gt;0,ROUND(AH115/LARGE(AH107:AH121,1),3),0))</f>
        <v/>
      </c>
    </row>
    <row r="116" spans="1:35" ht="13.5" x14ac:dyDescent="0.25">
      <c r="A116" s="59" t="str">
        <f>+$A$21</f>
        <v/>
      </c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2"/>
      <c r="U116" s="23"/>
      <c r="V116" s="22"/>
      <c r="W116" s="23"/>
      <c r="X116" s="22"/>
      <c r="Y116" s="23"/>
      <c r="Z116" s="22"/>
      <c r="AA116" s="23"/>
      <c r="AB116" s="22"/>
      <c r="AC116" s="23"/>
      <c r="AE116" s="29" t="str">
        <f t="shared" si="7"/>
        <v/>
      </c>
      <c r="AG116" s="7" t="str">
        <f>+$A$21</f>
        <v/>
      </c>
      <c r="AH116" s="7" t="str">
        <f>IF(A116&lt;&gt;"",IF(AE116&lt;&gt;"",AE116,0)+IF(S122&lt;&gt;"",S122,0),"")</f>
        <v/>
      </c>
      <c r="AI116" s="106" t="str">
        <f>IF(AH116="","",IF(AH116&gt;0,ROUND(AH116/LARGE(AH107:AH121,1),3),0))</f>
        <v/>
      </c>
    </row>
    <row r="117" spans="1:35" ht="13.5" x14ac:dyDescent="0.25">
      <c r="A117" s="59" t="str">
        <f>+$A$22</f>
        <v/>
      </c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2"/>
      <c r="W117" s="23"/>
      <c r="X117" s="22"/>
      <c r="Y117" s="23"/>
      <c r="Z117" s="22"/>
      <c r="AA117" s="23"/>
      <c r="AB117" s="22"/>
      <c r="AC117" s="23"/>
      <c r="AE117" s="29" t="str">
        <f t="shared" si="7"/>
        <v/>
      </c>
      <c r="AG117" s="7" t="str">
        <f>+$A$22</f>
        <v/>
      </c>
      <c r="AH117" s="7" t="str">
        <f>IF(A117&lt;&gt;"",IF(AE117&lt;&gt;"",AE117,0)+IF(U122&lt;&gt;"",U122,0),"")</f>
        <v/>
      </c>
      <c r="AI117" s="106" t="str">
        <f>IF(AH117="","",IF(AH117&gt;0,ROUND(AH117/LARGE(AH107:AH121,1),3),0))</f>
        <v/>
      </c>
    </row>
    <row r="118" spans="1:35" ht="13.5" x14ac:dyDescent="0.25">
      <c r="A118" s="59" t="str">
        <f>+$A$23</f>
        <v/>
      </c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2"/>
      <c r="Y118" s="23"/>
      <c r="Z118" s="22"/>
      <c r="AA118" s="23"/>
      <c r="AB118" s="22"/>
      <c r="AC118" s="23"/>
      <c r="AE118" s="29" t="str">
        <f t="shared" si="7"/>
        <v/>
      </c>
      <c r="AG118" s="7" t="str">
        <f>+$A$23</f>
        <v/>
      </c>
      <c r="AH118" s="7" t="str">
        <f>IF(A118&lt;&gt;"",IF(AE118&lt;&gt;"",AE118,0)+IF(W122&lt;&gt;"",W122,0),"")</f>
        <v/>
      </c>
      <c r="AI118" s="106" t="str">
        <f>IF(AH118="","",IF(AH118&gt;0,ROUND(AH118/LARGE(AH107:AH121,1),3),0))</f>
        <v/>
      </c>
    </row>
    <row r="119" spans="1:35" ht="13.5" x14ac:dyDescent="0.25">
      <c r="A119" s="59" t="str">
        <f>+$A$24</f>
        <v/>
      </c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2"/>
      <c r="AA119" s="23"/>
      <c r="AB119" s="22"/>
      <c r="AC119" s="23"/>
      <c r="AE119" s="29" t="str">
        <f t="shared" si="7"/>
        <v/>
      </c>
      <c r="AG119" s="7" t="str">
        <f>+$A$24</f>
        <v/>
      </c>
      <c r="AH119" s="7" t="str">
        <f>IF(A119&lt;&gt;"",IF(AE119&lt;&gt;"",AE119,0)+IF(Y122&lt;&gt;"",Y122,0),"")</f>
        <v/>
      </c>
      <c r="AI119" s="106" t="str">
        <f>IF(AH119="","",IF(AH119&gt;0,ROUND(AH119/LARGE(AH107:AH121,1),3),0))</f>
        <v/>
      </c>
    </row>
    <row r="120" spans="1:35" ht="13.5" x14ac:dyDescent="0.25">
      <c r="A120" s="59" t="str">
        <f>+$A$25</f>
        <v/>
      </c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2"/>
      <c r="AC120" s="23"/>
      <c r="AE120" s="29" t="str">
        <f t="shared" si="7"/>
        <v/>
      </c>
      <c r="AG120" s="7" t="str">
        <f>+$A$25</f>
        <v/>
      </c>
      <c r="AH120" s="7" t="str">
        <f>IF(A120&lt;&gt;"",IF(AE120&lt;&gt;"",AE120,0)+IF(AA122&lt;&gt;"",AA122,0),"")</f>
        <v/>
      </c>
      <c r="AI120" s="106" t="str">
        <f>IF(AH120="","",IF(AH120&gt;0,ROUND(AH120/LARGE(AH107:AH121,1),3),0))</f>
        <v/>
      </c>
    </row>
    <row r="121" spans="1:35" x14ac:dyDescent="0.2">
      <c r="A121" s="59" t="str">
        <f>+$A$26</f>
        <v/>
      </c>
      <c r="C121" s="3"/>
      <c r="AE121" s="26"/>
      <c r="AG121" s="40" t="str">
        <f>+$A$26</f>
        <v/>
      </c>
      <c r="AH121" s="40" t="str">
        <f>IF(A121&lt;&gt;"",IF(AE121&lt;&gt;"",AE121,0)+IF(AC122&lt;&gt;"",AC122,0),"")</f>
        <v/>
      </c>
      <c r="AI121" s="107" t="str">
        <f>IF(AH121="","",IF(AH121&gt;0,ROUND(AH121/LARGE(AH107:AH121,1),3),0))</f>
        <v/>
      </c>
    </row>
    <row r="122" spans="1:35" s="26" customFormat="1" x14ac:dyDescent="0.2">
      <c r="C122" s="27" t="str">
        <f>IF(C106="","",SUM(C107:C120))</f>
        <v/>
      </c>
      <c r="E122" s="27" t="str">
        <f>IF(E106="","",SUM(E107:E120))</f>
        <v/>
      </c>
      <c r="G122" s="27" t="str">
        <f>IF(G106="","",SUM(G107:G120))</f>
        <v/>
      </c>
      <c r="I122" s="27" t="str">
        <f>IF(I106="","",SUM(I107:I120))</f>
        <v/>
      </c>
      <c r="K122" s="27" t="str">
        <f>IF(K106="","",SUM(K107:K120))</f>
        <v/>
      </c>
      <c r="M122" s="27" t="str">
        <f>IF(M106="","",SUM(M107:M120))</f>
        <v/>
      </c>
      <c r="O122" s="27" t="str">
        <f>IF(O106="","",SUM(O107:O120))</f>
        <v/>
      </c>
      <c r="Q122" s="27" t="str">
        <f>IF(Q106="","",SUM(Q107:Q120))</f>
        <v/>
      </c>
      <c r="S122" s="27" t="str">
        <f>IF(S106="","",SUM(S107:S120))</f>
        <v/>
      </c>
      <c r="U122" s="27" t="str">
        <f>IF(U106="","",SUM(U107:U120))</f>
        <v/>
      </c>
      <c r="W122" s="27" t="str">
        <f>IF(W106="","",SUM(W107:W120))</f>
        <v/>
      </c>
      <c r="X122" s="27"/>
      <c r="Y122" s="27" t="str">
        <f>IF(Y106="","",SUM(Y107:Y120))</f>
        <v/>
      </c>
      <c r="AA122" s="27" t="str">
        <f>IF(AA106="","",SUM(AA107:AA120))</f>
        <v/>
      </c>
      <c r="AC122" s="27" t="str">
        <f>IF(AC106="","",SUM(AC107:AC120))</f>
        <v/>
      </c>
      <c r="AG122" s="41"/>
      <c r="AH122" s="93"/>
      <c r="AI122" s="41"/>
    </row>
    <row r="123" spans="1:35" ht="24" customHeight="1" x14ac:dyDescent="0.2">
      <c r="AC123" s="8" t="str">
        <f>"Firma ("&amp;Anagrafica!B93&amp;")"</f>
        <v>Firma ()</v>
      </c>
      <c r="AE123" s="88"/>
      <c r="AF123" s="88"/>
      <c r="AG123" s="89"/>
      <c r="AH123" s="88"/>
      <c r="AI123" s="88"/>
    </row>
  </sheetData>
  <mergeCells count="70">
    <mergeCell ref="AB24:AE24"/>
    <mergeCell ref="AB25:AE25"/>
    <mergeCell ref="AB26:AE26"/>
    <mergeCell ref="B25:S25"/>
    <mergeCell ref="AB15:AE15"/>
    <mergeCell ref="AB16:AE16"/>
    <mergeCell ref="AB17:AE17"/>
    <mergeCell ref="AB18:AE18"/>
    <mergeCell ref="AB19:AE19"/>
    <mergeCell ref="AB20:AE20"/>
    <mergeCell ref="AB21:AE21"/>
    <mergeCell ref="AB22:AE22"/>
    <mergeCell ref="AB23:AE23"/>
    <mergeCell ref="X16:AA16"/>
    <mergeCell ref="X23:AA23"/>
    <mergeCell ref="X24:AA24"/>
    <mergeCell ref="A11:S11"/>
    <mergeCell ref="B20:S20"/>
    <mergeCell ref="B21:S21"/>
    <mergeCell ref="B22:S22"/>
    <mergeCell ref="B19:S19"/>
    <mergeCell ref="B16:S16"/>
    <mergeCell ref="B17:S17"/>
    <mergeCell ref="A1:AG1"/>
    <mergeCell ref="B24:S24"/>
    <mergeCell ref="A5:AI5"/>
    <mergeCell ref="A8:AG8"/>
    <mergeCell ref="A9:AG9"/>
    <mergeCell ref="AB11:AE11"/>
    <mergeCell ref="AB12:AE12"/>
    <mergeCell ref="AB13:AE13"/>
    <mergeCell ref="AB14:AE14"/>
    <mergeCell ref="T23:W23"/>
    <mergeCell ref="B18:S18"/>
    <mergeCell ref="T13:W13"/>
    <mergeCell ref="B12:S12"/>
    <mergeCell ref="B13:S13"/>
    <mergeCell ref="B14:S14"/>
    <mergeCell ref="B15:S15"/>
    <mergeCell ref="T11:W11"/>
    <mergeCell ref="T12:W12"/>
    <mergeCell ref="T20:W20"/>
    <mergeCell ref="T18:W18"/>
    <mergeCell ref="T15:W15"/>
    <mergeCell ref="T16:W16"/>
    <mergeCell ref="T17:W17"/>
    <mergeCell ref="T14:W14"/>
    <mergeCell ref="P27:S27"/>
    <mergeCell ref="T27:W27"/>
    <mergeCell ref="T26:W26"/>
    <mergeCell ref="T19:W19"/>
    <mergeCell ref="T21:W21"/>
    <mergeCell ref="T24:W24"/>
    <mergeCell ref="T25:W25"/>
    <mergeCell ref="T22:W22"/>
    <mergeCell ref="B26:S26"/>
    <mergeCell ref="B23:S23"/>
    <mergeCell ref="X11:AA11"/>
    <mergeCell ref="X12:AA12"/>
    <mergeCell ref="X13:AA13"/>
    <mergeCell ref="X14:AA14"/>
    <mergeCell ref="X15:AA15"/>
    <mergeCell ref="X25:AA25"/>
    <mergeCell ref="X26:AA26"/>
    <mergeCell ref="X17:AA17"/>
    <mergeCell ref="X18:AA18"/>
    <mergeCell ref="X19:AA19"/>
    <mergeCell ref="X20:AA20"/>
    <mergeCell ref="X21:AA21"/>
    <mergeCell ref="X22:AA22"/>
  </mergeCells>
  <phoneticPr fontId="0" type="noConversion"/>
  <conditionalFormatting sqref="C46 W46:Y46 C65 E46 G46 I46 K46 M46 O46 Q46 U46 S46 AC84 W65:Y65 E65 G65 I65 K65 M65 O65 Q65 U65 S65 AC65 AA65 AA46 C84 W84:Y84 E84 G84 I84 K84 M84 O84 Q84 U84 S84 AA84 AC46 C103 AC122 W103:Y103 E103 G103 I103 K103 M103 O103 Q103 U103 S103 AC103 AA103 C122 W122:Y122 E122 G122 I122 K122 M122 O122 Q122 U122 S122 AA122">
    <cfRule type="expression" dxfId="779" priority="1" stopIfTrue="1">
      <formula>C30=""</formula>
    </cfRule>
  </conditionalFormatting>
  <conditionalFormatting sqref="B52:E63 B51:C51 H54:I63 J55:K63 L56:M63 N57:O63 P58:Q63 R59:S63 T60:U63 V61:W63 X62:Y63 Z63:AA63 F53:G63 Z82:AA82 F72:G82 H73:I82 J74:K82 L75:M82 N76:O82 P77:Q82 R78:S82 T79:U82 V80:W82 X81:Y82 B71:E82 B70:C70 B90:E101 B89:C89 H92:I101 J93:K101 L94:M101 N95:O101 P96:Q101 R97:S101 T98:U101 V99:W101 X100:Y101 Z101:AA101 F91:G101 Z120:AA120 F110:G120 H111:I120 J112:K120 L113:M120 N114:O120 P115:Q120 R116:S120 T117:U120 V118:W120 X119:Y120 B109:E120 B108:C108 B33:E44 B32:C32 H35:I44 J36:K44 L37:M44 N38:O44 P39:Q44 R40:S44 T41:U44 V42:W44 X43:Y44 Z44:AA44 F34:G44">
    <cfRule type="expression" dxfId="778" priority="2" stopIfTrue="1">
      <formula>AND($A32&lt;&gt;"",$A33="")</formula>
    </cfRule>
    <cfRule type="expression" dxfId="777" priority="3" stopIfTrue="1">
      <formula>$A32=""</formula>
    </cfRule>
  </conditionalFormatting>
  <conditionalFormatting sqref="B50 D50:D51 F50:F52 H50:H53 J50:J54 L50:L55 N50:N56 P50:P57 R50:R58 T50:T59 V50:V60 X50:X61 Z50:Z62 AB50:AB63">
    <cfRule type="expression" dxfId="776" priority="4" stopIfTrue="1">
      <formula>AND(OR($A50="",C$49=""),$AE50&lt;&gt;"")</formula>
    </cfRule>
    <cfRule type="expression" dxfId="775" priority="5" stopIfTrue="1">
      <formula>OR($A50="",C$49="")</formula>
    </cfRule>
  </conditionalFormatting>
  <conditionalFormatting sqref="C50 E50:E51 G50:G52 I50:I53 K50:K54 M50:M55 O50:O56 Q50:Q57 S50:S58 U50:U59 W50:W60 Y50:Y61 AA50:AA62 AC50:AC63 C88 E88:E89 G88:G90 I88:I91 K88:K92 M88:M93 O88:O94 Q88:Q95 S88:S96 U88:U97 W88:W98 Y88:Y99 AA88:AA100 AC88:AC101">
    <cfRule type="expression" dxfId="774" priority="6" stopIfTrue="1">
      <formula>AND(OR($A50="",C$49=""),$AE50&lt;&gt;"")</formula>
    </cfRule>
    <cfRule type="expression" dxfId="773" priority="7" stopIfTrue="1">
      <formula>C$49=""</formula>
    </cfRule>
  </conditionalFormatting>
  <conditionalFormatting sqref="B69 F69:F71 D69:D70 H69:H72 J69:J73 L69:L74 N69:N75 P69:P76 R69:R77 T69:T78 V69:V79 X69:X80 Z69:Z81 AB69:AB82 X118">
    <cfRule type="expression" dxfId="772" priority="8" stopIfTrue="1">
      <formula>AND(OR($A69="",C$68=""),$AE69&lt;&gt;"")</formula>
    </cfRule>
    <cfRule type="expression" dxfId="771" priority="9" stopIfTrue="1">
      <formula>OR($A69="",C$68="")</formula>
    </cfRule>
  </conditionalFormatting>
  <conditionalFormatting sqref="C69 G69:G71 E69:E70 I69:I72 K69:K73 M69:M74 O69:O75 Q69:Q76 S69:S77 U69:U78 W69:W79 Y69:Y80 AA69:AA81 AC69:AC82 C107 G107:G109 E107:E108 I107:I110 K107:K111 M107:M112 O107:O113 Q107:Q114 S107:S115 U107:U116 W107:W117 Y107:Y118 AA107:AA119 AC107:AC120">
    <cfRule type="expression" dxfId="770" priority="10" stopIfTrue="1">
      <formula>AND(OR($A69="",C$68=""),$AE69&lt;&gt;"")</formula>
    </cfRule>
    <cfRule type="expression" dxfId="769" priority="11" stopIfTrue="1">
      <formula>C$68=""</formula>
    </cfRule>
  </conditionalFormatting>
  <conditionalFormatting sqref="B88 D88:D89 F88:F90 H88:H91 J88:J92 L88:L93 N88:N94 P88:P95 R88:R96 T88:T97 V88:V98 X88:X99 Z88:Z100 AB88:AB101">
    <cfRule type="expression" dxfId="768" priority="12" stopIfTrue="1">
      <formula>AND(OR($A88="",C$87=""),$AE88&lt;&gt;"")</formula>
    </cfRule>
    <cfRule type="expression" dxfId="767" priority="13" stopIfTrue="1">
      <formula>OR($A88="",C$87="")</formula>
    </cfRule>
  </conditionalFormatting>
  <conditionalFormatting sqref="B107 D107:D108 F107:F109 H107:H110 J107:J111 L107:L112 N107:N113 P107:P114 R107:R115 T107:T116 V107:V117 X107:X117 Z107:Z119 AB107:AB120">
    <cfRule type="expression" dxfId="766" priority="14" stopIfTrue="1">
      <formula>AND(OR($A107="",C$106=""),$AE107&lt;&gt;"")</formula>
    </cfRule>
    <cfRule type="expression" dxfId="765" priority="15" stopIfTrue="1">
      <formula>OR($A107="",C$106="")</formula>
    </cfRule>
  </conditionalFormatting>
  <conditionalFormatting sqref="B31 D31:D32 R31:R39 AB31:AB44 Z31:Z43 X31:X42 V31:V41 T31:T40 P31:P38 N31:N37 L31:L36 J31:J35 H31:H34 F31:F33">
    <cfRule type="expression" dxfId="764" priority="16" stopIfTrue="1">
      <formula>AND(OR($A31="",C$30=""),$AE31&lt;&gt;"")</formula>
    </cfRule>
    <cfRule type="expression" dxfId="763" priority="17" stopIfTrue="1">
      <formula>OR($A31="",C$30="")</formula>
    </cfRule>
  </conditionalFormatting>
  <conditionalFormatting sqref="C31 E31:E32 S31:S39 AC31:AC44 AA31:AA43 Y31:Y42 W31:W41 U31:U40 Q31:Q38 O31:O37 M31:M36 K31:K35 I31:I34 G31:G33">
    <cfRule type="expression" dxfId="762" priority="18" stopIfTrue="1">
      <formula>AND(OR($A31="",C$30=""),$AE31&lt;&gt;"")</formula>
    </cfRule>
    <cfRule type="expression" dxfId="761" priority="19" stopIfTrue="1">
      <formula>C$30=""</formula>
    </cfRule>
  </conditionalFormatting>
  <conditionalFormatting sqref="A31:A45 A107:A121 AE107:AE120 B106:AC106 AE88:AE101 A88:A102 B87:AC87 A69:A83 B68:AC68 AE69:AE82 AE50:AE63 B49:AC49 A50:A64 B30:AC30 AE31:AE44">
    <cfRule type="cellIs" dxfId="760" priority="20" stopIfTrue="1" operator="equal">
      <formula>""</formula>
    </cfRule>
  </conditionalFormatting>
  <hyperlinks>
    <hyperlink ref="A1" location="Anagrafica!A1" display="Torna alla scheda Anagrafica" xr:uid="{00000000-0004-0000-3600-000000000000}"/>
  </hyperlinks>
  <pageMargins left="0.39370078740157483" right="0.39370078740157483" top="0.39370078740157483" bottom="0.78740157480314965" header="0.51181102362204722" footer="0.39370078740157483"/>
  <pageSetup paperSize="9" scale="42" orientation="portrait" r:id="rId1"/>
  <headerFooter alignWithMargins="0">
    <oddFooter>&amp;L&amp;"Arial Narrow,Normale"&amp;8&amp;D&amp;R&amp;"Arial Narrow,Normale"&amp;A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Foglio77">
    <tabColor indexed="42"/>
    <pageSetUpPr fitToPage="1"/>
  </sheetPr>
  <dimension ref="A1:AI123"/>
  <sheetViews>
    <sheetView showGridLines="0" view="pageBreakPreview" topLeftCell="A5" zoomScaleNormal="100" workbookViewId="0">
      <selection activeCell="U38" sqref="U38"/>
    </sheetView>
  </sheetViews>
  <sheetFormatPr defaultColWidth="9.140625" defaultRowHeight="12.75" x14ac:dyDescent="0.2"/>
  <cols>
    <col min="1" max="2" width="3.85546875" style="3" customWidth="1"/>
    <col min="3" max="3" width="3.85546875" style="5" bestFit="1" customWidth="1"/>
    <col min="4" max="4" width="3.140625" style="3" customWidth="1"/>
    <col min="5" max="31" width="3" style="3" customWidth="1"/>
    <col min="32" max="32" width="2.42578125" style="3" customWidth="1"/>
    <col min="33" max="33" width="3.5703125" style="26" customWidth="1"/>
    <col min="34" max="35" width="10.85546875" style="3" customWidth="1"/>
    <col min="36" max="43" width="3" style="3" customWidth="1"/>
    <col min="44" max="44" width="3.140625" style="3" customWidth="1"/>
    <col min="45" max="16384" width="9.140625" style="3"/>
  </cols>
  <sheetData>
    <row r="1" spans="1:35" ht="26.25" customHeight="1" x14ac:dyDescent="0.2">
      <c r="A1" s="353" t="s">
        <v>21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</row>
    <row r="2" spans="1:35" s="30" customFormat="1" ht="13.5" x14ac:dyDescent="0.25">
      <c r="A2" s="45" t="s">
        <v>16</v>
      </c>
      <c r="B2" s="46"/>
      <c r="C2" s="47"/>
      <c r="D2" s="48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9"/>
      <c r="AH2" s="49"/>
      <c r="AI2" s="49"/>
    </row>
    <row r="3" spans="1:35" s="31" customFormat="1" ht="13.5" x14ac:dyDescent="0.25">
      <c r="A3" s="50"/>
      <c r="B3" s="50"/>
      <c r="C3" s="51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</row>
    <row r="4" spans="1:35" s="9" customFormat="1" ht="6" customHeight="1" x14ac:dyDescent="0.3">
      <c r="A4" s="52"/>
      <c r="B4" s="52"/>
      <c r="C4" s="53"/>
      <c r="D4" s="54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</row>
    <row r="5" spans="1:35" s="9" customFormat="1" ht="39.75" customHeight="1" x14ac:dyDescent="0.3">
      <c r="A5" s="411" t="str">
        <f>IF(Anagrafica!A3&lt;&gt;"",Anagrafica!A3,"")</f>
        <v>CDC ___/______/______ ANNO_______ (agg. P se plurien.) 
TITOLO DEL CDC______________________________</v>
      </c>
      <c r="B5" s="411"/>
      <c r="C5" s="411"/>
      <c r="D5" s="411"/>
      <c r="E5" s="411"/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  <c r="Q5" s="411"/>
      <c r="R5" s="411"/>
      <c r="S5" s="411"/>
      <c r="T5" s="411"/>
      <c r="U5" s="411"/>
      <c r="V5" s="411"/>
      <c r="W5" s="411"/>
      <c r="X5" s="411"/>
      <c r="Y5" s="411"/>
      <c r="Z5" s="411"/>
      <c r="AA5" s="411"/>
      <c r="AB5" s="411"/>
      <c r="AC5" s="411"/>
      <c r="AD5" s="411"/>
      <c r="AE5" s="411"/>
      <c r="AF5" s="411"/>
      <c r="AG5" s="411"/>
      <c r="AH5" s="411"/>
      <c r="AI5" s="411"/>
    </row>
    <row r="6" spans="1:35" s="9" customFormat="1" ht="20.25" x14ac:dyDescent="0.3">
      <c r="A6" s="33"/>
      <c r="B6" s="33"/>
      <c r="C6" s="58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</row>
    <row r="7" spans="1:35" s="9" customFormat="1" ht="20.25" x14ac:dyDescent="0.3">
      <c r="C7" s="10"/>
      <c r="D7" s="11"/>
    </row>
    <row r="8" spans="1:35" s="72" customFormat="1" ht="18.75" x14ac:dyDescent="0.3">
      <c r="A8" s="412" t="str">
        <f>"Criterio: "&amp; Anagrafica!A54&amp;" - "&amp;Anagrafica!B54</f>
        <v xml:space="preserve">Criterio:  - </v>
      </c>
      <c r="B8" s="412"/>
      <c r="C8" s="412"/>
      <c r="D8" s="412"/>
      <c r="E8" s="412"/>
      <c r="F8" s="412"/>
      <c r="G8" s="412"/>
      <c r="H8" s="412"/>
      <c r="I8" s="412"/>
      <c r="J8" s="412"/>
      <c r="K8" s="412"/>
      <c r="L8" s="412"/>
      <c r="M8" s="412"/>
      <c r="N8" s="412"/>
      <c r="O8" s="412"/>
      <c r="P8" s="412"/>
      <c r="Q8" s="412"/>
      <c r="R8" s="412"/>
      <c r="S8" s="412"/>
      <c r="T8" s="412"/>
      <c r="U8" s="412"/>
      <c r="V8" s="412"/>
      <c r="W8" s="412"/>
      <c r="X8" s="412"/>
      <c r="Y8" s="412"/>
      <c r="Z8" s="412"/>
      <c r="AA8" s="412"/>
      <c r="AB8" s="412"/>
      <c r="AC8" s="412"/>
      <c r="AD8" s="412"/>
      <c r="AE8" s="412"/>
      <c r="AF8" s="412"/>
      <c r="AG8" s="412"/>
      <c r="AH8" s="82" t="s">
        <v>15</v>
      </c>
      <c r="AI8" s="83" t="str">
        <f>IF(+Anagrafica!C54&lt;&gt;"",Anagrafica!C54,"")</f>
        <v/>
      </c>
    </row>
    <row r="9" spans="1:35" s="1" customFormat="1" ht="24" customHeight="1" x14ac:dyDescent="0.3">
      <c r="A9" s="413" t="str">
        <f>"Sottocriterio: " &amp; Anagrafica!A60&amp;" - "&amp;Anagrafica!B60</f>
        <v xml:space="preserve">Sottocriterio:  - </v>
      </c>
      <c r="B9" s="413"/>
      <c r="C9" s="413"/>
      <c r="D9" s="413"/>
      <c r="E9" s="413"/>
      <c r="F9" s="413"/>
      <c r="G9" s="413"/>
      <c r="H9" s="413"/>
      <c r="I9" s="413"/>
      <c r="J9" s="413"/>
      <c r="K9" s="413"/>
      <c r="L9" s="413"/>
      <c r="M9" s="413"/>
      <c r="N9" s="413"/>
      <c r="O9" s="413"/>
      <c r="P9" s="413"/>
      <c r="Q9" s="413"/>
      <c r="R9" s="413"/>
      <c r="S9" s="413"/>
      <c r="T9" s="413"/>
      <c r="U9" s="413"/>
      <c r="V9" s="413"/>
      <c r="W9" s="413"/>
      <c r="X9" s="413"/>
      <c r="Y9" s="413"/>
      <c r="Z9" s="413"/>
      <c r="AA9" s="413"/>
      <c r="AB9" s="413"/>
      <c r="AC9" s="413"/>
      <c r="AD9" s="413"/>
      <c r="AE9" s="413"/>
      <c r="AF9" s="413"/>
      <c r="AG9" s="413"/>
      <c r="AH9" s="65" t="s">
        <v>18</v>
      </c>
      <c r="AI9" s="84" t="str">
        <f>IF(+Anagrafica!C60&lt;&gt;"",Anagrafica!C60,"")</f>
        <v/>
      </c>
    </row>
    <row r="10" spans="1:35" ht="18" x14ac:dyDescent="0.25">
      <c r="B10" s="1"/>
      <c r="D10" s="1"/>
      <c r="AB10" s="4"/>
      <c r="AC10" s="4"/>
      <c r="AD10" s="4"/>
      <c r="AE10" s="4"/>
    </row>
    <row r="11" spans="1:35" ht="29.25" customHeight="1" x14ac:dyDescent="0.2">
      <c r="A11" s="385" t="s">
        <v>17</v>
      </c>
      <c r="B11" s="385"/>
      <c r="C11" s="385"/>
      <c r="D11" s="385"/>
      <c r="E11" s="385"/>
      <c r="F11" s="385"/>
      <c r="G11" s="385"/>
      <c r="H11" s="385"/>
      <c r="I11" s="385"/>
      <c r="J11" s="385"/>
      <c r="K11" s="385"/>
      <c r="L11" s="385"/>
      <c r="M11" s="385"/>
      <c r="N11" s="385"/>
      <c r="O11" s="385"/>
      <c r="P11" s="385"/>
      <c r="Q11" s="385"/>
      <c r="R11" s="385"/>
      <c r="S11" s="385"/>
      <c r="T11" s="385" t="s">
        <v>23</v>
      </c>
      <c r="U11" s="385"/>
      <c r="V11" s="385"/>
      <c r="W11" s="385"/>
      <c r="X11" s="385" t="s">
        <v>25</v>
      </c>
      <c r="Y11" s="385"/>
      <c r="Z11" s="385"/>
      <c r="AA11" s="385"/>
      <c r="AB11" s="385" t="s">
        <v>24</v>
      </c>
      <c r="AC11" s="385"/>
      <c r="AD11" s="385"/>
      <c r="AE11" s="385"/>
      <c r="AF11" s="26"/>
      <c r="AI11" s="21" t="s">
        <v>19</v>
      </c>
    </row>
    <row r="12" spans="1:35" ht="16.5" x14ac:dyDescent="0.3">
      <c r="A12" s="61" t="str">
        <f>IF($AI$9&lt;&gt;"",IF(Anagrafica!A99&lt;&gt;"",Anagrafica!A99,""),"")</f>
        <v/>
      </c>
      <c r="B12" s="409" t="str">
        <f>IF(A12&lt;&gt;"",IF(Anagrafica!B99&lt;&gt;"",Anagrafica!B99,""),"")</f>
        <v/>
      </c>
      <c r="C12" s="409"/>
      <c r="D12" s="409"/>
      <c r="E12" s="409"/>
      <c r="F12" s="409"/>
      <c r="G12" s="409"/>
      <c r="H12" s="409"/>
      <c r="I12" s="409"/>
      <c r="J12" s="409"/>
      <c r="K12" s="409"/>
      <c r="L12" s="409"/>
      <c r="M12" s="409"/>
      <c r="N12" s="409"/>
      <c r="O12" s="409"/>
      <c r="P12" s="409"/>
      <c r="Q12" s="409"/>
      <c r="R12" s="409"/>
      <c r="S12" s="410"/>
      <c r="T12" s="372" t="str">
        <f>IF(A12&lt;&gt;"",IF(AI31&lt;&gt;"",AI31,0)+IF(AI50&lt;&gt;"",AI50,0)+IF(AI69&lt;&gt;"",AI69,0)+IF(AI88&lt;&gt;"",AI88,0)+IF(AI107&lt;&gt;"",AI107,0),"")</f>
        <v/>
      </c>
      <c r="U12" s="373"/>
      <c r="V12" s="373"/>
      <c r="W12" s="373"/>
      <c r="X12" s="372" t="str">
        <f>IF(T12&lt;&gt;"",ROUND(T12/COUNTA(Anagrafica!$B$89:$C$93),3),"")</f>
        <v/>
      </c>
      <c r="Y12" s="373"/>
      <c r="Z12" s="373"/>
      <c r="AA12" s="390"/>
      <c r="AB12" s="372" t="str">
        <f>IF(T12="","",IF(T12&gt;0,ROUND(X12/LARGE($X$12:$AA$26,1),3),0))</f>
        <v/>
      </c>
      <c r="AC12" s="373"/>
      <c r="AD12" s="373"/>
      <c r="AE12" s="390"/>
      <c r="AF12" s="94"/>
      <c r="AG12" s="94"/>
      <c r="AH12" s="95"/>
      <c r="AI12" s="85" t="str">
        <f t="shared" ref="AI12:AI26" si="0">IF(AB12&lt;&gt;"",IF(AB12&gt;0,ROUND(AB12*IF($AI$9&lt;&gt;"",$AI$9,$AI$8),3),0),"")</f>
        <v/>
      </c>
    </row>
    <row r="13" spans="1:35" ht="16.5" x14ac:dyDescent="0.3">
      <c r="A13" s="62" t="str">
        <f>IF($AI$9&lt;&gt;"",IF(Anagrafica!A100&lt;&gt;"",Anagrafica!A100,""),"")</f>
        <v/>
      </c>
      <c r="B13" s="374" t="str">
        <f>IF(A13&lt;&gt;"",IF(Anagrafica!B100&lt;&gt;"",Anagrafica!B100,""),"")</f>
        <v/>
      </c>
      <c r="C13" s="374"/>
      <c r="D13" s="374"/>
      <c r="E13" s="374"/>
      <c r="F13" s="374"/>
      <c r="G13" s="374"/>
      <c r="H13" s="374"/>
      <c r="I13" s="374"/>
      <c r="J13" s="374"/>
      <c r="K13" s="374"/>
      <c r="L13" s="374"/>
      <c r="M13" s="374"/>
      <c r="N13" s="374"/>
      <c r="O13" s="374"/>
      <c r="P13" s="374"/>
      <c r="Q13" s="374"/>
      <c r="R13" s="374"/>
      <c r="S13" s="376"/>
      <c r="T13" s="401" t="str">
        <f t="shared" ref="T13:T26" si="1">IF(A13&lt;&gt;"",IF(AI32&lt;&gt;"",AI32,0)+IF(AI51&lt;&gt;"",AI51,0)+IF(AI70&lt;&gt;"",AI70,0)+IF(AI89&lt;&gt;"",AI89,0)+IF(AI108&lt;&gt;"",AI108,0),"")</f>
        <v/>
      </c>
      <c r="U13" s="402"/>
      <c r="V13" s="402"/>
      <c r="W13" s="402"/>
      <c r="X13" s="401" t="str">
        <f>IF(T13&lt;&gt;"",ROUND(T13/COUNTA(Anagrafica!$B$89:$C$93),3),"")</f>
        <v/>
      </c>
      <c r="Y13" s="402"/>
      <c r="Z13" s="402"/>
      <c r="AA13" s="403"/>
      <c r="AB13" s="401" t="str">
        <f t="shared" ref="AB13:AB26" si="2">IF(T13="","",IF(T13&gt;0,ROUND(X13/LARGE($X$12:$AA$26,1),3),0))</f>
        <v/>
      </c>
      <c r="AC13" s="402"/>
      <c r="AD13" s="402"/>
      <c r="AE13" s="403"/>
      <c r="AF13" s="96"/>
      <c r="AG13" s="96"/>
      <c r="AH13" s="97"/>
      <c r="AI13" s="86" t="str">
        <f t="shared" si="0"/>
        <v/>
      </c>
    </row>
    <row r="14" spans="1:35" ht="16.5" x14ac:dyDescent="0.3">
      <c r="A14" s="62" t="str">
        <f>IF($AI$9&lt;&gt;"",IF(Anagrafica!A101&lt;&gt;"",Anagrafica!A101,""),"")</f>
        <v/>
      </c>
      <c r="B14" s="374" t="str">
        <f>IF(A14&lt;&gt;"",IF(Anagrafica!B101&lt;&gt;"",Anagrafica!B101,""),"")</f>
        <v/>
      </c>
      <c r="C14" s="374"/>
      <c r="D14" s="374"/>
      <c r="E14" s="374"/>
      <c r="F14" s="374"/>
      <c r="G14" s="374"/>
      <c r="H14" s="374"/>
      <c r="I14" s="374"/>
      <c r="J14" s="374"/>
      <c r="K14" s="374"/>
      <c r="L14" s="374"/>
      <c r="M14" s="374"/>
      <c r="N14" s="374"/>
      <c r="O14" s="374"/>
      <c r="P14" s="374"/>
      <c r="Q14" s="374"/>
      <c r="R14" s="374"/>
      <c r="S14" s="376"/>
      <c r="T14" s="401" t="str">
        <f t="shared" si="1"/>
        <v/>
      </c>
      <c r="U14" s="402"/>
      <c r="V14" s="402"/>
      <c r="W14" s="402"/>
      <c r="X14" s="401" t="str">
        <f>IF(T14&lt;&gt;"",ROUND(T14/COUNTA(Anagrafica!$B$89:$C$93),3),"")</f>
        <v/>
      </c>
      <c r="Y14" s="402"/>
      <c r="Z14" s="402"/>
      <c r="AA14" s="403"/>
      <c r="AB14" s="401" t="str">
        <f t="shared" si="2"/>
        <v/>
      </c>
      <c r="AC14" s="402"/>
      <c r="AD14" s="402"/>
      <c r="AE14" s="403"/>
      <c r="AF14" s="96"/>
      <c r="AG14" s="96"/>
      <c r="AH14" s="97"/>
      <c r="AI14" s="86" t="str">
        <f t="shared" si="0"/>
        <v/>
      </c>
    </row>
    <row r="15" spans="1:35" ht="16.5" x14ac:dyDescent="0.3">
      <c r="A15" s="62" t="str">
        <f>IF($AI$9&lt;&gt;"",IF(Anagrafica!A102&lt;&gt;"",Anagrafica!A102,""),"")</f>
        <v/>
      </c>
      <c r="B15" s="374" t="str">
        <f>IF(A15&lt;&gt;"",IF(Anagrafica!B102&lt;&gt;"",Anagrafica!B102,""),"")</f>
        <v/>
      </c>
      <c r="C15" s="374"/>
      <c r="D15" s="374"/>
      <c r="E15" s="374"/>
      <c r="F15" s="374"/>
      <c r="G15" s="374"/>
      <c r="H15" s="374"/>
      <c r="I15" s="374"/>
      <c r="J15" s="374"/>
      <c r="K15" s="374"/>
      <c r="L15" s="374"/>
      <c r="M15" s="374"/>
      <c r="N15" s="374"/>
      <c r="O15" s="374"/>
      <c r="P15" s="374"/>
      <c r="Q15" s="374"/>
      <c r="R15" s="374"/>
      <c r="S15" s="376"/>
      <c r="T15" s="401" t="str">
        <f t="shared" si="1"/>
        <v/>
      </c>
      <c r="U15" s="402"/>
      <c r="V15" s="402"/>
      <c r="W15" s="402"/>
      <c r="X15" s="401" t="str">
        <f>IF(T15&lt;&gt;"",ROUND(T15/COUNTA(Anagrafica!$B$89:$C$93),3),"")</f>
        <v/>
      </c>
      <c r="Y15" s="402"/>
      <c r="Z15" s="402"/>
      <c r="AA15" s="403"/>
      <c r="AB15" s="401" t="str">
        <f t="shared" si="2"/>
        <v/>
      </c>
      <c r="AC15" s="402"/>
      <c r="AD15" s="402"/>
      <c r="AE15" s="403"/>
      <c r="AF15" s="96"/>
      <c r="AG15" s="96"/>
      <c r="AH15" s="97"/>
      <c r="AI15" s="86" t="str">
        <f t="shared" si="0"/>
        <v/>
      </c>
    </row>
    <row r="16" spans="1:35" ht="16.5" x14ac:dyDescent="0.3">
      <c r="A16" s="62" t="str">
        <f>IF($AI$9&lt;&gt;"",IF(Anagrafica!A103&lt;&gt;"",Anagrafica!A103,""),"")</f>
        <v/>
      </c>
      <c r="B16" s="374" t="str">
        <f>IF(A16&lt;&gt;"",IF(Anagrafica!B103&lt;&gt;"",Anagrafica!B103,""),"")</f>
        <v/>
      </c>
      <c r="C16" s="374"/>
      <c r="D16" s="374"/>
      <c r="E16" s="374"/>
      <c r="F16" s="374"/>
      <c r="G16" s="374"/>
      <c r="H16" s="374"/>
      <c r="I16" s="374"/>
      <c r="J16" s="374"/>
      <c r="K16" s="374"/>
      <c r="L16" s="374"/>
      <c r="M16" s="374"/>
      <c r="N16" s="374"/>
      <c r="O16" s="374"/>
      <c r="P16" s="374"/>
      <c r="Q16" s="374"/>
      <c r="R16" s="374"/>
      <c r="S16" s="376"/>
      <c r="T16" s="401" t="str">
        <f t="shared" si="1"/>
        <v/>
      </c>
      <c r="U16" s="402"/>
      <c r="V16" s="402"/>
      <c r="W16" s="402"/>
      <c r="X16" s="401" t="str">
        <f>IF(T16&lt;&gt;"",ROUND(T16/COUNTA(Anagrafica!$B$89:$C$93),3),"")</f>
        <v/>
      </c>
      <c r="Y16" s="402"/>
      <c r="Z16" s="402"/>
      <c r="AA16" s="403"/>
      <c r="AB16" s="401" t="str">
        <f t="shared" si="2"/>
        <v/>
      </c>
      <c r="AC16" s="402"/>
      <c r="AD16" s="402"/>
      <c r="AE16" s="403"/>
      <c r="AF16" s="96"/>
      <c r="AG16" s="96"/>
      <c r="AH16" s="97"/>
      <c r="AI16" s="86" t="str">
        <f t="shared" si="0"/>
        <v/>
      </c>
    </row>
    <row r="17" spans="1:35" ht="16.5" x14ac:dyDescent="0.3">
      <c r="A17" s="62" t="str">
        <f>IF($AI$9&lt;&gt;"",IF(Anagrafica!A104&lt;&gt;"",Anagrafica!A104,""),"")</f>
        <v/>
      </c>
      <c r="B17" s="374" t="str">
        <f>IF(A17&lt;&gt;"",IF(Anagrafica!B104&lt;&gt;"",Anagrafica!B104,""),"")</f>
        <v/>
      </c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4"/>
      <c r="N17" s="374"/>
      <c r="O17" s="374"/>
      <c r="P17" s="374"/>
      <c r="Q17" s="374"/>
      <c r="R17" s="374"/>
      <c r="S17" s="376"/>
      <c r="T17" s="401" t="str">
        <f t="shared" si="1"/>
        <v/>
      </c>
      <c r="U17" s="402"/>
      <c r="V17" s="402"/>
      <c r="W17" s="402"/>
      <c r="X17" s="401" t="str">
        <f>IF(T17&lt;&gt;"",ROUND(T17/COUNTA(Anagrafica!$B$89:$C$93),3),"")</f>
        <v/>
      </c>
      <c r="Y17" s="402"/>
      <c r="Z17" s="402"/>
      <c r="AA17" s="403"/>
      <c r="AB17" s="401" t="str">
        <f t="shared" si="2"/>
        <v/>
      </c>
      <c r="AC17" s="402"/>
      <c r="AD17" s="402"/>
      <c r="AE17" s="403"/>
      <c r="AF17" s="96"/>
      <c r="AG17" s="96"/>
      <c r="AH17" s="97"/>
      <c r="AI17" s="86" t="str">
        <f t="shared" si="0"/>
        <v/>
      </c>
    </row>
    <row r="18" spans="1:35" ht="16.5" x14ac:dyDescent="0.3">
      <c r="A18" s="62" t="str">
        <f>IF($AI$9&lt;&gt;"",IF(Anagrafica!A105&lt;&gt;"",Anagrafica!A105,""),"")</f>
        <v/>
      </c>
      <c r="B18" s="374" t="str">
        <f>IF(A18&lt;&gt;"",IF(Anagrafica!B105&lt;&gt;"",Anagrafica!B105,""),"")</f>
        <v/>
      </c>
      <c r="C18" s="374"/>
      <c r="D18" s="374"/>
      <c r="E18" s="374"/>
      <c r="F18" s="374"/>
      <c r="G18" s="374"/>
      <c r="H18" s="374"/>
      <c r="I18" s="374"/>
      <c r="J18" s="374"/>
      <c r="K18" s="374"/>
      <c r="L18" s="374"/>
      <c r="M18" s="374"/>
      <c r="N18" s="374"/>
      <c r="O18" s="374"/>
      <c r="P18" s="374"/>
      <c r="Q18" s="374"/>
      <c r="R18" s="374"/>
      <c r="S18" s="376"/>
      <c r="T18" s="401" t="str">
        <f t="shared" si="1"/>
        <v/>
      </c>
      <c r="U18" s="402"/>
      <c r="V18" s="402"/>
      <c r="W18" s="402"/>
      <c r="X18" s="401" t="str">
        <f>IF(T18&lt;&gt;"",ROUND(T18/COUNTA(Anagrafica!$B$89:$C$93),3),"")</f>
        <v/>
      </c>
      <c r="Y18" s="402"/>
      <c r="Z18" s="402"/>
      <c r="AA18" s="403"/>
      <c r="AB18" s="401" t="str">
        <f t="shared" si="2"/>
        <v/>
      </c>
      <c r="AC18" s="402"/>
      <c r="AD18" s="402"/>
      <c r="AE18" s="403"/>
      <c r="AF18" s="96"/>
      <c r="AG18" s="96"/>
      <c r="AH18" s="97"/>
      <c r="AI18" s="86" t="str">
        <f t="shared" si="0"/>
        <v/>
      </c>
    </row>
    <row r="19" spans="1:35" ht="16.5" x14ac:dyDescent="0.3">
      <c r="A19" s="62" t="str">
        <f>IF($AI$9&lt;&gt;"",IF(Anagrafica!A106&lt;&gt;"",Anagrafica!A106,""),"")</f>
        <v/>
      </c>
      <c r="B19" s="374" t="str">
        <f>IF(A19&lt;&gt;"",IF(Anagrafica!B106&lt;&gt;"",Anagrafica!B106,""),"")</f>
        <v/>
      </c>
      <c r="C19" s="374"/>
      <c r="D19" s="374"/>
      <c r="E19" s="374"/>
      <c r="F19" s="374"/>
      <c r="G19" s="374"/>
      <c r="H19" s="374"/>
      <c r="I19" s="374"/>
      <c r="J19" s="374"/>
      <c r="K19" s="374"/>
      <c r="L19" s="374"/>
      <c r="M19" s="374"/>
      <c r="N19" s="374"/>
      <c r="O19" s="374"/>
      <c r="P19" s="374"/>
      <c r="Q19" s="374"/>
      <c r="R19" s="374"/>
      <c r="S19" s="376"/>
      <c r="T19" s="401" t="str">
        <f t="shared" si="1"/>
        <v/>
      </c>
      <c r="U19" s="402"/>
      <c r="V19" s="402"/>
      <c r="W19" s="402"/>
      <c r="X19" s="401" t="str">
        <f>IF(T19&lt;&gt;"",ROUND(T19/COUNTA(Anagrafica!$B$89:$C$93),3),"")</f>
        <v/>
      </c>
      <c r="Y19" s="402"/>
      <c r="Z19" s="402"/>
      <c r="AA19" s="403"/>
      <c r="AB19" s="401" t="str">
        <f t="shared" si="2"/>
        <v/>
      </c>
      <c r="AC19" s="402"/>
      <c r="AD19" s="402"/>
      <c r="AE19" s="403"/>
      <c r="AF19" s="96"/>
      <c r="AG19" s="96"/>
      <c r="AH19" s="97"/>
      <c r="AI19" s="86" t="str">
        <f t="shared" si="0"/>
        <v/>
      </c>
    </row>
    <row r="20" spans="1:35" ht="16.5" x14ac:dyDescent="0.3">
      <c r="A20" s="62" t="str">
        <f>IF($AI$9&lt;&gt;"",IF(Anagrafica!A107&lt;&gt;"",Anagrafica!A107,""),"")</f>
        <v/>
      </c>
      <c r="B20" s="374" t="str">
        <f>IF(A20&lt;&gt;"",IF(Anagrafica!B107&lt;&gt;"",Anagrafica!B107,""),"")</f>
        <v/>
      </c>
      <c r="C20" s="374"/>
      <c r="D20" s="374"/>
      <c r="E20" s="374"/>
      <c r="F20" s="374"/>
      <c r="G20" s="374"/>
      <c r="H20" s="374"/>
      <c r="I20" s="374"/>
      <c r="J20" s="374"/>
      <c r="K20" s="374"/>
      <c r="L20" s="374"/>
      <c r="M20" s="374"/>
      <c r="N20" s="374"/>
      <c r="O20" s="374"/>
      <c r="P20" s="374"/>
      <c r="Q20" s="374"/>
      <c r="R20" s="374"/>
      <c r="S20" s="376"/>
      <c r="T20" s="401" t="str">
        <f t="shared" si="1"/>
        <v/>
      </c>
      <c r="U20" s="402"/>
      <c r="V20" s="402"/>
      <c r="W20" s="402"/>
      <c r="X20" s="401" t="str">
        <f>IF(T20&lt;&gt;"",ROUND(T20/COUNTA(Anagrafica!$B$89:$C$93),3),"")</f>
        <v/>
      </c>
      <c r="Y20" s="402"/>
      <c r="Z20" s="402"/>
      <c r="AA20" s="403"/>
      <c r="AB20" s="401" t="str">
        <f t="shared" si="2"/>
        <v/>
      </c>
      <c r="AC20" s="402"/>
      <c r="AD20" s="402"/>
      <c r="AE20" s="403"/>
      <c r="AF20" s="96"/>
      <c r="AG20" s="96"/>
      <c r="AH20" s="97"/>
      <c r="AI20" s="86" t="str">
        <f t="shared" si="0"/>
        <v/>
      </c>
    </row>
    <row r="21" spans="1:35" ht="16.5" x14ac:dyDescent="0.3">
      <c r="A21" s="62" t="str">
        <f>IF($AI$9&lt;&gt;"",IF(Anagrafica!A108&lt;&gt;"",Anagrafica!A108,""),"")</f>
        <v/>
      </c>
      <c r="B21" s="374" t="str">
        <f>IF(A21&lt;&gt;"",IF(Anagrafica!B108&lt;&gt;"",Anagrafica!B108,""),"")</f>
        <v/>
      </c>
      <c r="C21" s="374"/>
      <c r="D21" s="374"/>
      <c r="E21" s="374"/>
      <c r="F21" s="374"/>
      <c r="G21" s="374"/>
      <c r="H21" s="374"/>
      <c r="I21" s="374"/>
      <c r="J21" s="374"/>
      <c r="K21" s="374"/>
      <c r="L21" s="374"/>
      <c r="M21" s="374"/>
      <c r="N21" s="374"/>
      <c r="O21" s="374"/>
      <c r="P21" s="374"/>
      <c r="Q21" s="374"/>
      <c r="R21" s="374"/>
      <c r="S21" s="376"/>
      <c r="T21" s="401" t="str">
        <f t="shared" si="1"/>
        <v/>
      </c>
      <c r="U21" s="402"/>
      <c r="V21" s="402"/>
      <c r="W21" s="402"/>
      <c r="X21" s="401" t="str">
        <f>IF(T21&lt;&gt;"",ROUND(T21/COUNTA(Anagrafica!$B$89:$C$93),3),"")</f>
        <v/>
      </c>
      <c r="Y21" s="402"/>
      <c r="Z21" s="402"/>
      <c r="AA21" s="403"/>
      <c r="AB21" s="401" t="str">
        <f t="shared" si="2"/>
        <v/>
      </c>
      <c r="AC21" s="402"/>
      <c r="AD21" s="402"/>
      <c r="AE21" s="403"/>
      <c r="AF21" s="96"/>
      <c r="AG21" s="96"/>
      <c r="AH21" s="97"/>
      <c r="AI21" s="86" t="str">
        <f t="shared" si="0"/>
        <v/>
      </c>
    </row>
    <row r="22" spans="1:35" ht="16.5" x14ac:dyDescent="0.3">
      <c r="A22" s="62" t="str">
        <f>IF($AI$9&lt;&gt;"",IF(Anagrafica!A109&lt;&gt;"",Anagrafica!A109,""),"")</f>
        <v/>
      </c>
      <c r="B22" s="374" t="str">
        <f>IF(A22&lt;&gt;"",IF(Anagrafica!B109&lt;&gt;"",Anagrafica!B109,""),"")</f>
        <v/>
      </c>
      <c r="C22" s="374"/>
      <c r="D22" s="374"/>
      <c r="E22" s="374"/>
      <c r="F22" s="374"/>
      <c r="G22" s="374"/>
      <c r="H22" s="374"/>
      <c r="I22" s="374"/>
      <c r="J22" s="374"/>
      <c r="K22" s="374"/>
      <c r="L22" s="374"/>
      <c r="M22" s="374"/>
      <c r="N22" s="374"/>
      <c r="O22" s="374"/>
      <c r="P22" s="374"/>
      <c r="Q22" s="374"/>
      <c r="R22" s="374"/>
      <c r="S22" s="376"/>
      <c r="T22" s="401" t="str">
        <f t="shared" si="1"/>
        <v/>
      </c>
      <c r="U22" s="402"/>
      <c r="V22" s="402"/>
      <c r="W22" s="402"/>
      <c r="X22" s="401" t="str">
        <f>IF(T22&lt;&gt;"",ROUND(T22/COUNTA(Anagrafica!$B$89:$C$93),3),"")</f>
        <v/>
      </c>
      <c r="Y22" s="402"/>
      <c r="Z22" s="402"/>
      <c r="AA22" s="403"/>
      <c r="AB22" s="401" t="str">
        <f t="shared" si="2"/>
        <v/>
      </c>
      <c r="AC22" s="402"/>
      <c r="AD22" s="402"/>
      <c r="AE22" s="403"/>
      <c r="AF22" s="96"/>
      <c r="AG22" s="96"/>
      <c r="AH22" s="97"/>
      <c r="AI22" s="86" t="str">
        <f t="shared" si="0"/>
        <v/>
      </c>
    </row>
    <row r="23" spans="1:35" ht="16.5" x14ac:dyDescent="0.3">
      <c r="A23" s="62" t="str">
        <f>IF($AI$9&lt;&gt;"",IF(Anagrafica!A110&lt;&gt;"",Anagrafica!A110,""),"")</f>
        <v/>
      </c>
      <c r="B23" s="374" t="str">
        <f>IF(A23&lt;&gt;"",IF(Anagrafica!B110&lt;&gt;"",Anagrafica!B110,""),"")</f>
        <v/>
      </c>
      <c r="C23" s="374"/>
      <c r="D23" s="374"/>
      <c r="E23" s="374"/>
      <c r="F23" s="374"/>
      <c r="G23" s="374"/>
      <c r="H23" s="374"/>
      <c r="I23" s="374"/>
      <c r="J23" s="374"/>
      <c r="K23" s="374"/>
      <c r="L23" s="374"/>
      <c r="M23" s="374"/>
      <c r="N23" s="374"/>
      <c r="O23" s="374"/>
      <c r="P23" s="374"/>
      <c r="Q23" s="374"/>
      <c r="R23" s="374"/>
      <c r="S23" s="376"/>
      <c r="T23" s="401" t="str">
        <f t="shared" si="1"/>
        <v/>
      </c>
      <c r="U23" s="402"/>
      <c r="V23" s="402"/>
      <c r="W23" s="402"/>
      <c r="X23" s="401" t="str">
        <f>IF(T23&lt;&gt;"",ROUND(T23/COUNTA(Anagrafica!$B$89:$C$93),3),"")</f>
        <v/>
      </c>
      <c r="Y23" s="402"/>
      <c r="Z23" s="402"/>
      <c r="AA23" s="403"/>
      <c r="AB23" s="401" t="str">
        <f t="shared" si="2"/>
        <v/>
      </c>
      <c r="AC23" s="402"/>
      <c r="AD23" s="402"/>
      <c r="AE23" s="403"/>
      <c r="AF23" s="96"/>
      <c r="AG23" s="96"/>
      <c r="AH23" s="97"/>
      <c r="AI23" s="86" t="str">
        <f t="shared" si="0"/>
        <v/>
      </c>
    </row>
    <row r="24" spans="1:35" ht="16.5" x14ac:dyDescent="0.3">
      <c r="A24" s="62" t="str">
        <f>IF($AI$9&lt;&gt;"",IF(Anagrafica!A111&lt;&gt;"",Anagrafica!A111,""),"")</f>
        <v/>
      </c>
      <c r="B24" s="374" t="str">
        <f>IF(A24&lt;&gt;"",IF(Anagrafica!B111&lt;&gt;"",Anagrafica!B111,""),"")</f>
        <v/>
      </c>
      <c r="C24" s="374"/>
      <c r="D24" s="374"/>
      <c r="E24" s="374"/>
      <c r="F24" s="374"/>
      <c r="G24" s="374"/>
      <c r="H24" s="374"/>
      <c r="I24" s="374"/>
      <c r="J24" s="374"/>
      <c r="K24" s="374"/>
      <c r="L24" s="374"/>
      <c r="M24" s="374"/>
      <c r="N24" s="374"/>
      <c r="O24" s="374"/>
      <c r="P24" s="374"/>
      <c r="Q24" s="374"/>
      <c r="R24" s="374"/>
      <c r="S24" s="376"/>
      <c r="T24" s="401" t="str">
        <f t="shared" si="1"/>
        <v/>
      </c>
      <c r="U24" s="402"/>
      <c r="V24" s="402"/>
      <c r="W24" s="402"/>
      <c r="X24" s="401" t="str">
        <f>IF(T24&lt;&gt;"",ROUND(T24/COUNTA(Anagrafica!$B$89:$C$93),3),"")</f>
        <v/>
      </c>
      <c r="Y24" s="402"/>
      <c r="Z24" s="402"/>
      <c r="AA24" s="403"/>
      <c r="AB24" s="401" t="str">
        <f t="shared" si="2"/>
        <v/>
      </c>
      <c r="AC24" s="402"/>
      <c r="AD24" s="402"/>
      <c r="AE24" s="403"/>
      <c r="AF24" s="96"/>
      <c r="AG24" s="96"/>
      <c r="AH24" s="97"/>
      <c r="AI24" s="86" t="str">
        <f t="shared" si="0"/>
        <v/>
      </c>
    </row>
    <row r="25" spans="1:35" ht="16.5" x14ac:dyDescent="0.3">
      <c r="A25" s="62" t="str">
        <f>IF($AI$9&lt;&gt;"",IF(Anagrafica!A112&lt;&gt;"",Anagrafica!A112,""),"")</f>
        <v/>
      </c>
      <c r="B25" s="374" t="str">
        <f>IF(A25&lt;&gt;"",IF(Anagrafica!B112&lt;&gt;"",Anagrafica!B112,""),"")</f>
        <v/>
      </c>
      <c r="C25" s="374"/>
      <c r="D25" s="374"/>
      <c r="E25" s="374"/>
      <c r="F25" s="374"/>
      <c r="G25" s="374"/>
      <c r="H25" s="374"/>
      <c r="I25" s="374"/>
      <c r="J25" s="374"/>
      <c r="K25" s="374"/>
      <c r="L25" s="374"/>
      <c r="M25" s="374"/>
      <c r="N25" s="374"/>
      <c r="O25" s="374"/>
      <c r="P25" s="374"/>
      <c r="Q25" s="374"/>
      <c r="R25" s="374"/>
      <c r="S25" s="376"/>
      <c r="T25" s="401" t="str">
        <f t="shared" si="1"/>
        <v/>
      </c>
      <c r="U25" s="402"/>
      <c r="V25" s="402"/>
      <c r="W25" s="402"/>
      <c r="X25" s="401" t="str">
        <f>IF(T25&lt;&gt;"",ROUND(T25/COUNTA(Anagrafica!$B$89:$C$93),3),"")</f>
        <v/>
      </c>
      <c r="Y25" s="402"/>
      <c r="Z25" s="402"/>
      <c r="AA25" s="403"/>
      <c r="AB25" s="401" t="str">
        <f t="shared" si="2"/>
        <v/>
      </c>
      <c r="AC25" s="402"/>
      <c r="AD25" s="402"/>
      <c r="AE25" s="403"/>
      <c r="AF25" s="96"/>
      <c r="AG25" s="96"/>
      <c r="AH25" s="97"/>
      <c r="AI25" s="86" t="str">
        <f t="shared" si="0"/>
        <v/>
      </c>
    </row>
    <row r="26" spans="1:35" ht="16.5" x14ac:dyDescent="0.3">
      <c r="A26" s="63" t="str">
        <f>IF($AI$9&lt;&gt;"",IF(Anagrafica!A113&lt;&gt;"",Anagrafica!A113,""),"")</f>
        <v/>
      </c>
      <c r="B26" s="379" t="str">
        <f>IF(A26&lt;&gt;"",IF(Anagrafica!B113&lt;&gt;"",Anagrafica!B113,""),"")</f>
        <v/>
      </c>
      <c r="C26" s="379"/>
      <c r="D26" s="379"/>
      <c r="E26" s="379"/>
      <c r="F26" s="379"/>
      <c r="G26" s="379"/>
      <c r="H26" s="379"/>
      <c r="I26" s="379"/>
      <c r="J26" s="379"/>
      <c r="K26" s="379"/>
      <c r="L26" s="379"/>
      <c r="M26" s="379"/>
      <c r="N26" s="379"/>
      <c r="O26" s="379"/>
      <c r="P26" s="379"/>
      <c r="Q26" s="379"/>
      <c r="R26" s="379"/>
      <c r="S26" s="380"/>
      <c r="T26" s="407" t="str">
        <f t="shared" si="1"/>
        <v/>
      </c>
      <c r="U26" s="408"/>
      <c r="V26" s="408"/>
      <c r="W26" s="408"/>
      <c r="X26" s="404" t="str">
        <f>IF(T26&lt;&gt;"",ROUND(T26/COUNTA(Anagrafica!$B$89:$C$93),3),"")</f>
        <v/>
      </c>
      <c r="Y26" s="405"/>
      <c r="Z26" s="405"/>
      <c r="AA26" s="406"/>
      <c r="AB26" s="404" t="str">
        <f t="shared" si="2"/>
        <v/>
      </c>
      <c r="AC26" s="405"/>
      <c r="AD26" s="405"/>
      <c r="AE26" s="406"/>
      <c r="AF26" s="96"/>
      <c r="AG26" s="96"/>
      <c r="AH26" s="97"/>
      <c r="AI26" s="87" t="str">
        <f t="shared" si="0"/>
        <v/>
      </c>
    </row>
    <row r="27" spans="1:35" x14ac:dyDescent="0.2">
      <c r="A27" s="42"/>
      <c r="B27" s="42"/>
      <c r="C27" s="9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378"/>
      <c r="Q27" s="378"/>
      <c r="R27" s="378"/>
      <c r="S27" s="378"/>
      <c r="T27" s="400"/>
      <c r="U27" s="400"/>
      <c r="V27" s="400"/>
      <c r="W27" s="400"/>
      <c r="X27" s="42"/>
      <c r="Y27" s="42"/>
      <c r="Z27" s="42"/>
      <c r="AA27" s="42"/>
      <c r="AB27" s="26"/>
      <c r="AC27" s="26"/>
      <c r="AD27" s="26"/>
      <c r="AE27" s="26"/>
      <c r="AF27" s="104"/>
      <c r="AG27" s="104"/>
      <c r="AH27" s="103"/>
      <c r="AI27" s="42"/>
    </row>
    <row r="29" spans="1:35" s="20" customFormat="1" ht="16.5" x14ac:dyDescent="0.3">
      <c r="A29" s="19" t="str">
        <f>IF(Anagrafica!A89&lt;&gt;"",Anagrafica!A89&amp;" - "&amp;Anagrafica!B89,"")</f>
        <v>1 - Commissario 1</v>
      </c>
      <c r="C29" s="28"/>
      <c r="AG29" s="28"/>
    </row>
    <row r="30" spans="1:35" s="5" customFormat="1" ht="13.5" customHeight="1" x14ac:dyDescent="0.2">
      <c r="A30" s="4" t="s">
        <v>10</v>
      </c>
      <c r="C30" s="60" t="str">
        <f>$A$13</f>
        <v/>
      </c>
      <c r="E30" s="60" t="str">
        <f>+$A$14</f>
        <v/>
      </c>
      <c r="G30" s="60" t="str">
        <f>+$A$15</f>
        <v/>
      </c>
      <c r="I30" s="60" t="str">
        <f>+$A$16</f>
        <v/>
      </c>
      <c r="K30" s="60" t="str">
        <f>+$A$17</f>
        <v/>
      </c>
      <c r="M30" s="60" t="str">
        <f>+$A$18</f>
        <v/>
      </c>
      <c r="O30" s="60" t="str">
        <f>+$A$19</f>
        <v/>
      </c>
      <c r="Q30" s="60" t="str">
        <f>+$A$20</f>
        <v/>
      </c>
      <c r="S30" s="60" t="str">
        <f>+$A$21</f>
        <v/>
      </c>
      <c r="U30" s="60" t="str">
        <f>+$A$22</f>
        <v/>
      </c>
      <c r="W30" s="60" t="str">
        <f>+$A$23</f>
        <v/>
      </c>
      <c r="Y30" s="60" t="str">
        <f>+$A$24</f>
        <v/>
      </c>
      <c r="AA30" s="60" t="str">
        <f>+$A$25</f>
        <v/>
      </c>
      <c r="AC30" s="60" t="str">
        <f>+$A$26</f>
        <v/>
      </c>
      <c r="AE30" s="26"/>
      <c r="AG30" s="4" t="s">
        <v>10</v>
      </c>
      <c r="AH30" s="5" t="s">
        <v>1</v>
      </c>
      <c r="AI30" s="5" t="s">
        <v>0</v>
      </c>
    </row>
    <row r="31" spans="1:35" ht="13.5" x14ac:dyDescent="0.25">
      <c r="A31" s="59" t="str">
        <f>+$A$12</f>
        <v/>
      </c>
      <c r="B31" s="22"/>
      <c r="C31" s="23"/>
      <c r="D31" s="22"/>
      <c r="E31" s="23"/>
      <c r="F31" s="22"/>
      <c r="G31" s="23"/>
      <c r="H31" s="22"/>
      <c r="I31" s="23"/>
      <c r="J31" s="22"/>
      <c r="K31" s="23"/>
      <c r="L31" s="22"/>
      <c r="M31" s="23"/>
      <c r="N31" s="22"/>
      <c r="O31" s="23"/>
      <c r="P31" s="22"/>
      <c r="Q31" s="23"/>
      <c r="R31" s="22"/>
      <c r="S31" s="23"/>
      <c r="T31" s="22"/>
      <c r="U31" s="23"/>
      <c r="V31" s="22"/>
      <c r="W31" s="23"/>
      <c r="X31" s="22"/>
      <c r="Y31" s="23"/>
      <c r="Z31" s="22"/>
      <c r="AA31" s="23"/>
      <c r="AB31" s="22"/>
      <c r="AC31" s="23"/>
      <c r="AE31" s="29" t="str">
        <f t="shared" ref="AE31:AE44" si="3">IF(OR(A31="",AND(A31&lt;&gt;"",A32="")),"",SUM(B31,D31,F31,H31,J31,L31,N31,P31,R31,T31,V31,X31,Z31,AB31))</f>
        <v/>
      </c>
      <c r="AG31" s="6" t="str">
        <f>+$A$12</f>
        <v/>
      </c>
      <c r="AH31" s="6" t="str">
        <f>IF(A31&lt;&gt;"",AE31,"")</f>
        <v/>
      </c>
      <c r="AI31" s="105" t="str">
        <f>IF(AH31="","",IF(AH31&gt;0,ROUND(AH31/LARGE(AH31:AH45,1),3),0))</f>
        <v/>
      </c>
    </row>
    <row r="32" spans="1:35" ht="13.5" x14ac:dyDescent="0.25">
      <c r="A32" s="59" t="str">
        <f>+$A$13</f>
        <v/>
      </c>
      <c r="B32" s="24"/>
      <c r="C32" s="24"/>
      <c r="D32" s="22"/>
      <c r="E32" s="23"/>
      <c r="F32" s="22"/>
      <c r="G32" s="23"/>
      <c r="H32" s="22"/>
      <c r="I32" s="23"/>
      <c r="J32" s="22"/>
      <c r="K32" s="23"/>
      <c r="L32" s="22"/>
      <c r="M32" s="23"/>
      <c r="N32" s="22"/>
      <c r="O32" s="23"/>
      <c r="P32" s="22"/>
      <c r="Q32" s="23"/>
      <c r="R32" s="22"/>
      <c r="S32" s="23"/>
      <c r="T32" s="22"/>
      <c r="U32" s="23"/>
      <c r="V32" s="22"/>
      <c r="W32" s="23"/>
      <c r="X32" s="22"/>
      <c r="Y32" s="23"/>
      <c r="Z32" s="22"/>
      <c r="AA32" s="23"/>
      <c r="AB32" s="22"/>
      <c r="AC32" s="23"/>
      <c r="AE32" s="29" t="str">
        <f t="shared" si="3"/>
        <v/>
      </c>
      <c r="AG32" s="7" t="str">
        <f>+$A$13</f>
        <v/>
      </c>
      <c r="AH32" s="7" t="str">
        <f>IF(A32&lt;&gt;"",IF(AE32&lt;&gt;"",AE32,0)+IF(C46&lt;&gt;"",C46,0),"")</f>
        <v/>
      </c>
      <c r="AI32" s="106" t="str">
        <f>IF(AH32="","",IF(AH32&gt;0,ROUND(AH32/LARGE(AH31:AH45,1),3),0))</f>
        <v/>
      </c>
    </row>
    <row r="33" spans="1:35" ht="13.5" x14ac:dyDescent="0.25">
      <c r="A33" s="59" t="str">
        <f>+$A$14</f>
        <v/>
      </c>
      <c r="B33" s="24"/>
      <c r="C33" s="24"/>
      <c r="D33" s="24"/>
      <c r="E33" s="24"/>
      <c r="F33" s="22"/>
      <c r="G33" s="23"/>
      <c r="H33" s="22"/>
      <c r="I33" s="23"/>
      <c r="J33" s="22"/>
      <c r="K33" s="23"/>
      <c r="L33" s="22"/>
      <c r="M33" s="23"/>
      <c r="N33" s="22"/>
      <c r="O33" s="23"/>
      <c r="P33" s="22"/>
      <c r="Q33" s="23"/>
      <c r="R33" s="22"/>
      <c r="S33" s="23"/>
      <c r="T33" s="22"/>
      <c r="U33" s="23"/>
      <c r="V33" s="22"/>
      <c r="W33" s="23"/>
      <c r="X33" s="22"/>
      <c r="Y33" s="23"/>
      <c r="Z33" s="22"/>
      <c r="AA33" s="23"/>
      <c r="AB33" s="22"/>
      <c r="AC33" s="23"/>
      <c r="AE33" s="29" t="str">
        <f t="shared" si="3"/>
        <v/>
      </c>
      <c r="AG33" s="7" t="str">
        <f>+$A$14</f>
        <v/>
      </c>
      <c r="AH33" s="7" t="str">
        <f>IF(A33&lt;&gt;"",IF(AE33&lt;&gt;"",AE33,0)+IF(E46&lt;&gt;"",E46,0),"")</f>
        <v/>
      </c>
      <c r="AI33" s="106" t="str">
        <f>IF(AH33="","",IF(AH33&gt;0,ROUND(AH33/LARGE(AH31:AH45,1),3),0))</f>
        <v/>
      </c>
    </row>
    <row r="34" spans="1:35" ht="13.5" x14ac:dyDescent="0.25">
      <c r="A34" s="59" t="str">
        <f>+$A$15</f>
        <v/>
      </c>
      <c r="B34" s="24"/>
      <c r="C34" s="24"/>
      <c r="D34" s="24"/>
      <c r="E34" s="24"/>
      <c r="F34" s="24"/>
      <c r="G34" s="24"/>
      <c r="H34" s="22"/>
      <c r="I34" s="23"/>
      <c r="J34" s="22"/>
      <c r="K34" s="23"/>
      <c r="L34" s="22"/>
      <c r="M34" s="23"/>
      <c r="N34" s="22"/>
      <c r="O34" s="23"/>
      <c r="P34" s="22"/>
      <c r="Q34" s="23"/>
      <c r="R34" s="22"/>
      <c r="S34" s="23"/>
      <c r="T34" s="22"/>
      <c r="U34" s="23"/>
      <c r="V34" s="22"/>
      <c r="W34" s="23"/>
      <c r="X34" s="22"/>
      <c r="Y34" s="23"/>
      <c r="Z34" s="22"/>
      <c r="AA34" s="23"/>
      <c r="AB34" s="22"/>
      <c r="AC34" s="23"/>
      <c r="AE34" s="29" t="str">
        <f t="shared" si="3"/>
        <v/>
      </c>
      <c r="AG34" s="7" t="str">
        <f>+$A$15</f>
        <v/>
      </c>
      <c r="AH34" s="7" t="str">
        <f>IF(A34&lt;&gt;"",IF(AE34&lt;&gt;"",AE34,0)+IF(G46&lt;&gt;"",G46,0),"")</f>
        <v/>
      </c>
      <c r="AI34" s="106" t="str">
        <f>IF(AH34="","",IF(AH34&gt;0,ROUND(AH34/LARGE(AH31:AH45,1),3),0))</f>
        <v/>
      </c>
    </row>
    <row r="35" spans="1:35" ht="13.5" x14ac:dyDescent="0.25">
      <c r="A35" s="59" t="str">
        <f>+$A$16</f>
        <v/>
      </c>
      <c r="B35" s="24"/>
      <c r="C35" s="24"/>
      <c r="D35" s="24"/>
      <c r="E35" s="24"/>
      <c r="F35" s="24"/>
      <c r="G35" s="24"/>
      <c r="H35" s="24"/>
      <c r="I35" s="24"/>
      <c r="J35" s="22"/>
      <c r="K35" s="23"/>
      <c r="L35" s="22"/>
      <c r="M35" s="23"/>
      <c r="N35" s="22"/>
      <c r="O35" s="23"/>
      <c r="P35" s="22"/>
      <c r="Q35" s="23"/>
      <c r="R35" s="22"/>
      <c r="S35" s="23"/>
      <c r="T35" s="22"/>
      <c r="U35" s="23"/>
      <c r="V35" s="22"/>
      <c r="W35" s="23"/>
      <c r="X35" s="22"/>
      <c r="Y35" s="23"/>
      <c r="Z35" s="22"/>
      <c r="AA35" s="23"/>
      <c r="AB35" s="22"/>
      <c r="AC35" s="23"/>
      <c r="AE35" s="29" t="str">
        <f t="shared" si="3"/>
        <v/>
      </c>
      <c r="AG35" s="7" t="str">
        <f>+$A$16</f>
        <v/>
      </c>
      <c r="AH35" s="7" t="str">
        <f>IF(A35&lt;&gt;"",IF(AE35&lt;&gt;"",AE35,0)+IF(I46&lt;&gt;"",I46,0),"")</f>
        <v/>
      </c>
      <c r="AI35" s="106" t="str">
        <f>IF(AH35="","",IF(AH35&gt;0,ROUND(AH35/LARGE(AH31:AH45,1),3),0))</f>
        <v/>
      </c>
    </row>
    <row r="36" spans="1:35" ht="13.5" x14ac:dyDescent="0.25">
      <c r="A36" s="59" t="str">
        <f>+$A$17</f>
        <v/>
      </c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2"/>
      <c r="M36" s="23"/>
      <c r="N36" s="22"/>
      <c r="O36" s="23"/>
      <c r="P36" s="22"/>
      <c r="Q36" s="23"/>
      <c r="R36" s="22"/>
      <c r="S36" s="23"/>
      <c r="T36" s="22"/>
      <c r="U36" s="23"/>
      <c r="V36" s="22"/>
      <c r="W36" s="23"/>
      <c r="X36" s="22"/>
      <c r="Y36" s="23"/>
      <c r="Z36" s="22"/>
      <c r="AA36" s="23"/>
      <c r="AB36" s="22"/>
      <c r="AC36" s="23"/>
      <c r="AE36" s="29" t="str">
        <f t="shared" si="3"/>
        <v/>
      </c>
      <c r="AG36" s="7" t="str">
        <f>+$A$17</f>
        <v/>
      </c>
      <c r="AH36" s="7" t="str">
        <f>IF(A36&lt;&gt;"",IF(AE36&lt;&gt;"",AE36,0)+IF(K46&lt;&gt;"",K46,0),"")</f>
        <v/>
      </c>
      <c r="AI36" s="106" t="str">
        <f>IF(AH36="","",IF(AH36&gt;0,ROUND(AH36/LARGE(AH31:AH45,1),3),0))</f>
        <v/>
      </c>
    </row>
    <row r="37" spans="1:35" ht="13.5" x14ac:dyDescent="0.25">
      <c r="A37" s="59" t="str">
        <f>+$A$18</f>
        <v/>
      </c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2"/>
      <c r="O37" s="23"/>
      <c r="P37" s="22"/>
      <c r="Q37" s="23"/>
      <c r="R37" s="22"/>
      <c r="S37" s="23"/>
      <c r="T37" s="22"/>
      <c r="U37" s="23"/>
      <c r="V37" s="22"/>
      <c r="W37" s="23"/>
      <c r="X37" s="22"/>
      <c r="Y37" s="23"/>
      <c r="Z37" s="22"/>
      <c r="AA37" s="23"/>
      <c r="AB37" s="22"/>
      <c r="AC37" s="23"/>
      <c r="AE37" s="29" t="str">
        <f t="shared" si="3"/>
        <v/>
      </c>
      <c r="AG37" s="7" t="str">
        <f>+$A$18</f>
        <v/>
      </c>
      <c r="AH37" s="7" t="str">
        <f>IF(A37&lt;&gt;"",IF(AE37&lt;&gt;"",AE37,0)+IF(M46&lt;&gt;"",M46,0),"")</f>
        <v/>
      </c>
      <c r="AI37" s="106" t="str">
        <f>IF(AH37="","",IF(AH37&gt;0,ROUND(AH37/LARGE(AH31:AH45,1),3),0))</f>
        <v/>
      </c>
    </row>
    <row r="38" spans="1:35" ht="13.5" x14ac:dyDescent="0.25">
      <c r="A38" s="59" t="str">
        <f>+$A$19</f>
        <v/>
      </c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2"/>
      <c r="Q38" s="23"/>
      <c r="R38" s="22"/>
      <c r="S38" s="23"/>
      <c r="T38" s="22"/>
      <c r="U38" s="23"/>
      <c r="V38" s="22"/>
      <c r="W38" s="23"/>
      <c r="X38" s="22"/>
      <c r="Y38" s="23"/>
      <c r="Z38" s="22"/>
      <c r="AA38" s="23"/>
      <c r="AB38" s="22"/>
      <c r="AC38" s="23"/>
      <c r="AE38" s="29" t="str">
        <f t="shared" si="3"/>
        <v/>
      </c>
      <c r="AG38" s="7" t="str">
        <f>+$A$19</f>
        <v/>
      </c>
      <c r="AH38" s="7" t="str">
        <f>IF(A38&lt;&gt;"",IF(AE38&lt;&gt;"",AE38,0)+IF(O46&lt;&gt;"",O46,0),"")</f>
        <v/>
      </c>
      <c r="AI38" s="106" t="str">
        <f>IF(AH38="","",IF(AH38&gt;0,ROUND(AH38/LARGE(AH31:AH45,1),3),0))</f>
        <v/>
      </c>
    </row>
    <row r="39" spans="1:35" ht="13.5" x14ac:dyDescent="0.25">
      <c r="A39" s="59" t="str">
        <f>+$A$20</f>
        <v/>
      </c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2"/>
      <c r="S39" s="23"/>
      <c r="T39" s="22"/>
      <c r="U39" s="23"/>
      <c r="V39" s="22"/>
      <c r="W39" s="23"/>
      <c r="X39" s="22"/>
      <c r="Y39" s="23"/>
      <c r="Z39" s="22"/>
      <c r="AA39" s="23"/>
      <c r="AB39" s="22"/>
      <c r="AC39" s="23"/>
      <c r="AE39" s="29" t="str">
        <f t="shared" si="3"/>
        <v/>
      </c>
      <c r="AG39" s="7" t="str">
        <f>+$A$20</f>
        <v/>
      </c>
      <c r="AH39" s="7" t="str">
        <f>IF(A39&lt;&gt;"",IF(AE39&lt;&gt;"",AE39,0)+IF(Q46&lt;&gt;"",Q46,0),"")</f>
        <v/>
      </c>
      <c r="AI39" s="106" t="str">
        <f>IF(AH39="","",IF(AH39&gt;0,ROUND(AH39/LARGE(AH31:AH45,1),3),0))</f>
        <v/>
      </c>
    </row>
    <row r="40" spans="1:35" ht="13.5" x14ac:dyDescent="0.25">
      <c r="A40" s="59" t="str">
        <f>+$A$21</f>
        <v/>
      </c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2"/>
      <c r="U40" s="23"/>
      <c r="V40" s="22"/>
      <c r="W40" s="23"/>
      <c r="X40" s="22"/>
      <c r="Y40" s="23"/>
      <c r="Z40" s="22"/>
      <c r="AA40" s="23"/>
      <c r="AB40" s="22"/>
      <c r="AC40" s="23"/>
      <c r="AE40" s="29" t="str">
        <f t="shared" si="3"/>
        <v/>
      </c>
      <c r="AG40" s="7" t="str">
        <f>+$A$21</f>
        <v/>
      </c>
      <c r="AH40" s="7" t="str">
        <f>IF(A40&lt;&gt;"",IF(AE40&lt;&gt;"",AE40,0)+IF(S46&lt;&gt;"",S46,0),"")</f>
        <v/>
      </c>
      <c r="AI40" s="106" t="str">
        <f>IF(AH40="","",IF(AH40&gt;0,ROUND(AH40/LARGE(AH31:AH45,1),3),0))</f>
        <v/>
      </c>
    </row>
    <row r="41" spans="1:35" ht="13.5" x14ac:dyDescent="0.25">
      <c r="A41" s="59" t="str">
        <f>+$A$22</f>
        <v/>
      </c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2"/>
      <c r="W41" s="23"/>
      <c r="X41" s="22"/>
      <c r="Y41" s="23"/>
      <c r="Z41" s="22"/>
      <c r="AA41" s="23"/>
      <c r="AB41" s="22"/>
      <c r="AC41" s="23"/>
      <c r="AE41" s="29" t="str">
        <f t="shared" si="3"/>
        <v/>
      </c>
      <c r="AG41" s="7" t="str">
        <f>+$A$22</f>
        <v/>
      </c>
      <c r="AH41" s="7" t="str">
        <f>IF(A41&lt;&gt;"",IF(AE41&lt;&gt;"",AE41,0)+IF(U46&lt;&gt;"",U46,0),"")</f>
        <v/>
      </c>
      <c r="AI41" s="106" t="str">
        <f>IF(AH41="","",IF(AH41&gt;0,ROUND(AH41/LARGE(AH31:AH45,1),3),0))</f>
        <v/>
      </c>
    </row>
    <row r="42" spans="1:35" ht="13.5" x14ac:dyDescent="0.25">
      <c r="A42" s="59" t="str">
        <f>+$A$23</f>
        <v/>
      </c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2"/>
      <c r="Y42" s="23"/>
      <c r="Z42" s="22"/>
      <c r="AA42" s="23"/>
      <c r="AB42" s="22"/>
      <c r="AC42" s="23"/>
      <c r="AE42" s="29" t="str">
        <f t="shared" si="3"/>
        <v/>
      </c>
      <c r="AG42" s="7" t="str">
        <f>+$A$23</f>
        <v/>
      </c>
      <c r="AH42" s="7" t="str">
        <f>IF(A42&lt;&gt;"",IF(AE42&lt;&gt;"",AE42,0)+IF(W46&lt;&gt;"",W46,0),"")</f>
        <v/>
      </c>
      <c r="AI42" s="106" t="str">
        <f>IF(AH42="","",IF(AH42&gt;0,ROUND(AH42/LARGE(AH31:AH45,1),3),0))</f>
        <v/>
      </c>
    </row>
    <row r="43" spans="1:35" ht="13.5" x14ac:dyDescent="0.25">
      <c r="A43" s="59" t="str">
        <f>+$A$24</f>
        <v/>
      </c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2"/>
      <c r="AA43" s="23"/>
      <c r="AB43" s="22"/>
      <c r="AC43" s="23"/>
      <c r="AE43" s="29" t="str">
        <f t="shared" si="3"/>
        <v/>
      </c>
      <c r="AG43" s="7" t="str">
        <f>+$A$24</f>
        <v/>
      </c>
      <c r="AH43" s="7" t="str">
        <f>IF(A43&lt;&gt;"",IF(AE43&lt;&gt;"",AE43,0)+IF(Y46&lt;&gt;"",Y46,0),"")</f>
        <v/>
      </c>
      <c r="AI43" s="106" t="str">
        <f>IF(AH43="","",IF(AH43&gt;0,ROUND(AH43/LARGE(AH31:AH45,1),3),0))</f>
        <v/>
      </c>
    </row>
    <row r="44" spans="1:35" ht="13.5" x14ac:dyDescent="0.25">
      <c r="A44" s="59" t="str">
        <f>+$A$25</f>
        <v/>
      </c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2"/>
      <c r="AC44" s="23"/>
      <c r="AE44" s="29" t="str">
        <f t="shared" si="3"/>
        <v/>
      </c>
      <c r="AG44" s="7" t="str">
        <f>+$A$25</f>
        <v/>
      </c>
      <c r="AH44" s="7" t="str">
        <f>IF(A44&lt;&gt;"",IF(AE44&lt;&gt;"",AE44,0)+IF(AA46&lt;&gt;"",AA46,0),"")</f>
        <v/>
      </c>
      <c r="AI44" s="106" t="str">
        <f>IF(AH44="","",IF(AH44&gt;0,ROUND(AH44/LARGE(AH31:AH45,1),3),0))</f>
        <v/>
      </c>
    </row>
    <row r="45" spans="1:35" x14ac:dyDescent="0.2">
      <c r="A45" s="59" t="str">
        <f>+$A$26</f>
        <v/>
      </c>
      <c r="C45" s="3"/>
      <c r="AE45" s="26"/>
      <c r="AG45" s="40" t="str">
        <f>+$A$26</f>
        <v/>
      </c>
      <c r="AH45" s="40" t="str">
        <f>IF(A45&lt;&gt;"",IF(AE45&lt;&gt;"",AE45,0)+IF(AC46&lt;&gt;"",AC46,0),"")</f>
        <v/>
      </c>
      <c r="AI45" s="107" t="str">
        <f>IF(AH45="","",IF(AH45&gt;0,ROUND(AH45/LARGE(AH31:AH45,1),3),0))</f>
        <v/>
      </c>
    </row>
    <row r="46" spans="1:35" s="26" customFormat="1" x14ac:dyDescent="0.2">
      <c r="C46" s="27" t="str">
        <f>IF(C30="","",SUM(C31:C44))</f>
        <v/>
      </c>
      <c r="E46" s="27" t="str">
        <f>IF(E30="","",SUM(E31:E44))</f>
        <v/>
      </c>
      <c r="G46" s="27" t="str">
        <f>IF(G30="","",SUM(G31:G44))</f>
        <v/>
      </c>
      <c r="I46" s="27" t="str">
        <f>IF(I30="","",SUM(I31:I44))</f>
        <v/>
      </c>
      <c r="K46" s="27" t="str">
        <f>IF(K30="","",SUM(K31:K44))</f>
        <v/>
      </c>
      <c r="M46" s="27" t="str">
        <f>IF(M30="","",SUM(M31:M44))</f>
        <v/>
      </c>
      <c r="O46" s="27" t="str">
        <f>IF(O30="","",SUM(O31:O44))</f>
        <v/>
      </c>
      <c r="Q46" s="27" t="str">
        <f>IF(Q30="","",SUM(Q31:Q44))</f>
        <v/>
      </c>
      <c r="S46" s="27" t="str">
        <f>IF(S30="","",SUM(S31:S44))</f>
        <v/>
      </c>
      <c r="U46" s="27" t="str">
        <f>IF(U30="","",SUM(U31:U44))</f>
        <v/>
      </c>
      <c r="W46" s="27" t="str">
        <f>IF(W30="","",SUM(W31:W44))</f>
        <v/>
      </c>
      <c r="X46" s="27"/>
      <c r="Y46" s="27" t="str">
        <f>IF(Y30="","",SUM(Y31:Y44))</f>
        <v/>
      </c>
      <c r="AA46" s="27" t="str">
        <f>IF(AA30="","",SUM(AA31:AA44))</f>
        <v/>
      </c>
      <c r="AC46" s="27" t="str">
        <f>IF(AC30="","",SUM(AC31:AC44))</f>
        <v/>
      </c>
      <c r="AG46" s="41"/>
      <c r="AH46" s="93"/>
      <c r="AI46" s="41"/>
    </row>
    <row r="47" spans="1:35" ht="24" customHeight="1" x14ac:dyDescent="0.2">
      <c r="AC47" s="8" t="str">
        <f>"Firma ("&amp;Anagrafica!B89&amp;")"</f>
        <v>Firma (Commissario 1)</v>
      </c>
      <c r="AE47" s="88"/>
      <c r="AF47" s="88"/>
      <c r="AG47" s="89"/>
      <c r="AH47" s="88"/>
      <c r="AI47" s="88"/>
    </row>
    <row r="48" spans="1:35" ht="18.75" x14ac:dyDescent="0.3">
      <c r="A48" s="19" t="str">
        <f>IF(Anagrafica!A90&lt;&gt;"",Anagrafica!A90&amp;" - "&amp;Anagrafica!B90,"")</f>
        <v>2 - Commissario 2</v>
      </c>
      <c r="B48" s="20"/>
      <c r="D48" s="1"/>
      <c r="AE48" s="90"/>
      <c r="AF48" s="90"/>
      <c r="AG48" s="91"/>
      <c r="AH48" s="90"/>
      <c r="AI48" s="90"/>
    </row>
    <row r="49" spans="1:35" s="5" customFormat="1" ht="13.5" customHeight="1" x14ac:dyDescent="0.2">
      <c r="A49" s="4" t="s">
        <v>10</v>
      </c>
      <c r="C49" s="60" t="str">
        <f>$A$13</f>
        <v/>
      </c>
      <c r="E49" s="60" t="str">
        <f>+$A$14</f>
        <v/>
      </c>
      <c r="G49" s="60" t="str">
        <f>+$A$15</f>
        <v/>
      </c>
      <c r="I49" s="60" t="str">
        <f>+$A$16</f>
        <v/>
      </c>
      <c r="K49" s="60" t="str">
        <f>+$A$17</f>
        <v/>
      </c>
      <c r="M49" s="60" t="str">
        <f>+$A$18</f>
        <v/>
      </c>
      <c r="O49" s="60" t="str">
        <f>+$A$19</f>
        <v/>
      </c>
      <c r="Q49" s="60" t="str">
        <f>+$A$20</f>
        <v/>
      </c>
      <c r="S49" s="60" t="str">
        <f>+$A$21</f>
        <v/>
      </c>
      <c r="U49" s="60" t="str">
        <f>+$A$22</f>
        <v/>
      </c>
      <c r="W49" s="60" t="str">
        <f>+$A$23</f>
        <v/>
      </c>
      <c r="Y49" s="60" t="str">
        <f>+$A$24</f>
        <v/>
      </c>
      <c r="AA49" s="60" t="str">
        <f>+$A$25</f>
        <v/>
      </c>
      <c r="AC49" s="60" t="str">
        <f>+$A$26</f>
        <v/>
      </c>
      <c r="AE49" s="26"/>
      <c r="AG49" s="4" t="s">
        <v>10</v>
      </c>
      <c r="AH49" s="5" t="s">
        <v>1</v>
      </c>
      <c r="AI49" s="5" t="s">
        <v>0</v>
      </c>
    </row>
    <row r="50" spans="1:35" ht="13.5" x14ac:dyDescent="0.25">
      <c r="A50" s="59" t="str">
        <f>+$A$12</f>
        <v/>
      </c>
      <c r="B50" s="22"/>
      <c r="C50" s="23"/>
      <c r="D50" s="22"/>
      <c r="E50" s="23"/>
      <c r="F50" s="22"/>
      <c r="G50" s="23"/>
      <c r="H50" s="22"/>
      <c r="I50" s="23"/>
      <c r="J50" s="22"/>
      <c r="K50" s="23"/>
      <c r="L50" s="22"/>
      <c r="M50" s="23"/>
      <c r="N50" s="22"/>
      <c r="O50" s="23"/>
      <c r="P50" s="22"/>
      <c r="Q50" s="23"/>
      <c r="R50" s="22"/>
      <c r="S50" s="23"/>
      <c r="T50" s="22"/>
      <c r="U50" s="23"/>
      <c r="V50" s="22"/>
      <c r="W50" s="23"/>
      <c r="X50" s="22"/>
      <c r="Y50" s="23"/>
      <c r="Z50" s="22"/>
      <c r="AA50" s="23"/>
      <c r="AB50" s="22"/>
      <c r="AC50" s="23"/>
      <c r="AE50" s="29" t="str">
        <f t="shared" ref="AE50:AE63" si="4">IF(OR(A50="",AND(A50&lt;&gt;"",A51="")),"",SUM(B50,D50,F50,H50,J50,L50,N50,P50,R50,T50,V50,X50,Z50,AB50))</f>
        <v/>
      </c>
      <c r="AG50" s="6" t="str">
        <f>+$A$12</f>
        <v/>
      </c>
      <c r="AH50" s="6" t="str">
        <f>IF(A50&lt;&gt;"",AE50,"")</f>
        <v/>
      </c>
      <c r="AI50" s="105" t="str">
        <f>IF(AH50="","",IF(AH50&gt;0,ROUND(AH50/LARGE(AH50:AH64,1),3),0))</f>
        <v/>
      </c>
    </row>
    <row r="51" spans="1:35" ht="13.5" x14ac:dyDescent="0.25">
      <c r="A51" s="59" t="str">
        <f>+$A$13</f>
        <v/>
      </c>
      <c r="B51" s="24"/>
      <c r="C51" s="24"/>
      <c r="D51" s="22"/>
      <c r="E51" s="23"/>
      <c r="F51" s="22"/>
      <c r="G51" s="23"/>
      <c r="H51" s="22"/>
      <c r="I51" s="23"/>
      <c r="J51" s="22"/>
      <c r="K51" s="23"/>
      <c r="L51" s="22"/>
      <c r="M51" s="23"/>
      <c r="N51" s="22"/>
      <c r="O51" s="23"/>
      <c r="P51" s="22"/>
      <c r="Q51" s="23"/>
      <c r="R51" s="22"/>
      <c r="S51" s="23"/>
      <c r="T51" s="22"/>
      <c r="U51" s="23"/>
      <c r="V51" s="22"/>
      <c r="W51" s="23"/>
      <c r="X51" s="22"/>
      <c r="Y51" s="23"/>
      <c r="Z51" s="22"/>
      <c r="AA51" s="23"/>
      <c r="AB51" s="22"/>
      <c r="AC51" s="23"/>
      <c r="AE51" s="29" t="str">
        <f t="shared" si="4"/>
        <v/>
      </c>
      <c r="AG51" s="7" t="str">
        <f>+$A$13</f>
        <v/>
      </c>
      <c r="AH51" s="7" t="str">
        <f>IF(A51&lt;&gt;"",IF(AE51&lt;&gt;"",AE51,0)+IF(C65&lt;&gt;"",C65,0),"")</f>
        <v/>
      </c>
      <c r="AI51" s="106" t="str">
        <f>IF(AH51="","",IF(AH51&gt;0,ROUND(AH51/LARGE(AH50:AH64,1),3),0))</f>
        <v/>
      </c>
    </row>
    <row r="52" spans="1:35" ht="13.5" x14ac:dyDescent="0.25">
      <c r="A52" s="59" t="str">
        <f>+$A$14</f>
        <v/>
      </c>
      <c r="B52" s="24"/>
      <c r="C52" s="24"/>
      <c r="D52" s="24"/>
      <c r="E52" s="24"/>
      <c r="F52" s="22"/>
      <c r="G52" s="23"/>
      <c r="H52" s="22"/>
      <c r="I52" s="23"/>
      <c r="J52" s="22"/>
      <c r="K52" s="23"/>
      <c r="L52" s="22"/>
      <c r="M52" s="23"/>
      <c r="N52" s="22"/>
      <c r="O52" s="23"/>
      <c r="P52" s="22"/>
      <c r="Q52" s="23"/>
      <c r="R52" s="22"/>
      <c r="S52" s="23"/>
      <c r="T52" s="22"/>
      <c r="U52" s="23"/>
      <c r="V52" s="22"/>
      <c r="W52" s="23"/>
      <c r="X52" s="22"/>
      <c r="Y52" s="23"/>
      <c r="Z52" s="22"/>
      <c r="AA52" s="23"/>
      <c r="AB52" s="22"/>
      <c r="AC52" s="23"/>
      <c r="AE52" s="29" t="str">
        <f t="shared" si="4"/>
        <v/>
      </c>
      <c r="AG52" s="7" t="str">
        <f>+$A$14</f>
        <v/>
      </c>
      <c r="AH52" s="7" t="str">
        <f>IF(A52&lt;&gt;"",IF(AE52&lt;&gt;"",AE52,0)+IF(E65&lt;&gt;"",E65,0),"")</f>
        <v/>
      </c>
      <c r="AI52" s="106" t="str">
        <f>IF(AH52="","",IF(AH52&gt;0,ROUND(AH52/LARGE(AH50:AH64,1),3),0))</f>
        <v/>
      </c>
    </row>
    <row r="53" spans="1:35" ht="13.5" x14ac:dyDescent="0.25">
      <c r="A53" s="59" t="str">
        <f>+$A$15</f>
        <v/>
      </c>
      <c r="B53" s="24"/>
      <c r="C53" s="24"/>
      <c r="D53" s="24"/>
      <c r="E53" s="24"/>
      <c r="F53" s="24"/>
      <c r="G53" s="24"/>
      <c r="H53" s="22"/>
      <c r="I53" s="23"/>
      <c r="J53" s="22"/>
      <c r="K53" s="23"/>
      <c r="L53" s="22"/>
      <c r="M53" s="23"/>
      <c r="N53" s="22"/>
      <c r="O53" s="23"/>
      <c r="P53" s="22"/>
      <c r="Q53" s="23"/>
      <c r="R53" s="22"/>
      <c r="S53" s="23"/>
      <c r="T53" s="22"/>
      <c r="U53" s="23"/>
      <c r="V53" s="22"/>
      <c r="W53" s="23"/>
      <c r="X53" s="22"/>
      <c r="Y53" s="23"/>
      <c r="Z53" s="22"/>
      <c r="AA53" s="23"/>
      <c r="AB53" s="22"/>
      <c r="AC53" s="23"/>
      <c r="AE53" s="29" t="str">
        <f t="shared" si="4"/>
        <v/>
      </c>
      <c r="AG53" s="7" t="str">
        <f>+$A$15</f>
        <v/>
      </c>
      <c r="AH53" s="7" t="str">
        <f>IF(A53&lt;&gt;"",IF(AE53&lt;&gt;"",AE53,0)+IF(G65&lt;&gt;"",G65,0),"")</f>
        <v/>
      </c>
      <c r="AI53" s="106" t="str">
        <f>IF(AH53="","",IF(AH53&gt;0,ROUND(AH53/LARGE(AH50:AH64,1),3),0))</f>
        <v/>
      </c>
    </row>
    <row r="54" spans="1:35" ht="13.5" x14ac:dyDescent="0.25">
      <c r="A54" s="59" t="str">
        <f>+$A$16</f>
        <v/>
      </c>
      <c r="B54" s="24"/>
      <c r="C54" s="24"/>
      <c r="D54" s="24"/>
      <c r="E54" s="24"/>
      <c r="F54" s="24"/>
      <c r="G54" s="24"/>
      <c r="H54" s="24"/>
      <c r="I54" s="24"/>
      <c r="J54" s="22"/>
      <c r="K54" s="23"/>
      <c r="L54" s="22"/>
      <c r="M54" s="23"/>
      <c r="N54" s="22"/>
      <c r="O54" s="23"/>
      <c r="P54" s="22"/>
      <c r="Q54" s="23"/>
      <c r="R54" s="22"/>
      <c r="S54" s="23"/>
      <c r="T54" s="22"/>
      <c r="U54" s="23"/>
      <c r="V54" s="22"/>
      <c r="W54" s="23"/>
      <c r="X54" s="22"/>
      <c r="Y54" s="23"/>
      <c r="Z54" s="22"/>
      <c r="AA54" s="23"/>
      <c r="AB54" s="22"/>
      <c r="AC54" s="23"/>
      <c r="AE54" s="29" t="str">
        <f t="shared" si="4"/>
        <v/>
      </c>
      <c r="AG54" s="7" t="str">
        <f>+$A$16</f>
        <v/>
      </c>
      <c r="AH54" s="7" t="str">
        <f>IF(A54&lt;&gt;"",IF(AE54&lt;&gt;"",AE54,0)+IF(I65&lt;&gt;"",I65,0),"")</f>
        <v/>
      </c>
      <c r="AI54" s="106" t="str">
        <f>IF(AH54="","",IF(AH54&gt;0,ROUND(AH54/LARGE(AH50:AH64,1),3),0))</f>
        <v/>
      </c>
    </row>
    <row r="55" spans="1:35" ht="13.5" x14ac:dyDescent="0.25">
      <c r="A55" s="59" t="str">
        <f>+$A$17</f>
        <v/>
      </c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2"/>
      <c r="M55" s="23"/>
      <c r="N55" s="22"/>
      <c r="O55" s="23"/>
      <c r="P55" s="22"/>
      <c r="Q55" s="23"/>
      <c r="R55" s="22"/>
      <c r="S55" s="23"/>
      <c r="T55" s="22"/>
      <c r="U55" s="23"/>
      <c r="V55" s="22"/>
      <c r="W55" s="23"/>
      <c r="X55" s="22"/>
      <c r="Y55" s="23"/>
      <c r="Z55" s="22"/>
      <c r="AA55" s="23"/>
      <c r="AB55" s="22"/>
      <c r="AC55" s="23"/>
      <c r="AE55" s="29" t="str">
        <f t="shared" si="4"/>
        <v/>
      </c>
      <c r="AG55" s="7" t="str">
        <f>+$A$17</f>
        <v/>
      </c>
      <c r="AH55" s="7" t="str">
        <f>IF(A55&lt;&gt;"",IF(AE55&lt;&gt;"",AE55,0)+IF(K65&lt;&gt;"",K65,0),"")</f>
        <v/>
      </c>
      <c r="AI55" s="106" t="str">
        <f>IF(AH55="","",IF(AH55&gt;0,ROUND(AH55/LARGE(AH50:AH64,1),3),0))</f>
        <v/>
      </c>
    </row>
    <row r="56" spans="1:35" ht="13.5" x14ac:dyDescent="0.25">
      <c r="A56" s="59" t="str">
        <f>+$A$18</f>
        <v/>
      </c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2"/>
      <c r="O56" s="23"/>
      <c r="P56" s="22"/>
      <c r="Q56" s="23"/>
      <c r="R56" s="22"/>
      <c r="S56" s="23"/>
      <c r="T56" s="22"/>
      <c r="U56" s="23"/>
      <c r="V56" s="22"/>
      <c r="W56" s="23"/>
      <c r="X56" s="22"/>
      <c r="Y56" s="23"/>
      <c r="Z56" s="22"/>
      <c r="AA56" s="23"/>
      <c r="AB56" s="22"/>
      <c r="AC56" s="23"/>
      <c r="AE56" s="29" t="str">
        <f t="shared" si="4"/>
        <v/>
      </c>
      <c r="AG56" s="7" t="str">
        <f>+$A$18</f>
        <v/>
      </c>
      <c r="AH56" s="7" t="str">
        <f>IF(A56&lt;&gt;"",IF(AE56&lt;&gt;"",AE56,0)+IF(M65&lt;&gt;"",M65,0),"")</f>
        <v/>
      </c>
      <c r="AI56" s="106" t="str">
        <f>IF(AH56="","",IF(AH56&gt;0,ROUND(AH56/LARGE(AH50:AH64,1),3),0))</f>
        <v/>
      </c>
    </row>
    <row r="57" spans="1:35" ht="13.5" x14ac:dyDescent="0.25">
      <c r="A57" s="59" t="str">
        <f>+$A$19</f>
        <v/>
      </c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2"/>
      <c r="Q57" s="23"/>
      <c r="R57" s="22"/>
      <c r="S57" s="23"/>
      <c r="T57" s="22"/>
      <c r="U57" s="23"/>
      <c r="V57" s="22"/>
      <c r="W57" s="23"/>
      <c r="X57" s="22"/>
      <c r="Y57" s="23"/>
      <c r="Z57" s="22"/>
      <c r="AA57" s="23"/>
      <c r="AB57" s="22"/>
      <c r="AC57" s="23"/>
      <c r="AE57" s="29" t="str">
        <f t="shared" si="4"/>
        <v/>
      </c>
      <c r="AG57" s="7" t="str">
        <f>+$A$19</f>
        <v/>
      </c>
      <c r="AH57" s="7" t="str">
        <f>IF(A57&lt;&gt;"",IF(AE57&lt;&gt;"",AE57,0)+IF(O65&lt;&gt;"",O65,0),"")</f>
        <v/>
      </c>
      <c r="AI57" s="106" t="str">
        <f>IF(AH57="","",IF(AH57&gt;0,ROUND(AH57/LARGE(AH50:AH64,1),3),0))</f>
        <v/>
      </c>
    </row>
    <row r="58" spans="1:35" ht="13.5" x14ac:dyDescent="0.25">
      <c r="A58" s="59" t="str">
        <f>+$A$20</f>
        <v/>
      </c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2"/>
      <c r="S58" s="23"/>
      <c r="T58" s="22"/>
      <c r="U58" s="23"/>
      <c r="V58" s="22"/>
      <c r="W58" s="23"/>
      <c r="X58" s="22"/>
      <c r="Y58" s="23"/>
      <c r="Z58" s="22"/>
      <c r="AA58" s="23"/>
      <c r="AB58" s="22"/>
      <c r="AC58" s="23"/>
      <c r="AE58" s="29" t="str">
        <f t="shared" si="4"/>
        <v/>
      </c>
      <c r="AG58" s="7" t="str">
        <f>+$A$20</f>
        <v/>
      </c>
      <c r="AH58" s="7" t="str">
        <f>IF(A58&lt;&gt;"",IF(AE58&lt;&gt;"",AE58,0)+IF(Q65&lt;&gt;"",Q65,0),"")</f>
        <v/>
      </c>
      <c r="AI58" s="106" t="str">
        <f>IF(AH58="","",IF(AH58&gt;0,ROUND(AH58/LARGE(AH50:AH64,1),3),0))</f>
        <v/>
      </c>
    </row>
    <row r="59" spans="1:35" ht="13.5" x14ac:dyDescent="0.25">
      <c r="A59" s="59" t="str">
        <f>+$A$21</f>
        <v/>
      </c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2"/>
      <c r="U59" s="23"/>
      <c r="V59" s="22"/>
      <c r="W59" s="23"/>
      <c r="X59" s="22"/>
      <c r="Y59" s="23"/>
      <c r="Z59" s="22"/>
      <c r="AA59" s="23"/>
      <c r="AB59" s="22"/>
      <c r="AC59" s="23"/>
      <c r="AE59" s="29" t="str">
        <f t="shared" si="4"/>
        <v/>
      </c>
      <c r="AG59" s="7" t="str">
        <f>+$A$21</f>
        <v/>
      </c>
      <c r="AH59" s="7" t="str">
        <f>IF(A59&lt;&gt;"",IF(AE59&lt;&gt;"",AE59,0)+IF(S65&lt;&gt;"",S65,0),"")</f>
        <v/>
      </c>
      <c r="AI59" s="106" t="str">
        <f>IF(AH59="","",IF(AH59&gt;0,ROUND(AH59/LARGE(AH50:AH64,1),3),0))</f>
        <v/>
      </c>
    </row>
    <row r="60" spans="1:35" ht="13.5" x14ac:dyDescent="0.25">
      <c r="A60" s="59" t="str">
        <f>+$A$22</f>
        <v/>
      </c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2"/>
      <c r="W60" s="23"/>
      <c r="X60" s="22"/>
      <c r="Y60" s="23"/>
      <c r="Z60" s="22"/>
      <c r="AA60" s="23"/>
      <c r="AB60" s="22"/>
      <c r="AC60" s="23"/>
      <c r="AE60" s="29" t="str">
        <f t="shared" si="4"/>
        <v/>
      </c>
      <c r="AG60" s="7" t="str">
        <f>+$A$22</f>
        <v/>
      </c>
      <c r="AH60" s="7" t="str">
        <f>IF(A60&lt;&gt;"",IF(AE60&lt;&gt;"",AE60,0)+IF(U65&lt;&gt;"",U65,0),"")</f>
        <v/>
      </c>
      <c r="AI60" s="106" t="str">
        <f>IF(AH60="","",IF(AH60&gt;0,ROUND(AH60/LARGE(AH50:AH64,1),3),0))</f>
        <v/>
      </c>
    </row>
    <row r="61" spans="1:35" ht="13.5" x14ac:dyDescent="0.25">
      <c r="A61" s="59" t="str">
        <f>+$A$23</f>
        <v/>
      </c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2"/>
      <c r="Y61" s="23"/>
      <c r="Z61" s="22"/>
      <c r="AA61" s="23"/>
      <c r="AB61" s="22"/>
      <c r="AC61" s="23"/>
      <c r="AE61" s="29" t="str">
        <f t="shared" si="4"/>
        <v/>
      </c>
      <c r="AG61" s="7" t="str">
        <f>+$A$23</f>
        <v/>
      </c>
      <c r="AH61" s="7" t="str">
        <f>IF(A61&lt;&gt;"",IF(AE61&lt;&gt;"",AE61,0)+IF(W65&lt;&gt;"",W65,0),"")</f>
        <v/>
      </c>
      <c r="AI61" s="106" t="str">
        <f>IF(AH61="","",IF(AH61&gt;0,ROUND(AH61/LARGE(AH50:AH64,1),3),0))</f>
        <v/>
      </c>
    </row>
    <row r="62" spans="1:35" ht="13.5" x14ac:dyDescent="0.25">
      <c r="A62" s="59" t="str">
        <f>+$A$24</f>
        <v/>
      </c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2"/>
      <c r="AA62" s="23"/>
      <c r="AB62" s="22"/>
      <c r="AC62" s="23"/>
      <c r="AE62" s="29" t="str">
        <f t="shared" si="4"/>
        <v/>
      </c>
      <c r="AG62" s="7" t="str">
        <f>+$A$24</f>
        <v/>
      </c>
      <c r="AH62" s="7" t="str">
        <f>IF(A62&lt;&gt;"",IF(AE62&lt;&gt;"",AE62,0)+IF(Y65&lt;&gt;"",Y65,0),"")</f>
        <v/>
      </c>
      <c r="AI62" s="106" t="str">
        <f>IF(AH62="","",IF(AH62&gt;0,ROUND(AH62/LARGE(AH50:AH64,1),3),0))</f>
        <v/>
      </c>
    </row>
    <row r="63" spans="1:35" ht="13.5" x14ac:dyDescent="0.25">
      <c r="A63" s="59" t="str">
        <f>+$A$25</f>
        <v/>
      </c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2"/>
      <c r="AC63" s="23"/>
      <c r="AE63" s="29" t="str">
        <f t="shared" si="4"/>
        <v/>
      </c>
      <c r="AG63" s="7" t="str">
        <f>+$A$25</f>
        <v/>
      </c>
      <c r="AH63" s="7" t="str">
        <f>IF(A63&lt;&gt;"",IF(AE63&lt;&gt;"",AE63,0)+IF(AA65&lt;&gt;"",AA65,0),"")</f>
        <v/>
      </c>
      <c r="AI63" s="106" t="str">
        <f>IF(AH63="","",IF(AH63&gt;0,ROUND(AH63/LARGE(AH50:AH64,1),3),0))</f>
        <v/>
      </c>
    </row>
    <row r="64" spans="1:35" x14ac:dyDescent="0.2">
      <c r="A64" s="59" t="str">
        <f>+$A$26</f>
        <v/>
      </c>
      <c r="C64" s="3"/>
      <c r="AE64" s="26"/>
      <c r="AG64" s="40" t="str">
        <f>+$A$26</f>
        <v/>
      </c>
      <c r="AH64" s="40" t="str">
        <f>IF(A64&lt;&gt;"",IF(AE64&lt;&gt;"",AE64,0)+IF(AC65&lt;&gt;"",AC65,0),"")</f>
        <v/>
      </c>
      <c r="AI64" s="107" t="str">
        <f>IF(AH64="","",IF(AH64&gt;0,ROUND(AH64/LARGE(AH50:AH64,1),3),0))</f>
        <v/>
      </c>
    </row>
    <row r="65" spans="1:35" s="26" customFormat="1" x14ac:dyDescent="0.2">
      <c r="C65" s="27" t="str">
        <f>IF(C49="","",SUM(C50:C63))</f>
        <v/>
      </c>
      <c r="E65" s="27" t="str">
        <f>IF(E49="","",SUM(E50:E63))</f>
        <v/>
      </c>
      <c r="G65" s="27" t="str">
        <f>IF(G49="","",SUM(G50:G63))</f>
        <v/>
      </c>
      <c r="I65" s="27" t="str">
        <f>IF(I49="","",SUM(I50:I63))</f>
        <v/>
      </c>
      <c r="K65" s="27" t="str">
        <f>IF(K49="","",SUM(K50:K63))</f>
        <v/>
      </c>
      <c r="M65" s="27" t="str">
        <f>IF(M49="","",SUM(M50:M63))</f>
        <v/>
      </c>
      <c r="O65" s="27" t="str">
        <f>IF(O49="","",SUM(O50:O63))</f>
        <v/>
      </c>
      <c r="Q65" s="27" t="str">
        <f>IF(Q49="","",SUM(Q50:Q63))</f>
        <v/>
      </c>
      <c r="S65" s="27" t="str">
        <f>IF(S49="","",SUM(S50:S63))</f>
        <v/>
      </c>
      <c r="U65" s="27" t="str">
        <f>IF(U49="","",SUM(U50:U63))</f>
        <v/>
      </c>
      <c r="W65" s="27" t="str">
        <f>IF(W49="","",SUM(W50:W63))</f>
        <v/>
      </c>
      <c r="X65" s="27"/>
      <c r="Y65" s="27" t="str">
        <f>IF(Y49="","",SUM(Y50:Y63))</f>
        <v/>
      </c>
      <c r="AA65" s="27" t="str">
        <f>IF(AA49="","",SUM(AA50:AA63))</f>
        <v/>
      </c>
      <c r="AC65" s="27" t="str">
        <f>IF(AC49="","",SUM(AC50:AC63))</f>
        <v/>
      </c>
      <c r="AG65" s="41"/>
      <c r="AH65" s="93"/>
      <c r="AI65" s="41"/>
    </row>
    <row r="66" spans="1:35" ht="24" customHeight="1" x14ac:dyDescent="0.2">
      <c r="AC66" s="8" t="str">
        <f>"Firma ("&amp;Anagrafica!B90&amp;")"</f>
        <v>Firma (Commissario 2)</v>
      </c>
      <c r="AE66" s="88"/>
      <c r="AF66" s="88"/>
      <c r="AG66" s="89"/>
      <c r="AH66" s="88"/>
      <c r="AI66" s="88"/>
    </row>
    <row r="67" spans="1:35" ht="18.75" x14ac:dyDescent="0.3">
      <c r="A67" s="19" t="str">
        <f>IF(Anagrafica!A91&lt;&gt;"",Anagrafica!A91&amp;" - "&amp;Anagrafica!B91,"")</f>
        <v>3 - Commissario 3</v>
      </c>
      <c r="B67" s="20"/>
      <c r="D67" s="1"/>
    </row>
    <row r="68" spans="1:35" s="5" customFormat="1" ht="13.5" customHeight="1" x14ac:dyDescent="0.2">
      <c r="A68" s="4" t="s">
        <v>10</v>
      </c>
      <c r="C68" s="60" t="str">
        <f>$A$13</f>
        <v/>
      </c>
      <c r="E68" s="60" t="str">
        <f>+$A$14</f>
        <v/>
      </c>
      <c r="G68" s="60" t="str">
        <f>+$A$15</f>
        <v/>
      </c>
      <c r="I68" s="60" t="str">
        <f>+$A$16</f>
        <v/>
      </c>
      <c r="K68" s="60" t="str">
        <f>+$A$17</f>
        <v/>
      </c>
      <c r="M68" s="60" t="str">
        <f>+$A$18</f>
        <v/>
      </c>
      <c r="O68" s="60" t="str">
        <f>+$A$19</f>
        <v/>
      </c>
      <c r="Q68" s="60" t="str">
        <f>+$A$20</f>
        <v/>
      </c>
      <c r="S68" s="60" t="str">
        <f>+$A$21</f>
        <v/>
      </c>
      <c r="U68" s="60" t="str">
        <f>+$A$22</f>
        <v/>
      </c>
      <c r="W68" s="60" t="str">
        <f>+$A$23</f>
        <v/>
      </c>
      <c r="Y68" s="60" t="str">
        <f>+$A$24</f>
        <v/>
      </c>
      <c r="AA68" s="60" t="str">
        <f>+$A$25</f>
        <v/>
      </c>
      <c r="AC68" s="60" t="str">
        <f>+$A$26</f>
        <v/>
      </c>
      <c r="AE68" s="26"/>
      <c r="AG68" s="4" t="s">
        <v>10</v>
      </c>
      <c r="AH68" s="5" t="s">
        <v>1</v>
      </c>
      <c r="AI68" s="5" t="s">
        <v>0</v>
      </c>
    </row>
    <row r="69" spans="1:35" ht="13.5" x14ac:dyDescent="0.25">
      <c r="A69" s="59" t="str">
        <f>+$A$12</f>
        <v/>
      </c>
      <c r="B69" s="22"/>
      <c r="C69" s="23"/>
      <c r="D69" s="22"/>
      <c r="E69" s="23"/>
      <c r="F69" s="22"/>
      <c r="G69" s="23"/>
      <c r="H69" s="22"/>
      <c r="I69" s="23"/>
      <c r="J69" s="22"/>
      <c r="K69" s="23"/>
      <c r="L69" s="22"/>
      <c r="M69" s="23"/>
      <c r="N69" s="22"/>
      <c r="O69" s="23"/>
      <c r="P69" s="22"/>
      <c r="Q69" s="23"/>
      <c r="R69" s="22"/>
      <c r="S69" s="23"/>
      <c r="T69" s="22"/>
      <c r="U69" s="23"/>
      <c r="V69" s="22"/>
      <c r="W69" s="23"/>
      <c r="X69" s="22"/>
      <c r="Y69" s="23"/>
      <c r="Z69" s="22"/>
      <c r="AA69" s="23"/>
      <c r="AB69" s="22"/>
      <c r="AC69" s="23"/>
      <c r="AE69" s="29" t="str">
        <f t="shared" ref="AE69:AE82" si="5">IF(OR(A69="",AND(A69&lt;&gt;"",A70="")),"",SUM(B69,D69,F69,H69,J69,L69,N69,P69,R69,T69,V69,X69,Z69,AB69))</f>
        <v/>
      </c>
      <c r="AG69" s="6" t="str">
        <f>+$A$12</f>
        <v/>
      </c>
      <c r="AH69" s="6" t="str">
        <f>IF(A69&lt;&gt;"",AE69,"")</f>
        <v/>
      </c>
      <c r="AI69" s="105" t="str">
        <f>IF(AH69="","",IF(AH69&gt;0,ROUND(AH69/LARGE(AH69:AH83,1),3),0))</f>
        <v/>
      </c>
    </row>
    <row r="70" spans="1:35" ht="13.5" x14ac:dyDescent="0.25">
      <c r="A70" s="59" t="str">
        <f>+$A$13</f>
        <v/>
      </c>
      <c r="B70" s="24"/>
      <c r="C70" s="24"/>
      <c r="D70" s="22"/>
      <c r="E70" s="23"/>
      <c r="F70" s="22"/>
      <c r="G70" s="23"/>
      <c r="H70" s="22"/>
      <c r="I70" s="23"/>
      <c r="J70" s="22"/>
      <c r="K70" s="23"/>
      <c r="L70" s="22"/>
      <c r="M70" s="23"/>
      <c r="N70" s="22"/>
      <c r="O70" s="23"/>
      <c r="P70" s="22"/>
      <c r="Q70" s="23"/>
      <c r="R70" s="22"/>
      <c r="S70" s="23"/>
      <c r="T70" s="22"/>
      <c r="U70" s="23"/>
      <c r="V70" s="22"/>
      <c r="W70" s="23"/>
      <c r="X70" s="22"/>
      <c r="Y70" s="23"/>
      <c r="Z70" s="22"/>
      <c r="AA70" s="23"/>
      <c r="AB70" s="22"/>
      <c r="AC70" s="23"/>
      <c r="AE70" s="29" t="str">
        <f t="shared" si="5"/>
        <v/>
      </c>
      <c r="AG70" s="7" t="str">
        <f>+$A$13</f>
        <v/>
      </c>
      <c r="AH70" s="7" t="str">
        <f>IF(A70&lt;&gt;"",IF(AE70&lt;&gt;"",AE70,0)+IF(C84&lt;&gt;"",C84,0),"")</f>
        <v/>
      </c>
      <c r="AI70" s="106" t="str">
        <f>IF(AH70="","",IF(AH70&gt;0,ROUND(AH70/LARGE(AH69:AH83,1),3),0))</f>
        <v/>
      </c>
    </row>
    <row r="71" spans="1:35" ht="13.5" x14ac:dyDescent="0.25">
      <c r="A71" s="59" t="str">
        <f>+$A$14</f>
        <v/>
      </c>
      <c r="B71" s="24"/>
      <c r="C71" s="24"/>
      <c r="D71" s="24"/>
      <c r="E71" s="24"/>
      <c r="F71" s="22"/>
      <c r="G71" s="23"/>
      <c r="H71" s="22"/>
      <c r="I71" s="23"/>
      <c r="J71" s="22"/>
      <c r="K71" s="23"/>
      <c r="L71" s="22"/>
      <c r="M71" s="23"/>
      <c r="N71" s="22"/>
      <c r="O71" s="23"/>
      <c r="P71" s="22"/>
      <c r="Q71" s="23"/>
      <c r="R71" s="22"/>
      <c r="S71" s="23"/>
      <c r="T71" s="22"/>
      <c r="U71" s="23"/>
      <c r="V71" s="22"/>
      <c r="W71" s="23"/>
      <c r="X71" s="22"/>
      <c r="Y71" s="23"/>
      <c r="Z71" s="22"/>
      <c r="AA71" s="23"/>
      <c r="AB71" s="22"/>
      <c r="AC71" s="23"/>
      <c r="AE71" s="29" t="str">
        <f t="shared" si="5"/>
        <v/>
      </c>
      <c r="AG71" s="7" t="str">
        <f>+$A$14</f>
        <v/>
      </c>
      <c r="AH71" s="7" t="str">
        <f>IF(A71&lt;&gt;"",IF(AE71&lt;&gt;"",AE71,0)+IF(E84&lt;&gt;"",E84,0),"")</f>
        <v/>
      </c>
      <c r="AI71" s="106" t="str">
        <f>IF(AH71="","",IF(AH71&gt;0,ROUND(AH71/LARGE(AH69:AH83,1),3),0))</f>
        <v/>
      </c>
    </row>
    <row r="72" spans="1:35" ht="13.5" x14ac:dyDescent="0.25">
      <c r="A72" s="59" t="str">
        <f>+$A$15</f>
        <v/>
      </c>
      <c r="B72" s="24"/>
      <c r="C72" s="24"/>
      <c r="D72" s="24"/>
      <c r="E72" s="24"/>
      <c r="F72" s="24"/>
      <c r="G72" s="24"/>
      <c r="H72" s="22"/>
      <c r="I72" s="23"/>
      <c r="J72" s="22"/>
      <c r="K72" s="23"/>
      <c r="L72" s="22"/>
      <c r="M72" s="23"/>
      <c r="N72" s="22"/>
      <c r="O72" s="23"/>
      <c r="P72" s="22"/>
      <c r="Q72" s="23"/>
      <c r="R72" s="22"/>
      <c r="S72" s="23"/>
      <c r="T72" s="22"/>
      <c r="U72" s="23"/>
      <c r="V72" s="22"/>
      <c r="W72" s="23"/>
      <c r="X72" s="22"/>
      <c r="Y72" s="23"/>
      <c r="Z72" s="22"/>
      <c r="AA72" s="23"/>
      <c r="AB72" s="22"/>
      <c r="AC72" s="23"/>
      <c r="AE72" s="29" t="str">
        <f t="shared" si="5"/>
        <v/>
      </c>
      <c r="AG72" s="7" t="str">
        <f>+$A$15</f>
        <v/>
      </c>
      <c r="AH72" s="7" t="str">
        <f>IF(A72&lt;&gt;"",IF(AE72&lt;&gt;"",AE72,0)+IF(G84&lt;&gt;"",G84,0),"")</f>
        <v/>
      </c>
      <c r="AI72" s="106" t="str">
        <f>IF(AH72="","",IF(AH72&gt;0,ROUND(AH72/LARGE(AH69:AH83,1),3),0))</f>
        <v/>
      </c>
    </row>
    <row r="73" spans="1:35" ht="13.5" x14ac:dyDescent="0.25">
      <c r="A73" s="59" t="str">
        <f>+$A$16</f>
        <v/>
      </c>
      <c r="B73" s="24"/>
      <c r="C73" s="24"/>
      <c r="D73" s="24"/>
      <c r="E73" s="24"/>
      <c r="F73" s="24"/>
      <c r="G73" s="24"/>
      <c r="H73" s="24"/>
      <c r="I73" s="24"/>
      <c r="J73" s="22"/>
      <c r="K73" s="23"/>
      <c r="L73" s="22"/>
      <c r="M73" s="23"/>
      <c r="N73" s="22"/>
      <c r="O73" s="23"/>
      <c r="P73" s="22"/>
      <c r="Q73" s="23"/>
      <c r="R73" s="22"/>
      <c r="S73" s="23"/>
      <c r="T73" s="22"/>
      <c r="U73" s="23"/>
      <c r="V73" s="22"/>
      <c r="W73" s="23"/>
      <c r="X73" s="22"/>
      <c r="Y73" s="23"/>
      <c r="Z73" s="22"/>
      <c r="AA73" s="23"/>
      <c r="AB73" s="22"/>
      <c r="AC73" s="23"/>
      <c r="AE73" s="29" t="str">
        <f t="shared" si="5"/>
        <v/>
      </c>
      <c r="AG73" s="7" t="str">
        <f>+$A$16</f>
        <v/>
      </c>
      <c r="AH73" s="7" t="str">
        <f>IF(A73&lt;&gt;"",IF(AE73&lt;&gt;"",AE73,0)+IF(I84&lt;&gt;"",I84,0),"")</f>
        <v/>
      </c>
      <c r="AI73" s="106" t="str">
        <f>IF(AH73="","",IF(AH73&gt;0,ROUND(AH73/LARGE(AH69:AH83,1),3),0))</f>
        <v/>
      </c>
    </row>
    <row r="74" spans="1:35" ht="13.5" x14ac:dyDescent="0.25">
      <c r="A74" s="59" t="str">
        <f>+$A$17</f>
        <v/>
      </c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2"/>
      <c r="M74" s="23"/>
      <c r="N74" s="22"/>
      <c r="O74" s="23"/>
      <c r="P74" s="22"/>
      <c r="Q74" s="23"/>
      <c r="R74" s="22"/>
      <c r="S74" s="23"/>
      <c r="T74" s="22"/>
      <c r="U74" s="23"/>
      <c r="V74" s="22"/>
      <c r="W74" s="23"/>
      <c r="X74" s="22"/>
      <c r="Y74" s="23"/>
      <c r="Z74" s="22"/>
      <c r="AA74" s="23"/>
      <c r="AB74" s="22"/>
      <c r="AC74" s="23"/>
      <c r="AE74" s="29" t="str">
        <f t="shared" si="5"/>
        <v/>
      </c>
      <c r="AG74" s="7" t="str">
        <f>+$A$17</f>
        <v/>
      </c>
      <c r="AH74" s="7" t="str">
        <f>IF(A74&lt;&gt;"",IF(AE74&lt;&gt;"",AE74,0)+IF(K84&lt;&gt;"",K84,0),"")</f>
        <v/>
      </c>
      <c r="AI74" s="106" t="str">
        <f>IF(AH74="","",IF(AH74&gt;0,ROUND(AH74/LARGE(AH69:AH83,1),3),0))</f>
        <v/>
      </c>
    </row>
    <row r="75" spans="1:35" ht="13.5" x14ac:dyDescent="0.25">
      <c r="A75" s="59" t="str">
        <f>+$A$18</f>
        <v/>
      </c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2"/>
      <c r="O75" s="23"/>
      <c r="P75" s="22"/>
      <c r="Q75" s="23"/>
      <c r="R75" s="22"/>
      <c r="S75" s="23"/>
      <c r="T75" s="22"/>
      <c r="U75" s="23"/>
      <c r="V75" s="22"/>
      <c r="W75" s="23"/>
      <c r="X75" s="22"/>
      <c r="Y75" s="23"/>
      <c r="Z75" s="22"/>
      <c r="AA75" s="23"/>
      <c r="AB75" s="22"/>
      <c r="AC75" s="23"/>
      <c r="AE75" s="29" t="str">
        <f t="shared" si="5"/>
        <v/>
      </c>
      <c r="AG75" s="7" t="str">
        <f>+$A$18</f>
        <v/>
      </c>
      <c r="AH75" s="7" t="str">
        <f>IF(A75&lt;&gt;"",IF(AE75&lt;&gt;"",AE75,0)+IF(M84&lt;&gt;"",M84,0),"")</f>
        <v/>
      </c>
      <c r="AI75" s="106" t="str">
        <f>IF(AH75="","",IF(AH75&gt;0,ROUND(AH75/LARGE(AH69:AH83,1),3),0))</f>
        <v/>
      </c>
    </row>
    <row r="76" spans="1:35" ht="13.5" x14ac:dyDescent="0.25">
      <c r="A76" s="59" t="str">
        <f>+$A$19</f>
        <v/>
      </c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2"/>
      <c r="Q76" s="23"/>
      <c r="R76" s="22"/>
      <c r="S76" s="23"/>
      <c r="T76" s="22"/>
      <c r="U76" s="23"/>
      <c r="V76" s="22"/>
      <c r="W76" s="23"/>
      <c r="X76" s="22"/>
      <c r="Y76" s="23"/>
      <c r="Z76" s="22"/>
      <c r="AA76" s="23"/>
      <c r="AB76" s="22"/>
      <c r="AC76" s="23"/>
      <c r="AE76" s="29" t="str">
        <f t="shared" si="5"/>
        <v/>
      </c>
      <c r="AG76" s="7" t="str">
        <f>+$A$19</f>
        <v/>
      </c>
      <c r="AH76" s="7" t="str">
        <f>IF(A76&lt;&gt;"",IF(AE76&lt;&gt;"",AE76,0)+IF(O84&lt;&gt;"",O84,0),"")</f>
        <v/>
      </c>
      <c r="AI76" s="106" t="str">
        <f>IF(AH76="","",IF(AH76&gt;0,ROUND(AH76/LARGE(AH69:AH83,1),3),0))</f>
        <v/>
      </c>
    </row>
    <row r="77" spans="1:35" ht="13.5" x14ac:dyDescent="0.25">
      <c r="A77" s="59" t="str">
        <f>+$A$20</f>
        <v/>
      </c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2"/>
      <c r="S77" s="23"/>
      <c r="T77" s="22"/>
      <c r="U77" s="23"/>
      <c r="V77" s="22"/>
      <c r="W77" s="23"/>
      <c r="X77" s="22"/>
      <c r="Y77" s="23"/>
      <c r="Z77" s="22"/>
      <c r="AA77" s="23"/>
      <c r="AB77" s="22"/>
      <c r="AC77" s="23"/>
      <c r="AE77" s="29" t="str">
        <f t="shared" si="5"/>
        <v/>
      </c>
      <c r="AG77" s="7" t="str">
        <f>+$A$20</f>
        <v/>
      </c>
      <c r="AH77" s="7" t="str">
        <f>IF(A77&lt;&gt;"",IF(AE77&lt;&gt;"",AE77,0)+IF(Q84&lt;&gt;"",Q84,0),"")</f>
        <v/>
      </c>
      <c r="AI77" s="106" t="str">
        <f>IF(AH77="","",IF(AH77&gt;0,ROUND(AH77/LARGE(AH69:AH83,1),3),0))</f>
        <v/>
      </c>
    </row>
    <row r="78" spans="1:35" ht="13.5" x14ac:dyDescent="0.25">
      <c r="A78" s="59" t="str">
        <f>+$A$21</f>
        <v/>
      </c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2"/>
      <c r="U78" s="23"/>
      <c r="V78" s="22"/>
      <c r="W78" s="23"/>
      <c r="X78" s="22"/>
      <c r="Y78" s="23"/>
      <c r="Z78" s="22"/>
      <c r="AA78" s="23"/>
      <c r="AB78" s="22"/>
      <c r="AC78" s="23"/>
      <c r="AE78" s="29" t="str">
        <f t="shared" si="5"/>
        <v/>
      </c>
      <c r="AG78" s="7" t="str">
        <f>+$A$21</f>
        <v/>
      </c>
      <c r="AH78" s="7" t="str">
        <f>IF(A78&lt;&gt;"",IF(AE78&lt;&gt;"",AE78,0)+IF(S84&lt;&gt;"",S84,0),"")</f>
        <v/>
      </c>
      <c r="AI78" s="106" t="str">
        <f>IF(AH78="","",IF(AH78&gt;0,ROUND(AH78/LARGE(AH69:AH83,1),3),0))</f>
        <v/>
      </c>
    </row>
    <row r="79" spans="1:35" ht="13.5" x14ac:dyDescent="0.25">
      <c r="A79" s="59" t="str">
        <f>+$A$22</f>
        <v/>
      </c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2"/>
      <c r="W79" s="23"/>
      <c r="X79" s="22"/>
      <c r="Y79" s="23"/>
      <c r="Z79" s="22"/>
      <c r="AA79" s="23"/>
      <c r="AB79" s="22"/>
      <c r="AC79" s="23"/>
      <c r="AE79" s="29" t="str">
        <f t="shared" si="5"/>
        <v/>
      </c>
      <c r="AG79" s="7" t="str">
        <f>+$A$22</f>
        <v/>
      </c>
      <c r="AH79" s="7" t="str">
        <f>IF(A79&lt;&gt;"",IF(AE79&lt;&gt;"",AE79,0)+IF(U84&lt;&gt;"",U84,0),"")</f>
        <v/>
      </c>
      <c r="AI79" s="106" t="str">
        <f>IF(AH79="","",IF(AH79&gt;0,ROUND(AH79/LARGE(AH69:AH83,1),3),0))</f>
        <v/>
      </c>
    </row>
    <row r="80" spans="1:35" ht="13.5" x14ac:dyDescent="0.25">
      <c r="A80" s="59" t="str">
        <f>+$A$23</f>
        <v/>
      </c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2"/>
      <c r="Y80" s="23"/>
      <c r="Z80" s="22"/>
      <c r="AA80" s="23"/>
      <c r="AB80" s="22"/>
      <c r="AC80" s="23"/>
      <c r="AE80" s="29" t="str">
        <f t="shared" si="5"/>
        <v/>
      </c>
      <c r="AG80" s="7" t="str">
        <f>+$A$23</f>
        <v/>
      </c>
      <c r="AH80" s="7" t="str">
        <f>IF(A80&lt;&gt;"",IF(AE80&lt;&gt;"",AE80,0)+IF(W84&lt;&gt;"",W84,0),"")</f>
        <v/>
      </c>
      <c r="AI80" s="106" t="str">
        <f>IF(AH80="","",IF(AH80&gt;0,ROUND(AH80/LARGE(AH69:AH83,1),3),0))</f>
        <v/>
      </c>
    </row>
    <row r="81" spans="1:35" ht="13.5" x14ac:dyDescent="0.25">
      <c r="A81" s="59" t="str">
        <f>+$A$24</f>
        <v/>
      </c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2"/>
      <c r="AA81" s="23"/>
      <c r="AB81" s="22"/>
      <c r="AC81" s="23"/>
      <c r="AE81" s="29" t="str">
        <f t="shared" si="5"/>
        <v/>
      </c>
      <c r="AG81" s="7" t="str">
        <f>+$A$24</f>
        <v/>
      </c>
      <c r="AH81" s="7" t="str">
        <f>IF(A81&lt;&gt;"",IF(AE81&lt;&gt;"",AE81,0)+IF(Y84&lt;&gt;"",Y84,0),"")</f>
        <v/>
      </c>
      <c r="AI81" s="106" t="str">
        <f>IF(AH81="","",IF(AH81&gt;0,ROUND(AH81/LARGE(AH69:AH83,1),3),0))</f>
        <v/>
      </c>
    </row>
    <row r="82" spans="1:35" ht="13.5" x14ac:dyDescent="0.25">
      <c r="A82" s="59" t="str">
        <f>+$A$25</f>
        <v/>
      </c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2"/>
      <c r="AC82" s="23"/>
      <c r="AE82" s="29" t="str">
        <f t="shared" si="5"/>
        <v/>
      </c>
      <c r="AG82" s="7" t="str">
        <f>+$A$25</f>
        <v/>
      </c>
      <c r="AH82" s="7" t="str">
        <f>IF(A82&lt;&gt;"",IF(AE82&lt;&gt;"",AE82,0)+IF(AA84&lt;&gt;"",AA84,0),"")</f>
        <v/>
      </c>
      <c r="AI82" s="106" t="str">
        <f>IF(AH82="","",IF(AH82&gt;0,ROUND(AH82/LARGE(AH69:AH83,1),3),0))</f>
        <v/>
      </c>
    </row>
    <row r="83" spans="1:35" x14ac:dyDescent="0.2">
      <c r="A83" s="59" t="str">
        <f>+$A$26</f>
        <v/>
      </c>
      <c r="C83" s="3"/>
      <c r="AE83" s="26"/>
      <c r="AG83" s="40" t="str">
        <f>+$A$26</f>
        <v/>
      </c>
      <c r="AH83" s="40" t="str">
        <f>IF(A83&lt;&gt;"",IF(AE83&lt;&gt;"",AE83,0)+IF(AC84&lt;&gt;"",AC84,0),"")</f>
        <v/>
      </c>
      <c r="AI83" s="107" t="str">
        <f>IF(AH83="","",IF(AH83&gt;0,ROUND(AH83/LARGE(AH69:AH83,1),3),0))</f>
        <v/>
      </c>
    </row>
    <row r="84" spans="1:35" s="26" customFormat="1" x14ac:dyDescent="0.2">
      <c r="C84" s="27" t="str">
        <f>IF(C68="","",SUM(C69:C82))</f>
        <v/>
      </c>
      <c r="E84" s="27" t="str">
        <f>IF(E68="","",SUM(E69:E82))</f>
        <v/>
      </c>
      <c r="G84" s="27" t="str">
        <f>IF(G68="","",SUM(G69:G82))</f>
        <v/>
      </c>
      <c r="I84" s="27" t="str">
        <f>IF(I68="","",SUM(I69:I82))</f>
        <v/>
      </c>
      <c r="K84" s="27" t="str">
        <f>IF(K68="","",SUM(K69:K82))</f>
        <v/>
      </c>
      <c r="M84" s="27" t="str">
        <f>IF(M68="","",SUM(M69:M82))</f>
        <v/>
      </c>
      <c r="O84" s="27" t="str">
        <f>IF(O68="","",SUM(O69:O82))</f>
        <v/>
      </c>
      <c r="Q84" s="27" t="str">
        <f>IF(Q68="","",SUM(Q69:Q82))</f>
        <v/>
      </c>
      <c r="S84" s="27" t="str">
        <f>IF(S68="","",SUM(S69:S82))</f>
        <v/>
      </c>
      <c r="U84" s="27" t="str">
        <f>IF(U68="","",SUM(U69:U82))</f>
        <v/>
      </c>
      <c r="W84" s="27" t="str">
        <f>IF(W68="","",SUM(W69:W82))</f>
        <v/>
      </c>
      <c r="X84" s="27"/>
      <c r="Y84" s="27" t="str">
        <f>IF(Y68="","",SUM(Y69:Y82))</f>
        <v/>
      </c>
      <c r="AA84" s="27" t="str">
        <f>IF(AA68="","",SUM(AA69:AA82))</f>
        <v/>
      </c>
      <c r="AC84" s="27" t="str">
        <f>IF(AC68="","",SUM(AC69:AC82))</f>
        <v/>
      </c>
      <c r="AG84" s="41"/>
      <c r="AH84" s="93"/>
      <c r="AI84" s="41"/>
    </row>
    <row r="85" spans="1:35" ht="24" customHeight="1" x14ac:dyDescent="0.2">
      <c r="AC85" s="8" t="str">
        <f>"Firma ("&amp;Anagrafica!B91&amp;")"</f>
        <v>Firma (Commissario 3)</v>
      </c>
      <c r="AE85" s="88"/>
      <c r="AF85" s="88"/>
      <c r="AG85" s="89"/>
      <c r="AH85" s="88"/>
      <c r="AI85" s="88"/>
    </row>
    <row r="86" spans="1:35" ht="18.75" x14ac:dyDescent="0.3">
      <c r="A86" s="19" t="str">
        <f>IF(Anagrafica!A92&lt;&gt;"",Anagrafica!A92&amp;" - "&amp;Anagrafica!B92,"")</f>
        <v/>
      </c>
      <c r="B86" s="20"/>
      <c r="D86" s="1"/>
      <c r="AE86" s="90"/>
      <c r="AF86" s="90"/>
      <c r="AG86" s="91"/>
      <c r="AH86" s="90"/>
      <c r="AI86" s="90"/>
    </row>
    <row r="87" spans="1:35" s="5" customFormat="1" ht="13.5" customHeight="1" x14ac:dyDescent="0.2">
      <c r="A87" s="4" t="s">
        <v>10</v>
      </c>
      <c r="C87" s="60" t="str">
        <f>$A$13</f>
        <v/>
      </c>
      <c r="E87" s="60" t="str">
        <f>+$A$14</f>
        <v/>
      </c>
      <c r="G87" s="60" t="str">
        <f>+$A$15</f>
        <v/>
      </c>
      <c r="I87" s="60" t="str">
        <f>+$A$16</f>
        <v/>
      </c>
      <c r="K87" s="60" t="str">
        <f>+$A$17</f>
        <v/>
      </c>
      <c r="M87" s="60" t="str">
        <f>+$A$18</f>
        <v/>
      </c>
      <c r="O87" s="60" t="str">
        <f>+$A$19</f>
        <v/>
      </c>
      <c r="Q87" s="60" t="str">
        <f>+$A$20</f>
        <v/>
      </c>
      <c r="S87" s="60" t="str">
        <f>+$A$21</f>
        <v/>
      </c>
      <c r="U87" s="60" t="str">
        <f>+$A$22</f>
        <v/>
      </c>
      <c r="W87" s="60" t="str">
        <f>+$A$23</f>
        <v/>
      </c>
      <c r="Y87" s="60" t="str">
        <f>+$A$24</f>
        <v/>
      </c>
      <c r="AA87" s="60" t="str">
        <f>+$A$25</f>
        <v/>
      </c>
      <c r="AC87" s="60" t="str">
        <f>+$A$26</f>
        <v/>
      </c>
      <c r="AE87" s="26"/>
      <c r="AG87" s="4" t="s">
        <v>10</v>
      </c>
      <c r="AH87" s="5" t="s">
        <v>1</v>
      </c>
      <c r="AI87" s="5" t="s">
        <v>0</v>
      </c>
    </row>
    <row r="88" spans="1:35" ht="13.5" x14ac:dyDescent="0.25">
      <c r="A88" s="59" t="str">
        <f>+$A$12</f>
        <v/>
      </c>
      <c r="B88" s="22"/>
      <c r="C88" s="23"/>
      <c r="D88" s="22"/>
      <c r="E88" s="23"/>
      <c r="F88" s="22"/>
      <c r="G88" s="23"/>
      <c r="H88" s="22"/>
      <c r="I88" s="23"/>
      <c r="J88" s="22"/>
      <c r="K88" s="23"/>
      <c r="L88" s="22"/>
      <c r="M88" s="23"/>
      <c r="N88" s="22"/>
      <c r="O88" s="23"/>
      <c r="P88" s="22"/>
      <c r="Q88" s="23"/>
      <c r="R88" s="22"/>
      <c r="S88" s="23"/>
      <c r="T88" s="22"/>
      <c r="U88" s="23"/>
      <c r="V88" s="22"/>
      <c r="W88" s="23"/>
      <c r="X88" s="22"/>
      <c r="Y88" s="23"/>
      <c r="Z88" s="22"/>
      <c r="AA88" s="23"/>
      <c r="AB88" s="22"/>
      <c r="AC88" s="23"/>
      <c r="AE88" s="29" t="str">
        <f t="shared" ref="AE88:AE101" si="6">IF(OR(A88="",AND(A88&lt;&gt;"",A89="")),"",SUM(B88,D88,F88,H88,J88,L88,N88,P88,R88,T88,V88,X88,Z88,AB88))</f>
        <v/>
      </c>
      <c r="AG88" s="6" t="str">
        <f>+$A$12</f>
        <v/>
      </c>
      <c r="AH88" s="6" t="str">
        <f>IF(A88&lt;&gt;"",AE88,"")</f>
        <v/>
      </c>
      <c r="AI88" s="105" t="str">
        <f>IF(AH88="","",IF(AH88&gt;0,ROUND(AH88/LARGE(AH88:AH102,1),3),0))</f>
        <v/>
      </c>
    </row>
    <row r="89" spans="1:35" ht="13.5" x14ac:dyDescent="0.25">
      <c r="A89" s="59" t="str">
        <f>+$A$13</f>
        <v/>
      </c>
      <c r="B89" s="24"/>
      <c r="C89" s="24"/>
      <c r="D89" s="22"/>
      <c r="E89" s="23"/>
      <c r="F89" s="22"/>
      <c r="G89" s="23"/>
      <c r="H89" s="22"/>
      <c r="I89" s="23"/>
      <c r="J89" s="22"/>
      <c r="K89" s="23"/>
      <c r="L89" s="22"/>
      <c r="M89" s="23"/>
      <c r="N89" s="22"/>
      <c r="O89" s="23"/>
      <c r="P89" s="22"/>
      <c r="Q89" s="23"/>
      <c r="R89" s="22"/>
      <c r="S89" s="23"/>
      <c r="T89" s="22"/>
      <c r="U89" s="23"/>
      <c r="V89" s="22"/>
      <c r="W89" s="23"/>
      <c r="X89" s="22"/>
      <c r="Y89" s="23"/>
      <c r="Z89" s="22"/>
      <c r="AA89" s="23"/>
      <c r="AB89" s="22"/>
      <c r="AC89" s="23"/>
      <c r="AE89" s="29" t="str">
        <f t="shared" si="6"/>
        <v/>
      </c>
      <c r="AG89" s="7" t="str">
        <f>+$A$13</f>
        <v/>
      </c>
      <c r="AH89" s="7" t="str">
        <f>IF(A89&lt;&gt;"",IF(AE89&lt;&gt;"",AE89,0)+IF(C103&lt;&gt;"",C103,0),"")</f>
        <v/>
      </c>
      <c r="AI89" s="106" t="str">
        <f>IF(AH89="","",IF(AH89&gt;0,ROUND(AH89/LARGE(AH88:AH102,1),3),0))</f>
        <v/>
      </c>
    </row>
    <row r="90" spans="1:35" ht="13.5" x14ac:dyDescent="0.25">
      <c r="A90" s="59" t="str">
        <f>+$A$14</f>
        <v/>
      </c>
      <c r="B90" s="24"/>
      <c r="C90" s="24"/>
      <c r="D90" s="24"/>
      <c r="E90" s="24"/>
      <c r="F90" s="22"/>
      <c r="G90" s="23"/>
      <c r="H90" s="22"/>
      <c r="I90" s="23"/>
      <c r="J90" s="22"/>
      <c r="K90" s="23"/>
      <c r="L90" s="22"/>
      <c r="M90" s="23"/>
      <c r="N90" s="22"/>
      <c r="O90" s="23"/>
      <c r="P90" s="22"/>
      <c r="Q90" s="23"/>
      <c r="R90" s="22"/>
      <c r="S90" s="23"/>
      <c r="T90" s="22"/>
      <c r="U90" s="23"/>
      <c r="V90" s="22"/>
      <c r="W90" s="23"/>
      <c r="X90" s="22"/>
      <c r="Y90" s="23"/>
      <c r="Z90" s="22"/>
      <c r="AA90" s="23"/>
      <c r="AB90" s="22"/>
      <c r="AC90" s="23"/>
      <c r="AE90" s="29" t="str">
        <f t="shared" si="6"/>
        <v/>
      </c>
      <c r="AG90" s="7" t="str">
        <f>+$A$14</f>
        <v/>
      </c>
      <c r="AH90" s="7" t="str">
        <f>IF(A90&lt;&gt;"",IF(AE90&lt;&gt;"",AE90,0)+IF(E103&lt;&gt;"",E103,0),"")</f>
        <v/>
      </c>
      <c r="AI90" s="106" t="str">
        <f>IF(AH90="","",IF(AH90&gt;0,ROUND(AH90/LARGE(AH88:AH102,1),3),0))</f>
        <v/>
      </c>
    </row>
    <row r="91" spans="1:35" ht="13.5" x14ac:dyDescent="0.25">
      <c r="A91" s="59" t="str">
        <f>+$A$15</f>
        <v/>
      </c>
      <c r="B91" s="24"/>
      <c r="C91" s="24"/>
      <c r="D91" s="24"/>
      <c r="E91" s="24"/>
      <c r="F91" s="24"/>
      <c r="G91" s="24"/>
      <c r="H91" s="22"/>
      <c r="I91" s="23"/>
      <c r="J91" s="22"/>
      <c r="K91" s="23"/>
      <c r="L91" s="22"/>
      <c r="M91" s="23"/>
      <c r="N91" s="22"/>
      <c r="O91" s="23"/>
      <c r="P91" s="22"/>
      <c r="Q91" s="23"/>
      <c r="R91" s="22"/>
      <c r="S91" s="23"/>
      <c r="T91" s="22"/>
      <c r="U91" s="23"/>
      <c r="V91" s="22"/>
      <c r="W91" s="23"/>
      <c r="X91" s="22"/>
      <c r="Y91" s="23"/>
      <c r="Z91" s="22"/>
      <c r="AA91" s="23"/>
      <c r="AB91" s="22"/>
      <c r="AC91" s="23"/>
      <c r="AE91" s="29" t="str">
        <f t="shared" si="6"/>
        <v/>
      </c>
      <c r="AG91" s="7" t="str">
        <f>+$A$15</f>
        <v/>
      </c>
      <c r="AH91" s="7" t="str">
        <f>IF(A91&lt;&gt;"",IF(AE91&lt;&gt;"",AE91,0)+IF(G103&lt;&gt;"",G103,0),"")</f>
        <v/>
      </c>
      <c r="AI91" s="106" t="str">
        <f>IF(AH91="","",IF(AH91&gt;0,ROUND(AH91/LARGE(AH88:AH102,1),3),0))</f>
        <v/>
      </c>
    </row>
    <row r="92" spans="1:35" ht="13.5" x14ac:dyDescent="0.25">
      <c r="A92" s="59" t="str">
        <f>+$A$16</f>
        <v/>
      </c>
      <c r="B92" s="24"/>
      <c r="C92" s="24"/>
      <c r="D92" s="24"/>
      <c r="E92" s="24"/>
      <c r="F92" s="24"/>
      <c r="G92" s="24"/>
      <c r="H92" s="24"/>
      <c r="I92" s="24"/>
      <c r="J92" s="22"/>
      <c r="K92" s="23"/>
      <c r="L92" s="22"/>
      <c r="M92" s="23"/>
      <c r="N92" s="22"/>
      <c r="O92" s="23"/>
      <c r="P92" s="22"/>
      <c r="Q92" s="23"/>
      <c r="R92" s="22"/>
      <c r="S92" s="23"/>
      <c r="T92" s="22"/>
      <c r="U92" s="23"/>
      <c r="V92" s="22"/>
      <c r="W92" s="23"/>
      <c r="X92" s="22"/>
      <c r="Y92" s="23"/>
      <c r="Z92" s="22"/>
      <c r="AA92" s="23"/>
      <c r="AB92" s="22"/>
      <c r="AC92" s="23"/>
      <c r="AE92" s="29" t="str">
        <f t="shared" si="6"/>
        <v/>
      </c>
      <c r="AG92" s="7" t="str">
        <f>+$A$16</f>
        <v/>
      </c>
      <c r="AH92" s="7" t="str">
        <f>IF(A92&lt;&gt;"",IF(AE92&lt;&gt;"",AE92,0)+IF(I103&lt;&gt;"",I103,0),"")</f>
        <v/>
      </c>
      <c r="AI92" s="106" t="str">
        <f>IF(AH92="","",IF(AH92&gt;0,ROUND(AH92/LARGE(AH88:AH102,1),3),0))</f>
        <v/>
      </c>
    </row>
    <row r="93" spans="1:35" ht="13.5" x14ac:dyDescent="0.25">
      <c r="A93" s="59" t="str">
        <f>+$A$17</f>
        <v/>
      </c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2"/>
      <c r="M93" s="23"/>
      <c r="N93" s="22"/>
      <c r="O93" s="23"/>
      <c r="P93" s="22"/>
      <c r="Q93" s="23"/>
      <c r="R93" s="22"/>
      <c r="S93" s="23"/>
      <c r="T93" s="22"/>
      <c r="U93" s="23"/>
      <c r="V93" s="22"/>
      <c r="W93" s="23"/>
      <c r="X93" s="22"/>
      <c r="Y93" s="23"/>
      <c r="Z93" s="22"/>
      <c r="AA93" s="23"/>
      <c r="AB93" s="22"/>
      <c r="AC93" s="23"/>
      <c r="AE93" s="29" t="str">
        <f t="shared" si="6"/>
        <v/>
      </c>
      <c r="AG93" s="7" t="str">
        <f>+$A$17</f>
        <v/>
      </c>
      <c r="AH93" s="7" t="str">
        <f>IF(A93&lt;&gt;"",IF(AE93&lt;&gt;"",AE93,0)+IF(K103&lt;&gt;"",K103,0),"")</f>
        <v/>
      </c>
      <c r="AI93" s="106" t="str">
        <f>IF(AH93="","",IF(AH93&gt;0,ROUND(AH93/LARGE(AH88:AH102,1),3),0))</f>
        <v/>
      </c>
    </row>
    <row r="94" spans="1:35" ht="13.5" x14ac:dyDescent="0.25">
      <c r="A94" s="59" t="str">
        <f>+$A$18</f>
        <v/>
      </c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2"/>
      <c r="O94" s="23"/>
      <c r="P94" s="22"/>
      <c r="Q94" s="23"/>
      <c r="R94" s="22"/>
      <c r="S94" s="23"/>
      <c r="T94" s="22"/>
      <c r="U94" s="23"/>
      <c r="V94" s="22"/>
      <c r="W94" s="23"/>
      <c r="X94" s="22"/>
      <c r="Y94" s="23"/>
      <c r="Z94" s="22"/>
      <c r="AA94" s="23"/>
      <c r="AB94" s="22"/>
      <c r="AC94" s="23"/>
      <c r="AE94" s="29" t="str">
        <f t="shared" si="6"/>
        <v/>
      </c>
      <c r="AG94" s="7" t="str">
        <f>+$A$18</f>
        <v/>
      </c>
      <c r="AH94" s="7" t="str">
        <f>IF(A94&lt;&gt;"",IF(AE94&lt;&gt;"",AE94,0)+IF(M103&lt;&gt;"",M103,0),"")</f>
        <v/>
      </c>
      <c r="AI94" s="106" t="str">
        <f>IF(AH94="","",IF(AH94&gt;0,ROUND(AH94/LARGE(AH88:AH102,1),3),0))</f>
        <v/>
      </c>
    </row>
    <row r="95" spans="1:35" ht="13.5" x14ac:dyDescent="0.25">
      <c r="A95" s="59" t="str">
        <f>+$A$19</f>
        <v/>
      </c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2"/>
      <c r="Q95" s="23"/>
      <c r="R95" s="22"/>
      <c r="S95" s="23"/>
      <c r="T95" s="22"/>
      <c r="U95" s="23"/>
      <c r="V95" s="22"/>
      <c r="W95" s="23"/>
      <c r="X95" s="22"/>
      <c r="Y95" s="23"/>
      <c r="Z95" s="22"/>
      <c r="AA95" s="23"/>
      <c r="AB95" s="22"/>
      <c r="AC95" s="23"/>
      <c r="AE95" s="29" t="str">
        <f t="shared" si="6"/>
        <v/>
      </c>
      <c r="AG95" s="7" t="str">
        <f>+$A$19</f>
        <v/>
      </c>
      <c r="AH95" s="7" t="str">
        <f>IF(A95&lt;&gt;"",IF(AE95&lt;&gt;"",AE95,0)+IF(O103&lt;&gt;"",O103,0),"")</f>
        <v/>
      </c>
      <c r="AI95" s="106" t="str">
        <f>IF(AH95="","",IF(AH95&gt;0,ROUND(AH95/LARGE(AH88:AH102,1),3),0))</f>
        <v/>
      </c>
    </row>
    <row r="96" spans="1:35" ht="13.5" x14ac:dyDescent="0.25">
      <c r="A96" s="59" t="str">
        <f>+$A$20</f>
        <v/>
      </c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2"/>
      <c r="S96" s="23"/>
      <c r="T96" s="22"/>
      <c r="U96" s="23"/>
      <c r="V96" s="22"/>
      <c r="W96" s="23"/>
      <c r="X96" s="22"/>
      <c r="Y96" s="23"/>
      <c r="Z96" s="22"/>
      <c r="AA96" s="23"/>
      <c r="AB96" s="22"/>
      <c r="AC96" s="23"/>
      <c r="AE96" s="29" t="str">
        <f t="shared" si="6"/>
        <v/>
      </c>
      <c r="AG96" s="7" t="str">
        <f>+$A$20</f>
        <v/>
      </c>
      <c r="AH96" s="7" t="str">
        <f>IF(A96&lt;&gt;"",IF(AE96&lt;&gt;"",AE96,0)+IF(Q103&lt;&gt;"",Q103,0),"")</f>
        <v/>
      </c>
      <c r="AI96" s="106" t="str">
        <f>IF(AH96="","",IF(AH96&gt;0,ROUND(AH96/LARGE(AH88:AH102,1),3),0))</f>
        <v/>
      </c>
    </row>
    <row r="97" spans="1:35" ht="13.5" x14ac:dyDescent="0.25">
      <c r="A97" s="59" t="str">
        <f>+$A$21</f>
        <v/>
      </c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2"/>
      <c r="U97" s="23"/>
      <c r="V97" s="22"/>
      <c r="W97" s="23"/>
      <c r="X97" s="22"/>
      <c r="Y97" s="23"/>
      <c r="Z97" s="22"/>
      <c r="AA97" s="23"/>
      <c r="AB97" s="22"/>
      <c r="AC97" s="23"/>
      <c r="AE97" s="29" t="str">
        <f t="shared" si="6"/>
        <v/>
      </c>
      <c r="AG97" s="7" t="str">
        <f>+$A$21</f>
        <v/>
      </c>
      <c r="AH97" s="7" t="str">
        <f>IF(A97&lt;&gt;"",IF(AE97&lt;&gt;"",AE97,0)+IF(S103&lt;&gt;"",S103,0),"")</f>
        <v/>
      </c>
      <c r="AI97" s="106" t="str">
        <f>IF(AH97="","",IF(AH97&gt;0,ROUND(AH97/LARGE(AH88:AH102,1),3),0))</f>
        <v/>
      </c>
    </row>
    <row r="98" spans="1:35" ht="13.5" x14ac:dyDescent="0.25">
      <c r="A98" s="59" t="str">
        <f>+$A$22</f>
        <v/>
      </c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2"/>
      <c r="W98" s="23"/>
      <c r="X98" s="22"/>
      <c r="Y98" s="23"/>
      <c r="Z98" s="22"/>
      <c r="AA98" s="23"/>
      <c r="AB98" s="22"/>
      <c r="AC98" s="23"/>
      <c r="AE98" s="29" t="str">
        <f t="shared" si="6"/>
        <v/>
      </c>
      <c r="AG98" s="7" t="str">
        <f>+$A$22</f>
        <v/>
      </c>
      <c r="AH98" s="7" t="str">
        <f>IF(A98&lt;&gt;"",IF(AE98&lt;&gt;"",AE98,0)+IF(U103&lt;&gt;"",U103,0),"")</f>
        <v/>
      </c>
      <c r="AI98" s="106" t="str">
        <f>IF(AH98="","",IF(AH98&gt;0,ROUND(AH98/LARGE(AH88:AH102,1),3),0))</f>
        <v/>
      </c>
    </row>
    <row r="99" spans="1:35" ht="13.5" x14ac:dyDescent="0.25">
      <c r="A99" s="59" t="str">
        <f>+$A$23</f>
        <v/>
      </c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2"/>
      <c r="Y99" s="23"/>
      <c r="Z99" s="22"/>
      <c r="AA99" s="23"/>
      <c r="AB99" s="22"/>
      <c r="AC99" s="23"/>
      <c r="AE99" s="29" t="str">
        <f t="shared" si="6"/>
        <v/>
      </c>
      <c r="AG99" s="7" t="str">
        <f>+$A$23</f>
        <v/>
      </c>
      <c r="AH99" s="7" t="str">
        <f>IF(A99&lt;&gt;"",IF(AE99&lt;&gt;"",AE99,0)+IF(W103&lt;&gt;"",W103,0),"")</f>
        <v/>
      </c>
      <c r="AI99" s="106" t="str">
        <f>IF(AH99="","",IF(AH99&gt;0,ROUND(AH99/LARGE(AH88:AH102,1),3),0))</f>
        <v/>
      </c>
    </row>
    <row r="100" spans="1:35" ht="13.5" x14ac:dyDescent="0.25">
      <c r="A100" s="59" t="str">
        <f>+$A$24</f>
        <v/>
      </c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2"/>
      <c r="AA100" s="23"/>
      <c r="AB100" s="22"/>
      <c r="AC100" s="23"/>
      <c r="AE100" s="29" t="str">
        <f t="shared" si="6"/>
        <v/>
      </c>
      <c r="AG100" s="7" t="str">
        <f>+$A$24</f>
        <v/>
      </c>
      <c r="AH100" s="7" t="str">
        <f>IF(A100&lt;&gt;"",IF(AE100&lt;&gt;"",AE100,0)+IF(Y103&lt;&gt;"",Y103,0),"")</f>
        <v/>
      </c>
      <c r="AI100" s="106" t="str">
        <f>IF(AH100="","",IF(AH100&gt;0,ROUND(AH100/LARGE(AH88:AH102,1),3),0))</f>
        <v/>
      </c>
    </row>
    <row r="101" spans="1:35" ht="13.5" x14ac:dyDescent="0.25">
      <c r="A101" s="59" t="str">
        <f>+$A$25</f>
        <v/>
      </c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2"/>
      <c r="AC101" s="23"/>
      <c r="AE101" s="29" t="str">
        <f t="shared" si="6"/>
        <v/>
      </c>
      <c r="AG101" s="7" t="str">
        <f>+$A$25</f>
        <v/>
      </c>
      <c r="AH101" s="7" t="str">
        <f>IF(A101&lt;&gt;"",IF(AE101&lt;&gt;"",AE101,0)+IF(AA103&lt;&gt;"",AA103,0),"")</f>
        <v/>
      </c>
      <c r="AI101" s="106" t="str">
        <f>IF(AH101="","",IF(AH101&gt;0,ROUND(AH101/LARGE(AH88:AH102,1),3),0))</f>
        <v/>
      </c>
    </row>
    <row r="102" spans="1:35" x14ac:dyDescent="0.2">
      <c r="A102" s="59" t="str">
        <f>+$A$26</f>
        <v/>
      </c>
      <c r="C102" s="3"/>
      <c r="AE102" s="26"/>
      <c r="AG102" s="40" t="str">
        <f>+$A$26</f>
        <v/>
      </c>
      <c r="AH102" s="40" t="str">
        <f>IF(A102&lt;&gt;"",IF(AE102&lt;&gt;"",AE102,0)+IF(AC103&lt;&gt;"",AC103,0),"")</f>
        <v/>
      </c>
      <c r="AI102" s="107" t="str">
        <f>IF(AH102="","",IF(AH102&gt;0,ROUND(AH102/LARGE(AH88:AH102,1),3),0))</f>
        <v/>
      </c>
    </row>
    <row r="103" spans="1:35" s="26" customFormat="1" x14ac:dyDescent="0.2">
      <c r="C103" s="27" t="str">
        <f>IF(C87="","",SUM(C88:C101))</f>
        <v/>
      </c>
      <c r="E103" s="27" t="str">
        <f>IF(E87="","",SUM(E88:E101))</f>
        <v/>
      </c>
      <c r="G103" s="27" t="str">
        <f>IF(G87="","",SUM(G88:G101))</f>
        <v/>
      </c>
      <c r="I103" s="27" t="str">
        <f>IF(I87="","",SUM(I88:I101))</f>
        <v/>
      </c>
      <c r="K103" s="27" t="str">
        <f>IF(K87="","",SUM(K88:K101))</f>
        <v/>
      </c>
      <c r="M103" s="27" t="str">
        <f>IF(M87="","",SUM(M88:M101))</f>
        <v/>
      </c>
      <c r="O103" s="27" t="str">
        <f>IF(O87="","",SUM(O88:O101))</f>
        <v/>
      </c>
      <c r="Q103" s="27" t="str">
        <f>IF(Q87="","",SUM(Q88:Q101))</f>
        <v/>
      </c>
      <c r="S103" s="27" t="str">
        <f>IF(S87="","",SUM(S88:S101))</f>
        <v/>
      </c>
      <c r="U103" s="27" t="str">
        <f>IF(U87="","",SUM(U88:U101))</f>
        <v/>
      </c>
      <c r="W103" s="27" t="str">
        <f>IF(W87="","",SUM(W88:W101))</f>
        <v/>
      </c>
      <c r="X103" s="27"/>
      <c r="Y103" s="27" t="str">
        <f>IF(Y87="","",SUM(Y88:Y101))</f>
        <v/>
      </c>
      <c r="AA103" s="27" t="str">
        <f>IF(AA87="","",SUM(AA88:AA101))</f>
        <v/>
      </c>
      <c r="AC103" s="27" t="str">
        <f>IF(AC87="","",SUM(AC88:AC101))</f>
        <v/>
      </c>
      <c r="AG103" s="41"/>
      <c r="AH103" s="93"/>
      <c r="AI103" s="41"/>
    </row>
    <row r="104" spans="1:35" ht="24" customHeight="1" x14ac:dyDescent="0.2">
      <c r="AC104" s="8" t="str">
        <f>"Firma ("&amp;Anagrafica!B92&amp;")"</f>
        <v>Firma ()</v>
      </c>
      <c r="AE104" s="88"/>
      <c r="AF104" s="88"/>
      <c r="AG104" s="89"/>
      <c r="AH104" s="88"/>
      <c r="AI104" s="88"/>
    </row>
    <row r="105" spans="1:35" ht="18.75" x14ac:dyDescent="0.3">
      <c r="A105" s="19" t="str">
        <f>IF(Anagrafica!A93&lt;&gt;"",Anagrafica!A93&amp;" - "&amp;Anagrafica!B93,"")</f>
        <v/>
      </c>
      <c r="B105" s="20"/>
      <c r="D105" s="1"/>
    </row>
    <row r="106" spans="1:35" s="5" customFormat="1" ht="13.5" customHeight="1" x14ac:dyDescent="0.2">
      <c r="A106" s="4" t="s">
        <v>10</v>
      </c>
      <c r="C106" s="60" t="str">
        <f>$A$13</f>
        <v/>
      </c>
      <c r="E106" s="60" t="str">
        <f>+$A$14</f>
        <v/>
      </c>
      <c r="G106" s="60" t="str">
        <f>+$A$15</f>
        <v/>
      </c>
      <c r="I106" s="60" t="str">
        <f>+$A$16</f>
        <v/>
      </c>
      <c r="K106" s="60" t="str">
        <f>+$A$17</f>
        <v/>
      </c>
      <c r="M106" s="60" t="str">
        <f>+$A$18</f>
        <v/>
      </c>
      <c r="O106" s="60" t="str">
        <f>+$A$19</f>
        <v/>
      </c>
      <c r="Q106" s="60" t="str">
        <f>+$A$20</f>
        <v/>
      </c>
      <c r="S106" s="60" t="str">
        <f>+$A$21</f>
        <v/>
      </c>
      <c r="U106" s="60" t="str">
        <f>+$A$22</f>
        <v/>
      </c>
      <c r="W106" s="60" t="str">
        <f>+$A$23</f>
        <v/>
      </c>
      <c r="Y106" s="60" t="str">
        <f>+$A$24</f>
        <v/>
      </c>
      <c r="AA106" s="60" t="str">
        <f>+$A$25</f>
        <v/>
      </c>
      <c r="AC106" s="60" t="str">
        <f>+$A$26</f>
        <v/>
      </c>
      <c r="AE106" s="26"/>
      <c r="AG106" s="4" t="s">
        <v>10</v>
      </c>
      <c r="AH106" s="5" t="s">
        <v>1</v>
      </c>
      <c r="AI106" s="5" t="s">
        <v>0</v>
      </c>
    </row>
    <row r="107" spans="1:35" ht="13.5" x14ac:dyDescent="0.25">
      <c r="A107" s="59" t="str">
        <f>+$A$12</f>
        <v/>
      </c>
      <c r="B107" s="22"/>
      <c r="C107" s="23"/>
      <c r="D107" s="22"/>
      <c r="E107" s="23"/>
      <c r="F107" s="22"/>
      <c r="G107" s="23"/>
      <c r="H107" s="22"/>
      <c r="I107" s="23"/>
      <c r="J107" s="22"/>
      <c r="K107" s="23"/>
      <c r="L107" s="22"/>
      <c r="M107" s="23"/>
      <c r="N107" s="22"/>
      <c r="O107" s="23"/>
      <c r="P107" s="22"/>
      <c r="Q107" s="23"/>
      <c r="R107" s="22"/>
      <c r="S107" s="23"/>
      <c r="T107" s="22"/>
      <c r="U107" s="23"/>
      <c r="V107" s="22"/>
      <c r="W107" s="23"/>
      <c r="X107" s="22"/>
      <c r="Y107" s="23"/>
      <c r="Z107" s="22"/>
      <c r="AA107" s="23"/>
      <c r="AB107" s="22"/>
      <c r="AC107" s="23"/>
      <c r="AE107" s="29" t="str">
        <f t="shared" ref="AE107:AE120" si="7">IF(OR(A107="",AND(A107&lt;&gt;"",A108="")),"",SUM(B107,D107,F107,H107,J107,L107,N107,P107,R107,T107,V107,X107,Z107,AB107))</f>
        <v/>
      </c>
      <c r="AG107" s="6" t="str">
        <f>+$A$12</f>
        <v/>
      </c>
      <c r="AH107" s="6" t="str">
        <f>IF(A107&lt;&gt;"",AE107,"")</f>
        <v/>
      </c>
      <c r="AI107" s="105" t="str">
        <f>IF(AH107="","",IF(AH107&gt;0,ROUND(AH107/LARGE(AH107:AH121,1),3),0))</f>
        <v/>
      </c>
    </row>
    <row r="108" spans="1:35" ht="13.5" x14ac:dyDescent="0.25">
      <c r="A108" s="59" t="str">
        <f>+$A$13</f>
        <v/>
      </c>
      <c r="B108" s="24"/>
      <c r="C108" s="24"/>
      <c r="D108" s="22"/>
      <c r="E108" s="23"/>
      <c r="F108" s="22"/>
      <c r="G108" s="23"/>
      <c r="H108" s="22"/>
      <c r="I108" s="23"/>
      <c r="J108" s="22"/>
      <c r="K108" s="23"/>
      <c r="L108" s="22"/>
      <c r="M108" s="23"/>
      <c r="N108" s="22"/>
      <c r="O108" s="23"/>
      <c r="P108" s="22"/>
      <c r="Q108" s="23"/>
      <c r="R108" s="22"/>
      <c r="S108" s="23"/>
      <c r="T108" s="22"/>
      <c r="U108" s="23"/>
      <c r="V108" s="22"/>
      <c r="W108" s="23"/>
      <c r="X108" s="22"/>
      <c r="Y108" s="23"/>
      <c r="Z108" s="22"/>
      <c r="AA108" s="23"/>
      <c r="AB108" s="22"/>
      <c r="AC108" s="23"/>
      <c r="AE108" s="29" t="str">
        <f t="shared" si="7"/>
        <v/>
      </c>
      <c r="AG108" s="7" t="str">
        <f>+$A$13</f>
        <v/>
      </c>
      <c r="AH108" s="7" t="str">
        <f>IF(A108&lt;&gt;"",IF(AE108&lt;&gt;"",AE108,0)+IF(C122&lt;&gt;"",C122,0),"")</f>
        <v/>
      </c>
      <c r="AI108" s="106" t="str">
        <f>IF(AH108="","",IF(AH108&gt;0,ROUND(AH108/LARGE(AH107:AH121,1),3),0))</f>
        <v/>
      </c>
    </row>
    <row r="109" spans="1:35" ht="13.5" x14ac:dyDescent="0.25">
      <c r="A109" s="59" t="str">
        <f>+$A$14</f>
        <v/>
      </c>
      <c r="B109" s="24"/>
      <c r="C109" s="24"/>
      <c r="D109" s="24"/>
      <c r="E109" s="24"/>
      <c r="F109" s="22"/>
      <c r="G109" s="23"/>
      <c r="H109" s="22"/>
      <c r="I109" s="23"/>
      <c r="J109" s="22"/>
      <c r="K109" s="23"/>
      <c r="L109" s="22"/>
      <c r="M109" s="23"/>
      <c r="N109" s="22"/>
      <c r="O109" s="23"/>
      <c r="P109" s="22"/>
      <c r="Q109" s="23"/>
      <c r="R109" s="22"/>
      <c r="S109" s="23"/>
      <c r="T109" s="22"/>
      <c r="U109" s="23"/>
      <c r="V109" s="22"/>
      <c r="W109" s="23"/>
      <c r="X109" s="22"/>
      <c r="Y109" s="23"/>
      <c r="Z109" s="22"/>
      <c r="AA109" s="23"/>
      <c r="AB109" s="22"/>
      <c r="AC109" s="23"/>
      <c r="AE109" s="29" t="str">
        <f t="shared" si="7"/>
        <v/>
      </c>
      <c r="AG109" s="7" t="str">
        <f>+$A$14</f>
        <v/>
      </c>
      <c r="AH109" s="7" t="str">
        <f>IF(A109&lt;&gt;"",IF(AE109&lt;&gt;"",AE109,0)+IF(E122&lt;&gt;"",E122,0),"")</f>
        <v/>
      </c>
      <c r="AI109" s="106" t="str">
        <f>IF(AH109="","",IF(AH109&gt;0,ROUND(AH109/LARGE(AH107:AH121,1),3),0))</f>
        <v/>
      </c>
    </row>
    <row r="110" spans="1:35" ht="13.5" x14ac:dyDescent="0.25">
      <c r="A110" s="59" t="str">
        <f>+$A$15</f>
        <v/>
      </c>
      <c r="B110" s="24"/>
      <c r="C110" s="24"/>
      <c r="D110" s="24"/>
      <c r="E110" s="24"/>
      <c r="F110" s="24"/>
      <c r="G110" s="24"/>
      <c r="H110" s="22"/>
      <c r="I110" s="23"/>
      <c r="J110" s="22"/>
      <c r="K110" s="23"/>
      <c r="L110" s="22"/>
      <c r="M110" s="23"/>
      <c r="N110" s="22"/>
      <c r="O110" s="23"/>
      <c r="P110" s="22"/>
      <c r="Q110" s="23"/>
      <c r="R110" s="22"/>
      <c r="S110" s="23"/>
      <c r="T110" s="22"/>
      <c r="U110" s="23"/>
      <c r="V110" s="22"/>
      <c r="W110" s="23"/>
      <c r="X110" s="22"/>
      <c r="Y110" s="23"/>
      <c r="Z110" s="22"/>
      <c r="AA110" s="23"/>
      <c r="AB110" s="22"/>
      <c r="AC110" s="23"/>
      <c r="AE110" s="29" t="str">
        <f t="shared" si="7"/>
        <v/>
      </c>
      <c r="AG110" s="7" t="str">
        <f>+$A$15</f>
        <v/>
      </c>
      <c r="AH110" s="7" t="str">
        <f>IF(A110&lt;&gt;"",IF(AE110&lt;&gt;"",AE110,0)+IF(G122&lt;&gt;"",G122,0),"")</f>
        <v/>
      </c>
      <c r="AI110" s="106" t="str">
        <f>IF(AH110="","",IF(AH110&gt;0,ROUND(AH110/LARGE(AH107:AH121,1),3),0))</f>
        <v/>
      </c>
    </row>
    <row r="111" spans="1:35" ht="13.5" x14ac:dyDescent="0.25">
      <c r="A111" s="59" t="str">
        <f>+$A$16</f>
        <v/>
      </c>
      <c r="B111" s="24"/>
      <c r="C111" s="24"/>
      <c r="D111" s="24"/>
      <c r="E111" s="24"/>
      <c r="F111" s="24"/>
      <c r="G111" s="24"/>
      <c r="H111" s="24"/>
      <c r="I111" s="24"/>
      <c r="J111" s="22"/>
      <c r="K111" s="23"/>
      <c r="L111" s="22"/>
      <c r="M111" s="23"/>
      <c r="N111" s="22"/>
      <c r="O111" s="23"/>
      <c r="P111" s="22"/>
      <c r="Q111" s="23"/>
      <c r="R111" s="22"/>
      <c r="S111" s="23"/>
      <c r="T111" s="22"/>
      <c r="U111" s="23"/>
      <c r="V111" s="22"/>
      <c r="W111" s="23"/>
      <c r="X111" s="22"/>
      <c r="Y111" s="23"/>
      <c r="Z111" s="22"/>
      <c r="AA111" s="23"/>
      <c r="AB111" s="22"/>
      <c r="AC111" s="23"/>
      <c r="AE111" s="29" t="str">
        <f t="shared" si="7"/>
        <v/>
      </c>
      <c r="AG111" s="7" t="str">
        <f>+$A$16</f>
        <v/>
      </c>
      <c r="AH111" s="7" t="str">
        <f>IF(A111&lt;&gt;"",IF(AE111&lt;&gt;"",AE111,0)+IF(I122&lt;&gt;"",I122,0),"")</f>
        <v/>
      </c>
      <c r="AI111" s="106" t="str">
        <f>IF(AH111="","",IF(AH111&gt;0,ROUND(AH111/LARGE(AH107:AH121,1),3),0))</f>
        <v/>
      </c>
    </row>
    <row r="112" spans="1:35" ht="13.5" x14ac:dyDescent="0.25">
      <c r="A112" s="59" t="str">
        <f>+$A$17</f>
        <v/>
      </c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2"/>
      <c r="M112" s="23"/>
      <c r="N112" s="22"/>
      <c r="O112" s="23"/>
      <c r="P112" s="22"/>
      <c r="Q112" s="23"/>
      <c r="R112" s="22"/>
      <c r="S112" s="23"/>
      <c r="T112" s="22"/>
      <c r="U112" s="23"/>
      <c r="V112" s="22"/>
      <c r="W112" s="23"/>
      <c r="X112" s="22"/>
      <c r="Y112" s="23"/>
      <c r="Z112" s="22"/>
      <c r="AA112" s="23"/>
      <c r="AB112" s="22"/>
      <c r="AC112" s="23"/>
      <c r="AE112" s="29" t="str">
        <f t="shared" si="7"/>
        <v/>
      </c>
      <c r="AG112" s="7" t="str">
        <f>+$A$17</f>
        <v/>
      </c>
      <c r="AH112" s="7" t="str">
        <f>IF(A112&lt;&gt;"",IF(AE112&lt;&gt;"",AE112,0)+IF(K122&lt;&gt;"",K122,0),"")</f>
        <v/>
      </c>
      <c r="AI112" s="106" t="str">
        <f>IF(AH112="","",IF(AH112&gt;0,ROUND(AH112/LARGE(AH107:AH121,1),3),0))</f>
        <v/>
      </c>
    </row>
    <row r="113" spans="1:35" ht="13.5" x14ac:dyDescent="0.25">
      <c r="A113" s="59" t="str">
        <f>+$A$18</f>
        <v/>
      </c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2"/>
      <c r="O113" s="23"/>
      <c r="P113" s="22"/>
      <c r="Q113" s="23"/>
      <c r="R113" s="22"/>
      <c r="S113" s="23"/>
      <c r="T113" s="22"/>
      <c r="U113" s="23"/>
      <c r="V113" s="22"/>
      <c r="W113" s="23"/>
      <c r="X113" s="22"/>
      <c r="Y113" s="23"/>
      <c r="Z113" s="22"/>
      <c r="AA113" s="23"/>
      <c r="AB113" s="22"/>
      <c r="AC113" s="23"/>
      <c r="AE113" s="29" t="str">
        <f t="shared" si="7"/>
        <v/>
      </c>
      <c r="AG113" s="7" t="str">
        <f>+$A$18</f>
        <v/>
      </c>
      <c r="AH113" s="7" t="str">
        <f>IF(A113&lt;&gt;"",IF(AE113&lt;&gt;"",AE113,0)+IF(M122&lt;&gt;"",M122,0),"")</f>
        <v/>
      </c>
      <c r="AI113" s="106" t="str">
        <f>IF(AH113="","",IF(AH113&gt;0,ROUND(AH113/LARGE(AH107:AH121,1),3),0))</f>
        <v/>
      </c>
    </row>
    <row r="114" spans="1:35" ht="13.5" x14ac:dyDescent="0.25">
      <c r="A114" s="59" t="str">
        <f>+$A$19</f>
        <v/>
      </c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2"/>
      <c r="Q114" s="23"/>
      <c r="R114" s="22"/>
      <c r="S114" s="23"/>
      <c r="T114" s="22"/>
      <c r="U114" s="23"/>
      <c r="V114" s="22"/>
      <c r="W114" s="23"/>
      <c r="X114" s="22"/>
      <c r="Y114" s="23"/>
      <c r="Z114" s="22"/>
      <c r="AA114" s="23"/>
      <c r="AB114" s="22"/>
      <c r="AC114" s="23"/>
      <c r="AE114" s="29" t="str">
        <f t="shared" si="7"/>
        <v/>
      </c>
      <c r="AG114" s="7" t="str">
        <f>+$A$19</f>
        <v/>
      </c>
      <c r="AH114" s="7" t="str">
        <f>IF(A114&lt;&gt;"",IF(AE114&lt;&gt;"",AE114,0)+IF(O122&lt;&gt;"",O122,0),"")</f>
        <v/>
      </c>
      <c r="AI114" s="106" t="str">
        <f>IF(AH114="","",IF(AH114&gt;0,ROUND(AH114/LARGE(AH107:AH121,1),3),0))</f>
        <v/>
      </c>
    </row>
    <row r="115" spans="1:35" ht="13.5" x14ac:dyDescent="0.25">
      <c r="A115" s="59" t="str">
        <f>+$A$20</f>
        <v/>
      </c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79"/>
      <c r="P115" s="24"/>
      <c r="Q115" s="24"/>
      <c r="R115" s="22"/>
      <c r="S115" s="23"/>
      <c r="T115" s="22"/>
      <c r="U115" s="23"/>
      <c r="V115" s="22"/>
      <c r="W115" s="23"/>
      <c r="X115" s="22"/>
      <c r="Y115" s="23"/>
      <c r="Z115" s="22"/>
      <c r="AA115" s="23"/>
      <c r="AB115" s="22"/>
      <c r="AC115" s="23"/>
      <c r="AE115" s="29" t="str">
        <f t="shared" si="7"/>
        <v/>
      </c>
      <c r="AG115" s="7" t="str">
        <f>+$A$20</f>
        <v/>
      </c>
      <c r="AH115" s="7" t="str">
        <f>IF(A115&lt;&gt;"",IF(AE115&lt;&gt;"",AE115,0)+IF(Q122&lt;&gt;"",Q122,0),"")</f>
        <v/>
      </c>
      <c r="AI115" s="106" t="str">
        <f>IF(AH115="","",IF(AH115&gt;0,ROUND(AH115/LARGE(AH107:AH121,1),3),0))</f>
        <v/>
      </c>
    </row>
    <row r="116" spans="1:35" ht="13.5" x14ac:dyDescent="0.25">
      <c r="A116" s="59" t="str">
        <f>+$A$21</f>
        <v/>
      </c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2"/>
      <c r="U116" s="23"/>
      <c r="V116" s="22"/>
      <c r="W116" s="23"/>
      <c r="X116" s="22"/>
      <c r="Y116" s="23"/>
      <c r="Z116" s="22"/>
      <c r="AA116" s="23"/>
      <c r="AB116" s="22"/>
      <c r="AC116" s="23"/>
      <c r="AE116" s="29" t="str">
        <f t="shared" si="7"/>
        <v/>
      </c>
      <c r="AG116" s="7" t="str">
        <f>+$A$21</f>
        <v/>
      </c>
      <c r="AH116" s="7" t="str">
        <f>IF(A116&lt;&gt;"",IF(AE116&lt;&gt;"",AE116,0)+IF(S122&lt;&gt;"",S122,0),"")</f>
        <v/>
      </c>
      <c r="AI116" s="106" t="str">
        <f>IF(AH116="","",IF(AH116&gt;0,ROUND(AH116/LARGE(AH107:AH121,1),3),0))</f>
        <v/>
      </c>
    </row>
    <row r="117" spans="1:35" ht="13.5" x14ac:dyDescent="0.25">
      <c r="A117" s="59" t="str">
        <f>+$A$22</f>
        <v/>
      </c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2"/>
      <c r="W117" s="23"/>
      <c r="X117" s="22"/>
      <c r="Y117" s="23"/>
      <c r="Z117" s="22"/>
      <c r="AA117" s="23"/>
      <c r="AB117" s="22"/>
      <c r="AC117" s="23"/>
      <c r="AE117" s="29" t="str">
        <f t="shared" si="7"/>
        <v/>
      </c>
      <c r="AG117" s="7" t="str">
        <f>+$A$22</f>
        <v/>
      </c>
      <c r="AH117" s="7" t="str">
        <f>IF(A117&lt;&gt;"",IF(AE117&lt;&gt;"",AE117,0)+IF(U122&lt;&gt;"",U122,0),"")</f>
        <v/>
      </c>
      <c r="AI117" s="106" t="str">
        <f>IF(AH117="","",IF(AH117&gt;0,ROUND(AH117/LARGE(AH107:AH121,1),3),0))</f>
        <v/>
      </c>
    </row>
    <row r="118" spans="1:35" ht="13.5" x14ac:dyDescent="0.25">
      <c r="A118" s="59" t="str">
        <f>+$A$23</f>
        <v/>
      </c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2"/>
      <c r="Y118" s="23"/>
      <c r="Z118" s="22"/>
      <c r="AA118" s="23"/>
      <c r="AB118" s="22"/>
      <c r="AC118" s="23"/>
      <c r="AE118" s="29" t="str">
        <f t="shared" si="7"/>
        <v/>
      </c>
      <c r="AG118" s="7" t="str">
        <f>+$A$23</f>
        <v/>
      </c>
      <c r="AH118" s="7" t="str">
        <f>IF(A118&lt;&gt;"",IF(AE118&lt;&gt;"",AE118,0)+IF(W122&lt;&gt;"",W122,0),"")</f>
        <v/>
      </c>
      <c r="AI118" s="106" t="str">
        <f>IF(AH118="","",IF(AH118&gt;0,ROUND(AH118/LARGE(AH107:AH121,1),3),0))</f>
        <v/>
      </c>
    </row>
    <row r="119" spans="1:35" ht="13.5" x14ac:dyDescent="0.25">
      <c r="A119" s="59" t="str">
        <f>+$A$24</f>
        <v/>
      </c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2"/>
      <c r="AA119" s="23"/>
      <c r="AB119" s="22"/>
      <c r="AC119" s="23"/>
      <c r="AE119" s="29" t="str">
        <f t="shared" si="7"/>
        <v/>
      </c>
      <c r="AG119" s="7" t="str">
        <f>+$A$24</f>
        <v/>
      </c>
      <c r="AH119" s="7" t="str">
        <f>IF(A119&lt;&gt;"",IF(AE119&lt;&gt;"",AE119,0)+IF(Y122&lt;&gt;"",Y122,0),"")</f>
        <v/>
      </c>
      <c r="AI119" s="106" t="str">
        <f>IF(AH119="","",IF(AH119&gt;0,ROUND(AH119/LARGE(AH107:AH121,1),3),0))</f>
        <v/>
      </c>
    </row>
    <row r="120" spans="1:35" ht="13.5" x14ac:dyDescent="0.25">
      <c r="A120" s="59" t="str">
        <f>+$A$25</f>
        <v/>
      </c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2"/>
      <c r="AC120" s="23"/>
      <c r="AE120" s="29" t="str">
        <f t="shared" si="7"/>
        <v/>
      </c>
      <c r="AG120" s="7" t="str">
        <f>+$A$25</f>
        <v/>
      </c>
      <c r="AH120" s="7" t="str">
        <f>IF(A120&lt;&gt;"",IF(AE120&lt;&gt;"",AE120,0)+IF(AA122&lt;&gt;"",AA122,0),"")</f>
        <v/>
      </c>
      <c r="AI120" s="106" t="str">
        <f>IF(AH120="","",IF(AH120&gt;0,ROUND(AH120/LARGE(AH107:AH121,1),3),0))</f>
        <v/>
      </c>
    </row>
    <row r="121" spans="1:35" x14ac:dyDescent="0.2">
      <c r="A121" s="59" t="str">
        <f>+$A$26</f>
        <v/>
      </c>
      <c r="C121" s="3"/>
      <c r="AE121" s="26"/>
      <c r="AG121" s="40" t="str">
        <f>+$A$26</f>
        <v/>
      </c>
      <c r="AH121" s="40" t="str">
        <f>IF(A121&lt;&gt;"",IF(AE121&lt;&gt;"",AE121,0)+IF(AC122&lt;&gt;"",AC122,0),"")</f>
        <v/>
      </c>
      <c r="AI121" s="107" t="str">
        <f>IF(AH121="","",IF(AH121&gt;0,ROUND(AH121/LARGE(AH107:AH121,1),3),0))</f>
        <v/>
      </c>
    </row>
    <row r="122" spans="1:35" s="26" customFormat="1" x14ac:dyDescent="0.2">
      <c r="C122" s="27" t="str">
        <f>IF(C106="","",SUM(C107:C120))</f>
        <v/>
      </c>
      <c r="E122" s="27" t="str">
        <f>IF(E106="","",SUM(E107:E120))</f>
        <v/>
      </c>
      <c r="G122" s="27" t="str">
        <f>IF(G106="","",SUM(G107:G120))</f>
        <v/>
      </c>
      <c r="I122" s="27" t="str">
        <f>IF(I106="","",SUM(I107:I120))</f>
        <v/>
      </c>
      <c r="K122" s="27" t="str">
        <f>IF(K106="","",SUM(K107:K120))</f>
        <v/>
      </c>
      <c r="M122" s="27" t="str">
        <f>IF(M106="","",SUM(M107:M120))</f>
        <v/>
      </c>
      <c r="O122" s="27" t="str">
        <f>IF(O106="","",SUM(O107:O120))</f>
        <v/>
      </c>
      <c r="Q122" s="27" t="str">
        <f>IF(Q106="","",SUM(Q107:Q120))</f>
        <v/>
      </c>
      <c r="S122" s="27" t="str">
        <f>IF(S106="","",SUM(S107:S120))</f>
        <v/>
      </c>
      <c r="U122" s="27" t="str">
        <f>IF(U106="","",SUM(U107:U120))</f>
        <v/>
      </c>
      <c r="W122" s="27" t="str">
        <f>IF(W106="","",SUM(W107:W120))</f>
        <v/>
      </c>
      <c r="X122" s="27"/>
      <c r="Y122" s="27" t="str">
        <f>IF(Y106="","",SUM(Y107:Y120))</f>
        <v/>
      </c>
      <c r="AA122" s="27" t="str">
        <f>IF(AA106="","",SUM(AA107:AA120))</f>
        <v/>
      </c>
      <c r="AC122" s="27" t="str">
        <f>IF(AC106="","",SUM(AC107:AC120))</f>
        <v/>
      </c>
      <c r="AG122" s="41"/>
      <c r="AH122" s="93"/>
      <c r="AI122" s="41"/>
    </row>
    <row r="123" spans="1:35" ht="24" customHeight="1" x14ac:dyDescent="0.2">
      <c r="AC123" s="8" t="str">
        <f>"Firma ("&amp;Anagrafica!B93&amp;")"</f>
        <v>Firma ()</v>
      </c>
      <c r="AE123" s="88"/>
      <c r="AF123" s="88"/>
      <c r="AG123" s="89"/>
      <c r="AH123" s="88"/>
      <c r="AI123" s="88"/>
    </row>
  </sheetData>
  <mergeCells count="70">
    <mergeCell ref="AB24:AE24"/>
    <mergeCell ref="AB25:AE25"/>
    <mergeCell ref="AB26:AE26"/>
    <mergeCell ref="AB20:AE20"/>
    <mergeCell ref="AB21:AE21"/>
    <mergeCell ref="AB22:AE22"/>
    <mergeCell ref="AB23:AE23"/>
    <mergeCell ref="AB16:AE16"/>
    <mergeCell ref="AB17:AE17"/>
    <mergeCell ref="AB18:AE18"/>
    <mergeCell ref="AB19:AE19"/>
    <mergeCell ref="AB12:AE12"/>
    <mergeCell ref="AB13:AE13"/>
    <mergeCell ref="AB14:AE14"/>
    <mergeCell ref="AB15:AE15"/>
    <mergeCell ref="A8:AG8"/>
    <mergeCell ref="A9:AG9"/>
    <mergeCell ref="A11:S11"/>
    <mergeCell ref="AB11:AE11"/>
    <mergeCell ref="T11:W11"/>
    <mergeCell ref="X11:AA11"/>
    <mergeCell ref="B17:S17"/>
    <mergeCell ref="A1:AG1"/>
    <mergeCell ref="P27:S27"/>
    <mergeCell ref="T27:W27"/>
    <mergeCell ref="T26:W26"/>
    <mergeCell ref="B19:S19"/>
    <mergeCell ref="T20:W20"/>
    <mergeCell ref="B18:S18"/>
    <mergeCell ref="B20:S20"/>
    <mergeCell ref="B25:S25"/>
    <mergeCell ref="B26:S26"/>
    <mergeCell ref="B21:S21"/>
    <mergeCell ref="B22:S22"/>
    <mergeCell ref="B23:S23"/>
    <mergeCell ref="B24:S24"/>
    <mergeCell ref="A5:AI5"/>
    <mergeCell ref="B12:S12"/>
    <mergeCell ref="B13:S13"/>
    <mergeCell ref="T12:W12"/>
    <mergeCell ref="T13:W13"/>
    <mergeCell ref="T16:W16"/>
    <mergeCell ref="B14:S14"/>
    <mergeCell ref="B15:S15"/>
    <mergeCell ref="B16:S16"/>
    <mergeCell ref="X17:AA17"/>
    <mergeCell ref="T14:W14"/>
    <mergeCell ref="T15:W15"/>
    <mergeCell ref="T25:W25"/>
    <mergeCell ref="T24:W24"/>
    <mergeCell ref="T22:W22"/>
    <mergeCell ref="T21:W21"/>
    <mergeCell ref="T23:W23"/>
    <mergeCell ref="T17:W17"/>
    <mergeCell ref="T18:W18"/>
    <mergeCell ref="T19:W19"/>
    <mergeCell ref="X18:AA18"/>
    <mergeCell ref="X19:AA19"/>
    <mergeCell ref="X20:AA20"/>
    <mergeCell ref="X21:AA21"/>
    <mergeCell ref="X12:AA12"/>
    <mergeCell ref="X13:AA13"/>
    <mergeCell ref="X14:AA14"/>
    <mergeCell ref="X15:AA15"/>
    <mergeCell ref="X16:AA16"/>
    <mergeCell ref="X26:AA26"/>
    <mergeCell ref="X22:AA22"/>
    <mergeCell ref="X23:AA23"/>
    <mergeCell ref="X24:AA24"/>
    <mergeCell ref="X25:AA25"/>
  </mergeCells>
  <phoneticPr fontId="0" type="noConversion"/>
  <conditionalFormatting sqref="C46 W46:Y46 C65 E46 G46 I46 K46 M46 O46 Q46 U46 S46 AC84 W65:Y65 E65 G65 I65 K65 M65 O65 Q65 U65 S65 AC65 AA65 AA46 C84 W84:Y84 E84 G84 I84 K84 M84 O84 Q84 U84 S84 AA84 AC46 C103 AC122 W103:Y103 E103 G103 I103 K103 M103 O103 Q103 U103 S103 AC103 AA103 C122 W122:Y122 E122 G122 I122 K122 M122 O122 Q122 U122 S122 AA122">
    <cfRule type="expression" dxfId="759" priority="1" stopIfTrue="1">
      <formula>C30=""</formula>
    </cfRule>
  </conditionalFormatting>
  <conditionalFormatting sqref="B52:E63 B51:C51 H54:I63 J55:K63 L56:M63 N57:O63 P58:Q63 R59:S63 T60:U63 V61:W63 X62:Y63 Z63:AA63 F53:G63 Z82:AA82 F72:G82 H73:I82 J74:K82 L75:M82 N76:O82 P77:Q82 R78:S82 T79:U82 V80:W82 X81:Y82 B71:E82 B70:C70 B90:E101 B89:C89 H92:I101 J93:K101 L94:M101 N95:O101 P96:Q101 R97:S101 T98:U101 V99:W101 X100:Y101 Z101:AA101 F91:G101 Z120:AA120 F110:G120 H111:I120 J112:K120 L113:M120 N114:O120 P115:Q120 R116:S120 T117:U120 V118:W120 X119:Y120 B109:E120 B108:C108 B33:E44 B32:C32 H35:I44 J36:K44 L37:M44 N38:O44 P39:Q44 R40:S44 T41:U44 V42:W44 X43:Y44 Z44:AA44 F34:G44">
    <cfRule type="expression" dxfId="758" priority="2" stopIfTrue="1">
      <formula>AND($A32&lt;&gt;"",$A33="")</formula>
    </cfRule>
    <cfRule type="expression" dxfId="757" priority="3" stopIfTrue="1">
      <formula>$A32=""</formula>
    </cfRule>
  </conditionalFormatting>
  <conditionalFormatting sqref="B50 D50:D51 F50:F52 H50:H53 J50:J54 L50:L55 N50:N56 P50:P57 R50:R58 T50:T59 V50:V60 X50:X61 Z50:Z62 AB50:AB63">
    <cfRule type="expression" dxfId="756" priority="4" stopIfTrue="1">
      <formula>AND(OR($A50="",C$49=""),$AE50&lt;&gt;"")</formula>
    </cfRule>
    <cfRule type="expression" dxfId="755" priority="5" stopIfTrue="1">
      <formula>OR($A50="",C$49="")</formula>
    </cfRule>
  </conditionalFormatting>
  <conditionalFormatting sqref="C50 E50:E51 G50:G52 I50:I53 K50:K54 M50:M55 O50:O56 Q50:Q57 S50:S58 U50:U59 W50:W60 Y50:Y61 AA50:AA62 AC50:AC63 C88 E88:E89 G88:G90 I88:I91 K88:K92 M88:M93 O88:O94 Q88:Q95 S88:S96 U88:U97 W88:W98 Y88:Y99 AA88:AA100 AC88:AC101">
    <cfRule type="expression" dxfId="754" priority="6" stopIfTrue="1">
      <formula>AND(OR($A50="",C$49=""),$AE50&lt;&gt;"")</formula>
    </cfRule>
    <cfRule type="expression" dxfId="753" priority="7" stopIfTrue="1">
      <formula>C$49=""</formula>
    </cfRule>
  </conditionalFormatting>
  <conditionalFormatting sqref="B69 F69:F71 D69:D70 H69:H72 J69:J73 L69:L74 N69:N75 P69:P76 R69:R77 T69:T78 V69:V79 X69:X80 Z69:Z81 AB69:AB82 X118">
    <cfRule type="expression" dxfId="752" priority="8" stopIfTrue="1">
      <formula>AND(OR($A69="",C$68=""),$AE69&lt;&gt;"")</formula>
    </cfRule>
    <cfRule type="expression" dxfId="751" priority="9" stopIfTrue="1">
      <formula>OR($A69="",C$68="")</formula>
    </cfRule>
  </conditionalFormatting>
  <conditionalFormatting sqref="C69 G69:G71 E69:E70 I69:I72 K69:K73 M69:M74 O69:O75 Q69:Q76 S69:S77 U69:U78 W69:W79 Y69:Y80 AA69:AA81 AC69:AC82 C107 G107:G109 E107:E108 I107:I110 K107:K111 M107:M112 O107:O113 Q107:Q114 S107:S115 U107:U116 W107:W117 Y107:Y118 AA107:AA119 AC107:AC120">
    <cfRule type="expression" dxfId="750" priority="10" stopIfTrue="1">
      <formula>AND(OR($A69="",C$68=""),$AE69&lt;&gt;"")</formula>
    </cfRule>
    <cfRule type="expression" dxfId="749" priority="11" stopIfTrue="1">
      <formula>C$68=""</formula>
    </cfRule>
  </conditionalFormatting>
  <conditionalFormatting sqref="B88 D88:D89 F88:F90 H88:H91 J88:J92 L88:L93 N88:N94 P88:P95 R88:R96 T88:T97 V88:V98 X88:X99 Z88:Z100 AB88:AB101">
    <cfRule type="expression" dxfId="748" priority="12" stopIfTrue="1">
      <formula>AND(OR($A88="",C$87=""),$AE88&lt;&gt;"")</formula>
    </cfRule>
    <cfRule type="expression" dxfId="747" priority="13" stopIfTrue="1">
      <formula>OR($A88="",C$87="")</formula>
    </cfRule>
  </conditionalFormatting>
  <conditionalFormatting sqref="B107 D107:D108 F107:F109 H107:H110 J107:J111 L107:L112 N107:N113 P107:P114 R107:R115 T107:T116 V107:V117 X107:X117 Z107:Z119 AB107:AB120">
    <cfRule type="expression" dxfId="746" priority="14" stopIfTrue="1">
      <formula>AND(OR($A107="",C$106=""),$AE107&lt;&gt;"")</formula>
    </cfRule>
    <cfRule type="expression" dxfId="745" priority="15" stopIfTrue="1">
      <formula>OR($A107="",C$106="")</formula>
    </cfRule>
  </conditionalFormatting>
  <conditionalFormatting sqref="B31 D31:D32 R31:R39 AB31:AB44 Z31:Z43 X31:X42 V31:V41 T31:T40 P31:P38 N31:N37 L31:L36 J31:J35 H31:H34 F31:F33">
    <cfRule type="expression" dxfId="744" priority="16" stopIfTrue="1">
      <formula>AND(OR($A31="",C$30=""),$AE31&lt;&gt;"")</formula>
    </cfRule>
    <cfRule type="expression" dxfId="743" priority="17" stopIfTrue="1">
      <formula>OR($A31="",C$30="")</formula>
    </cfRule>
  </conditionalFormatting>
  <conditionalFormatting sqref="C31 E31:E32 S31:S39 AC31:AC44 AA31:AA43 Y31:Y42 W31:W41 U31:U40 Q31:Q38 O31:O37 M31:M36 K31:K35 I31:I34 G31:G33">
    <cfRule type="expression" dxfId="742" priority="18" stopIfTrue="1">
      <formula>AND(OR($A31="",C$30=""),$AE31&lt;&gt;"")</formula>
    </cfRule>
    <cfRule type="expression" dxfId="741" priority="19" stopIfTrue="1">
      <formula>C$30=""</formula>
    </cfRule>
  </conditionalFormatting>
  <conditionalFormatting sqref="A31:A45 A107:A121 AE107:AE120 B106:AC106 AE88:AE101 A88:A102 B87:AC87 A69:A83 B68:AC68 AE69:AE82 AE50:AE63 B49:AC49 A50:A64 B30:AC30 AE31:AE44">
    <cfRule type="cellIs" dxfId="740" priority="20" stopIfTrue="1" operator="equal">
      <formula>""</formula>
    </cfRule>
  </conditionalFormatting>
  <hyperlinks>
    <hyperlink ref="A1" location="Anagrafica!A1" display="Torna alla scheda Anagrafica" xr:uid="{00000000-0004-0000-3700-000000000000}"/>
  </hyperlinks>
  <pageMargins left="0.39370078740157483" right="0.39370078740157483" top="0.39370078740157483" bottom="0.78740157480314965" header="0.51181102362204722" footer="0.39370078740157483"/>
  <pageSetup paperSize="9" scale="42" orientation="portrait" r:id="rId1"/>
  <headerFooter alignWithMargins="0">
    <oddFooter>&amp;L&amp;"Arial Narrow,Normale"&amp;8&amp;D&amp;R&amp;"Arial Narrow,Normale"&amp;A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Foglio78">
    <tabColor indexed="42"/>
    <pageSetUpPr fitToPage="1"/>
  </sheetPr>
  <dimension ref="A1:AI123"/>
  <sheetViews>
    <sheetView showGridLines="0" view="pageBreakPreview" topLeftCell="A5" zoomScaleNormal="100" workbookViewId="0">
      <selection activeCell="U38" sqref="U38"/>
    </sheetView>
  </sheetViews>
  <sheetFormatPr defaultColWidth="9.140625" defaultRowHeight="12.75" x14ac:dyDescent="0.2"/>
  <cols>
    <col min="1" max="2" width="3.85546875" style="3" customWidth="1"/>
    <col min="3" max="3" width="3.85546875" style="5" bestFit="1" customWidth="1"/>
    <col min="4" max="4" width="3.140625" style="3" customWidth="1"/>
    <col min="5" max="31" width="3" style="3" customWidth="1"/>
    <col min="32" max="32" width="2.42578125" style="3" customWidth="1"/>
    <col min="33" max="33" width="3.5703125" style="26" customWidth="1"/>
    <col min="34" max="35" width="10.85546875" style="3" customWidth="1"/>
    <col min="36" max="43" width="3" style="3" customWidth="1"/>
    <col min="44" max="44" width="3.140625" style="3" customWidth="1"/>
    <col min="45" max="16384" width="9.140625" style="3"/>
  </cols>
  <sheetData>
    <row r="1" spans="1:35" ht="26.25" customHeight="1" x14ac:dyDescent="0.2">
      <c r="A1" s="353" t="s">
        <v>21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</row>
    <row r="2" spans="1:35" s="30" customFormat="1" ht="13.5" x14ac:dyDescent="0.25">
      <c r="A2" s="45" t="s">
        <v>16</v>
      </c>
      <c r="B2" s="46"/>
      <c r="C2" s="47"/>
      <c r="D2" s="48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9"/>
      <c r="AH2" s="49"/>
      <c r="AI2" s="49"/>
    </row>
    <row r="3" spans="1:35" s="31" customFormat="1" ht="13.5" x14ac:dyDescent="0.25">
      <c r="A3" s="50"/>
      <c r="B3" s="50"/>
      <c r="C3" s="51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</row>
    <row r="4" spans="1:35" s="9" customFormat="1" ht="6" customHeight="1" x14ac:dyDescent="0.3">
      <c r="A4" s="52"/>
      <c r="B4" s="52"/>
      <c r="C4" s="53"/>
      <c r="D4" s="54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</row>
    <row r="5" spans="1:35" s="9" customFormat="1" ht="39.75" customHeight="1" x14ac:dyDescent="0.3">
      <c r="A5" s="411" t="str">
        <f>IF(Anagrafica!A3&lt;&gt;"",Anagrafica!A3,"")</f>
        <v>CDC ___/______/______ ANNO_______ (agg. P se plurien.) 
TITOLO DEL CDC______________________________</v>
      </c>
      <c r="B5" s="411"/>
      <c r="C5" s="411"/>
      <c r="D5" s="411"/>
      <c r="E5" s="411"/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  <c r="Q5" s="411"/>
      <c r="R5" s="411"/>
      <c r="S5" s="411"/>
      <c r="T5" s="411"/>
      <c r="U5" s="411"/>
      <c r="V5" s="411"/>
      <c r="W5" s="411"/>
      <c r="X5" s="411"/>
      <c r="Y5" s="411"/>
      <c r="Z5" s="411"/>
      <c r="AA5" s="411"/>
      <c r="AB5" s="411"/>
      <c r="AC5" s="411"/>
      <c r="AD5" s="411"/>
      <c r="AE5" s="411"/>
      <c r="AF5" s="411"/>
      <c r="AG5" s="411"/>
      <c r="AH5" s="411"/>
      <c r="AI5" s="411"/>
    </row>
    <row r="6" spans="1:35" s="9" customFormat="1" ht="20.25" x14ac:dyDescent="0.3">
      <c r="A6" s="33"/>
      <c r="B6" s="33"/>
      <c r="C6" s="58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</row>
    <row r="7" spans="1:35" s="9" customFormat="1" ht="20.25" x14ac:dyDescent="0.3">
      <c r="C7" s="10"/>
      <c r="D7" s="11"/>
    </row>
    <row r="8" spans="1:35" s="72" customFormat="1" ht="18.75" x14ac:dyDescent="0.3">
      <c r="A8" s="412" t="str">
        <f>"Criterio: "&amp; Anagrafica!A54&amp;" - "&amp;Anagrafica!B54</f>
        <v xml:space="preserve">Criterio:  - </v>
      </c>
      <c r="B8" s="412"/>
      <c r="C8" s="412"/>
      <c r="D8" s="412"/>
      <c r="E8" s="412"/>
      <c r="F8" s="412"/>
      <c r="G8" s="412"/>
      <c r="H8" s="412"/>
      <c r="I8" s="412"/>
      <c r="J8" s="412"/>
      <c r="K8" s="412"/>
      <c r="L8" s="412"/>
      <c r="M8" s="412"/>
      <c r="N8" s="412"/>
      <c r="O8" s="412"/>
      <c r="P8" s="412"/>
      <c r="Q8" s="412"/>
      <c r="R8" s="412"/>
      <c r="S8" s="412"/>
      <c r="T8" s="412"/>
      <c r="U8" s="412"/>
      <c r="V8" s="412"/>
      <c r="W8" s="412"/>
      <c r="X8" s="412"/>
      <c r="Y8" s="412"/>
      <c r="Z8" s="412"/>
      <c r="AA8" s="412"/>
      <c r="AB8" s="412"/>
      <c r="AC8" s="412"/>
      <c r="AD8" s="412"/>
      <c r="AE8" s="412"/>
      <c r="AF8" s="412"/>
      <c r="AG8" s="412"/>
      <c r="AH8" s="82" t="s">
        <v>15</v>
      </c>
      <c r="AI8" s="83" t="str">
        <f>IF(+Anagrafica!C54&lt;&gt;"",Anagrafica!C54,"")</f>
        <v/>
      </c>
    </row>
    <row r="9" spans="1:35" s="1" customFormat="1" ht="24" customHeight="1" x14ac:dyDescent="0.3">
      <c r="A9" s="413" t="str">
        <f>"Sottocriterio: " &amp; Anagrafica!A61&amp;" - "&amp;Anagrafica!B61</f>
        <v xml:space="preserve">Sottocriterio:  - </v>
      </c>
      <c r="B9" s="413"/>
      <c r="C9" s="413"/>
      <c r="D9" s="413"/>
      <c r="E9" s="413"/>
      <c r="F9" s="413"/>
      <c r="G9" s="413"/>
      <c r="H9" s="413"/>
      <c r="I9" s="413"/>
      <c r="J9" s="413"/>
      <c r="K9" s="413"/>
      <c r="L9" s="413"/>
      <c r="M9" s="413"/>
      <c r="N9" s="413"/>
      <c r="O9" s="413"/>
      <c r="P9" s="413"/>
      <c r="Q9" s="413"/>
      <c r="R9" s="413"/>
      <c r="S9" s="413"/>
      <c r="T9" s="413"/>
      <c r="U9" s="413"/>
      <c r="V9" s="413"/>
      <c r="W9" s="413"/>
      <c r="X9" s="413"/>
      <c r="Y9" s="413"/>
      <c r="Z9" s="413"/>
      <c r="AA9" s="413"/>
      <c r="AB9" s="413"/>
      <c r="AC9" s="413"/>
      <c r="AD9" s="413"/>
      <c r="AE9" s="413"/>
      <c r="AF9" s="413"/>
      <c r="AG9" s="413"/>
      <c r="AH9" s="65" t="s">
        <v>18</v>
      </c>
      <c r="AI9" s="84" t="str">
        <f>IF(+Anagrafica!C61&lt;&gt;"",Anagrafica!C61,"")</f>
        <v/>
      </c>
    </row>
    <row r="10" spans="1:35" ht="18" x14ac:dyDescent="0.25">
      <c r="B10" s="1"/>
      <c r="D10" s="1"/>
      <c r="AB10" s="4"/>
      <c r="AC10" s="4"/>
      <c r="AD10" s="4"/>
      <c r="AE10" s="4"/>
    </row>
    <row r="11" spans="1:35" ht="29.25" customHeight="1" x14ac:dyDescent="0.2">
      <c r="A11" s="385" t="s">
        <v>17</v>
      </c>
      <c r="B11" s="385"/>
      <c r="C11" s="385"/>
      <c r="D11" s="385"/>
      <c r="E11" s="385"/>
      <c r="F11" s="385"/>
      <c r="G11" s="385"/>
      <c r="H11" s="385"/>
      <c r="I11" s="385"/>
      <c r="J11" s="385"/>
      <c r="K11" s="385"/>
      <c r="L11" s="385"/>
      <c r="M11" s="385"/>
      <c r="N11" s="385"/>
      <c r="O11" s="385"/>
      <c r="P11" s="385"/>
      <c r="Q11" s="385"/>
      <c r="R11" s="385"/>
      <c r="S11" s="385"/>
      <c r="T11" s="385" t="s">
        <v>23</v>
      </c>
      <c r="U11" s="385"/>
      <c r="V11" s="385"/>
      <c r="W11" s="385"/>
      <c r="X11" s="385" t="s">
        <v>25</v>
      </c>
      <c r="Y11" s="385"/>
      <c r="Z11" s="385"/>
      <c r="AA11" s="385"/>
      <c r="AB11" s="385" t="s">
        <v>24</v>
      </c>
      <c r="AC11" s="385"/>
      <c r="AD11" s="385"/>
      <c r="AE11" s="385"/>
      <c r="AF11" s="26"/>
      <c r="AI11" s="21" t="s">
        <v>19</v>
      </c>
    </row>
    <row r="12" spans="1:35" ht="16.5" x14ac:dyDescent="0.3">
      <c r="A12" s="61" t="str">
        <f>IF($AI$9&lt;&gt;"",IF(Anagrafica!A99&lt;&gt;"",Anagrafica!A99,""),"")</f>
        <v/>
      </c>
      <c r="B12" s="409" t="str">
        <f>IF(A12&lt;&gt;"",IF(Anagrafica!B99&lt;&gt;"",Anagrafica!B99,""),"")</f>
        <v/>
      </c>
      <c r="C12" s="409"/>
      <c r="D12" s="409"/>
      <c r="E12" s="409"/>
      <c r="F12" s="409"/>
      <c r="G12" s="409"/>
      <c r="H12" s="409"/>
      <c r="I12" s="409"/>
      <c r="J12" s="409"/>
      <c r="K12" s="409"/>
      <c r="L12" s="409"/>
      <c r="M12" s="409"/>
      <c r="N12" s="409"/>
      <c r="O12" s="409"/>
      <c r="P12" s="409"/>
      <c r="Q12" s="409"/>
      <c r="R12" s="409"/>
      <c r="S12" s="410"/>
      <c r="T12" s="372" t="str">
        <f>IF(A12&lt;&gt;"",IF(AI31&lt;&gt;"",AI31,0)+IF(AI50&lt;&gt;"",AI50,0)+IF(AI69&lt;&gt;"",AI69,0)+IF(AI88&lt;&gt;"",AI88,0)+IF(AI107&lt;&gt;"",AI107,0),"")</f>
        <v/>
      </c>
      <c r="U12" s="373"/>
      <c r="V12" s="373"/>
      <c r="W12" s="373"/>
      <c r="X12" s="372" t="str">
        <f>IF(T12&lt;&gt;"",ROUND(T12/COUNTA(Anagrafica!$B$89:$C$93),3),"")</f>
        <v/>
      </c>
      <c r="Y12" s="373"/>
      <c r="Z12" s="373"/>
      <c r="AA12" s="390"/>
      <c r="AB12" s="372" t="str">
        <f>IF(T12="","",IF(T12&gt;0,ROUND(X12/LARGE($X$12:$AA$26,1),3),0))</f>
        <v/>
      </c>
      <c r="AC12" s="373"/>
      <c r="AD12" s="373"/>
      <c r="AE12" s="390"/>
      <c r="AF12" s="94"/>
      <c r="AG12" s="94"/>
      <c r="AH12" s="95"/>
      <c r="AI12" s="85" t="str">
        <f t="shared" ref="AI12:AI26" si="0">IF(AB12&lt;&gt;"",IF(AB12&gt;0,ROUND(AB12*IF($AI$9&lt;&gt;"",$AI$9,$AI$8),3),0),"")</f>
        <v/>
      </c>
    </row>
    <row r="13" spans="1:35" ht="16.5" x14ac:dyDescent="0.3">
      <c r="A13" s="62" t="str">
        <f>IF($AI$9&lt;&gt;"",IF(Anagrafica!A100&lt;&gt;"",Anagrafica!A100,""),"")</f>
        <v/>
      </c>
      <c r="B13" s="374" t="str">
        <f>IF(A13&lt;&gt;"",IF(Anagrafica!B100&lt;&gt;"",Anagrafica!B100,""),"")</f>
        <v/>
      </c>
      <c r="C13" s="374"/>
      <c r="D13" s="374"/>
      <c r="E13" s="374"/>
      <c r="F13" s="374"/>
      <c r="G13" s="374"/>
      <c r="H13" s="374"/>
      <c r="I13" s="374"/>
      <c r="J13" s="374"/>
      <c r="K13" s="374"/>
      <c r="L13" s="374"/>
      <c r="M13" s="374"/>
      <c r="N13" s="374"/>
      <c r="O13" s="374"/>
      <c r="P13" s="374"/>
      <c r="Q13" s="374"/>
      <c r="R13" s="374"/>
      <c r="S13" s="376"/>
      <c r="T13" s="401" t="str">
        <f t="shared" ref="T13:T26" si="1">IF(A13&lt;&gt;"",IF(AI32&lt;&gt;"",AI32,0)+IF(AI51&lt;&gt;"",AI51,0)+IF(AI70&lt;&gt;"",AI70,0)+IF(AI89&lt;&gt;"",AI89,0)+IF(AI108&lt;&gt;"",AI108,0),"")</f>
        <v/>
      </c>
      <c r="U13" s="402"/>
      <c r="V13" s="402"/>
      <c r="W13" s="402"/>
      <c r="X13" s="401" t="str">
        <f>IF(T13&lt;&gt;"",ROUND(T13/COUNTA(Anagrafica!$B$89:$C$93),3),"")</f>
        <v/>
      </c>
      <c r="Y13" s="402"/>
      <c r="Z13" s="402"/>
      <c r="AA13" s="403"/>
      <c r="AB13" s="401" t="str">
        <f t="shared" ref="AB13:AB26" si="2">IF(T13="","",IF(T13&gt;0,ROUND(X13/LARGE($X$12:$AA$26,1),3),0))</f>
        <v/>
      </c>
      <c r="AC13" s="402"/>
      <c r="AD13" s="402"/>
      <c r="AE13" s="403"/>
      <c r="AF13" s="96"/>
      <c r="AG13" s="96"/>
      <c r="AH13" s="97"/>
      <c r="AI13" s="86" t="str">
        <f t="shared" si="0"/>
        <v/>
      </c>
    </row>
    <row r="14" spans="1:35" ht="16.5" x14ac:dyDescent="0.3">
      <c r="A14" s="62" t="str">
        <f>IF($AI$9&lt;&gt;"",IF(Anagrafica!A101&lt;&gt;"",Anagrafica!A101,""),"")</f>
        <v/>
      </c>
      <c r="B14" s="374" t="str">
        <f>IF(A14&lt;&gt;"",IF(Anagrafica!B101&lt;&gt;"",Anagrafica!B101,""),"")</f>
        <v/>
      </c>
      <c r="C14" s="374"/>
      <c r="D14" s="374"/>
      <c r="E14" s="374"/>
      <c r="F14" s="374"/>
      <c r="G14" s="374"/>
      <c r="H14" s="374"/>
      <c r="I14" s="374"/>
      <c r="J14" s="374"/>
      <c r="K14" s="374"/>
      <c r="L14" s="374"/>
      <c r="M14" s="374"/>
      <c r="N14" s="374"/>
      <c r="O14" s="374"/>
      <c r="P14" s="374"/>
      <c r="Q14" s="374"/>
      <c r="R14" s="374"/>
      <c r="S14" s="376"/>
      <c r="T14" s="401" t="str">
        <f t="shared" si="1"/>
        <v/>
      </c>
      <c r="U14" s="402"/>
      <c r="V14" s="402"/>
      <c r="W14" s="402"/>
      <c r="X14" s="401" t="str">
        <f>IF(T14&lt;&gt;"",ROUND(T14/COUNTA(Anagrafica!$B$89:$C$93),3),"")</f>
        <v/>
      </c>
      <c r="Y14" s="402"/>
      <c r="Z14" s="402"/>
      <c r="AA14" s="403"/>
      <c r="AB14" s="401" t="str">
        <f t="shared" si="2"/>
        <v/>
      </c>
      <c r="AC14" s="402"/>
      <c r="AD14" s="402"/>
      <c r="AE14" s="403"/>
      <c r="AF14" s="96"/>
      <c r="AG14" s="96"/>
      <c r="AH14" s="97"/>
      <c r="AI14" s="86" t="str">
        <f t="shared" si="0"/>
        <v/>
      </c>
    </row>
    <row r="15" spans="1:35" ht="16.5" x14ac:dyDescent="0.3">
      <c r="A15" s="62" t="str">
        <f>IF($AI$9&lt;&gt;"",IF(Anagrafica!A102&lt;&gt;"",Anagrafica!A102,""),"")</f>
        <v/>
      </c>
      <c r="B15" s="374" t="str">
        <f>IF(A15&lt;&gt;"",IF(Anagrafica!B102&lt;&gt;"",Anagrafica!B102,""),"")</f>
        <v/>
      </c>
      <c r="C15" s="374"/>
      <c r="D15" s="374"/>
      <c r="E15" s="374"/>
      <c r="F15" s="374"/>
      <c r="G15" s="374"/>
      <c r="H15" s="374"/>
      <c r="I15" s="374"/>
      <c r="J15" s="374"/>
      <c r="K15" s="374"/>
      <c r="L15" s="374"/>
      <c r="M15" s="374"/>
      <c r="N15" s="374"/>
      <c r="O15" s="374"/>
      <c r="P15" s="374"/>
      <c r="Q15" s="374"/>
      <c r="R15" s="374"/>
      <c r="S15" s="376"/>
      <c r="T15" s="401" t="str">
        <f t="shared" si="1"/>
        <v/>
      </c>
      <c r="U15" s="402"/>
      <c r="V15" s="402"/>
      <c r="W15" s="402"/>
      <c r="X15" s="401" t="str">
        <f>IF(T15&lt;&gt;"",ROUND(T15/COUNTA(Anagrafica!$B$89:$C$93),3),"")</f>
        <v/>
      </c>
      <c r="Y15" s="402"/>
      <c r="Z15" s="402"/>
      <c r="AA15" s="403"/>
      <c r="AB15" s="401" t="str">
        <f t="shared" si="2"/>
        <v/>
      </c>
      <c r="AC15" s="402"/>
      <c r="AD15" s="402"/>
      <c r="AE15" s="403"/>
      <c r="AF15" s="96"/>
      <c r="AG15" s="96"/>
      <c r="AH15" s="97"/>
      <c r="AI15" s="86" t="str">
        <f t="shared" si="0"/>
        <v/>
      </c>
    </row>
    <row r="16" spans="1:35" ht="16.5" x14ac:dyDescent="0.3">
      <c r="A16" s="62" t="str">
        <f>IF($AI$9&lt;&gt;"",IF(Anagrafica!A103&lt;&gt;"",Anagrafica!A103,""),"")</f>
        <v/>
      </c>
      <c r="B16" s="374" t="str">
        <f>IF(A16&lt;&gt;"",IF(Anagrafica!B103&lt;&gt;"",Anagrafica!B103,""),"")</f>
        <v/>
      </c>
      <c r="C16" s="374"/>
      <c r="D16" s="374"/>
      <c r="E16" s="374"/>
      <c r="F16" s="374"/>
      <c r="G16" s="374"/>
      <c r="H16" s="374"/>
      <c r="I16" s="374"/>
      <c r="J16" s="374"/>
      <c r="K16" s="374"/>
      <c r="L16" s="374"/>
      <c r="M16" s="374"/>
      <c r="N16" s="374"/>
      <c r="O16" s="374"/>
      <c r="P16" s="374"/>
      <c r="Q16" s="374"/>
      <c r="R16" s="374"/>
      <c r="S16" s="376"/>
      <c r="T16" s="401" t="str">
        <f t="shared" si="1"/>
        <v/>
      </c>
      <c r="U16" s="402"/>
      <c r="V16" s="402"/>
      <c r="W16" s="402"/>
      <c r="X16" s="401" t="str">
        <f>IF(T16&lt;&gt;"",ROUND(T16/COUNTA(Anagrafica!$B$89:$C$93),3),"")</f>
        <v/>
      </c>
      <c r="Y16" s="402"/>
      <c r="Z16" s="402"/>
      <c r="AA16" s="403"/>
      <c r="AB16" s="401" t="str">
        <f t="shared" si="2"/>
        <v/>
      </c>
      <c r="AC16" s="402"/>
      <c r="AD16" s="402"/>
      <c r="AE16" s="403"/>
      <c r="AF16" s="96"/>
      <c r="AG16" s="96"/>
      <c r="AH16" s="97"/>
      <c r="AI16" s="86" t="str">
        <f t="shared" si="0"/>
        <v/>
      </c>
    </row>
    <row r="17" spans="1:35" ht="16.5" x14ac:dyDescent="0.3">
      <c r="A17" s="62" t="str">
        <f>IF($AI$9&lt;&gt;"",IF(Anagrafica!A104&lt;&gt;"",Anagrafica!A104,""),"")</f>
        <v/>
      </c>
      <c r="B17" s="374" t="str">
        <f>IF(A17&lt;&gt;"",IF(Anagrafica!B104&lt;&gt;"",Anagrafica!B104,""),"")</f>
        <v/>
      </c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4"/>
      <c r="N17" s="374"/>
      <c r="O17" s="374"/>
      <c r="P17" s="374"/>
      <c r="Q17" s="374"/>
      <c r="R17" s="374"/>
      <c r="S17" s="376"/>
      <c r="T17" s="401" t="str">
        <f t="shared" si="1"/>
        <v/>
      </c>
      <c r="U17" s="402"/>
      <c r="V17" s="402"/>
      <c r="W17" s="402"/>
      <c r="X17" s="401" t="str">
        <f>IF(T17&lt;&gt;"",ROUND(T17/COUNTA(Anagrafica!$B$89:$C$93),3),"")</f>
        <v/>
      </c>
      <c r="Y17" s="402"/>
      <c r="Z17" s="402"/>
      <c r="AA17" s="403"/>
      <c r="AB17" s="401" t="str">
        <f t="shared" si="2"/>
        <v/>
      </c>
      <c r="AC17" s="402"/>
      <c r="AD17" s="402"/>
      <c r="AE17" s="403"/>
      <c r="AF17" s="96"/>
      <c r="AG17" s="96"/>
      <c r="AH17" s="97"/>
      <c r="AI17" s="86" t="str">
        <f t="shared" si="0"/>
        <v/>
      </c>
    </row>
    <row r="18" spans="1:35" ht="16.5" x14ac:dyDescent="0.3">
      <c r="A18" s="62" t="str">
        <f>IF($AI$9&lt;&gt;"",IF(Anagrafica!A105&lt;&gt;"",Anagrafica!A105,""),"")</f>
        <v/>
      </c>
      <c r="B18" s="374" t="str">
        <f>IF(A18&lt;&gt;"",IF(Anagrafica!B105&lt;&gt;"",Anagrafica!B105,""),"")</f>
        <v/>
      </c>
      <c r="C18" s="374"/>
      <c r="D18" s="374"/>
      <c r="E18" s="374"/>
      <c r="F18" s="374"/>
      <c r="G18" s="374"/>
      <c r="H18" s="374"/>
      <c r="I18" s="374"/>
      <c r="J18" s="374"/>
      <c r="K18" s="374"/>
      <c r="L18" s="374"/>
      <c r="M18" s="374"/>
      <c r="N18" s="374"/>
      <c r="O18" s="374"/>
      <c r="P18" s="374"/>
      <c r="Q18" s="374"/>
      <c r="R18" s="374"/>
      <c r="S18" s="376"/>
      <c r="T18" s="401" t="str">
        <f t="shared" si="1"/>
        <v/>
      </c>
      <c r="U18" s="402"/>
      <c r="V18" s="402"/>
      <c r="W18" s="402"/>
      <c r="X18" s="401" t="str">
        <f>IF(T18&lt;&gt;"",ROUND(T18/COUNTA(Anagrafica!$B$89:$C$93),3),"")</f>
        <v/>
      </c>
      <c r="Y18" s="402"/>
      <c r="Z18" s="402"/>
      <c r="AA18" s="403"/>
      <c r="AB18" s="401" t="str">
        <f t="shared" si="2"/>
        <v/>
      </c>
      <c r="AC18" s="402"/>
      <c r="AD18" s="402"/>
      <c r="AE18" s="403"/>
      <c r="AF18" s="96"/>
      <c r="AG18" s="96"/>
      <c r="AH18" s="97"/>
      <c r="AI18" s="86" t="str">
        <f t="shared" si="0"/>
        <v/>
      </c>
    </row>
    <row r="19" spans="1:35" ht="16.5" x14ac:dyDescent="0.3">
      <c r="A19" s="62" t="str">
        <f>IF($AI$9&lt;&gt;"",IF(Anagrafica!A106&lt;&gt;"",Anagrafica!A106,""),"")</f>
        <v/>
      </c>
      <c r="B19" s="374" t="str">
        <f>IF(A19&lt;&gt;"",IF(Anagrafica!B106&lt;&gt;"",Anagrafica!B106,""),"")</f>
        <v/>
      </c>
      <c r="C19" s="374"/>
      <c r="D19" s="374"/>
      <c r="E19" s="374"/>
      <c r="F19" s="374"/>
      <c r="G19" s="374"/>
      <c r="H19" s="374"/>
      <c r="I19" s="374"/>
      <c r="J19" s="374"/>
      <c r="K19" s="374"/>
      <c r="L19" s="374"/>
      <c r="M19" s="374"/>
      <c r="N19" s="374"/>
      <c r="O19" s="374"/>
      <c r="P19" s="374"/>
      <c r="Q19" s="374"/>
      <c r="R19" s="374"/>
      <c r="S19" s="376"/>
      <c r="T19" s="401" t="str">
        <f t="shared" si="1"/>
        <v/>
      </c>
      <c r="U19" s="402"/>
      <c r="V19" s="402"/>
      <c r="W19" s="402"/>
      <c r="X19" s="401" t="str">
        <f>IF(T19&lt;&gt;"",ROUND(T19/COUNTA(Anagrafica!$B$89:$C$93),3),"")</f>
        <v/>
      </c>
      <c r="Y19" s="402"/>
      <c r="Z19" s="402"/>
      <c r="AA19" s="403"/>
      <c r="AB19" s="401" t="str">
        <f t="shared" si="2"/>
        <v/>
      </c>
      <c r="AC19" s="402"/>
      <c r="AD19" s="402"/>
      <c r="AE19" s="403"/>
      <c r="AF19" s="96"/>
      <c r="AG19" s="96"/>
      <c r="AH19" s="97"/>
      <c r="AI19" s="86" t="str">
        <f t="shared" si="0"/>
        <v/>
      </c>
    </row>
    <row r="20" spans="1:35" ht="16.5" x14ac:dyDescent="0.3">
      <c r="A20" s="62" t="str">
        <f>IF($AI$9&lt;&gt;"",IF(Anagrafica!A107&lt;&gt;"",Anagrafica!A107,""),"")</f>
        <v/>
      </c>
      <c r="B20" s="374" t="str">
        <f>IF(A20&lt;&gt;"",IF(Anagrafica!B107&lt;&gt;"",Anagrafica!B107,""),"")</f>
        <v/>
      </c>
      <c r="C20" s="374"/>
      <c r="D20" s="374"/>
      <c r="E20" s="374"/>
      <c r="F20" s="374"/>
      <c r="G20" s="374"/>
      <c r="H20" s="374"/>
      <c r="I20" s="374"/>
      <c r="J20" s="374"/>
      <c r="K20" s="374"/>
      <c r="L20" s="374"/>
      <c r="M20" s="374"/>
      <c r="N20" s="374"/>
      <c r="O20" s="374"/>
      <c r="P20" s="374"/>
      <c r="Q20" s="374"/>
      <c r="R20" s="374"/>
      <c r="S20" s="376"/>
      <c r="T20" s="401" t="str">
        <f t="shared" si="1"/>
        <v/>
      </c>
      <c r="U20" s="402"/>
      <c r="V20" s="402"/>
      <c r="W20" s="402"/>
      <c r="X20" s="401" t="str">
        <f>IF(T20&lt;&gt;"",ROUND(T20/COUNTA(Anagrafica!$B$89:$C$93),3),"")</f>
        <v/>
      </c>
      <c r="Y20" s="402"/>
      <c r="Z20" s="402"/>
      <c r="AA20" s="403"/>
      <c r="AB20" s="401" t="str">
        <f t="shared" si="2"/>
        <v/>
      </c>
      <c r="AC20" s="402"/>
      <c r="AD20" s="402"/>
      <c r="AE20" s="403"/>
      <c r="AF20" s="96"/>
      <c r="AG20" s="96"/>
      <c r="AH20" s="97"/>
      <c r="AI20" s="86" t="str">
        <f t="shared" si="0"/>
        <v/>
      </c>
    </row>
    <row r="21" spans="1:35" ht="16.5" x14ac:dyDescent="0.3">
      <c r="A21" s="62" t="str">
        <f>IF($AI$9&lt;&gt;"",IF(Anagrafica!A108&lt;&gt;"",Anagrafica!A108,""),"")</f>
        <v/>
      </c>
      <c r="B21" s="374" t="str">
        <f>IF(A21&lt;&gt;"",IF(Anagrafica!B108&lt;&gt;"",Anagrafica!B108,""),"")</f>
        <v/>
      </c>
      <c r="C21" s="374"/>
      <c r="D21" s="374"/>
      <c r="E21" s="374"/>
      <c r="F21" s="374"/>
      <c r="G21" s="374"/>
      <c r="H21" s="374"/>
      <c r="I21" s="374"/>
      <c r="J21" s="374"/>
      <c r="K21" s="374"/>
      <c r="L21" s="374"/>
      <c r="M21" s="374"/>
      <c r="N21" s="374"/>
      <c r="O21" s="374"/>
      <c r="P21" s="374"/>
      <c r="Q21" s="374"/>
      <c r="R21" s="374"/>
      <c r="S21" s="376"/>
      <c r="T21" s="401" t="str">
        <f t="shared" si="1"/>
        <v/>
      </c>
      <c r="U21" s="402"/>
      <c r="V21" s="402"/>
      <c r="W21" s="402"/>
      <c r="X21" s="401" t="str">
        <f>IF(T21&lt;&gt;"",ROUND(T21/COUNTA(Anagrafica!$B$89:$C$93),3),"")</f>
        <v/>
      </c>
      <c r="Y21" s="402"/>
      <c r="Z21" s="402"/>
      <c r="AA21" s="403"/>
      <c r="AB21" s="401" t="str">
        <f t="shared" si="2"/>
        <v/>
      </c>
      <c r="AC21" s="402"/>
      <c r="AD21" s="402"/>
      <c r="AE21" s="403"/>
      <c r="AF21" s="96"/>
      <c r="AG21" s="96"/>
      <c r="AH21" s="97"/>
      <c r="AI21" s="86" t="str">
        <f t="shared" si="0"/>
        <v/>
      </c>
    </row>
    <row r="22" spans="1:35" ht="16.5" x14ac:dyDescent="0.3">
      <c r="A22" s="62" t="str">
        <f>IF($AI$9&lt;&gt;"",IF(Anagrafica!A109&lt;&gt;"",Anagrafica!A109,""),"")</f>
        <v/>
      </c>
      <c r="B22" s="374" t="str">
        <f>IF(A22&lt;&gt;"",IF(Anagrafica!B109&lt;&gt;"",Anagrafica!B109,""),"")</f>
        <v/>
      </c>
      <c r="C22" s="374"/>
      <c r="D22" s="374"/>
      <c r="E22" s="374"/>
      <c r="F22" s="374"/>
      <c r="G22" s="374"/>
      <c r="H22" s="374"/>
      <c r="I22" s="374"/>
      <c r="J22" s="374"/>
      <c r="K22" s="374"/>
      <c r="L22" s="374"/>
      <c r="M22" s="374"/>
      <c r="N22" s="374"/>
      <c r="O22" s="374"/>
      <c r="P22" s="374"/>
      <c r="Q22" s="374"/>
      <c r="R22" s="374"/>
      <c r="S22" s="376"/>
      <c r="T22" s="401" t="str">
        <f t="shared" si="1"/>
        <v/>
      </c>
      <c r="U22" s="402"/>
      <c r="V22" s="402"/>
      <c r="W22" s="402"/>
      <c r="X22" s="401" t="str">
        <f>IF(T22&lt;&gt;"",ROUND(T22/COUNTA(Anagrafica!$B$89:$C$93),3),"")</f>
        <v/>
      </c>
      <c r="Y22" s="402"/>
      <c r="Z22" s="402"/>
      <c r="AA22" s="403"/>
      <c r="AB22" s="401" t="str">
        <f t="shared" si="2"/>
        <v/>
      </c>
      <c r="AC22" s="402"/>
      <c r="AD22" s="402"/>
      <c r="AE22" s="403"/>
      <c r="AF22" s="96"/>
      <c r="AG22" s="96"/>
      <c r="AH22" s="97"/>
      <c r="AI22" s="86" t="str">
        <f t="shared" si="0"/>
        <v/>
      </c>
    </row>
    <row r="23" spans="1:35" ht="16.5" x14ac:dyDescent="0.3">
      <c r="A23" s="62" t="str">
        <f>IF($AI$9&lt;&gt;"",IF(Anagrafica!A110&lt;&gt;"",Anagrafica!A110,""),"")</f>
        <v/>
      </c>
      <c r="B23" s="374" t="str">
        <f>IF(A23&lt;&gt;"",IF(Anagrafica!B110&lt;&gt;"",Anagrafica!B110,""),"")</f>
        <v/>
      </c>
      <c r="C23" s="374"/>
      <c r="D23" s="374"/>
      <c r="E23" s="374"/>
      <c r="F23" s="374"/>
      <c r="G23" s="374"/>
      <c r="H23" s="374"/>
      <c r="I23" s="374"/>
      <c r="J23" s="374"/>
      <c r="K23" s="374"/>
      <c r="L23" s="374"/>
      <c r="M23" s="374"/>
      <c r="N23" s="374"/>
      <c r="O23" s="374"/>
      <c r="P23" s="374"/>
      <c r="Q23" s="374"/>
      <c r="R23" s="374"/>
      <c r="S23" s="376"/>
      <c r="T23" s="401" t="str">
        <f t="shared" si="1"/>
        <v/>
      </c>
      <c r="U23" s="402"/>
      <c r="V23" s="402"/>
      <c r="W23" s="402"/>
      <c r="X23" s="401" t="str">
        <f>IF(T23&lt;&gt;"",ROUND(T23/COUNTA(Anagrafica!$B$89:$C$93),3),"")</f>
        <v/>
      </c>
      <c r="Y23" s="402"/>
      <c r="Z23" s="402"/>
      <c r="AA23" s="403"/>
      <c r="AB23" s="401" t="str">
        <f t="shared" si="2"/>
        <v/>
      </c>
      <c r="AC23" s="402"/>
      <c r="AD23" s="402"/>
      <c r="AE23" s="403"/>
      <c r="AF23" s="96"/>
      <c r="AG23" s="96"/>
      <c r="AH23" s="97"/>
      <c r="AI23" s="86" t="str">
        <f t="shared" si="0"/>
        <v/>
      </c>
    </row>
    <row r="24" spans="1:35" ht="16.5" x14ac:dyDescent="0.3">
      <c r="A24" s="62" t="str">
        <f>IF($AI$9&lt;&gt;"",IF(Anagrafica!A111&lt;&gt;"",Anagrafica!A111,""),"")</f>
        <v/>
      </c>
      <c r="B24" s="374" t="str">
        <f>IF(A24&lt;&gt;"",IF(Anagrafica!B111&lt;&gt;"",Anagrafica!B111,""),"")</f>
        <v/>
      </c>
      <c r="C24" s="374"/>
      <c r="D24" s="374"/>
      <c r="E24" s="374"/>
      <c r="F24" s="374"/>
      <c r="G24" s="374"/>
      <c r="H24" s="374"/>
      <c r="I24" s="374"/>
      <c r="J24" s="374"/>
      <c r="K24" s="374"/>
      <c r="L24" s="374"/>
      <c r="M24" s="374"/>
      <c r="N24" s="374"/>
      <c r="O24" s="374"/>
      <c r="P24" s="374"/>
      <c r="Q24" s="374"/>
      <c r="R24" s="374"/>
      <c r="S24" s="376"/>
      <c r="T24" s="401" t="str">
        <f t="shared" si="1"/>
        <v/>
      </c>
      <c r="U24" s="402"/>
      <c r="V24" s="402"/>
      <c r="W24" s="402"/>
      <c r="X24" s="401" t="str">
        <f>IF(T24&lt;&gt;"",ROUND(T24/COUNTA(Anagrafica!$B$89:$C$93),3),"")</f>
        <v/>
      </c>
      <c r="Y24" s="402"/>
      <c r="Z24" s="402"/>
      <c r="AA24" s="403"/>
      <c r="AB24" s="401" t="str">
        <f t="shared" si="2"/>
        <v/>
      </c>
      <c r="AC24" s="402"/>
      <c r="AD24" s="402"/>
      <c r="AE24" s="403"/>
      <c r="AF24" s="96"/>
      <c r="AG24" s="96"/>
      <c r="AH24" s="97"/>
      <c r="AI24" s="86" t="str">
        <f t="shared" si="0"/>
        <v/>
      </c>
    </row>
    <row r="25" spans="1:35" ht="16.5" x14ac:dyDescent="0.3">
      <c r="A25" s="62" t="str">
        <f>IF($AI$9&lt;&gt;"",IF(Anagrafica!A112&lt;&gt;"",Anagrafica!A112,""),"")</f>
        <v/>
      </c>
      <c r="B25" s="374" t="str">
        <f>IF(A25&lt;&gt;"",IF(Anagrafica!B112&lt;&gt;"",Anagrafica!B112,""),"")</f>
        <v/>
      </c>
      <c r="C25" s="374"/>
      <c r="D25" s="374"/>
      <c r="E25" s="374"/>
      <c r="F25" s="374"/>
      <c r="G25" s="374"/>
      <c r="H25" s="374"/>
      <c r="I25" s="374"/>
      <c r="J25" s="374"/>
      <c r="K25" s="374"/>
      <c r="L25" s="374"/>
      <c r="M25" s="374"/>
      <c r="N25" s="374"/>
      <c r="O25" s="374"/>
      <c r="P25" s="374"/>
      <c r="Q25" s="374"/>
      <c r="R25" s="374"/>
      <c r="S25" s="376"/>
      <c r="T25" s="401" t="str">
        <f t="shared" si="1"/>
        <v/>
      </c>
      <c r="U25" s="402"/>
      <c r="V25" s="402"/>
      <c r="W25" s="402"/>
      <c r="X25" s="401" t="str">
        <f>IF(T25&lt;&gt;"",ROUND(T25/COUNTA(Anagrafica!$B$89:$C$93),3),"")</f>
        <v/>
      </c>
      <c r="Y25" s="402"/>
      <c r="Z25" s="402"/>
      <c r="AA25" s="403"/>
      <c r="AB25" s="401" t="str">
        <f t="shared" si="2"/>
        <v/>
      </c>
      <c r="AC25" s="402"/>
      <c r="AD25" s="402"/>
      <c r="AE25" s="403"/>
      <c r="AF25" s="96"/>
      <c r="AG25" s="96"/>
      <c r="AH25" s="97"/>
      <c r="AI25" s="86" t="str">
        <f t="shared" si="0"/>
        <v/>
      </c>
    </row>
    <row r="26" spans="1:35" ht="16.5" x14ac:dyDescent="0.3">
      <c r="A26" s="63" t="str">
        <f>IF($AI$9&lt;&gt;"",IF(Anagrafica!A113&lt;&gt;"",Anagrafica!A113,""),"")</f>
        <v/>
      </c>
      <c r="B26" s="379" t="str">
        <f>IF(A26&lt;&gt;"",IF(Anagrafica!B113&lt;&gt;"",Anagrafica!B113,""),"")</f>
        <v/>
      </c>
      <c r="C26" s="379"/>
      <c r="D26" s="379"/>
      <c r="E26" s="379"/>
      <c r="F26" s="379"/>
      <c r="G26" s="379"/>
      <c r="H26" s="379"/>
      <c r="I26" s="379"/>
      <c r="J26" s="379"/>
      <c r="K26" s="379"/>
      <c r="L26" s="379"/>
      <c r="M26" s="379"/>
      <c r="N26" s="379"/>
      <c r="O26" s="379"/>
      <c r="P26" s="379"/>
      <c r="Q26" s="379"/>
      <c r="R26" s="379"/>
      <c r="S26" s="380"/>
      <c r="T26" s="407" t="str">
        <f t="shared" si="1"/>
        <v/>
      </c>
      <c r="U26" s="408"/>
      <c r="V26" s="408"/>
      <c r="W26" s="408"/>
      <c r="X26" s="404" t="str">
        <f>IF(T26&lt;&gt;"",ROUND(T26/COUNTA(Anagrafica!$B$89:$C$93),3),"")</f>
        <v/>
      </c>
      <c r="Y26" s="405"/>
      <c r="Z26" s="405"/>
      <c r="AA26" s="406"/>
      <c r="AB26" s="404" t="str">
        <f t="shared" si="2"/>
        <v/>
      </c>
      <c r="AC26" s="405"/>
      <c r="AD26" s="405"/>
      <c r="AE26" s="406"/>
      <c r="AF26" s="96"/>
      <c r="AG26" s="96"/>
      <c r="AH26" s="97"/>
      <c r="AI26" s="87" t="str">
        <f t="shared" si="0"/>
        <v/>
      </c>
    </row>
    <row r="27" spans="1:35" x14ac:dyDescent="0.2">
      <c r="A27" s="42"/>
      <c r="B27" s="42"/>
      <c r="C27" s="9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378"/>
      <c r="Q27" s="378"/>
      <c r="R27" s="378"/>
      <c r="S27" s="378"/>
      <c r="T27" s="400"/>
      <c r="U27" s="400"/>
      <c r="V27" s="400"/>
      <c r="W27" s="400"/>
      <c r="X27" s="42"/>
      <c r="Y27" s="42"/>
      <c r="Z27" s="42"/>
      <c r="AA27" s="42"/>
      <c r="AB27" s="26"/>
      <c r="AC27" s="26"/>
      <c r="AD27" s="26"/>
      <c r="AE27" s="26"/>
      <c r="AF27" s="104"/>
      <c r="AG27" s="104"/>
      <c r="AH27" s="103"/>
      <c r="AI27" s="42"/>
    </row>
    <row r="29" spans="1:35" s="20" customFormat="1" ht="16.5" x14ac:dyDescent="0.3">
      <c r="A29" s="19" t="str">
        <f>IF(Anagrafica!A89&lt;&gt;"",Anagrafica!A89&amp;" - "&amp;Anagrafica!B89,"")</f>
        <v>1 - Commissario 1</v>
      </c>
      <c r="C29" s="28"/>
      <c r="AG29" s="28"/>
    </row>
    <row r="30" spans="1:35" s="5" customFormat="1" ht="13.5" customHeight="1" x14ac:dyDescent="0.2">
      <c r="A30" s="4" t="s">
        <v>10</v>
      </c>
      <c r="C30" s="60" t="str">
        <f>$A$13</f>
        <v/>
      </c>
      <c r="E30" s="60" t="str">
        <f>+$A$14</f>
        <v/>
      </c>
      <c r="G30" s="60" t="str">
        <f>+$A$15</f>
        <v/>
      </c>
      <c r="I30" s="60" t="str">
        <f>+$A$16</f>
        <v/>
      </c>
      <c r="K30" s="60" t="str">
        <f>+$A$17</f>
        <v/>
      </c>
      <c r="M30" s="60" t="str">
        <f>+$A$18</f>
        <v/>
      </c>
      <c r="O30" s="60" t="str">
        <f>+$A$19</f>
        <v/>
      </c>
      <c r="Q30" s="60" t="str">
        <f>+$A$20</f>
        <v/>
      </c>
      <c r="S30" s="60" t="str">
        <f>+$A$21</f>
        <v/>
      </c>
      <c r="U30" s="60" t="str">
        <f>+$A$22</f>
        <v/>
      </c>
      <c r="W30" s="60" t="str">
        <f>+$A$23</f>
        <v/>
      </c>
      <c r="Y30" s="60" t="str">
        <f>+$A$24</f>
        <v/>
      </c>
      <c r="AA30" s="60" t="str">
        <f>+$A$25</f>
        <v/>
      </c>
      <c r="AC30" s="60" t="str">
        <f>+$A$26</f>
        <v/>
      </c>
      <c r="AE30" s="26"/>
      <c r="AG30" s="4" t="s">
        <v>10</v>
      </c>
      <c r="AH30" s="5" t="s">
        <v>1</v>
      </c>
      <c r="AI30" s="5" t="s">
        <v>0</v>
      </c>
    </row>
    <row r="31" spans="1:35" ht="13.5" x14ac:dyDescent="0.25">
      <c r="A31" s="59" t="str">
        <f>+$A$12</f>
        <v/>
      </c>
      <c r="B31" s="22"/>
      <c r="C31" s="23"/>
      <c r="D31" s="22"/>
      <c r="E31" s="23"/>
      <c r="F31" s="22"/>
      <c r="G31" s="23"/>
      <c r="H31" s="22"/>
      <c r="I31" s="23"/>
      <c r="J31" s="22"/>
      <c r="K31" s="23"/>
      <c r="L31" s="22"/>
      <c r="M31" s="23"/>
      <c r="N31" s="22"/>
      <c r="O31" s="23"/>
      <c r="P31" s="22"/>
      <c r="Q31" s="23"/>
      <c r="R31" s="22"/>
      <c r="S31" s="23"/>
      <c r="T31" s="22"/>
      <c r="U31" s="23"/>
      <c r="V31" s="22"/>
      <c r="W31" s="23"/>
      <c r="X31" s="22"/>
      <c r="Y31" s="23"/>
      <c r="Z31" s="22"/>
      <c r="AA31" s="23"/>
      <c r="AB31" s="22"/>
      <c r="AC31" s="23"/>
      <c r="AE31" s="29" t="str">
        <f t="shared" ref="AE31:AE44" si="3">IF(OR(A31="",AND(A31&lt;&gt;"",A32="")),"",SUM(B31,D31,F31,H31,J31,L31,N31,P31,R31,T31,V31,X31,Z31,AB31))</f>
        <v/>
      </c>
      <c r="AG31" s="6" t="str">
        <f>+$A$12</f>
        <v/>
      </c>
      <c r="AH31" s="6" t="str">
        <f>IF(A31&lt;&gt;"",AE31,"")</f>
        <v/>
      </c>
      <c r="AI31" s="105" t="str">
        <f>IF(AH31="","",IF(AH31&gt;0,ROUND(AH31/LARGE(AH31:AH45,1),3),0))</f>
        <v/>
      </c>
    </row>
    <row r="32" spans="1:35" ht="13.5" x14ac:dyDescent="0.25">
      <c r="A32" s="59" t="str">
        <f>+$A$13</f>
        <v/>
      </c>
      <c r="B32" s="24"/>
      <c r="C32" s="24"/>
      <c r="D32" s="22"/>
      <c r="E32" s="23"/>
      <c r="F32" s="22"/>
      <c r="G32" s="23"/>
      <c r="H32" s="22"/>
      <c r="I32" s="23"/>
      <c r="J32" s="22"/>
      <c r="K32" s="23"/>
      <c r="L32" s="22"/>
      <c r="M32" s="23"/>
      <c r="N32" s="22"/>
      <c r="O32" s="23"/>
      <c r="P32" s="22"/>
      <c r="Q32" s="23"/>
      <c r="R32" s="22"/>
      <c r="S32" s="23"/>
      <c r="T32" s="22"/>
      <c r="U32" s="23"/>
      <c r="V32" s="22"/>
      <c r="W32" s="23"/>
      <c r="X32" s="22"/>
      <c r="Y32" s="23"/>
      <c r="Z32" s="22"/>
      <c r="AA32" s="23"/>
      <c r="AB32" s="22"/>
      <c r="AC32" s="23"/>
      <c r="AE32" s="29" t="str">
        <f t="shared" si="3"/>
        <v/>
      </c>
      <c r="AG32" s="7" t="str">
        <f>+$A$13</f>
        <v/>
      </c>
      <c r="AH32" s="7" t="str">
        <f>IF(A32&lt;&gt;"",IF(AE32&lt;&gt;"",AE32,0)+IF(C46&lt;&gt;"",C46,0),"")</f>
        <v/>
      </c>
      <c r="AI32" s="106" t="str">
        <f>IF(AH32="","",IF(AH32&gt;0,ROUND(AH32/LARGE(AH31:AH45,1),3),0))</f>
        <v/>
      </c>
    </row>
    <row r="33" spans="1:35" ht="13.5" x14ac:dyDescent="0.25">
      <c r="A33" s="59" t="str">
        <f>+$A$14</f>
        <v/>
      </c>
      <c r="B33" s="24"/>
      <c r="C33" s="24"/>
      <c r="D33" s="24"/>
      <c r="E33" s="24"/>
      <c r="F33" s="22"/>
      <c r="G33" s="23"/>
      <c r="H33" s="22"/>
      <c r="I33" s="23"/>
      <c r="J33" s="22"/>
      <c r="K33" s="23"/>
      <c r="L33" s="22"/>
      <c r="M33" s="23"/>
      <c r="N33" s="22"/>
      <c r="O33" s="23"/>
      <c r="P33" s="22"/>
      <c r="Q33" s="23"/>
      <c r="R33" s="22"/>
      <c r="S33" s="23"/>
      <c r="T33" s="22"/>
      <c r="U33" s="23"/>
      <c r="V33" s="22"/>
      <c r="W33" s="23"/>
      <c r="X33" s="22"/>
      <c r="Y33" s="23"/>
      <c r="Z33" s="22"/>
      <c r="AA33" s="23"/>
      <c r="AB33" s="22"/>
      <c r="AC33" s="23"/>
      <c r="AE33" s="29" t="str">
        <f t="shared" si="3"/>
        <v/>
      </c>
      <c r="AG33" s="7" t="str">
        <f>+$A$14</f>
        <v/>
      </c>
      <c r="AH33" s="7" t="str">
        <f>IF(A33&lt;&gt;"",IF(AE33&lt;&gt;"",AE33,0)+IF(E46&lt;&gt;"",E46,0),"")</f>
        <v/>
      </c>
      <c r="AI33" s="106" t="str">
        <f>IF(AH33="","",IF(AH33&gt;0,ROUND(AH33/LARGE(AH31:AH45,1),3),0))</f>
        <v/>
      </c>
    </row>
    <row r="34" spans="1:35" ht="13.5" x14ac:dyDescent="0.25">
      <c r="A34" s="59" t="str">
        <f>+$A$15</f>
        <v/>
      </c>
      <c r="B34" s="24"/>
      <c r="C34" s="24"/>
      <c r="D34" s="24"/>
      <c r="E34" s="24"/>
      <c r="F34" s="24"/>
      <c r="G34" s="24"/>
      <c r="H34" s="22"/>
      <c r="I34" s="23"/>
      <c r="J34" s="22"/>
      <c r="K34" s="23"/>
      <c r="L34" s="22"/>
      <c r="M34" s="23"/>
      <c r="N34" s="22"/>
      <c r="O34" s="23"/>
      <c r="P34" s="22"/>
      <c r="Q34" s="23"/>
      <c r="R34" s="22"/>
      <c r="S34" s="23"/>
      <c r="T34" s="22"/>
      <c r="U34" s="23"/>
      <c r="V34" s="22"/>
      <c r="W34" s="23"/>
      <c r="X34" s="22"/>
      <c r="Y34" s="23"/>
      <c r="Z34" s="22"/>
      <c r="AA34" s="23"/>
      <c r="AB34" s="22"/>
      <c r="AC34" s="23"/>
      <c r="AE34" s="29" t="str">
        <f t="shared" si="3"/>
        <v/>
      </c>
      <c r="AG34" s="7" t="str">
        <f>+$A$15</f>
        <v/>
      </c>
      <c r="AH34" s="7" t="str">
        <f>IF(A34&lt;&gt;"",IF(AE34&lt;&gt;"",AE34,0)+IF(G46&lt;&gt;"",G46,0),"")</f>
        <v/>
      </c>
      <c r="AI34" s="106" t="str">
        <f>IF(AH34="","",IF(AH34&gt;0,ROUND(AH34/LARGE(AH31:AH45,1),3),0))</f>
        <v/>
      </c>
    </row>
    <row r="35" spans="1:35" ht="13.5" x14ac:dyDescent="0.25">
      <c r="A35" s="59" t="str">
        <f>+$A$16</f>
        <v/>
      </c>
      <c r="B35" s="24"/>
      <c r="C35" s="24"/>
      <c r="D35" s="24"/>
      <c r="E35" s="24"/>
      <c r="F35" s="24"/>
      <c r="G35" s="24"/>
      <c r="H35" s="24"/>
      <c r="I35" s="24"/>
      <c r="J35" s="22"/>
      <c r="K35" s="23"/>
      <c r="L35" s="22"/>
      <c r="M35" s="23"/>
      <c r="N35" s="22"/>
      <c r="O35" s="23"/>
      <c r="P35" s="22"/>
      <c r="Q35" s="23"/>
      <c r="R35" s="22"/>
      <c r="S35" s="23"/>
      <c r="T35" s="22"/>
      <c r="U35" s="23"/>
      <c r="V35" s="22"/>
      <c r="W35" s="23"/>
      <c r="X35" s="22"/>
      <c r="Y35" s="23"/>
      <c r="Z35" s="22"/>
      <c r="AA35" s="23"/>
      <c r="AB35" s="22"/>
      <c r="AC35" s="23"/>
      <c r="AE35" s="29" t="str">
        <f t="shared" si="3"/>
        <v/>
      </c>
      <c r="AG35" s="7" t="str">
        <f>+$A$16</f>
        <v/>
      </c>
      <c r="AH35" s="7" t="str">
        <f>IF(A35&lt;&gt;"",IF(AE35&lt;&gt;"",AE35,0)+IF(I46&lt;&gt;"",I46,0),"")</f>
        <v/>
      </c>
      <c r="AI35" s="106" t="str">
        <f>IF(AH35="","",IF(AH35&gt;0,ROUND(AH35/LARGE(AH31:AH45,1),3),0))</f>
        <v/>
      </c>
    </row>
    <row r="36" spans="1:35" ht="13.5" x14ac:dyDescent="0.25">
      <c r="A36" s="59" t="str">
        <f>+$A$17</f>
        <v/>
      </c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2"/>
      <c r="M36" s="23"/>
      <c r="N36" s="22"/>
      <c r="O36" s="23"/>
      <c r="P36" s="22"/>
      <c r="Q36" s="23"/>
      <c r="R36" s="22"/>
      <c r="S36" s="23"/>
      <c r="T36" s="22"/>
      <c r="U36" s="23"/>
      <c r="V36" s="22"/>
      <c r="W36" s="23"/>
      <c r="X36" s="22"/>
      <c r="Y36" s="23"/>
      <c r="Z36" s="22"/>
      <c r="AA36" s="23"/>
      <c r="AB36" s="22"/>
      <c r="AC36" s="23"/>
      <c r="AE36" s="29" t="str">
        <f t="shared" si="3"/>
        <v/>
      </c>
      <c r="AG36" s="7" t="str">
        <f>+$A$17</f>
        <v/>
      </c>
      <c r="AH36" s="7" t="str">
        <f>IF(A36&lt;&gt;"",IF(AE36&lt;&gt;"",AE36,0)+IF(K46&lt;&gt;"",K46,0),"")</f>
        <v/>
      </c>
      <c r="AI36" s="106" t="str">
        <f>IF(AH36="","",IF(AH36&gt;0,ROUND(AH36/LARGE(AH31:AH45,1),3),0))</f>
        <v/>
      </c>
    </row>
    <row r="37" spans="1:35" ht="13.5" x14ac:dyDescent="0.25">
      <c r="A37" s="59" t="str">
        <f>+$A$18</f>
        <v/>
      </c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2"/>
      <c r="O37" s="23"/>
      <c r="P37" s="22"/>
      <c r="Q37" s="23"/>
      <c r="R37" s="22"/>
      <c r="S37" s="23"/>
      <c r="T37" s="22"/>
      <c r="U37" s="23"/>
      <c r="V37" s="22"/>
      <c r="W37" s="23"/>
      <c r="X37" s="22"/>
      <c r="Y37" s="23"/>
      <c r="Z37" s="22"/>
      <c r="AA37" s="23"/>
      <c r="AB37" s="22"/>
      <c r="AC37" s="23"/>
      <c r="AE37" s="29" t="str">
        <f t="shared" si="3"/>
        <v/>
      </c>
      <c r="AG37" s="7" t="str">
        <f>+$A$18</f>
        <v/>
      </c>
      <c r="AH37" s="7" t="str">
        <f>IF(A37&lt;&gt;"",IF(AE37&lt;&gt;"",AE37,0)+IF(M46&lt;&gt;"",M46,0),"")</f>
        <v/>
      </c>
      <c r="AI37" s="106" t="str">
        <f>IF(AH37="","",IF(AH37&gt;0,ROUND(AH37/LARGE(AH31:AH45,1),3),0))</f>
        <v/>
      </c>
    </row>
    <row r="38" spans="1:35" ht="13.5" x14ac:dyDescent="0.25">
      <c r="A38" s="59" t="str">
        <f>+$A$19</f>
        <v/>
      </c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2"/>
      <c r="Q38" s="23"/>
      <c r="R38" s="22"/>
      <c r="S38" s="23"/>
      <c r="T38" s="22"/>
      <c r="U38" s="23"/>
      <c r="V38" s="22"/>
      <c r="W38" s="23"/>
      <c r="X38" s="22"/>
      <c r="Y38" s="23"/>
      <c r="Z38" s="22"/>
      <c r="AA38" s="23"/>
      <c r="AB38" s="22"/>
      <c r="AC38" s="23"/>
      <c r="AE38" s="29" t="str">
        <f t="shared" si="3"/>
        <v/>
      </c>
      <c r="AG38" s="7" t="str">
        <f>+$A$19</f>
        <v/>
      </c>
      <c r="AH38" s="7" t="str">
        <f>IF(A38&lt;&gt;"",IF(AE38&lt;&gt;"",AE38,0)+IF(O46&lt;&gt;"",O46,0),"")</f>
        <v/>
      </c>
      <c r="AI38" s="106" t="str">
        <f>IF(AH38="","",IF(AH38&gt;0,ROUND(AH38/LARGE(AH31:AH45,1),3),0))</f>
        <v/>
      </c>
    </row>
    <row r="39" spans="1:35" ht="13.5" x14ac:dyDescent="0.25">
      <c r="A39" s="59" t="str">
        <f>+$A$20</f>
        <v/>
      </c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2"/>
      <c r="S39" s="23"/>
      <c r="T39" s="22"/>
      <c r="U39" s="23"/>
      <c r="V39" s="22"/>
      <c r="W39" s="23"/>
      <c r="X39" s="22"/>
      <c r="Y39" s="23"/>
      <c r="Z39" s="22"/>
      <c r="AA39" s="23"/>
      <c r="AB39" s="22"/>
      <c r="AC39" s="23"/>
      <c r="AE39" s="29" t="str">
        <f t="shared" si="3"/>
        <v/>
      </c>
      <c r="AG39" s="7" t="str">
        <f>+$A$20</f>
        <v/>
      </c>
      <c r="AH39" s="7" t="str">
        <f>IF(A39&lt;&gt;"",IF(AE39&lt;&gt;"",AE39,0)+IF(Q46&lt;&gt;"",Q46,0),"")</f>
        <v/>
      </c>
      <c r="AI39" s="106" t="str">
        <f>IF(AH39="","",IF(AH39&gt;0,ROUND(AH39/LARGE(AH31:AH45,1),3),0))</f>
        <v/>
      </c>
    </row>
    <row r="40" spans="1:35" ht="13.5" x14ac:dyDescent="0.25">
      <c r="A40" s="59" t="str">
        <f>+$A$21</f>
        <v/>
      </c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2"/>
      <c r="U40" s="23"/>
      <c r="V40" s="22"/>
      <c r="W40" s="23"/>
      <c r="X40" s="22"/>
      <c r="Y40" s="23"/>
      <c r="Z40" s="22"/>
      <c r="AA40" s="23"/>
      <c r="AB40" s="22"/>
      <c r="AC40" s="23"/>
      <c r="AE40" s="29" t="str">
        <f t="shared" si="3"/>
        <v/>
      </c>
      <c r="AG40" s="7" t="str">
        <f>+$A$21</f>
        <v/>
      </c>
      <c r="AH40" s="7" t="str">
        <f>IF(A40&lt;&gt;"",IF(AE40&lt;&gt;"",AE40,0)+IF(S46&lt;&gt;"",S46,0),"")</f>
        <v/>
      </c>
      <c r="AI40" s="106" t="str">
        <f>IF(AH40="","",IF(AH40&gt;0,ROUND(AH40/LARGE(AH31:AH45,1),3),0))</f>
        <v/>
      </c>
    </row>
    <row r="41" spans="1:35" ht="13.5" x14ac:dyDescent="0.25">
      <c r="A41" s="59" t="str">
        <f>+$A$22</f>
        <v/>
      </c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2"/>
      <c r="W41" s="23"/>
      <c r="X41" s="22"/>
      <c r="Y41" s="23"/>
      <c r="Z41" s="22"/>
      <c r="AA41" s="23"/>
      <c r="AB41" s="22"/>
      <c r="AC41" s="23"/>
      <c r="AE41" s="29" t="str">
        <f t="shared" si="3"/>
        <v/>
      </c>
      <c r="AG41" s="7" t="str">
        <f>+$A$22</f>
        <v/>
      </c>
      <c r="AH41" s="7" t="str">
        <f>IF(A41&lt;&gt;"",IF(AE41&lt;&gt;"",AE41,0)+IF(U46&lt;&gt;"",U46,0),"")</f>
        <v/>
      </c>
      <c r="AI41" s="106" t="str">
        <f>IF(AH41="","",IF(AH41&gt;0,ROUND(AH41/LARGE(AH31:AH45,1),3),0))</f>
        <v/>
      </c>
    </row>
    <row r="42" spans="1:35" ht="13.5" x14ac:dyDescent="0.25">
      <c r="A42" s="59" t="str">
        <f>+$A$23</f>
        <v/>
      </c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2"/>
      <c r="Y42" s="23"/>
      <c r="Z42" s="22"/>
      <c r="AA42" s="23"/>
      <c r="AB42" s="22"/>
      <c r="AC42" s="23"/>
      <c r="AE42" s="29" t="str">
        <f t="shared" si="3"/>
        <v/>
      </c>
      <c r="AG42" s="7" t="str">
        <f>+$A$23</f>
        <v/>
      </c>
      <c r="AH42" s="7" t="str">
        <f>IF(A42&lt;&gt;"",IF(AE42&lt;&gt;"",AE42,0)+IF(W46&lt;&gt;"",W46,0),"")</f>
        <v/>
      </c>
      <c r="AI42" s="106" t="str">
        <f>IF(AH42="","",IF(AH42&gt;0,ROUND(AH42/LARGE(AH31:AH45,1),3),0))</f>
        <v/>
      </c>
    </row>
    <row r="43" spans="1:35" ht="13.5" x14ac:dyDescent="0.25">
      <c r="A43" s="59" t="str">
        <f>+$A$24</f>
        <v/>
      </c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2"/>
      <c r="AA43" s="23"/>
      <c r="AB43" s="22"/>
      <c r="AC43" s="23"/>
      <c r="AE43" s="29" t="str">
        <f t="shared" si="3"/>
        <v/>
      </c>
      <c r="AG43" s="7" t="str">
        <f>+$A$24</f>
        <v/>
      </c>
      <c r="AH43" s="7" t="str">
        <f>IF(A43&lt;&gt;"",IF(AE43&lt;&gt;"",AE43,0)+IF(Y46&lt;&gt;"",Y46,0),"")</f>
        <v/>
      </c>
      <c r="AI43" s="106" t="str">
        <f>IF(AH43="","",IF(AH43&gt;0,ROUND(AH43/LARGE(AH31:AH45,1),3),0))</f>
        <v/>
      </c>
    </row>
    <row r="44" spans="1:35" ht="13.5" x14ac:dyDescent="0.25">
      <c r="A44" s="59" t="str">
        <f>+$A$25</f>
        <v/>
      </c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2"/>
      <c r="AC44" s="23"/>
      <c r="AE44" s="29" t="str">
        <f t="shared" si="3"/>
        <v/>
      </c>
      <c r="AG44" s="7" t="str">
        <f>+$A$25</f>
        <v/>
      </c>
      <c r="AH44" s="7" t="str">
        <f>IF(A44&lt;&gt;"",IF(AE44&lt;&gt;"",AE44,0)+IF(AA46&lt;&gt;"",AA46,0),"")</f>
        <v/>
      </c>
      <c r="AI44" s="106" t="str">
        <f>IF(AH44="","",IF(AH44&gt;0,ROUND(AH44/LARGE(AH31:AH45,1),3),0))</f>
        <v/>
      </c>
    </row>
    <row r="45" spans="1:35" x14ac:dyDescent="0.2">
      <c r="A45" s="59" t="str">
        <f>+$A$26</f>
        <v/>
      </c>
      <c r="C45" s="3"/>
      <c r="AE45" s="26"/>
      <c r="AG45" s="40" t="str">
        <f>+$A$26</f>
        <v/>
      </c>
      <c r="AH45" s="40" t="str">
        <f>IF(A45&lt;&gt;"",IF(AE45&lt;&gt;"",AE45,0)+IF(AC46&lt;&gt;"",AC46,0),"")</f>
        <v/>
      </c>
      <c r="AI45" s="107" t="str">
        <f>IF(AH45="","",IF(AH45&gt;0,ROUND(AH45/LARGE(AH31:AH45,1),3),0))</f>
        <v/>
      </c>
    </row>
    <row r="46" spans="1:35" s="26" customFormat="1" x14ac:dyDescent="0.2">
      <c r="C46" s="27" t="str">
        <f>IF(C30="","",SUM(C31:C44))</f>
        <v/>
      </c>
      <c r="E46" s="27" t="str">
        <f>IF(E30="","",SUM(E31:E44))</f>
        <v/>
      </c>
      <c r="G46" s="27" t="str">
        <f>IF(G30="","",SUM(G31:G44))</f>
        <v/>
      </c>
      <c r="I46" s="27" t="str">
        <f>IF(I30="","",SUM(I31:I44))</f>
        <v/>
      </c>
      <c r="K46" s="27" t="str">
        <f>IF(K30="","",SUM(K31:K44))</f>
        <v/>
      </c>
      <c r="M46" s="27" t="str">
        <f>IF(M30="","",SUM(M31:M44))</f>
        <v/>
      </c>
      <c r="O46" s="27" t="str">
        <f>IF(O30="","",SUM(O31:O44))</f>
        <v/>
      </c>
      <c r="Q46" s="27" t="str">
        <f>IF(Q30="","",SUM(Q31:Q44))</f>
        <v/>
      </c>
      <c r="S46" s="27" t="str">
        <f>IF(S30="","",SUM(S31:S44))</f>
        <v/>
      </c>
      <c r="U46" s="27" t="str">
        <f>IF(U30="","",SUM(U31:U44))</f>
        <v/>
      </c>
      <c r="W46" s="27" t="str">
        <f>IF(W30="","",SUM(W31:W44))</f>
        <v/>
      </c>
      <c r="X46" s="27"/>
      <c r="Y46" s="27" t="str">
        <f>IF(Y30="","",SUM(Y31:Y44))</f>
        <v/>
      </c>
      <c r="AA46" s="27" t="str">
        <f>IF(AA30="","",SUM(AA31:AA44))</f>
        <v/>
      </c>
      <c r="AC46" s="27" t="str">
        <f>IF(AC30="","",SUM(AC31:AC44))</f>
        <v/>
      </c>
      <c r="AG46" s="41"/>
      <c r="AH46" s="93"/>
      <c r="AI46" s="41"/>
    </row>
    <row r="47" spans="1:35" ht="24" customHeight="1" x14ac:dyDescent="0.2">
      <c r="AC47" s="8" t="str">
        <f>"Firma ("&amp;Anagrafica!B89&amp;")"</f>
        <v>Firma (Commissario 1)</v>
      </c>
      <c r="AE47" s="88"/>
      <c r="AF47" s="88"/>
      <c r="AG47" s="89"/>
      <c r="AH47" s="88"/>
      <c r="AI47" s="88"/>
    </row>
    <row r="48" spans="1:35" ht="18.75" x14ac:dyDescent="0.3">
      <c r="A48" s="19" t="str">
        <f>IF(Anagrafica!A90&lt;&gt;"",Anagrafica!A90&amp;" - "&amp;Anagrafica!B90,"")</f>
        <v>2 - Commissario 2</v>
      </c>
      <c r="B48" s="20"/>
      <c r="D48" s="1"/>
      <c r="AE48" s="90"/>
      <c r="AF48" s="90"/>
      <c r="AG48" s="91"/>
      <c r="AH48" s="90"/>
      <c r="AI48" s="90"/>
    </row>
    <row r="49" spans="1:35" s="5" customFormat="1" ht="13.5" customHeight="1" x14ac:dyDescent="0.2">
      <c r="A49" s="4" t="s">
        <v>10</v>
      </c>
      <c r="C49" s="60" t="str">
        <f>$A$13</f>
        <v/>
      </c>
      <c r="E49" s="60" t="str">
        <f>+$A$14</f>
        <v/>
      </c>
      <c r="G49" s="60" t="str">
        <f>+$A$15</f>
        <v/>
      </c>
      <c r="I49" s="60" t="str">
        <f>+$A$16</f>
        <v/>
      </c>
      <c r="K49" s="60" t="str">
        <f>+$A$17</f>
        <v/>
      </c>
      <c r="M49" s="60" t="str">
        <f>+$A$18</f>
        <v/>
      </c>
      <c r="O49" s="60" t="str">
        <f>+$A$19</f>
        <v/>
      </c>
      <c r="Q49" s="60" t="str">
        <f>+$A$20</f>
        <v/>
      </c>
      <c r="S49" s="60" t="str">
        <f>+$A$21</f>
        <v/>
      </c>
      <c r="U49" s="60" t="str">
        <f>+$A$22</f>
        <v/>
      </c>
      <c r="W49" s="60" t="str">
        <f>+$A$23</f>
        <v/>
      </c>
      <c r="Y49" s="60" t="str">
        <f>+$A$24</f>
        <v/>
      </c>
      <c r="AA49" s="60" t="str">
        <f>+$A$25</f>
        <v/>
      </c>
      <c r="AC49" s="60" t="str">
        <f>+$A$26</f>
        <v/>
      </c>
      <c r="AE49" s="26"/>
      <c r="AG49" s="4" t="s">
        <v>10</v>
      </c>
      <c r="AH49" s="5" t="s">
        <v>1</v>
      </c>
      <c r="AI49" s="5" t="s">
        <v>0</v>
      </c>
    </row>
    <row r="50" spans="1:35" ht="13.5" x14ac:dyDescent="0.25">
      <c r="A50" s="59" t="str">
        <f>+$A$12</f>
        <v/>
      </c>
      <c r="B50" s="22"/>
      <c r="C50" s="23"/>
      <c r="D50" s="22"/>
      <c r="E50" s="23"/>
      <c r="F50" s="22"/>
      <c r="G50" s="23"/>
      <c r="H50" s="22"/>
      <c r="I50" s="23"/>
      <c r="J50" s="22"/>
      <c r="K50" s="23"/>
      <c r="L50" s="22"/>
      <c r="M50" s="23"/>
      <c r="N50" s="22"/>
      <c r="O50" s="23"/>
      <c r="P50" s="22"/>
      <c r="Q50" s="23"/>
      <c r="R50" s="22"/>
      <c r="S50" s="23"/>
      <c r="T50" s="22"/>
      <c r="U50" s="23"/>
      <c r="V50" s="22"/>
      <c r="W50" s="23"/>
      <c r="X50" s="22"/>
      <c r="Y50" s="23"/>
      <c r="Z50" s="22"/>
      <c r="AA50" s="23"/>
      <c r="AB50" s="22"/>
      <c r="AC50" s="23"/>
      <c r="AE50" s="29" t="str">
        <f t="shared" ref="AE50:AE63" si="4">IF(OR(A50="",AND(A50&lt;&gt;"",A51="")),"",SUM(B50,D50,F50,H50,J50,L50,N50,P50,R50,T50,V50,X50,Z50,AB50))</f>
        <v/>
      </c>
      <c r="AG50" s="6" t="str">
        <f>+$A$12</f>
        <v/>
      </c>
      <c r="AH50" s="6" t="str">
        <f>IF(A50&lt;&gt;"",AE50,"")</f>
        <v/>
      </c>
      <c r="AI50" s="105" t="str">
        <f>IF(AH50="","",IF(AH50&gt;0,ROUND(AH50/LARGE(AH50:AH64,1),3),0))</f>
        <v/>
      </c>
    </row>
    <row r="51" spans="1:35" ht="13.5" x14ac:dyDescent="0.25">
      <c r="A51" s="59" t="str">
        <f>+$A$13</f>
        <v/>
      </c>
      <c r="B51" s="24"/>
      <c r="C51" s="24"/>
      <c r="D51" s="22"/>
      <c r="E51" s="23"/>
      <c r="F51" s="22"/>
      <c r="G51" s="23"/>
      <c r="H51" s="22"/>
      <c r="I51" s="23"/>
      <c r="J51" s="22"/>
      <c r="K51" s="23"/>
      <c r="L51" s="22"/>
      <c r="M51" s="23"/>
      <c r="N51" s="22"/>
      <c r="O51" s="23"/>
      <c r="P51" s="22"/>
      <c r="Q51" s="23"/>
      <c r="R51" s="22"/>
      <c r="S51" s="23"/>
      <c r="T51" s="22"/>
      <c r="U51" s="23"/>
      <c r="V51" s="22"/>
      <c r="W51" s="23"/>
      <c r="X51" s="22"/>
      <c r="Y51" s="23"/>
      <c r="Z51" s="22"/>
      <c r="AA51" s="23"/>
      <c r="AB51" s="22"/>
      <c r="AC51" s="23"/>
      <c r="AE51" s="29" t="str">
        <f t="shared" si="4"/>
        <v/>
      </c>
      <c r="AG51" s="7" t="str">
        <f>+$A$13</f>
        <v/>
      </c>
      <c r="AH51" s="7" t="str">
        <f>IF(A51&lt;&gt;"",IF(AE51&lt;&gt;"",AE51,0)+IF(C65&lt;&gt;"",C65,0),"")</f>
        <v/>
      </c>
      <c r="AI51" s="106" t="str">
        <f>IF(AH51="","",IF(AH51&gt;0,ROUND(AH51/LARGE(AH50:AH64,1),3),0))</f>
        <v/>
      </c>
    </row>
    <row r="52" spans="1:35" ht="13.5" x14ac:dyDescent="0.25">
      <c r="A52" s="59" t="str">
        <f>+$A$14</f>
        <v/>
      </c>
      <c r="B52" s="24"/>
      <c r="C52" s="24"/>
      <c r="D52" s="24"/>
      <c r="E52" s="24"/>
      <c r="F52" s="22"/>
      <c r="G52" s="23"/>
      <c r="H52" s="22"/>
      <c r="I52" s="23"/>
      <c r="J52" s="22"/>
      <c r="K52" s="23"/>
      <c r="L52" s="22"/>
      <c r="M52" s="23"/>
      <c r="N52" s="22"/>
      <c r="O52" s="23"/>
      <c r="P52" s="22"/>
      <c r="Q52" s="23"/>
      <c r="R52" s="22"/>
      <c r="S52" s="23"/>
      <c r="T52" s="22"/>
      <c r="U52" s="23"/>
      <c r="V52" s="22"/>
      <c r="W52" s="23"/>
      <c r="X52" s="22"/>
      <c r="Y52" s="23"/>
      <c r="Z52" s="22"/>
      <c r="AA52" s="23"/>
      <c r="AB52" s="22"/>
      <c r="AC52" s="23"/>
      <c r="AE52" s="29" t="str">
        <f t="shared" si="4"/>
        <v/>
      </c>
      <c r="AG52" s="7" t="str">
        <f>+$A$14</f>
        <v/>
      </c>
      <c r="AH52" s="7" t="str">
        <f>IF(A52&lt;&gt;"",IF(AE52&lt;&gt;"",AE52,0)+IF(E65&lt;&gt;"",E65,0),"")</f>
        <v/>
      </c>
      <c r="AI52" s="106" t="str">
        <f>IF(AH52="","",IF(AH52&gt;0,ROUND(AH52/LARGE(AH50:AH64,1),3),0))</f>
        <v/>
      </c>
    </row>
    <row r="53" spans="1:35" ht="13.5" x14ac:dyDescent="0.25">
      <c r="A53" s="59" t="str">
        <f>+$A$15</f>
        <v/>
      </c>
      <c r="B53" s="24"/>
      <c r="C53" s="24"/>
      <c r="D53" s="24"/>
      <c r="E53" s="24"/>
      <c r="F53" s="24"/>
      <c r="G53" s="24"/>
      <c r="H53" s="22"/>
      <c r="I53" s="23"/>
      <c r="J53" s="22"/>
      <c r="K53" s="23"/>
      <c r="L53" s="22"/>
      <c r="M53" s="23"/>
      <c r="N53" s="22"/>
      <c r="O53" s="23"/>
      <c r="P53" s="22"/>
      <c r="Q53" s="23"/>
      <c r="R53" s="22"/>
      <c r="S53" s="23"/>
      <c r="T53" s="22"/>
      <c r="U53" s="23"/>
      <c r="V53" s="22"/>
      <c r="W53" s="23"/>
      <c r="X53" s="22"/>
      <c r="Y53" s="23"/>
      <c r="Z53" s="22"/>
      <c r="AA53" s="23"/>
      <c r="AB53" s="22"/>
      <c r="AC53" s="23"/>
      <c r="AE53" s="29" t="str">
        <f t="shared" si="4"/>
        <v/>
      </c>
      <c r="AG53" s="7" t="str">
        <f>+$A$15</f>
        <v/>
      </c>
      <c r="AH53" s="7" t="str">
        <f>IF(A53&lt;&gt;"",IF(AE53&lt;&gt;"",AE53,0)+IF(G65&lt;&gt;"",G65,0),"")</f>
        <v/>
      </c>
      <c r="AI53" s="106" t="str">
        <f>IF(AH53="","",IF(AH53&gt;0,ROUND(AH53/LARGE(AH50:AH64,1),3),0))</f>
        <v/>
      </c>
    </row>
    <row r="54" spans="1:35" ht="13.5" x14ac:dyDescent="0.25">
      <c r="A54" s="59" t="str">
        <f>+$A$16</f>
        <v/>
      </c>
      <c r="B54" s="24"/>
      <c r="C54" s="24"/>
      <c r="D54" s="24"/>
      <c r="E54" s="24"/>
      <c r="F54" s="24"/>
      <c r="G54" s="24"/>
      <c r="H54" s="24"/>
      <c r="I54" s="24"/>
      <c r="J54" s="22"/>
      <c r="K54" s="23"/>
      <c r="L54" s="22"/>
      <c r="M54" s="23"/>
      <c r="N54" s="22"/>
      <c r="O54" s="23"/>
      <c r="P54" s="22"/>
      <c r="Q54" s="23"/>
      <c r="R54" s="22"/>
      <c r="S54" s="23"/>
      <c r="T54" s="22"/>
      <c r="U54" s="23"/>
      <c r="V54" s="22"/>
      <c r="W54" s="23"/>
      <c r="X54" s="22"/>
      <c r="Y54" s="23"/>
      <c r="Z54" s="22"/>
      <c r="AA54" s="23"/>
      <c r="AB54" s="22"/>
      <c r="AC54" s="23"/>
      <c r="AE54" s="29" t="str">
        <f t="shared" si="4"/>
        <v/>
      </c>
      <c r="AG54" s="7" t="str">
        <f>+$A$16</f>
        <v/>
      </c>
      <c r="AH54" s="7" t="str">
        <f>IF(A54&lt;&gt;"",IF(AE54&lt;&gt;"",AE54,0)+IF(I65&lt;&gt;"",I65,0),"")</f>
        <v/>
      </c>
      <c r="AI54" s="106" t="str">
        <f>IF(AH54="","",IF(AH54&gt;0,ROUND(AH54/LARGE(AH50:AH64,1),3),0))</f>
        <v/>
      </c>
    </row>
    <row r="55" spans="1:35" ht="13.5" x14ac:dyDescent="0.25">
      <c r="A55" s="59" t="str">
        <f>+$A$17</f>
        <v/>
      </c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2"/>
      <c r="M55" s="23"/>
      <c r="N55" s="22"/>
      <c r="O55" s="23"/>
      <c r="P55" s="22"/>
      <c r="Q55" s="23"/>
      <c r="R55" s="22"/>
      <c r="S55" s="23"/>
      <c r="T55" s="22"/>
      <c r="U55" s="23"/>
      <c r="V55" s="22"/>
      <c r="W55" s="23"/>
      <c r="X55" s="22"/>
      <c r="Y55" s="23"/>
      <c r="Z55" s="22"/>
      <c r="AA55" s="23"/>
      <c r="AB55" s="22"/>
      <c r="AC55" s="23"/>
      <c r="AE55" s="29" t="str">
        <f t="shared" si="4"/>
        <v/>
      </c>
      <c r="AG55" s="7" t="str">
        <f>+$A$17</f>
        <v/>
      </c>
      <c r="AH55" s="7" t="str">
        <f>IF(A55&lt;&gt;"",IF(AE55&lt;&gt;"",AE55,0)+IF(K65&lt;&gt;"",K65,0),"")</f>
        <v/>
      </c>
      <c r="AI55" s="106" t="str">
        <f>IF(AH55="","",IF(AH55&gt;0,ROUND(AH55/LARGE(AH50:AH64,1),3),0))</f>
        <v/>
      </c>
    </row>
    <row r="56" spans="1:35" ht="13.5" x14ac:dyDescent="0.25">
      <c r="A56" s="59" t="str">
        <f>+$A$18</f>
        <v/>
      </c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2"/>
      <c r="O56" s="23"/>
      <c r="P56" s="22"/>
      <c r="Q56" s="23"/>
      <c r="R56" s="22"/>
      <c r="S56" s="23"/>
      <c r="T56" s="22"/>
      <c r="U56" s="23"/>
      <c r="V56" s="22"/>
      <c r="W56" s="23"/>
      <c r="X56" s="22"/>
      <c r="Y56" s="23"/>
      <c r="Z56" s="22"/>
      <c r="AA56" s="23"/>
      <c r="AB56" s="22"/>
      <c r="AC56" s="23"/>
      <c r="AE56" s="29" t="str">
        <f t="shared" si="4"/>
        <v/>
      </c>
      <c r="AG56" s="7" t="str">
        <f>+$A$18</f>
        <v/>
      </c>
      <c r="AH56" s="7" t="str">
        <f>IF(A56&lt;&gt;"",IF(AE56&lt;&gt;"",AE56,0)+IF(M65&lt;&gt;"",M65,0),"")</f>
        <v/>
      </c>
      <c r="AI56" s="106" t="str">
        <f>IF(AH56="","",IF(AH56&gt;0,ROUND(AH56/LARGE(AH50:AH64,1),3),0))</f>
        <v/>
      </c>
    </row>
    <row r="57" spans="1:35" ht="13.5" x14ac:dyDescent="0.25">
      <c r="A57" s="59" t="str">
        <f>+$A$19</f>
        <v/>
      </c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2"/>
      <c r="Q57" s="23"/>
      <c r="R57" s="22"/>
      <c r="S57" s="23"/>
      <c r="T57" s="22"/>
      <c r="U57" s="23"/>
      <c r="V57" s="22"/>
      <c r="W57" s="23"/>
      <c r="X57" s="22"/>
      <c r="Y57" s="23"/>
      <c r="Z57" s="22"/>
      <c r="AA57" s="23"/>
      <c r="AB57" s="22"/>
      <c r="AC57" s="23"/>
      <c r="AE57" s="29" t="str">
        <f t="shared" si="4"/>
        <v/>
      </c>
      <c r="AG57" s="7" t="str">
        <f>+$A$19</f>
        <v/>
      </c>
      <c r="AH57" s="7" t="str">
        <f>IF(A57&lt;&gt;"",IF(AE57&lt;&gt;"",AE57,0)+IF(O65&lt;&gt;"",O65,0),"")</f>
        <v/>
      </c>
      <c r="AI57" s="106" t="str">
        <f>IF(AH57="","",IF(AH57&gt;0,ROUND(AH57/LARGE(AH50:AH64,1),3),0))</f>
        <v/>
      </c>
    </row>
    <row r="58" spans="1:35" ht="13.5" x14ac:dyDescent="0.25">
      <c r="A58" s="59" t="str">
        <f>+$A$20</f>
        <v/>
      </c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2"/>
      <c r="S58" s="23"/>
      <c r="T58" s="22"/>
      <c r="U58" s="23"/>
      <c r="V58" s="22"/>
      <c r="W58" s="23"/>
      <c r="X58" s="22"/>
      <c r="Y58" s="23"/>
      <c r="Z58" s="22"/>
      <c r="AA58" s="23"/>
      <c r="AB58" s="22"/>
      <c r="AC58" s="23"/>
      <c r="AE58" s="29" t="str">
        <f t="shared" si="4"/>
        <v/>
      </c>
      <c r="AG58" s="7" t="str">
        <f>+$A$20</f>
        <v/>
      </c>
      <c r="AH58" s="7" t="str">
        <f>IF(A58&lt;&gt;"",IF(AE58&lt;&gt;"",AE58,0)+IF(Q65&lt;&gt;"",Q65,0),"")</f>
        <v/>
      </c>
      <c r="AI58" s="106" t="str">
        <f>IF(AH58="","",IF(AH58&gt;0,ROUND(AH58/LARGE(AH50:AH64,1),3),0))</f>
        <v/>
      </c>
    </row>
    <row r="59" spans="1:35" ht="13.5" x14ac:dyDescent="0.25">
      <c r="A59" s="59" t="str">
        <f>+$A$21</f>
        <v/>
      </c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2"/>
      <c r="U59" s="23"/>
      <c r="V59" s="22"/>
      <c r="W59" s="23"/>
      <c r="X59" s="22"/>
      <c r="Y59" s="23"/>
      <c r="Z59" s="22"/>
      <c r="AA59" s="23"/>
      <c r="AB59" s="22"/>
      <c r="AC59" s="23"/>
      <c r="AE59" s="29" t="str">
        <f t="shared" si="4"/>
        <v/>
      </c>
      <c r="AG59" s="7" t="str">
        <f>+$A$21</f>
        <v/>
      </c>
      <c r="AH59" s="7" t="str">
        <f>IF(A59&lt;&gt;"",IF(AE59&lt;&gt;"",AE59,0)+IF(S65&lt;&gt;"",S65,0),"")</f>
        <v/>
      </c>
      <c r="AI59" s="106" t="str">
        <f>IF(AH59="","",IF(AH59&gt;0,ROUND(AH59/LARGE(AH50:AH64,1),3),0))</f>
        <v/>
      </c>
    </row>
    <row r="60" spans="1:35" ht="13.5" x14ac:dyDescent="0.25">
      <c r="A60" s="59" t="str">
        <f>+$A$22</f>
        <v/>
      </c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2"/>
      <c r="W60" s="23"/>
      <c r="X60" s="22"/>
      <c r="Y60" s="23"/>
      <c r="Z60" s="22"/>
      <c r="AA60" s="23"/>
      <c r="AB60" s="22"/>
      <c r="AC60" s="23"/>
      <c r="AE60" s="29" t="str">
        <f t="shared" si="4"/>
        <v/>
      </c>
      <c r="AG60" s="7" t="str">
        <f>+$A$22</f>
        <v/>
      </c>
      <c r="AH60" s="7" t="str">
        <f>IF(A60&lt;&gt;"",IF(AE60&lt;&gt;"",AE60,0)+IF(U65&lt;&gt;"",U65,0),"")</f>
        <v/>
      </c>
      <c r="AI60" s="106" t="str">
        <f>IF(AH60="","",IF(AH60&gt;0,ROUND(AH60/LARGE(AH50:AH64,1),3),0))</f>
        <v/>
      </c>
    </row>
    <row r="61" spans="1:35" ht="13.5" x14ac:dyDescent="0.25">
      <c r="A61" s="59" t="str">
        <f>+$A$23</f>
        <v/>
      </c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2"/>
      <c r="Y61" s="23"/>
      <c r="Z61" s="22"/>
      <c r="AA61" s="23"/>
      <c r="AB61" s="22"/>
      <c r="AC61" s="23"/>
      <c r="AE61" s="29" t="str">
        <f t="shared" si="4"/>
        <v/>
      </c>
      <c r="AG61" s="7" t="str">
        <f>+$A$23</f>
        <v/>
      </c>
      <c r="AH61" s="7" t="str">
        <f>IF(A61&lt;&gt;"",IF(AE61&lt;&gt;"",AE61,0)+IF(W65&lt;&gt;"",W65,0),"")</f>
        <v/>
      </c>
      <c r="AI61" s="106" t="str">
        <f>IF(AH61="","",IF(AH61&gt;0,ROUND(AH61/LARGE(AH50:AH64,1),3),0))</f>
        <v/>
      </c>
    </row>
    <row r="62" spans="1:35" ht="13.5" x14ac:dyDescent="0.25">
      <c r="A62" s="59" t="str">
        <f>+$A$24</f>
        <v/>
      </c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2"/>
      <c r="AA62" s="23"/>
      <c r="AB62" s="22"/>
      <c r="AC62" s="23"/>
      <c r="AE62" s="29" t="str">
        <f t="shared" si="4"/>
        <v/>
      </c>
      <c r="AG62" s="7" t="str">
        <f>+$A$24</f>
        <v/>
      </c>
      <c r="AH62" s="7" t="str">
        <f>IF(A62&lt;&gt;"",IF(AE62&lt;&gt;"",AE62,0)+IF(Y65&lt;&gt;"",Y65,0),"")</f>
        <v/>
      </c>
      <c r="AI62" s="106" t="str">
        <f>IF(AH62="","",IF(AH62&gt;0,ROUND(AH62/LARGE(AH50:AH64,1),3),0))</f>
        <v/>
      </c>
    </row>
    <row r="63" spans="1:35" ht="13.5" x14ac:dyDescent="0.25">
      <c r="A63" s="59" t="str">
        <f>+$A$25</f>
        <v/>
      </c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2"/>
      <c r="AC63" s="23"/>
      <c r="AE63" s="29" t="str">
        <f t="shared" si="4"/>
        <v/>
      </c>
      <c r="AG63" s="7" t="str">
        <f>+$A$25</f>
        <v/>
      </c>
      <c r="AH63" s="7" t="str">
        <f>IF(A63&lt;&gt;"",IF(AE63&lt;&gt;"",AE63,0)+IF(AA65&lt;&gt;"",AA65,0),"")</f>
        <v/>
      </c>
      <c r="AI63" s="106" t="str">
        <f>IF(AH63="","",IF(AH63&gt;0,ROUND(AH63/LARGE(AH50:AH64,1),3),0))</f>
        <v/>
      </c>
    </row>
    <row r="64" spans="1:35" x14ac:dyDescent="0.2">
      <c r="A64" s="59" t="str">
        <f>+$A$26</f>
        <v/>
      </c>
      <c r="C64" s="3"/>
      <c r="AE64" s="26"/>
      <c r="AG64" s="40" t="str">
        <f>+$A$26</f>
        <v/>
      </c>
      <c r="AH64" s="40" t="str">
        <f>IF(A64&lt;&gt;"",IF(AE64&lt;&gt;"",AE64,0)+IF(AC65&lt;&gt;"",AC65,0),"")</f>
        <v/>
      </c>
      <c r="AI64" s="107" t="str">
        <f>IF(AH64="","",IF(AH64&gt;0,ROUND(AH64/LARGE(AH50:AH64,1),3),0))</f>
        <v/>
      </c>
    </row>
    <row r="65" spans="1:35" s="26" customFormat="1" x14ac:dyDescent="0.2">
      <c r="C65" s="27" t="str">
        <f>IF(C49="","",SUM(C50:C63))</f>
        <v/>
      </c>
      <c r="E65" s="27" t="str">
        <f>IF(E49="","",SUM(E50:E63))</f>
        <v/>
      </c>
      <c r="G65" s="27" t="str">
        <f>IF(G49="","",SUM(G50:G63))</f>
        <v/>
      </c>
      <c r="I65" s="27" t="str">
        <f>IF(I49="","",SUM(I50:I63))</f>
        <v/>
      </c>
      <c r="K65" s="27" t="str">
        <f>IF(K49="","",SUM(K50:K63))</f>
        <v/>
      </c>
      <c r="M65" s="27" t="str">
        <f>IF(M49="","",SUM(M50:M63))</f>
        <v/>
      </c>
      <c r="O65" s="27" t="str">
        <f>IF(O49="","",SUM(O50:O63))</f>
        <v/>
      </c>
      <c r="Q65" s="27" t="str">
        <f>IF(Q49="","",SUM(Q50:Q63))</f>
        <v/>
      </c>
      <c r="S65" s="27" t="str">
        <f>IF(S49="","",SUM(S50:S63))</f>
        <v/>
      </c>
      <c r="U65" s="27" t="str">
        <f>IF(U49="","",SUM(U50:U63))</f>
        <v/>
      </c>
      <c r="W65" s="27" t="str">
        <f>IF(W49="","",SUM(W50:W63))</f>
        <v/>
      </c>
      <c r="X65" s="27"/>
      <c r="Y65" s="27" t="str">
        <f>IF(Y49="","",SUM(Y50:Y63))</f>
        <v/>
      </c>
      <c r="AA65" s="27" t="str">
        <f>IF(AA49="","",SUM(AA50:AA63))</f>
        <v/>
      </c>
      <c r="AC65" s="27" t="str">
        <f>IF(AC49="","",SUM(AC50:AC63))</f>
        <v/>
      </c>
      <c r="AG65" s="41"/>
      <c r="AH65" s="93"/>
      <c r="AI65" s="41"/>
    </row>
    <row r="66" spans="1:35" ht="24" customHeight="1" x14ac:dyDescent="0.2">
      <c r="AC66" s="8" t="str">
        <f>"Firma ("&amp;Anagrafica!B90&amp;")"</f>
        <v>Firma (Commissario 2)</v>
      </c>
      <c r="AE66" s="88"/>
      <c r="AF66" s="88"/>
      <c r="AG66" s="89"/>
      <c r="AH66" s="88"/>
      <c r="AI66" s="88"/>
    </row>
    <row r="67" spans="1:35" ht="18.75" x14ac:dyDescent="0.3">
      <c r="A67" s="19" t="str">
        <f>IF(Anagrafica!A91&lt;&gt;"",Anagrafica!A91&amp;" - "&amp;Anagrafica!B91,"")</f>
        <v>3 - Commissario 3</v>
      </c>
      <c r="B67" s="20"/>
      <c r="D67" s="1"/>
    </row>
    <row r="68" spans="1:35" s="5" customFormat="1" ht="13.5" customHeight="1" x14ac:dyDescent="0.2">
      <c r="A68" s="4" t="s">
        <v>10</v>
      </c>
      <c r="C68" s="60" t="str">
        <f>$A$13</f>
        <v/>
      </c>
      <c r="E68" s="60" t="str">
        <f>+$A$14</f>
        <v/>
      </c>
      <c r="G68" s="60" t="str">
        <f>+$A$15</f>
        <v/>
      </c>
      <c r="I68" s="60" t="str">
        <f>+$A$16</f>
        <v/>
      </c>
      <c r="K68" s="60" t="str">
        <f>+$A$17</f>
        <v/>
      </c>
      <c r="M68" s="60" t="str">
        <f>+$A$18</f>
        <v/>
      </c>
      <c r="O68" s="60" t="str">
        <f>+$A$19</f>
        <v/>
      </c>
      <c r="Q68" s="60" t="str">
        <f>+$A$20</f>
        <v/>
      </c>
      <c r="S68" s="60" t="str">
        <f>+$A$21</f>
        <v/>
      </c>
      <c r="U68" s="60" t="str">
        <f>+$A$22</f>
        <v/>
      </c>
      <c r="W68" s="60" t="str">
        <f>+$A$23</f>
        <v/>
      </c>
      <c r="Y68" s="60" t="str">
        <f>+$A$24</f>
        <v/>
      </c>
      <c r="AA68" s="60" t="str">
        <f>+$A$25</f>
        <v/>
      </c>
      <c r="AC68" s="60" t="str">
        <f>+$A$26</f>
        <v/>
      </c>
      <c r="AE68" s="26"/>
      <c r="AG68" s="4" t="s">
        <v>10</v>
      </c>
      <c r="AH68" s="5" t="s">
        <v>1</v>
      </c>
      <c r="AI68" s="5" t="s">
        <v>0</v>
      </c>
    </row>
    <row r="69" spans="1:35" ht="13.5" x14ac:dyDescent="0.25">
      <c r="A69" s="59" t="str">
        <f>+$A$12</f>
        <v/>
      </c>
      <c r="B69" s="22"/>
      <c r="C69" s="23"/>
      <c r="D69" s="22"/>
      <c r="E69" s="23"/>
      <c r="F69" s="22"/>
      <c r="G69" s="23"/>
      <c r="H69" s="22"/>
      <c r="I69" s="23"/>
      <c r="J69" s="22"/>
      <c r="K69" s="23"/>
      <c r="L69" s="22"/>
      <c r="M69" s="23"/>
      <c r="N69" s="22"/>
      <c r="O69" s="23"/>
      <c r="P69" s="22"/>
      <c r="Q69" s="23"/>
      <c r="R69" s="22"/>
      <c r="S69" s="23"/>
      <c r="T69" s="22"/>
      <c r="U69" s="23"/>
      <c r="V69" s="22"/>
      <c r="W69" s="23"/>
      <c r="X69" s="22"/>
      <c r="Y69" s="23"/>
      <c r="Z69" s="22"/>
      <c r="AA69" s="23"/>
      <c r="AB69" s="22"/>
      <c r="AC69" s="23"/>
      <c r="AE69" s="29" t="str">
        <f t="shared" ref="AE69:AE82" si="5">IF(OR(A69="",AND(A69&lt;&gt;"",A70="")),"",SUM(B69,D69,F69,H69,J69,L69,N69,P69,R69,T69,V69,X69,Z69,AB69))</f>
        <v/>
      </c>
      <c r="AG69" s="6" t="str">
        <f>+$A$12</f>
        <v/>
      </c>
      <c r="AH69" s="6" t="str">
        <f>IF(A69&lt;&gt;"",AE69,"")</f>
        <v/>
      </c>
      <c r="AI69" s="105" t="str">
        <f>IF(AH69="","",IF(AH69&gt;0,ROUND(AH69/LARGE(AH69:AH83,1),3),0))</f>
        <v/>
      </c>
    </row>
    <row r="70" spans="1:35" ht="13.5" x14ac:dyDescent="0.25">
      <c r="A70" s="59" t="str">
        <f>+$A$13</f>
        <v/>
      </c>
      <c r="B70" s="24"/>
      <c r="C70" s="24"/>
      <c r="D70" s="22"/>
      <c r="E70" s="23"/>
      <c r="F70" s="22"/>
      <c r="G70" s="23"/>
      <c r="H70" s="22"/>
      <c r="I70" s="23"/>
      <c r="J70" s="22"/>
      <c r="K70" s="23"/>
      <c r="L70" s="22"/>
      <c r="M70" s="23"/>
      <c r="N70" s="22"/>
      <c r="O70" s="23"/>
      <c r="P70" s="22"/>
      <c r="Q70" s="23"/>
      <c r="R70" s="22"/>
      <c r="S70" s="23"/>
      <c r="T70" s="22"/>
      <c r="U70" s="23"/>
      <c r="V70" s="22"/>
      <c r="W70" s="23"/>
      <c r="X70" s="22"/>
      <c r="Y70" s="23"/>
      <c r="Z70" s="22"/>
      <c r="AA70" s="23"/>
      <c r="AB70" s="22"/>
      <c r="AC70" s="23"/>
      <c r="AE70" s="29" t="str">
        <f t="shared" si="5"/>
        <v/>
      </c>
      <c r="AG70" s="7" t="str">
        <f>+$A$13</f>
        <v/>
      </c>
      <c r="AH70" s="7" t="str">
        <f>IF(A70&lt;&gt;"",IF(AE70&lt;&gt;"",AE70,0)+IF(C84&lt;&gt;"",C84,0),"")</f>
        <v/>
      </c>
      <c r="AI70" s="106" t="str">
        <f>IF(AH70="","",IF(AH70&gt;0,ROUND(AH70/LARGE(AH69:AH83,1),3),0))</f>
        <v/>
      </c>
    </row>
    <row r="71" spans="1:35" ht="13.5" x14ac:dyDescent="0.25">
      <c r="A71" s="59" t="str">
        <f>+$A$14</f>
        <v/>
      </c>
      <c r="B71" s="24"/>
      <c r="C71" s="24"/>
      <c r="D71" s="24"/>
      <c r="E71" s="24"/>
      <c r="F71" s="22"/>
      <c r="G71" s="23"/>
      <c r="H71" s="22"/>
      <c r="I71" s="23"/>
      <c r="J71" s="22"/>
      <c r="K71" s="23"/>
      <c r="L71" s="22"/>
      <c r="M71" s="23"/>
      <c r="N71" s="22"/>
      <c r="O71" s="23"/>
      <c r="P71" s="22"/>
      <c r="Q71" s="23"/>
      <c r="R71" s="22"/>
      <c r="S71" s="23"/>
      <c r="T71" s="22"/>
      <c r="U71" s="23"/>
      <c r="V71" s="22"/>
      <c r="W71" s="23"/>
      <c r="X71" s="22"/>
      <c r="Y71" s="23"/>
      <c r="Z71" s="22"/>
      <c r="AA71" s="23"/>
      <c r="AB71" s="22"/>
      <c r="AC71" s="23"/>
      <c r="AE71" s="29" t="str">
        <f t="shared" si="5"/>
        <v/>
      </c>
      <c r="AG71" s="7" t="str">
        <f>+$A$14</f>
        <v/>
      </c>
      <c r="AH71" s="7" t="str">
        <f>IF(A71&lt;&gt;"",IF(AE71&lt;&gt;"",AE71,0)+IF(E84&lt;&gt;"",E84,0),"")</f>
        <v/>
      </c>
      <c r="AI71" s="106" t="str">
        <f>IF(AH71="","",IF(AH71&gt;0,ROUND(AH71/LARGE(AH69:AH83,1),3),0))</f>
        <v/>
      </c>
    </row>
    <row r="72" spans="1:35" ht="13.5" x14ac:dyDescent="0.25">
      <c r="A72" s="59" t="str">
        <f>+$A$15</f>
        <v/>
      </c>
      <c r="B72" s="24"/>
      <c r="C72" s="24"/>
      <c r="D72" s="24"/>
      <c r="E72" s="24"/>
      <c r="F72" s="24"/>
      <c r="G72" s="24"/>
      <c r="H72" s="22"/>
      <c r="I72" s="23"/>
      <c r="J72" s="22"/>
      <c r="K72" s="23"/>
      <c r="L72" s="22"/>
      <c r="M72" s="23"/>
      <c r="N72" s="22"/>
      <c r="O72" s="23"/>
      <c r="P72" s="22"/>
      <c r="Q72" s="23"/>
      <c r="R72" s="22"/>
      <c r="S72" s="23"/>
      <c r="T72" s="22"/>
      <c r="U72" s="23"/>
      <c r="V72" s="22"/>
      <c r="W72" s="23"/>
      <c r="X72" s="22"/>
      <c r="Y72" s="23"/>
      <c r="Z72" s="22"/>
      <c r="AA72" s="23"/>
      <c r="AB72" s="22"/>
      <c r="AC72" s="23"/>
      <c r="AE72" s="29" t="str">
        <f t="shared" si="5"/>
        <v/>
      </c>
      <c r="AG72" s="7" t="str">
        <f>+$A$15</f>
        <v/>
      </c>
      <c r="AH72" s="7" t="str">
        <f>IF(A72&lt;&gt;"",IF(AE72&lt;&gt;"",AE72,0)+IF(G84&lt;&gt;"",G84,0),"")</f>
        <v/>
      </c>
      <c r="AI72" s="106" t="str">
        <f>IF(AH72="","",IF(AH72&gt;0,ROUND(AH72/LARGE(AH69:AH83,1),3),0))</f>
        <v/>
      </c>
    </row>
    <row r="73" spans="1:35" ht="13.5" x14ac:dyDescent="0.25">
      <c r="A73" s="59" t="str">
        <f>+$A$16</f>
        <v/>
      </c>
      <c r="B73" s="24"/>
      <c r="C73" s="24"/>
      <c r="D73" s="24"/>
      <c r="E73" s="24"/>
      <c r="F73" s="24"/>
      <c r="G73" s="24"/>
      <c r="H73" s="24"/>
      <c r="I73" s="24"/>
      <c r="J73" s="22"/>
      <c r="K73" s="23"/>
      <c r="L73" s="22"/>
      <c r="M73" s="23"/>
      <c r="N73" s="22"/>
      <c r="O73" s="23"/>
      <c r="P73" s="22"/>
      <c r="Q73" s="23"/>
      <c r="R73" s="22"/>
      <c r="S73" s="23"/>
      <c r="T73" s="22"/>
      <c r="U73" s="23"/>
      <c r="V73" s="22"/>
      <c r="W73" s="23"/>
      <c r="X73" s="22"/>
      <c r="Y73" s="23"/>
      <c r="Z73" s="22"/>
      <c r="AA73" s="23"/>
      <c r="AB73" s="22"/>
      <c r="AC73" s="23"/>
      <c r="AE73" s="29" t="str">
        <f t="shared" si="5"/>
        <v/>
      </c>
      <c r="AG73" s="7" t="str">
        <f>+$A$16</f>
        <v/>
      </c>
      <c r="AH73" s="7" t="str">
        <f>IF(A73&lt;&gt;"",IF(AE73&lt;&gt;"",AE73,0)+IF(I84&lt;&gt;"",I84,0),"")</f>
        <v/>
      </c>
      <c r="AI73" s="106" t="str">
        <f>IF(AH73="","",IF(AH73&gt;0,ROUND(AH73/LARGE(AH69:AH83,1),3),0))</f>
        <v/>
      </c>
    </row>
    <row r="74" spans="1:35" ht="13.5" x14ac:dyDescent="0.25">
      <c r="A74" s="59" t="str">
        <f>+$A$17</f>
        <v/>
      </c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2"/>
      <c r="M74" s="23"/>
      <c r="N74" s="22"/>
      <c r="O74" s="23"/>
      <c r="P74" s="22"/>
      <c r="Q74" s="23"/>
      <c r="R74" s="22"/>
      <c r="S74" s="23"/>
      <c r="T74" s="22"/>
      <c r="U74" s="23"/>
      <c r="V74" s="22"/>
      <c r="W74" s="23"/>
      <c r="X74" s="22"/>
      <c r="Y74" s="23"/>
      <c r="Z74" s="22"/>
      <c r="AA74" s="23"/>
      <c r="AB74" s="22"/>
      <c r="AC74" s="23"/>
      <c r="AE74" s="29" t="str">
        <f t="shared" si="5"/>
        <v/>
      </c>
      <c r="AG74" s="7" t="str">
        <f>+$A$17</f>
        <v/>
      </c>
      <c r="AH74" s="7" t="str">
        <f>IF(A74&lt;&gt;"",IF(AE74&lt;&gt;"",AE74,0)+IF(K84&lt;&gt;"",K84,0),"")</f>
        <v/>
      </c>
      <c r="AI74" s="106" t="str">
        <f>IF(AH74="","",IF(AH74&gt;0,ROUND(AH74/LARGE(AH69:AH83,1),3),0))</f>
        <v/>
      </c>
    </row>
    <row r="75" spans="1:35" ht="13.5" x14ac:dyDescent="0.25">
      <c r="A75" s="59" t="str">
        <f>+$A$18</f>
        <v/>
      </c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2"/>
      <c r="O75" s="23"/>
      <c r="P75" s="22"/>
      <c r="Q75" s="23"/>
      <c r="R75" s="22"/>
      <c r="S75" s="23"/>
      <c r="T75" s="22"/>
      <c r="U75" s="23"/>
      <c r="V75" s="22"/>
      <c r="W75" s="23"/>
      <c r="X75" s="22"/>
      <c r="Y75" s="23"/>
      <c r="Z75" s="22"/>
      <c r="AA75" s="23"/>
      <c r="AB75" s="22"/>
      <c r="AC75" s="23"/>
      <c r="AE75" s="29" t="str">
        <f t="shared" si="5"/>
        <v/>
      </c>
      <c r="AG75" s="7" t="str">
        <f>+$A$18</f>
        <v/>
      </c>
      <c r="AH75" s="7" t="str">
        <f>IF(A75&lt;&gt;"",IF(AE75&lt;&gt;"",AE75,0)+IF(M84&lt;&gt;"",M84,0),"")</f>
        <v/>
      </c>
      <c r="AI75" s="106" t="str">
        <f>IF(AH75="","",IF(AH75&gt;0,ROUND(AH75/LARGE(AH69:AH83,1),3),0))</f>
        <v/>
      </c>
    </row>
    <row r="76" spans="1:35" ht="13.5" x14ac:dyDescent="0.25">
      <c r="A76" s="59" t="str">
        <f>+$A$19</f>
        <v/>
      </c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2"/>
      <c r="Q76" s="23"/>
      <c r="R76" s="22"/>
      <c r="S76" s="23"/>
      <c r="T76" s="22"/>
      <c r="U76" s="23"/>
      <c r="V76" s="22"/>
      <c r="W76" s="23"/>
      <c r="X76" s="22"/>
      <c r="Y76" s="23"/>
      <c r="Z76" s="22"/>
      <c r="AA76" s="23"/>
      <c r="AB76" s="22"/>
      <c r="AC76" s="23"/>
      <c r="AE76" s="29" t="str">
        <f t="shared" si="5"/>
        <v/>
      </c>
      <c r="AG76" s="7" t="str">
        <f>+$A$19</f>
        <v/>
      </c>
      <c r="AH76" s="7" t="str">
        <f>IF(A76&lt;&gt;"",IF(AE76&lt;&gt;"",AE76,0)+IF(O84&lt;&gt;"",O84,0),"")</f>
        <v/>
      </c>
      <c r="AI76" s="106" t="str">
        <f>IF(AH76="","",IF(AH76&gt;0,ROUND(AH76/LARGE(AH69:AH83,1),3),0))</f>
        <v/>
      </c>
    </row>
    <row r="77" spans="1:35" ht="13.5" x14ac:dyDescent="0.25">
      <c r="A77" s="59" t="str">
        <f>+$A$20</f>
        <v/>
      </c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2"/>
      <c r="S77" s="23"/>
      <c r="T77" s="22"/>
      <c r="U77" s="23"/>
      <c r="V77" s="22"/>
      <c r="W77" s="23"/>
      <c r="X77" s="22"/>
      <c r="Y77" s="23"/>
      <c r="Z77" s="22"/>
      <c r="AA77" s="23"/>
      <c r="AB77" s="22"/>
      <c r="AC77" s="23"/>
      <c r="AE77" s="29" t="str">
        <f t="shared" si="5"/>
        <v/>
      </c>
      <c r="AG77" s="7" t="str">
        <f>+$A$20</f>
        <v/>
      </c>
      <c r="AH77" s="7" t="str">
        <f>IF(A77&lt;&gt;"",IF(AE77&lt;&gt;"",AE77,0)+IF(Q84&lt;&gt;"",Q84,0),"")</f>
        <v/>
      </c>
      <c r="AI77" s="106" t="str">
        <f>IF(AH77="","",IF(AH77&gt;0,ROUND(AH77/LARGE(AH69:AH83,1),3),0))</f>
        <v/>
      </c>
    </row>
    <row r="78" spans="1:35" ht="13.5" x14ac:dyDescent="0.25">
      <c r="A78" s="59" t="str">
        <f>+$A$21</f>
        <v/>
      </c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2"/>
      <c r="U78" s="23"/>
      <c r="V78" s="22"/>
      <c r="W78" s="23"/>
      <c r="X78" s="22"/>
      <c r="Y78" s="23"/>
      <c r="Z78" s="22"/>
      <c r="AA78" s="23"/>
      <c r="AB78" s="22"/>
      <c r="AC78" s="23"/>
      <c r="AE78" s="29" t="str">
        <f t="shared" si="5"/>
        <v/>
      </c>
      <c r="AG78" s="7" t="str">
        <f>+$A$21</f>
        <v/>
      </c>
      <c r="AH78" s="7" t="str">
        <f>IF(A78&lt;&gt;"",IF(AE78&lt;&gt;"",AE78,0)+IF(S84&lt;&gt;"",S84,0),"")</f>
        <v/>
      </c>
      <c r="AI78" s="106" t="str">
        <f>IF(AH78="","",IF(AH78&gt;0,ROUND(AH78/LARGE(AH69:AH83,1),3),0))</f>
        <v/>
      </c>
    </row>
    <row r="79" spans="1:35" ht="13.5" x14ac:dyDescent="0.25">
      <c r="A79" s="59" t="str">
        <f>+$A$22</f>
        <v/>
      </c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2"/>
      <c r="W79" s="23"/>
      <c r="X79" s="22"/>
      <c r="Y79" s="23"/>
      <c r="Z79" s="22"/>
      <c r="AA79" s="23"/>
      <c r="AB79" s="22"/>
      <c r="AC79" s="23"/>
      <c r="AE79" s="29" t="str">
        <f t="shared" si="5"/>
        <v/>
      </c>
      <c r="AG79" s="7" t="str">
        <f>+$A$22</f>
        <v/>
      </c>
      <c r="AH79" s="7" t="str">
        <f>IF(A79&lt;&gt;"",IF(AE79&lt;&gt;"",AE79,0)+IF(U84&lt;&gt;"",U84,0),"")</f>
        <v/>
      </c>
      <c r="AI79" s="106" t="str">
        <f>IF(AH79="","",IF(AH79&gt;0,ROUND(AH79/LARGE(AH69:AH83,1),3),0))</f>
        <v/>
      </c>
    </row>
    <row r="80" spans="1:35" ht="13.5" x14ac:dyDescent="0.25">
      <c r="A80" s="59" t="str">
        <f>+$A$23</f>
        <v/>
      </c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2"/>
      <c r="Y80" s="23"/>
      <c r="Z80" s="22"/>
      <c r="AA80" s="23"/>
      <c r="AB80" s="22"/>
      <c r="AC80" s="23"/>
      <c r="AE80" s="29" t="str">
        <f t="shared" si="5"/>
        <v/>
      </c>
      <c r="AG80" s="7" t="str">
        <f>+$A$23</f>
        <v/>
      </c>
      <c r="AH80" s="7" t="str">
        <f>IF(A80&lt;&gt;"",IF(AE80&lt;&gt;"",AE80,0)+IF(W84&lt;&gt;"",W84,0),"")</f>
        <v/>
      </c>
      <c r="AI80" s="106" t="str">
        <f>IF(AH80="","",IF(AH80&gt;0,ROUND(AH80/LARGE(AH69:AH83,1),3),0))</f>
        <v/>
      </c>
    </row>
    <row r="81" spans="1:35" ht="13.5" x14ac:dyDescent="0.25">
      <c r="A81" s="59" t="str">
        <f>+$A$24</f>
        <v/>
      </c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2"/>
      <c r="AA81" s="23"/>
      <c r="AB81" s="22"/>
      <c r="AC81" s="23"/>
      <c r="AE81" s="29" t="str">
        <f t="shared" si="5"/>
        <v/>
      </c>
      <c r="AG81" s="7" t="str">
        <f>+$A$24</f>
        <v/>
      </c>
      <c r="AH81" s="7" t="str">
        <f>IF(A81&lt;&gt;"",IF(AE81&lt;&gt;"",AE81,0)+IF(Y84&lt;&gt;"",Y84,0),"")</f>
        <v/>
      </c>
      <c r="AI81" s="106" t="str">
        <f>IF(AH81="","",IF(AH81&gt;0,ROUND(AH81/LARGE(AH69:AH83,1),3),0))</f>
        <v/>
      </c>
    </row>
    <row r="82" spans="1:35" ht="13.5" x14ac:dyDescent="0.25">
      <c r="A82" s="59" t="str">
        <f>+$A$25</f>
        <v/>
      </c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2"/>
      <c r="AC82" s="23"/>
      <c r="AE82" s="29" t="str">
        <f t="shared" si="5"/>
        <v/>
      </c>
      <c r="AG82" s="7" t="str">
        <f>+$A$25</f>
        <v/>
      </c>
      <c r="AH82" s="7" t="str">
        <f>IF(A82&lt;&gt;"",IF(AE82&lt;&gt;"",AE82,0)+IF(AA84&lt;&gt;"",AA84,0),"")</f>
        <v/>
      </c>
      <c r="AI82" s="106" t="str">
        <f>IF(AH82="","",IF(AH82&gt;0,ROUND(AH82/LARGE(AH69:AH83,1),3),0))</f>
        <v/>
      </c>
    </row>
    <row r="83" spans="1:35" x14ac:dyDescent="0.2">
      <c r="A83" s="59" t="str">
        <f>+$A$26</f>
        <v/>
      </c>
      <c r="C83" s="3"/>
      <c r="AE83" s="26"/>
      <c r="AG83" s="40" t="str">
        <f>+$A$26</f>
        <v/>
      </c>
      <c r="AH83" s="40" t="str">
        <f>IF(A83&lt;&gt;"",IF(AE83&lt;&gt;"",AE83,0)+IF(AC84&lt;&gt;"",AC84,0),"")</f>
        <v/>
      </c>
      <c r="AI83" s="107" t="str">
        <f>IF(AH83="","",IF(AH83&gt;0,ROUND(AH83/LARGE(AH69:AH83,1),3),0))</f>
        <v/>
      </c>
    </row>
    <row r="84" spans="1:35" s="26" customFormat="1" x14ac:dyDescent="0.2">
      <c r="C84" s="27" t="str">
        <f>IF(C68="","",SUM(C69:C82))</f>
        <v/>
      </c>
      <c r="E84" s="27" t="str">
        <f>IF(E68="","",SUM(E69:E82))</f>
        <v/>
      </c>
      <c r="G84" s="27" t="str">
        <f>IF(G68="","",SUM(G69:G82))</f>
        <v/>
      </c>
      <c r="I84" s="27" t="str">
        <f>IF(I68="","",SUM(I69:I82))</f>
        <v/>
      </c>
      <c r="K84" s="27" t="str">
        <f>IF(K68="","",SUM(K69:K82))</f>
        <v/>
      </c>
      <c r="M84" s="27" t="str">
        <f>IF(M68="","",SUM(M69:M82))</f>
        <v/>
      </c>
      <c r="O84" s="27" t="str">
        <f>IF(O68="","",SUM(O69:O82))</f>
        <v/>
      </c>
      <c r="Q84" s="27" t="str">
        <f>IF(Q68="","",SUM(Q69:Q82))</f>
        <v/>
      </c>
      <c r="S84" s="27" t="str">
        <f>IF(S68="","",SUM(S69:S82))</f>
        <v/>
      </c>
      <c r="U84" s="27" t="str">
        <f>IF(U68="","",SUM(U69:U82))</f>
        <v/>
      </c>
      <c r="W84" s="27" t="str">
        <f>IF(W68="","",SUM(W69:W82))</f>
        <v/>
      </c>
      <c r="X84" s="27"/>
      <c r="Y84" s="27" t="str">
        <f>IF(Y68="","",SUM(Y69:Y82))</f>
        <v/>
      </c>
      <c r="AA84" s="27" t="str">
        <f>IF(AA68="","",SUM(AA69:AA82))</f>
        <v/>
      </c>
      <c r="AC84" s="27" t="str">
        <f>IF(AC68="","",SUM(AC69:AC82))</f>
        <v/>
      </c>
      <c r="AG84" s="41"/>
      <c r="AH84" s="93"/>
      <c r="AI84" s="41"/>
    </row>
    <row r="85" spans="1:35" ht="24" customHeight="1" x14ac:dyDescent="0.2">
      <c r="AC85" s="8" t="str">
        <f>"Firma ("&amp;Anagrafica!B91&amp;")"</f>
        <v>Firma (Commissario 3)</v>
      </c>
      <c r="AE85" s="88"/>
      <c r="AF85" s="88"/>
      <c r="AG85" s="89"/>
      <c r="AH85" s="88"/>
      <c r="AI85" s="88"/>
    </row>
    <row r="86" spans="1:35" ht="18.75" x14ac:dyDescent="0.3">
      <c r="A86" s="19" t="str">
        <f>IF(Anagrafica!A92&lt;&gt;"",Anagrafica!A92&amp;" - "&amp;Anagrafica!B92,"")</f>
        <v/>
      </c>
      <c r="B86" s="20"/>
      <c r="D86" s="1"/>
      <c r="AE86" s="90"/>
      <c r="AF86" s="90"/>
      <c r="AG86" s="91"/>
      <c r="AH86" s="90"/>
      <c r="AI86" s="90"/>
    </row>
    <row r="87" spans="1:35" s="5" customFormat="1" ht="13.5" customHeight="1" x14ac:dyDescent="0.2">
      <c r="A87" s="4" t="s">
        <v>10</v>
      </c>
      <c r="C87" s="60" t="str">
        <f>$A$13</f>
        <v/>
      </c>
      <c r="E87" s="60" t="str">
        <f>+$A$14</f>
        <v/>
      </c>
      <c r="G87" s="60" t="str">
        <f>+$A$15</f>
        <v/>
      </c>
      <c r="I87" s="60" t="str">
        <f>+$A$16</f>
        <v/>
      </c>
      <c r="K87" s="60" t="str">
        <f>+$A$17</f>
        <v/>
      </c>
      <c r="M87" s="60" t="str">
        <f>+$A$18</f>
        <v/>
      </c>
      <c r="O87" s="60" t="str">
        <f>+$A$19</f>
        <v/>
      </c>
      <c r="Q87" s="60" t="str">
        <f>+$A$20</f>
        <v/>
      </c>
      <c r="S87" s="60" t="str">
        <f>+$A$21</f>
        <v/>
      </c>
      <c r="U87" s="60" t="str">
        <f>+$A$22</f>
        <v/>
      </c>
      <c r="W87" s="60" t="str">
        <f>+$A$23</f>
        <v/>
      </c>
      <c r="Y87" s="60" t="str">
        <f>+$A$24</f>
        <v/>
      </c>
      <c r="AA87" s="60" t="str">
        <f>+$A$25</f>
        <v/>
      </c>
      <c r="AC87" s="60" t="str">
        <f>+$A$26</f>
        <v/>
      </c>
      <c r="AE87" s="26"/>
      <c r="AG87" s="4" t="s">
        <v>10</v>
      </c>
      <c r="AH87" s="5" t="s">
        <v>1</v>
      </c>
      <c r="AI87" s="5" t="s">
        <v>0</v>
      </c>
    </row>
    <row r="88" spans="1:35" ht="13.5" x14ac:dyDescent="0.25">
      <c r="A88" s="59" t="str">
        <f>+$A$12</f>
        <v/>
      </c>
      <c r="B88" s="22"/>
      <c r="C88" s="23"/>
      <c r="D88" s="22"/>
      <c r="E88" s="23"/>
      <c r="F88" s="22"/>
      <c r="G88" s="23"/>
      <c r="H88" s="22"/>
      <c r="I88" s="23"/>
      <c r="J88" s="22"/>
      <c r="K88" s="23"/>
      <c r="L88" s="22"/>
      <c r="M88" s="23"/>
      <c r="N88" s="22"/>
      <c r="O88" s="23"/>
      <c r="P88" s="22"/>
      <c r="Q88" s="23"/>
      <c r="R88" s="22"/>
      <c r="S88" s="23"/>
      <c r="T88" s="22"/>
      <c r="U88" s="23"/>
      <c r="V88" s="22"/>
      <c r="W88" s="23"/>
      <c r="X88" s="22"/>
      <c r="Y88" s="23"/>
      <c r="Z88" s="22"/>
      <c r="AA88" s="23"/>
      <c r="AB88" s="22"/>
      <c r="AC88" s="23"/>
      <c r="AE88" s="29" t="str">
        <f t="shared" ref="AE88:AE101" si="6">IF(OR(A88="",AND(A88&lt;&gt;"",A89="")),"",SUM(B88,D88,F88,H88,J88,L88,N88,P88,R88,T88,V88,X88,Z88,AB88))</f>
        <v/>
      </c>
      <c r="AG88" s="6" t="str">
        <f>+$A$12</f>
        <v/>
      </c>
      <c r="AH88" s="6" t="str">
        <f>IF(A88&lt;&gt;"",AE88,"")</f>
        <v/>
      </c>
      <c r="AI88" s="105" t="str">
        <f>IF(AH88="","",IF(AH88&gt;0,ROUND(AH88/LARGE(AH88:AH102,1),3),0))</f>
        <v/>
      </c>
    </row>
    <row r="89" spans="1:35" ht="13.5" x14ac:dyDescent="0.25">
      <c r="A89" s="59" t="str">
        <f>+$A$13</f>
        <v/>
      </c>
      <c r="B89" s="24"/>
      <c r="C89" s="24"/>
      <c r="D89" s="22"/>
      <c r="E89" s="23"/>
      <c r="F89" s="22"/>
      <c r="G89" s="23"/>
      <c r="H89" s="22"/>
      <c r="I89" s="23"/>
      <c r="J89" s="22"/>
      <c r="K89" s="23"/>
      <c r="L89" s="22"/>
      <c r="M89" s="23"/>
      <c r="N89" s="22"/>
      <c r="O89" s="23"/>
      <c r="P89" s="22"/>
      <c r="Q89" s="23"/>
      <c r="R89" s="22"/>
      <c r="S89" s="23"/>
      <c r="T89" s="22"/>
      <c r="U89" s="23"/>
      <c r="V89" s="22"/>
      <c r="W89" s="23"/>
      <c r="X89" s="22"/>
      <c r="Y89" s="23"/>
      <c r="Z89" s="22"/>
      <c r="AA89" s="23"/>
      <c r="AB89" s="22"/>
      <c r="AC89" s="23"/>
      <c r="AE89" s="29" t="str">
        <f t="shared" si="6"/>
        <v/>
      </c>
      <c r="AG89" s="7" t="str">
        <f>+$A$13</f>
        <v/>
      </c>
      <c r="AH89" s="7" t="str">
        <f>IF(A89&lt;&gt;"",IF(AE89&lt;&gt;"",AE89,0)+IF(C103&lt;&gt;"",C103,0),"")</f>
        <v/>
      </c>
      <c r="AI89" s="106" t="str">
        <f>IF(AH89="","",IF(AH89&gt;0,ROUND(AH89/LARGE(AH88:AH102,1),3),0))</f>
        <v/>
      </c>
    </row>
    <row r="90" spans="1:35" ht="13.5" x14ac:dyDescent="0.25">
      <c r="A90" s="59" t="str">
        <f>+$A$14</f>
        <v/>
      </c>
      <c r="B90" s="24"/>
      <c r="C90" s="24"/>
      <c r="D90" s="24"/>
      <c r="E90" s="24"/>
      <c r="F90" s="22"/>
      <c r="G90" s="23"/>
      <c r="H90" s="22"/>
      <c r="I90" s="23"/>
      <c r="J90" s="22"/>
      <c r="K90" s="23"/>
      <c r="L90" s="22"/>
      <c r="M90" s="23"/>
      <c r="N90" s="22"/>
      <c r="O90" s="23"/>
      <c r="P90" s="22"/>
      <c r="Q90" s="23"/>
      <c r="R90" s="22"/>
      <c r="S90" s="23"/>
      <c r="T90" s="22"/>
      <c r="U90" s="23"/>
      <c r="V90" s="22"/>
      <c r="W90" s="23"/>
      <c r="X90" s="22"/>
      <c r="Y90" s="23"/>
      <c r="Z90" s="22"/>
      <c r="AA90" s="23"/>
      <c r="AB90" s="22"/>
      <c r="AC90" s="23"/>
      <c r="AE90" s="29" t="str">
        <f t="shared" si="6"/>
        <v/>
      </c>
      <c r="AG90" s="7" t="str">
        <f>+$A$14</f>
        <v/>
      </c>
      <c r="AH90" s="7" t="str">
        <f>IF(A90&lt;&gt;"",IF(AE90&lt;&gt;"",AE90,0)+IF(E103&lt;&gt;"",E103,0),"")</f>
        <v/>
      </c>
      <c r="AI90" s="106" t="str">
        <f>IF(AH90="","",IF(AH90&gt;0,ROUND(AH90/LARGE(AH88:AH102,1),3),0))</f>
        <v/>
      </c>
    </row>
    <row r="91" spans="1:35" ht="13.5" x14ac:dyDescent="0.25">
      <c r="A91" s="59" t="str">
        <f>+$A$15</f>
        <v/>
      </c>
      <c r="B91" s="24"/>
      <c r="C91" s="24"/>
      <c r="D91" s="24"/>
      <c r="E91" s="24"/>
      <c r="F91" s="24"/>
      <c r="G91" s="24"/>
      <c r="H91" s="22"/>
      <c r="I91" s="23"/>
      <c r="J91" s="22"/>
      <c r="K91" s="23"/>
      <c r="L91" s="22"/>
      <c r="M91" s="23"/>
      <c r="N91" s="22"/>
      <c r="O91" s="23"/>
      <c r="P91" s="22"/>
      <c r="Q91" s="23"/>
      <c r="R91" s="22"/>
      <c r="S91" s="23"/>
      <c r="T91" s="22"/>
      <c r="U91" s="23"/>
      <c r="V91" s="22"/>
      <c r="W91" s="23"/>
      <c r="X91" s="22"/>
      <c r="Y91" s="23"/>
      <c r="Z91" s="22"/>
      <c r="AA91" s="23"/>
      <c r="AB91" s="22"/>
      <c r="AC91" s="23"/>
      <c r="AE91" s="29" t="str">
        <f t="shared" si="6"/>
        <v/>
      </c>
      <c r="AG91" s="7" t="str">
        <f>+$A$15</f>
        <v/>
      </c>
      <c r="AH91" s="7" t="str">
        <f>IF(A91&lt;&gt;"",IF(AE91&lt;&gt;"",AE91,0)+IF(G103&lt;&gt;"",G103,0),"")</f>
        <v/>
      </c>
      <c r="AI91" s="106" t="str">
        <f>IF(AH91="","",IF(AH91&gt;0,ROUND(AH91/LARGE(AH88:AH102,1),3),0))</f>
        <v/>
      </c>
    </row>
    <row r="92" spans="1:35" ht="13.5" x14ac:dyDescent="0.25">
      <c r="A92" s="59" t="str">
        <f>+$A$16</f>
        <v/>
      </c>
      <c r="B92" s="24"/>
      <c r="C92" s="24"/>
      <c r="D92" s="24"/>
      <c r="E92" s="24"/>
      <c r="F92" s="24"/>
      <c r="G92" s="24"/>
      <c r="H92" s="24"/>
      <c r="I92" s="24"/>
      <c r="J92" s="22"/>
      <c r="K92" s="23"/>
      <c r="L92" s="22"/>
      <c r="M92" s="23"/>
      <c r="N92" s="22"/>
      <c r="O92" s="23"/>
      <c r="P92" s="22"/>
      <c r="Q92" s="23"/>
      <c r="R92" s="22"/>
      <c r="S92" s="23"/>
      <c r="T92" s="22"/>
      <c r="U92" s="23"/>
      <c r="V92" s="22"/>
      <c r="W92" s="23"/>
      <c r="X92" s="22"/>
      <c r="Y92" s="23"/>
      <c r="Z92" s="22"/>
      <c r="AA92" s="23"/>
      <c r="AB92" s="22"/>
      <c r="AC92" s="23"/>
      <c r="AE92" s="29" t="str">
        <f t="shared" si="6"/>
        <v/>
      </c>
      <c r="AG92" s="7" t="str">
        <f>+$A$16</f>
        <v/>
      </c>
      <c r="AH92" s="7" t="str">
        <f>IF(A92&lt;&gt;"",IF(AE92&lt;&gt;"",AE92,0)+IF(I103&lt;&gt;"",I103,0),"")</f>
        <v/>
      </c>
      <c r="AI92" s="106" t="str">
        <f>IF(AH92="","",IF(AH92&gt;0,ROUND(AH92/LARGE(AH88:AH102,1),3),0))</f>
        <v/>
      </c>
    </row>
    <row r="93" spans="1:35" ht="13.5" x14ac:dyDescent="0.25">
      <c r="A93" s="59" t="str">
        <f>+$A$17</f>
        <v/>
      </c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2"/>
      <c r="M93" s="23"/>
      <c r="N93" s="22"/>
      <c r="O93" s="23"/>
      <c r="P93" s="22"/>
      <c r="Q93" s="23"/>
      <c r="R93" s="22"/>
      <c r="S93" s="23"/>
      <c r="T93" s="22"/>
      <c r="U93" s="23"/>
      <c r="V93" s="22"/>
      <c r="W93" s="23"/>
      <c r="X93" s="22"/>
      <c r="Y93" s="23"/>
      <c r="Z93" s="22"/>
      <c r="AA93" s="23"/>
      <c r="AB93" s="22"/>
      <c r="AC93" s="23"/>
      <c r="AE93" s="29" t="str">
        <f t="shared" si="6"/>
        <v/>
      </c>
      <c r="AG93" s="7" t="str">
        <f>+$A$17</f>
        <v/>
      </c>
      <c r="AH93" s="7" t="str">
        <f>IF(A93&lt;&gt;"",IF(AE93&lt;&gt;"",AE93,0)+IF(K103&lt;&gt;"",K103,0),"")</f>
        <v/>
      </c>
      <c r="AI93" s="106" t="str">
        <f>IF(AH93="","",IF(AH93&gt;0,ROUND(AH93/LARGE(AH88:AH102,1),3),0))</f>
        <v/>
      </c>
    </row>
    <row r="94" spans="1:35" ht="13.5" x14ac:dyDescent="0.25">
      <c r="A94" s="59" t="str">
        <f>+$A$18</f>
        <v/>
      </c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2"/>
      <c r="O94" s="23"/>
      <c r="P94" s="22"/>
      <c r="Q94" s="23"/>
      <c r="R94" s="22"/>
      <c r="S94" s="23"/>
      <c r="T94" s="22"/>
      <c r="U94" s="23"/>
      <c r="V94" s="22"/>
      <c r="W94" s="23"/>
      <c r="X94" s="22"/>
      <c r="Y94" s="23"/>
      <c r="Z94" s="22"/>
      <c r="AA94" s="23"/>
      <c r="AB94" s="22"/>
      <c r="AC94" s="23"/>
      <c r="AE94" s="29" t="str">
        <f t="shared" si="6"/>
        <v/>
      </c>
      <c r="AG94" s="7" t="str">
        <f>+$A$18</f>
        <v/>
      </c>
      <c r="AH94" s="7" t="str">
        <f>IF(A94&lt;&gt;"",IF(AE94&lt;&gt;"",AE94,0)+IF(M103&lt;&gt;"",M103,0),"")</f>
        <v/>
      </c>
      <c r="AI94" s="106" t="str">
        <f>IF(AH94="","",IF(AH94&gt;0,ROUND(AH94/LARGE(AH88:AH102,1),3),0))</f>
        <v/>
      </c>
    </row>
    <row r="95" spans="1:35" ht="13.5" x14ac:dyDescent="0.25">
      <c r="A95" s="59" t="str">
        <f>+$A$19</f>
        <v/>
      </c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2"/>
      <c r="Q95" s="23"/>
      <c r="R95" s="22"/>
      <c r="S95" s="23"/>
      <c r="T95" s="22"/>
      <c r="U95" s="23"/>
      <c r="V95" s="22"/>
      <c r="W95" s="23"/>
      <c r="X95" s="22"/>
      <c r="Y95" s="23"/>
      <c r="Z95" s="22"/>
      <c r="AA95" s="23"/>
      <c r="AB95" s="22"/>
      <c r="AC95" s="23"/>
      <c r="AE95" s="29" t="str">
        <f t="shared" si="6"/>
        <v/>
      </c>
      <c r="AG95" s="7" t="str">
        <f>+$A$19</f>
        <v/>
      </c>
      <c r="AH95" s="7" t="str">
        <f>IF(A95&lt;&gt;"",IF(AE95&lt;&gt;"",AE95,0)+IF(O103&lt;&gt;"",O103,0),"")</f>
        <v/>
      </c>
      <c r="AI95" s="106" t="str">
        <f>IF(AH95="","",IF(AH95&gt;0,ROUND(AH95/LARGE(AH88:AH102,1),3),0))</f>
        <v/>
      </c>
    </row>
    <row r="96" spans="1:35" ht="13.5" x14ac:dyDescent="0.25">
      <c r="A96" s="59" t="str">
        <f>+$A$20</f>
        <v/>
      </c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2"/>
      <c r="S96" s="23"/>
      <c r="T96" s="22"/>
      <c r="U96" s="23"/>
      <c r="V96" s="22"/>
      <c r="W96" s="23"/>
      <c r="X96" s="22"/>
      <c r="Y96" s="23"/>
      <c r="Z96" s="22"/>
      <c r="AA96" s="23"/>
      <c r="AB96" s="22"/>
      <c r="AC96" s="23"/>
      <c r="AE96" s="29" t="str">
        <f t="shared" si="6"/>
        <v/>
      </c>
      <c r="AG96" s="7" t="str">
        <f>+$A$20</f>
        <v/>
      </c>
      <c r="AH96" s="7" t="str">
        <f>IF(A96&lt;&gt;"",IF(AE96&lt;&gt;"",AE96,0)+IF(Q103&lt;&gt;"",Q103,0),"")</f>
        <v/>
      </c>
      <c r="AI96" s="106" t="str">
        <f>IF(AH96="","",IF(AH96&gt;0,ROUND(AH96/LARGE(AH88:AH102,1),3),0))</f>
        <v/>
      </c>
    </row>
    <row r="97" spans="1:35" ht="13.5" x14ac:dyDescent="0.25">
      <c r="A97" s="59" t="str">
        <f>+$A$21</f>
        <v/>
      </c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2"/>
      <c r="U97" s="23"/>
      <c r="V97" s="22"/>
      <c r="W97" s="23"/>
      <c r="X97" s="22"/>
      <c r="Y97" s="23"/>
      <c r="Z97" s="22"/>
      <c r="AA97" s="23"/>
      <c r="AB97" s="22"/>
      <c r="AC97" s="23"/>
      <c r="AE97" s="29" t="str">
        <f t="shared" si="6"/>
        <v/>
      </c>
      <c r="AG97" s="7" t="str">
        <f>+$A$21</f>
        <v/>
      </c>
      <c r="AH97" s="7" t="str">
        <f>IF(A97&lt;&gt;"",IF(AE97&lt;&gt;"",AE97,0)+IF(S103&lt;&gt;"",S103,0),"")</f>
        <v/>
      </c>
      <c r="AI97" s="106" t="str">
        <f>IF(AH97="","",IF(AH97&gt;0,ROUND(AH97/LARGE(AH88:AH102,1),3),0))</f>
        <v/>
      </c>
    </row>
    <row r="98" spans="1:35" ht="13.5" x14ac:dyDescent="0.25">
      <c r="A98" s="59" t="str">
        <f>+$A$22</f>
        <v/>
      </c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2"/>
      <c r="W98" s="23"/>
      <c r="X98" s="22"/>
      <c r="Y98" s="23"/>
      <c r="Z98" s="22"/>
      <c r="AA98" s="23"/>
      <c r="AB98" s="22"/>
      <c r="AC98" s="23"/>
      <c r="AE98" s="29" t="str">
        <f t="shared" si="6"/>
        <v/>
      </c>
      <c r="AG98" s="7" t="str">
        <f>+$A$22</f>
        <v/>
      </c>
      <c r="AH98" s="7" t="str">
        <f>IF(A98&lt;&gt;"",IF(AE98&lt;&gt;"",AE98,0)+IF(U103&lt;&gt;"",U103,0),"")</f>
        <v/>
      </c>
      <c r="AI98" s="106" t="str">
        <f>IF(AH98="","",IF(AH98&gt;0,ROUND(AH98/LARGE(AH88:AH102,1),3),0))</f>
        <v/>
      </c>
    </row>
    <row r="99" spans="1:35" ht="13.5" x14ac:dyDescent="0.25">
      <c r="A99" s="59" t="str">
        <f>+$A$23</f>
        <v/>
      </c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2"/>
      <c r="Y99" s="23"/>
      <c r="Z99" s="22"/>
      <c r="AA99" s="23"/>
      <c r="AB99" s="22"/>
      <c r="AC99" s="23"/>
      <c r="AE99" s="29" t="str">
        <f t="shared" si="6"/>
        <v/>
      </c>
      <c r="AG99" s="7" t="str">
        <f>+$A$23</f>
        <v/>
      </c>
      <c r="AH99" s="7" t="str">
        <f>IF(A99&lt;&gt;"",IF(AE99&lt;&gt;"",AE99,0)+IF(W103&lt;&gt;"",W103,0),"")</f>
        <v/>
      </c>
      <c r="AI99" s="106" t="str">
        <f>IF(AH99="","",IF(AH99&gt;0,ROUND(AH99/LARGE(AH88:AH102,1),3),0))</f>
        <v/>
      </c>
    </row>
    <row r="100" spans="1:35" ht="13.5" x14ac:dyDescent="0.25">
      <c r="A100" s="59" t="str">
        <f>+$A$24</f>
        <v/>
      </c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2"/>
      <c r="AA100" s="23"/>
      <c r="AB100" s="22"/>
      <c r="AC100" s="23"/>
      <c r="AE100" s="29" t="str">
        <f t="shared" si="6"/>
        <v/>
      </c>
      <c r="AG100" s="7" t="str">
        <f>+$A$24</f>
        <v/>
      </c>
      <c r="AH100" s="7" t="str">
        <f>IF(A100&lt;&gt;"",IF(AE100&lt;&gt;"",AE100,0)+IF(Y103&lt;&gt;"",Y103,0),"")</f>
        <v/>
      </c>
      <c r="AI100" s="106" t="str">
        <f>IF(AH100="","",IF(AH100&gt;0,ROUND(AH100/LARGE(AH88:AH102,1),3),0))</f>
        <v/>
      </c>
    </row>
    <row r="101" spans="1:35" ht="13.5" x14ac:dyDescent="0.25">
      <c r="A101" s="59" t="str">
        <f>+$A$25</f>
        <v/>
      </c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2"/>
      <c r="AC101" s="23"/>
      <c r="AE101" s="29" t="str">
        <f t="shared" si="6"/>
        <v/>
      </c>
      <c r="AG101" s="7" t="str">
        <f>+$A$25</f>
        <v/>
      </c>
      <c r="AH101" s="7" t="str">
        <f>IF(A101&lt;&gt;"",IF(AE101&lt;&gt;"",AE101,0)+IF(AA103&lt;&gt;"",AA103,0),"")</f>
        <v/>
      </c>
      <c r="AI101" s="106" t="str">
        <f>IF(AH101="","",IF(AH101&gt;0,ROUND(AH101/LARGE(AH88:AH102,1),3),0))</f>
        <v/>
      </c>
    </row>
    <row r="102" spans="1:35" x14ac:dyDescent="0.2">
      <c r="A102" s="59" t="str">
        <f>+$A$26</f>
        <v/>
      </c>
      <c r="C102" s="3"/>
      <c r="AE102" s="26"/>
      <c r="AG102" s="40" t="str">
        <f>+$A$26</f>
        <v/>
      </c>
      <c r="AH102" s="40" t="str">
        <f>IF(A102&lt;&gt;"",IF(AE102&lt;&gt;"",AE102,0)+IF(AC103&lt;&gt;"",AC103,0),"")</f>
        <v/>
      </c>
      <c r="AI102" s="107" t="str">
        <f>IF(AH102="","",IF(AH102&gt;0,ROUND(AH102/LARGE(AH88:AH102,1),3),0))</f>
        <v/>
      </c>
    </row>
    <row r="103" spans="1:35" s="26" customFormat="1" x14ac:dyDescent="0.2">
      <c r="C103" s="27" t="str">
        <f>IF(C87="","",SUM(C88:C101))</f>
        <v/>
      </c>
      <c r="E103" s="27" t="str">
        <f>IF(E87="","",SUM(E88:E101))</f>
        <v/>
      </c>
      <c r="G103" s="27" t="str">
        <f>IF(G87="","",SUM(G88:G101))</f>
        <v/>
      </c>
      <c r="I103" s="27" t="str">
        <f>IF(I87="","",SUM(I88:I101))</f>
        <v/>
      </c>
      <c r="K103" s="27" t="str">
        <f>IF(K87="","",SUM(K88:K101))</f>
        <v/>
      </c>
      <c r="M103" s="27" t="str">
        <f>IF(M87="","",SUM(M88:M101))</f>
        <v/>
      </c>
      <c r="O103" s="27" t="str">
        <f>IF(O87="","",SUM(O88:O101))</f>
        <v/>
      </c>
      <c r="Q103" s="27" t="str">
        <f>IF(Q87="","",SUM(Q88:Q101))</f>
        <v/>
      </c>
      <c r="S103" s="27" t="str">
        <f>IF(S87="","",SUM(S88:S101))</f>
        <v/>
      </c>
      <c r="U103" s="27" t="str">
        <f>IF(U87="","",SUM(U88:U101))</f>
        <v/>
      </c>
      <c r="W103" s="27" t="str">
        <f>IF(W87="","",SUM(W88:W101))</f>
        <v/>
      </c>
      <c r="X103" s="27"/>
      <c r="Y103" s="27" t="str">
        <f>IF(Y87="","",SUM(Y88:Y101))</f>
        <v/>
      </c>
      <c r="AA103" s="27" t="str">
        <f>IF(AA87="","",SUM(AA88:AA101))</f>
        <v/>
      </c>
      <c r="AC103" s="27" t="str">
        <f>IF(AC87="","",SUM(AC88:AC101))</f>
        <v/>
      </c>
      <c r="AG103" s="41"/>
      <c r="AH103" s="93"/>
      <c r="AI103" s="41"/>
    </row>
    <row r="104" spans="1:35" ht="24" customHeight="1" x14ac:dyDescent="0.2">
      <c r="AC104" s="8" t="str">
        <f>"Firma ("&amp;Anagrafica!B92&amp;")"</f>
        <v>Firma ()</v>
      </c>
      <c r="AE104" s="88"/>
      <c r="AF104" s="88"/>
      <c r="AG104" s="89"/>
      <c r="AH104" s="88"/>
      <c r="AI104" s="88"/>
    </row>
    <row r="105" spans="1:35" ht="18.75" x14ac:dyDescent="0.3">
      <c r="A105" s="19" t="str">
        <f>IF(Anagrafica!A93&lt;&gt;"",Anagrafica!A93&amp;" - "&amp;Anagrafica!B93,"")</f>
        <v/>
      </c>
      <c r="B105" s="20"/>
      <c r="D105" s="1"/>
    </row>
    <row r="106" spans="1:35" s="5" customFormat="1" ht="13.5" customHeight="1" x14ac:dyDescent="0.2">
      <c r="A106" s="4" t="s">
        <v>10</v>
      </c>
      <c r="C106" s="60" t="str">
        <f>$A$13</f>
        <v/>
      </c>
      <c r="E106" s="60" t="str">
        <f>+$A$14</f>
        <v/>
      </c>
      <c r="G106" s="60" t="str">
        <f>+$A$15</f>
        <v/>
      </c>
      <c r="I106" s="60" t="str">
        <f>+$A$16</f>
        <v/>
      </c>
      <c r="K106" s="60" t="str">
        <f>+$A$17</f>
        <v/>
      </c>
      <c r="M106" s="60" t="str">
        <f>+$A$18</f>
        <v/>
      </c>
      <c r="O106" s="60" t="str">
        <f>+$A$19</f>
        <v/>
      </c>
      <c r="Q106" s="60" t="str">
        <f>+$A$20</f>
        <v/>
      </c>
      <c r="S106" s="60" t="str">
        <f>+$A$21</f>
        <v/>
      </c>
      <c r="U106" s="60" t="str">
        <f>+$A$22</f>
        <v/>
      </c>
      <c r="W106" s="60" t="str">
        <f>+$A$23</f>
        <v/>
      </c>
      <c r="Y106" s="60" t="str">
        <f>+$A$24</f>
        <v/>
      </c>
      <c r="AA106" s="60" t="str">
        <f>+$A$25</f>
        <v/>
      </c>
      <c r="AC106" s="60" t="str">
        <f>+$A$26</f>
        <v/>
      </c>
      <c r="AE106" s="26"/>
      <c r="AG106" s="4" t="s">
        <v>10</v>
      </c>
      <c r="AH106" s="5" t="s">
        <v>1</v>
      </c>
      <c r="AI106" s="5" t="s">
        <v>0</v>
      </c>
    </row>
    <row r="107" spans="1:35" ht="13.5" x14ac:dyDescent="0.25">
      <c r="A107" s="59" t="str">
        <f>+$A$12</f>
        <v/>
      </c>
      <c r="B107" s="22"/>
      <c r="C107" s="23"/>
      <c r="D107" s="22"/>
      <c r="E107" s="23"/>
      <c r="F107" s="22"/>
      <c r="G107" s="23"/>
      <c r="H107" s="22"/>
      <c r="I107" s="23"/>
      <c r="J107" s="22"/>
      <c r="K107" s="23"/>
      <c r="L107" s="22"/>
      <c r="M107" s="23"/>
      <c r="N107" s="22"/>
      <c r="O107" s="23"/>
      <c r="P107" s="22"/>
      <c r="Q107" s="23"/>
      <c r="R107" s="22"/>
      <c r="S107" s="23"/>
      <c r="T107" s="22"/>
      <c r="U107" s="23"/>
      <c r="V107" s="22"/>
      <c r="W107" s="23"/>
      <c r="X107" s="22"/>
      <c r="Y107" s="23"/>
      <c r="Z107" s="22"/>
      <c r="AA107" s="23"/>
      <c r="AB107" s="22"/>
      <c r="AC107" s="23"/>
      <c r="AE107" s="29" t="str">
        <f t="shared" ref="AE107:AE120" si="7">IF(OR(A107="",AND(A107&lt;&gt;"",A108="")),"",SUM(B107,D107,F107,H107,J107,L107,N107,P107,R107,T107,V107,X107,Z107,AB107))</f>
        <v/>
      </c>
      <c r="AG107" s="6" t="str">
        <f>+$A$12</f>
        <v/>
      </c>
      <c r="AH107" s="6" t="str">
        <f>IF(A107&lt;&gt;"",AE107,"")</f>
        <v/>
      </c>
      <c r="AI107" s="105" t="str">
        <f>IF(AH107="","",IF(AH107&gt;0,ROUND(AH107/LARGE(AH107:AH121,1),3),0))</f>
        <v/>
      </c>
    </row>
    <row r="108" spans="1:35" ht="13.5" x14ac:dyDescent="0.25">
      <c r="A108" s="59" t="str">
        <f>+$A$13</f>
        <v/>
      </c>
      <c r="B108" s="24"/>
      <c r="C108" s="24"/>
      <c r="D108" s="22"/>
      <c r="E108" s="23"/>
      <c r="F108" s="22"/>
      <c r="G108" s="23"/>
      <c r="H108" s="22"/>
      <c r="I108" s="23"/>
      <c r="J108" s="22"/>
      <c r="K108" s="23"/>
      <c r="L108" s="22"/>
      <c r="M108" s="23"/>
      <c r="N108" s="22"/>
      <c r="O108" s="23"/>
      <c r="P108" s="22"/>
      <c r="Q108" s="23"/>
      <c r="R108" s="22"/>
      <c r="S108" s="23"/>
      <c r="T108" s="22"/>
      <c r="U108" s="23"/>
      <c r="V108" s="22"/>
      <c r="W108" s="23"/>
      <c r="X108" s="22"/>
      <c r="Y108" s="23"/>
      <c r="Z108" s="22"/>
      <c r="AA108" s="23"/>
      <c r="AB108" s="22"/>
      <c r="AC108" s="23"/>
      <c r="AE108" s="29" t="str">
        <f t="shared" si="7"/>
        <v/>
      </c>
      <c r="AG108" s="7" t="str">
        <f>+$A$13</f>
        <v/>
      </c>
      <c r="AH108" s="7" t="str">
        <f>IF(A108&lt;&gt;"",IF(AE108&lt;&gt;"",AE108,0)+IF(C122&lt;&gt;"",C122,0),"")</f>
        <v/>
      </c>
      <c r="AI108" s="106" t="str">
        <f>IF(AH108="","",IF(AH108&gt;0,ROUND(AH108/LARGE(AH107:AH121,1),3),0))</f>
        <v/>
      </c>
    </row>
    <row r="109" spans="1:35" ht="13.5" x14ac:dyDescent="0.25">
      <c r="A109" s="59" t="str">
        <f>+$A$14</f>
        <v/>
      </c>
      <c r="B109" s="24"/>
      <c r="C109" s="24"/>
      <c r="D109" s="24"/>
      <c r="E109" s="24"/>
      <c r="F109" s="22"/>
      <c r="G109" s="23"/>
      <c r="H109" s="22"/>
      <c r="I109" s="23"/>
      <c r="J109" s="22"/>
      <c r="K109" s="23"/>
      <c r="L109" s="22"/>
      <c r="M109" s="23"/>
      <c r="N109" s="22"/>
      <c r="O109" s="23"/>
      <c r="P109" s="22"/>
      <c r="Q109" s="23"/>
      <c r="R109" s="22"/>
      <c r="S109" s="23"/>
      <c r="T109" s="22"/>
      <c r="U109" s="23"/>
      <c r="V109" s="22"/>
      <c r="W109" s="23"/>
      <c r="X109" s="22"/>
      <c r="Y109" s="23"/>
      <c r="Z109" s="22"/>
      <c r="AA109" s="23"/>
      <c r="AB109" s="22"/>
      <c r="AC109" s="23"/>
      <c r="AE109" s="29" t="str">
        <f t="shared" si="7"/>
        <v/>
      </c>
      <c r="AG109" s="7" t="str">
        <f>+$A$14</f>
        <v/>
      </c>
      <c r="AH109" s="7" t="str">
        <f>IF(A109&lt;&gt;"",IF(AE109&lt;&gt;"",AE109,0)+IF(E122&lt;&gt;"",E122,0),"")</f>
        <v/>
      </c>
      <c r="AI109" s="106" t="str">
        <f>IF(AH109="","",IF(AH109&gt;0,ROUND(AH109/LARGE(AH107:AH121,1),3),0))</f>
        <v/>
      </c>
    </row>
    <row r="110" spans="1:35" ht="13.5" x14ac:dyDescent="0.25">
      <c r="A110" s="59" t="str">
        <f>+$A$15</f>
        <v/>
      </c>
      <c r="B110" s="24"/>
      <c r="C110" s="24"/>
      <c r="D110" s="24"/>
      <c r="E110" s="24"/>
      <c r="F110" s="24"/>
      <c r="G110" s="24"/>
      <c r="H110" s="22"/>
      <c r="I110" s="23"/>
      <c r="J110" s="22"/>
      <c r="K110" s="23"/>
      <c r="L110" s="22"/>
      <c r="M110" s="23"/>
      <c r="N110" s="22"/>
      <c r="O110" s="23"/>
      <c r="P110" s="22"/>
      <c r="Q110" s="23"/>
      <c r="R110" s="22"/>
      <c r="S110" s="23"/>
      <c r="T110" s="22"/>
      <c r="U110" s="23"/>
      <c r="V110" s="22"/>
      <c r="W110" s="23"/>
      <c r="X110" s="22"/>
      <c r="Y110" s="23"/>
      <c r="Z110" s="22"/>
      <c r="AA110" s="23"/>
      <c r="AB110" s="22"/>
      <c r="AC110" s="23"/>
      <c r="AE110" s="29" t="str">
        <f t="shared" si="7"/>
        <v/>
      </c>
      <c r="AG110" s="7" t="str">
        <f>+$A$15</f>
        <v/>
      </c>
      <c r="AH110" s="7" t="str">
        <f>IF(A110&lt;&gt;"",IF(AE110&lt;&gt;"",AE110,0)+IF(G122&lt;&gt;"",G122,0),"")</f>
        <v/>
      </c>
      <c r="AI110" s="106" t="str">
        <f>IF(AH110="","",IF(AH110&gt;0,ROUND(AH110/LARGE(AH107:AH121,1),3),0))</f>
        <v/>
      </c>
    </row>
    <row r="111" spans="1:35" ht="13.5" x14ac:dyDescent="0.25">
      <c r="A111" s="59" t="str">
        <f>+$A$16</f>
        <v/>
      </c>
      <c r="B111" s="24"/>
      <c r="C111" s="24"/>
      <c r="D111" s="24"/>
      <c r="E111" s="24"/>
      <c r="F111" s="24"/>
      <c r="G111" s="24"/>
      <c r="H111" s="24"/>
      <c r="I111" s="24"/>
      <c r="J111" s="22"/>
      <c r="K111" s="23"/>
      <c r="L111" s="22"/>
      <c r="M111" s="23"/>
      <c r="N111" s="22"/>
      <c r="O111" s="23"/>
      <c r="P111" s="22"/>
      <c r="Q111" s="23"/>
      <c r="R111" s="22"/>
      <c r="S111" s="23"/>
      <c r="T111" s="22"/>
      <c r="U111" s="23"/>
      <c r="V111" s="22"/>
      <c r="W111" s="23"/>
      <c r="X111" s="22"/>
      <c r="Y111" s="23"/>
      <c r="Z111" s="22"/>
      <c r="AA111" s="23"/>
      <c r="AB111" s="22"/>
      <c r="AC111" s="23"/>
      <c r="AE111" s="29" t="str">
        <f t="shared" si="7"/>
        <v/>
      </c>
      <c r="AG111" s="7" t="str">
        <f>+$A$16</f>
        <v/>
      </c>
      <c r="AH111" s="7" t="str">
        <f>IF(A111&lt;&gt;"",IF(AE111&lt;&gt;"",AE111,0)+IF(I122&lt;&gt;"",I122,0),"")</f>
        <v/>
      </c>
      <c r="AI111" s="106" t="str">
        <f>IF(AH111="","",IF(AH111&gt;0,ROUND(AH111/LARGE(AH107:AH121,1),3),0))</f>
        <v/>
      </c>
    </row>
    <row r="112" spans="1:35" ht="13.5" x14ac:dyDescent="0.25">
      <c r="A112" s="59" t="str">
        <f>+$A$17</f>
        <v/>
      </c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2"/>
      <c r="M112" s="23"/>
      <c r="N112" s="22"/>
      <c r="O112" s="23"/>
      <c r="P112" s="22"/>
      <c r="Q112" s="23"/>
      <c r="R112" s="22"/>
      <c r="S112" s="23"/>
      <c r="T112" s="22"/>
      <c r="U112" s="23"/>
      <c r="V112" s="22"/>
      <c r="W112" s="23"/>
      <c r="X112" s="22"/>
      <c r="Y112" s="23"/>
      <c r="Z112" s="22"/>
      <c r="AA112" s="23"/>
      <c r="AB112" s="22"/>
      <c r="AC112" s="23"/>
      <c r="AE112" s="29" t="str">
        <f t="shared" si="7"/>
        <v/>
      </c>
      <c r="AG112" s="7" t="str">
        <f>+$A$17</f>
        <v/>
      </c>
      <c r="AH112" s="7" t="str">
        <f>IF(A112&lt;&gt;"",IF(AE112&lt;&gt;"",AE112,0)+IF(K122&lt;&gt;"",K122,0),"")</f>
        <v/>
      </c>
      <c r="AI112" s="106" t="str">
        <f>IF(AH112="","",IF(AH112&gt;0,ROUND(AH112/LARGE(AH107:AH121,1),3),0))</f>
        <v/>
      </c>
    </row>
    <row r="113" spans="1:35" ht="13.5" x14ac:dyDescent="0.25">
      <c r="A113" s="59" t="str">
        <f>+$A$18</f>
        <v/>
      </c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2"/>
      <c r="O113" s="23"/>
      <c r="P113" s="22"/>
      <c r="Q113" s="23"/>
      <c r="R113" s="22"/>
      <c r="S113" s="23"/>
      <c r="T113" s="22"/>
      <c r="U113" s="23"/>
      <c r="V113" s="22"/>
      <c r="W113" s="23"/>
      <c r="X113" s="22"/>
      <c r="Y113" s="23"/>
      <c r="Z113" s="22"/>
      <c r="AA113" s="23"/>
      <c r="AB113" s="22"/>
      <c r="AC113" s="23"/>
      <c r="AE113" s="29" t="str">
        <f t="shared" si="7"/>
        <v/>
      </c>
      <c r="AG113" s="7" t="str">
        <f>+$A$18</f>
        <v/>
      </c>
      <c r="AH113" s="7" t="str">
        <f>IF(A113&lt;&gt;"",IF(AE113&lt;&gt;"",AE113,0)+IF(M122&lt;&gt;"",M122,0),"")</f>
        <v/>
      </c>
      <c r="AI113" s="106" t="str">
        <f>IF(AH113="","",IF(AH113&gt;0,ROUND(AH113/LARGE(AH107:AH121,1),3),0))</f>
        <v/>
      </c>
    </row>
    <row r="114" spans="1:35" ht="13.5" x14ac:dyDescent="0.25">
      <c r="A114" s="59" t="str">
        <f>+$A$19</f>
        <v/>
      </c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2"/>
      <c r="Q114" s="23"/>
      <c r="R114" s="22"/>
      <c r="S114" s="23"/>
      <c r="T114" s="22"/>
      <c r="U114" s="23"/>
      <c r="V114" s="22"/>
      <c r="W114" s="23"/>
      <c r="X114" s="22"/>
      <c r="Y114" s="23"/>
      <c r="Z114" s="22"/>
      <c r="AA114" s="23"/>
      <c r="AB114" s="22"/>
      <c r="AC114" s="23"/>
      <c r="AE114" s="29" t="str">
        <f t="shared" si="7"/>
        <v/>
      </c>
      <c r="AG114" s="7" t="str">
        <f>+$A$19</f>
        <v/>
      </c>
      <c r="AH114" s="7" t="str">
        <f>IF(A114&lt;&gt;"",IF(AE114&lt;&gt;"",AE114,0)+IF(O122&lt;&gt;"",O122,0),"")</f>
        <v/>
      </c>
      <c r="AI114" s="106" t="str">
        <f>IF(AH114="","",IF(AH114&gt;0,ROUND(AH114/LARGE(AH107:AH121,1),3),0))</f>
        <v/>
      </c>
    </row>
    <row r="115" spans="1:35" ht="13.5" x14ac:dyDescent="0.25">
      <c r="A115" s="59" t="str">
        <f>+$A$20</f>
        <v/>
      </c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79"/>
      <c r="P115" s="24"/>
      <c r="Q115" s="24"/>
      <c r="R115" s="22"/>
      <c r="S115" s="23"/>
      <c r="T115" s="22"/>
      <c r="U115" s="23"/>
      <c r="V115" s="22"/>
      <c r="W115" s="23"/>
      <c r="X115" s="22"/>
      <c r="Y115" s="23"/>
      <c r="Z115" s="22"/>
      <c r="AA115" s="23"/>
      <c r="AB115" s="22"/>
      <c r="AC115" s="23"/>
      <c r="AE115" s="29" t="str">
        <f t="shared" si="7"/>
        <v/>
      </c>
      <c r="AG115" s="7" t="str">
        <f>+$A$20</f>
        <v/>
      </c>
      <c r="AH115" s="7" t="str">
        <f>IF(A115&lt;&gt;"",IF(AE115&lt;&gt;"",AE115,0)+IF(Q122&lt;&gt;"",Q122,0),"")</f>
        <v/>
      </c>
      <c r="AI115" s="106" t="str">
        <f>IF(AH115="","",IF(AH115&gt;0,ROUND(AH115/LARGE(AH107:AH121,1),3),0))</f>
        <v/>
      </c>
    </row>
    <row r="116" spans="1:35" ht="13.5" x14ac:dyDescent="0.25">
      <c r="A116" s="59" t="str">
        <f>+$A$21</f>
        <v/>
      </c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2"/>
      <c r="U116" s="23"/>
      <c r="V116" s="22"/>
      <c r="W116" s="23"/>
      <c r="X116" s="22"/>
      <c r="Y116" s="23"/>
      <c r="Z116" s="22"/>
      <c r="AA116" s="23"/>
      <c r="AB116" s="22"/>
      <c r="AC116" s="23"/>
      <c r="AE116" s="29" t="str">
        <f t="shared" si="7"/>
        <v/>
      </c>
      <c r="AG116" s="7" t="str">
        <f>+$A$21</f>
        <v/>
      </c>
      <c r="AH116" s="7" t="str">
        <f>IF(A116&lt;&gt;"",IF(AE116&lt;&gt;"",AE116,0)+IF(S122&lt;&gt;"",S122,0),"")</f>
        <v/>
      </c>
      <c r="AI116" s="106" t="str">
        <f>IF(AH116="","",IF(AH116&gt;0,ROUND(AH116/LARGE(AH107:AH121,1),3),0))</f>
        <v/>
      </c>
    </row>
    <row r="117" spans="1:35" ht="13.5" x14ac:dyDescent="0.25">
      <c r="A117" s="59" t="str">
        <f>+$A$22</f>
        <v/>
      </c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2"/>
      <c r="W117" s="23"/>
      <c r="X117" s="22"/>
      <c r="Y117" s="23"/>
      <c r="Z117" s="22"/>
      <c r="AA117" s="23"/>
      <c r="AB117" s="22"/>
      <c r="AC117" s="23"/>
      <c r="AE117" s="29" t="str">
        <f t="shared" si="7"/>
        <v/>
      </c>
      <c r="AG117" s="7" t="str">
        <f>+$A$22</f>
        <v/>
      </c>
      <c r="AH117" s="7" t="str">
        <f>IF(A117&lt;&gt;"",IF(AE117&lt;&gt;"",AE117,0)+IF(U122&lt;&gt;"",U122,0),"")</f>
        <v/>
      </c>
      <c r="AI117" s="106" t="str">
        <f>IF(AH117="","",IF(AH117&gt;0,ROUND(AH117/LARGE(AH107:AH121,1),3),0))</f>
        <v/>
      </c>
    </row>
    <row r="118" spans="1:35" ht="13.5" x14ac:dyDescent="0.25">
      <c r="A118" s="59" t="str">
        <f>+$A$23</f>
        <v/>
      </c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2"/>
      <c r="Y118" s="23"/>
      <c r="Z118" s="22"/>
      <c r="AA118" s="23"/>
      <c r="AB118" s="22"/>
      <c r="AC118" s="23"/>
      <c r="AE118" s="29" t="str">
        <f t="shared" si="7"/>
        <v/>
      </c>
      <c r="AG118" s="7" t="str">
        <f>+$A$23</f>
        <v/>
      </c>
      <c r="AH118" s="7" t="str">
        <f>IF(A118&lt;&gt;"",IF(AE118&lt;&gt;"",AE118,0)+IF(W122&lt;&gt;"",W122,0),"")</f>
        <v/>
      </c>
      <c r="AI118" s="106" t="str">
        <f>IF(AH118="","",IF(AH118&gt;0,ROUND(AH118/LARGE(AH107:AH121,1),3),0))</f>
        <v/>
      </c>
    </row>
    <row r="119" spans="1:35" ht="13.5" x14ac:dyDescent="0.25">
      <c r="A119" s="59" t="str">
        <f>+$A$24</f>
        <v/>
      </c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2"/>
      <c r="AA119" s="23"/>
      <c r="AB119" s="22"/>
      <c r="AC119" s="23"/>
      <c r="AE119" s="29" t="str">
        <f t="shared" si="7"/>
        <v/>
      </c>
      <c r="AG119" s="7" t="str">
        <f>+$A$24</f>
        <v/>
      </c>
      <c r="AH119" s="7" t="str">
        <f>IF(A119&lt;&gt;"",IF(AE119&lt;&gt;"",AE119,0)+IF(Y122&lt;&gt;"",Y122,0),"")</f>
        <v/>
      </c>
      <c r="AI119" s="106" t="str">
        <f>IF(AH119="","",IF(AH119&gt;0,ROUND(AH119/LARGE(AH107:AH121,1),3),0))</f>
        <v/>
      </c>
    </row>
    <row r="120" spans="1:35" ht="13.5" x14ac:dyDescent="0.25">
      <c r="A120" s="59" t="str">
        <f>+$A$25</f>
        <v/>
      </c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2"/>
      <c r="AC120" s="23"/>
      <c r="AE120" s="29" t="str">
        <f t="shared" si="7"/>
        <v/>
      </c>
      <c r="AG120" s="7" t="str">
        <f>+$A$25</f>
        <v/>
      </c>
      <c r="AH120" s="7" t="str">
        <f>IF(A120&lt;&gt;"",IF(AE120&lt;&gt;"",AE120,0)+IF(AA122&lt;&gt;"",AA122,0),"")</f>
        <v/>
      </c>
      <c r="AI120" s="106" t="str">
        <f>IF(AH120="","",IF(AH120&gt;0,ROUND(AH120/LARGE(AH107:AH121,1),3),0))</f>
        <v/>
      </c>
    </row>
    <row r="121" spans="1:35" x14ac:dyDescent="0.2">
      <c r="A121" s="59" t="str">
        <f>+$A$26</f>
        <v/>
      </c>
      <c r="C121" s="3"/>
      <c r="AE121" s="26"/>
      <c r="AG121" s="40" t="str">
        <f>+$A$26</f>
        <v/>
      </c>
      <c r="AH121" s="40" t="str">
        <f>IF(A121&lt;&gt;"",IF(AE121&lt;&gt;"",AE121,0)+IF(AC122&lt;&gt;"",AC122,0),"")</f>
        <v/>
      </c>
      <c r="AI121" s="107" t="str">
        <f>IF(AH121="","",IF(AH121&gt;0,ROUND(AH121/LARGE(AH107:AH121,1),3),0))</f>
        <v/>
      </c>
    </row>
    <row r="122" spans="1:35" s="26" customFormat="1" x14ac:dyDescent="0.2">
      <c r="C122" s="27" t="str">
        <f>IF(C106="","",SUM(C107:C120))</f>
        <v/>
      </c>
      <c r="E122" s="27" t="str">
        <f>IF(E106="","",SUM(E107:E120))</f>
        <v/>
      </c>
      <c r="G122" s="27" t="str">
        <f>IF(G106="","",SUM(G107:G120))</f>
        <v/>
      </c>
      <c r="I122" s="27" t="str">
        <f>IF(I106="","",SUM(I107:I120))</f>
        <v/>
      </c>
      <c r="K122" s="27" t="str">
        <f>IF(K106="","",SUM(K107:K120))</f>
        <v/>
      </c>
      <c r="M122" s="27" t="str">
        <f>IF(M106="","",SUM(M107:M120))</f>
        <v/>
      </c>
      <c r="O122" s="27" t="str">
        <f>IF(O106="","",SUM(O107:O120))</f>
        <v/>
      </c>
      <c r="Q122" s="27" t="str">
        <f>IF(Q106="","",SUM(Q107:Q120))</f>
        <v/>
      </c>
      <c r="S122" s="27" t="str">
        <f>IF(S106="","",SUM(S107:S120))</f>
        <v/>
      </c>
      <c r="U122" s="27" t="str">
        <f>IF(U106="","",SUM(U107:U120))</f>
        <v/>
      </c>
      <c r="W122" s="27" t="str">
        <f>IF(W106="","",SUM(W107:W120))</f>
        <v/>
      </c>
      <c r="X122" s="27"/>
      <c r="Y122" s="27" t="str">
        <f>IF(Y106="","",SUM(Y107:Y120))</f>
        <v/>
      </c>
      <c r="AA122" s="27" t="str">
        <f>IF(AA106="","",SUM(AA107:AA120))</f>
        <v/>
      </c>
      <c r="AC122" s="27" t="str">
        <f>IF(AC106="","",SUM(AC107:AC120))</f>
        <v/>
      </c>
      <c r="AG122" s="41"/>
      <c r="AH122" s="93"/>
      <c r="AI122" s="41"/>
    </row>
    <row r="123" spans="1:35" ht="24" customHeight="1" x14ac:dyDescent="0.2">
      <c r="AC123" s="8" t="str">
        <f>"Firma ("&amp;Anagrafica!B93&amp;")"</f>
        <v>Firma ()</v>
      </c>
      <c r="AE123" s="88"/>
      <c r="AF123" s="88"/>
      <c r="AG123" s="89"/>
      <c r="AH123" s="88"/>
      <c r="AI123" s="88"/>
    </row>
  </sheetData>
  <mergeCells count="70">
    <mergeCell ref="AB19:AE19"/>
    <mergeCell ref="AB20:AE20"/>
    <mergeCell ref="AB21:AE21"/>
    <mergeCell ref="AB26:AE26"/>
    <mergeCell ref="AB22:AE22"/>
    <mergeCell ref="AB23:AE23"/>
    <mergeCell ref="AB24:AE24"/>
    <mergeCell ref="AB25:AE25"/>
    <mergeCell ref="AB16:AE16"/>
    <mergeCell ref="AB17:AE17"/>
    <mergeCell ref="AB18:AE18"/>
    <mergeCell ref="AB12:AE12"/>
    <mergeCell ref="AB13:AE13"/>
    <mergeCell ref="AB14:AE14"/>
    <mergeCell ref="A11:S11"/>
    <mergeCell ref="T11:W11"/>
    <mergeCell ref="X11:AA11"/>
    <mergeCell ref="AB11:AE11"/>
    <mergeCell ref="AB15:AE15"/>
    <mergeCell ref="T12:W12"/>
    <mergeCell ref="T13:W13"/>
    <mergeCell ref="B13:S13"/>
    <mergeCell ref="T15:W15"/>
    <mergeCell ref="P27:S27"/>
    <mergeCell ref="A1:AG1"/>
    <mergeCell ref="T27:W27"/>
    <mergeCell ref="T26:W26"/>
    <mergeCell ref="B17:S17"/>
    <mergeCell ref="B19:S19"/>
    <mergeCell ref="T17:W17"/>
    <mergeCell ref="B18:S18"/>
    <mergeCell ref="B26:S26"/>
    <mergeCell ref="B12:S12"/>
    <mergeCell ref="X12:AA12"/>
    <mergeCell ref="X13:AA13"/>
    <mergeCell ref="X14:AA14"/>
    <mergeCell ref="A5:AI5"/>
    <mergeCell ref="A8:AG8"/>
    <mergeCell ref="A9:AG9"/>
    <mergeCell ref="T18:W18"/>
    <mergeCell ref="B21:S21"/>
    <mergeCell ref="T23:W23"/>
    <mergeCell ref="B22:S22"/>
    <mergeCell ref="T22:W22"/>
    <mergeCell ref="T19:W19"/>
    <mergeCell ref="T20:W20"/>
    <mergeCell ref="T21:W21"/>
    <mergeCell ref="B20:S20"/>
    <mergeCell ref="T16:W16"/>
    <mergeCell ref="T14:W14"/>
    <mergeCell ref="B15:S15"/>
    <mergeCell ref="B16:S16"/>
    <mergeCell ref="B14:S14"/>
    <mergeCell ref="T25:W25"/>
    <mergeCell ref="B23:S23"/>
    <mergeCell ref="B24:S24"/>
    <mergeCell ref="B25:S25"/>
    <mergeCell ref="T24:W24"/>
    <mergeCell ref="X26:AA26"/>
    <mergeCell ref="X15:AA15"/>
    <mergeCell ref="X16:AA16"/>
    <mergeCell ref="X17:AA17"/>
    <mergeCell ref="X18:AA18"/>
    <mergeCell ref="X19:AA19"/>
    <mergeCell ref="X20:AA20"/>
    <mergeCell ref="X21:AA21"/>
    <mergeCell ref="X22:AA22"/>
    <mergeCell ref="X23:AA23"/>
    <mergeCell ref="X24:AA24"/>
    <mergeCell ref="X25:AA25"/>
  </mergeCells>
  <phoneticPr fontId="0" type="noConversion"/>
  <conditionalFormatting sqref="C46 W46:Y46 C65 E46 G46 I46 K46 M46 O46 Q46 U46 S46 AC84 W65:Y65 E65 G65 I65 K65 M65 O65 Q65 U65 S65 AC65 AA65 AA46 C84 W84:Y84 E84 G84 I84 K84 M84 O84 Q84 U84 S84 AA84 AC46 C103 AC122 W103:Y103 E103 G103 I103 K103 M103 O103 Q103 U103 S103 AC103 AA103 C122 W122:Y122 E122 G122 I122 K122 M122 O122 Q122 U122 S122 AA122">
    <cfRule type="expression" dxfId="739" priority="1" stopIfTrue="1">
      <formula>C30=""</formula>
    </cfRule>
  </conditionalFormatting>
  <conditionalFormatting sqref="B52:E63 B51:C51 H54:I63 J55:K63 L56:M63 N57:O63 P58:Q63 R59:S63 T60:U63 V61:W63 X62:Y63 Z63:AA63 F53:G63 Z82:AA82 F72:G82 H73:I82 J74:K82 L75:M82 N76:O82 P77:Q82 R78:S82 T79:U82 V80:W82 X81:Y82 B71:E82 B70:C70 B90:E101 B89:C89 H92:I101 J93:K101 L94:M101 N95:O101 P96:Q101 R97:S101 T98:U101 V99:W101 X100:Y101 Z101:AA101 F91:G101 Z120:AA120 F110:G120 H111:I120 J112:K120 L113:M120 N114:O120 P115:Q120 R116:S120 T117:U120 V118:W120 X119:Y120 B109:E120 B108:C108 B33:E44 B32:C32 H35:I44 J36:K44 L37:M44 N38:O44 P39:Q44 R40:S44 T41:U44 V42:W44 X43:Y44 Z44:AA44 F34:G44">
    <cfRule type="expression" dxfId="738" priority="2" stopIfTrue="1">
      <formula>AND($A32&lt;&gt;"",$A33="")</formula>
    </cfRule>
    <cfRule type="expression" dxfId="737" priority="3" stopIfTrue="1">
      <formula>$A32=""</formula>
    </cfRule>
  </conditionalFormatting>
  <conditionalFormatting sqref="B50 D50:D51 F50:F52 H50:H53 J50:J54 L50:L55 N50:N56 P50:P57 R50:R58 T50:T59 V50:V60 X50:X61 Z50:Z62 AB50:AB63">
    <cfRule type="expression" dxfId="736" priority="4" stopIfTrue="1">
      <formula>AND(OR($A50="",C$49=""),$AE50&lt;&gt;"")</formula>
    </cfRule>
    <cfRule type="expression" dxfId="735" priority="5" stopIfTrue="1">
      <formula>OR($A50="",C$49="")</formula>
    </cfRule>
  </conditionalFormatting>
  <conditionalFormatting sqref="C50 E50:E51 G50:G52 I50:I53 K50:K54 M50:M55 O50:O56 Q50:Q57 S50:S58 U50:U59 W50:W60 Y50:Y61 AA50:AA62 AC50:AC63 C88 E88:E89 G88:G90 I88:I91 K88:K92 M88:M93 O88:O94 Q88:Q95 S88:S96 U88:U97 W88:W98 Y88:Y99 AA88:AA100 AC88:AC101">
    <cfRule type="expression" dxfId="734" priority="6" stopIfTrue="1">
      <formula>AND(OR($A50="",C$49=""),$AE50&lt;&gt;"")</formula>
    </cfRule>
    <cfRule type="expression" dxfId="733" priority="7" stopIfTrue="1">
      <formula>C$49=""</formula>
    </cfRule>
  </conditionalFormatting>
  <conditionalFormatting sqref="B69 F69:F71 D69:D70 H69:H72 J69:J73 L69:L74 N69:N75 P69:P76 R69:R77 T69:T78 V69:V79 X69:X80 Z69:Z81 AB69:AB82 X118">
    <cfRule type="expression" dxfId="732" priority="8" stopIfTrue="1">
      <formula>AND(OR($A69="",C$68=""),$AE69&lt;&gt;"")</formula>
    </cfRule>
    <cfRule type="expression" dxfId="731" priority="9" stopIfTrue="1">
      <formula>OR($A69="",C$68="")</formula>
    </cfRule>
  </conditionalFormatting>
  <conditionalFormatting sqref="C69 G69:G71 E69:E70 I69:I72 K69:K73 M69:M74 O69:O75 Q69:Q76 S69:S77 U69:U78 W69:W79 Y69:Y80 AA69:AA81 AC69:AC82 C107 G107:G109 E107:E108 I107:I110 K107:K111 M107:M112 O107:O113 Q107:Q114 S107:S115 U107:U116 W107:W117 Y107:Y118 AA107:AA119 AC107:AC120">
    <cfRule type="expression" dxfId="730" priority="10" stopIfTrue="1">
      <formula>AND(OR($A69="",C$68=""),$AE69&lt;&gt;"")</formula>
    </cfRule>
    <cfRule type="expression" dxfId="729" priority="11" stopIfTrue="1">
      <formula>C$68=""</formula>
    </cfRule>
  </conditionalFormatting>
  <conditionalFormatting sqref="B88 D88:D89 F88:F90 H88:H91 J88:J92 L88:L93 N88:N94 P88:P95 R88:R96 T88:T97 V88:V98 X88:X99 Z88:Z100 AB88:AB101">
    <cfRule type="expression" dxfId="728" priority="12" stopIfTrue="1">
      <formula>AND(OR($A88="",C$87=""),$AE88&lt;&gt;"")</formula>
    </cfRule>
    <cfRule type="expression" dxfId="727" priority="13" stopIfTrue="1">
      <formula>OR($A88="",C$87="")</formula>
    </cfRule>
  </conditionalFormatting>
  <conditionalFormatting sqref="B107 D107:D108 F107:F109 H107:H110 J107:J111 L107:L112 N107:N113 P107:P114 R107:R115 T107:T116 V107:V117 X107:X117 Z107:Z119 AB107:AB120">
    <cfRule type="expression" dxfId="726" priority="14" stopIfTrue="1">
      <formula>AND(OR($A107="",C$106=""),$AE107&lt;&gt;"")</formula>
    </cfRule>
    <cfRule type="expression" dxfId="725" priority="15" stopIfTrue="1">
      <formula>OR($A107="",C$106="")</formula>
    </cfRule>
  </conditionalFormatting>
  <conditionalFormatting sqref="B31 D31:D32 R31:R39 AB31:AB44 Z31:Z43 X31:X42 V31:V41 T31:T40 P31:P38 N31:N37 L31:L36 J31:J35 H31:H34 F31:F33">
    <cfRule type="expression" dxfId="724" priority="16" stopIfTrue="1">
      <formula>AND(OR($A31="",C$30=""),$AE31&lt;&gt;"")</formula>
    </cfRule>
    <cfRule type="expression" dxfId="723" priority="17" stopIfTrue="1">
      <formula>OR($A31="",C$30="")</formula>
    </cfRule>
  </conditionalFormatting>
  <conditionalFormatting sqref="C31 E31:E32 S31:S39 AC31:AC44 AA31:AA43 Y31:Y42 W31:W41 U31:U40 Q31:Q38 O31:O37 M31:M36 K31:K35 I31:I34 G31:G33">
    <cfRule type="expression" dxfId="722" priority="18" stopIfTrue="1">
      <formula>AND(OR($A31="",C$30=""),$AE31&lt;&gt;"")</formula>
    </cfRule>
    <cfRule type="expression" dxfId="721" priority="19" stopIfTrue="1">
      <formula>C$30=""</formula>
    </cfRule>
  </conditionalFormatting>
  <conditionalFormatting sqref="A31:A45 A107:A121 AE107:AE120 B106:AC106 AE88:AE101 A88:A102 B87:AC87 A69:A83 B68:AC68 AE69:AE82 AE50:AE63 B49:AC49 A50:A64 B30:AC30 AE31:AE44">
    <cfRule type="cellIs" dxfId="720" priority="20" stopIfTrue="1" operator="equal">
      <formula>""</formula>
    </cfRule>
  </conditionalFormatting>
  <hyperlinks>
    <hyperlink ref="A1" location="Anagrafica!A1" display="Torna alla scheda Anagrafica" xr:uid="{00000000-0004-0000-3800-000000000000}"/>
  </hyperlinks>
  <pageMargins left="0.39370078740157483" right="0.39370078740157483" top="0.39370078740157483" bottom="0.78740157480314965" header="0.51181102362204722" footer="0.39370078740157483"/>
  <pageSetup paperSize="9" scale="42" orientation="portrait" r:id="rId1"/>
  <headerFooter alignWithMargins="0">
    <oddFooter>&amp;L&amp;"Arial Narrow,Normale"&amp;8&amp;D&amp;R&amp;"Arial Narrow,Normale"&amp;A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Foglio79">
    <tabColor indexed="42"/>
    <pageSetUpPr fitToPage="1"/>
  </sheetPr>
  <dimension ref="A1:AI123"/>
  <sheetViews>
    <sheetView showGridLines="0" view="pageBreakPreview" topLeftCell="A5" zoomScaleNormal="100" workbookViewId="0">
      <selection activeCell="U38" sqref="U38"/>
    </sheetView>
  </sheetViews>
  <sheetFormatPr defaultColWidth="9.140625" defaultRowHeight="12.75" x14ac:dyDescent="0.2"/>
  <cols>
    <col min="1" max="2" width="3.85546875" style="3" customWidth="1"/>
    <col min="3" max="3" width="3.85546875" style="5" bestFit="1" customWidth="1"/>
    <col min="4" max="4" width="3.140625" style="3" customWidth="1"/>
    <col min="5" max="31" width="3" style="3" customWidth="1"/>
    <col min="32" max="32" width="2.42578125" style="3" customWidth="1"/>
    <col min="33" max="33" width="3.5703125" style="26" customWidth="1"/>
    <col min="34" max="35" width="10.85546875" style="3" customWidth="1"/>
    <col min="36" max="43" width="3" style="3" customWidth="1"/>
    <col min="44" max="44" width="3.140625" style="3" customWidth="1"/>
    <col min="45" max="16384" width="9.140625" style="3"/>
  </cols>
  <sheetData>
    <row r="1" spans="1:35" ht="26.25" customHeight="1" x14ac:dyDescent="0.2">
      <c r="A1" s="353" t="s">
        <v>21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</row>
    <row r="2" spans="1:35" s="30" customFormat="1" ht="13.5" x14ac:dyDescent="0.25">
      <c r="A2" s="45" t="s">
        <v>16</v>
      </c>
      <c r="B2" s="46"/>
      <c r="C2" s="47"/>
      <c r="D2" s="48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9"/>
      <c r="AH2" s="49"/>
      <c r="AI2" s="49"/>
    </row>
    <row r="3" spans="1:35" s="31" customFormat="1" ht="13.5" x14ac:dyDescent="0.25">
      <c r="A3" s="50"/>
      <c r="B3" s="50"/>
      <c r="C3" s="51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</row>
    <row r="4" spans="1:35" s="9" customFormat="1" ht="6" customHeight="1" x14ac:dyDescent="0.3">
      <c r="A4" s="52"/>
      <c r="B4" s="52"/>
      <c r="C4" s="53"/>
      <c r="D4" s="54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</row>
    <row r="5" spans="1:35" s="9" customFormat="1" ht="39.75" customHeight="1" x14ac:dyDescent="0.3">
      <c r="A5" s="411" t="str">
        <f>IF(Anagrafica!A3&lt;&gt;"",Anagrafica!A3,"")</f>
        <v>CDC ___/______/______ ANNO_______ (agg. P se plurien.) 
TITOLO DEL CDC______________________________</v>
      </c>
      <c r="B5" s="411"/>
      <c r="C5" s="411"/>
      <c r="D5" s="411"/>
      <c r="E5" s="411"/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  <c r="Q5" s="411"/>
      <c r="R5" s="411"/>
      <c r="S5" s="411"/>
      <c r="T5" s="411"/>
      <c r="U5" s="411"/>
      <c r="V5" s="411"/>
      <c r="W5" s="411"/>
      <c r="X5" s="411"/>
      <c r="Y5" s="411"/>
      <c r="Z5" s="411"/>
      <c r="AA5" s="411"/>
      <c r="AB5" s="411"/>
      <c r="AC5" s="411"/>
      <c r="AD5" s="411"/>
      <c r="AE5" s="411"/>
      <c r="AF5" s="411"/>
      <c r="AG5" s="411"/>
      <c r="AH5" s="411"/>
      <c r="AI5" s="411"/>
    </row>
    <row r="6" spans="1:35" s="9" customFormat="1" ht="20.25" x14ac:dyDescent="0.3">
      <c r="A6" s="33"/>
      <c r="B6" s="33"/>
      <c r="C6" s="58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</row>
    <row r="7" spans="1:35" s="9" customFormat="1" ht="20.25" x14ac:dyDescent="0.3">
      <c r="C7" s="10"/>
      <c r="D7" s="11"/>
    </row>
    <row r="8" spans="1:35" s="72" customFormat="1" ht="18.75" x14ac:dyDescent="0.3">
      <c r="A8" s="412" t="str">
        <f>"Criterio: "&amp; Anagrafica!A54&amp;" - "&amp;Anagrafica!B54</f>
        <v xml:space="preserve">Criterio:  - </v>
      </c>
      <c r="B8" s="412"/>
      <c r="C8" s="412"/>
      <c r="D8" s="412"/>
      <c r="E8" s="412"/>
      <c r="F8" s="412"/>
      <c r="G8" s="412"/>
      <c r="H8" s="412"/>
      <c r="I8" s="412"/>
      <c r="J8" s="412"/>
      <c r="K8" s="412"/>
      <c r="L8" s="412"/>
      <c r="M8" s="412"/>
      <c r="N8" s="412"/>
      <c r="O8" s="412"/>
      <c r="P8" s="412"/>
      <c r="Q8" s="412"/>
      <c r="R8" s="412"/>
      <c r="S8" s="412"/>
      <c r="T8" s="412"/>
      <c r="U8" s="412"/>
      <c r="V8" s="412"/>
      <c r="W8" s="412"/>
      <c r="X8" s="412"/>
      <c r="Y8" s="412"/>
      <c r="Z8" s="412"/>
      <c r="AA8" s="412"/>
      <c r="AB8" s="412"/>
      <c r="AC8" s="412"/>
      <c r="AD8" s="412"/>
      <c r="AE8" s="412"/>
      <c r="AF8" s="412"/>
      <c r="AG8" s="412"/>
      <c r="AH8" s="82" t="s">
        <v>15</v>
      </c>
      <c r="AI8" s="83" t="str">
        <f>IF(+Anagrafica!C54&lt;&gt;"",Anagrafica!C54,"")</f>
        <v/>
      </c>
    </row>
    <row r="9" spans="1:35" s="1" customFormat="1" ht="24" customHeight="1" x14ac:dyDescent="0.3">
      <c r="A9" s="413" t="str">
        <f>"Sottocriterio: " &amp; Anagrafica!A62&amp;" - "&amp;Anagrafica!B62</f>
        <v xml:space="preserve">Sottocriterio:  - </v>
      </c>
      <c r="B9" s="413"/>
      <c r="C9" s="413"/>
      <c r="D9" s="413"/>
      <c r="E9" s="413"/>
      <c r="F9" s="413"/>
      <c r="G9" s="413"/>
      <c r="H9" s="413"/>
      <c r="I9" s="413"/>
      <c r="J9" s="413"/>
      <c r="K9" s="413"/>
      <c r="L9" s="413"/>
      <c r="M9" s="413"/>
      <c r="N9" s="413"/>
      <c r="O9" s="413"/>
      <c r="P9" s="413"/>
      <c r="Q9" s="413"/>
      <c r="R9" s="413"/>
      <c r="S9" s="413"/>
      <c r="T9" s="413"/>
      <c r="U9" s="413"/>
      <c r="V9" s="413"/>
      <c r="W9" s="413"/>
      <c r="X9" s="413"/>
      <c r="Y9" s="413"/>
      <c r="Z9" s="413"/>
      <c r="AA9" s="413"/>
      <c r="AB9" s="413"/>
      <c r="AC9" s="413"/>
      <c r="AD9" s="413"/>
      <c r="AE9" s="413"/>
      <c r="AF9" s="413"/>
      <c r="AG9" s="413"/>
      <c r="AH9" s="65" t="s">
        <v>18</v>
      </c>
      <c r="AI9" s="84" t="str">
        <f>IF(+Anagrafica!C62&lt;&gt;"",Anagrafica!C62,"")</f>
        <v/>
      </c>
    </row>
    <row r="10" spans="1:35" ht="18" x14ac:dyDescent="0.25">
      <c r="B10" s="1"/>
      <c r="D10" s="1"/>
      <c r="AB10" s="4"/>
      <c r="AC10" s="4"/>
      <c r="AD10" s="4"/>
      <c r="AE10" s="4"/>
    </row>
    <row r="11" spans="1:35" ht="29.25" customHeight="1" x14ac:dyDescent="0.2">
      <c r="A11" s="385" t="s">
        <v>17</v>
      </c>
      <c r="B11" s="385"/>
      <c r="C11" s="385"/>
      <c r="D11" s="385"/>
      <c r="E11" s="385"/>
      <c r="F11" s="385"/>
      <c r="G11" s="385"/>
      <c r="H11" s="385"/>
      <c r="I11" s="385"/>
      <c r="J11" s="385"/>
      <c r="K11" s="385"/>
      <c r="L11" s="385"/>
      <c r="M11" s="385"/>
      <c r="N11" s="385"/>
      <c r="O11" s="385"/>
      <c r="P11" s="385"/>
      <c r="Q11" s="385"/>
      <c r="R11" s="385"/>
      <c r="S11" s="385"/>
      <c r="T11" s="385" t="s">
        <v>23</v>
      </c>
      <c r="U11" s="385"/>
      <c r="V11" s="385"/>
      <c r="W11" s="385"/>
      <c r="X11" s="385" t="s">
        <v>25</v>
      </c>
      <c r="Y11" s="385"/>
      <c r="Z11" s="385"/>
      <c r="AA11" s="385"/>
      <c r="AB11" s="385" t="s">
        <v>24</v>
      </c>
      <c r="AC11" s="385"/>
      <c r="AD11" s="385"/>
      <c r="AE11" s="385"/>
      <c r="AF11" s="26"/>
      <c r="AI11" s="21" t="s">
        <v>19</v>
      </c>
    </row>
    <row r="12" spans="1:35" ht="16.5" x14ac:dyDescent="0.3">
      <c r="A12" s="61" t="str">
        <f>IF($AI$9&lt;&gt;"",IF(Anagrafica!A99&lt;&gt;"",Anagrafica!A99,""),"")</f>
        <v/>
      </c>
      <c r="B12" s="409" t="str">
        <f>IF(A12&lt;&gt;"",IF(Anagrafica!B99&lt;&gt;"",Anagrafica!B99,""),"")</f>
        <v/>
      </c>
      <c r="C12" s="409"/>
      <c r="D12" s="409"/>
      <c r="E12" s="409"/>
      <c r="F12" s="409"/>
      <c r="G12" s="409"/>
      <c r="H12" s="409"/>
      <c r="I12" s="409"/>
      <c r="J12" s="409"/>
      <c r="K12" s="409"/>
      <c r="L12" s="409"/>
      <c r="M12" s="409"/>
      <c r="N12" s="409"/>
      <c r="O12" s="409"/>
      <c r="P12" s="409"/>
      <c r="Q12" s="409"/>
      <c r="R12" s="409"/>
      <c r="S12" s="410"/>
      <c r="T12" s="372" t="str">
        <f>IF(A12&lt;&gt;"",IF(AI31&lt;&gt;"",AI31,0)+IF(AI50&lt;&gt;"",AI50,0)+IF(AI69&lt;&gt;"",AI69,0)+IF(AI88&lt;&gt;"",AI88,0)+IF(AI107&lt;&gt;"",AI107,0),"")</f>
        <v/>
      </c>
      <c r="U12" s="373"/>
      <c r="V12" s="373"/>
      <c r="W12" s="373"/>
      <c r="X12" s="372" t="str">
        <f>IF(T12&lt;&gt;"",ROUND(T12/COUNTA(Anagrafica!$B$89:$C$93),3),"")</f>
        <v/>
      </c>
      <c r="Y12" s="373"/>
      <c r="Z12" s="373"/>
      <c r="AA12" s="390"/>
      <c r="AB12" s="372" t="str">
        <f>IF(T12="","",IF(T12&gt;0,ROUND(X12/LARGE($X$12:$AA$26,1),3),0))</f>
        <v/>
      </c>
      <c r="AC12" s="373"/>
      <c r="AD12" s="373"/>
      <c r="AE12" s="390"/>
      <c r="AF12" s="94"/>
      <c r="AG12" s="94"/>
      <c r="AH12" s="95"/>
      <c r="AI12" s="85" t="str">
        <f t="shared" ref="AI12:AI26" si="0">IF(AB12&lt;&gt;"",IF(AB12&gt;0,ROUND(AB12*IF($AI$9&lt;&gt;"",$AI$9,$AI$8),3),0),"")</f>
        <v/>
      </c>
    </row>
    <row r="13" spans="1:35" ht="16.5" x14ac:dyDescent="0.3">
      <c r="A13" s="62" t="str">
        <f>IF($AI$9&lt;&gt;"",IF(Anagrafica!A100&lt;&gt;"",Anagrafica!A100,""),"")</f>
        <v/>
      </c>
      <c r="B13" s="374" t="str">
        <f>IF(A13&lt;&gt;"",IF(Anagrafica!B100&lt;&gt;"",Anagrafica!B100,""),"")</f>
        <v/>
      </c>
      <c r="C13" s="374"/>
      <c r="D13" s="374"/>
      <c r="E13" s="374"/>
      <c r="F13" s="374"/>
      <c r="G13" s="374"/>
      <c r="H13" s="374"/>
      <c r="I13" s="374"/>
      <c r="J13" s="374"/>
      <c r="K13" s="374"/>
      <c r="L13" s="374"/>
      <c r="M13" s="374"/>
      <c r="N13" s="374"/>
      <c r="O13" s="374"/>
      <c r="P13" s="374"/>
      <c r="Q13" s="374"/>
      <c r="R13" s="374"/>
      <c r="S13" s="376"/>
      <c r="T13" s="401" t="str">
        <f t="shared" ref="T13:T26" si="1">IF(A13&lt;&gt;"",IF(AI32&lt;&gt;"",AI32,0)+IF(AI51&lt;&gt;"",AI51,0)+IF(AI70&lt;&gt;"",AI70,0)+IF(AI89&lt;&gt;"",AI89,0)+IF(AI108&lt;&gt;"",AI108,0),"")</f>
        <v/>
      </c>
      <c r="U13" s="402"/>
      <c r="V13" s="402"/>
      <c r="W13" s="402"/>
      <c r="X13" s="401" t="str">
        <f>IF(T13&lt;&gt;"",ROUND(T13/COUNTA(Anagrafica!$B$89:$C$93),3),"")</f>
        <v/>
      </c>
      <c r="Y13" s="402"/>
      <c r="Z13" s="402"/>
      <c r="AA13" s="403"/>
      <c r="AB13" s="401" t="str">
        <f t="shared" ref="AB13:AB26" si="2">IF(T13="","",IF(T13&gt;0,ROUND(X13/LARGE($X$12:$AA$26,1),3),0))</f>
        <v/>
      </c>
      <c r="AC13" s="402"/>
      <c r="AD13" s="402"/>
      <c r="AE13" s="403"/>
      <c r="AF13" s="96"/>
      <c r="AG13" s="96"/>
      <c r="AH13" s="97"/>
      <c r="AI13" s="86" t="str">
        <f t="shared" si="0"/>
        <v/>
      </c>
    </row>
    <row r="14" spans="1:35" ht="16.5" x14ac:dyDescent="0.3">
      <c r="A14" s="62" t="str">
        <f>IF($AI$9&lt;&gt;"",IF(Anagrafica!A101&lt;&gt;"",Anagrafica!A101,""),"")</f>
        <v/>
      </c>
      <c r="B14" s="374" t="str">
        <f>IF(A14&lt;&gt;"",IF(Anagrafica!B101&lt;&gt;"",Anagrafica!B101,""),"")</f>
        <v/>
      </c>
      <c r="C14" s="374"/>
      <c r="D14" s="374"/>
      <c r="E14" s="374"/>
      <c r="F14" s="374"/>
      <c r="G14" s="374"/>
      <c r="H14" s="374"/>
      <c r="I14" s="374"/>
      <c r="J14" s="374"/>
      <c r="K14" s="374"/>
      <c r="L14" s="374"/>
      <c r="M14" s="374"/>
      <c r="N14" s="374"/>
      <c r="O14" s="374"/>
      <c r="P14" s="374"/>
      <c r="Q14" s="374"/>
      <c r="R14" s="374"/>
      <c r="S14" s="376"/>
      <c r="T14" s="401" t="str">
        <f t="shared" si="1"/>
        <v/>
      </c>
      <c r="U14" s="402"/>
      <c r="V14" s="402"/>
      <c r="W14" s="402"/>
      <c r="X14" s="401" t="str">
        <f>IF(T14&lt;&gt;"",ROUND(T14/COUNTA(Anagrafica!$B$89:$C$93),3),"")</f>
        <v/>
      </c>
      <c r="Y14" s="402"/>
      <c r="Z14" s="402"/>
      <c r="AA14" s="403"/>
      <c r="AB14" s="401" t="str">
        <f t="shared" si="2"/>
        <v/>
      </c>
      <c r="AC14" s="402"/>
      <c r="AD14" s="402"/>
      <c r="AE14" s="403"/>
      <c r="AF14" s="96"/>
      <c r="AG14" s="96"/>
      <c r="AH14" s="97"/>
      <c r="AI14" s="86" t="str">
        <f t="shared" si="0"/>
        <v/>
      </c>
    </row>
    <row r="15" spans="1:35" ht="16.5" x14ac:dyDescent="0.3">
      <c r="A15" s="62" t="str">
        <f>IF($AI$9&lt;&gt;"",IF(Anagrafica!A102&lt;&gt;"",Anagrafica!A102,""),"")</f>
        <v/>
      </c>
      <c r="B15" s="374" t="str">
        <f>IF(A15&lt;&gt;"",IF(Anagrafica!B102&lt;&gt;"",Anagrafica!B102,""),"")</f>
        <v/>
      </c>
      <c r="C15" s="374"/>
      <c r="D15" s="374"/>
      <c r="E15" s="374"/>
      <c r="F15" s="374"/>
      <c r="G15" s="374"/>
      <c r="H15" s="374"/>
      <c r="I15" s="374"/>
      <c r="J15" s="374"/>
      <c r="K15" s="374"/>
      <c r="L15" s="374"/>
      <c r="M15" s="374"/>
      <c r="N15" s="374"/>
      <c r="O15" s="374"/>
      <c r="P15" s="374"/>
      <c r="Q15" s="374"/>
      <c r="R15" s="374"/>
      <c r="S15" s="376"/>
      <c r="T15" s="401" t="str">
        <f t="shared" si="1"/>
        <v/>
      </c>
      <c r="U15" s="402"/>
      <c r="V15" s="402"/>
      <c r="W15" s="402"/>
      <c r="X15" s="401" t="str">
        <f>IF(T15&lt;&gt;"",ROUND(T15/COUNTA(Anagrafica!$B$89:$C$93),3),"")</f>
        <v/>
      </c>
      <c r="Y15" s="402"/>
      <c r="Z15" s="402"/>
      <c r="AA15" s="403"/>
      <c r="AB15" s="401" t="str">
        <f t="shared" si="2"/>
        <v/>
      </c>
      <c r="AC15" s="402"/>
      <c r="AD15" s="402"/>
      <c r="AE15" s="403"/>
      <c r="AF15" s="96"/>
      <c r="AG15" s="96"/>
      <c r="AH15" s="97"/>
      <c r="AI15" s="86" t="str">
        <f t="shared" si="0"/>
        <v/>
      </c>
    </row>
    <row r="16" spans="1:35" ht="16.5" x14ac:dyDescent="0.3">
      <c r="A16" s="62" t="str">
        <f>IF($AI$9&lt;&gt;"",IF(Anagrafica!A103&lt;&gt;"",Anagrafica!A103,""),"")</f>
        <v/>
      </c>
      <c r="B16" s="374" t="str">
        <f>IF(A16&lt;&gt;"",IF(Anagrafica!B103&lt;&gt;"",Anagrafica!B103,""),"")</f>
        <v/>
      </c>
      <c r="C16" s="374"/>
      <c r="D16" s="374"/>
      <c r="E16" s="374"/>
      <c r="F16" s="374"/>
      <c r="G16" s="374"/>
      <c r="H16" s="374"/>
      <c r="I16" s="374"/>
      <c r="J16" s="374"/>
      <c r="K16" s="374"/>
      <c r="L16" s="374"/>
      <c r="M16" s="374"/>
      <c r="N16" s="374"/>
      <c r="O16" s="374"/>
      <c r="P16" s="374"/>
      <c r="Q16" s="374"/>
      <c r="R16" s="374"/>
      <c r="S16" s="376"/>
      <c r="T16" s="401" t="str">
        <f t="shared" si="1"/>
        <v/>
      </c>
      <c r="U16" s="402"/>
      <c r="V16" s="402"/>
      <c r="W16" s="402"/>
      <c r="X16" s="401" t="str">
        <f>IF(T16&lt;&gt;"",ROUND(T16/COUNTA(Anagrafica!$B$89:$C$93),3),"")</f>
        <v/>
      </c>
      <c r="Y16" s="402"/>
      <c r="Z16" s="402"/>
      <c r="AA16" s="403"/>
      <c r="AB16" s="401" t="str">
        <f t="shared" si="2"/>
        <v/>
      </c>
      <c r="AC16" s="402"/>
      <c r="AD16" s="402"/>
      <c r="AE16" s="403"/>
      <c r="AF16" s="96"/>
      <c r="AG16" s="96"/>
      <c r="AH16" s="97"/>
      <c r="AI16" s="86" t="str">
        <f t="shared" si="0"/>
        <v/>
      </c>
    </row>
    <row r="17" spans="1:35" ht="16.5" x14ac:dyDescent="0.3">
      <c r="A17" s="62" t="str">
        <f>IF($AI$9&lt;&gt;"",IF(Anagrafica!A104&lt;&gt;"",Anagrafica!A104,""),"")</f>
        <v/>
      </c>
      <c r="B17" s="374" t="str">
        <f>IF(A17&lt;&gt;"",IF(Anagrafica!B104&lt;&gt;"",Anagrafica!B104,""),"")</f>
        <v/>
      </c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4"/>
      <c r="N17" s="374"/>
      <c r="O17" s="374"/>
      <c r="P17" s="374"/>
      <c r="Q17" s="374"/>
      <c r="R17" s="374"/>
      <c r="S17" s="376"/>
      <c r="T17" s="401" t="str">
        <f t="shared" si="1"/>
        <v/>
      </c>
      <c r="U17" s="402"/>
      <c r="V17" s="402"/>
      <c r="W17" s="402"/>
      <c r="X17" s="401" t="str">
        <f>IF(T17&lt;&gt;"",ROUND(T17/COUNTA(Anagrafica!$B$89:$C$93),3),"")</f>
        <v/>
      </c>
      <c r="Y17" s="402"/>
      <c r="Z17" s="402"/>
      <c r="AA17" s="403"/>
      <c r="AB17" s="401" t="str">
        <f t="shared" si="2"/>
        <v/>
      </c>
      <c r="AC17" s="402"/>
      <c r="AD17" s="402"/>
      <c r="AE17" s="403"/>
      <c r="AF17" s="96"/>
      <c r="AG17" s="96"/>
      <c r="AH17" s="97"/>
      <c r="AI17" s="86" t="str">
        <f t="shared" si="0"/>
        <v/>
      </c>
    </row>
    <row r="18" spans="1:35" ht="16.5" x14ac:dyDescent="0.3">
      <c r="A18" s="62" t="str">
        <f>IF($AI$9&lt;&gt;"",IF(Anagrafica!A105&lt;&gt;"",Anagrafica!A105,""),"")</f>
        <v/>
      </c>
      <c r="B18" s="374" t="str">
        <f>IF(A18&lt;&gt;"",IF(Anagrafica!B105&lt;&gt;"",Anagrafica!B105,""),"")</f>
        <v/>
      </c>
      <c r="C18" s="374"/>
      <c r="D18" s="374"/>
      <c r="E18" s="374"/>
      <c r="F18" s="374"/>
      <c r="G18" s="374"/>
      <c r="H18" s="374"/>
      <c r="I18" s="374"/>
      <c r="J18" s="374"/>
      <c r="K18" s="374"/>
      <c r="L18" s="374"/>
      <c r="M18" s="374"/>
      <c r="N18" s="374"/>
      <c r="O18" s="374"/>
      <c r="P18" s="374"/>
      <c r="Q18" s="374"/>
      <c r="R18" s="374"/>
      <c r="S18" s="376"/>
      <c r="T18" s="401" t="str">
        <f t="shared" si="1"/>
        <v/>
      </c>
      <c r="U18" s="402"/>
      <c r="V18" s="402"/>
      <c r="W18" s="402"/>
      <c r="X18" s="401" t="str">
        <f>IF(T18&lt;&gt;"",ROUND(T18/COUNTA(Anagrafica!$B$89:$C$93),3),"")</f>
        <v/>
      </c>
      <c r="Y18" s="402"/>
      <c r="Z18" s="402"/>
      <c r="AA18" s="403"/>
      <c r="AB18" s="401" t="str">
        <f t="shared" si="2"/>
        <v/>
      </c>
      <c r="AC18" s="402"/>
      <c r="AD18" s="402"/>
      <c r="AE18" s="403"/>
      <c r="AF18" s="96"/>
      <c r="AG18" s="96"/>
      <c r="AH18" s="97"/>
      <c r="AI18" s="86" t="str">
        <f t="shared" si="0"/>
        <v/>
      </c>
    </row>
    <row r="19" spans="1:35" ht="16.5" x14ac:dyDescent="0.3">
      <c r="A19" s="62" t="str">
        <f>IF($AI$9&lt;&gt;"",IF(Anagrafica!A106&lt;&gt;"",Anagrafica!A106,""),"")</f>
        <v/>
      </c>
      <c r="B19" s="374" t="str">
        <f>IF(A19&lt;&gt;"",IF(Anagrafica!B106&lt;&gt;"",Anagrafica!B106,""),"")</f>
        <v/>
      </c>
      <c r="C19" s="374"/>
      <c r="D19" s="374"/>
      <c r="E19" s="374"/>
      <c r="F19" s="374"/>
      <c r="G19" s="374"/>
      <c r="H19" s="374"/>
      <c r="I19" s="374"/>
      <c r="J19" s="374"/>
      <c r="K19" s="374"/>
      <c r="L19" s="374"/>
      <c r="M19" s="374"/>
      <c r="N19" s="374"/>
      <c r="O19" s="374"/>
      <c r="P19" s="374"/>
      <c r="Q19" s="374"/>
      <c r="R19" s="374"/>
      <c r="S19" s="376"/>
      <c r="T19" s="401" t="str">
        <f t="shared" si="1"/>
        <v/>
      </c>
      <c r="U19" s="402"/>
      <c r="V19" s="402"/>
      <c r="W19" s="402"/>
      <c r="X19" s="401" t="str">
        <f>IF(T19&lt;&gt;"",ROUND(T19/COUNTA(Anagrafica!$B$89:$C$93),3),"")</f>
        <v/>
      </c>
      <c r="Y19" s="402"/>
      <c r="Z19" s="402"/>
      <c r="AA19" s="403"/>
      <c r="AB19" s="401" t="str">
        <f t="shared" si="2"/>
        <v/>
      </c>
      <c r="AC19" s="402"/>
      <c r="AD19" s="402"/>
      <c r="AE19" s="403"/>
      <c r="AF19" s="96"/>
      <c r="AG19" s="96"/>
      <c r="AH19" s="97"/>
      <c r="AI19" s="86" t="str">
        <f t="shared" si="0"/>
        <v/>
      </c>
    </row>
    <row r="20" spans="1:35" ht="16.5" x14ac:dyDescent="0.3">
      <c r="A20" s="62" t="str">
        <f>IF($AI$9&lt;&gt;"",IF(Anagrafica!A107&lt;&gt;"",Anagrafica!A107,""),"")</f>
        <v/>
      </c>
      <c r="B20" s="374" t="str">
        <f>IF(A20&lt;&gt;"",IF(Anagrafica!B107&lt;&gt;"",Anagrafica!B107,""),"")</f>
        <v/>
      </c>
      <c r="C20" s="374"/>
      <c r="D20" s="374"/>
      <c r="E20" s="374"/>
      <c r="F20" s="374"/>
      <c r="G20" s="374"/>
      <c r="H20" s="374"/>
      <c r="I20" s="374"/>
      <c r="J20" s="374"/>
      <c r="K20" s="374"/>
      <c r="L20" s="374"/>
      <c r="M20" s="374"/>
      <c r="N20" s="374"/>
      <c r="O20" s="374"/>
      <c r="P20" s="374"/>
      <c r="Q20" s="374"/>
      <c r="R20" s="374"/>
      <c r="S20" s="376"/>
      <c r="T20" s="401" t="str">
        <f t="shared" si="1"/>
        <v/>
      </c>
      <c r="U20" s="402"/>
      <c r="V20" s="402"/>
      <c r="W20" s="402"/>
      <c r="X20" s="401" t="str">
        <f>IF(T20&lt;&gt;"",ROUND(T20/COUNTA(Anagrafica!$B$89:$C$93),3),"")</f>
        <v/>
      </c>
      <c r="Y20" s="402"/>
      <c r="Z20" s="402"/>
      <c r="AA20" s="403"/>
      <c r="AB20" s="401" t="str">
        <f t="shared" si="2"/>
        <v/>
      </c>
      <c r="AC20" s="402"/>
      <c r="AD20" s="402"/>
      <c r="AE20" s="403"/>
      <c r="AF20" s="96"/>
      <c r="AG20" s="96"/>
      <c r="AH20" s="97"/>
      <c r="AI20" s="86" t="str">
        <f t="shared" si="0"/>
        <v/>
      </c>
    </row>
    <row r="21" spans="1:35" ht="16.5" x14ac:dyDescent="0.3">
      <c r="A21" s="62" t="str">
        <f>IF($AI$9&lt;&gt;"",IF(Anagrafica!A108&lt;&gt;"",Anagrafica!A108,""),"")</f>
        <v/>
      </c>
      <c r="B21" s="374" t="str">
        <f>IF(A21&lt;&gt;"",IF(Anagrafica!B108&lt;&gt;"",Anagrafica!B108,""),"")</f>
        <v/>
      </c>
      <c r="C21" s="374"/>
      <c r="D21" s="374"/>
      <c r="E21" s="374"/>
      <c r="F21" s="374"/>
      <c r="G21" s="374"/>
      <c r="H21" s="374"/>
      <c r="I21" s="374"/>
      <c r="J21" s="374"/>
      <c r="K21" s="374"/>
      <c r="L21" s="374"/>
      <c r="M21" s="374"/>
      <c r="N21" s="374"/>
      <c r="O21" s="374"/>
      <c r="P21" s="374"/>
      <c r="Q21" s="374"/>
      <c r="R21" s="374"/>
      <c r="S21" s="376"/>
      <c r="T21" s="401" t="str">
        <f t="shared" si="1"/>
        <v/>
      </c>
      <c r="U21" s="402"/>
      <c r="V21" s="402"/>
      <c r="W21" s="402"/>
      <c r="X21" s="401" t="str">
        <f>IF(T21&lt;&gt;"",ROUND(T21/COUNTA(Anagrafica!$B$89:$C$93),3),"")</f>
        <v/>
      </c>
      <c r="Y21" s="402"/>
      <c r="Z21" s="402"/>
      <c r="AA21" s="403"/>
      <c r="AB21" s="401" t="str">
        <f t="shared" si="2"/>
        <v/>
      </c>
      <c r="AC21" s="402"/>
      <c r="AD21" s="402"/>
      <c r="AE21" s="403"/>
      <c r="AF21" s="96"/>
      <c r="AG21" s="96"/>
      <c r="AH21" s="97"/>
      <c r="AI21" s="86" t="str">
        <f t="shared" si="0"/>
        <v/>
      </c>
    </row>
    <row r="22" spans="1:35" ht="16.5" x14ac:dyDescent="0.3">
      <c r="A22" s="62" t="str">
        <f>IF($AI$9&lt;&gt;"",IF(Anagrafica!A109&lt;&gt;"",Anagrafica!A109,""),"")</f>
        <v/>
      </c>
      <c r="B22" s="374" t="str">
        <f>IF(A22&lt;&gt;"",IF(Anagrafica!B109&lt;&gt;"",Anagrafica!B109,""),"")</f>
        <v/>
      </c>
      <c r="C22" s="374"/>
      <c r="D22" s="374"/>
      <c r="E22" s="374"/>
      <c r="F22" s="374"/>
      <c r="G22" s="374"/>
      <c r="H22" s="374"/>
      <c r="I22" s="374"/>
      <c r="J22" s="374"/>
      <c r="K22" s="374"/>
      <c r="L22" s="374"/>
      <c r="M22" s="374"/>
      <c r="N22" s="374"/>
      <c r="O22" s="374"/>
      <c r="P22" s="374"/>
      <c r="Q22" s="374"/>
      <c r="R22" s="374"/>
      <c r="S22" s="376"/>
      <c r="T22" s="401" t="str">
        <f t="shared" si="1"/>
        <v/>
      </c>
      <c r="U22" s="402"/>
      <c r="V22" s="402"/>
      <c r="W22" s="402"/>
      <c r="X22" s="401" t="str">
        <f>IF(T22&lt;&gt;"",ROUND(T22/COUNTA(Anagrafica!$B$89:$C$93),3),"")</f>
        <v/>
      </c>
      <c r="Y22" s="402"/>
      <c r="Z22" s="402"/>
      <c r="AA22" s="403"/>
      <c r="AB22" s="401" t="str">
        <f t="shared" si="2"/>
        <v/>
      </c>
      <c r="AC22" s="402"/>
      <c r="AD22" s="402"/>
      <c r="AE22" s="403"/>
      <c r="AF22" s="96"/>
      <c r="AG22" s="96"/>
      <c r="AH22" s="97"/>
      <c r="AI22" s="86" t="str">
        <f t="shared" si="0"/>
        <v/>
      </c>
    </row>
    <row r="23" spans="1:35" ht="16.5" x14ac:dyDescent="0.3">
      <c r="A23" s="62" t="str">
        <f>IF($AI$9&lt;&gt;"",IF(Anagrafica!A110&lt;&gt;"",Anagrafica!A110,""),"")</f>
        <v/>
      </c>
      <c r="B23" s="374" t="str">
        <f>IF(A23&lt;&gt;"",IF(Anagrafica!B110&lt;&gt;"",Anagrafica!B110,""),"")</f>
        <v/>
      </c>
      <c r="C23" s="374"/>
      <c r="D23" s="374"/>
      <c r="E23" s="374"/>
      <c r="F23" s="374"/>
      <c r="G23" s="374"/>
      <c r="H23" s="374"/>
      <c r="I23" s="374"/>
      <c r="J23" s="374"/>
      <c r="K23" s="374"/>
      <c r="L23" s="374"/>
      <c r="M23" s="374"/>
      <c r="N23" s="374"/>
      <c r="O23" s="374"/>
      <c r="P23" s="374"/>
      <c r="Q23" s="374"/>
      <c r="R23" s="374"/>
      <c r="S23" s="376"/>
      <c r="T23" s="401" t="str">
        <f t="shared" si="1"/>
        <v/>
      </c>
      <c r="U23" s="402"/>
      <c r="V23" s="402"/>
      <c r="W23" s="402"/>
      <c r="X23" s="401" t="str">
        <f>IF(T23&lt;&gt;"",ROUND(T23/COUNTA(Anagrafica!$B$89:$C$93),3),"")</f>
        <v/>
      </c>
      <c r="Y23" s="402"/>
      <c r="Z23" s="402"/>
      <c r="AA23" s="403"/>
      <c r="AB23" s="401" t="str">
        <f t="shared" si="2"/>
        <v/>
      </c>
      <c r="AC23" s="402"/>
      <c r="AD23" s="402"/>
      <c r="AE23" s="403"/>
      <c r="AF23" s="96"/>
      <c r="AG23" s="96"/>
      <c r="AH23" s="97"/>
      <c r="AI23" s="86" t="str">
        <f t="shared" si="0"/>
        <v/>
      </c>
    </row>
    <row r="24" spans="1:35" ht="16.5" x14ac:dyDescent="0.3">
      <c r="A24" s="62" t="str">
        <f>IF($AI$9&lt;&gt;"",IF(Anagrafica!A111&lt;&gt;"",Anagrafica!A111,""),"")</f>
        <v/>
      </c>
      <c r="B24" s="374" t="str">
        <f>IF(A24&lt;&gt;"",IF(Anagrafica!B111&lt;&gt;"",Anagrafica!B111,""),"")</f>
        <v/>
      </c>
      <c r="C24" s="374"/>
      <c r="D24" s="374"/>
      <c r="E24" s="374"/>
      <c r="F24" s="374"/>
      <c r="G24" s="374"/>
      <c r="H24" s="374"/>
      <c r="I24" s="374"/>
      <c r="J24" s="374"/>
      <c r="K24" s="374"/>
      <c r="L24" s="374"/>
      <c r="M24" s="374"/>
      <c r="N24" s="374"/>
      <c r="O24" s="374"/>
      <c r="P24" s="374"/>
      <c r="Q24" s="374"/>
      <c r="R24" s="374"/>
      <c r="S24" s="376"/>
      <c r="T24" s="401" t="str">
        <f t="shared" si="1"/>
        <v/>
      </c>
      <c r="U24" s="402"/>
      <c r="V24" s="402"/>
      <c r="W24" s="402"/>
      <c r="X24" s="401" t="str">
        <f>IF(T24&lt;&gt;"",ROUND(T24/COUNTA(Anagrafica!$B$89:$C$93),3),"")</f>
        <v/>
      </c>
      <c r="Y24" s="402"/>
      <c r="Z24" s="402"/>
      <c r="AA24" s="403"/>
      <c r="AB24" s="401" t="str">
        <f t="shared" si="2"/>
        <v/>
      </c>
      <c r="AC24" s="402"/>
      <c r="AD24" s="402"/>
      <c r="AE24" s="403"/>
      <c r="AF24" s="96"/>
      <c r="AG24" s="96"/>
      <c r="AH24" s="97"/>
      <c r="AI24" s="86" t="str">
        <f t="shared" si="0"/>
        <v/>
      </c>
    </row>
    <row r="25" spans="1:35" ht="16.5" x14ac:dyDescent="0.3">
      <c r="A25" s="62" t="str">
        <f>IF($AI$9&lt;&gt;"",IF(Anagrafica!A112&lt;&gt;"",Anagrafica!A112,""),"")</f>
        <v/>
      </c>
      <c r="B25" s="374" t="str">
        <f>IF(A25&lt;&gt;"",IF(Anagrafica!B112&lt;&gt;"",Anagrafica!B112,""),"")</f>
        <v/>
      </c>
      <c r="C25" s="374"/>
      <c r="D25" s="374"/>
      <c r="E25" s="374"/>
      <c r="F25" s="374"/>
      <c r="G25" s="374"/>
      <c r="H25" s="374"/>
      <c r="I25" s="374"/>
      <c r="J25" s="374"/>
      <c r="K25" s="374"/>
      <c r="L25" s="374"/>
      <c r="M25" s="374"/>
      <c r="N25" s="374"/>
      <c r="O25" s="374"/>
      <c r="P25" s="374"/>
      <c r="Q25" s="374"/>
      <c r="R25" s="374"/>
      <c r="S25" s="376"/>
      <c r="T25" s="401" t="str">
        <f t="shared" si="1"/>
        <v/>
      </c>
      <c r="U25" s="402"/>
      <c r="V25" s="402"/>
      <c r="W25" s="402"/>
      <c r="X25" s="401" t="str">
        <f>IF(T25&lt;&gt;"",ROUND(T25/COUNTA(Anagrafica!$B$89:$C$93),3),"")</f>
        <v/>
      </c>
      <c r="Y25" s="402"/>
      <c r="Z25" s="402"/>
      <c r="AA25" s="403"/>
      <c r="AB25" s="401" t="str">
        <f t="shared" si="2"/>
        <v/>
      </c>
      <c r="AC25" s="402"/>
      <c r="AD25" s="402"/>
      <c r="AE25" s="403"/>
      <c r="AF25" s="96"/>
      <c r="AG25" s="96"/>
      <c r="AH25" s="97"/>
      <c r="AI25" s="86" t="str">
        <f t="shared" si="0"/>
        <v/>
      </c>
    </row>
    <row r="26" spans="1:35" ht="16.5" x14ac:dyDescent="0.3">
      <c r="A26" s="63" t="str">
        <f>IF($AI$9&lt;&gt;"",IF(Anagrafica!A113&lt;&gt;"",Anagrafica!A113,""),"")</f>
        <v/>
      </c>
      <c r="B26" s="379" t="str">
        <f>IF(A26&lt;&gt;"",IF(Anagrafica!B113&lt;&gt;"",Anagrafica!B113,""),"")</f>
        <v/>
      </c>
      <c r="C26" s="379"/>
      <c r="D26" s="379"/>
      <c r="E26" s="379"/>
      <c r="F26" s="379"/>
      <c r="G26" s="379"/>
      <c r="H26" s="379"/>
      <c r="I26" s="379"/>
      <c r="J26" s="379"/>
      <c r="K26" s="379"/>
      <c r="L26" s="379"/>
      <c r="M26" s="379"/>
      <c r="N26" s="379"/>
      <c r="O26" s="379"/>
      <c r="P26" s="379"/>
      <c r="Q26" s="379"/>
      <c r="R26" s="379"/>
      <c r="S26" s="380"/>
      <c r="T26" s="407" t="str">
        <f t="shared" si="1"/>
        <v/>
      </c>
      <c r="U26" s="408"/>
      <c r="V26" s="408"/>
      <c r="W26" s="408"/>
      <c r="X26" s="404" t="str">
        <f>IF(T26&lt;&gt;"",ROUND(T26/COUNTA(Anagrafica!$B$89:$C$93),3),"")</f>
        <v/>
      </c>
      <c r="Y26" s="405"/>
      <c r="Z26" s="405"/>
      <c r="AA26" s="406"/>
      <c r="AB26" s="404" t="str">
        <f t="shared" si="2"/>
        <v/>
      </c>
      <c r="AC26" s="405"/>
      <c r="AD26" s="405"/>
      <c r="AE26" s="406"/>
      <c r="AF26" s="96"/>
      <c r="AG26" s="96"/>
      <c r="AH26" s="97"/>
      <c r="AI26" s="87" t="str">
        <f t="shared" si="0"/>
        <v/>
      </c>
    </row>
    <row r="27" spans="1:35" x14ac:dyDescent="0.2">
      <c r="A27" s="42"/>
      <c r="B27" s="42"/>
      <c r="C27" s="9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378"/>
      <c r="Q27" s="378"/>
      <c r="R27" s="378"/>
      <c r="S27" s="378"/>
      <c r="T27" s="400"/>
      <c r="U27" s="400"/>
      <c r="V27" s="400"/>
      <c r="W27" s="400"/>
      <c r="X27" s="42"/>
      <c r="Y27" s="42"/>
      <c r="Z27" s="42"/>
      <c r="AA27" s="42"/>
      <c r="AB27" s="26"/>
      <c r="AC27" s="26"/>
      <c r="AD27" s="26"/>
      <c r="AE27" s="26"/>
      <c r="AF27" s="104"/>
      <c r="AG27" s="104"/>
      <c r="AH27" s="103"/>
      <c r="AI27" s="42"/>
    </row>
    <row r="29" spans="1:35" s="20" customFormat="1" ht="16.5" x14ac:dyDescent="0.3">
      <c r="A29" s="19" t="str">
        <f>IF(Anagrafica!A89&lt;&gt;"",Anagrafica!A89&amp;" - "&amp;Anagrafica!B89,"")</f>
        <v>1 - Commissario 1</v>
      </c>
      <c r="C29" s="28"/>
      <c r="AG29" s="28"/>
    </row>
    <row r="30" spans="1:35" s="5" customFormat="1" ht="13.5" customHeight="1" x14ac:dyDescent="0.2">
      <c r="A30" s="4" t="s">
        <v>10</v>
      </c>
      <c r="C30" s="60" t="str">
        <f>$A$13</f>
        <v/>
      </c>
      <c r="E30" s="60" t="str">
        <f>+$A$14</f>
        <v/>
      </c>
      <c r="G30" s="60" t="str">
        <f>+$A$15</f>
        <v/>
      </c>
      <c r="I30" s="60" t="str">
        <f>+$A$16</f>
        <v/>
      </c>
      <c r="K30" s="60" t="str">
        <f>+$A$17</f>
        <v/>
      </c>
      <c r="M30" s="60" t="str">
        <f>+$A$18</f>
        <v/>
      </c>
      <c r="O30" s="60" t="str">
        <f>+$A$19</f>
        <v/>
      </c>
      <c r="Q30" s="60" t="str">
        <f>+$A$20</f>
        <v/>
      </c>
      <c r="S30" s="60" t="str">
        <f>+$A$21</f>
        <v/>
      </c>
      <c r="U30" s="60" t="str">
        <f>+$A$22</f>
        <v/>
      </c>
      <c r="W30" s="60" t="str">
        <f>+$A$23</f>
        <v/>
      </c>
      <c r="Y30" s="60" t="str">
        <f>+$A$24</f>
        <v/>
      </c>
      <c r="AA30" s="60" t="str">
        <f>+$A$25</f>
        <v/>
      </c>
      <c r="AC30" s="60" t="str">
        <f>+$A$26</f>
        <v/>
      </c>
      <c r="AE30" s="26"/>
      <c r="AG30" s="4" t="s">
        <v>10</v>
      </c>
      <c r="AH30" s="5" t="s">
        <v>1</v>
      </c>
      <c r="AI30" s="5" t="s">
        <v>0</v>
      </c>
    </row>
    <row r="31" spans="1:35" ht="13.5" x14ac:dyDescent="0.25">
      <c r="A31" s="59" t="str">
        <f>+$A$12</f>
        <v/>
      </c>
      <c r="B31" s="22"/>
      <c r="C31" s="23"/>
      <c r="D31" s="22"/>
      <c r="E31" s="23"/>
      <c r="F31" s="22"/>
      <c r="G31" s="23"/>
      <c r="H31" s="22"/>
      <c r="I31" s="23"/>
      <c r="J31" s="22"/>
      <c r="K31" s="23"/>
      <c r="L31" s="22"/>
      <c r="M31" s="23"/>
      <c r="N31" s="22"/>
      <c r="O31" s="23"/>
      <c r="P31" s="22"/>
      <c r="Q31" s="23"/>
      <c r="R31" s="22"/>
      <c r="S31" s="23"/>
      <c r="T31" s="22"/>
      <c r="U31" s="23"/>
      <c r="V31" s="22"/>
      <c r="W31" s="23"/>
      <c r="X31" s="22"/>
      <c r="Y31" s="23"/>
      <c r="Z31" s="22"/>
      <c r="AA31" s="23"/>
      <c r="AB31" s="22"/>
      <c r="AC31" s="23"/>
      <c r="AE31" s="29" t="str">
        <f t="shared" ref="AE31:AE44" si="3">IF(OR(A31="",AND(A31&lt;&gt;"",A32="")),"",SUM(B31,D31,F31,H31,J31,L31,N31,P31,R31,T31,V31,X31,Z31,AB31))</f>
        <v/>
      </c>
      <c r="AG31" s="6" t="str">
        <f>+$A$12</f>
        <v/>
      </c>
      <c r="AH31" s="6" t="str">
        <f>IF(A31&lt;&gt;"",AE31,"")</f>
        <v/>
      </c>
      <c r="AI31" s="105" t="str">
        <f>IF(AH31="","",IF(AH31&gt;0,ROUND(AH31/LARGE(AH31:AH45,1),3),0))</f>
        <v/>
      </c>
    </row>
    <row r="32" spans="1:35" ht="13.5" x14ac:dyDescent="0.25">
      <c r="A32" s="59" t="str">
        <f>+$A$13</f>
        <v/>
      </c>
      <c r="B32" s="24"/>
      <c r="C32" s="24"/>
      <c r="D32" s="22"/>
      <c r="E32" s="23"/>
      <c r="F32" s="22"/>
      <c r="G32" s="23"/>
      <c r="H32" s="22"/>
      <c r="I32" s="23"/>
      <c r="J32" s="22"/>
      <c r="K32" s="23"/>
      <c r="L32" s="22"/>
      <c r="M32" s="23"/>
      <c r="N32" s="22"/>
      <c r="O32" s="23"/>
      <c r="P32" s="22"/>
      <c r="Q32" s="23"/>
      <c r="R32" s="22"/>
      <c r="S32" s="23"/>
      <c r="T32" s="22"/>
      <c r="U32" s="23"/>
      <c r="V32" s="22"/>
      <c r="W32" s="23"/>
      <c r="X32" s="22"/>
      <c r="Y32" s="23"/>
      <c r="Z32" s="22"/>
      <c r="AA32" s="23"/>
      <c r="AB32" s="22"/>
      <c r="AC32" s="23"/>
      <c r="AE32" s="29" t="str">
        <f t="shared" si="3"/>
        <v/>
      </c>
      <c r="AG32" s="7" t="str">
        <f>+$A$13</f>
        <v/>
      </c>
      <c r="AH32" s="7" t="str">
        <f>IF(A32&lt;&gt;"",IF(AE32&lt;&gt;"",AE32,0)+IF(C46&lt;&gt;"",C46,0),"")</f>
        <v/>
      </c>
      <c r="AI32" s="106" t="str">
        <f>IF(AH32="","",IF(AH32&gt;0,ROUND(AH32/LARGE(AH31:AH45,1),3),0))</f>
        <v/>
      </c>
    </row>
    <row r="33" spans="1:35" ht="13.5" x14ac:dyDescent="0.25">
      <c r="A33" s="59" t="str">
        <f>+$A$14</f>
        <v/>
      </c>
      <c r="B33" s="24"/>
      <c r="C33" s="24"/>
      <c r="D33" s="24"/>
      <c r="E33" s="24"/>
      <c r="F33" s="22"/>
      <c r="G33" s="23"/>
      <c r="H33" s="22"/>
      <c r="I33" s="23"/>
      <c r="J33" s="22"/>
      <c r="K33" s="23"/>
      <c r="L33" s="22"/>
      <c r="M33" s="23"/>
      <c r="N33" s="22"/>
      <c r="O33" s="23"/>
      <c r="P33" s="22"/>
      <c r="Q33" s="23"/>
      <c r="R33" s="22"/>
      <c r="S33" s="23"/>
      <c r="T33" s="22"/>
      <c r="U33" s="23"/>
      <c r="V33" s="22"/>
      <c r="W33" s="23"/>
      <c r="X33" s="22"/>
      <c r="Y33" s="23"/>
      <c r="Z33" s="22"/>
      <c r="AA33" s="23"/>
      <c r="AB33" s="22"/>
      <c r="AC33" s="23"/>
      <c r="AE33" s="29" t="str">
        <f t="shared" si="3"/>
        <v/>
      </c>
      <c r="AG33" s="7" t="str">
        <f>+$A$14</f>
        <v/>
      </c>
      <c r="AH33" s="7" t="str">
        <f>IF(A33&lt;&gt;"",IF(AE33&lt;&gt;"",AE33,0)+IF(E46&lt;&gt;"",E46,0),"")</f>
        <v/>
      </c>
      <c r="AI33" s="106" t="str">
        <f>IF(AH33="","",IF(AH33&gt;0,ROUND(AH33/LARGE(AH31:AH45,1),3),0))</f>
        <v/>
      </c>
    </row>
    <row r="34" spans="1:35" ht="13.5" x14ac:dyDescent="0.25">
      <c r="A34" s="59" t="str">
        <f>+$A$15</f>
        <v/>
      </c>
      <c r="B34" s="24"/>
      <c r="C34" s="24"/>
      <c r="D34" s="24"/>
      <c r="E34" s="24"/>
      <c r="F34" s="24"/>
      <c r="G34" s="24"/>
      <c r="H34" s="22"/>
      <c r="I34" s="23"/>
      <c r="J34" s="22"/>
      <c r="K34" s="23"/>
      <c r="L34" s="22"/>
      <c r="M34" s="23"/>
      <c r="N34" s="22"/>
      <c r="O34" s="23"/>
      <c r="P34" s="22"/>
      <c r="Q34" s="23"/>
      <c r="R34" s="22"/>
      <c r="S34" s="23"/>
      <c r="T34" s="22"/>
      <c r="U34" s="23"/>
      <c r="V34" s="22"/>
      <c r="W34" s="23"/>
      <c r="X34" s="22"/>
      <c r="Y34" s="23"/>
      <c r="Z34" s="22"/>
      <c r="AA34" s="23"/>
      <c r="AB34" s="22"/>
      <c r="AC34" s="23"/>
      <c r="AE34" s="29" t="str">
        <f t="shared" si="3"/>
        <v/>
      </c>
      <c r="AG34" s="7" t="str">
        <f>+$A$15</f>
        <v/>
      </c>
      <c r="AH34" s="7" t="str">
        <f>IF(A34&lt;&gt;"",IF(AE34&lt;&gt;"",AE34,0)+IF(G46&lt;&gt;"",G46,0),"")</f>
        <v/>
      </c>
      <c r="AI34" s="106" t="str">
        <f>IF(AH34="","",IF(AH34&gt;0,ROUND(AH34/LARGE(AH31:AH45,1),3),0))</f>
        <v/>
      </c>
    </row>
    <row r="35" spans="1:35" ht="13.5" x14ac:dyDescent="0.25">
      <c r="A35" s="59" t="str">
        <f>+$A$16</f>
        <v/>
      </c>
      <c r="B35" s="24"/>
      <c r="C35" s="24"/>
      <c r="D35" s="24"/>
      <c r="E35" s="24"/>
      <c r="F35" s="24"/>
      <c r="G35" s="24"/>
      <c r="H35" s="24"/>
      <c r="I35" s="24"/>
      <c r="J35" s="22"/>
      <c r="K35" s="23"/>
      <c r="L35" s="22"/>
      <c r="M35" s="23"/>
      <c r="N35" s="22"/>
      <c r="O35" s="23"/>
      <c r="P35" s="22"/>
      <c r="Q35" s="23"/>
      <c r="R35" s="22"/>
      <c r="S35" s="23"/>
      <c r="T35" s="22"/>
      <c r="U35" s="23"/>
      <c r="V35" s="22"/>
      <c r="W35" s="23"/>
      <c r="X35" s="22"/>
      <c r="Y35" s="23"/>
      <c r="Z35" s="22"/>
      <c r="AA35" s="23"/>
      <c r="AB35" s="22"/>
      <c r="AC35" s="23"/>
      <c r="AE35" s="29" t="str">
        <f t="shared" si="3"/>
        <v/>
      </c>
      <c r="AG35" s="7" t="str">
        <f>+$A$16</f>
        <v/>
      </c>
      <c r="AH35" s="7" t="str">
        <f>IF(A35&lt;&gt;"",IF(AE35&lt;&gt;"",AE35,0)+IF(I46&lt;&gt;"",I46,0),"")</f>
        <v/>
      </c>
      <c r="AI35" s="106" t="str">
        <f>IF(AH35="","",IF(AH35&gt;0,ROUND(AH35/LARGE(AH31:AH45,1),3),0))</f>
        <v/>
      </c>
    </row>
    <row r="36" spans="1:35" ht="13.5" x14ac:dyDescent="0.25">
      <c r="A36" s="59" t="str">
        <f>+$A$17</f>
        <v/>
      </c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2"/>
      <c r="M36" s="23"/>
      <c r="N36" s="22"/>
      <c r="O36" s="23"/>
      <c r="P36" s="22"/>
      <c r="Q36" s="23"/>
      <c r="R36" s="22"/>
      <c r="S36" s="23"/>
      <c r="T36" s="22"/>
      <c r="U36" s="23"/>
      <c r="V36" s="22"/>
      <c r="W36" s="23"/>
      <c r="X36" s="22"/>
      <c r="Y36" s="23"/>
      <c r="Z36" s="22"/>
      <c r="AA36" s="23"/>
      <c r="AB36" s="22"/>
      <c r="AC36" s="23"/>
      <c r="AE36" s="29" t="str">
        <f t="shared" si="3"/>
        <v/>
      </c>
      <c r="AG36" s="7" t="str">
        <f>+$A$17</f>
        <v/>
      </c>
      <c r="AH36" s="7" t="str">
        <f>IF(A36&lt;&gt;"",IF(AE36&lt;&gt;"",AE36,0)+IF(K46&lt;&gt;"",K46,0),"")</f>
        <v/>
      </c>
      <c r="AI36" s="106" t="str">
        <f>IF(AH36="","",IF(AH36&gt;0,ROUND(AH36/LARGE(AH31:AH45,1),3),0))</f>
        <v/>
      </c>
    </row>
    <row r="37" spans="1:35" ht="13.5" x14ac:dyDescent="0.25">
      <c r="A37" s="59" t="str">
        <f>+$A$18</f>
        <v/>
      </c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2"/>
      <c r="O37" s="23"/>
      <c r="P37" s="22"/>
      <c r="Q37" s="23"/>
      <c r="R37" s="22"/>
      <c r="S37" s="23"/>
      <c r="T37" s="22"/>
      <c r="U37" s="23"/>
      <c r="V37" s="22"/>
      <c r="W37" s="23"/>
      <c r="X37" s="22"/>
      <c r="Y37" s="23"/>
      <c r="Z37" s="22"/>
      <c r="AA37" s="23"/>
      <c r="AB37" s="22"/>
      <c r="AC37" s="23"/>
      <c r="AE37" s="29" t="str">
        <f t="shared" si="3"/>
        <v/>
      </c>
      <c r="AG37" s="7" t="str">
        <f>+$A$18</f>
        <v/>
      </c>
      <c r="AH37" s="7" t="str">
        <f>IF(A37&lt;&gt;"",IF(AE37&lt;&gt;"",AE37,0)+IF(M46&lt;&gt;"",M46,0),"")</f>
        <v/>
      </c>
      <c r="AI37" s="106" t="str">
        <f>IF(AH37="","",IF(AH37&gt;0,ROUND(AH37/LARGE(AH31:AH45,1),3),0))</f>
        <v/>
      </c>
    </row>
    <row r="38" spans="1:35" ht="13.5" x14ac:dyDescent="0.25">
      <c r="A38" s="59" t="str">
        <f>+$A$19</f>
        <v/>
      </c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2"/>
      <c r="Q38" s="23"/>
      <c r="R38" s="22"/>
      <c r="S38" s="23"/>
      <c r="T38" s="22"/>
      <c r="U38" s="23"/>
      <c r="V38" s="22"/>
      <c r="W38" s="23"/>
      <c r="X38" s="22"/>
      <c r="Y38" s="23"/>
      <c r="Z38" s="22"/>
      <c r="AA38" s="23"/>
      <c r="AB38" s="22"/>
      <c r="AC38" s="23"/>
      <c r="AE38" s="29" t="str">
        <f t="shared" si="3"/>
        <v/>
      </c>
      <c r="AG38" s="7" t="str">
        <f>+$A$19</f>
        <v/>
      </c>
      <c r="AH38" s="7" t="str">
        <f>IF(A38&lt;&gt;"",IF(AE38&lt;&gt;"",AE38,0)+IF(O46&lt;&gt;"",O46,0),"")</f>
        <v/>
      </c>
      <c r="AI38" s="106" t="str">
        <f>IF(AH38="","",IF(AH38&gt;0,ROUND(AH38/LARGE(AH31:AH45,1),3),0))</f>
        <v/>
      </c>
    </row>
    <row r="39" spans="1:35" ht="13.5" x14ac:dyDescent="0.25">
      <c r="A39" s="59" t="str">
        <f>+$A$20</f>
        <v/>
      </c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2"/>
      <c r="S39" s="23"/>
      <c r="T39" s="22"/>
      <c r="U39" s="23"/>
      <c r="V39" s="22"/>
      <c r="W39" s="23"/>
      <c r="X39" s="22"/>
      <c r="Y39" s="23"/>
      <c r="Z39" s="22"/>
      <c r="AA39" s="23"/>
      <c r="AB39" s="22"/>
      <c r="AC39" s="23"/>
      <c r="AE39" s="29" t="str">
        <f t="shared" si="3"/>
        <v/>
      </c>
      <c r="AG39" s="7" t="str">
        <f>+$A$20</f>
        <v/>
      </c>
      <c r="AH39" s="7" t="str">
        <f>IF(A39&lt;&gt;"",IF(AE39&lt;&gt;"",AE39,0)+IF(Q46&lt;&gt;"",Q46,0),"")</f>
        <v/>
      </c>
      <c r="AI39" s="106" t="str">
        <f>IF(AH39="","",IF(AH39&gt;0,ROUND(AH39/LARGE(AH31:AH45,1),3),0))</f>
        <v/>
      </c>
    </row>
    <row r="40" spans="1:35" ht="13.5" x14ac:dyDescent="0.25">
      <c r="A40" s="59" t="str">
        <f>+$A$21</f>
        <v/>
      </c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2"/>
      <c r="U40" s="23"/>
      <c r="V40" s="22"/>
      <c r="W40" s="23"/>
      <c r="X40" s="22"/>
      <c r="Y40" s="23"/>
      <c r="Z40" s="22"/>
      <c r="AA40" s="23"/>
      <c r="AB40" s="22"/>
      <c r="AC40" s="23"/>
      <c r="AE40" s="29" t="str">
        <f t="shared" si="3"/>
        <v/>
      </c>
      <c r="AG40" s="7" t="str">
        <f>+$A$21</f>
        <v/>
      </c>
      <c r="AH40" s="7" t="str">
        <f>IF(A40&lt;&gt;"",IF(AE40&lt;&gt;"",AE40,0)+IF(S46&lt;&gt;"",S46,0),"")</f>
        <v/>
      </c>
      <c r="AI40" s="106" t="str">
        <f>IF(AH40="","",IF(AH40&gt;0,ROUND(AH40/LARGE(AH31:AH45,1),3),0))</f>
        <v/>
      </c>
    </row>
    <row r="41" spans="1:35" ht="13.5" x14ac:dyDescent="0.25">
      <c r="A41" s="59" t="str">
        <f>+$A$22</f>
        <v/>
      </c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2"/>
      <c r="W41" s="23"/>
      <c r="X41" s="22"/>
      <c r="Y41" s="23"/>
      <c r="Z41" s="22"/>
      <c r="AA41" s="23"/>
      <c r="AB41" s="22"/>
      <c r="AC41" s="23"/>
      <c r="AE41" s="29" t="str">
        <f t="shared" si="3"/>
        <v/>
      </c>
      <c r="AG41" s="7" t="str">
        <f>+$A$22</f>
        <v/>
      </c>
      <c r="AH41" s="7" t="str">
        <f>IF(A41&lt;&gt;"",IF(AE41&lt;&gt;"",AE41,0)+IF(U46&lt;&gt;"",U46,0),"")</f>
        <v/>
      </c>
      <c r="AI41" s="106" t="str">
        <f>IF(AH41="","",IF(AH41&gt;0,ROUND(AH41/LARGE(AH31:AH45,1),3),0))</f>
        <v/>
      </c>
    </row>
    <row r="42" spans="1:35" ht="13.5" x14ac:dyDescent="0.25">
      <c r="A42" s="59" t="str">
        <f>+$A$23</f>
        <v/>
      </c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2"/>
      <c r="Y42" s="23"/>
      <c r="Z42" s="22"/>
      <c r="AA42" s="23"/>
      <c r="AB42" s="22"/>
      <c r="AC42" s="23"/>
      <c r="AE42" s="29" t="str">
        <f t="shared" si="3"/>
        <v/>
      </c>
      <c r="AG42" s="7" t="str">
        <f>+$A$23</f>
        <v/>
      </c>
      <c r="AH42" s="7" t="str">
        <f>IF(A42&lt;&gt;"",IF(AE42&lt;&gt;"",AE42,0)+IF(W46&lt;&gt;"",W46,0),"")</f>
        <v/>
      </c>
      <c r="AI42" s="106" t="str">
        <f>IF(AH42="","",IF(AH42&gt;0,ROUND(AH42/LARGE(AH31:AH45,1),3),0))</f>
        <v/>
      </c>
    </row>
    <row r="43" spans="1:35" ht="13.5" x14ac:dyDescent="0.25">
      <c r="A43" s="59" t="str">
        <f>+$A$24</f>
        <v/>
      </c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2"/>
      <c r="AA43" s="23"/>
      <c r="AB43" s="22"/>
      <c r="AC43" s="23"/>
      <c r="AE43" s="29" t="str">
        <f t="shared" si="3"/>
        <v/>
      </c>
      <c r="AG43" s="7" t="str">
        <f>+$A$24</f>
        <v/>
      </c>
      <c r="AH43" s="7" t="str">
        <f>IF(A43&lt;&gt;"",IF(AE43&lt;&gt;"",AE43,0)+IF(Y46&lt;&gt;"",Y46,0),"")</f>
        <v/>
      </c>
      <c r="AI43" s="106" t="str">
        <f>IF(AH43="","",IF(AH43&gt;0,ROUND(AH43/LARGE(AH31:AH45,1),3),0))</f>
        <v/>
      </c>
    </row>
    <row r="44" spans="1:35" ht="13.5" x14ac:dyDescent="0.25">
      <c r="A44" s="59" t="str">
        <f>+$A$25</f>
        <v/>
      </c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2"/>
      <c r="AC44" s="23"/>
      <c r="AE44" s="29" t="str">
        <f t="shared" si="3"/>
        <v/>
      </c>
      <c r="AG44" s="7" t="str">
        <f>+$A$25</f>
        <v/>
      </c>
      <c r="AH44" s="7" t="str">
        <f>IF(A44&lt;&gt;"",IF(AE44&lt;&gt;"",AE44,0)+IF(AA46&lt;&gt;"",AA46,0),"")</f>
        <v/>
      </c>
      <c r="AI44" s="106" t="str">
        <f>IF(AH44="","",IF(AH44&gt;0,ROUND(AH44/LARGE(AH31:AH45,1),3),0))</f>
        <v/>
      </c>
    </row>
    <row r="45" spans="1:35" x14ac:dyDescent="0.2">
      <c r="A45" s="59" t="str">
        <f>+$A$26</f>
        <v/>
      </c>
      <c r="C45" s="3"/>
      <c r="AE45" s="26"/>
      <c r="AG45" s="40" t="str">
        <f>+$A$26</f>
        <v/>
      </c>
      <c r="AH45" s="40" t="str">
        <f>IF(A45&lt;&gt;"",IF(AE45&lt;&gt;"",AE45,0)+IF(AC46&lt;&gt;"",AC46,0),"")</f>
        <v/>
      </c>
      <c r="AI45" s="107" t="str">
        <f>IF(AH45="","",IF(AH45&gt;0,ROUND(AH45/LARGE(AH31:AH45,1),3),0))</f>
        <v/>
      </c>
    </row>
    <row r="46" spans="1:35" s="26" customFormat="1" x14ac:dyDescent="0.2">
      <c r="C46" s="27" t="str">
        <f>IF(C30="","",SUM(C31:C44))</f>
        <v/>
      </c>
      <c r="E46" s="27" t="str">
        <f>IF(E30="","",SUM(E31:E44))</f>
        <v/>
      </c>
      <c r="G46" s="27" t="str">
        <f>IF(G30="","",SUM(G31:G44))</f>
        <v/>
      </c>
      <c r="I46" s="27" t="str">
        <f>IF(I30="","",SUM(I31:I44))</f>
        <v/>
      </c>
      <c r="K46" s="27" t="str">
        <f>IF(K30="","",SUM(K31:K44))</f>
        <v/>
      </c>
      <c r="M46" s="27" t="str">
        <f>IF(M30="","",SUM(M31:M44))</f>
        <v/>
      </c>
      <c r="O46" s="27" t="str">
        <f>IF(O30="","",SUM(O31:O44))</f>
        <v/>
      </c>
      <c r="Q46" s="27" t="str">
        <f>IF(Q30="","",SUM(Q31:Q44))</f>
        <v/>
      </c>
      <c r="S46" s="27" t="str">
        <f>IF(S30="","",SUM(S31:S44))</f>
        <v/>
      </c>
      <c r="U46" s="27" t="str">
        <f>IF(U30="","",SUM(U31:U44))</f>
        <v/>
      </c>
      <c r="W46" s="27" t="str">
        <f>IF(W30="","",SUM(W31:W44))</f>
        <v/>
      </c>
      <c r="X46" s="27"/>
      <c r="Y46" s="27" t="str">
        <f>IF(Y30="","",SUM(Y31:Y44))</f>
        <v/>
      </c>
      <c r="AA46" s="27" t="str">
        <f>IF(AA30="","",SUM(AA31:AA44))</f>
        <v/>
      </c>
      <c r="AC46" s="27" t="str">
        <f>IF(AC30="","",SUM(AC31:AC44))</f>
        <v/>
      </c>
      <c r="AG46" s="41"/>
      <c r="AH46" s="93"/>
      <c r="AI46" s="41"/>
    </row>
    <row r="47" spans="1:35" ht="24" customHeight="1" x14ac:dyDescent="0.2">
      <c r="AC47" s="8" t="str">
        <f>"Firma ("&amp;Anagrafica!B89&amp;")"</f>
        <v>Firma (Commissario 1)</v>
      </c>
      <c r="AE47" s="88"/>
      <c r="AF47" s="88"/>
      <c r="AG47" s="89"/>
      <c r="AH47" s="88"/>
      <c r="AI47" s="88"/>
    </row>
    <row r="48" spans="1:35" ht="18.75" x14ac:dyDescent="0.3">
      <c r="A48" s="19" t="str">
        <f>IF(Anagrafica!A90&lt;&gt;"",Anagrafica!A90&amp;" - "&amp;Anagrafica!B90,"")</f>
        <v>2 - Commissario 2</v>
      </c>
      <c r="B48" s="20"/>
      <c r="D48" s="1"/>
      <c r="AE48" s="90"/>
      <c r="AF48" s="90"/>
      <c r="AG48" s="91"/>
      <c r="AH48" s="90"/>
      <c r="AI48" s="90"/>
    </row>
    <row r="49" spans="1:35" s="5" customFormat="1" ht="13.5" customHeight="1" x14ac:dyDescent="0.2">
      <c r="A49" s="4" t="s">
        <v>10</v>
      </c>
      <c r="C49" s="60" t="str">
        <f>$A$13</f>
        <v/>
      </c>
      <c r="E49" s="60" t="str">
        <f>+$A$14</f>
        <v/>
      </c>
      <c r="G49" s="60" t="str">
        <f>+$A$15</f>
        <v/>
      </c>
      <c r="I49" s="60" t="str">
        <f>+$A$16</f>
        <v/>
      </c>
      <c r="K49" s="60" t="str">
        <f>+$A$17</f>
        <v/>
      </c>
      <c r="M49" s="60" t="str">
        <f>+$A$18</f>
        <v/>
      </c>
      <c r="O49" s="60" t="str">
        <f>+$A$19</f>
        <v/>
      </c>
      <c r="Q49" s="60" t="str">
        <f>+$A$20</f>
        <v/>
      </c>
      <c r="S49" s="60" t="str">
        <f>+$A$21</f>
        <v/>
      </c>
      <c r="U49" s="60" t="str">
        <f>+$A$22</f>
        <v/>
      </c>
      <c r="W49" s="60" t="str">
        <f>+$A$23</f>
        <v/>
      </c>
      <c r="Y49" s="60" t="str">
        <f>+$A$24</f>
        <v/>
      </c>
      <c r="AA49" s="60" t="str">
        <f>+$A$25</f>
        <v/>
      </c>
      <c r="AC49" s="60" t="str">
        <f>+$A$26</f>
        <v/>
      </c>
      <c r="AE49" s="26"/>
      <c r="AG49" s="4" t="s">
        <v>10</v>
      </c>
      <c r="AH49" s="5" t="s">
        <v>1</v>
      </c>
      <c r="AI49" s="5" t="s">
        <v>0</v>
      </c>
    </row>
    <row r="50" spans="1:35" ht="13.5" x14ac:dyDescent="0.25">
      <c r="A50" s="59" t="str">
        <f>+$A$12</f>
        <v/>
      </c>
      <c r="B50" s="22"/>
      <c r="C50" s="23"/>
      <c r="D50" s="22"/>
      <c r="E50" s="23"/>
      <c r="F50" s="22"/>
      <c r="G50" s="23"/>
      <c r="H50" s="22"/>
      <c r="I50" s="23"/>
      <c r="J50" s="22"/>
      <c r="K50" s="23"/>
      <c r="L50" s="22"/>
      <c r="M50" s="23"/>
      <c r="N50" s="22"/>
      <c r="O50" s="23"/>
      <c r="P50" s="22"/>
      <c r="Q50" s="23"/>
      <c r="R50" s="22"/>
      <c r="S50" s="23"/>
      <c r="T50" s="22"/>
      <c r="U50" s="23"/>
      <c r="V50" s="22"/>
      <c r="W50" s="23"/>
      <c r="X50" s="22"/>
      <c r="Y50" s="23"/>
      <c r="Z50" s="22"/>
      <c r="AA50" s="23"/>
      <c r="AB50" s="22"/>
      <c r="AC50" s="23"/>
      <c r="AE50" s="29" t="str">
        <f t="shared" ref="AE50:AE63" si="4">IF(OR(A50="",AND(A50&lt;&gt;"",A51="")),"",SUM(B50,D50,F50,H50,J50,L50,N50,P50,R50,T50,V50,X50,Z50,AB50))</f>
        <v/>
      </c>
      <c r="AG50" s="6" t="str">
        <f>+$A$12</f>
        <v/>
      </c>
      <c r="AH50" s="6" t="str">
        <f>IF(A50&lt;&gt;"",AE50,"")</f>
        <v/>
      </c>
      <c r="AI50" s="105" t="str">
        <f>IF(AH50="","",IF(AH50&gt;0,ROUND(AH50/LARGE(AH50:AH64,1),3),0))</f>
        <v/>
      </c>
    </row>
    <row r="51" spans="1:35" ht="13.5" x14ac:dyDescent="0.25">
      <c r="A51" s="59" t="str">
        <f>+$A$13</f>
        <v/>
      </c>
      <c r="B51" s="24"/>
      <c r="C51" s="24"/>
      <c r="D51" s="22"/>
      <c r="E51" s="23"/>
      <c r="F51" s="22"/>
      <c r="G51" s="23"/>
      <c r="H51" s="22"/>
      <c r="I51" s="23"/>
      <c r="J51" s="22"/>
      <c r="K51" s="23"/>
      <c r="L51" s="22"/>
      <c r="M51" s="23"/>
      <c r="N51" s="22"/>
      <c r="O51" s="23"/>
      <c r="P51" s="22"/>
      <c r="Q51" s="23"/>
      <c r="R51" s="22"/>
      <c r="S51" s="23"/>
      <c r="T51" s="22"/>
      <c r="U51" s="23"/>
      <c r="V51" s="22"/>
      <c r="W51" s="23"/>
      <c r="X51" s="22"/>
      <c r="Y51" s="23"/>
      <c r="Z51" s="22"/>
      <c r="AA51" s="23"/>
      <c r="AB51" s="22"/>
      <c r="AC51" s="23"/>
      <c r="AE51" s="29" t="str">
        <f t="shared" si="4"/>
        <v/>
      </c>
      <c r="AG51" s="7" t="str">
        <f>+$A$13</f>
        <v/>
      </c>
      <c r="AH51" s="7" t="str">
        <f>IF(A51&lt;&gt;"",IF(AE51&lt;&gt;"",AE51,0)+IF(C65&lt;&gt;"",C65,0),"")</f>
        <v/>
      </c>
      <c r="AI51" s="106" t="str">
        <f>IF(AH51="","",IF(AH51&gt;0,ROUND(AH51/LARGE(AH50:AH64,1),3),0))</f>
        <v/>
      </c>
    </row>
    <row r="52" spans="1:35" ht="13.5" x14ac:dyDescent="0.25">
      <c r="A52" s="59" t="str">
        <f>+$A$14</f>
        <v/>
      </c>
      <c r="B52" s="24"/>
      <c r="C52" s="24"/>
      <c r="D52" s="24"/>
      <c r="E52" s="24"/>
      <c r="F52" s="22"/>
      <c r="G52" s="23"/>
      <c r="H52" s="22"/>
      <c r="I52" s="23"/>
      <c r="J52" s="22"/>
      <c r="K52" s="23"/>
      <c r="L52" s="22"/>
      <c r="M52" s="23"/>
      <c r="N52" s="22"/>
      <c r="O52" s="23"/>
      <c r="P52" s="22"/>
      <c r="Q52" s="23"/>
      <c r="R52" s="22"/>
      <c r="S52" s="23"/>
      <c r="T52" s="22"/>
      <c r="U52" s="23"/>
      <c r="V52" s="22"/>
      <c r="W52" s="23"/>
      <c r="X52" s="22"/>
      <c r="Y52" s="23"/>
      <c r="Z52" s="22"/>
      <c r="AA52" s="23"/>
      <c r="AB52" s="22"/>
      <c r="AC52" s="23"/>
      <c r="AE52" s="29" t="str">
        <f t="shared" si="4"/>
        <v/>
      </c>
      <c r="AG52" s="7" t="str">
        <f>+$A$14</f>
        <v/>
      </c>
      <c r="AH52" s="7" t="str">
        <f>IF(A52&lt;&gt;"",IF(AE52&lt;&gt;"",AE52,0)+IF(E65&lt;&gt;"",E65,0),"")</f>
        <v/>
      </c>
      <c r="AI52" s="106" t="str">
        <f>IF(AH52="","",IF(AH52&gt;0,ROUND(AH52/LARGE(AH50:AH64,1),3),0))</f>
        <v/>
      </c>
    </row>
    <row r="53" spans="1:35" ht="13.5" x14ac:dyDescent="0.25">
      <c r="A53" s="59" t="str">
        <f>+$A$15</f>
        <v/>
      </c>
      <c r="B53" s="24"/>
      <c r="C53" s="24"/>
      <c r="D53" s="24"/>
      <c r="E53" s="24"/>
      <c r="F53" s="24"/>
      <c r="G53" s="24"/>
      <c r="H53" s="22"/>
      <c r="I53" s="23"/>
      <c r="J53" s="22"/>
      <c r="K53" s="23"/>
      <c r="L53" s="22"/>
      <c r="M53" s="23"/>
      <c r="N53" s="22"/>
      <c r="O53" s="23"/>
      <c r="P53" s="22"/>
      <c r="Q53" s="23"/>
      <c r="R53" s="22"/>
      <c r="S53" s="23"/>
      <c r="T53" s="22"/>
      <c r="U53" s="23"/>
      <c r="V53" s="22"/>
      <c r="W53" s="23"/>
      <c r="X53" s="22"/>
      <c r="Y53" s="23"/>
      <c r="Z53" s="22"/>
      <c r="AA53" s="23"/>
      <c r="AB53" s="22"/>
      <c r="AC53" s="23"/>
      <c r="AE53" s="29" t="str">
        <f t="shared" si="4"/>
        <v/>
      </c>
      <c r="AG53" s="7" t="str">
        <f>+$A$15</f>
        <v/>
      </c>
      <c r="AH53" s="7" t="str">
        <f>IF(A53&lt;&gt;"",IF(AE53&lt;&gt;"",AE53,0)+IF(G65&lt;&gt;"",G65,0),"")</f>
        <v/>
      </c>
      <c r="AI53" s="106" t="str">
        <f>IF(AH53="","",IF(AH53&gt;0,ROUND(AH53/LARGE(AH50:AH64,1),3),0))</f>
        <v/>
      </c>
    </row>
    <row r="54" spans="1:35" ht="13.5" x14ac:dyDescent="0.25">
      <c r="A54" s="59" t="str">
        <f>+$A$16</f>
        <v/>
      </c>
      <c r="B54" s="24"/>
      <c r="C54" s="24"/>
      <c r="D54" s="24"/>
      <c r="E54" s="24"/>
      <c r="F54" s="24"/>
      <c r="G54" s="24"/>
      <c r="H54" s="24"/>
      <c r="I54" s="24"/>
      <c r="J54" s="22"/>
      <c r="K54" s="23"/>
      <c r="L54" s="22"/>
      <c r="M54" s="23"/>
      <c r="N54" s="22"/>
      <c r="O54" s="23"/>
      <c r="P54" s="22"/>
      <c r="Q54" s="23"/>
      <c r="R54" s="22"/>
      <c r="S54" s="23"/>
      <c r="T54" s="22"/>
      <c r="U54" s="23"/>
      <c r="V54" s="22"/>
      <c r="W54" s="23"/>
      <c r="X54" s="22"/>
      <c r="Y54" s="23"/>
      <c r="Z54" s="22"/>
      <c r="AA54" s="23"/>
      <c r="AB54" s="22"/>
      <c r="AC54" s="23"/>
      <c r="AE54" s="29" t="str">
        <f t="shared" si="4"/>
        <v/>
      </c>
      <c r="AG54" s="7" t="str">
        <f>+$A$16</f>
        <v/>
      </c>
      <c r="AH54" s="7" t="str">
        <f>IF(A54&lt;&gt;"",IF(AE54&lt;&gt;"",AE54,0)+IF(I65&lt;&gt;"",I65,0),"")</f>
        <v/>
      </c>
      <c r="AI54" s="106" t="str">
        <f>IF(AH54="","",IF(AH54&gt;0,ROUND(AH54/LARGE(AH50:AH64,1),3),0))</f>
        <v/>
      </c>
    </row>
    <row r="55" spans="1:35" ht="13.5" x14ac:dyDescent="0.25">
      <c r="A55" s="59" t="str">
        <f>+$A$17</f>
        <v/>
      </c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2"/>
      <c r="M55" s="23"/>
      <c r="N55" s="22"/>
      <c r="O55" s="23"/>
      <c r="P55" s="22"/>
      <c r="Q55" s="23"/>
      <c r="R55" s="22"/>
      <c r="S55" s="23"/>
      <c r="T55" s="22"/>
      <c r="U55" s="23"/>
      <c r="V55" s="22"/>
      <c r="W55" s="23"/>
      <c r="X55" s="22"/>
      <c r="Y55" s="23"/>
      <c r="Z55" s="22"/>
      <c r="AA55" s="23"/>
      <c r="AB55" s="22"/>
      <c r="AC55" s="23"/>
      <c r="AE55" s="29" t="str">
        <f t="shared" si="4"/>
        <v/>
      </c>
      <c r="AG55" s="7" t="str">
        <f>+$A$17</f>
        <v/>
      </c>
      <c r="AH55" s="7" t="str">
        <f>IF(A55&lt;&gt;"",IF(AE55&lt;&gt;"",AE55,0)+IF(K65&lt;&gt;"",K65,0),"")</f>
        <v/>
      </c>
      <c r="AI55" s="106" t="str">
        <f>IF(AH55="","",IF(AH55&gt;0,ROUND(AH55/LARGE(AH50:AH64,1),3),0))</f>
        <v/>
      </c>
    </row>
    <row r="56" spans="1:35" ht="13.5" x14ac:dyDescent="0.25">
      <c r="A56" s="59" t="str">
        <f>+$A$18</f>
        <v/>
      </c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2"/>
      <c r="O56" s="23"/>
      <c r="P56" s="22"/>
      <c r="Q56" s="23"/>
      <c r="R56" s="22"/>
      <c r="S56" s="23"/>
      <c r="T56" s="22"/>
      <c r="U56" s="23"/>
      <c r="V56" s="22"/>
      <c r="W56" s="23"/>
      <c r="X56" s="22"/>
      <c r="Y56" s="23"/>
      <c r="Z56" s="22"/>
      <c r="AA56" s="23"/>
      <c r="AB56" s="22"/>
      <c r="AC56" s="23"/>
      <c r="AE56" s="29" t="str">
        <f t="shared" si="4"/>
        <v/>
      </c>
      <c r="AG56" s="7" t="str">
        <f>+$A$18</f>
        <v/>
      </c>
      <c r="AH56" s="7" t="str">
        <f>IF(A56&lt;&gt;"",IF(AE56&lt;&gt;"",AE56,0)+IF(M65&lt;&gt;"",M65,0),"")</f>
        <v/>
      </c>
      <c r="AI56" s="106" t="str">
        <f>IF(AH56="","",IF(AH56&gt;0,ROUND(AH56/LARGE(AH50:AH64,1),3),0))</f>
        <v/>
      </c>
    </row>
    <row r="57" spans="1:35" ht="13.5" x14ac:dyDescent="0.25">
      <c r="A57" s="59" t="str">
        <f>+$A$19</f>
        <v/>
      </c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2"/>
      <c r="Q57" s="23"/>
      <c r="R57" s="22"/>
      <c r="S57" s="23"/>
      <c r="T57" s="22"/>
      <c r="U57" s="23"/>
      <c r="V57" s="22"/>
      <c r="W57" s="23"/>
      <c r="X57" s="22"/>
      <c r="Y57" s="23"/>
      <c r="Z57" s="22"/>
      <c r="AA57" s="23"/>
      <c r="AB57" s="22"/>
      <c r="AC57" s="23"/>
      <c r="AE57" s="29" t="str">
        <f t="shared" si="4"/>
        <v/>
      </c>
      <c r="AG57" s="7" t="str">
        <f>+$A$19</f>
        <v/>
      </c>
      <c r="AH57" s="7" t="str">
        <f>IF(A57&lt;&gt;"",IF(AE57&lt;&gt;"",AE57,0)+IF(O65&lt;&gt;"",O65,0),"")</f>
        <v/>
      </c>
      <c r="AI57" s="106" t="str">
        <f>IF(AH57="","",IF(AH57&gt;0,ROUND(AH57/LARGE(AH50:AH64,1),3),0))</f>
        <v/>
      </c>
    </row>
    <row r="58" spans="1:35" ht="13.5" x14ac:dyDescent="0.25">
      <c r="A58" s="59" t="str">
        <f>+$A$20</f>
        <v/>
      </c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2"/>
      <c r="S58" s="23"/>
      <c r="T58" s="22"/>
      <c r="U58" s="23"/>
      <c r="V58" s="22"/>
      <c r="W58" s="23"/>
      <c r="X58" s="22"/>
      <c r="Y58" s="23"/>
      <c r="Z58" s="22"/>
      <c r="AA58" s="23"/>
      <c r="AB58" s="22"/>
      <c r="AC58" s="23"/>
      <c r="AE58" s="29" t="str">
        <f t="shared" si="4"/>
        <v/>
      </c>
      <c r="AG58" s="7" t="str">
        <f>+$A$20</f>
        <v/>
      </c>
      <c r="AH58" s="7" t="str">
        <f>IF(A58&lt;&gt;"",IF(AE58&lt;&gt;"",AE58,0)+IF(Q65&lt;&gt;"",Q65,0),"")</f>
        <v/>
      </c>
      <c r="AI58" s="106" t="str">
        <f>IF(AH58="","",IF(AH58&gt;0,ROUND(AH58/LARGE(AH50:AH64,1),3),0))</f>
        <v/>
      </c>
    </row>
    <row r="59" spans="1:35" ht="13.5" x14ac:dyDescent="0.25">
      <c r="A59" s="59" t="str">
        <f>+$A$21</f>
        <v/>
      </c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2"/>
      <c r="U59" s="23"/>
      <c r="V59" s="22"/>
      <c r="W59" s="23"/>
      <c r="X59" s="22"/>
      <c r="Y59" s="23"/>
      <c r="Z59" s="22"/>
      <c r="AA59" s="23"/>
      <c r="AB59" s="22"/>
      <c r="AC59" s="23"/>
      <c r="AE59" s="29" t="str">
        <f t="shared" si="4"/>
        <v/>
      </c>
      <c r="AG59" s="7" t="str">
        <f>+$A$21</f>
        <v/>
      </c>
      <c r="AH59" s="7" t="str">
        <f>IF(A59&lt;&gt;"",IF(AE59&lt;&gt;"",AE59,0)+IF(S65&lt;&gt;"",S65,0),"")</f>
        <v/>
      </c>
      <c r="AI59" s="106" t="str">
        <f>IF(AH59="","",IF(AH59&gt;0,ROUND(AH59/LARGE(AH50:AH64,1),3),0))</f>
        <v/>
      </c>
    </row>
    <row r="60" spans="1:35" ht="13.5" x14ac:dyDescent="0.25">
      <c r="A60" s="59" t="str">
        <f>+$A$22</f>
        <v/>
      </c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2"/>
      <c r="W60" s="23"/>
      <c r="X60" s="22"/>
      <c r="Y60" s="23"/>
      <c r="Z60" s="22"/>
      <c r="AA60" s="23"/>
      <c r="AB60" s="22"/>
      <c r="AC60" s="23"/>
      <c r="AE60" s="29" t="str">
        <f t="shared" si="4"/>
        <v/>
      </c>
      <c r="AG60" s="7" t="str">
        <f>+$A$22</f>
        <v/>
      </c>
      <c r="AH60" s="7" t="str">
        <f>IF(A60&lt;&gt;"",IF(AE60&lt;&gt;"",AE60,0)+IF(U65&lt;&gt;"",U65,0),"")</f>
        <v/>
      </c>
      <c r="AI60" s="106" t="str">
        <f>IF(AH60="","",IF(AH60&gt;0,ROUND(AH60/LARGE(AH50:AH64,1),3),0))</f>
        <v/>
      </c>
    </row>
    <row r="61" spans="1:35" ht="13.5" x14ac:dyDescent="0.25">
      <c r="A61" s="59" t="str">
        <f>+$A$23</f>
        <v/>
      </c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2"/>
      <c r="Y61" s="23"/>
      <c r="Z61" s="22"/>
      <c r="AA61" s="23"/>
      <c r="AB61" s="22"/>
      <c r="AC61" s="23"/>
      <c r="AE61" s="29" t="str">
        <f t="shared" si="4"/>
        <v/>
      </c>
      <c r="AG61" s="7" t="str">
        <f>+$A$23</f>
        <v/>
      </c>
      <c r="AH61" s="7" t="str">
        <f>IF(A61&lt;&gt;"",IF(AE61&lt;&gt;"",AE61,0)+IF(W65&lt;&gt;"",W65,0),"")</f>
        <v/>
      </c>
      <c r="AI61" s="106" t="str">
        <f>IF(AH61="","",IF(AH61&gt;0,ROUND(AH61/LARGE(AH50:AH64,1),3),0))</f>
        <v/>
      </c>
    </row>
    <row r="62" spans="1:35" ht="13.5" x14ac:dyDescent="0.25">
      <c r="A62" s="59" t="str">
        <f>+$A$24</f>
        <v/>
      </c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2"/>
      <c r="AA62" s="23"/>
      <c r="AB62" s="22"/>
      <c r="AC62" s="23"/>
      <c r="AE62" s="29" t="str">
        <f t="shared" si="4"/>
        <v/>
      </c>
      <c r="AG62" s="7" t="str">
        <f>+$A$24</f>
        <v/>
      </c>
      <c r="AH62" s="7" t="str">
        <f>IF(A62&lt;&gt;"",IF(AE62&lt;&gt;"",AE62,0)+IF(Y65&lt;&gt;"",Y65,0),"")</f>
        <v/>
      </c>
      <c r="AI62" s="106" t="str">
        <f>IF(AH62="","",IF(AH62&gt;0,ROUND(AH62/LARGE(AH50:AH64,1),3),0))</f>
        <v/>
      </c>
    </row>
    <row r="63" spans="1:35" ht="13.5" x14ac:dyDescent="0.25">
      <c r="A63" s="59" t="str">
        <f>+$A$25</f>
        <v/>
      </c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2"/>
      <c r="AC63" s="23"/>
      <c r="AE63" s="29" t="str">
        <f t="shared" si="4"/>
        <v/>
      </c>
      <c r="AG63" s="7" t="str">
        <f>+$A$25</f>
        <v/>
      </c>
      <c r="AH63" s="7" t="str">
        <f>IF(A63&lt;&gt;"",IF(AE63&lt;&gt;"",AE63,0)+IF(AA65&lt;&gt;"",AA65,0),"")</f>
        <v/>
      </c>
      <c r="AI63" s="106" t="str">
        <f>IF(AH63="","",IF(AH63&gt;0,ROUND(AH63/LARGE(AH50:AH64,1),3),0))</f>
        <v/>
      </c>
    </row>
    <row r="64" spans="1:35" x14ac:dyDescent="0.2">
      <c r="A64" s="59" t="str">
        <f>+$A$26</f>
        <v/>
      </c>
      <c r="C64" s="3"/>
      <c r="AE64" s="26"/>
      <c r="AG64" s="40" t="str">
        <f>+$A$26</f>
        <v/>
      </c>
      <c r="AH64" s="40" t="str">
        <f>IF(A64&lt;&gt;"",IF(AE64&lt;&gt;"",AE64,0)+IF(AC65&lt;&gt;"",AC65,0),"")</f>
        <v/>
      </c>
      <c r="AI64" s="107" t="str">
        <f>IF(AH64="","",IF(AH64&gt;0,ROUND(AH64/LARGE(AH50:AH64,1),3),0))</f>
        <v/>
      </c>
    </row>
    <row r="65" spans="1:35" s="26" customFormat="1" x14ac:dyDescent="0.2">
      <c r="C65" s="27" t="str">
        <f>IF(C49="","",SUM(C50:C63))</f>
        <v/>
      </c>
      <c r="E65" s="27" t="str">
        <f>IF(E49="","",SUM(E50:E63))</f>
        <v/>
      </c>
      <c r="G65" s="27" t="str">
        <f>IF(G49="","",SUM(G50:G63))</f>
        <v/>
      </c>
      <c r="I65" s="27" t="str">
        <f>IF(I49="","",SUM(I50:I63))</f>
        <v/>
      </c>
      <c r="K65" s="27" t="str">
        <f>IF(K49="","",SUM(K50:K63))</f>
        <v/>
      </c>
      <c r="M65" s="27" t="str">
        <f>IF(M49="","",SUM(M50:M63))</f>
        <v/>
      </c>
      <c r="O65" s="27" t="str">
        <f>IF(O49="","",SUM(O50:O63))</f>
        <v/>
      </c>
      <c r="Q65" s="27" t="str">
        <f>IF(Q49="","",SUM(Q50:Q63))</f>
        <v/>
      </c>
      <c r="S65" s="27" t="str">
        <f>IF(S49="","",SUM(S50:S63))</f>
        <v/>
      </c>
      <c r="U65" s="27" t="str">
        <f>IF(U49="","",SUM(U50:U63))</f>
        <v/>
      </c>
      <c r="W65" s="27" t="str">
        <f>IF(W49="","",SUM(W50:W63))</f>
        <v/>
      </c>
      <c r="X65" s="27"/>
      <c r="Y65" s="27" t="str">
        <f>IF(Y49="","",SUM(Y50:Y63))</f>
        <v/>
      </c>
      <c r="AA65" s="27" t="str">
        <f>IF(AA49="","",SUM(AA50:AA63))</f>
        <v/>
      </c>
      <c r="AC65" s="27" t="str">
        <f>IF(AC49="","",SUM(AC50:AC63))</f>
        <v/>
      </c>
      <c r="AG65" s="41"/>
      <c r="AH65" s="93"/>
      <c r="AI65" s="41"/>
    </row>
    <row r="66" spans="1:35" ht="24" customHeight="1" x14ac:dyDescent="0.2">
      <c r="AC66" s="8" t="str">
        <f>"Firma ("&amp;Anagrafica!B90&amp;")"</f>
        <v>Firma (Commissario 2)</v>
      </c>
      <c r="AE66" s="88"/>
      <c r="AF66" s="88"/>
      <c r="AG66" s="89"/>
      <c r="AH66" s="88"/>
      <c r="AI66" s="88"/>
    </row>
    <row r="67" spans="1:35" ht="18.75" x14ac:dyDescent="0.3">
      <c r="A67" s="19" t="str">
        <f>IF(Anagrafica!A91&lt;&gt;"",Anagrafica!A91&amp;" - "&amp;Anagrafica!B91,"")</f>
        <v>3 - Commissario 3</v>
      </c>
      <c r="B67" s="20"/>
      <c r="D67" s="1"/>
    </row>
    <row r="68" spans="1:35" s="5" customFormat="1" ht="13.5" customHeight="1" x14ac:dyDescent="0.2">
      <c r="A68" s="4" t="s">
        <v>10</v>
      </c>
      <c r="C68" s="60" t="str">
        <f>$A$13</f>
        <v/>
      </c>
      <c r="E68" s="60" t="str">
        <f>+$A$14</f>
        <v/>
      </c>
      <c r="G68" s="60" t="str">
        <f>+$A$15</f>
        <v/>
      </c>
      <c r="I68" s="60" t="str">
        <f>+$A$16</f>
        <v/>
      </c>
      <c r="K68" s="60" t="str">
        <f>+$A$17</f>
        <v/>
      </c>
      <c r="M68" s="60" t="str">
        <f>+$A$18</f>
        <v/>
      </c>
      <c r="O68" s="60" t="str">
        <f>+$A$19</f>
        <v/>
      </c>
      <c r="Q68" s="60" t="str">
        <f>+$A$20</f>
        <v/>
      </c>
      <c r="S68" s="60" t="str">
        <f>+$A$21</f>
        <v/>
      </c>
      <c r="U68" s="60" t="str">
        <f>+$A$22</f>
        <v/>
      </c>
      <c r="W68" s="60" t="str">
        <f>+$A$23</f>
        <v/>
      </c>
      <c r="Y68" s="60" t="str">
        <f>+$A$24</f>
        <v/>
      </c>
      <c r="AA68" s="60" t="str">
        <f>+$A$25</f>
        <v/>
      </c>
      <c r="AC68" s="60" t="str">
        <f>+$A$26</f>
        <v/>
      </c>
      <c r="AE68" s="26"/>
      <c r="AG68" s="4" t="s">
        <v>10</v>
      </c>
      <c r="AH68" s="5" t="s">
        <v>1</v>
      </c>
      <c r="AI68" s="5" t="s">
        <v>0</v>
      </c>
    </row>
    <row r="69" spans="1:35" ht="13.5" x14ac:dyDescent="0.25">
      <c r="A69" s="59" t="str">
        <f>+$A$12</f>
        <v/>
      </c>
      <c r="B69" s="22"/>
      <c r="C69" s="23"/>
      <c r="D69" s="22"/>
      <c r="E69" s="23"/>
      <c r="F69" s="22"/>
      <c r="G69" s="23"/>
      <c r="H69" s="22"/>
      <c r="I69" s="23"/>
      <c r="J69" s="22"/>
      <c r="K69" s="23"/>
      <c r="L69" s="22"/>
      <c r="M69" s="23"/>
      <c r="N69" s="22"/>
      <c r="O69" s="23"/>
      <c r="P69" s="22"/>
      <c r="Q69" s="23"/>
      <c r="R69" s="22"/>
      <c r="S69" s="23"/>
      <c r="T69" s="22"/>
      <c r="U69" s="23"/>
      <c r="V69" s="22"/>
      <c r="W69" s="23"/>
      <c r="X69" s="22"/>
      <c r="Y69" s="23"/>
      <c r="Z69" s="22"/>
      <c r="AA69" s="23"/>
      <c r="AB69" s="22"/>
      <c r="AC69" s="23"/>
      <c r="AE69" s="29" t="str">
        <f t="shared" ref="AE69:AE82" si="5">IF(OR(A69="",AND(A69&lt;&gt;"",A70="")),"",SUM(B69,D69,F69,H69,J69,L69,N69,P69,R69,T69,V69,X69,Z69,AB69))</f>
        <v/>
      </c>
      <c r="AG69" s="6" t="str">
        <f>+$A$12</f>
        <v/>
      </c>
      <c r="AH69" s="6" t="str">
        <f>IF(A69&lt;&gt;"",AE69,"")</f>
        <v/>
      </c>
      <c r="AI69" s="105" t="str">
        <f>IF(AH69="","",IF(AH69&gt;0,ROUND(AH69/LARGE(AH69:AH83,1),3),0))</f>
        <v/>
      </c>
    </row>
    <row r="70" spans="1:35" ht="13.5" x14ac:dyDescent="0.25">
      <c r="A70" s="59" t="str">
        <f>+$A$13</f>
        <v/>
      </c>
      <c r="B70" s="24"/>
      <c r="C70" s="24"/>
      <c r="D70" s="22"/>
      <c r="E70" s="23"/>
      <c r="F70" s="22"/>
      <c r="G70" s="23"/>
      <c r="H70" s="22"/>
      <c r="I70" s="23"/>
      <c r="J70" s="22"/>
      <c r="K70" s="23"/>
      <c r="L70" s="22"/>
      <c r="M70" s="23"/>
      <c r="N70" s="22"/>
      <c r="O70" s="23"/>
      <c r="P70" s="22"/>
      <c r="Q70" s="23"/>
      <c r="R70" s="22"/>
      <c r="S70" s="23"/>
      <c r="T70" s="22"/>
      <c r="U70" s="23"/>
      <c r="V70" s="22"/>
      <c r="W70" s="23"/>
      <c r="X70" s="22"/>
      <c r="Y70" s="23"/>
      <c r="Z70" s="22"/>
      <c r="AA70" s="23"/>
      <c r="AB70" s="22"/>
      <c r="AC70" s="23"/>
      <c r="AE70" s="29" t="str">
        <f t="shared" si="5"/>
        <v/>
      </c>
      <c r="AG70" s="7" t="str">
        <f>+$A$13</f>
        <v/>
      </c>
      <c r="AH70" s="7" t="str">
        <f>IF(A70&lt;&gt;"",IF(AE70&lt;&gt;"",AE70,0)+IF(C84&lt;&gt;"",C84,0),"")</f>
        <v/>
      </c>
      <c r="AI70" s="106" t="str">
        <f>IF(AH70="","",IF(AH70&gt;0,ROUND(AH70/LARGE(AH69:AH83,1),3),0))</f>
        <v/>
      </c>
    </row>
    <row r="71" spans="1:35" ht="13.5" x14ac:dyDescent="0.25">
      <c r="A71" s="59" t="str">
        <f>+$A$14</f>
        <v/>
      </c>
      <c r="B71" s="24"/>
      <c r="C71" s="24"/>
      <c r="D71" s="24"/>
      <c r="E71" s="24"/>
      <c r="F71" s="22"/>
      <c r="G71" s="23"/>
      <c r="H71" s="22"/>
      <c r="I71" s="23"/>
      <c r="J71" s="22"/>
      <c r="K71" s="23"/>
      <c r="L71" s="22"/>
      <c r="M71" s="23"/>
      <c r="N71" s="22"/>
      <c r="O71" s="23"/>
      <c r="P71" s="22"/>
      <c r="Q71" s="23"/>
      <c r="R71" s="22"/>
      <c r="S71" s="23"/>
      <c r="T71" s="22"/>
      <c r="U71" s="23"/>
      <c r="V71" s="22"/>
      <c r="W71" s="23"/>
      <c r="X71" s="22"/>
      <c r="Y71" s="23"/>
      <c r="Z71" s="22"/>
      <c r="AA71" s="23"/>
      <c r="AB71" s="22"/>
      <c r="AC71" s="23"/>
      <c r="AE71" s="29" t="str">
        <f t="shared" si="5"/>
        <v/>
      </c>
      <c r="AG71" s="7" t="str">
        <f>+$A$14</f>
        <v/>
      </c>
      <c r="AH71" s="7" t="str">
        <f>IF(A71&lt;&gt;"",IF(AE71&lt;&gt;"",AE71,0)+IF(E84&lt;&gt;"",E84,0),"")</f>
        <v/>
      </c>
      <c r="AI71" s="106" t="str">
        <f>IF(AH71="","",IF(AH71&gt;0,ROUND(AH71/LARGE(AH69:AH83,1),3),0))</f>
        <v/>
      </c>
    </row>
    <row r="72" spans="1:35" ht="13.5" x14ac:dyDescent="0.25">
      <c r="A72" s="59" t="str">
        <f>+$A$15</f>
        <v/>
      </c>
      <c r="B72" s="24"/>
      <c r="C72" s="24"/>
      <c r="D72" s="24"/>
      <c r="E72" s="24"/>
      <c r="F72" s="24"/>
      <c r="G72" s="24"/>
      <c r="H72" s="22"/>
      <c r="I72" s="23"/>
      <c r="J72" s="22"/>
      <c r="K72" s="23"/>
      <c r="L72" s="22"/>
      <c r="M72" s="23"/>
      <c r="N72" s="22"/>
      <c r="O72" s="23"/>
      <c r="P72" s="22"/>
      <c r="Q72" s="23"/>
      <c r="R72" s="22"/>
      <c r="S72" s="23"/>
      <c r="T72" s="22"/>
      <c r="U72" s="23"/>
      <c r="V72" s="22"/>
      <c r="W72" s="23"/>
      <c r="X72" s="22"/>
      <c r="Y72" s="23"/>
      <c r="Z72" s="22"/>
      <c r="AA72" s="23"/>
      <c r="AB72" s="22"/>
      <c r="AC72" s="23"/>
      <c r="AE72" s="29" t="str">
        <f t="shared" si="5"/>
        <v/>
      </c>
      <c r="AG72" s="7" t="str">
        <f>+$A$15</f>
        <v/>
      </c>
      <c r="AH72" s="7" t="str">
        <f>IF(A72&lt;&gt;"",IF(AE72&lt;&gt;"",AE72,0)+IF(G84&lt;&gt;"",G84,0),"")</f>
        <v/>
      </c>
      <c r="AI72" s="106" t="str">
        <f>IF(AH72="","",IF(AH72&gt;0,ROUND(AH72/LARGE(AH69:AH83,1),3),0))</f>
        <v/>
      </c>
    </row>
    <row r="73" spans="1:35" ht="13.5" x14ac:dyDescent="0.25">
      <c r="A73" s="59" t="str">
        <f>+$A$16</f>
        <v/>
      </c>
      <c r="B73" s="24"/>
      <c r="C73" s="24"/>
      <c r="D73" s="24"/>
      <c r="E73" s="24"/>
      <c r="F73" s="24"/>
      <c r="G73" s="24"/>
      <c r="H73" s="24"/>
      <c r="I73" s="24"/>
      <c r="J73" s="22"/>
      <c r="K73" s="23"/>
      <c r="L73" s="22"/>
      <c r="M73" s="23"/>
      <c r="N73" s="22"/>
      <c r="O73" s="23"/>
      <c r="P73" s="22"/>
      <c r="Q73" s="23"/>
      <c r="R73" s="22"/>
      <c r="S73" s="23"/>
      <c r="T73" s="22"/>
      <c r="U73" s="23"/>
      <c r="V73" s="22"/>
      <c r="W73" s="23"/>
      <c r="X73" s="22"/>
      <c r="Y73" s="23"/>
      <c r="Z73" s="22"/>
      <c r="AA73" s="23"/>
      <c r="AB73" s="22"/>
      <c r="AC73" s="23"/>
      <c r="AE73" s="29" t="str">
        <f t="shared" si="5"/>
        <v/>
      </c>
      <c r="AG73" s="7" t="str">
        <f>+$A$16</f>
        <v/>
      </c>
      <c r="AH73" s="7" t="str">
        <f>IF(A73&lt;&gt;"",IF(AE73&lt;&gt;"",AE73,0)+IF(I84&lt;&gt;"",I84,0),"")</f>
        <v/>
      </c>
      <c r="AI73" s="106" t="str">
        <f>IF(AH73="","",IF(AH73&gt;0,ROUND(AH73/LARGE(AH69:AH83,1),3),0))</f>
        <v/>
      </c>
    </row>
    <row r="74" spans="1:35" ht="13.5" x14ac:dyDescent="0.25">
      <c r="A74" s="59" t="str">
        <f>+$A$17</f>
        <v/>
      </c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2"/>
      <c r="M74" s="23"/>
      <c r="N74" s="22"/>
      <c r="O74" s="23"/>
      <c r="P74" s="22"/>
      <c r="Q74" s="23"/>
      <c r="R74" s="22"/>
      <c r="S74" s="23"/>
      <c r="T74" s="22"/>
      <c r="U74" s="23"/>
      <c r="V74" s="22"/>
      <c r="W74" s="23"/>
      <c r="X74" s="22"/>
      <c r="Y74" s="23"/>
      <c r="Z74" s="22"/>
      <c r="AA74" s="23"/>
      <c r="AB74" s="22"/>
      <c r="AC74" s="23"/>
      <c r="AE74" s="29" t="str">
        <f t="shared" si="5"/>
        <v/>
      </c>
      <c r="AG74" s="7" t="str">
        <f>+$A$17</f>
        <v/>
      </c>
      <c r="AH74" s="7" t="str">
        <f>IF(A74&lt;&gt;"",IF(AE74&lt;&gt;"",AE74,0)+IF(K84&lt;&gt;"",K84,0),"")</f>
        <v/>
      </c>
      <c r="AI74" s="106" t="str">
        <f>IF(AH74="","",IF(AH74&gt;0,ROUND(AH74/LARGE(AH69:AH83,1),3),0))</f>
        <v/>
      </c>
    </row>
    <row r="75" spans="1:35" ht="13.5" x14ac:dyDescent="0.25">
      <c r="A75" s="59" t="str">
        <f>+$A$18</f>
        <v/>
      </c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2"/>
      <c r="O75" s="23"/>
      <c r="P75" s="22"/>
      <c r="Q75" s="23"/>
      <c r="R75" s="22"/>
      <c r="S75" s="23"/>
      <c r="T75" s="22"/>
      <c r="U75" s="23"/>
      <c r="V75" s="22"/>
      <c r="W75" s="23"/>
      <c r="X75" s="22"/>
      <c r="Y75" s="23"/>
      <c r="Z75" s="22"/>
      <c r="AA75" s="23"/>
      <c r="AB75" s="22"/>
      <c r="AC75" s="23"/>
      <c r="AE75" s="29" t="str">
        <f t="shared" si="5"/>
        <v/>
      </c>
      <c r="AG75" s="7" t="str">
        <f>+$A$18</f>
        <v/>
      </c>
      <c r="AH75" s="7" t="str">
        <f>IF(A75&lt;&gt;"",IF(AE75&lt;&gt;"",AE75,0)+IF(M84&lt;&gt;"",M84,0),"")</f>
        <v/>
      </c>
      <c r="AI75" s="106" t="str">
        <f>IF(AH75="","",IF(AH75&gt;0,ROUND(AH75/LARGE(AH69:AH83,1),3),0))</f>
        <v/>
      </c>
    </row>
    <row r="76" spans="1:35" ht="13.5" x14ac:dyDescent="0.25">
      <c r="A76" s="59" t="str">
        <f>+$A$19</f>
        <v/>
      </c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2"/>
      <c r="Q76" s="23"/>
      <c r="R76" s="22"/>
      <c r="S76" s="23"/>
      <c r="T76" s="22"/>
      <c r="U76" s="23"/>
      <c r="V76" s="22"/>
      <c r="W76" s="23"/>
      <c r="X76" s="22"/>
      <c r="Y76" s="23"/>
      <c r="Z76" s="22"/>
      <c r="AA76" s="23"/>
      <c r="AB76" s="22"/>
      <c r="AC76" s="23"/>
      <c r="AE76" s="29" t="str">
        <f t="shared" si="5"/>
        <v/>
      </c>
      <c r="AG76" s="7" t="str">
        <f>+$A$19</f>
        <v/>
      </c>
      <c r="AH76" s="7" t="str">
        <f>IF(A76&lt;&gt;"",IF(AE76&lt;&gt;"",AE76,0)+IF(O84&lt;&gt;"",O84,0),"")</f>
        <v/>
      </c>
      <c r="AI76" s="106" t="str">
        <f>IF(AH76="","",IF(AH76&gt;0,ROUND(AH76/LARGE(AH69:AH83,1),3),0))</f>
        <v/>
      </c>
    </row>
    <row r="77" spans="1:35" ht="13.5" x14ac:dyDescent="0.25">
      <c r="A77" s="59" t="str">
        <f>+$A$20</f>
        <v/>
      </c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2"/>
      <c r="S77" s="23"/>
      <c r="T77" s="22"/>
      <c r="U77" s="23"/>
      <c r="V77" s="22"/>
      <c r="W77" s="23"/>
      <c r="X77" s="22"/>
      <c r="Y77" s="23"/>
      <c r="Z77" s="22"/>
      <c r="AA77" s="23"/>
      <c r="AB77" s="22"/>
      <c r="AC77" s="23"/>
      <c r="AE77" s="29" t="str">
        <f t="shared" si="5"/>
        <v/>
      </c>
      <c r="AG77" s="7" t="str">
        <f>+$A$20</f>
        <v/>
      </c>
      <c r="AH77" s="7" t="str">
        <f>IF(A77&lt;&gt;"",IF(AE77&lt;&gt;"",AE77,0)+IF(Q84&lt;&gt;"",Q84,0),"")</f>
        <v/>
      </c>
      <c r="AI77" s="106" t="str">
        <f>IF(AH77="","",IF(AH77&gt;0,ROUND(AH77/LARGE(AH69:AH83,1),3),0))</f>
        <v/>
      </c>
    </row>
    <row r="78" spans="1:35" ht="13.5" x14ac:dyDescent="0.25">
      <c r="A78" s="59" t="str">
        <f>+$A$21</f>
        <v/>
      </c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2"/>
      <c r="U78" s="23"/>
      <c r="V78" s="22"/>
      <c r="W78" s="23"/>
      <c r="X78" s="22"/>
      <c r="Y78" s="23"/>
      <c r="Z78" s="22"/>
      <c r="AA78" s="23"/>
      <c r="AB78" s="22"/>
      <c r="AC78" s="23"/>
      <c r="AE78" s="29" t="str">
        <f t="shared" si="5"/>
        <v/>
      </c>
      <c r="AG78" s="7" t="str">
        <f>+$A$21</f>
        <v/>
      </c>
      <c r="AH78" s="7" t="str">
        <f>IF(A78&lt;&gt;"",IF(AE78&lt;&gt;"",AE78,0)+IF(S84&lt;&gt;"",S84,0),"")</f>
        <v/>
      </c>
      <c r="AI78" s="106" t="str">
        <f>IF(AH78="","",IF(AH78&gt;0,ROUND(AH78/LARGE(AH69:AH83,1),3),0))</f>
        <v/>
      </c>
    </row>
    <row r="79" spans="1:35" ht="13.5" x14ac:dyDescent="0.25">
      <c r="A79" s="59" t="str">
        <f>+$A$22</f>
        <v/>
      </c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2"/>
      <c r="W79" s="23"/>
      <c r="X79" s="22"/>
      <c r="Y79" s="23"/>
      <c r="Z79" s="22"/>
      <c r="AA79" s="23"/>
      <c r="AB79" s="22"/>
      <c r="AC79" s="23"/>
      <c r="AE79" s="29" t="str">
        <f t="shared" si="5"/>
        <v/>
      </c>
      <c r="AG79" s="7" t="str">
        <f>+$A$22</f>
        <v/>
      </c>
      <c r="AH79" s="7" t="str">
        <f>IF(A79&lt;&gt;"",IF(AE79&lt;&gt;"",AE79,0)+IF(U84&lt;&gt;"",U84,0),"")</f>
        <v/>
      </c>
      <c r="AI79" s="106" t="str">
        <f>IF(AH79="","",IF(AH79&gt;0,ROUND(AH79/LARGE(AH69:AH83,1),3),0))</f>
        <v/>
      </c>
    </row>
    <row r="80" spans="1:35" ht="13.5" x14ac:dyDescent="0.25">
      <c r="A80" s="59" t="str">
        <f>+$A$23</f>
        <v/>
      </c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2"/>
      <c r="Y80" s="23"/>
      <c r="Z80" s="22"/>
      <c r="AA80" s="23"/>
      <c r="AB80" s="22"/>
      <c r="AC80" s="23"/>
      <c r="AE80" s="29" t="str">
        <f t="shared" si="5"/>
        <v/>
      </c>
      <c r="AG80" s="7" t="str">
        <f>+$A$23</f>
        <v/>
      </c>
      <c r="AH80" s="7" t="str">
        <f>IF(A80&lt;&gt;"",IF(AE80&lt;&gt;"",AE80,0)+IF(W84&lt;&gt;"",W84,0),"")</f>
        <v/>
      </c>
      <c r="AI80" s="106" t="str">
        <f>IF(AH80="","",IF(AH80&gt;0,ROUND(AH80/LARGE(AH69:AH83,1),3),0))</f>
        <v/>
      </c>
    </row>
    <row r="81" spans="1:35" ht="13.5" x14ac:dyDescent="0.25">
      <c r="A81" s="59" t="str">
        <f>+$A$24</f>
        <v/>
      </c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2"/>
      <c r="AA81" s="23"/>
      <c r="AB81" s="22"/>
      <c r="AC81" s="23"/>
      <c r="AE81" s="29" t="str">
        <f t="shared" si="5"/>
        <v/>
      </c>
      <c r="AG81" s="7" t="str">
        <f>+$A$24</f>
        <v/>
      </c>
      <c r="AH81" s="7" t="str">
        <f>IF(A81&lt;&gt;"",IF(AE81&lt;&gt;"",AE81,0)+IF(Y84&lt;&gt;"",Y84,0),"")</f>
        <v/>
      </c>
      <c r="AI81" s="106" t="str">
        <f>IF(AH81="","",IF(AH81&gt;0,ROUND(AH81/LARGE(AH69:AH83,1),3),0))</f>
        <v/>
      </c>
    </row>
    <row r="82" spans="1:35" ht="13.5" x14ac:dyDescent="0.25">
      <c r="A82" s="59" t="str">
        <f>+$A$25</f>
        <v/>
      </c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2"/>
      <c r="AC82" s="23"/>
      <c r="AE82" s="29" t="str">
        <f t="shared" si="5"/>
        <v/>
      </c>
      <c r="AG82" s="7" t="str">
        <f>+$A$25</f>
        <v/>
      </c>
      <c r="AH82" s="7" t="str">
        <f>IF(A82&lt;&gt;"",IF(AE82&lt;&gt;"",AE82,0)+IF(AA84&lt;&gt;"",AA84,0),"")</f>
        <v/>
      </c>
      <c r="AI82" s="106" t="str">
        <f>IF(AH82="","",IF(AH82&gt;0,ROUND(AH82/LARGE(AH69:AH83,1),3),0))</f>
        <v/>
      </c>
    </row>
    <row r="83" spans="1:35" x14ac:dyDescent="0.2">
      <c r="A83" s="59" t="str">
        <f>+$A$26</f>
        <v/>
      </c>
      <c r="C83" s="3"/>
      <c r="AE83" s="26"/>
      <c r="AG83" s="40" t="str">
        <f>+$A$26</f>
        <v/>
      </c>
      <c r="AH83" s="40" t="str">
        <f>IF(A83&lt;&gt;"",IF(AE83&lt;&gt;"",AE83,0)+IF(AC84&lt;&gt;"",AC84,0),"")</f>
        <v/>
      </c>
      <c r="AI83" s="107" t="str">
        <f>IF(AH83="","",IF(AH83&gt;0,ROUND(AH83/LARGE(AH69:AH83,1),3),0))</f>
        <v/>
      </c>
    </row>
    <row r="84" spans="1:35" s="26" customFormat="1" x14ac:dyDescent="0.2">
      <c r="C84" s="27" t="str">
        <f>IF(C68="","",SUM(C69:C82))</f>
        <v/>
      </c>
      <c r="E84" s="27" t="str">
        <f>IF(E68="","",SUM(E69:E82))</f>
        <v/>
      </c>
      <c r="G84" s="27" t="str">
        <f>IF(G68="","",SUM(G69:G82))</f>
        <v/>
      </c>
      <c r="I84" s="27" t="str">
        <f>IF(I68="","",SUM(I69:I82))</f>
        <v/>
      </c>
      <c r="K84" s="27" t="str">
        <f>IF(K68="","",SUM(K69:K82))</f>
        <v/>
      </c>
      <c r="M84" s="27" t="str">
        <f>IF(M68="","",SUM(M69:M82))</f>
        <v/>
      </c>
      <c r="O84" s="27" t="str">
        <f>IF(O68="","",SUM(O69:O82))</f>
        <v/>
      </c>
      <c r="Q84" s="27" t="str">
        <f>IF(Q68="","",SUM(Q69:Q82))</f>
        <v/>
      </c>
      <c r="S84" s="27" t="str">
        <f>IF(S68="","",SUM(S69:S82))</f>
        <v/>
      </c>
      <c r="U84" s="27" t="str">
        <f>IF(U68="","",SUM(U69:U82))</f>
        <v/>
      </c>
      <c r="W84" s="27" t="str">
        <f>IF(W68="","",SUM(W69:W82))</f>
        <v/>
      </c>
      <c r="X84" s="27"/>
      <c r="Y84" s="27" t="str">
        <f>IF(Y68="","",SUM(Y69:Y82))</f>
        <v/>
      </c>
      <c r="AA84" s="27" t="str">
        <f>IF(AA68="","",SUM(AA69:AA82))</f>
        <v/>
      </c>
      <c r="AC84" s="27" t="str">
        <f>IF(AC68="","",SUM(AC69:AC82))</f>
        <v/>
      </c>
      <c r="AG84" s="41"/>
      <c r="AH84" s="93"/>
      <c r="AI84" s="41"/>
    </row>
    <row r="85" spans="1:35" ht="24" customHeight="1" x14ac:dyDescent="0.2">
      <c r="AC85" s="8" t="str">
        <f>"Firma ("&amp;Anagrafica!B91&amp;")"</f>
        <v>Firma (Commissario 3)</v>
      </c>
      <c r="AE85" s="88"/>
      <c r="AF85" s="88"/>
      <c r="AG85" s="89"/>
      <c r="AH85" s="88"/>
      <c r="AI85" s="88"/>
    </row>
    <row r="86" spans="1:35" ht="18.75" x14ac:dyDescent="0.3">
      <c r="A86" s="19" t="str">
        <f>IF(Anagrafica!A92&lt;&gt;"",Anagrafica!A92&amp;" - "&amp;Anagrafica!B92,"")</f>
        <v/>
      </c>
      <c r="B86" s="20"/>
      <c r="D86" s="1"/>
      <c r="AE86" s="90"/>
      <c r="AF86" s="90"/>
      <c r="AG86" s="91"/>
      <c r="AH86" s="90"/>
      <c r="AI86" s="90"/>
    </row>
    <row r="87" spans="1:35" s="5" customFormat="1" ht="13.5" customHeight="1" x14ac:dyDescent="0.2">
      <c r="A87" s="4" t="s">
        <v>10</v>
      </c>
      <c r="C87" s="60" t="str">
        <f>$A$13</f>
        <v/>
      </c>
      <c r="E87" s="60" t="str">
        <f>+$A$14</f>
        <v/>
      </c>
      <c r="G87" s="60" t="str">
        <f>+$A$15</f>
        <v/>
      </c>
      <c r="I87" s="60" t="str">
        <f>+$A$16</f>
        <v/>
      </c>
      <c r="K87" s="60" t="str">
        <f>+$A$17</f>
        <v/>
      </c>
      <c r="M87" s="60" t="str">
        <f>+$A$18</f>
        <v/>
      </c>
      <c r="O87" s="60" t="str">
        <f>+$A$19</f>
        <v/>
      </c>
      <c r="Q87" s="60" t="str">
        <f>+$A$20</f>
        <v/>
      </c>
      <c r="S87" s="60" t="str">
        <f>+$A$21</f>
        <v/>
      </c>
      <c r="U87" s="60" t="str">
        <f>+$A$22</f>
        <v/>
      </c>
      <c r="W87" s="60" t="str">
        <f>+$A$23</f>
        <v/>
      </c>
      <c r="Y87" s="60" t="str">
        <f>+$A$24</f>
        <v/>
      </c>
      <c r="AA87" s="60" t="str">
        <f>+$A$25</f>
        <v/>
      </c>
      <c r="AC87" s="60" t="str">
        <f>+$A$26</f>
        <v/>
      </c>
      <c r="AE87" s="26"/>
      <c r="AG87" s="4" t="s">
        <v>10</v>
      </c>
      <c r="AH87" s="5" t="s">
        <v>1</v>
      </c>
      <c r="AI87" s="5" t="s">
        <v>0</v>
      </c>
    </row>
    <row r="88" spans="1:35" ht="13.5" x14ac:dyDescent="0.25">
      <c r="A88" s="59" t="str">
        <f>+$A$12</f>
        <v/>
      </c>
      <c r="B88" s="22"/>
      <c r="C88" s="23"/>
      <c r="D88" s="22"/>
      <c r="E88" s="23"/>
      <c r="F88" s="22"/>
      <c r="G88" s="23"/>
      <c r="H88" s="22"/>
      <c r="I88" s="23"/>
      <c r="J88" s="22"/>
      <c r="K88" s="23"/>
      <c r="L88" s="22"/>
      <c r="M88" s="23"/>
      <c r="N88" s="22"/>
      <c r="O88" s="23"/>
      <c r="P88" s="22"/>
      <c r="Q88" s="23"/>
      <c r="R88" s="22"/>
      <c r="S88" s="23"/>
      <c r="T88" s="22"/>
      <c r="U88" s="23"/>
      <c r="V88" s="22"/>
      <c r="W88" s="23"/>
      <c r="X88" s="22"/>
      <c r="Y88" s="23"/>
      <c r="Z88" s="22"/>
      <c r="AA88" s="23"/>
      <c r="AB88" s="22"/>
      <c r="AC88" s="23"/>
      <c r="AE88" s="29" t="str">
        <f t="shared" ref="AE88:AE101" si="6">IF(OR(A88="",AND(A88&lt;&gt;"",A89="")),"",SUM(B88,D88,F88,H88,J88,L88,N88,P88,R88,T88,V88,X88,Z88,AB88))</f>
        <v/>
      </c>
      <c r="AG88" s="6" t="str">
        <f>+$A$12</f>
        <v/>
      </c>
      <c r="AH88" s="6" t="str">
        <f>IF(A88&lt;&gt;"",AE88,"")</f>
        <v/>
      </c>
      <c r="AI88" s="105" t="str">
        <f>IF(AH88="","",IF(AH88&gt;0,ROUND(AH88/LARGE(AH88:AH102,1),3),0))</f>
        <v/>
      </c>
    </row>
    <row r="89" spans="1:35" ht="13.5" x14ac:dyDescent="0.25">
      <c r="A89" s="59" t="str">
        <f>+$A$13</f>
        <v/>
      </c>
      <c r="B89" s="24"/>
      <c r="C89" s="24"/>
      <c r="D89" s="22"/>
      <c r="E89" s="23"/>
      <c r="F89" s="22"/>
      <c r="G89" s="23"/>
      <c r="H89" s="22"/>
      <c r="I89" s="23"/>
      <c r="J89" s="22"/>
      <c r="K89" s="23"/>
      <c r="L89" s="22"/>
      <c r="M89" s="23"/>
      <c r="N89" s="22"/>
      <c r="O89" s="23"/>
      <c r="P89" s="22"/>
      <c r="Q89" s="23"/>
      <c r="R89" s="22"/>
      <c r="S89" s="23"/>
      <c r="T89" s="22"/>
      <c r="U89" s="23"/>
      <c r="V89" s="22"/>
      <c r="W89" s="23"/>
      <c r="X89" s="22"/>
      <c r="Y89" s="23"/>
      <c r="Z89" s="22"/>
      <c r="AA89" s="23"/>
      <c r="AB89" s="22"/>
      <c r="AC89" s="23"/>
      <c r="AE89" s="29" t="str">
        <f t="shared" si="6"/>
        <v/>
      </c>
      <c r="AG89" s="7" t="str">
        <f>+$A$13</f>
        <v/>
      </c>
      <c r="AH89" s="7" t="str">
        <f>IF(A89&lt;&gt;"",IF(AE89&lt;&gt;"",AE89,0)+IF(C103&lt;&gt;"",C103,0),"")</f>
        <v/>
      </c>
      <c r="AI89" s="106" t="str">
        <f>IF(AH89="","",IF(AH89&gt;0,ROUND(AH89/LARGE(AH88:AH102,1),3),0))</f>
        <v/>
      </c>
    </row>
    <row r="90" spans="1:35" ht="13.5" x14ac:dyDescent="0.25">
      <c r="A90" s="59" t="str">
        <f>+$A$14</f>
        <v/>
      </c>
      <c r="B90" s="24"/>
      <c r="C90" s="24"/>
      <c r="D90" s="24"/>
      <c r="E90" s="24"/>
      <c r="F90" s="22"/>
      <c r="G90" s="23"/>
      <c r="H90" s="22"/>
      <c r="I90" s="23"/>
      <c r="J90" s="22"/>
      <c r="K90" s="23"/>
      <c r="L90" s="22"/>
      <c r="M90" s="23"/>
      <c r="N90" s="22"/>
      <c r="O90" s="23"/>
      <c r="P90" s="22"/>
      <c r="Q90" s="23"/>
      <c r="R90" s="22"/>
      <c r="S90" s="23"/>
      <c r="T90" s="22"/>
      <c r="U90" s="23"/>
      <c r="V90" s="22"/>
      <c r="W90" s="23"/>
      <c r="X90" s="22"/>
      <c r="Y90" s="23"/>
      <c r="Z90" s="22"/>
      <c r="AA90" s="23"/>
      <c r="AB90" s="22"/>
      <c r="AC90" s="23"/>
      <c r="AE90" s="29" t="str">
        <f t="shared" si="6"/>
        <v/>
      </c>
      <c r="AG90" s="7" t="str">
        <f>+$A$14</f>
        <v/>
      </c>
      <c r="AH90" s="7" t="str">
        <f>IF(A90&lt;&gt;"",IF(AE90&lt;&gt;"",AE90,0)+IF(E103&lt;&gt;"",E103,0),"")</f>
        <v/>
      </c>
      <c r="AI90" s="106" t="str">
        <f>IF(AH90="","",IF(AH90&gt;0,ROUND(AH90/LARGE(AH88:AH102,1),3),0))</f>
        <v/>
      </c>
    </row>
    <row r="91" spans="1:35" ht="13.5" x14ac:dyDescent="0.25">
      <c r="A91" s="59" t="str">
        <f>+$A$15</f>
        <v/>
      </c>
      <c r="B91" s="24"/>
      <c r="C91" s="24"/>
      <c r="D91" s="24"/>
      <c r="E91" s="24"/>
      <c r="F91" s="24"/>
      <c r="G91" s="24"/>
      <c r="H91" s="22"/>
      <c r="I91" s="23"/>
      <c r="J91" s="22"/>
      <c r="K91" s="23"/>
      <c r="L91" s="22"/>
      <c r="M91" s="23"/>
      <c r="N91" s="22"/>
      <c r="O91" s="23"/>
      <c r="P91" s="22"/>
      <c r="Q91" s="23"/>
      <c r="R91" s="22"/>
      <c r="S91" s="23"/>
      <c r="T91" s="22"/>
      <c r="U91" s="23"/>
      <c r="V91" s="22"/>
      <c r="W91" s="23"/>
      <c r="X91" s="22"/>
      <c r="Y91" s="23"/>
      <c r="Z91" s="22"/>
      <c r="AA91" s="23"/>
      <c r="AB91" s="22"/>
      <c r="AC91" s="23"/>
      <c r="AE91" s="29" t="str">
        <f t="shared" si="6"/>
        <v/>
      </c>
      <c r="AG91" s="7" t="str">
        <f>+$A$15</f>
        <v/>
      </c>
      <c r="AH91" s="7" t="str">
        <f>IF(A91&lt;&gt;"",IF(AE91&lt;&gt;"",AE91,0)+IF(G103&lt;&gt;"",G103,0),"")</f>
        <v/>
      </c>
      <c r="AI91" s="106" t="str">
        <f>IF(AH91="","",IF(AH91&gt;0,ROUND(AH91/LARGE(AH88:AH102,1),3),0))</f>
        <v/>
      </c>
    </row>
    <row r="92" spans="1:35" ht="13.5" x14ac:dyDescent="0.25">
      <c r="A92" s="59" t="str">
        <f>+$A$16</f>
        <v/>
      </c>
      <c r="B92" s="24"/>
      <c r="C92" s="24"/>
      <c r="D92" s="24"/>
      <c r="E92" s="24"/>
      <c r="F92" s="24"/>
      <c r="G92" s="24"/>
      <c r="H92" s="24"/>
      <c r="I92" s="24"/>
      <c r="J92" s="22"/>
      <c r="K92" s="23"/>
      <c r="L92" s="22"/>
      <c r="M92" s="23"/>
      <c r="N92" s="22"/>
      <c r="O92" s="23"/>
      <c r="P92" s="22"/>
      <c r="Q92" s="23"/>
      <c r="R92" s="22"/>
      <c r="S92" s="23"/>
      <c r="T92" s="22"/>
      <c r="U92" s="23"/>
      <c r="V92" s="22"/>
      <c r="W92" s="23"/>
      <c r="X92" s="22"/>
      <c r="Y92" s="23"/>
      <c r="Z92" s="22"/>
      <c r="AA92" s="23"/>
      <c r="AB92" s="22"/>
      <c r="AC92" s="23"/>
      <c r="AE92" s="29" t="str">
        <f t="shared" si="6"/>
        <v/>
      </c>
      <c r="AG92" s="7" t="str">
        <f>+$A$16</f>
        <v/>
      </c>
      <c r="AH92" s="7" t="str">
        <f>IF(A92&lt;&gt;"",IF(AE92&lt;&gt;"",AE92,0)+IF(I103&lt;&gt;"",I103,0),"")</f>
        <v/>
      </c>
      <c r="AI92" s="106" t="str">
        <f>IF(AH92="","",IF(AH92&gt;0,ROUND(AH92/LARGE(AH88:AH102,1),3),0))</f>
        <v/>
      </c>
    </row>
    <row r="93" spans="1:35" ht="13.5" x14ac:dyDescent="0.25">
      <c r="A93" s="59" t="str">
        <f>+$A$17</f>
        <v/>
      </c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2"/>
      <c r="M93" s="23"/>
      <c r="N93" s="22"/>
      <c r="O93" s="23"/>
      <c r="P93" s="22"/>
      <c r="Q93" s="23"/>
      <c r="R93" s="22"/>
      <c r="S93" s="23"/>
      <c r="T93" s="22"/>
      <c r="U93" s="23"/>
      <c r="V93" s="22"/>
      <c r="W93" s="23"/>
      <c r="X93" s="22"/>
      <c r="Y93" s="23"/>
      <c r="Z93" s="22"/>
      <c r="AA93" s="23"/>
      <c r="AB93" s="22"/>
      <c r="AC93" s="23"/>
      <c r="AE93" s="29" t="str">
        <f t="shared" si="6"/>
        <v/>
      </c>
      <c r="AG93" s="7" t="str">
        <f>+$A$17</f>
        <v/>
      </c>
      <c r="AH93" s="7" t="str">
        <f>IF(A93&lt;&gt;"",IF(AE93&lt;&gt;"",AE93,0)+IF(K103&lt;&gt;"",K103,0),"")</f>
        <v/>
      </c>
      <c r="AI93" s="106" t="str">
        <f>IF(AH93="","",IF(AH93&gt;0,ROUND(AH93/LARGE(AH88:AH102,1),3),0))</f>
        <v/>
      </c>
    </row>
    <row r="94" spans="1:35" ht="13.5" x14ac:dyDescent="0.25">
      <c r="A94" s="59" t="str">
        <f>+$A$18</f>
        <v/>
      </c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2"/>
      <c r="O94" s="23"/>
      <c r="P94" s="22"/>
      <c r="Q94" s="23"/>
      <c r="R94" s="22"/>
      <c r="S94" s="23"/>
      <c r="T94" s="22"/>
      <c r="U94" s="23"/>
      <c r="V94" s="22"/>
      <c r="W94" s="23"/>
      <c r="X94" s="22"/>
      <c r="Y94" s="23"/>
      <c r="Z94" s="22"/>
      <c r="AA94" s="23"/>
      <c r="AB94" s="22"/>
      <c r="AC94" s="23"/>
      <c r="AE94" s="29" t="str">
        <f t="shared" si="6"/>
        <v/>
      </c>
      <c r="AG94" s="7" t="str">
        <f>+$A$18</f>
        <v/>
      </c>
      <c r="AH94" s="7" t="str">
        <f>IF(A94&lt;&gt;"",IF(AE94&lt;&gt;"",AE94,0)+IF(M103&lt;&gt;"",M103,0),"")</f>
        <v/>
      </c>
      <c r="AI94" s="106" t="str">
        <f>IF(AH94="","",IF(AH94&gt;0,ROUND(AH94/LARGE(AH88:AH102,1),3),0))</f>
        <v/>
      </c>
    </row>
    <row r="95" spans="1:35" ht="13.5" x14ac:dyDescent="0.25">
      <c r="A95" s="59" t="str">
        <f>+$A$19</f>
        <v/>
      </c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2"/>
      <c r="Q95" s="23"/>
      <c r="R95" s="22"/>
      <c r="S95" s="23"/>
      <c r="T95" s="22"/>
      <c r="U95" s="23"/>
      <c r="V95" s="22"/>
      <c r="W95" s="23"/>
      <c r="X95" s="22"/>
      <c r="Y95" s="23"/>
      <c r="Z95" s="22"/>
      <c r="AA95" s="23"/>
      <c r="AB95" s="22"/>
      <c r="AC95" s="23"/>
      <c r="AE95" s="29" t="str">
        <f t="shared" si="6"/>
        <v/>
      </c>
      <c r="AG95" s="7" t="str">
        <f>+$A$19</f>
        <v/>
      </c>
      <c r="AH95" s="7" t="str">
        <f>IF(A95&lt;&gt;"",IF(AE95&lt;&gt;"",AE95,0)+IF(O103&lt;&gt;"",O103,0),"")</f>
        <v/>
      </c>
      <c r="AI95" s="106" t="str">
        <f>IF(AH95="","",IF(AH95&gt;0,ROUND(AH95/LARGE(AH88:AH102,1),3),0))</f>
        <v/>
      </c>
    </row>
    <row r="96" spans="1:35" ht="13.5" x14ac:dyDescent="0.25">
      <c r="A96" s="59" t="str">
        <f>+$A$20</f>
        <v/>
      </c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2"/>
      <c r="S96" s="23"/>
      <c r="T96" s="22"/>
      <c r="U96" s="23"/>
      <c r="V96" s="22"/>
      <c r="W96" s="23"/>
      <c r="X96" s="22"/>
      <c r="Y96" s="23"/>
      <c r="Z96" s="22"/>
      <c r="AA96" s="23"/>
      <c r="AB96" s="22"/>
      <c r="AC96" s="23"/>
      <c r="AE96" s="29" t="str">
        <f t="shared" si="6"/>
        <v/>
      </c>
      <c r="AG96" s="7" t="str">
        <f>+$A$20</f>
        <v/>
      </c>
      <c r="AH96" s="7" t="str">
        <f>IF(A96&lt;&gt;"",IF(AE96&lt;&gt;"",AE96,0)+IF(Q103&lt;&gt;"",Q103,0),"")</f>
        <v/>
      </c>
      <c r="AI96" s="106" t="str">
        <f>IF(AH96="","",IF(AH96&gt;0,ROUND(AH96/LARGE(AH88:AH102,1),3),0))</f>
        <v/>
      </c>
    </row>
    <row r="97" spans="1:35" ht="13.5" x14ac:dyDescent="0.25">
      <c r="A97" s="59" t="str">
        <f>+$A$21</f>
        <v/>
      </c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2"/>
      <c r="U97" s="23"/>
      <c r="V97" s="22"/>
      <c r="W97" s="23"/>
      <c r="X97" s="22"/>
      <c r="Y97" s="23"/>
      <c r="Z97" s="22"/>
      <c r="AA97" s="23"/>
      <c r="AB97" s="22"/>
      <c r="AC97" s="23"/>
      <c r="AE97" s="29" t="str">
        <f t="shared" si="6"/>
        <v/>
      </c>
      <c r="AG97" s="7" t="str">
        <f>+$A$21</f>
        <v/>
      </c>
      <c r="AH97" s="7" t="str">
        <f>IF(A97&lt;&gt;"",IF(AE97&lt;&gt;"",AE97,0)+IF(S103&lt;&gt;"",S103,0),"")</f>
        <v/>
      </c>
      <c r="AI97" s="106" t="str">
        <f>IF(AH97="","",IF(AH97&gt;0,ROUND(AH97/LARGE(AH88:AH102,1),3),0))</f>
        <v/>
      </c>
    </row>
    <row r="98" spans="1:35" ht="13.5" x14ac:dyDescent="0.25">
      <c r="A98" s="59" t="str">
        <f>+$A$22</f>
        <v/>
      </c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2"/>
      <c r="W98" s="23"/>
      <c r="X98" s="22"/>
      <c r="Y98" s="23"/>
      <c r="Z98" s="22"/>
      <c r="AA98" s="23"/>
      <c r="AB98" s="22"/>
      <c r="AC98" s="23"/>
      <c r="AE98" s="29" t="str">
        <f t="shared" si="6"/>
        <v/>
      </c>
      <c r="AG98" s="7" t="str">
        <f>+$A$22</f>
        <v/>
      </c>
      <c r="AH98" s="7" t="str">
        <f>IF(A98&lt;&gt;"",IF(AE98&lt;&gt;"",AE98,0)+IF(U103&lt;&gt;"",U103,0),"")</f>
        <v/>
      </c>
      <c r="AI98" s="106" t="str">
        <f>IF(AH98="","",IF(AH98&gt;0,ROUND(AH98/LARGE(AH88:AH102,1),3),0))</f>
        <v/>
      </c>
    </row>
    <row r="99" spans="1:35" ht="13.5" x14ac:dyDescent="0.25">
      <c r="A99" s="59" t="str">
        <f>+$A$23</f>
        <v/>
      </c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2"/>
      <c r="Y99" s="23"/>
      <c r="Z99" s="22"/>
      <c r="AA99" s="23"/>
      <c r="AB99" s="22"/>
      <c r="AC99" s="23"/>
      <c r="AE99" s="29" t="str">
        <f t="shared" si="6"/>
        <v/>
      </c>
      <c r="AG99" s="7" t="str">
        <f>+$A$23</f>
        <v/>
      </c>
      <c r="AH99" s="7" t="str">
        <f>IF(A99&lt;&gt;"",IF(AE99&lt;&gt;"",AE99,0)+IF(W103&lt;&gt;"",W103,0),"")</f>
        <v/>
      </c>
      <c r="AI99" s="106" t="str">
        <f>IF(AH99="","",IF(AH99&gt;0,ROUND(AH99/LARGE(AH88:AH102,1),3),0))</f>
        <v/>
      </c>
    </row>
    <row r="100" spans="1:35" ht="13.5" x14ac:dyDescent="0.25">
      <c r="A100" s="59" t="str">
        <f>+$A$24</f>
        <v/>
      </c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2"/>
      <c r="AA100" s="23"/>
      <c r="AB100" s="22"/>
      <c r="AC100" s="23"/>
      <c r="AE100" s="29" t="str">
        <f t="shared" si="6"/>
        <v/>
      </c>
      <c r="AG100" s="7" t="str">
        <f>+$A$24</f>
        <v/>
      </c>
      <c r="AH100" s="7" t="str">
        <f>IF(A100&lt;&gt;"",IF(AE100&lt;&gt;"",AE100,0)+IF(Y103&lt;&gt;"",Y103,0),"")</f>
        <v/>
      </c>
      <c r="AI100" s="106" t="str">
        <f>IF(AH100="","",IF(AH100&gt;0,ROUND(AH100/LARGE(AH88:AH102,1),3),0))</f>
        <v/>
      </c>
    </row>
    <row r="101" spans="1:35" ht="13.5" x14ac:dyDescent="0.25">
      <c r="A101" s="59" t="str">
        <f>+$A$25</f>
        <v/>
      </c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2"/>
      <c r="AC101" s="23"/>
      <c r="AE101" s="29" t="str">
        <f t="shared" si="6"/>
        <v/>
      </c>
      <c r="AG101" s="7" t="str">
        <f>+$A$25</f>
        <v/>
      </c>
      <c r="AH101" s="7" t="str">
        <f>IF(A101&lt;&gt;"",IF(AE101&lt;&gt;"",AE101,0)+IF(AA103&lt;&gt;"",AA103,0),"")</f>
        <v/>
      </c>
      <c r="AI101" s="106" t="str">
        <f>IF(AH101="","",IF(AH101&gt;0,ROUND(AH101/LARGE(AH88:AH102,1),3),0))</f>
        <v/>
      </c>
    </row>
    <row r="102" spans="1:35" x14ac:dyDescent="0.2">
      <c r="A102" s="59" t="str">
        <f>+$A$26</f>
        <v/>
      </c>
      <c r="C102" s="3"/>
      <c r="AE102" s="26"/>
      <c r="AG102" s="40" t="str">
        <f>+$A$26</f>
        <v/>
      </c>
      <c r="AH102" s="40" t="str">
        <f>IF(A102&lt;&gt;"",IF(AE102&lt;&gt;"",AE102,0)+IF(AC103&lt;&gt;"",AC103,0),"")</f>
        <v/>
      </c>
      <c r="AI102" s="107" t="str">
        <f>IF(AH102="","",IF(AH102&gt;0,ROUND(AH102/LARGE(AH88:AH102,1),3),0))</f>
        <v/>
      </c>
    </row>
    <row r="103" spans="1:35" s="26" customFormat="1" x14ac:dyDescent="0.2">
      <c r="C103" s="27" t="str">
        <f>IF(C87="","",SUM(C88:C101))</f>
        <v/>
      </c>
      <c r="E103" s="27" t="str">
        <f>IF(E87="","",SUM(E88:E101))</f>
        <v/>
      </c>
      <c r="G103" s="27" t="str">
        <f>IF(G87="","",SUM(G88:G101))</f>
        <v/>
      </c>
      <c r="I103" s="27" t="str">
        <f>IF(I87="","",SUM(I88:I101))</f>
        <v/>
      </c>
      <c r="K103" s="27" t="str">
        <f>IF(K87="","",SUM(K88:K101))</f>
        <v/>
      </c>
      <c r="M103" s="27" t="str">
        <f>IF(M87="","",SUM(M88:M101))</f>
        <v/>
      </c>
      <c r="O103" s="27" t="str">
        <f>IF(O87="","",SUM(O88:O101))</f>
        <v/>
      </c>
      <c r="Q103" s="27" t="str">
        <f>IF(Q87="","",SUM(Q88:Q101))</f>
        <v/>
      </c>
      <c r="S103" s="27" t="str">
        <f>IF(S87="","",SUM(S88:S101))</f>
        <v/>
      </c>
      <c r="U103" s="27" t="str">
        <f>IF(U87="","",SUM(U88:U101))</f>
        <v/>
      </c>
      <c r="W103" s="27" t="str">
        <f>IF(W87="","",SUM(W88:W101))</f>
        <v/>
      </c>
      <c r="X103" s="27"/>
      <c r="Y103" s="27" t="str">
        <f>IF(Y87="","",SUM(Y88:Y101))</f>
        <v/>
      </c>
      <c r="AA103" s="27" t="str">
        <f>IF(AA87="","",SUM(AA88:AA101))</f>
        <v/>
      </c>
      <c r="AC103" s="27" t="str">
        <f>IF(AC87="","",SUM(AC88:AC101))</f>
        <v/>
      </c>
      <c r="AG103" s="41"/>
      <c r="AH103" s="93"/>
      <c r="AI103" s="41"/>
    </row>
    <row r="104" spans="1:35" ht="24" customHeight="1" x14ac:dyDescent="0.2">
      <c r="AC104" s="8" t="str">
        <f>"Firma ("&amp;Anagrafica!B92&amp;")"</f>
        <v>Firma ()</v>
      </c>
      <c r="AE104" s="88"/>
      <c r="AF104" s="88"/>
      <c r="AG104" s="89"/>
      <c r="AH104" s="88"/>
      <c r="AI104" s="88"/>
    </row>
    <row r="105" spans="1:35" ht="18.75" x14ac:dyDescent="0.3">
      <c r="A105" s="19" t="str">
        <f>IF(Anagrafica!A93&lt;&gt;"",Anagrafica!A93&amp;" - "&amp;Anagrafica!B93,"")</f>
        <v/>
      </c>
      <c r="B105" s="20"/>
      <c r="D105" s="1"/>
    </row>
    <row r="106" spans="1:35" s="5" customFormat="1" ht="13.5" customHeight="1" x14ac:dyDescent="0.2">
      <c r="A106" s="4" t="s">
        <v>10</v>
      </c>
      <c r="C106" s="60" t="str">
        <f>$A$13</f>
        <v/>
      </c>
      <c r="E106" s="60" t="str">
        <f>+$A$14</f>
        <v/>
      </c>
      <c r="G106" s="60" t="str">
        <f>+$A$15</f>
        <v/>
      </c>
      <c r="I106" s="60" t="str">
        <f>+$A$16</f>
        <v/>
      </c>
      <c r="K106" s="60" t="str">
        <f>+$A$17</f>
        <v/>
      </c>
      <c r="M106" s="60" t="str">
        <f>+$A$18</f>
        <v/>
      </c>
      <c r="O106" s="60" t="str">
        <f>+$A$19</f>
        <v/>
      </c>
      <c r="Q106" s="60" t="str">
        <f>+$A$20</f>
        <v/>
      </c>
      <c r="S106" s="60" t="str">
        <f>+$A$21</f>
        <v/>
      </c>
      <c r="U106" s="60" t="str">
        <f>+$A$22</f>
        <v/>
      </c>
      <c r="W106" s="60" t="str">
        <f>+$A$23</f>
        <v/>
      </c>
      <c r="Y106" s="60" t="str">
        <f>+$A$24</f>
        <v/>
      </c>
      <c r="AA106" s="60" t="str">
        <f>+$A$25</f>
        <v/>
      </c>
      <c r="AC106" s="60" t="str">
        <f>+$A$26</f>
        <v/>
      </c>
      <c r="AE106" s="26"/>
      <c r="AG106" s="4" t="s">
        <v>10</v>
      </c>
      <c r="AH106" s="5" t="s">
        <v>1</v>
      </c>
      <c r="AI106" s="5" t="s">
        <v>0</v>
      </c>
    </row>
    <row r="107" spans="1:35" ht="13.5" x14ac:dyDescent="0.25">
      <c r="A107" s="59" t="str">
        <f>+$A$12</f>
        <v/>
      </c>
      <c r="B107" s="22"/>
      <c r="C107" s="23"/>
      <c r="D107" s="22"/>
      <c r="E107" s="23"/>
      <c r="F107" s="22"/>
      <c r="G107" s="23"/>
      <c r="H107" s="22"/>
      <c r="I107" s="23"/>
      <c r="J107" s="22"/>
      <c r="K107" s="23"/>
      <c r="L107" s="22"/>
      <c r="M107" s="23"/>
      <c r="N107" s="22"/>
      <c r="O107" s="23"/>
      <c r="P107" s="22"/>
      <c r="Q107" s="23"/>
      <c r="R107" s="22"/>
      <c r="S107" s="23"/>
      <c r="T107" s="22"/>
      <c r="U107" s="23"/>
      <c r="V107" s="22"/>
      <c r="W107" s="23"/>
      <c r="X107" s="22"/>
      <c r="Y107" s="23"/>
      <c r="Z107" s="22"/>
      <c r="AA107" s="23"/>
      <c r="AB107" s="22"/>
      <c r="AC107" s="23"/>
      <c r="AE107" s="29" t="str">
        <f t="shared" ref="AE107:AE120" si="7">IF(OR(A107="",AND(A107&lt;&gt;"",A108="")),"",SUM(B107,D107,F107,H107,J107,L107,N107,P107,R107,T107,V107,X107,Z107,AB107))</f>
        <v/>
      </c>
      <c r="AG107" s="6" t="str">
        <f>+$A$12</f>
        <v/>
      </c>
      <c r="AH107" s="6" t="str">
        <f>IF(A107&lt;&gt;"",AE107,"")</f>
        <v/>
      </c>
      <c r="AI107" s="105" t="str">
        <f>IF(AH107="","",IF(AH107&gt;0,ROUND(AH107/LARGE(AH107:AH121,1),3),0))</f>
        <v/>
      </c>
    </row>
    <row r="108" spans="1:35" ht="13.5" x14ac:dyDescent="0.25">
      <c r="A108" s="59" t="str">
        <f>+$A$13</f>
        <v/>
      </c>
      <c r="B108" s="24"/>
      <c r="C108" s="24"/>
      <c r="D108" s="22"/>
      <c r="E108" s="23"/>
      <c r="F108" s="22"/>
      <c r="G108" s="23"/>
      <c r="H108" s="22"/>
      <c r="I108" s="23"/>
      <c r="J108" s="22"/>
      <c r="K108" s="23"/>
      <c r="L108" s="22"/>
      <c r="M108" s="23"/>
      <c r="N108" s="22"/>
      <c r="O108" s="23"/>
      <c r="P108" s="22"/>
      <c r="Q108" s="23"/>
      <c r="R108" s="22"/>
      <c r="S108" s="23"/>
      <c r="T108" s="22"/>
      <c r="U108" s="23"/>
      <c r="V108" s="22"/>
      <c r="W108" s="23"/>
      <c r="X108" s="22"/>
      <c r="Y108" s="23"/>
      <c r="Z108" s="22"/>
      <c r="AA108" s="23"/>
      <c r="AB108" s="22"/>
      <c r="AC108" s="23"/>
      <c r="AE108" s="29" t="str">
        <f t="shared" si="7"/>
        <v/>
      </c>
      <c r="AG108" s="7" t="str">
        <f>+$A$13</f>
        <v/>
      </c>
      <c r="AH108" s="7" t="str">
        <f>IF(A108&lt;&gt;"",IF(AE108&lt;&gt;"",AE108,0)+IF(C122&lt;&gt;"",C122,0),"")</f>
        <v/>
      </c>
      <c r="AI108" s="106" t="str">
        <f>IF(AH108="","",IF(AH108&gt;0,ROUND(AH108/LARGE(AH107:AH121,1),3),0))</f>
        <v/>
      </c>
    </row>
    <row r="109" spans="1:35" ht="13.5" x14ac:dyDescent="0.25">
      <c r="A109" s="59" t="str">
        <f>+$A$14</f>
        <v/>
      </c>
      <c r="B109" s="24"/>
      <c r="C109" s="24"/>
      <c r="D109" s="24"/>
      <c r="E109" s="24"/>
      <c r="F109" s="22"/>
      <c r="G109" s="23"/>
      <c r="H109" s="22"/>
      <c r="I109" s="23"/>
      <c r="J109" s="22"/>
      <c r="K109" s="23"/>
      <c r="L109" s="22"/>
      <c r="M109" s="23"/>
      <c r="N109" s="22"/>
      <c r="O109" s="23"/>
      <c r="P109" s="22"/>
      <c r="Q109" s="23"/>
      <c r="R109" s="22"/>
      <c r="S109" s="23"/>
      <c r="T109" s="22"/>
      <c r="U109" s="23"/>
      <c r="V109" s="22"/>
      <c r="W109" s="23"/>
      <c r="X109" s="22"/>
      <c r="Y109" s="23"/>
      <c r="Z109" s="22"/>
      <c r="AA109" s="23"/>
      <c r="AB109" s="22"/>
      <c r="AC109" s="23"/>
      <c r="AE109" s="29" t="str">
        <f t="shared" si="7"/>
        <v/>
      </c>
      <c r="AG109" s="7" t="str">
        <f>+$A$14</f>
        <v/>
      </c>
      <c r="AH109" s="7" t="str">
        <f>IF(A109&lt;&gt;"",IF(AE109&lt;&gt;"",AE109,0)+IF(E122&lt;&gt;"",E122,0),"")</f>
        <v/>
      </c>
      <c r="AI109" s="106" t="str">
        <f>IF(AH109="","",IF(AH109&gt;0,ROUND(AH109/LARGE(AH107:AH121,1),3),0))</f>
        <v/>
      </c>
    </row>
    <row r="110" spans="1:35" ht="13.5" x14ac:dyDescent="0.25">
      <c r="A110" s="59" t="str">
        <f>+$A$15</f>
        <v/>
      </c>
      <c r="B110" s="24"/>
      <c r="C110" s="24"/>
      <c r="D110" s="24"/>
      <c r="E110" s="24"/>
      <c r="F110" s="24"/>
      <c r="G110" s="24"/>
      <c r="H110" s="22"/>
      <c r="I110" s="23"/>
      <c r="J110" s="22"/>
      <c r="K110" s="23"/>
      <c r="L110" s="22"/>
      <c r="M110" s="23"/>
      <c r="N110" s="22"/>
      <c r="O110" s="23"/>
      <c r="P110" s="22"/>
      <c r="Q110" s="23"/>
      <c r="R110" s="22"/>
      <c r="S110" s="23"/>
      <c r="T110" s="22"/>
      <c r="U110" s="23"/>
      <c r="V110" s="22"/>
      <c r="W110" s="23"/>
      <c r="X110" s="22"/>
      <c r="Y110" s="23"/>
      <c r="Z110" s="22"/>
      <c r="AA110" s="23"/>
      <c r="AB110" s="22"/>
      <c r="AC110" s="23"/>
      <c r="AE110" s="29" t="str">
        <f t="shared" si="7"/>
        <v/>
      </c>
      <c r="AG110" s="7" t="str">
        <f>+$A$15</f>
        <v/>
      </c>
      <c r="AH110" s="7" t="str">
        <f>IF(A110&lt;&gt;"",IF(AE110&lt;&gt;"",AE110,0)+IF(G122&lt;&gt;"",G122,0),"")</f>
        <v/>
      </c>
      <c r="AI110" s="106" t="str">
        <f>IF(AH110="","",IF(AH110&gt;0,ROUND(AH110/LARGE(AH107:AH121,1),3),0))</f>
        <v/>
      </c>
    </row>
    <row r="111" spans="1:35" ht="13.5" x14ac:dyDescent="0.25">
      <c r="A111" s="59" t="str">
        <f>+$A$16</f>
        <v/>
      </c>
      <c r="B111" s="24"/>
      <c r="C111" s="24"/>
      <c r="D111" s="24"/>
      <c r="E111" s="24"/>
      <c r="F111" s="24"/>
      <c r="G111" s="24"/>
      <c r="H111" s="24"/>
      <c r="I111" s="24"/>
      <c r="J111" s="22"/>
      <c r="K111" s="23"/>
      <c r="L111" s="22"/>
      <c r="M111" s="23"/>
      <c r="N111" s="22"/>
      <c r="O111" s="23"/>
      <c r="P111" s="22"/>
      <c r="Q111" s="23"/>
      <c r="R111" s="22"/>
      <c r="S111" s="23"/>
      <c r="T111" s="22"/>
      <c r="U111" s="23"/>
      <c r="V111" s="22"/>
      <c r="W111" s="23"/>
      <c r="X111" s="22"/>
      <c r="Y111" s="23"/>
      <c r="Z111" s="22"/>
      <c r="AA111" s="23"/>
      <c r="AB111" s="22"/>
      <c r="AC111" s="23"/>
      <c r="AE111" s="29" t="str">
        <f t="shared" si="7"/>
        <v/>
      </c>
      <c r="AG111" s="7" t="str">
        <f>+$A$16</f>
        <v/>
      </c>
      <c r="AH111" s="7" t="str">
        <f>IF(A111&lt;&gt;"",IF(AE111&lt;&gt;"",AE111,0)+IF(I122&lt;&gt;"",I122,0),"")</f>
        <v/>
      </c>
      <c r="AI111" s="106" t="str">
        <f>IF(AH111="","",IF(AH111&gt;0,ROUND(AH111/LARGE(AH107:AH121,1),3),0))</f>
        <v/>
      </c>
    </row>
    <row r="112" spans="1:35" ht="13.5" x14ac:dyDescent="0.25">
      <c r="A112" s="59" t="str">
        <f>+$A$17</f>
        <v/>
      </c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2"/>
      <c r="M112" s="23"/>
      <c r="N112" s="22"/>
      <c r="O112" s="23"/>
      <c r="P112" s="22"/>
      <c r="Q112" s="23"/>
      <c r="R112" s="22"/>
      <c r="S112" s="23"/>
      <c r="T112" s="22"/>
      <c r="U112" s="23"/>
      <c r="V112" s="22"/>
      <c r="W112" s="23"/>
      <c r="X112" s="22"/>
      <c r="Y112" s="23"/>
      <c r="Z112" s="22"/>
      <c r="AA112" s="23"/>
      <c r="AB112" s="22"/>
      <c r="AC112" s="23"/>
      <c r="AE112" s="29" t="str">
        <f t="shared" si="7"/>
        <v/>
      </c>
      <c r="AG112" s="7" t="str">
        <f>+$A$17</f>
        <v/>
      </c>
      <c r="AH112" s="7" t="str">
        <f>IF(A112&lt;&gt;"",IF(AE112&lt;&gt;"",AE112,0)+IF(K122&lt;&gt;"",K122,0),"")</f>
        <v/>
      </c>
      <c r="AI112" s="106" t="str">
        <f>IF(AH112="","",IF(AH112&gt;0,ROUND(AH112/LARGE(AH107:AH121,1),3),0))</f>
        <v/>
      </c>
    </row>
    <row r="113" spans="1:35" ht="13.5" x14ac:dyDescent="0.25">
      <c r="A113" s="59" t="str">
        <f>+$A$18</f>
        <v/>
      </c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2"/>
      <c r="O113" s="23"/>
      <c r="P113" s="22"/>
      <c r="Q113" s="23"/>
      <c r="R113" s="22"/>
      <c r="S113" s="23"/>
      <c r="T113" s="22"/>
      <c r="U113" s="23"/>
      <c r="V113" s="22"/>
      <c r="W113" s="23"/>
      <c r="X113" s="22"/>
      <c r="Y113" s="23"/>
      <c r="Z113" s="22"/>
      <c r="AA113" s="23"/>
      <c r="AB113" s="22"/>
      <c r="AC113" s="23"/>
      <c r="AE113" s="29" t="str">
        <f t="shared" si="7"/>
        <v/>
      </c>
      <c r="AG113" s="7" t="str">
        <f>+$A$18</f>
        <v/>
      </c>
      <c r="AH113" s="7" t="str">
        <f>IF(A113&lt;&gt;"",IF(AE113&lt;&gt;"",AE113,0)+IF(M122&lt;&gt;"",M122,0),"")</f>
        <v/>
      </c>
      <c r="AI113" s="106" t="str">
        <f>IF(AH113="","",IF(AH113&gt;0,ROUND(AH113/LARGE(AH107:AH121,1),3),0))</f>
        <v/>
      </c>
    </row>
    <row r="114" spans="1:35" ht="13.5" x14ac:dyDescent="0.25">
      <c r="A114" s="59" t="str">
        <f>+$A$19</f>
        <v/>
      </c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2"/>
      <c r="Q114" s="23"/>
      <c r="R114" s="22"/>
      <c r="S114" s="23"/>
      <c r="T114" s="22"/>
      <c r="U114" s="23"/>
      <c r="V114" s="22"/>
      <c r="W114" s="23"/>
      <c r="X114" s="22"/>
      <c r="Y114" s="23"/>
      <c r="Z114" s="22"/>
      <c r="AA114" s="23"/>
      <c r="AB114" s="22"/>
      <c r="AC114" s="23"/>
      <c r="AE114" s="29" t="str">
        <f t="shared" si="7"/>
        <v/>
      </c>
      <c r="AG114" s="7" t="str">
        <f>+$A$19</f>
        <v/>
      </c>
      <c r="AH114" s="7" t="str">
        <f>IF(A114&lt;&gt;"",IF(AE114&lt;&gt;"",AE114,0)+IF(O122&lt;&gt;"",O122,0),"")</f>
        <v/>
      </c>
      <c r="AI114" s="106" t="str">
        <f>IF(AH114="","",IF(AH114&gt;0,ROUND(AH114/LARGE(AH107:AH121,1),3),0))</f>
        <v/>
      </c>
    </row>
    <row r="115" spans="1:35" ht="13.5" x14ac:dyDescent="0.25">
      <c r="A115" s="59" t="str">
        <f>+$A$20</f>
        <v/>
      </c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79"/>
      <c r="P115" s="24"/>
      <c r="Q115" s="24"/>
      <c r="R115" s="22"/>
      <c r="S115" s="23"/>
      <c r="T115" s="22"/>
      <c r="U115" s="23"/>
      <c r="V115" s="22"/>
      <c r="W115" s="23"/>
      <c r="X115" s="22"/>
      <c r="Y115" s="23"/>
      <c r="Z115" s="22"/>
      <c r="AA115" s="23"/>
      <c r="AB115" s="22"/>
      <c r="AC115" s="23"/>
      <c r="AE115" s="29" t="str">
        <f t="shared" si="7"/>
        <v/>
      </c>
      <c r="AG115" s="7" t="str">
        <f>+$A$20</f>
        <v/>
      </c>
      <c r="AH115" s="7" t="str">
        <f>IF(A115&lt;&gt;"",IF(AE115&lt;&gt;"",AE115,0)+IF(Q122&lt;&gt;"",Q122,0),"")</f>
        <v/>
      </c>
      <c r="AI115" s="106" t="str">
        <f>IF(AH115="","",IF(AH115&gt;0,ROUND(AH115/LARGE(AH107:AH121,1),3),0))</f>
        <v/>
      </c>
    </row>
    <row r="116" spans="1:35" ht="13.5" x14ac:dyDescent="0.25">
      <c r="A116" s="59" t="str">
        <f>+$A$21</f>
        <v/>
      </c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2"/>
      <c r="U116" s="23"/>
      <c r="V116" s="22"/>
      <c r="W116" s="23"/>
      <c r="X116" s="22"/>
      <c r="Y116" s="23"/>
      <c r="Z116" s="22"/>
      <c r="AA116" s="23"/>
      <c r="AB116" s="22"/>
      <c r="AC116" s="23"/>
      <c r="AE116" s="29" t="str">
        <f t="shared" si="7"/>
        <v/>
      </c>
      <c r="AG116" s="7" t="str">
        <f>+$A$21</f>
        <v/>
      </c>
      <c r="AH116" s="7" t="str">
        <f>IF(A116&lt;&gt;"",IF(AE116&lt;&gt;"",AE116,0)+IF(S122&lt;&gt;"",S122,0),"")</f>
        <v/>
      </c>
      <c r="AI116" s="106" t="str">
        <f>IF(AH116="","",IF(AH116&gt;0,ROUND(AH116/LARGE(AH107:AH121,1),3),0))</f>
        <v/>
      </c>
    </row>
    <row r="117" spans="1:35" ht="13.5" x14ac:dyDescent="0.25">
      <c r="A117" s="59" t="str">
        <f>+$A$22</f>
        <v/>
      </c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2"/>
      <c r="W117" s="23"/>
      <c r="X117" s="22"/>
      <c r="Y117" s="23"/>
      <c r="Z117" s="22"/>
      <c r="AA117" s="23"/>
      <c r="AB117" s="22"/>
      <c r="AC117" s="23"/>
      <c r="AE117" s="29" t="str">
        <f t="shared" si="7"/>
        <v/>
      </c>
      <c r="AG117" s="7" t="str">
        <f>+$A$22</f>
        <v/>
      </c>
      <c r="AH117" s="7" t="str">
        <f>IF(A117&lt;&gt;"",IF(AE117&lt;&gt;"",AE117,0)+IF(U122&lt;&gt;"",U122,0),"")</f>
        <v/>
      </c>
      <c r="AI117" s="106" t="str">
        <f>IF(AH117="","",IF(AH117&gt;0,ROUND(AH117/LARGE(AH107:AH121,1),3),0))</f>
        <v/>
      </c>
    </row>
    <row r="118" spans="1:35" ht="13.5" x14ac:dyDescent="0.25">
      <c r="A118" s="59" t="str">
        <f>+$A$23</f>
        <v/>
      </c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2"/>
      <c r="Y118" s="23"/>
      <c r="Z118" s="22"/>
      <c r="AA118" s="23"/>
      <c r="AB118" s="22"/>
      <c r="AC118" s="23"/>
      <c r="AE118" s="29" t="str">
        <f t="shared" si="7"/>
        <v/>
      </c>
      <c r="AG118" s="7" t="str">
        <f>+$A$23</f>
        <v/>
      </c>
      <c r="AH118" s="7" t="str">
        <f>IF(A118&lt;&gt;"",IF(AE118&lt;&gt;"",AE118,0)+IF(W122&lt;&gt;"",W122,0),"")</f>
        <v/>
      </c>
      <c r="AI118" s="106" t="str">
        <f>IF(AH118="","",IF(AH118&gt;0,ROUND(AH118/LARGE(AH107:AH121,1),3),0))</f>
        <v/>
      </c>
    </row>
    <row r="119" spans="1:35" ht="13.5" x14ac:dyDescent="0.25">
      <c r="A119" s="59" t="str">
        <f>+$A$24</f>
        <v/>
      </c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2"/>
      <c r="AA119" s="23"/>
      <c r="AB119" s="22"/>
      <c r="AC119" s="23"/>
      <c r="AE119" s="29" t="str">
        <f t="shared" si="7"/>
        <v/>
      </c>
      <c r="AG119" s="7" t="str">
        <f>+$A$24</f>
        <v/>
      </c>
      <c r="AH119" s="7" t="str">
        <f>IF(A119&lt;&gt;"",IF(AE119&lt;&gt;"",AE119,0)+IF(Y122&lt;&gt;"",Y122,0),"")</f>
        <v/>
      </c>
      <c r="AI119" s="106" t="str">
        <f>IF(AH119="","",IF(AH119&gt;0,ROUND(AH119/LARGE(AH107:AH121,1),3),0))</f>
        <v/>
      </c>
    </row>
    <row r="120" spans="1:35" ht="13.5" x14ac:dyDescent="0.25">
      <c r="A120" s="59" t="str">
        <f>+$A$25</f>
        <v/>
      </c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2"/>
      <c r="AC120" s="23"/>
      <c r="AE120" s="29" t="str">
        <f t="shared" si="7"/>
        <v/>
      </c>
      <c r="AG120" s="7" t="str">
        <f>+$A$25</f>
        <v/>
      </c>
      <c r="AH120" s="7" t="str">
        <f>IF(A120&lt;&gt;"",IF(AE120&lt;&gt;"",AE120,0)+IF(AA122&lt;&gt;"",AA122,0),"")</f>
        <v/>
      </c>
      <c r="AI120" s="106" t="str">
        <f>IF(AH120="","",IF(AH120&gt;0,ROUND(AH120/LARGE(AH107:AH121,1),3),0))</f>
        <v/>
      </c>
    </row>
    <row r="121" spans="1:35" x14ac:dyDescent="0.2">
      <c r="A121" s="59" t="str">
        <f>+$A$26</f>
        <v/>
      </c>
      <c r="C121" s="3"/>
      <c r="AE121" s="26"/>
      <c r="AG121" s="40" t="str">
        <f>+$A$26</f>
        <v/>
      </c>
      <c r="AH121" s="40" t="str">
        <f>IF(A121&lt;&gt;"",IF(AE121&lt;&gt;"",AE121,0)+IF(AC122&lt;&gt;"",AC122,0),"")</f>
        <v/>
      </c>
      <c r="AI121" s="107" t="str">
        <f>IF(AH121="","",IF(AH121&gt;0,ROUND(AH121/LARGE(AH107:AH121,1),3),0))</f>
        <v/>
      </c>
    </row>
    <row r="122" spans="1:35" s="26" customFormat="1" x14ac:dyDescent="0.2">
      <c r="C122" s="27" t="str">
        <f>IF(C106="","",SUM(C107:C120))</f>
        <v/>
      </c>
      <c r="E122" s="27" t="str">
        <f>IF(E106="","",SUM(E107:E120))</f>
        <v/>
      </c>
      <c r="G122" s="27" t="str">
        <f>IF(G106="","",SUM(G107:G120))</f>
        <v/>
      </c>
      <c r="I122" s="27" t="str">
        <f>IF(I106="","",SUM(I107:I120))</f>
        <v/>
      </c>
      <c r="K122" s="27" t="str">
        <f>IF(K106="","",SUM(K107:K120))</f>
        <v/>
      </c>
      <c r="M122" s="27" t="str">
        <f>IF(M106="","",SUM(M107:M120))</f>
        <v/>
      </c>
      <c r="O122" s="27" t="str">
        <f>IF(O106="","",SUM(O107:O120))</f>
        <v/>
      </c>
      <c r="Q122" s="27" t="str">
        <f>IF(Q106="","",SUM(Q107:Q120))</f>
        <v/>
      </c>
      <c r="S122" s="27" t="str">
        <f>IF(S106="","",SUM(S107:S120))</f>
        <v/>
      </c>
      <c r="U122" s="27" t="str">
        <f>IF(U106="","",SUM(U107:U120))</f>
        <v/>
      </c>
      <c r="W122" s="27" t="str">
        <f>IF(W106="","",SUM(W107:W120))</f>
        <v/>
      </c>
      <c r="X122" s="27"/>
      <c r="Y122" s="27" t="str">
        <f>IF(Y106="","",SUM(Y107:Y120))</f>
        <v/>
      </c>
      <c r="AA122" s="27" t="str">
        <f>IF(AA106="","",SUM(AA107:AA120))</f>
        <v/>
      </c>
      <c r="AC122" s="27" t="str">
        <f>IF(AC106="","",SUM(AC107:AC120))</f>
        <v/>
      </c>
      <c r="AG122" s="41"/>
      <c r="AH122" s="93"/>
      <c r="AI122" s="41"/>
    </row>
    <row r="123" spans="1:35" ht="24" customHeight="1" x14ac:dyDescent="0.2">
      <c r="AC123" s="8" t="str">
        <f>"Firma ("&amp;Anagrafica!B93&amp;")"</f>
        <v>Firma ()</v>
      </c>
      <c r="AE123" s="88"/>
      <c r="AF123" s="88"/>
      <c r="AG123" s="89"/>
      <c r="AH123" s="88"/>
      <c r="AI123" s="88"/>
    </row>
  </sheetData>
  <mergeCells count="70">
    <mergeCell ref="AB24:AE24"/>
    <mergeCell ref="AB25:AE25"/>
    <mergeCell ref="AB26:AE26"/>
    <mergeCell ref="B25:S25"/>
    <mergeCell ref="AB15:AE15"/>
    <mergeCell ref="AB16:AE16"/>
    <mergeCell ref="AB17:AE17"/>
    <mergeCell ref="AB18:AE18"/>
    <mergeCell ref="AB19:AE19"/>
    <mergeCell ref="AB20:AE20"/>
    <mergeCell ref="AB21:AE21"/>
    <mergeCell ref="AB22:AE22"/>
    <mergeCell ref="AB23:AE23"/>
    <mergeCell ref="X16:AA16"/>
    <mergeCell ref="X23:AA23"/>
    <mergeCell ref="X24:AA24"/>
    <mergeCell ref="A11:S11"/>
    <mergeCell ref="B20:S20"/>
    <mergeCell ref="B21:S21"/>
    <mergeCell ref="B22:S22"/>
    <mergeCell ref="B19:S19"/>
    <mergeCell ref="B16:S16"/>
    <mergeCell ref="B17:S17"/>
    <mergeCell ref="A1:AG1"/>
    <mergeCell ref="B24:S24"/>
    <mergeCell ref="A5:AI5"/>
    <mergeCell ref="A8:AG8"/>
    <mergeCell ref="A9:AG9"/>
    <mergeCell ref="AB11:AE11"/>
    <mergeCell ref="AB12:AE12"/>
    <mergeCell ref="AB13:AE13"/>
    <mergeCell ref="AB14:AE14"/>
    <mergeCell ref="T23:W23"/>
    <mergeCell ref="B18:S18"/>
    <mergeCell ref="T13:W13"/>
    <mergeCell ref="B12:S12"/>
    <mergeCell ref="B13:S13"/>
    <mergeCell ref="B14:S14"/>
    <mergeCell ref="B15:S15"/>
    <mergeCell ref="T11:W11"/>
    <mergeCell ref="T12:W12"/>
    <mergeCell ref="T20:W20"/>
    <mergeCell ref="T18:W18"/>
    <mergeCell ref="T15:W15"/>
    <mergeCell ref="T16:W16"/>
    <mergeCell ref="T17:W17"/>
    <mergeCell ref="T14:W14"/>
    <mergeCell ref="P27:S27"/>
    <mergeCell ref="T27:W27"/>
    <mergeCell ref="T26:W26"/>
    <mergeCell ref="T19:W19"/>
    <mergeCell ref="T21:W21"/>
    <mergeCell ref="T24:W24"/>
    <mergeCell ref="T25:W25"/>
    <mergeCell ref="T22:W22"/>
    <mergeCell ref="B26:S26"/>
    <mergeCell ref="B23:S23"/>
    <mergeCell ref="X11:AA11"/>
    <mergeCell ref="X12:AA12"/>
    <mergeCell ref="X13:AA13"/>
    <mergeCell ref="X14:AA14"/>
    <mergeCell ref="X15:AA15"/>
    <mergeCell ref="X25:AA25"/>
    <mergeCell ref="X26:AA26"/>
    <mergeCell ref="X17:AA17"/>
    <mergeCell ref="X18:AA18"/>
    <mergeCell ref="X19:AA19"/>
    <mergeCell ref="X20:AA20"/>
    <mergeCell ref="X21:AA21"/>
    <mergeCell ref="X22:AA22"/>
  </mergeCells>
  <phoneticPr fontId="0" type="noConversion"/>
  <conditionalFormatting sqref="C46 W46:Y46 C65 E46 G46 I46 K46 M46 O46 Q46 U46 S46 AC84 W65:Y65 E65 G65 I65 K65 M65 O65 Q65 U65 S65 AC65 AA65 AA46 C84 W84:Y84 E84 G84 I84 K84 M84 O84 Q84 U84 S84 AA84 AC46 C103 AC122 W103:Y103 E103 G103 I103 K103 M103 O103 Q103 U103 S103 AC103 AA103 C122 W122:Y122 E122 G122 I122 K122 M122 O122 Q122 U122 S122 AA122">
    <cfRule type="expression" dxfId="719" priority="1" stopIfTrue="1">
      <formula>C30=""</formula>
    </cfRule>
  </conditionalFormatting>
  <conditionalFormatting sqref="B52:E63 B51:C51 H54:I63 J55:K63 L56:M63 N57:O63 P58:Q63 R59:S63 T60:U63 V61:W63 X62:Y63 Z63:AA63 F53:G63 Z82:AA82 F72:G82 H73:I82 J74:K82 L75:M82 N76:O82 P77:Q82 R78:S82 T79:U82 V80:W82 X81:Y82 B71:E82 B70:C70 B90:E101 B89:C89 H92:I101 J93:K101 L94:M101 N95:O101 P96:Q101 R97:S101 T98:U101 V99:W101 X100:Y101 Z101:AA101 F91:G101 Z120:AA120 F110:G120 H111:I120 J112:K120 L113:M120 N114:O120 P115:Q120 R116:S120 T117:U120 V118:W120 X119:Y120 B109:E120 B108:C108 B33:E44 B32:C32 H35:I44 J36:K44 L37:M44 N38:O44 P39:Q44 R40:S44 T41:U44 V42:W44 X43:Y44 Z44:AA44 F34:G44">
    <cfRule type="expression" dxfId="718" priority="2" stopIfTrue="1">
      <formula>AND($A32&lt;&gt;"",$A33="")</formula>
    </cfRule>
    <cfRule type="expression" dxfId="717" priority="3" stopIfTrue="1">
      <formula>$A32=""</formula>
    </cfRule>
  </conditionalFormatting>
  <conditionalFormatting sqref="B50 D50:D51 F50:F52 H50:H53 J50:J54 L50:L55 N50:N56 P50:P57 R50:R58 T50:T59 V50:V60 X50:X61 Z50:Z62 AB50:AB63">
    <cfRule type="expression" dxfId="716" priority="4" stopIfTrue="1">
      <formula>AND(OR($A50="",C$49=""),$AE50&lt;&gt;"")</formula>
    </cfRule>
    <cfRule type="expression" dxfId="715" priority="5" stopIfTrue="1">
      <formula>OR($A50="",C$49="")</formula>
    </cfRule>
  </conditionalFormatting>
  <conditionalFormatting sqref="C50 E50:E51 G50:G52 I50:I53 K50:K54 M50:M55 O50:O56 Q50:Q57 S50:S58 U50:U59 W50:W60 Y50:Y61 AA50:AA62 AC50:AC63 C88 E88:E89 G88:G90 I88:I91 K88:K92 M88:M93 O88:O94 Q88:Q95 S88:S96 U88:U97 W88:W98 Y88:Y99 AA88:AA100 AC88:AC101">
    <cfRule type="expression" dxfId="714" priority="6" stopIfTrue="1">
      <formula>AND(OR($A50="",C$49=""),$AE50&lt;&gt;"")</formula>
    </cfRule>
    <cfRule type="expression" dxfId="713" priority="7" stopIfTrue="1">
      <formula>C$49=""</formula>
    </cfRule>
  </conditionalFormatting>
  <conditionalFormatting sqref="B69 F69:F71 D69:D70 H69:H72 J69:J73 L69:L74 N69:N75 P69:P76 R69:R77 T69:T78 V69:V79 X69:X80 Z69:Z81 AB69:AB82 X118">
    <cfRule type="expression" dxfId="712" priority="8" stopIfTrue="1">
      <formula>AND(OR($A69="",C$68=""),$AE69&lt;&gt;"")</formula>
    </cfRule>
    <cfRule type="expression" dxfId="711" priority="9" stopIfTrue="1">
      <formula>OR($A69="",C$68="")</formula>
    </cfRule>
  </conditionalFormatting>
  <conditionalFormatting sqref="C69 G69:G71 E69:E70 I69:I72 K69:K73 M69:M74 O69:O75 Q69:Q76 S69:S77 U69:U78 W69:W79 Y69:Y80 AA69:AA81 AC69:AC82 C107 G107:G109 E107:E108 I107:I110 K107:K111 M107:M112 O107:O113 Q107:Q114 S107:S115 U107:U116 W107:W117 Y107:Y118 AA107:AA119 AC107:AC120">
    <cfRule type="expression" dxfId="710" priority="10" stopIfTrue="1">
      <formula>AND(OR($A69="",C$68=""),$AE69&lt;&gt;"")</formula>
    </cfRule>
    <cfRule type="expression" dxfId="709" priority="11" stopIfTrue="1">
      <formula>C$68=""</formula>
    </cfRule>
  </conditionalFormatting>
  <conditionalFormatting sqref="B88 D88:D89 F88:F90 H88:H91 J88:J92 L88:L93 N88:N94 P88:P95 R88:R96 T88:T97 V88:V98 X88:X99 Z88:Z100 AB88:AB101">
    <cfRule type="expression" dxfId="708" priority="12" stopIfTrue="1">
      <formula>AND(OR($A88="",C$87=""),$AE88&lt;&gt;"")</formula>
    </cfRule>
    <cfRule type="expression" dxfId="707" priority="13" stopIfTrue="1">
      <formula>OR($A88="",C$87="")</formula>
    </cfRule>
  </conditionalFormatting>
  <conditionalFormatting sqref="B107 D107:D108 F107:F109 H107:H110 J107:J111 L107:L112 N107:N113 P107:P114 R107:R115 T107:T116 V107:V117 X107:X117 Z107:Z119 AB107:AB120">
    <cfRule type="expression" dxfId="706" priority="14" stopIfTrue="1">
      <formula>AND(OR($A107="",C$106=""),$AE107&lt;&gt;"")</formula>
    </cfRule>
    <cfRule type="expression" dxfId="705" priority="15" stopIfTrue="1">
      <formula>OR($A107="",C$106="")</formula>
    </cfRule>
  </conditionalFormatting>
  <conditionalFormatting sqref="B31 D31:D32 R31:R39 AB31:AB44 Z31:Z43 X31:X42 V31:V41 T31:T40 P31:P38 N31:N37 L31:L36 J31:J35 H31:H34 F31:F33">
    <cfRule type="expression" dxfId="704" priority="16" stopIfTrue="1">
      <formula>AND(OR($A31="",C$30=""),$AE31&lt;&gt;"")</formula>
    </cfRule>
    <cfRule type="expression" dxfId="703" priority="17" stopIfTrue="1">
      <formula>OR($A31="",C$30="")</formula>
    </cfRule>
  </conditionalFormatting>
  <conditionalFormatting sqref="C31 E31:E32 S31:S39 AC31:AC44 AA31:AA43 Y31:Y42 W31:W41 U31:U40 Q31:Q38 O31:O37 M31:M36 K31:K35 I31:I34 G31:G33">
    <cfRule type="expression" dxfId="702" priority="18" stopIfTrue="1">
      <formula>AND(OR($A31="",C$30=""),$AE31&lt;&gt;"")</formula>
    </cfRule>
    <cfRule type="expression" dxfId="701" priority="19" stopIfTrue="1">
      <formula>C$30=""</formula>
    </cfRule>
  </conditionalFormatting>
  <conditionalFormatting sqref="A31:A45 A107:A121 AE107:AE120 B106:AC106 AE88:AE101 A88:A102 B87:AC87 A69:A83 B68:AC68 AE69:AE82 AE50:AE63 B49:AC49 A50:A64 B30:AC30 AE31:AE44">
    <cfRule type="cellIs" dxfId="700" priority="20" stopIfTrue="1" operator="equal">
      <formula>""</formula>
    </cfRule>
  </conditionalFormatting>
  <hyperlinks>
    <hyperlink ref="A1" location="Anagrafica!A1" display="Torna alla scheda Anagrafica" xr:uid="{00000000-0004-0000-3900-000000000000}"/>
  </hyperlinks>
  <pageMargins left="0.39370078740157483" right="0.39370078740157483" top="0.39370078740157483" bottom="0.78740157480314965" header="0.51181102362204722" footer="0.39370078740157483"/>
  <pageSetup paperSize="9" scale="42" orientation="portrait" r:id="rId1"/>
  <headerFooter alignWithMargins="0">
    <oddFooter>&amp;L&amp;"Arial Narrow,Normale"&amp;8&amp;D&amp;R&amp;"Arial Narrow,Normale"&amp;A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oglio84">
    <tabColor indexed="47"/>
    <pageSetUpPr fitToPage="1"/>
  </sheetPr>
  <dimension ref="A1:AG26"/>
  <sheetViews>
    <sheetView showGridLines="0" view="pageBreakPreview" topLeftCell="B1" zoomScale="99" zoomScaleNormal="78" workbookViewId="0">
      <selection activeCell="A5" sqref="A5:N5"/>
    </sheetView>
  </sheetViews>
  <sheetFormatPr defaultColWidth="9.140625" defaultRowHeight="12.75" outlineLevelCol="1" x14ac:dyDescent="0.2"/>
  <cols>
    <col min="1" max="1" width="42.7109375" style="3" customWidth="1"/>
    <col min="2" max="11" width="9.7109375" style="3" customWidth="1" outlineLevel="1"/>
    <col min="12" max="15" width="12.7109375" style="3" customWidth="1"/>
    <col min="16" max="21" width="3" style="3" customWidth="1"/>
    <col min="22" max="22" width="2.42578125" style="3" customWidth="1"/>
    <col min="23" max="23" width="3.5703125" style="3" customWidth="1"/>
    <col min="24" max="41" width="3" style="3" customWidth="1"/>
    <col min="42" max="42" width="3.140625" style="3" customWidth="1"/>
    <col min="43" max="16384" width="9.140625" style="3"/>
  </cols>
  <sheetData>
    <row r="1" spans="1:33" ht="26.25" customHeight="1" x14ac:dyDescent="0.2">
      <c r="A1" s="353" t="s">
        <v>21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</row>
    <row r="2" spans="1:33" s="30" customFormat="1" ht="13.5" x14ac:dyDescent="0.25">
      <c r="A2" s="45" t="s">
        <v>16</v>
      </c>
      <c r="B2" s="46"/>
      <c r="C2" s="47"/>
      <c r="D2" s="48"/>
      <c r="E2" s="46"/>
      <c r="F2" s="46"/>
      <c r="G2" s="46"/>
      <c r="H2" s="46"/>
      <c r="I2" s="46"/>
      <c r="J2" s="46"/>
      <c r="K2" s="46"/>
      <c r="L2" s="46"/>
      <c r="M2" s="46"/>
      <c r="N2" s="49"/>
      <c r="AE2" s="32"/>
    </row>
    <row r="3" spans="1:33" s="31" customFormat="1" ht="13.5" x14ac:dyDescent="0.25">
      <c r="A3" s="50"/>
      <c r="B3" s="50"/>
      <c r="C3" s="51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</row>
    <row r="4" spans="1:33" s="9" customFormat="1" ht="6" customHeight="1" x14ac:dyDescent="0.3">
      <c r="A4" s="52"/>
      <c r="B4" s="52"/>
      <c r="C4" s="53"/>
      <c r="D4" s="54"/>
      <c r="E4" s="52"/>
      <c r="F4" s="52"/>
      <c r="G4" s="52"/>
      <c r="H4" s="52"/>
      <c r="I4" s="52"/>
      <c r="J4" s="52"/>
      <c r="K4" s="52"/>
      <c r="L4" s="52"/>
      <c r="M4" s="52"/>
      <c r="N4" s="52"/>
    </row>
    <row r="5" spans="1:33" s="9" customFormat="1" ht="39.75" customHeight="1" x14ac:dyDescent="0.3">
      <c r="A5" s="352" t="str">
        <f>IF(Anagrafica!A3&lt;&gt;"",Anagrafica!A3,"")</f>
        <v>CDC ___/______/______ ANNO_______ (agg. P se plurien.) 
TITOLO DEL CDC______________________________</v>
      </c>
      <c r="B5" s="352"/>
      <c r="C5" s="352"/>
      <c r="D5" s="352"/>
      <c r="E5" s="352"/>
      <c r="F5" s="352"/>
      <c r="G5" s="352"/>
      <c r="H5" s="352"/>
      <c r="I5" s="352"/>
      <c r="J5" s="352"/>
      <c r="K5" s="352"/>
      <c r="L5" s="352"/>
      <c r="M5" s="352"/>
      <c r="N5" s="352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  <c r="AA5" s="33"/>
      <c r="AB5" s="33"/>
      <c r="AC5" s="33"/>
      <c r="AD5" s="33"/>
      <c r="AE5" s="33"/>
    </row>
    <row r="6" spans="1:33" s="9" customFormat="1" ht="20.25" x14ac:dyDescent="0.3">
      <c r="C6" s="10"/>
      <c r="D6" s="11"/>
    </row>
    <row r="7" spans="1:33" s="1" customFormat="1" ht="18.75" x14ac:dyDescent="0.3">
      <c r="A7" s="354" t="str">
        <f>IF(Anagrafica!$D$55&gt;0,"Criterio: "&amp; Anagrafica!A54&amp;" - "&amp;Anagrafica!B54,"")</f>
        <v/>
      </c>
      <c r="B7" s="354"/>
      <c r="C7" s="354"/>
      <c r="D7" s="354"/>
      <c r="E7" s="354"/>
      <c r="F7" s="354"/>
      <c r="G7" s="354"/>
      <c r="H7" s="354"/>
      <c r="I7" s="354"/>
      <c r="J7" s="354"/>
      <c r="K7" s="354"/>
      <c r="L7" s="64"/>
      <c r="M7" s="65" t="s">
        <v>15</v>
      </c>
      <c r="N7" s="66" t="str">
        <f>IF(Anagrafica!$D$55&gt;0,IF(+Anagrafica!C54&lt;&gt;"",Anagrafica!C54,""),"")</f>
        <v/>
      </c>
      <c r="O7" s="67"/>
      <c r="P7" s="67"/>
      <c r="Q7" s="67"/>
      <c r="T7" s="64"/>
      <c r="U7" s="64"/>
      <c r="V7" s="64"/>
      <c r="W7" s="64"/>
      <c r="X7" s="64"/>
      <c r="AG7" s="25"/>
    </row>
    <row r="8" spans="1:33" s="15" customFormat="1" ht="18" x14ac:dyDescent="0.25">
      <c r="A8" s="14"/>
    </row>
    <row r="9" spans="1:33" s="2" customFormat="1" x14ac:dyDescent="0.2"/>
    <row r="10" spans="1:33" ht="26.25" thickBot="1" x14ac:dyDescent="0.25">
      <c r="A10" s="21" t="s">
        <v>13</v>
      </c>
      <c r="B10" s="17" t="str">
        <f>Anagrafica!A55</f>
        <v/>
      </c>
      <c r="C10" s="17" t="str">
        <f>Anagrafica!A56</f>
        <v/>
      </c>
      <c r="D10" s="17" t="str">
        <f>Anagrafica!A57</f>
        <v/>
      </c>
      <c r="E10" s="17" t="str">
        <f>Anagrafica!A58</f>
        <v/>
      </c>
      <c r="F10" s="17" t="str">
        <f>Anagrafica!A59</f>
        <v/>
      </c>
      <c r="G10" s="17" t="str">
        <f>Anagrafica!A60</f>
        <v/>
      </c>
      <c r="H10" s="17" t="str">
        <f>Anagrafica!A61</f>
        <v/>
      </c>
      <c r="I10" s="17" t="str">
        <f>Anagrafica!A62</f>
        <v/>
      </c>
      <c r="J10" s="17" t="str">
        <f>Anagrafica!A63</f>
        <v/>
      </c>
      <c r="K10" s="17" t="str">
        <f>Anagrafica!A64</f>
        <v/>
      </c>
      <c r="L10" s="4" t="s">
        <v>20</v>
      </c>
      <c r="M10" s="4" t="s">
        <v>0</v>
      </c>
      <c r="N10" s="18" t="s">
        <v>5</v>
      </c>
    </row>
    <row r="11" spans="1:33" ht="16.5" x14ac:dyDescent="0.3">
      <c r="A11" s="34" t="str">
        <f>IF(AND(Anagrafica!$D$55&gt;0,Anagrafica!A99&lt;&gt;""),Anagrafica!A99&amp;" - "&amp;Anagrafica!B99,"")</f>
        <v/>
      </c>
      <c r="B11" s="77" t="str">
        <f>IF(Anagrafica!$A$55&lt;&gt;"",'EVT5.1'!$AI12,"")</f>
        <v/>
      </c>
      <c r="C11" s="77" t="str">
        <f>IF(Anagrafica!$A$56&lt;&gt;"",'EVT5.1'!$AI12,"")</f>
        <v/>
      </c>
      <c r="D11" s="77" t="str">
        <f>IF(Anagrafica!$A$57&lt;&gt;"",'EVT5.1'!$AI12,"")</f>
        <v/>
      </c>
      <c r="E11" s="77" t="str">
        <f>IF(Anagrafica!$A$58&lt;&gt;"",'EVT5.1'!$AI12,"")</f>
        <v/>
      </c>
      <c r="F11" s="77" t="str">
        <f>IF(Anagrafica!$A$59&lt;&gt;"",'EVT5.1'!$AI12,"")</f>
        <v/>
      </c>
      <c r="G11" s="77" t="str">
        <f>IF(Anagrafica!$A$60&lt;&gt;"",'EVT5.1'!$AI12,"")</f>
        <v/>
      </c>
      <c r="H11" s="77" t="str">
        <f>IF(Anagrafica!$A$61&lt;&gt;"",'EVT5.1'!$AI12,"")</f>
        <v/>
      </c>
      <c r="I11" s="77" t="str">
        <f>IF(Anagrafica!$A$62&lt;&gt;"",'EVT5.1'!$AI12,"")</f>
        <v/>
      </c>
      <c r="J11" s="77" t="str">
        <f>IF(Anagrafica!$A$63&lt;&gt;"",'EVT5.1'!$AI12,"")</f>
        <v/>
      </c>
      <c r="K11" s="77" t="str">
        <f>IF(Anagrafica!$A$64&lt;&gt;"",'EVT5.1'!$AI12,"")</f>
        <v/>
      </c>
      <c r="L11" s="68" t="str">
        <f>IF(A11&lt;&gt;"",SUM(B11:K11),"")</f>
        <v/>
      </c>
      <c r="M11" s="74" t="str">
        <f>IF(AND(L11&lt;&gt;"",L11&gt;0),ROUND(L11/LARGE($L$11:$L$25,1),3),IF(L11=0,0,""))</f>
        <v/>
      </c>
      <c r="N11" s="36" t="str">
        <f t="shared" ref="N11:N25" si="0">IF(M11&lt;&gt;"",ROUND(M11*$N$7,3),"")</f>
        <v/>
      </c>
      <c r="O11" s="16"/>
      <c r="P11" s="16"/>
      <c r="Q11" s="16"/>
      <c r="R11" s="16"/>
      <c r="S11" s="16"/>
      <c r="T11" s="16"/>
      <c r="U11" s="16"/>
    </row>
    <row r="12" spans="1:33" ht="16.5" x14ac:dyDescent="0.3">
      <c r="A12" s="35" t="str">
        <f>IF(AND(Anagrafica!$D$55&gt;0,Anagrafica!A100&lt;&gt;""),Anagrafica!A100&amp;" - "&amp;Anagrafica!B100,"")</f>
        <v/>
      </c>
      <c r="B12" s="78" t="str">
        <f>IF(Anagrafica!$A$55&lt;&gt;"",'EVT5.1'!$AI13,"")</f>
        <v/>
      </c>
      <c r="C12" s="78" t="str">
        <f>IF(Anagrafica!$A$56&lt;&gt;"",'EVT5.1'!$AI13,"")</f>
        <v/>
      </c>
      <c r="D12" s="78" t="str">
        <f>IF(Anagrafica!$A$57&lt;&gt;"",'EVT5.1'!$AI13,"")</f>
        <v/>
      </c>
      <c r="E12" s="78" t="str">
        <f>IF(Anagrafica!$A$58&lt;&gt;"",'EVT5.1'!$AI13,"")</f>
        <v/>
      </c>
      <c r="F12" s="78" t="str">
        <f>IF(Anagrafica!$A$59&lt;&gt;"",'EVT5.1'!$AI13,"")</f>
        <v/>
      </c>
      <c r="G12" s="78" t="str">
        <f>IF(Anagrafica!$A$60&lt;&gt;"",'EVT5.1'!$AI13,"")</f>
        <v/>
      </c>
      <c r="H12" s="78" t="str">
        <f>IF(Anagrafica!$A$61&lt;&gt;"",'EVT5.1'!$AI13,"")</f>
        <v/>
      </c>
      <c r="I12" s="78" t="str">
        <f>IF(Anagrafica!$A$62&lt;&gt;"",'EVT5.1'!$AI13,"")</f>
        <v/>
      </c>
      <c r="J12" s="78" t="str">
        <f>IF(Anagrafica!$A$63&lt;&gt;"",'EVT5.1'!$AI13,"")</f>
        <v/>
      </c>
      <c r="K12" s="78" t="str">
        <f>IF(Anagrafica!$A$64&lt;&gt;"",'EVT5.1'!$AI13,"")</f>
        <v/>
      </c>
      <c r="L12" s="69" t="str">
        <f t="shared" ref="L12:L25" si="1">IF(A12&lt;&gt;"",SUM(B12:K12),"")</f>
        <v/>
      </c>
      <c r="M12" s="75" t="str">
        <f t="shared" ref="M12:M25" si="2">IF(AND(L12&lt;&gt;"",L12&gt;0),ROUND(L12/LARGE($L$11:$L$25,1),3),IF(L12=0,0,""))</f>
        <v/>
      </c>
      <c r="N12" s="37" t="str">
        <f t="shared" si="0"/>
        <v/>
      </c>
      <c r="O12" s="16"/>
      <c r="P12" s="16"/>
      <c r="Q12" s="16"/>
      <c r="R12" s="16"/>
      <c r="S12" s="16"/>
      <c r="T12" s="16"/>
      <c r="U12" s="16"/>
    </row>
    <row r="13" spans="1:33" ht="16.5" x14ac:dyDescent="0.3">
      <c r="A13" s="35" t="str">
        <f>IF(AND(Anagrafica!$D$55&gt;0,Anagrafica!A101&lt;&gt;""),Anagrafica!A101&amp;" - "&amp;Anagrafica!B101,"")</f>
        <v/>
      </c>
      <c r="B13" s="78" t="str">
        <f>IF(Anagrafica!$A$55&lt;&gt;"",'EVT5.1'!$AI14,"")</f>
        <v/>
      </c>
      <c r="C13" s="78" t="str">
        <f>IF(Anagrafica!$A$56&lt;&gt;"",'EVT5.1'!$AI14,"")</f>
        <v/>
      </c>
      <c r="D13" s="78" t="str">
        <f>IF(Anagrafica!$A$57&lt;&gt;"",'EVT5.1'!$AI14,"")</f>
        <v/>
      </c>
      <c r="E13" s="78" t="str">
        <f>IF(Anagrafica!$A$58&lt;&gt;"",'EVT5.1'!$AI14,"")</f>
        <v/>
      </c>
      <c r="F13" s="78" t="str">
        <f>IF(Anagrafica!$A$59&lt;&gt;"",'EVT5.1'!$AI14,"")</f>
        <v/>
      </c>
      <c r="G13" s="78" t="str">
        <f>IF(Anagrafica!$A$60&lt;&gt;"",'EVT5.1'!$AI14,"")</f>
        <v/>
      </c>
      <c r="H13" s="78" t="str">
        <f>IF(Anagrafica!$A$61&lt;&gt;"",'EVT5.1'!$AI14,"")</f>
        <v/>
      </c>
      <c r="I13" s="78" t="str">
        <f>IF(Anagrafica!$A$62&lt;&gt;"",'EVT5.1'!$AI14,"")</f>
        <v/>
      </c>
      <c r="J13" s="78" t="str">
        <f>IF(Anagrafica!$A$63&lt;&gt;"",'EVT5.1'!$AI14,"")</f>
        <v/>
      </c>
      <c r="K13" s="78" t="str">
        <f>IF(Anagrafica!$A$64&lt;&gt;"",'EVT5.1'!$AI14,"")</f>
        <v/>
      </c>
      <c r="L13" s="69" t="str">
        <f t="shared" si="1"/>
        <v/>
      </c>
      <c r="M13" s="75" t="str">
        <f t="shared" si="2"/>
        <v/>
      </c>
      <c r="N13" s="37" t="str">
        <f t="shared" si="0"/>
        <v/>
      </c>
      <c r="O13" s="16"/>
      <c r="P13" s="16"/>
      <c r="Q13" s="16"/>
      <c r="R13" s="16"/>
      <c r="S13" s="16"/>
      <c r="T13" s="16"/>
      <c r="U13" s="16"/>
    </row>
    <row r="14" spans="1:33" ht="16.5" x14ac:dyDescent="0.3">
      <c r="A14" s="35" t="str">
        <f>IF(AND(Anagrafica!$D$55&gt;0,Anagrafica!A102&lt;&gt;""),Anagrafica!A102&amp;" - "&amp;Anagrafica!B102,"")</f>
        <v/>
      </c>
      <c r="B14" s="78" t="str">
        <f>IF(Anagrafica!$A$55&lt;&gt;"",'EVT5.1'!$AI15,"")</f>
        <v/>
      </c>
      <c r="C14" s="78" t="str">
        <f>IF(Anagrafica!$A$56&lt;&gt;"",'EVT5.1'!$AI15,"")</f>
        <v/>
      </c>
      <c r="D14" s="78" t="str">
        <f>IF(Anagrafica!$A$57&lt;&gt;"",'EVT5.1'!$AI15,"")</f>
        <v/>
      </c>
      <c r="E14" s="78" t="str">
        <f>IF(Anagrafica!$A$58&lt;&gt;"",'EVT5.1'!$AI15,"")</f>
        <v/>
      </c>
      <c r="F14" s="78" t="str">
        <f>IF(Anagrafica!$A$59&lt;&gt;"",'EVT5.1'!$AI15,"")</f>
        <v/>
      </c>
      <c r="G14" s="78" t="str">
        <f>IF(Anagrafica!$A$60&lt;&gt;"",'EVT5.1'!$AI15,"")</f>
        <v/>
      </c>
      <c r="H14" s="78" t="str">
        <f>IF(Anagrafica!$A$61&lt;&gt;"",'EVT5.1'!$AI15,"")</f>
        <v/>
      </c>
      <c r="I14" s="78" t="str">
        <f>IF(Anagrafica!$A$62&lt;&gt;"",'EVT5.1'!$AI15,"")</f>
        <v/>
      </c>
      <c r="J14" s="78" t="str">
        <f>IF(Anagrafica!$A$63&lt;&gt;"",'EVT5.1'!$AI15,"")</f>
        <v/>
      </c>
      <c r="K14" s="78" t="str">
        <f>IF(Anagrafica!$A$64&lt;&gt;"",'EVT5.1'!$AI15,"")</f>
        <v/>
      </c>
      <c r="L14" s="69" t="str">
        <f t="shared" si="1"/>
        <v/>
      </c>
      <c r="M14" s="75" t="str">
        <f t="shared" si="2"/>
        <v/>
      </c>
      <c r="N14" s="37" t="str">
        <f t="shared" si="0"/>
        <v/>
      </c>
      <c r="O14" s="16"/>
      <c r="P14" s="16"/>
      <c r="Q14" s="16"/>
      <c r="R14" s="16"/>
      <c r="S14" s="16"/>
      <c r="T14" s="16"/>
      <c r="U14" s="16"/>
    </row>
    <row r="15" spans="1:33" ht="16.5" x14ac:dyDescent="0.3">
      <c r="A15" s="35" t="str">
        <f>IF(AND(Anagrafica!$D$55&gt;0,Anagrafica!A103&lt;&gt;""),Anagrafica!A103&amp;" - "&amp;Anagrafica!B103,"")</f>
        <v/>
      </c>
      <c r="B15" s="78" t="str">
        <f>IF(Anagrafica!$A$55&lt;&gt;"",'EVT5.1'!$AI16,"")</f>
        <v/>
      </c>
      <c r="C15" s="78" t="str">
        <f>IF(Anagrafica!$A$56&lt;&gt;"",'EVT5.1'!$AI16,"")</f>
        <v/>
      </c>
      <c r="D15" s="78" t="str">
        <f>IF(Anagrafica!$A$57&lt;&gt;"",'EVT5.1'!$AI16,"")</f>
        <v/>
      </c>
      <c r="E15" s="78" t="str">
        <f>IF(Anagrafica!$A$58&lt;&gt;"",'EVT5.1'!$AI16,"")</f>
        <v/>
      </c>
      <c r="F15" s="78" t="str">
        <f>IF(Anagrafica!$A$59&lt;&gt;"",'EVT5.1'!$AI16,"")</f>
        <v/>
      </c>
      <c r="G15" s="78" t="str">
        <f>IF(Anagrafica!$A$60&lt;&gt;"",'EVT5.1'!$AI16,"")</f>
        <v/>
      </c>
      <c r="H15" s="78" t="str">
        <f>IF(Anagrafica!$A$61&lt;&gt;"",'EVT5.1'!$AI16,"")</f>
        <v/>
      </c>
      <c r="I15" s="78" t="str">
        <f>IF(Anagrafica!$A$62&lt;&gt;"",'EVT5.1'!$AI16,"")</f>
        <v/>
      </c>
      <c r="J15" s="78" t="str">
        <f>IF(Anagrafica!$A$63&lt;&gt;"",'EVT5.1'!$AI16,"")</f>
        <v/>
      </c>
      <c r="K15" s="78" t="str">
        <f>IF(Anagrafica!$A$64&lt;&gt;"",'EVT5.1'!$AI16,"")</f>
        <v/>
      </c>
      <c r="L15" s="69" t="str">
        <f t="shared" si="1"/>
        <v/>
      </c>
      <c r="M15" s="75" t="str">
        <f t="shared" si="2"/>
        <v/>
      </c>
      <c r="N15" s="37" t="str">
        <f t="shared" si="0"/>
        <v/>
      </c>
      <c r="O15" s="16"/>
      <c r="P15" s="16"/>
      <c r="Q15" s="16"/>
      <c r="R15" s="16"/>
      <c r="S15" s="16"/>
      <c r="T15" s="16"/>
      <c r="U15" s="16"/>
    </row>
    <row r="16" spans="1:33" ht="16.5" x14ac:dyDescent="0.3">
      <c r="A16" s="35" t="str">
        <f>IF(AND(Anagrafica!$D$55&gt;0,Anagrafica!A104&lt;&gt;""),Anagrafica!A104&amp;" - "&amp;Anagrafica!B104,"")</f>
        <v/>
      </c>
      <c r="B16" s="78" t="str">
        <f>IF(Anagrafica!$A$55&lt;&gt;"",'EVT5.1'!$AI17,"")</f>
        <v/>
      </c>
      <c r="C16" s="78" t="str">
        <f>IF(Anagrafica!$A$56&lt;&gt;"",'EVT5.1'!$AI17,"")</f>
        <v/>
      </c>
      <c r="D16" s="78" t="str">
        <f>IF(Anagrafica!$A$57&lt;&gt;"",'EVT5.1'!$AI17,"")</f>
        <v/>
      </c>
      <c r="E16" s="78" t="str">
        <f>IF(Anagrafica!$A$58&lt;&gt;"",'EVT5.1'!$AI17,"")</f>
        <v/>
      </c>
      <c r="F16" s="78" t="str">
        <f>IF(Anagrafica!$A$59&lt;&gt;"",'EVT5.1'!$AI17,"")</f>
        <v/>
      </c>
      <c r="G16" s="78" t="str">
        <f>IF(Anagrafica!$A$60&lt;&gt;"",'EVT5.1'!$AI17,"")</f>
        <v/>
      </c>
      <c r="H16" s="78" t="str">
        <f>IF(Anagrafica!$A$61&lt;&gt;"",'EVT5.1'!$AI17,"")</f>
        <v/>
      </c>
      <c r="I16" s="78" t="str">
        <f>IF(Anagrafica!$A$62&lt;&gt;"",'EVT5.1'!$AI17,"")</f>
        <v/>
      </c>
      <c r="J16" s="78" t="str">
        <f>IF(Anagrafica!$A$63&lt;&gt;"",'EVT5.1'!$AI17,"")</f>
        <v/>
      </c>
      <c r="K16" s="78" t="str">
        <f>IF(Anagrafica!$A$64&lt;&gt;"",'EVT5.1'!$AI17,"")</f>
        <v/>
      </c>
      <c r="L16" s="69" t="str">
        <f t="shared" si="1"/>
        <v/>
      </c>
      <c r="M16" s="75" t="str">
        <f t="shared" si="2"/>
        <v/>
      </c>
      <c r="N16" s="37" t="str">
        <f t="shared" si="0"/>
        <v/>
      </c>
      <c r="O16" s="16"/>
      <c r="P16" s="16"/>
      <c r="Q16" s="16"/>
      <c r="R16" s="16"/>
      <c r="S16" s="16"/>
      <c r="T16" s="16"/>
      <c r="U16" s="16"/>
    </row>
    <row r="17" spans="1:21" ht="16.5" x14ac:dyDescent="0.3">
      <c r="A17" s="35" t="str">
        <f>IF(AND(Anagrafica!$D$55&gt;0,Anagrafica!A105&lt;&gt;""),Anagrafica!A105&amp;" - "&amp;Anagrafica!B105,"")</f>
        <v/>
      </c>
      <c r="B17" s="78" t="str">
        <f>IF(Anagrafica!$A$55&lt;&gt;"",'EVT5.1'!$AI18,"")</f>
        <v/>
      </c>
      <c r="C17" s="78" t="str">
        <f>IF(Anagrafica!$A$56&lt;&gt;"",'EVT5.1'!$AI18,"")</f>
        <v/>
      </c>
      <c r="D17" s="78" t="str">
        <f>IF(Anagrafica!$A$57&lt;&gt;"",'EVT5.1'!$AI18,"")</f>
        <v/>
      </c>
      <c r="E17" s="78" t="str">
        <f>IF(Anagrafica!$A$58&lt;&gt;"",'EVT5.1'!$AI18,"")</f>
        <v/>
      </c>
      <c r="F17" s="78" t="str">
        <f>IF(Anagrafica!$A$59&lt;&gt;"",'EVT5.1'!$AI18,"")</f>
        <v/>
      </c>
      <c r="G17" s="78" t="str">
        <f>IF(Anagrafica!$A$60&lt;&gt;"",'EVT5.1'!$AI18,"")</f>
        <v/>
      </c>
      <c r="H17" s="78" t="str">
        <f>IF(Anagrafica!$A$61&lt;&gt;"",'EVT5.1'!$AI18,"")</f>
        <v/>
      </c>
      <c r="I17" s="78" t="str">
        <f>IF(Anagrafica!$A$62&lt;&gt;"",'EVT5.1'!$AI18,"")</f>
        <v/>
      </c>
      <c r="J17" s="78" t="str">
        <f>IF(Anagrafica!$A$63&lt;&gt;"",'EVT5.1'!$AI18,"")</f>
        <v/>
      </c>
      <c r="K17" s="78" t="str">
        <f>IF(Anagrafica!$A$64&lt;&gt;"",'EVT5.1'!$AI18,"")</f>
        <v/>
      </c>
      <c r="L17" s="69" t="str">
        <f t="shared" si="1"/>
        <v/>
      </c>
      <c r="M17" s="75" t="str">
        <f t="shared" si="2"/>
        <v/>
      </c>
      <c r="N17" s="37" t="str">
        <f t="shared" si="0"/>
        <v/>
      </c>
      <c r="O17" s="16"/>
      <c r="P17" s="16"/>
      <c r="Q17" s="16"/>
      <c r="R17" s="16"/>
      <c r="S17" s="16"/>
      <c r="T17" s="16"/>
      <c r="U17" s="16"/>
    </row>
    <row r="18" spans="1:21" ht="16.5" x14ac:dyDescent="0.3">
      <c r="A18" s="35" t="str">
        <f>IF(AND(Anagrafica!$D$55&gt;0,Anagrafica!A106&lt;&gt;""),Anagrafica!A106&amp;" - "&amp;Anagrafica!B106,"")</f>
        <v/>
      </c>
      <c r="B18" s="78" t="str">
        <f>IF(Anagrafica!$A$55&lt;&gt;"",'EVT5.1'!$AI19,"")</f>
        <v/>
      </c>
      <c r="C18" s="78" t="str">
        <f>IF(Anagrafica!$A$56&lt;&gt;"",'EVT5.1'!$AI19,"")</f>
        <v/>
      </c>
      <c r="D18" s="78" t="str">
        <f>IF(Anagrafica!$A$57&lt;&gt;"",'EVT5.1'!$AI19,"")</f>
        <v/>
      </c>
      <c r="E18" s="78" t="str">
        <f>IF(Anagrafica!$A$58&lt;&gt;"",'EVT5.1'!$AI19,"")</f>
        <v/>
      </c>
      <c r="F18" s="78" t="str">
        <f>IF(Anagrafica!$A$59&lt;&gt;"",'EVT5.1'!$AI19,"")</f>
        <v/>
      </c>
      <c r="G18" s="78" t="str">
        <f>IF(Anagrafica!$A$60&lt;&gt;"",'EVT5.1'!$AI19,"")</f>
        <v/>
      </c>
      <c r="H18" s="78" t="str">
        <f>IF(Anagrafica!$A$61&lt;&gt;"",'EVT5.1'!$AI19,"")</f>
        <v/>
      </c>
      <c r="I18" s="78" t="str">
        <f>IF(Anagrafica!$A$62&lt;&gt;"",'EVT5.1'!$AI19,"")</f>
        <v/>
      </c>
      <c r="J18" s="78" t="str">
        <f>IF(Anagrafica!$A$63&lt;&gt;"",'EVT5.1'!$AI19,"")</f>
        <v/>
      </c>
      <c r="K18" s="78" t="str">
        <f>IF(Anagrafica!$A$64&lt;&gt;"",'EVT5.1'!$AI19,"")</f>
        <v/>
      </c>
      <c r="L18" s="69" t="str">
        <f t="shared" si="1"/>
        <v/>
      </c>
      <c r="M18" s="75" t="str">
        <f t="shared" si="2"/>
        <v/>
      </c>
      <c r="N18" s="37" t="str">
        <f t="shared" si="0"/>
        <v/>
      </c>
      <c r="O18" s="16"/>
      <c r="P18" s="16"/>
      <c r="Q18" s="16"/>
      <c r="R18" s="16"/>
      <c r="S18" s="16"/>
      <c r="T18" s="16"/>
      <c r="U18" s="16"/>
    </row>
    <row r="19" spans="1:21" ht="16.5" x14ac:dyDescent="0.3">
      <c r="A19" s="35" t="str">
        <f>IF(AND(Anagrafica!$D$55&gt;0,Anagrafica!A107&lt;&gt;""),Anagrafica!A107&amp;" - "&amp;Anagrafica!B107,"")</f>
        <v/>
      </c>
      <c r="B19" s="78" t="str">
        <f>IF(Anagrafica!$A$55&lt;&gt;"",'EVT5.1'!$AI20,"")</f>
        <v/>
      </c>
      <c r="C19" s="78" t="str">
        <f>IF(Anagrafica!$A$56&lt;&gt;"",'EVT5.1'!$AI20,"")</f>
        <v/>
      </c>
      <c r="D19" s="78" t="str">
        <f>IF(Anagrafica!$A$57&lt;&gt;"",'EVT5.1'!$AI20,"")</f>
        <v/>
      </c>
      <c r="E19" s="78" t="str">
        <f>IF(Anagrafica!$A$58&lt;&gt;"",'EVT5.1'!$AI20,"")</f>
        <v/>
      </c>
      <c r="F19" s="78" t="str">
        <f>IF(Anagrafica!$A$59&lt;&gt;"",'EVT5.1'!$AI20,"")</f>
        <v/>
      </c>
      <c r="G19" s="78" t="str">
        <f>IF(Anagrafica!$A$60&lt;&gt;"",'EVT5.1'!$AI20,"")</f>
        <v/>
      </c>
      <c r="H19" s="78" t="str">
        <f>IF(Anagrafica!$A$61&lt;&gt;"",'EVT5.1'!$AI20,"")</f>
        <v/>
      </c>
      <c r="I19" s="78" t="str">
        <f>IF(Anagrafica!$A$62&lt;&gt;"",'EVT5.1'!$AI20,"")</f>
        <v/>
      </c>
      <c r="J19" s="78" t="str">
        <f>IF(Anagrafica!$A$63&lt;&gt;"",'EVT5.1'!$AI20,"")</f>
        <v/>
      </c>
      <c r="K19" s="78" t="str">
        <f>IF(Anagrafica!$A$64&lt;&gt;"",'EVT5.1'!$AI20,"")</f>
        <v/>
      </c>
      <c r="L19" s="69" t="str">
        <f t="shared" si="1"/>
        <v/>
      </c>
      <c r="M19" s="75" t="str">
        <f t="shared" si="2"/>
        <v/>
      </c>
      <c r="N19" s="37" t="str">
        <f t="shared" si="0"/>
        <v/>
      </c>
      <c r="O19" s="16"/>
      <c r="P19" s="16"/>
      <c r="Q19" s="16"/>
      <c r="R19" s="16"/>
      <c r="S19" s="16"/>
      <c r="T19" s="16"/>
      <c r="U19" s="16"/>
    </row>
    <row r="20" spans="1:21" ht="16.5" x14ac:dyDescent="0.3">
      <c r="A20" s="35" t="str">
        <f>IF(AND(Anagrafica!$D$55&gt;0,Anagrafica!A108&lt;&gt;""),Anagrafica!A108&amp;" - "&amp;Anagrafica!B108,"")</f>
        <v/>
      </c>
      <c r="B20" s="78" t="str">
        <f>IF(Anagrafica!$A$55&lt;&gt;"",'EVT5.1'!$AI21,"")</f>
        <v/>
      </c>
      <c r="C20" s="78" t="str">
        <f>IF(Anagrafica!$A$56&lt;&gt;"",'EVT5.1'!$AI21,"")</f>
        <v/>
      </c>
      <c r="D20" s="78" t="str">
        <f>IF(Anagrafica!$A$57&lt;&gt;"",'EVT5.1'!$AI21,"")</f>
        <v/>
      </c>
      <c r="E20" s="78" t="str">
        <f>IF(Anagrafica!$A$58&lt;&gt;"",'EVT5.1'!$AI21,"")</f>
        <v/>
      </c>
      <c r="F20" s="78" t="str">
        <f>IF(Anagrafica!$A$59&lt;&gt;"",'EVT5.1'!$AI21,"")</f>
        <v/>
      </c>
      <c r="G20" s="78" t="str">
        <f>IF(Anagrafica!$A$60&lt;&gt;"",'EVT5.1'!$AI21,"")</f>
        <v/>
      </c>
      <c r="H20" s="78" t="str">
        <f>IF(Anagrafica!$A$61&lt;&gt;"",'EVT5.1'!$AI21,"")</f>
        <v/>
      </c>
      <c r="I20" s="78" t="str">
        <f>IF(Anagrafica!$A$62&lt;&gt;"",'EVT5.1'!$AI21,"")</f>
        <v/>
      </c>
      <c r="J20" s="78" t="str">
        <f>IF(Anagrafica!$A$63&lt;&gt;"",'EVT5.1'!$AI21,"")</f>
        <v/>
      </c>
      <c r="K20" s="78" t="str">
        <f>IF(Anagrafica!$A$64&lt;&gt;"",'EVT5.1'!$AI21,"")</f>
        <v/>
      </c>
      <c r="L20" s="70" t="str">
        <f t="shared" si="1"/>
        <v/>
      </c>
      <c r="M20" s="76" t="str">
        <f t="shared" si="2"/>
        <v/>
      </c>
      <c r="N20" s="37" t="str">
        <f t="shared" si="0"/>
        <v/>
      </c>
      <c r="O20" s="16"/>
      <c r="P20" s="16"/>
      <c r="Q20" s="16"/>
      <c r="R20" s="16"/>
      <c r="S20" s="16"/>
      <c r="T20" s="16"/>
      <c r="U20" s="16"/>
    </row>
    <row r="21" spans="1:21" ht="16.5" x14ac:dyDescent="0.3">
      <c r="A21" s="35" t="str">
        <f>IF(AND(Anagrafica!$D$55&gt;0,Anagrafica!A109&lt;&gt;""),Anagrafica!A109&amp;" - "&amp;Anagrafica!B109,"")</f>
        <v/>
      </c>
      <c r="B21" s="78" t="str">
        <f>IF(Anagrafica!$A$55&lt;&gt;"",'EVT5.1'!$AI22,"")</f>
        <v/>
      </c>
      <c r="C21" s="78" t="str">
        <f>IF(Anagrafica!$A$56&lt;&gt;"",'EVT5.1'!$AI22,"")</f>
        <v/>
      </c>
      <c r="D21" s="78" t="str">
        <f>IF(Anagrafica!$A$57&lt;&gt;"",'EVT5.1'!$AI22,"")</f>
        <v/>
      </c>
      <c r="E21" s="78" t="str">
        <f>IF(Anagrafica!$A$58&lt;&gt;"",'EVT5.1'!$AI22,"")</f>
        <v/>
      </c>
      <c r="F21" s="78" t="str">
        <f>IF(Anagrafica!$A$59&lt;&gt;"",'EVT5.1'!$AI22,"")</f>
        <v/>
      </c>
      <c r="G21" s="78" t="str">
        <f>IF(Anagrafica!$A$60&lt;&gt;"",'EVT5.1'!$AI22,"")</f>
        <v/>
      </c>
      <c r="H21" s="78" t="str">
        <f>IF(Anagrafica!$A$61&lt;&gt;"",'EVT5.1'!$AI22,"")</f>
        <v/>
      </c>
      <c r="I21" s="78" t="str">
        <f>IF(Anagrafica!$A$62&lt;&gt;"",'EVT5.1'!$AI22,"")</f>
        <v/>
      </c>
      <c r="J21" s="78" t="str">
        <f>IF(Anagrafica!$A$63&lt;&gt;"",'EVT5.1'!$AI22,"")</f>
        <v/>
      </c>
      <c r="K21" s="78" t="str">
        <f>IF(Anagrafica!$A$64&lt;&gt;"",'EVT5.1'!$AI22,"")</f>
        <v/>
      </c>
      <c r="L21" s="70" t="str">
        <f t="shared" si="1"/>
        <v/>
      </c>
      <c r="M21" s="76" t="str">
        <f t="shared" si="2"/>
        <v/>
      </c>
      <c r="N21" s="37" t="str">
        <f t="shared" si="0"/>
        <v/>
      </c>
      <c r="O21" s="16"/>
      <c r="P21" s="16"/>
      <c r="Q21" s="16"/>
      <c r="R21" s="16"/>
      <c r="S21" s="16"/>
      <c r="T21" s="16"/>
      <c r="U21" s="16"/>
    </row>
    <row r="22" spans="1:21" ht="16.5" x14ac:dyDescent="0.3">
      <c r="A22" s="35" t="str">
        <f>IF(AND(Anagrafica!$D$55&gt;0,Anagrafica!A110&lt;&gt;""),Anagrafica!A110&amp;" - "&amp;Anagrafica!B110,"")</f>
        <v/>
      </c>
      <c r="B22" s="78" t="str">
        <f>IF(Anagrafica!$A$55&lt;&gt;"",'EVT5.1'!$AI23,"")</f>
        <v/>
      </c>
      <c r="C22" s="78" t="str">
        <f>IF(Anagrafica!$A$56&lt;&gt;"",'EVT5.1'!$AI23,"")</f>
        <v/>
      </c>
      <c r="D22" s="78" t="str">
        <f>IF(Anagrafica!$A$57&lt;&gt;"",'EVT5.1'!$AI23,"")</f>
        <v/>
      </c>
      <c r="E22" s="78" t="str">
        <f>IF(Anagrafica!$A$58&lt;&gt;"",'EVT5.1'!$AI23,"")</f>
        <v/>
      </c>
      <c r="F22" s="78" t="str">
        <f>IF(Anagrafica!$A$59&lt;&gt;"",'EVT5.1'!$AI23,"")</f>
        <v/>
      </c>
      <c r="G22" s="78" t="str">
        <f>IF(Anagrafica!$A$60&lt;&gt;"",'EVT5.1'!$AI23,"")</f>
        <v/>
      </c>
      <c r="H22" s="78" t="str">
        <f>IF(Anagrafica!$A$61&lt;&gt;"",'EVT5.1'!$AI23,"")</f>
        <v/>
      </c>
      <c r="I22" s="78" t="str">
        <f>IF(Anagrafica!$A$62&lt;&gt;"",'EVT5.1'!$AI23,"")</f>
        <v/>
      </c>
      <c r="J22" s="78" t="str">
        <f>IF(Anagrafica!$A$63&lt;&gt;"",'EVT5.1'!$AI23,"")</f>
        <v/>
      </c>
      <c r="K22" s="78" t="str">
        <f>IF(Anagrafica!$A$64&lt;&gt;"",'EVT5.1'!$AI23,"")</f>
        <v/>
      </c>
      <c r="L22" s="70" t="str">
        <f t="shared" si="1"/>
        <v/>
      </c>
      <c r="M22" s="76" t="str">
        <f t="shared" si="2"/>
        <v/>
      </c>
      <c r="N22" s="37" t="str">
        <f t="shared" si="0"/>
        <v/>
      </c>
      <c r="P22" s="16"/>
      <c r="Q22" s="16"/>
      <c r="R22" s="16"/>
      <c r="S22" s="16"/>
      <c r="T22" s="16"/>
      <c r="U22" s="16"/>
    </row>
    <row r="23" spans="1:21" ht="16.5" x14ac:dyDescent="0.3">
      <c r="A23" s="35" t="str">
        <f>IF(AND(Anagrafica!$D$55&gt;0,Anagrafica!A111&lt;&gt;""),Anagrafica!A111&amp;" - "&amp;Anagrafica!B111,"")</f>
        <v/>
      </c>
      <c r="B23" s="78" t="str">
        <f>IF(Anagrafica!$A$55&lt;&gt;"",'EVT5.1'!$AI24,"")</f>
        <v/>
      </c>
      <c r="C23" s="78" t="str">
        <f>IF(Anagrafica!$A$56&lt;&gt;"",'EVT5.1'!$AI24,"")</f>
        <v/>
      </c>
      <c r="D23" s="78" t="str">
        <f>IF(Anagrafica!$A$57&lt;&gt;"",'EVT5.1'!$AI24,"")</f>
        <v/>
      </c>
      <c r="E23" s="78" t="str">
        <f>IF(Anagrafica!$A$58&lt;&gt;"",'EVT5.1'!$AI24,"")</f>
        <v/>
      </c>
      <c r="F23" s="78" t="str">
        <f>IF(Anagrafica!$A$59&lt;&gt;"",'EVT5.1'!$AI24,"")</f>
        <v/>
      </c>
      <c r="G23" s="78" t="str">
        <f>IF(Anagrafica!$A$60&lt;&gt;"",'EVT5.1'!$AI24,"")</f>
        <v/>
      </c>
      <c r="H23" s="78" t="str">
        <f>IF(Anagrafica!$A$61&lt;&gt;"",'EVT5.1'!$AI24,"")</f>
        <v/>
      </c>
      <c r="I23" s="78" t="str">
        <f>IF(Anagrafica!$A$62&lt;&gt;"",'EVT5.1'!$AI24,"")</f>
        <v/>
      </c>
      <c r="J23" s="78" t="str">
        <f>IF(Anagrafica!$A$63&lt;&gt;"",'EVT5.1'!$AI24,"")</f>
        <v/>
      </c>
      <c r="K23" s="78" t="str">
        <f>IF(Anagrafica!$A$64&lt;&gt;"",'EVT5.1'!$AI24,"")</f>
        <v/>
      </c>
      <c r="L23" s="70" t="str">
        <f t="shared" si="1"/>
        <v/>
      </c>
      <c r="M23" s="76" t="str">
        <f t="shared" si="2"/>
        <v/>
      </c>
      <c r="N23" s="37" t="str">
        <f t="shared" si="0"/>
        <v/>
      </c>
      <c r="R23" s="16"/>
      <c r="S23" s="16"/>
      <c r="T23" s="16"/>
      <c r="U23" s="16"/>
    </row>
    <row r="24" spans="1:21" ht="16.5" x14ac:dyDescent="0.3">
      <c r="A24" s="35" t="str">
        <f>IF(AND(Anagrafica!$D$55&gt;0,Anagrafica!A112&lt;&gt;""),Anagrafica!A112&amp;" - "&amp;Anagrafica!B112,"")</f>
        <v/>
      </c>
      <c r="B24" s="78" t="str">
        <f>IF(Anagrafica!$A$55&lt;&gt;"",'EVT5.1'!$AI25,"")</f>
        <v/>
      </c>
      <c r="C24" s="78" t="str">
        <f>IF(Anagrafica!$A$56&lt;&gt;"",'EVT5.1'!$AI25,"")</f>
        <v/>
      </c>
      <c r="D24" s="78" t="str">
        <f>IF(Anagrafica!$A$57&lt;&gt;"",'EVT5.1'!$AI25,"")</f>
        <v/>
      </c>
      <c r="E24" s="78" t="str">
        <f>IF(Anagrafica!$A$58&lt;&gt;"",'EVT5.1'!$AI25,"")</f>
        <v/>
      </c>
      <c r="F24" s="78" t="str">
        <f>IF(Anagrafica!$A$59&lt;&gt;"",'EVT5.1'!$AI25,"")</f>
        <v/>
      </c>
      <c r="G24" s="78" t="str">
        <f>IF(Anagrafica!$A$60&lt;&gt;"",'EVT5.1'!$AI25,"")</f>
        <v/>
      </c>
      <c r="H24" s="78" t="str">
        <f>IF(Anagrafica!$A$61&lt;&gt;"",'EVT5.1'!$AI25,"")</f>
        <v/>
      </c>
      <c r="I24" s="78" t="str">
        <f>IF(Anagrafica!$A$62&lt;&gt;"",'EVT5.1'!$AI25,"")</f>
        <v/>
      </c>
      <c r="J24" s="78" t="str">
        <f>IF(Anagrafica!$A$63&lt;&gt;"",'EVT5.1'!$AI25,"")</f>
        <v/>
      </c>
      <c r="K24" s="78" t="str">
        <f>IF(Anagrafica!$A$64&lt;&gt;"",'EVT5.1'!$AI25,"")</f>
        <v/>
      </c>
      <c r="L24" s="70" t="str">
        <f t="shared" si="1"/>
        <v/>
      </c>
      <c r="M24" s="76" t="str">
        <f t="shared" si="2"/>
        <v/>
      </c>
      <c r="N24" s="37" t="str">
        <f t="shared" si="0"/>
        <v/>
      </c>
      <c r="T24" s="16"/>
      <c r="U24" s="16"/>
    </row>
    <row r="25" spans="1:21" ht="17.25" thickBot="1" x14ac:dyDescent="0.35">
      <c r="A25" s="44" t="str">
        <f>IF(AND(Anagrafica!$D$55&gt;0,Anagrafica!A113&lt;&gt;""),Anagrafica!A113&amp;" - "&amp;Anagrafica!B113,"")</f>
        <v/>
      </c>
      <c r="B25" s="98" t="str">
        <f>IF(Anagrafica!$A$55&lt;&gt;"",'EVT5.1'!$AI26,"")</f>
        <v/>
      </c>
      <c r="C25" s="98" t="str">
        <f>IF(Anagrafica!$A$56&lt;&gt;"",'EVT5.1'!$AI26,"")</f>
        <v/>
      </c>
      <c r="D25" s="98" t="str">
        <f>IF(Anagrafica!$A$57&lt;&gt;"",'EVT5.1'!$AI26,"")</f>
        <v/>
      </c>
      <c r="E25" s="98" t="str">
        <f>IF(Anagrafica!$A$58&lt;&gt;"",'EVT5.1'!$AI26,"")</f>
        <v/>
      </c>
      <c r="F25" s="98" t="str">
        <f>IF(Anagrafica!$A$59&lt;&gt;"",'EVT5.1'!$AI26,"")</f>
        <v/>
      </c>
      <c r="G25" s="98" t="str">
        <f>IF(Anagrafica!$A$60&lt;&gt;"",'EVT5.1'!$AI26,"")</f>
        <v/>
      </c>
      <c r="H25" s="98" t="str">
        <f>IF(Anagrafica!$A$61&lt;&gt;"",'EVT5.1'!$AI26,"")</f>
        <v/>
      </c>
      <c r="I25" s="98" t="str">
        <f>IF(Anagrafica!$A$62&lt;&gt;"",'EVT5.1'!$AI26,"")</f>
        <v/>
      </c>
      <c r="J25" s="98" t="str">
        <f>IF(Anagrafica!$A$63&lt;&gt;"",'EVT5.1'!$AI26,"")</f>
        <v/>
      </c>
      <c r="K25" s="98" t="str">
        <f>IF(Anagrafica!$A$64&lt;&gt;"",'EVT5.1'!$AI26,"")</f>
        <v/>
      </c>
      <c r="L25" s="99" t="str">
        <f t="shared" si="1"/>
        <v/>
      </c>
      <c r="M25" s="100" t="str">
        <f t="shared" si="2"/>
        <v/>
      </c>
      <c r="N25" s="101" t="str">
        <f t="shared" si="0"/>
        <v/>
      </c>
    </row>
    <row r="26" spans="1:21" x14ac:dyDescent="0.2">
      <c r="A26" s="42"/>
      <c r="B26" s="71"/>
      <c r="C26" s="42"/>
      <c r="D26" s="42"/>
      <c r="E26" s="42"/>
      <c r="F26" s="42"/>
      <c r="G26" s="42"/>
      <c r="H26" s="42"/>
      <c r="I26" s="42"/>
      <c r="J26" s="42"/>
      <c r="K26" s="42"/>
      <c r="L26" s="73"/>
      <c r="M26" s="42"/>
      <c r="N26" s="102"/>
    </row>
  </sheetData>
  <mergeCells count="3">
    <mergeCell ref="A5:N5"/>
    <mergeCell ref="A1:AG1"/>
    <mergeCell ref="A7:K7"/>
  </mergeCells>
  <phoneticPr fontId="0" type="noConversion"/>
  <conditionalFormatting sqref="N11:N25">
    <cfRule type="cellIs" dxfId="331" priority="1" stopIfTrue="1" operator="equal">
      <formula>0</formula>
    </cfRule>
    <cfRule type="cellIs" dxfId="330" priority="2" stopIfTrue="1" operator="equal">
      <formula>LARGE($N$11:$N$25,1)</formula>
    </cfRule>
  </conditionalFormatting>
  <hyperlinks>
    <hyperlink ref="A1" location="Anagrafica!A1" display="Torna alla scheda Anagrafica" xr:uid="{00000000-0004-0000-0500-000000000000}"/>
  </hyperlinks>
  <pageMargins left="0.75" right="0.75" top="1" bottom="1" header="0.5" footer="0.5"/>
  <pageSetup paperSize="9" scale="74" orientation="landscape" r:id="rId1"/>
  <headerFooter alignWithMargins="0">
    <oddFooter>&amp;L&amp;"Arial Narrow,Normale"&amp;8&amp;D&amp;R&amp;"Arial Narrow,Normale"&amp;A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Foglio80">
    <tabColor indexed="42"/>
    <pageSetUpPr fitToPage="1"/>
  </sheetPr>
  <dimension ref="A1:AI123"/>
  <sheetViews>
    <sheetView showGridLines="0" view="pageBreakPreview" topLeftCell="A5" zoomScaleNormal="100" workbookViewId="0">
      <selection activeCell="U38" sqref="U38"/>
    </sheetView>
  </sheetViews>
  <sheetFormatPr defaultColWidth="9.140625" defaultRowHeight="12.75" x14ac:dyDescent="0.2"/>
  <cols>
    <col min="1" max="2" width="3.85546875" style="3" customWidth="1"/>
    <col min="3" max="3" width="3.85546875" style="5" bestFit="1" customWidth="1"/>
    <col min="4" max="4" width="3.140625" style="3" customWidth="1"/>
    <col min="5" max="31" width="3" style="3" customWidth="1"/>
    <col min="32" max="32" width="2.42578125" style="3" customWidth="1"/>
    <col min="33" max="33" width="3.5703125" style="26" customWidth="1"/>
    <col min="34" max="35" width="10.85546875" style="3" customWidth="1"/>
    <col min="36" max="43" width="3" style="3" customWidth="1"/>
    <col min="44" max="44" width="3.140625" style="3" customWidth="1"/>
    <col min="45" max="16384" width="9.140625" style="3"/>
  </cols>
  <sheetData>
    <row r="1" spans="1:35" ht="26.25" customHeight="1" x14ac:dyDescent="0.2">
      <c r="A1" s="353" t="s">
        <v>21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</row>
    <row r="2" spans="1:35" s="30" customFormat="1" ht="13.5" x14ac:dyDescent="0.25">
      <c r="A2" s="45" t="s">
        <v>16</v>
      </c>
      <c r="B2" s="46"/>
      <c r="C2" s="47"/>
      <c r="D2" s="48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9"/>
      <c r="AH2" s="49"/>
      <c r="AI2" s="49"/>
    </row>
    <row r="3" spans="1:35" s="31" customFormat="1" ht="13.5" x14ac:dyDescent="0.25">
      <c r="A3" s="50"/>
      <c r="B3" s="50"/>
      <c r="C3" s="51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</row>
    <row r="4" spans="1:35" s="9" customFormat="1" ht="6" customHeight="1" x14ac:dyDescent="0.3">
      <c r="A4" s="52"/>
      <c r="B4" s="52"/>
      <c r="C4" s="53"/>
      <c r="D4" s="54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</row>
    <row r="5" spans="1:35" s="9" customFormat="1" ht="39.75" customHeight="1" x14ac:dyDescent="0.3">
      <c r="A5" s="411" t="str">
        <f>IF(Anagrafica!A3&lt;&gt;"",Anagrafica!A3,"")</f>
        <v>CDC ___/______/______ ANNO_______ (agg. P se plurien.) 
TITOLO DEL CDC______________________________</v>
      </c>
      <c r="B5" s="411"/>
      <c r="C5" s="411"/>
      <c r="D5" s="411"/>
      <c r="E5" s="411"/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  <c r="Q5" s="411"/>
      <c r="R5" s="411"/>
      <c r="S5" s="411"/>
      <c r="T5" s="411"/>
      <c r="U5" s="411"/>
      <c r="V5" s="411"/>
      <c r="W5" s="411"/>
      <c r="X5" s="411"/>
      <c r="Y5" s="411"/>
      <c r="Z5" s="411"/>
      <c r="AA5" s="411"/>
      <c r="AB5" s="411"/>
      <c r="AC5" s="411"/>
      <c r="AD5" s="411"/>
      <c r="AE5" s="411"/>
      <c r="AF5" s="411"/>
      <c r="AG5" s="411"/>
      <c r="AH5" s="411"/>
      <c r="AI5" s="411"/>
    </row>
    <row r="6" spans="1:35" s="9" customFormat="1" ht="20.25" x14ac:dyDescent="0.3">
      <c r="A6" s="33"/>
      <c r="B6" s="33"/>
      <c r="C6" s="58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</row>
    <row r="7" spans="1:35" s="9" customFormat="1" ht="20.25" x14ac:dyDescent="0.3">
      <c r="C7" s="10"/>
      <c r="D7" s="11"/>
    </row>
    <row r="8" spans="1:35" s="72" customFormat="1" ht="18.75" x14ac:dyDescent="0.3">
      <c r="A8" s="412" t="str">
        <f>"Criterio: "&amp; Anagrafica!A54&amp;" - "&amp;Anagrafica!B54</f>
        <v xml:space="preserve">Criterio:  - </v>
      </c>
      <c r="B8" s="412"/>
      <c r="C8" s="412"/>
      <c r="D8" s="412"/>
      <c r="E8" s="412"/>
      <c r="F8" s="412"/>
      <c r="G8" s="412"/>
      <c r="H8" s="412"/>
      <c r="I8" s="412"/>
      <c r="J8" s="412"/>
      <c r="K8" s="412"/>
      <c r="L8" s="412"/>
      <c r="M8" s="412"/>
      <c r="N8" s="412"/>
      <c r="O8" s="412"/>
      <c r="P8" s="412"/>
      <c r="Q8" s="412"/>
      <c r="R8" s="412"/>
      <c r="S8" s="412"/>
      <c r="T8" s="412"/>
      <c r="U8" s="412"/>
      <c r="V8" s="412"/>
      <c r="W8" s="412"/>
      <c r="X8" s="412"/>
      <c r="Y8" s="412"/>
      <c r="Z8" s="412"/>
      <c r="AA8" s="412"/>
      <c r="AB8" s="412"/>
      <c r="AC8" s="412"/>
      <c r="AD8" s="412"/>
      <c r="AE8" s="412"/>
      <c r="AF8" s="412"/>
      <c r="AG8" s="412"/>
      <c r="AH8" s="82" t="s">
        <v>15</v>
      </c>
      <c r="AI8" s="83" t="str">
        <f>IF(+Anagrafica!C54&lt;&gt;"",Anagrafica!C54,"")</f>
        <v/>
      </c>
    </row>
    <row r="9" spans="1:35" s="1" customFormat="1" ht="24" customHeight="1" x14ac:dyDescent="0.3">
      <c r="A9" s="413" t="str">
        <f>"Sottocriterio: " &amp; Anagrafica!A63&amp;" - "&amp;Anagrafica!B63</f>
        <v xml:space="preserve">Sottocriterio:  - </v>
      </c>
      <c r="B9" s="413"/>
      <c r="C9" s="413"/>
      <c r="D9" s="413"/>
      <c r="E9" s="413"/>
      <c r="F9" s="413"/>
      <c r="G9" s="413"/>
      <c r="H9" s="413"/>
      <c r="I9" s="413"/>
      <c r="J9" s="413"/>
      <c r="K9" s="413"/>
      <c r="L9" s="413"/>
      <c r="M9" s="413"/>
      <c r="N9" s="413"/>
      <c r="O9" s="413"/>
      <c r="P9" s="413"/>
      <c r="Q9" s="413"/>
      <c r="R9" s="413"/>
      <c r="S9" s="413"/>
      <c r="T9" s="413"/>
      <c r="U9" s="413"/>
      <c r="V9" s="413"/>
      <c r="W9" s="413"/>
      <c r="X9" s="413"/>
      <c r="Y9" s="413"/>
      <c r="Z9" s="413"/>
      <c r="AA9" s="413"/>
      <c r="AB9" s="413"/>
      <c r="AC9" s="413"/>
      <c r="AD9" s="413"/>
      <c r="AE9" s="413"/>
      <c r="AF9" s="413"/>
      <c r="AG9" s="413"/>
      <c r="AH9" s="65" t="s">
        <v>18</v>
      </c>
      <c r="AI9" s="84" t="str">
        <f>IF(+Anagrafica!C63&lt;&gt;"",Anagrafica!C63,"")</f>
        <v/>
      </c>
    </row>
    <row r="10" spans="1:35" ht="18" x14ac:dyDescent="0.25">
      <c r="B10" s="1"/>
      <c r="D10" s="1"/>
      <c r="AB10" s="4"/>
      <c r="AC10" s="4"/>
      <c r="AD10" s="4"/>
      <c r="AE10" s="4"/>
    </row>
    <row r="11" spans="1:35" ht="29.25" customHeight="1" x14ac:dyDescent="0.2">
      <c r="A11" s="385" t="s">
        <v>17</v>
      </c>
      <c r="B11" s="385"/>
      <c r="C11" s="385"/>
      <c r="D11" s="385"/>
      <c r="E11" s="385"/>
      <c r="F11" s="385"/>
      <c r="G11" s="385"/>
      <c r="H11" s="385"/>
      <c r="I11" s="385"/>
      <c r="J11" s="385"/>
      <c r="K11" s="385"/>
      <c r="L11" s="385"/>
      <c r="M11" s="385"/>
      <c r="N11" s="385"/>
      <c r="O11" s="385"/>
      <c r="P11" s="385"/>
      <c r="Q11" s="385"/>
      <c r="R11" s="385"/>
      <c r="S11" s="385"/>
      <c r="T11" s="385" t="s">
        <v>23</v>
      </c>
      <c r="U11" s="385"/>
      <c r="V11" s="385"/>
      <c r="W11" s="385"/>
      <c r="X11" s="385" t="s">
        <v>25</v>
      </c>
      <c r="Y11" s="385"/>
      <c r="Z11" s="385"/>
      <c r="AA11" s="385"/>
      <c r="AB11" s="385" t="s">
        <v>24</v>
      </c>
      <c r="AC11" s="385"/>
      <c r="AD11" s="385"/>
      <c r="AE11" s="385"/>
      <c r="AF11" s="26"/>
      <c r="AI11" s="21" t="s">
        <v>19</v>
      </c>
    </row>
    <row r="12" spans="1:35" ht="16.5" x14ac:dyDescent="0.3">
      <c r="A12" s="61" t="str">
        <f>IF($AI$9&lt;&gt;"",IF(Anagrafica!A99&lt;&gt;"",Anagrafica!A99,""),"")</f>
        <v/>
      </c>
      <c r="B12" s="409" t="str">
        <f>IF(A12&lt;&gt;"",IF(Anagrafica!B99&lt;&gt;"",Anagrafica!B99,""),"")</f>
        <v/>
      </c>
      <c r="C12" s="409"/>
      <c r="D12" s="409"/>
      <c r="E12" s="409"/>
      <c r="F12" s="409"/>
      <c r="G12" s="409"/>
      <c r="H12" s="409"/>
      <c r="I12" s="409"/>
      <c r="J12" s="409"/>
      <c r="K12" s="409"/>
      <c r="L12" s="409"/>
      <c r="M12" s="409"/>
      <c r="N12" s="409"/>
      <c r="O12" s="409"/>
      <c r="P12" s="409"/>
      <c r="Q12" s="409"/>
      <c r="R12" s="409"/>
      <c r="S12" s="410"/>
      <c r="T12" s="372" t="str">
        <f>IF(A12&lt;&gt;"",IF(AI31&lt;&gt;"",AI31,0)+IF(AI50&lt;&gt;"",AI50,0)+IF(AI69&lt;&gt;"",AI69,0)+IF(AI88&lt;&gt;"",AI88,0)+IF(AI107&lt;&gt;"",AI107,0),"")</f>
        <v/>
      </c>
      <c r="U12" s="373"/>
      <c r="V12" s="373"/>
      <c r="W12" s="373"/>
      <c r="X12" s="372" t="str">
        <f>IF(T12&lt;&gt;"",ROUND(T12/COUNTA(Anagrafica!$B$89:$C$93),3),"")</f>
        <v/>
      </c>
      <c r="Y12" s="373"/>
      <c r="Z12" s="373"/>
      <c r="AA12" s="390"/>
      <c r="AB12" s="372" t="str">
        <f>IF(T12="","",IF(T12&gt;0,ROUND(X12/LARGE($X$12:$AA$26,1),3),0))</f>
        <v/>
      </c>
      <c r="AC12" s="373"/>
      <c r="AD12" s="373"/>
      <c r="AE12" s="390"/>
      <c r="AF12" s="94"/>
      <c r="AG12" s="94"/>
      <c r="AH12" s="95"/>
      <c r="AI12" s="85" t="str">
        <f t="shared" ref="AI12:AI26" si="0">IF(AB12&lt;&gt;"",IF(AB12&gt;0,ROUND(AB12*IF($AI$9&lt;&gt;"",$AI$9,$AI$8),3),0),"")</f>
        <v/>
      </c>
    </row>
    <row r="13" spans="1:35" ht="16.5" x14ac:dyDescent="0.3">
      <c r="A13" s="62" t="str">
        <f>IF($AI$9&lt;&gt;"",IF(Anagrafica!A100&lt;&gt;"",Anagrafica!A100,""),"")</f>
        <v/>
      </c>
      <c r="B13" s="374" t="str">
        <f>IF(A13&lt;&gt;"",IF(Anagrafica!B100&lt;&gt;"",Anagrafica!B100,""),"")</f>
        <v/>
      </c>
      <c r="C13" s="374"/>
      <c r="D13" s="374"/>
      <c r="E13" s="374"/>
      <c r="F13" s="374"/>
      <c r="G13" s="374"/>
      <c r="H13" s="374"/>
      <c r="I13" s="374"/>
      <c r="J13" s="374"/>
      <c r="K13" s="374"/>
      <c r="L13" s="374"/>
      <c r="M13" s="374"/>
      <c r="N13" s="374"/>
      <c r="O13" s="374"/>
      <c r="P13" s="374"/>
      <c r="Q13" s="374"/>
      <c r="R13" s="374"/>
      <c r="S13" s="376"/>
      <c r="T13" s="401" t="str">
        <f t="shared" ref="T13:T26" si="1">IF(A13&lt;&gt;"",IF(AI32&lt;&gt;"",AI32,0)+IF(AI51&lt;&gt;"",AI51,0)+IF(AI70&lt;&gt;"",AI70,0)+IF(AI89&lt;&gt;"",AI89,0)+IF(AI108&lt;&gt;"",AI108,0),"")</f>
        <v/>
      </c>
      <c r="U13" s="402"/>
      <c r="V13" s="402"/>
      <c r="W13" s="402"/>
      <c r="X13" s="401" t="str">
        <f>IF(T13&lt;&gt;"",ROUND(T13/COUNTA(Anagrafica!$B$89:$C$93),3),"")</f>
        <v/>
      </c>
      <c r="Y13" s="402"/>
      <c r="Z13" s="402"/>
      <c r="AA13" s="403"/>
      <c r="AB13" s="401" t="str">
        <f t="shared" ref="AB13:AB26" si="2">IF(T13="","",IF(T13&gt;0,ROUND(X13/LARGE($X$12:$AA$26,1),3),0))</f>
        <v/>
      </c>
      <c r="AC13" s="402"/>
      <c r="AD13" s="402"/>
      <c r="AE13" s="403"/>
      <c r="AF13" s="96"/>
      <c r="AG13" s="96"/>
      <c r="AH13" s="97"/>
      <c r="AI13" s="86" t="str">
        <f t="shared" si="0"/>
        <v/>
      </c>
    </row>
    <row r="14" spans="1:35" ht="16.5" x14ac:dyDescent="0.3">
      <c r="A14" s="62" t="str">
        <f>IF($AI$9&lt;&gt;"",IF(Anagrafica!A101&lt;&gt;"",Anagrafica!A101,""),"")</f>
        <v/>
      </c>
      <c r="B14" s="374" t="str">
        <f>IF(A14&lt;&gt;"",IF(Anagrafica!B101&lt;&gt;"",Anagrafica!B101,""),"")</f>
        <v/>
      </c>
      <c r="C14" s="374"/>
      <c r="D14" s="374"/>
      <c r="E14" s="374"/>
      <c r="F14" s="374"/>
      <c r="G14" s="374"/>
      <c r="H14" s="374"/>
      <c r="I14" s="374"/>
      <c r="J14" s="374"/>
      <c r="K14" s="374"/>
      <c r="L14" s="374"/>
      <c r="M14" s="374"/>
      <c r="N14" s="374"/>
      <c r="O14" s="374"/>
      <c r="P14" s="374"/>
      <c r="Q14" s="374"/>
      <c r="R14" s="374"/>
      <c r="S14" s="376"/>
      <c r="T14" s="401" t="str">
        <f t="shared" si="1"/>
        <v/>
      </c>
      <c r="U14" s="402"/>
      <c r="V14" s="402"/>
      <c r="W14" s="402"/>
      <c r="X14" s="401" t="str">
        <f>IF(T14&lt;&gt;"",ROUND(T14/COUNTA(Anagrafica!$B$89:$C$93),3),"")</f>
        <v/>
      </c>
      <c r="Y14" s="402"/>
      <c r="Z14" s="402"/>
      <c r="AA14" s="403"/>
      <c r="AB14" s="401" t="str">
        <f t="shared" si="2"/>
        <v/>
      </c>
      <c r="AC14" s="402"/>
      <c r="AD14" s="402"/>
      <c r="AE14" s="403"/>
      <c r="AF14" s="96"/>
      <c r="AG14" s="96"/>
      <c r="AH14" s="97"/>
      <c r="AI14" s="86" t="str">
        <f t="shared" si="0"/>
        <v/>
      </c>
    </row>
    <row r="15" spans="1:35" ht="16.5" x14ac:dyDescent="0.3">
      <c r="A15" s="62" t="str">
        <f>IF($AI$9&lt;&gt;"",IF(Anagrafica!A102&lt;&gt;"",Anagrafica!A102,""),"")</f>
        <v/>
      </c>
      <c r="B15" s="374" t="str">
        <f>IF(A15&lt;&gt;"",IF(Anagrafica!B102&lt;&gt;"",Anagrafica!B102,""),"")</f>
        <v/>
      </c>
      <c r="C15" s="374"/>
      <c r="D15" s="374"/>
      <c r="E15" s="374"/>
      <c r="F15" s="374"/>
      <c r="G15" s="374"/>
      <c r="H15" s="374"/>
      <c r="I15" s="374"/>
      <c r="J15" s="374"/>
      <c r="K15" s="374"/>
      <c r="L15" s="374"/>
      <c r="M15" s="374"/>
      <c r="N15" s="374"/>
      <c r="O15" s="374"/>
      <c r="P15" s="374"/>
      <c r="Q15" s="374"/>
      <c r="R15" s="374"/>
      <c r="S15" s="376"/>
      <c r="T15" s="401" t="str">
        <f t="shared" si="1"/>
        <v/>
      </c>
      <c r="U15" s="402"/>
      <c r="V15" s="402"/>
      <c r="W15" s="402"/>
      <c r="X15" s="401" t="str">
        <f>IF(T15&lt;&gt;"",ROUND(T15/COUNTA(Anagrafica!$B$89:$C$93),3),"")</f>
        <v/>
      </c>
      <c r="Y15" s="402"/>
      <c r="Z15" s="402"/>
      <c r="AA15" s="403"/>
      <c r="AB15" s="401" t="str">
        <f t="shared" si="2"/>
        <v/>
      </c>
      <c r="AC15" s="402"/>
      <c r="AD15" s="402"/>
      <c r="AE15" s="403"/>
      <c r="AF15" s="96"/>
      <c r="AG15" s="96"/>
      <c r="AH15" s="97"/>
      <c r="AI15" s="86" t="str">
        <f t="shared" si="0"/>
        <v/>
      </c>
    </row>
    <row r="16" spans="1:35" ht="16.5" x14ac:dyDescent="0.3">
      <c r="A16" s="62" t="str">
        <f>IF($AI$9&lt;&gt;"",IF(Anagrafica!A103&lt;&gt;"",Anagrafica!A103,""),"")</f>
        <v/>
      </c>
      <c r="B16" s="374" t="str">
        <f>IF(A16&lt;&gt;"",IF(Anagrafica!B103&lt;&gt;"",Anagrafica!B103,""),"")</f>
        <v/>
      </c>
      <c r="C16" s="374"/>
      <c r="D16" s="374"/>
      <c r="E16" s="374"/>
      <c r="F16" s="374"/>
      <c r="G16" s="374"/>
      <c r="H16" s="374"/>
      <c r="I16" s="374"/>
      <c r="J16" s="374"/>
      <c r="K16" s="374"/>
      <c r="L16" s="374"/>
      <c r="M16" s="374"/>
      <c r="N16" s="374"/>
      <c r="O16" s="374"/>
      <c r="P16" s="374"/>
      <c r="Q16" s="374"/>
      <c r="R16" s="374"/>
      <c r="S16" s="376"/>
      <c r="T16" s="401" t="str">
        <f t="shared" si="1"/>
        <v/>
      </c>
      <c r="U16" s="402"/>
      <c r="V16" s="402"/>
      <c r="W16" s="402"/>
      <c r="X16" s="401" t="str">
        <f>IF(T16&lt;&gt;"",ROUND(T16/COUNTA(Anagrafica!$B$89:$C$93),3),"")</f>
        <v/>
      </c>
      <c r="Y16" s="402"/>
      <c r="Z16" s="402"/>
      <c r="AA16" s="403"/>
      <c r="AB16" s="401" t="str">
        <f t="shared" si="2"/>
        <v/>
      </c>
      <c r="AC16" s="402"/>
      <c r="AD16" s="402"/>
      <c r="AE16" s="403"/>
      <c r="AF16" s="96"/>
      <c r="AG16" s="96"/>
      <c r="AH16" s="97"/>
      <c r="AI16" s="86" t="str">
        <f t="shared" si="0"/>
        <v/>
      </c>
    </row>
    <row r="17" spans="1:35" ht="16.5" x14ac:dyDescent="0.3">
      <c r="A17" s="62" t="str">
        <f>IF($AI$9&lt;&gt;"",IF(Anagrafica!A104&lt;&gt;"",Anagrafica!A104,""),"")</f>
        <v/>
      </c>
      <c r="B17" s="374" t="str">
        <f>IF(A17&lt;&gt;"",IF(Anagrafica!B104&lt;&gt;"",Anagrafica!B104,""),"")</f>
        <v/>
      </c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4"/>
      <c r="N17" s="374"/>
      <c r="O17" s="374"/>
      <c r="P17" s="374"/>
      <c r="Q17" s="374"/>
      <c r="R17" s="374"/>
      <c r="S17" s="376"/>
      <c r="T17" s="401" t="str">
        <f t="shared" si="1"/>
        <v/>
      </c>
      <c r="U17" s="402"/>
      <c r="V17" s="402"/>
      <c r="W17" s="402"/>
      <c r="X17" s="401" t="str">
        <f>IF(T17&lt;&gt;"",ROUND(T17/COUNTA(Anagrafica!$B$89:$C$93),3),"")</f>
        <v/>
      </c>
      <c r="Y17" s="402"/>
      <c r="Z17" s="402"/>
      <c r="AA17" s="403"/>
      <c r="AB17" s="401" t="str">
        <f t="shared" si="2"/>
        <v/>
      </c>
      <c r="AC17" s="402"/>
      <c r="AD17" s="402"/>
      <c r="AE17" s="403"/>
      <c r="AF17" s="96"/>
      <c r="AG17" s="96"/>
      <c r="AH17" s="97"/>
      <c r="AI17" s="86" t="str">
        <f t="shared" si="0"/>
        <v/>
      </c>
    </row>
    <row r="18" spans="1:35" ht="16.5" x14ac:dyDescent="0.3">
      <c r="A18" s="62" t="str">
        <f>IF($AI$9&lt;&gt;"",IF(Anagrafica!A105&lt;&gt;"",Anagrafica!A105,""),"")</f>
        <v/>
      </c>
      <c r="B18" s="374" t="str">
        <f>IF(A18&lt;&gt;"",IF(Anagrafica!B105&lt;&gt;"",Anagrafica!B105,""),"")</f>
        <v/>
      </c>
      <c r="C18" s="374"/>
      <c r="D18" s="374"/>
      <c r="E18" s="374"/>
      <c r="F18" s="374"/>
      <c r="G18" s="374"/>
      <c r="H18" s="374"/>
      <c r="I18" s="374"/>
      <c r="J18" s="374"/>
      <c r="K18" s="374"/>
      <c r="L18" s="374"/>
      <c r="M18" s="374"/>
      <c r="N18" s="374"/>
      <c r="O18" s="374"/>
      <c r="P18" s="374"/>
      <c r="Q18" s="374"/>
      <c r="R18" s="374"/>
      <c r="S18" s="376"/>
      <c r="T18" s="401" t="str">
        <f t="shared" si="1"/>
        <v/>
      </c>
      <c r="U18" s="402"/>
      <c r="V18" s="402"/>
      <c r="W18" s="402"/>
      <c r="X18" s="401" t="str">
        <f>IF(T18&lt;&gt;"",ROUND(T18/COUNTA(Anagrafica!$B$89:$C$93),3),"")</f>
        <v/>
      </c>
      <c r="Y18" s="402"/>
      <c r="Z18" s="402"/>
      <c r="AA18" s="403"/>
      <c r="AB18" s="401" t="str">
        <f t="shared" si="2"/>
        <v/>
      </c>
      <c r="AC18" s="402"/>
      <c r="AD18" s="402"/>
      <c r="AE18" s="403"/>
      <c r="AF18" s="96"/>
      <c r="AG18" s="96"/>
      <c r="AH18" s="97"/>
      <c r="AI18" s="86" t="str">
        <f t="shared" si="0"/>
        <v/>
      </c>
    </row>
    <row r="19" spans="1:35" ht="16.5" x14ac:dyDescent="0.3">
      <c r="A19" s="62" t="str">
        <f>IF($AI$9&lt;&gt;"",IF(Anagrafica!A106&lt;&gt;"",Anagrafica!A106,""),"")</f>
        <v/>
      </c>
      <c r="B19" s="374" t="str">
        <f>IF(A19&lt;&gt;"",IF(Anagrafica!B106&lt;&gt;"",Anagrafica!B106,""),"")</f>
        <v/>
      </c>
      <c r="C19" s="374"/>
      <c r="D19" s="374"/>
      <c r="E19" s="374"/>
      <c r="F19" s="374"/>
      <c r="G19" s="374"/>
      <c r="H19" s="374"/>
      <c r="I19" s="374"/>
      <c r="J19" s="374"/>
      <c r="K19" s="374"/>
      <c r="L19" s="374"/>
      <c r="M19" s="374"/>
      <c r="N19" s="374"/>
      <c r="O19" s="374"/>
      <c r="P19" s="374"/>
      <c r="Q19" s="374"/>
      <c r="R19" s="374"/>
      <c r="S19" s="376"/>
      <c r="T19" s="401" t="str">
        <f t="shared" si="1"/>
        <v/>
      </c>
      <c r="U19" s="402"/>
      <c r="V19" s="402"/>
      <c r="W19" s="402"/>
      <c r="X19" s="401" t="str">
        <f>IF(T19&lt;&gt;"",ROUND(T19/COUNTA(Anagrafica!$B$89:$C$93),3),"")</f>
        <v/>
      </c>
      <c r="Y19" s="402"/>
      <c r="Z19" s="402"/>
      <c r="AA19" s="403"/>
      <c r="AB19" s="401" t="str">
        <f t="shared" si="2"/>
        <v/>
      </c>
      <c r="AC19" s="402"/>
      <c r="AD19" s="402"/>
      <c r="AE19" s="403"/>
      <c r="AF19" s="96"/>
      <c r="AG19" s="96"/>
      <c r="AH19" s="97"/>
      <c r="AI19" s="86" t="str">
        <f t="shared" si="0"/>
        <v/>
      </c>
    </row>
    <row r="20" spans="1:35" ht="16.5" x14ac:dyDescent="0.3">
      <c r="A20" s="62" t="str">
        <f>IF($AI$9&lt;&gt;"",IF(Anagrafica!A107&lt;&gt;"",Anagrafica!A107,""),"")</f>
        <v/>
      </c>
      <c r="B20" s="374" t="str">
        <f>IF(A20&lt;&gt;"",IF(Anagrafica!B107&lt;&gt;"",Anagrafica!B107,""),"")</f>
        <v/>
      </c>
      <c r="C20" s="374"/>
      <c r="D20" s="374"/>
      <c r="E20" s="374"/>
      <c r="F20" s="374"/>
      <c r="G20" s="374"/>
      <c r="H20" s="374"/>
      <c r="I20" s="374"/>
      <c r="J20" s="374"/>
      <c r="K20" s="374"/>
      <c r="L20" s="374"/>
      <c r="M20" s="374"/>
      <c r="N20" s="374"/>
      <c r="O20" s="374"/>
      <c r="P20" s="374"/>
      <c r="Q20" s="374"/>
      <c r="R20" s="374"/>
      <c r="S20" s="376"/>
      <c r="T20" s="401" t="str">
        <f t="shared" si="1"/>
        <v/>
      </c>
      <c r="U20" s="402"/>
      <c r="V20" s="402"/>
      <c r="W20" s="402"/>
      <c r="X20" s="401" t="str">
        <f>IF(T20&lt;&gt;"",ROUND(T20/COUNTA(Anagrafica!$B$89:$C$93),3),"")</f>
        <v/>
      </c>
      <c r="Y20" s="402"/>
      <c r="Z20" s="402"/>
      <c r="AA20" s="403"/>
      <c r="AB20" s="401" t="str">
        <f t="shared" si="2"/>
        <v/>
      </c>
      <c r="AC20" s="402"/>
      <c r="AD20" s="402"/>
      <c r="AE20" s="403"/>
      <c r="AF20" s="96"/>
      <c r="AG20" s="96"/>
      <c r="AH20" s="97"/>
      <c r="AI20" s="86" t="str">
        <f t="shared" si="0"/>
        <v/>
      </c>
    </row>
    <row r="21" spans="1:35" ht="16.5" x14ac:dyDescent="0.3">
      <c r="A21" s="62" t="str">
        <f>IF($AI$9&lt;&gt;"",IF(Anagrafica!A108&lt;&gt;"",Anagrafica!A108,""),"")</f>
        <v/>
      </c>
      <c r="B21" s="374" t="str">
        <f>IF(A21&lt;&gt;"",IF(Anagrafica!B108&lt;&gt;"",Anagrafica!B108,""),"")</f>
        <v/>
      </c>
      <c r="C21" s="374"/>
      <c r="D21" s="374"/>
      <c r="E21" s="374"/>
      <c r="F21" s="374"/>
      <c r="G21" s="374"/>
      <c r="H21" s="374"/>
      <c r="I21" s="374"/>
      <c r="J21" s="374"/>
      <c r="K21" s="374"/>
      <c r="L21" s="374"/>
      <c r="M21" s="374"/>
      <c r="N21" s="374"/>
      <c r="O21" s="374"/>
      <c r="P21" s="374"/>
      <c r="Q21" s="374"/>
      <c r="R21" s="374"/>
      <c r="S21" s="376"/>
      <c r="T21" s="401" t="str">
        <f t="shared" si="1"/>
        <v/>
      </c>
      <c r="U21" s="402"/>
      <c r="V21" s="402"/>
      <c r="W21" s="402"/>
      <c r="X21" s="401" t="str">
        <f>IF(T21&lt;&gt;"",ROUND(T21/COUNTA(Anagrafica!$B$89:$C$93),3),"")</f>
        <v/>
      </c>
      <c r="Y21" s="402"/>
      <c r="Z21" s="402"/>
      <c r="AA21" s="403"/>
      <c r="AB21" s="401" t="str">
        <f t="shared" si="2"/>
        <v/>
      </c>
      <c r="AC21" s="402"/>
      <c r="AD21" s="402"/>
      <c r="AE21" s="403"/>
      <c r="AF21" s="96"/>
      <c r="AG21" s="96"/>
      <c r="AH21" s="97"/>
      <c r="AI21" s="86" t="str">
        <f t="shared" si="0"/>
        <v/>
      </c>
    </row>
    <row r="22" spans="1:35" ht="16.5" x14ac:dyDescent="0.3">
      <c r="A22" s="62" t="str">
        <f>IF($AI$9&lt;&gt;"",IF(Anagrafica!A109&lt;&gt;"",Anagrafica!A109,""),"")</f>
        <v/>
      </c>
      <c r="B22" s="374" t="str">
        <f>IF(A22&lt;&gt;"",IF(Anagrafica!B109&lt;&gt;"",Anagrafica!B109,""),"")</f>
        <v/>
      </c>
      <c r="C22" s="374"/>
      <c r="D22" s="374"/>
      <c r="E22" s="374"/>
      <c r="F22" s="374"/>
      <c r="G22" s="374"/>
      <c r="H22" s="374"/>
      <c r="I22" s="374"/>
      <c r="J22" s="374"/>
      <c r="K22" s="374"/>
      <c r="L22" s="374"/>
      <c r="M22" s="374"/>
      <c r="N22" s="374"/>
      <c r="O22" s="374"/>
      <c r="P22" s="374"/>
      <c r="Q22" s="374"/>
      <c r="R22" s="374"/>
      <c r="S22" s="376"/>
      <c r="T22" s="401" t="str">
        <f t="shared" si="1"/>
        <v/>
      </c>
      <c r="U22" s="402"/>
      <c r="V22" s="402"/>
      <c r="W22" s="402"/>
      <c r="X22" s="401" t="str">
        <f>IF(T22&lt;&gt;"",ROUND(T22/COUNTA(Anagrafica!$B$89:$C$93),3),"")</f>
        <v/>
      </c>
      <c r="Y22" s="402"/>
      <c r="Z22" s="402"/>
      <c r="AA22" s="403"/>
      <c r="AB22" s="401" t="str">
        <f t="shared" si="2"/>
        <v/>
      </c>
      <c r="AC22" s="402"/>
      <c r="AD22" s="402"/>
      <c r="AE22" s="403"/>
      <c r="AF22" s="96"/>
      <c r="AG22" s="96"/>
      <c r="AH22" s="97"/>
      <c r="AI22" s="86" t="str">
        <f t="shared" si="0"/>
        <v/>
      </c>
    </row>
    <row r="23" spans="1:35" ht="16.5" x14ac:dyDescent="0.3">
      <c r="A23" s="62" t="str">
        <f>IF($AI$9&lt;&gt;"",IF(Anagrafica!A110&lt;&gt;"",Anagrafica!A110,""),"")</f>
        <v/>
      </c>
      <c r="B23" s="374" t="str">
        <f>IF(A23&lt;&gt;"",IF(Anagrafica!B110&lt;&gt;"",Anagrafica!B110,""),"")</f>
        <v/>
      </c>
      <c r="C23" s="374"/>
      <c r="D23" s="374"/>
      <c r="E23" s="374"/>
      <c r="F23" s="374"/>
      <c r="G23" s="374"/>
      <c r="H23" s="374"/>
      <c r="I23" s="374"/>
      <c r="J23" s="374"/>
      <c r="K23" s="374"/>
      <c r="L23" s="374"/>
      <c r="M23" s="374"/>
      <c r="N23" s="374"/>
      <c r="O23" s="374"/>
      <c r="P23" s="374"/>
      <c r="Q23" s="374"/>
      <c r="R23" s="374"/>
      <c r="S23" s="376"/>
      <c r="T23" s="401" t="str">
        <f t="shared" si="1"/>
        <v/>
      </c>
      <c r="U23" s="402"/>
      <c r="V23" s="402"/>
      <c r="W23" s="402"/>
      <c r="X23" s="401" t="str">
        <f>IF(T23&lt;&gt;"",ROUND(T23/COUNTA(Anagrafica!$B$89:$C$93),3),"")</f>
        <v/>
      </c>
      <c r="Y23" s="402"/>
      <c r="Z23" s="402"/>
      <c r="AA23" s="403"/>
      <c r="AB23" s="401" t="str">
        <f t="shared" si="2"/>
        <v/>
      </c>
      <c r="AC23" s="402"/>
      <c r="AD23" s="402"/>
      <c r="AE23" s="403"/>
      <c r="AF23" s="96"/>
      <c r="AG23" s="96"/>
      <c r="AH23" s="97"/>
      <c r="AI23" s="86" t="str">
        <f t="shared" si="0"/>
        <v/>
      </c>
    </row>
    <row r="24" spans="1:35" ht="16.5" x14ac:dyDescent="0.3">
      <c r="A24" s="62" t="str">
        <f>IF($AI$9&lt;&gt;"",IF(Anagrafica!A111&lt;&gt;"",Anagrafica!A111,""),"")</f>
        <v/>
      </c>
      <c r="B24" s="374" t="str">
        <f>IF(A24&lt;&gt;"",IF(Anagrafica!B111&lt;&gt;"",Anagrafica!B111,""),"")</f>
        <v/>
      </c>
      <c r="C24" s="374"/>
      <c r="D24" s="374"/>
      <c r="E24" s="374"/>
      <c r="F24" s="374"/>
      <c r="G24" s="374"/>
      <c r="H24" s="374"/>
      <c r="I24" s="374"/>
      <c r="J24" s="374"/>
      <c r="K24" s="374"/>
      <c r="L24" s="374"/>
      <c r="M24" s="374"/>
      <c r="N24" s="374"/>
      <c r="O24" s="374"/>
      <c r="P24" s="374"/>
      <c r="Q24" s="374"/>
      <c r="R24" s="374"/>
      <c r="S24" s="376"/>
      <c r="T24" s="401" t="str">
        <f t="shared" si="1"/>
        <v/>
      </c>
      <c r="U24" s="402"/>
      <c r="V24" s="402"/>
      <c r="W24" s="402"/>
      <c r="X24" s="401" t="str">
        <f>IF(T24&lt;&gt;"",ROUND(T24/COUNTA(Anagrafica!$B$89:$C$93),3),"")</f>
        <v/>
      </c>
      <c r="Y24" s="402"/>
      <c r="Z24" s="402"/>
      <c r="AA24" s="403"/>
      <c r="AB24" s="401" t="str">
        <f t="shared" si="2"/>
        <v/>
      </c>
      <c r="AC24" s="402"/>
      <c r="AD24" s="402"/>
      <c r="AE24" s="403"/>
      <c r="AF24" s="96"/>
      <c r="AG24" s="96"/>
      <c r="AH24" s="97"/>
      <c r="AI24" s="86" t="str">
        <f t="shared" si="0"/>
        <v/>
      </c>
    </row>
    <row r="25" spans="1:35" ht="16.5" x14ac:dyDescent="0.3">
      <c r="A25" s="62" t="str">
        <f>IF($AI$9&lt;&gt;"",IF(Anagrafica!A112&lt;&gt;"",Anagrafica!A112,""),"")</f>
        <v/>
      </c>
      <c r="B25" s="374" t="str">
        <f>IF(A25&lt;&gt;"",IF(Anagrafica!B112&lt;&gt;"",Anagrafica!B112,""),"")</f>
        <v/>
      </c>
      <c r="C25" s="374"/>
      <c r="D25" s="374"/>
      <c r="E25" s="374"/>
      <c r="F25" s="374"/>
      <c r="G25" s="374"/>
      <c r="H25" s="374"/>
      <c r="I25" s="374"/>
      <c r="J25" s="374"/>
      <c r="K25" s="374"/>
      <c r="L25" s="374"/>
      <c r="M25" s="374"/>
      <c r="N25" s="374"/>
      <c r="O25" s="374"/>
      <c r="P25" s="374"/>
      <c r="Q25" s="374"/>
      <c r="R25" s="374"/>
      <c r="S25" s="376"/>
      <c r="T25" s="401" t="str">
        <f t="shared" si="1"/>
        <v/>
      </c>
      <c r="U25" s="402"/>
      <c r="V25" s="402"/>
      <c r="W25" s="402"/>
      <c r="X25" s="401" t="str">
        <f>IF(T25&lt;&gt;"",ROUND(T25/COUNTA(Anagrafica!$B$89:$C$93),3),"")</f>
        <v/>
      </c>
      <c r="Y25" s="402"/>
      <c r="Z25" s="402"/>
      <c r="AA25" s="403"/>
      <c r="AB25" s="401" t="str">
        <f t="shared" si="2"/>
        <v/>
      </c>
      <c r="AC25" s="402"/>
      <c r="AD25" s="402"/>
      <c r="AE25" s="403"/>
      <c r="AF25" s="96"/>
      <c r="AG25" s="96"/>
      <c r="AH25" s="97"/>
      <c r="AI25" s="86" t="str">
        <f t="shared" si="0"/>
        <v/>
      </c>
    </row>
    <row r="26" spans="1:35" ht="16.5" x14ac:dyDescent="0.3">
      <c r="A26" s="63" t="str">
        <f>IF($AI$9&lt;&gt;"",IF(Anagrafica!A113&lt;&gt;"",Anagrafica!A113,""),"")</f>
        <v/>
      </c>
      <c r="B26" s="379" t="str">
        <f>IF(A26&lt;&gt;"",IF(Anagrafica!B113&lt;&gt;"",Anagrafica!B113,""),"")</f>
        <v/>
      </c>
      <c r="C26" s="379"/>
      <c r="D26" s="379"/>
      <c r="E26" s="379"/>
      <c r="F26" s="379"/>
      <c r="G26" s="379"/>
      <c r="H26" s="379"/>
      <c r="I26" s="379"/>
      <c r="J26" s="379"/>
      <c r="K26" s="379"/>
      <c r="L26" s="379"/>
      <c r="M26" s="379"/>
      <c r="N26" s="379"/>
      <c r="O26" s="379"/>
      <c r="P26" s="379"/>
      <c r="Q26" s="379"/>
      <c r="R26" s="379"/>
      <c r="S26" s="380"/>
      <c r="T26" s="407" t="str">
        <f t="shared" si="1"/>
        <v/>
      </c>
      <c r="U26" s="408"/>
      <c r="V26" s="408"/>
      <c r="W26" s="408"/>
      <c r="X26" s="404" t="str">
        <f>IF(T26&lt;&gt;"",ROUND(T26/COUNTA(Anagrafica!$B$89:$C$93),3),"")</f>
        <v/>
      </c>
      <c r="Y26" s="405"/>
      <c r="Z26" s="405"/>
      <c r="AA26" s="406"/>
      <c r="AB26" s="404" t="str">
        <f t="shared" si="2"/>
        <v/>
      </c>
      <c r="AC26" s="405"/>
      <c r="AD26" s="405"/>
      <c r="AE26" s="406"/>
      <c r="AF26" s="96"/>
      <c r="AG26" s="96"/>
      <c r="AH26" s="97"/>
      <c r="AI26" s="87" t="str">
        <f t="shared" si="0"/>
        <v/>
      </c>
    </row>
    <row r="27" spans="1:35" x14ac:dyDescent="0.2">
      <c r="A27" s="42"/>
      <c r="B27" s="42"/>
      <c r="C27" s="9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378"/>
      <c r="Q27" s="378"/>
      <c r="R27" s="378"/>
      <c r="S27" s="378"/>
      <c r="T27" s="400"/>
      <c r="U27" s="400"/>
      <c r="V27" s="400"/>
      <c r="W27" s="400"/>
      <c r="X27" s="42"/>
      <c r="Y27" s="42"/>
      <c r="Z27" s="42"/>
      <c r="AA27" s="42"/>
      <c r="AB27" s="26"/>
      <c r="AC27" s="26"/>
      <c r="AD27" s="26"/>
      <c r="AE27" s="26"/>
      <c r="AF27" s="104"/>
      <c r="AG27" s="104"/>
      <c r="AH27" s="103"/>
      <c r="AI27" s="42"/>
    </row>
    <row r="29" spans="1:35" s="20" customFormat="1" ht="16.5" x14ac:dyDescent="0.3">
      <c r="A29" s="19" t="str">
        <f>IF(Anagrafica!A89&lt;&gt;"",Anagrafica!A89&amp;" - "&amp;Anagrafica!B89,"")</f>
        <v>1 - Commissario 1</v>
      </c>
      <c r="C29" s="28"/>
      <c r="AG29" s="28"/>
    </row>
    <row r="30" spans="1:35" s="5" customFormat="1" ht="13.5" customHeight="1" x14ac:dyDescent="0.2">
      <c r="A30" s="4" t="s">
        <v>10</v>
      </c>
      <c r="C30" s="60" t="str">
        <f>$A$13</f>
        <v/>
      </c>
      <c r="E30" s="60" t="str">
        <f>+$A$14</f>
        <v/>
      </c>
      <c r="G30" s="60" t="str">
        <f>+$A$15</f>
        <v/>
      </c>
      <c r="I30" s="60" t="str">
        <f>+$A$16</f>
        <v/>
      </c>
      <c r="K30" s="60" t="str">
        <f>+$A$17</f>
        <v/>
      </c>
      <c r="M30" s="60" t="str">
        <f>+$A$18</f>
        <v/>
      </c>
      <c r="O30" s="60" t="str">
        <f>+$A$19</f>
        <v/>
      </c>
      <c r="Q30" s="60" t="str">
        <f>+$A$20</f>
        <v/>
      </c>
      <c r="S30" s="60" t="str">
        <f>+$A$21</f>
        <v/>
      </c>
      <c r="U30" s="60" t="str">
        <f>+$A$22</f>
        <v/>
      </c>
      <c r="W30" s="60" t="str">
        <f>+$A$23</f>
        <v/>
      </c>
      <c r="Y30" s="60" t="str">
        <f>+$A$24</f>
        <v/>
      </c>
      <c r="AA30" s="60" t="str">
        <f>+$A$25</f>
        <v/>
      </c>
      <c r="AC30" s="60" t="str">
        <f>+$A$26</f>
        <v/>
      </c>
      <c r="AE30" s="26"/>
      <c r="AG30" s="4" t="s">
        <v>10</v>
      </c>
      <c r="AH30" s="5" t="s">
        <v>1</v>
      </c>
      <c r="AI30" s="5" t="s">
        <v>0</v>
      </c>
    </row>
    <row r="31" spans="1:35" ht="13.5" x14ac:dyDescent="0.25">
      <c r="A31" s="59" t="str">
        <f>+$A$12</f>
        <v/>
      </c>
      <c r="B31" s="22"/>
      <c r="C31" s="23"/>
      <c r="D31" s="22"/>
      <c r="E31" s="23"/>
      <c r="F31" s="22"/>
      <c r="G31" s="23"/>
      <c r="H31" s="22"/>
      <c r="I31" s="23"/>
      <c r="J31" s="22"/>
      <c r="K31" s="23"/>
      <c r="L31" s="22"/>
      <c r="M31" s="23"/>
      <c r="N31" s="22"/>
      <c r="O31" s="23"/>
      <c r="P31" s="22"/>
      <c r="Q31" s="23"/>
      <c r="R31" s="22"/>
      <c r="S31" s="23"/>
      <c r="T31" s="22"/>
      <c r="U31" s="23"/>
      <c r="V31" s="22"/>
      <c r="W31" s="23"/>
      <c r="X31" s="22"/>
      <c r="Y31" s="23"/>
      <c r="Z31" s="22"/>
      <c r="AA31" s="23"/>
      <c r="AB31" s="22"/>
      <c r="AC31" s="23"/>
      <c r="AE31" s="29" t="str">
        <f t="shared" ref="AE31:AE44" si="3">IF(OR(A31="",AND(A31&lt;&gt;"",A32="")),"",SUM(B31,D31,F31,H31,J31,L31,N31,P31,R31,T31,V31,X31,Z31,AB31))</f>
        <v/>
      </c>
      <c r="AG31" s="6" t="str">
        <f>+$A$12</f>
        <v/>
      </c>
      <c r="AH31" s="6" t="str">
        <f>IF(A31&lt;&gt;"",AE31,"")</f>
        <v/>
      </c>
      <c r="AI31" s="105" t="str">
        <f>IF(AH31="","",IF(AH31&gt;0,ROUND(AH31/LARGE(AH31:AH45,1),3),0))</f>
        <v/>
      </c>
    </row>
    <row r="32" spans="1:35" ht="13.5" x14ac:dyDescent="0.25">
      <c r="A32" s="59" t="str">
        <f>+$A$13</f>
        <v/>
      </c>
      <c r="B32" s="24"/>
      <c r="C32" s="24"/>
      <c r="D32" s="22"/>
      <c r="E32" s="23"/>
      <c r="F32" s="22"/>
      <c r="G32" s="23"/>
      <c r="H32" s="22"/>
      <c r="I32" s="23"/>
      <c r="J32" s="22"/>
      <c r="K32" s="23"/>
      <c r="L32" s="22"/>
      <c r="M32" s="23"/>
      <c r="N32" s="22"/>
      <c r="O32" s="23"/>
      <c r="P32" s="22"/>
      <c r="Q32" s="23"/>
      <c r="R32" s="22"/>
      <c r="S32" s="23"/>
      <c r="T32" s="22"/>
      <c r="U32" s="23"/>
      <c r="V32" s="22"/>
      <c r="W32" s="23"/>
      <c r="X32" s="22"/>
      <c r="Y32" s="23"/>
      <c r="Z32" s="22"/>
      <c r="AA32" s="23"/>
      <c r="AB32" s="22"/>
      <c r="AC32" s="23"/>
      <c r="AE32" s="29" t="str">
        <f t="shared" si="3"/>
        <v/>
      </c>
      <c r="AG32" s="7" t="str">
        <f>+$A$13</f>
        <v/>
      </c>
      <c r="AH32" s="7" t="str">
        <f>IF(A32&lt;&gt;"",IF(AE32&lt;&gt;"",AE32,0)+IF(C46&lt;&gt;"",C46,0),"")</f>
        <v/>
      </c>
      <c r="AI32" s="106" t="str">
        <f>IF(AH32="","",IF(AH32&gt;0,ROUND(AH32/LARGE(AH31:AH45,1),3),0))</f>
        <v/>
      </c>
    </row>
    <row r="33" spans="1:35" ht="13.5" x14ac:dyDescent="0.25">
      <c r="A33" s="59" t="str">
        <f>+$A$14</f>
        <v/>
      </c>
      <c r="B33" s="24"/>
      <c r="C33" s="24"/>
      <c r="D33" s="24"/>
      <c r="E33" s="24"/>
      <c r="F33" s="22"/>
      <c r="G33" s="23"/>
      <c r="H33" s="22"/>
      <c r="I33" s="23"/>
      <c r="J33" s="22"/>
      <c r="K33" s="23"/>
      <c r="L33" s="22"/>
      <c r="M33" s="23"/>
      <c r="N33" s="22"/>
      <c r="O33" s="23"/>
      <c r="P33" s="22"/>
      <c r="Q33" s="23"/>
      <c r="R33" s="22"/>
      <c r="S33" s="23"/>
      <c r="T33" s="22"/>
      <c r="U33" s="23"/>
      <c r="V33" s="22"/>
      <c r="W33" s="23"/>
      <c r="X33" s="22"/>
      <c r="Y33" s="23"/>
      <c r="Z33" s="22"/>
      <c r="AA33" s="23"/>
      <c r="AB33" s="22"/>
      <c r="AC33" s="23"/>
      <c r="AE33" s="29" t="str">
        <f t="shared" si="3"/>
        <v/>
      </c>
      <c r="AG33" s="7" t="str">
        <f>+$A$14</f>
        <v/>
      </c>
      <c r="AH33" s="7" t="str">
        <f>IF(A33&lt;&gt;"",IF(AE33&lt;&gt;"",AE33,0)+IF(E46&lt;&gt;"",E46,0),"")</f>
        <v/>
      </c>
      <c r="AI33" s="106" t="str">
        <f>IF(AH33="","",IF(AH33&gt;0,ROUND(AH33/LARGE(AH31:AH45,1),3),0))</f>
        <v/>
      </c>
    </row>
    <row r="34" spans="1:35" ht="13.5" x14ac:dyDescent="0.25">
      <c r="A34" s="59" t="str">
        <f>+$A$15</f>
        <v/>
      </c>
      <c r="B34" s="24"/>
      <c r="C34" s="24"/>
      <c r="D34" s="24"/>
      <c r="E34" s="24"/>
      <c r="F34" s="24"/>
      <c r="G34" s="24"/>
      <c r="H34" s="22"/>
      <c r="I34" s="23"/>
      <c r="J34" s="22"/>
      <c r="K34" s="23"/>
      <c r="L34" s="22"/>
      <c r="M34" s="23"/>
      <c r="N34" s="22"/>
      <c r="O34" s="23"/>
      <c r="P34" s="22"/>
      <c r="Q34" s="23"/>
      <c r="R34" s="22"/>
      <c r="S34" s="23"/>
      <c r="T34" s="22"/>
      <c r="U34" s="23"/>
      <c r="V34" s="22"/>
      <c r="W34" s="23"/>
      <c r="X34" s="22"/>
      <c r="Y34" s="23"/>
      <c r="Z34" s="22"/>
      <c r="AA34" s="23"/>
      <c r="AB34" s="22"/>
      <c r="AC34" s="23"/>
      <c r="AE34" s="29" t="str">
        <f t="shared" si="3"/>
        <v/>
      </c>
      <c r="AG34" s="7" t="str">
        <f>+$A$15</f>
        <v/>
      </c>
      <c r="AH34" s="7" t="str">
        <f>IF(A34&lt;&gt;"",IF(AE34&lt;&gt;"",AE34,0)+IF(G46&lt;&gt;"",G46,0),"")</f>
        <v/>
      </c>
      <c r="AI34" s="106" t="str">
        <f>IF(AH34="","",IF(AH34&gt;0,ROUND(AH34/LARGE(AH31:AH45,1),3),0))</f>
        <v/>
      </c>
    </row>
    <row r="35" spans="1:35" ht="13.5" x14ac:dyDescent="0.25">
      <c r="A35" s="59" t="str">
        <f>+$A$16</f>
        <v/>
      </c>
      <c r="B35" s="24"/>
      <c r="C35" s="24"/>
      <c r="D35" s="24"/>
      <c r="E35" s="24"/>
      <c r="F35" s="24"/>
      <c r="G35" s="24"/>
      <c r="H35" s="24"/>
      <c r="I35" s="24"/>
      <c r="J35" s="22"/>
      <c r="K35" s="23"/>
      <c r="L35" s="22"/>
      <c r="M35" s="23"/>
      <c r="N35" s="22"/>
      <c r="O35" s="23"/>
      <c r="P35" s="22"/>
      <c r="Q35" s="23"/>
      <c r="R35" s="22"/>
      <c r="S35" s="23"/>
      <c r="T35" s="22"/>
      <c r="U35" s="23"/>
      <c r="V35" s="22"/>
      <c r="W35" s="23"/>
      <c r="X35" s="22"/>
      <c r="Y35" s="23"/>
      <c r="Z35" s="22"/>
      <c r="AA35" s="23"/>
      <c r="AB35" s="22"/>
      <c r="AC35" s="23"/>
      <c r="AE35" s="29" t="str">
        <f t="shared" si="3"/>
        <v/>
      </c>
      <c r="AG35" s="7" t="str">
        <f>+$A$16</f>
        <v/>
      </c>
      <c r="AH35" s="7" t="str">
        <f>IF(A35&lt;&gt;"",IF(AE35&lt;&gt;"",AE35,0)+IF(I46&lt;&gt;"",I46,0),"")</f>
        <v/>
      </c>
      <c r="AI35" s="106" t="str">
        <f>IF(AH35="","",IF(AH35&gt;0,ROUND(AH35/LARGE(AH31:AH45,1),3),0))</f>
        <v/>
      </c>
    </row>
    <row r="36" spans="1:35" ht="13.5" x14ac:dyDescent="0.25">
      <c r="A36" s="59" t="str">
        <f>+$A$17</f>
        <v/>
      </c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2"/>
      <c r="M36" s="23"/>
      <c r="N36" s="22"/>
      <c r="O36" s="23"/>
      <c r="P36" s="22"/>
      <c r="Q36" s="23"/>
      <c r="R36" s="22"/>
      <c r="S36" s="23"/>
      <c r="T36" s="22"/>
      <c r="U36" s="23"/>
      <c r="V36" s="22"/>
      <c r="W36" s="23"/>
      <c r="X36" s="22"/>
      <c r="Y36" s="23"/>
      <c r="Z36" s="22"/>
      <c r="AA36" s="23"/>
      <c r="AB36" s="22"/>
      <c r="AC36" s="23"/>
      <c r="AE36" s="29" t="str">
        <f t="shared" si="3"/>
        <v/>
      </c>
      <c r="AG36" s="7" t="str">
        <f>+$A$17</f>
        <v/>
      </c>
      <c r="AH36" s="7" t="str">
        <f>IF(A36&lt;&gt;"",IF(AE36&lt;&gt;"",AE36,0)+IF(K46&lt;&gt;"",K46,0),"")</f>
        <v/>
      </c>
      <c r="AI36" s="106" t="str">
        <f>IF(AH36="","",IF(AH36&gt;0,ROUND(AH36/LARGE(AH31:AH45,1),3),0))</f>
        <v/>
      </c>
    </row>
    <row r="37" spans="1:35" ht="13.5" x14ac:dyDescent="0.25">
      <c r="A37" s="59" t="str">
        <f>+$A$18</f>
        <v/>
      </c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2"/>
      <c r="O37" s="23"/>
      <c r="P37" s="22"/>
      <c r="Q37" s="23"/>
      <c r="R37" s="22"/>
      <c r="S37" s="23"/>
      <c r="T37" s="22"/>
      <c r="U37" s="23"/>
      <c r="V37" s="22"/>
      <c r="W37" s="23"/>
      <c r="X37" s="22"/>
      <c r="Y37" s="23"/>
      <c r="Z37" s="22"/>
      <c r="AA37" s="23"/>
      <c r="AB37" s="22"/>
      <c r="AC37" s="23"/>
      <c r="AE37" s="29" t="str">
        <f t="shared" si="3"/>
        <v/>
      </c>
      <c r="AG37" s="7" t="str">
        <f>+$A$18</f>
        <v/>
      </c>
      <c r="AH37" s="7" t="str">
        <f>IF(A37&lt;&gt;"",IF(AE37&lt;&gt;"",AE37,0)+IF(M46&lt;&gt;"",M46,0),"")</f>
        <v/>
      </c>
      <c r="AI37" s="106" t="str">
        <f>IF(AH37="","",IF(AH37&gt;0,ROUND(AH37/LARGE(AH31:AH45,1),3),0))</f>
        <v/>
      </c>
    </row>
    <row r="38" spans="1:35" ht="13.5" x14ac:dyDescent="0.25">
      <c r="A38" s="59" t="str">
        <f>+$A$19</f>
        <v/>
      </c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2"/>
      <c r="Q38" s="23"/>
      <c r="R38" s="22"/>
      <c r="S38" s="23"/>
      <c r="T38" s="22"/>
      <c r="U38" s="23"/>
      <c r="V38" s="22"/>
      <c r="W38" s="23"/>
      <c r="X38" s="22"/>
      <c r="Y38" s="23"/>
      <c r="Z38" s="22"/>
      <c r="AA38" s="23"/>
      <c r="AB38" s="22"/>
      <c r="AC38" s="23"/>
      <c r="AE38" s="29" t="str">
        <f t="shared" si="3"/>
        <v/>
      </c>
      <c r="AG38" s="7" t="str">
        <f>+$A$19</f>
        <v/>
      </c>
      <c r="AH38" s="7" t="str">
        <f>IF(A38&lt;&gt;"",IF(AE38&lt;&gt;"",AE38,0)+IF(O46&lt;&gt;"",O46,0),"")</f>
        <v/>
      </c>
      <c r="AI38" s="106" t="str">
        <f>IF(AH38="","",IF(AH38&gt;0,ROUND(AH38/LARGE(AH31:AH45,1),3),0))</f>
        <v/>
      </c>
    </row>
    <row r="39" spans="1:35" ht="13.5" x14ac:dyDescent="0.25">
      <c r="A39" s="59" t="str">
        <f>+$A$20</f>
        <v/>
      </c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2"/>
      <c r="S39" s="23"/>
      <c r="T39" s="22"/>
      <c r="U39" s="23"/>
      <c r="V39" s="22"/>
      <c r="W39" s="23"/>
      <c r="X39" s="22"/>
      <c r="Y39" s="23"/>
      <c r="Z39" s="22"/>
      <c r="AA39" s="23"/>
      <c r="AB39" s="22"/>
      <c r="AC39" s="23"/>
      <c r="AE39" s="29" t="str">
        <f t="shared" si="3"/>
        <v/>
      </c>
      <c r="AG39" s="7" t="str">
        <f>+$A$20</f>
        <v/>
      </c>
      <c r="AH39" s="7" t="str">
        <f>IF(A39&lt;&gt;"",IF(AE39&lt;&gt;"",AE39,0)+IF(Q46&lt;&gt;"",Q46,0),"")</f>
        <v/>
      </c>
      <c r="AI39" s="106" t="str">
        <f>IF(AH39="","",IF(AH39&gt;0,ROUND(AH39/LARGE(AH31:AH45,1),3),0))</f>
        <v/>
      </c>
    </row>
    <row r="40" spans="1:35" ht="13.5" x14ac:dyDescent="0.25">
      <c r="A40" s="59" t="str">
        <f>+$A$21</f>
        <v/>
      </c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2"/>
      <c r="U40" s="23"/>
      <c r="V40" s="22"/>
      <c r="W40" s="23"/>
      <c r="X40" s="22"/>
      <c r="Y40" s="23"/>
      <c r="Z40" s="22"/>
      <c r="AA40" s="23"/>
      <c r="AB40" s="22"/>
      <c r="AC40" s="23"/>
      <c r="AE40" s="29" t="str">
        <f t="shared" si="3"/>
        <v/>
      </c>
      <c r="AG40" s="7" t="str">
        <f>+$A$21</f>
        <v/>
      </c>
      <c r="AH40" s="7" t="str">
        <f>IF(A40&lt;&gt;"",IF(AE40&lt;&gt;"",AE40,0)+IF(S46&lt;&gt;"",S46,0),"")</f>
        <v/>
      </c>
      <c r="AI40" s="106" t="str">
        <f>IF(AH40="","",IF(AH40&gt;0,ROUND(AH40/LARGE(AH31:AH45,1),3),0))</f>
        <v/>
      </c>
    </row>
    <row r="41" spans="1:35" ht="13.5" x14ac:dyDescent="0.25">
      <c r="A41" s="59" t="str">
        <f>+$A$22</f>
        <v/>
      </c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2"/>
      <c r="W41" s="23"/>
      <c r="X41" s="22"/>
      <c r="Y41" s="23"/>
      <c r="Z41" s="22"/>
      <c r="AA41" s="23"/>
      <c r="AB41" s="22"/>
      <c r="AC41" s="23"/>
      <c r="AE41" s="29" t="str">
        <f t="shared" si="3"/>
        <v/>
      </c>
      <c r="AG41" s="7" t="str">
        <f>+$A$22</f>
        <v/>
      </c>
      <c r="AH41" s="7" t="str">
        <f>IF(A41&lt;&gt;"",IF(AE41&lt;&gt;"",AE41,0)+IF(U46&lt;&gt;"",U46,0),"")</f>
        <v/>
      </c>
      <c r="AI41" s="106" t="str">
        <f>IF(AH41="","",IF(AH41&gt;0,ROUND(AH41/LARGE(AH31:AH45,1),3),0))</f>
        <v/>
      </c>
    </row>
    <row r="42" spans="1:35" ht="13.5" x14ac:dyDescent="0.25">
      <c r="A42" s="59" t="str">
        <f>+$A$23</f>
        <v/>
      </c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2"/>
      <c r="Y42" s="23"/>
      <c r="Z42" s="22"/>
      <c r="AA42" s="23"/>
      <c r="AB42" s="22"/>
      <c r="AC42" s="23"/>
      <c r="AE42" s="29" t="str">
        <f t="shared" si="3"/>
        <v/>
      </c>
      <c r="AG42" s="7" t="str">
        <f>+$A$23</f>
        <v/>
      </c>
      <c r="AH42" s="7" t="str">
        <f>IF(A42&lt;&gt;"",IF(AE42&lt;&gt;"",AE42,0)+IF(W46&lt;&gt;"",W46,0),"")</f>
        <v/>
      </c>
      <c r="AI42" s="106" t="str">
        <f>IF(AH42="","",IF(AH42&gt;0,ROUND(AH42/LARGE(AH31:AH45,1),3),0))</f>
        <v/>
      </c>
    </row>
    <row r="43" spans="1:35" ht="13.5" x14ac:dyDescent="0.25">
      <c r="A43" s="59" t="str">
        <f>+$A$24</f>
        <v/>
      </c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2"/>
      <c r="AA43" s="23"/>
      <c r="AB43" s="22"/>
      <c r="AC43" s="23"/>
      <c r="AE43" s="29" t="str">
        <f t="shared" si="3"/>
        <v/>
      </c>
      <c r="AG43" s="7" t="str">
        <f>+$A$24</f>
        <v/>
      </c>
      <c r="AH43" s="7" t="str">
        <f>IF(A43&lt;&gt;"",IF(AE43&lt;&gt;"",AE43,0)+IF(Y46&lt;&gt;"",Y46,0),"")</f>
        <v/>
      </c>
      <c r="AI43" s="106" t="str">
        <f>IF(AH43="","",IF(AH43&gt;0,ROUND(AH43/LARGE(AH31:AH45,1),3),0))</f>
        <v/>
      </c>
    </row>
    <row r="44" spans="1:35" ht="13.5" x14ac:dyDescent="0.25">
      <c r="A44" s="59" t="str">
        <f>+$A$25</f>
        <v/>
      </c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2"/>
      <c r="AC44" s="23"/>
      <c r="AE44" s="29" t="str">
        <f t="shared" si="3"/>
        <v/>
      </c>
      <c r="AG44" s="7" t="str">
        <f>+$A$25</f>
        <v/>
      </c>
      <c r="AH44" s="7" t="str">
        <f>IF(A44&lt;&gt;"",IF(AE44&lt;&gt;"",AE44,0)+IF(AA46&lt;&gt;"",AA46,0),"")</f>
        <v/>
      </c>
      <c r="AI44" s="106" t="str">
        <f>IF(AH44="","",IF(AH44&gt;0,ROUND(AH44/LARGE(AH31:AH45,1),3),0))</f>
        <v/>
      </c>
    </row>
    <row r="45" spans="1:35" x14ac:dyDescent="0.2">
      <c r="A45" s="59" t="str">
        <f>+$A$26</f>
        <v/>
      </c>
      <c r="C45" s="3"/>
      <c r="AE45" s="26"/>
      <c r="AG45" s="40" t="str">
        <f>+$A$26</f>
        <v/>
      </c>
      <c r="AH45" s="40" t="str">
        <f>IF(A45&lt;&gt;"",IF(AE45&lt;&gt;"",AE45,0)+IF(AC46&lt;&gt;"",AC46,0),"")</f>
        <v/>
      </c>
      <c r="AI45" s="107" t="str">
        <f>IF(AH45="","",IF(AH45&gt;0,ROUND(AH45/LARGE(AH31:AH45,1),3),0))</f>
        <v/>
      </c>
    </row>
    <row r="46" spans="1:35" s="26" customFormat="1" x14ac:dyDescent="0.2">
      <c r="C46" s="27" t="str">
        <f>IF(C30="","",SUM(C31:C44))</f>
        <v/>
      </c>
      <c r="E46" s="27" t="str">
        <f>IF(E30="","",SUM(E31:E44))</f>
        <v/>
      </c>
      <c r="G46" s="27" t="str">
        <f>IF(G30="","",SUM(G31:G44))</f>
        <v/>
      </c>
      <c r="I46" s="27" t="str">
        <f>IF(I30="","",SUM(I31:I44))</f>
        <v/>
      </c>
      <c r="K46" s="27" t="str">
        <f>IF(K30="","",SUM(K31:K44))</f>
        <v/>
      </c>
      <c r="M46" s="27" t="str">
        <f>IF(M30="","",SUM(M31:M44))</f>
        <v/>
      </c>
      <c r="O46" s="27" t="str">
        <f>IF(O30="","",SUM(O31:O44))</f>
        <v/>
      </c>
      <c r="Q46" s="27" t="str">
        <f>IF(Q30="","",SUM(Q31:Q44))</f>
        <v/>
      </c>
      <c r="S46" s="27" t="str">
        <f>IF(S30="","",SUM(S31:S44))</f>
        <v/>
      </c>
      <c r="U46" s="27" t="str">
        <f>IF(U30="","",SUM(U31:U44))</f>
        <v/>
      </c>
      <c r="W46" s="27" t="str">
        <f>IF(W30="","",SUM(W31:W44))</f>
        <v/>
      </c>
      <c r="X46" s="27"/>
      <c r="Y46" s="27" t="str">
        <f>IF(Y30="","",SUM(Y31:Y44))</f>
        <v/>
      </c>
      <c r="AA46" s="27" t="str">
        <f>IF(AA30="","",SUM(AA31:AA44))</f>
        <v/>
      </c>
      <c r="AC46" s="27" t="str">
        <f>IF(AC30="","",SUM(AC31:AC44))</f>
        <v/>
      </c>
      <c r="AG46" s="41"/>
      <c r="AH46" s="93"/>
      <c r="AI46" s="41"/>
    </row>
    <row r="47" spans="1:35" ht="24" customHeight="1" x14ac:dyDescent="0.2">
      <c r="AC47" s="8" t="str">
        <f>"Firma ("&amp;Anagrafica!B89&amp;")"</f>
        <v>Firma (Commissario 1)</v>
      </c>
      <c r="AE47" s="88"/>
      <c r="AF47" s="88"/>
      <c r="AG47" s="89"/>
      <c r="AH47" s="88"/>
      <c r="AI47" s="88"/>
    </row>
    <row r="48" spans="1:35" ht="18.75" x14ac:dyDescent="0.3">
      <c r="A48" s="19" t="str">
        <f>IF(Anagrafica!A90&lt;&gt;"",Anagrafica!A90&amp;" - "&amp;Anagrafica!B90,"")</f>
        <v>2 - Commissario 2</v>
      </c>
      <c r="B48" s="20"/>
      <c r="D48" s="1"/>
      <c r="AE48" s="90"/>
      <c r="AF48" s="90"/>
      <c r="AG48" s="91"/>
      <c r="AH48" s="90"/>
      <c r="AI48" s="90"/>
    </row>
    <row r="49" spans="1:35" s="5" customFormat="1" ht="13.5" customHeight="1" x14ac:dyDescent="0.2">
      <c r="A49" s="4" t="s">
        <v>10</v>
      </c>
      <c r="C49" s="60" t="str">
        <f>$A$13</f>
        <v/>
      </c>
      <c r="E49" s="60" t="str">
        <f>+$A$14</f>
        <v/>
      </c>
      <c r="G49" s="60" t="str">
        <f>+$A$15</f>
        <v/>
      </c>
      <c r="I49" s="60" t="str">
        <f>+$A$16</f>
        <v/>
      </c>
      <c r="K49" s="60" t="str">
        <f>+$A$17</f>
        <v/>
      </c>
      <c r="M49" s="60" t="str">
        <f>+$A$18</f>
        <v/>
      </c>
      <c r="O49" s="60" t="str">
        <f>+$A$19</f>
        <v/>
      </c>
      <c r="Q49" s="60" t="str">
        <f>+$A$20</f>
        <v/>
      </c>
      <c r="S49" s="60" t="str">
        <f>+$A$21</f>
        <v/>
      </c>
      <c r="U49" s="60" t="str">
        <f>+$A$22</f>
        <v/>
      </c>
      <c r="W49" s="60" t="str">
        <f>+$A$23</f>
        <v/>
      </c>
      <c r="Y49" s="60" t="str">
        <f>+$A$24</f>
        <v/>
      </c>
      <c r="AA49" s="60" t="str">
        <f>+$A$25</f>
        <v/>
      </c>
      <c r="AC49" s="60" t="str">
        <f>+$A$26</f>
        <v/>
      </c>
      <c r="AE49" s="26"/>
      <c r="AG49" s="4" t="s">
        <v>10</v>
      </c>
      <c r="AH49" s="5" t="s">
        <v>1</v>
      </c>
      <c r="AI49" s="5" t="s">
        <v>0</v>
      </c>
    </row>
    <row r="50" spans="1:35" ht="13.5" x14ac:dyDescent="0.25">
      <c r="A50" s="59" t="str">
        <f>+$A$12</f>
        <v/>
      </c>
      <c r="B50" s="22"/>
      <c r="C50" s="23"/>
      <c r="D50" s="22"/>
      <c r="E50" s="23"/>
      <c r="F50" s="22"/>
      <c r="G50" s="23"/>
      <c r="H50" s="22"/>
      <c r="I50" s="23"/>
      <c r="J50" s="22"/>
      <c r="K50" s="23"/>
      <c r="L50" s="22"/>
      <c r="M50" s="23"/>
      <c r="N50" s="22"/>
      <c r="O50" s="23"/>
      <c r="P50" s="22"/>
      <c r="Q50" s="23"/>
      <c r="R50" s="22"/>
      <c r="S50" s="23"/>
      <c r="T50" s="22"/>
      <c r="U50" s="23"/>
      <c r="V50" s="22"/>
      <c r="W50" s="23"/>
      <c r="X50" s="22"/>
      <c r="Y50" s="23"/>
      <c r="Z50" s="22"/>
      <c r="AA50" s="23"/>
      <c r="AB50" s="22"/>
      <c r="AC50" s="23"/>
      <c r="AE50" s="29" t="str">
        <f t="shared" ref="AE50:AE63" si="4">IF(OR(A50="",AND(A50&lt;&gt;"",A51="")),"",SUM(B50,D50,F50,H50,J50,L50,N50,P50,R50,T50,V50,X50,Z50,AB50))</f>
        <v/>
      </c>
      <c r="AG50" s="6" t="str">
        <f>+$A$12</f>
        <v/>
      </c>
      <c r="AH50" s="6" t="str">
        <f>IF(A50&lt;&gt;"",AE50,"")</f>
        <v/>
      </c>
      <c r="AI50" s="105" t="str">
        <f>IF(AH50="","",IF(AH50&gt;0,ROUND(AH50/LARGE(AH50:AH64,1),3),0))</f>
        <v/>
      </c>
    </row>
    <row r="51" spans="1:35" ht="13.5" x14ac:dyDescent="0.25">
      <c r="A51" s="59" t="str">
        <f>+$A$13</f>
        <v/>
      </c>
      <c r="B51" s="24"/>
      <c r="C51" s="24"/>
      <c r="D51" s="22"/>
      <c r="E51" s="23"/>
      <c r="F51" s="22"/>
      <c r="G51" s="23"/>
      <c r="H51" s="22"/>
      <c r="I51" s="23"/>
      <c r="J51" s="22"/>
      <c r="K51" s="23"/>
      <c r="L51" s="22"/>
      <c r="M51" s="23"/>
      <c r="N51" s="22"/>
      <c r="O51" s="23"/>
      <c r="P51" s="22"/>
      <c r="Q51" s="23"/>
      <c r="R51" s="22"/>
      <c r="S51" s="23"/>
      <c r="T51" s="22"/>
      <c r="U51" s="23"/>
      <c r="V51" s="22"/>
      <c r="W51" s="23"/>
      <c r="X51" s="22"/>
      <c r="Y51" s="23"/>
      <c r="Z51" s="22"/>
      <c r="AA51" s="23"/>
      <c r="AB51" s="22"/>
      <c r="AC51" s="23"/>
      <c r="AE51" s="29" t="str">
        <f t="shared" si="4"/>
        <v/>
      </c>
      <c r="AG51" s="7" t="str">
        <f>+$A$13</f>
        <v/>
      </c>
      <c r="AH51" s="7" t="str">
        <f>IF(A51&lt;&gt;"",IF(AE51&lt;&gt;"",AE51,0)+IF(C65&lt;&gt;"",C65,0),"")</f>
        <v/>
      </c>
      <c r="AI51" s="106" t="str">
        <f>IF(AH51="","",IF(AH51&gt;0,ROUND(AH51/LARGE(AH50:AH64,1),3),0))</f>
        <v/>
      </c>
    </row>
    <row r="52" spans="1:35" ht="13.5" x14ac:dyDescent="0.25">
      <c r="A52" s="59" t="str">
        <f>+$A$14</f>
        <v/>
      </c>
      <c r="B52" s="24"/>
      <c r="C52" s="24"/>
      <c r="D52" s="24"/>
      <c r="E52" s="24"/>
      <c r="F52" s="22"/>
      <c r="G52" s="23"/>
      <c r="H52" s="22"/>
      <c r="I52" s="23"/>
      <c r="J52" s="22"/>
      <c r="K52" s="23"/>
      <c r="L52" s="22"/>
      <c r="M52" s="23"/>
      <c r="N52" s="22"/>
      <c r="O52" s="23"/>
      <c r="P52" s="22"/>
      <c r="Q52" s="23"/>
      <c r="R52" s="22"/>
      <c r="S52" s="23"/>
      <c r="T52" s="22"/>
      <c r="U52" s="23"/>
      <c r="V52" s="22"/>
      <c r="W52" s="23"/>
      <c r="X52" s="22"/>
      <c r="Y52" s="23"/>
      <c r="Z52" s="22"/>
      <c r="AA52" s="23"/>
      <c r="AB52" s="22"/>
      <c r="AC52" s="23"/>
      <c r="AE52" s="29" t="str">
        <f t="shared" si="4"/>
        <v/>
      </c>
      <c r="AG52" s="7" t="str">
        <f>+$A$14</f>
        <v/>
      </c>
      <c r="AH52" s="7" t="str">
        <f>IF(A52&lt;&gt;"",IF(AE52&lt;&gt;"",AE52,0)+IF(E65&lt;&gt;"",E65,0),"")</f>
        <v/>
      </c>
      <c r="AI52" s="106" t="str">
        <f>IF(AH52="","",IF(AH52&gt;0,ROUND(AH52/LARGE(AH50:AH64,1),3),0))</f>
        <v/>
      </c>
    </row>
    <row r="53" spans="1:35" ht="13.5" x14ac:dyDescent="0.25">
      <c r="A53" s="59" t="str">
        <f>+$A$15</f>
        <v/>
      </c>
      <c r="B53" s="24"/>
      <c r="C53" s="24"/>
      <c r="D53" s="24"/>
      <c r="E53" s="24"/>
      <c r="F53" s="24"/>
      <c r="G53" s="24"/>
      <c r="H53" s="22"/>
      <c r="I53" s="23"/>
      <c r="J53" s="22"/>
      <c r="K53" s="23"/>
      <c r="L53" s="22"/>
      <c r="M53" s="23"/>
      <c r="N53" s="22"/>
      <c r="O53" s="23"/>
      <c r="P53" s="22"/>
      <c r="Q53" s="23"/>
      <c r="R53" s="22"/>
      <c r="S53" s="23"/>
      <c r="T53" s="22"/>
      <c r="U53" s="23"/>
      <c r="V53" s="22"/>
      <c r="W53" s="23"/>
      <c r="X53" s="22"/>
      <c r="Y53" s="23"/>
      <c r="Z53" s="22"/>
      <c r="AA53" s="23"/>
      <c r="AB53" s="22"/>
      <c r="AC53" s="23"/>
      <c r="AE53" s="29" t="str">
        <f t="shared" si="4"/>
        <v/>
      </c>
      <c r="AG53" s="7" t="str">
        <f>+$A$15</f>
        <v/>
      </c>
      <c r="AH53" s="7" t="str">
        <f>IF(A53&lt;&gt;"",IF(AE53&lt;&gt;"",AE53,0)+IF(G65&lt;&gt;"",G65,0),"")</f>
        <v/>
      </c>
      <c r="AI53" s="106" t="str">
        <f>IF(AH53="","",IF(AH53&gt;0,ROUND(AH53/LARGE(AH50:AH64,1),3),0))</f>
        <v/>
      </c>
    </row>
    <row r="54" spans="1:35" ht="13.5" x14ac:dyDescent="0.25">
      <c r="A54" s="59" t="str">
        <f>+$A$16</f>
        <v/>
      </c>
      <c r="B54" s="24"/>
      <c r="C54" s="24"/>
      <c r="D54" s="24"/>
      <c r="E54" s="24"/>
      <c r="F54" s="24"/>
      <c r="G54" s="24"/>
      <c r="H54" s="24"/>
      <c r="I54" s="24"/>
      <c r="J54" s="22"/>
      <c r="K54" s="23"/>
      <c r="L54" s="22"/>
      <c r="M54" s="23"/>
      <c r="N54" s="22"/>
      <c r="O54" s="23"/>
      <c r="P54" s="22"/>
      <c r="Q54" s="23"/>
      <c r="R54" s="22"/>
      <c r="S54" s="23"/>
      <c r="T54" s="22"/>
      <c r="U54" s="23"/>
      <c r="V54" s="22"/>
      <c r="W54" s="23"/>
      <c r="X54" s="22"/>
      <c r="Y54" s="23"/>
      <c r="Z54" s="22"/>
      <c r="AA54" s="23"/>
      <c r="AB54" s="22"/>
      <c r="AC54" s="23"/>
      <c r="AE54" s="29" t="str">
        <f t="shared" si="4"/>
        <v/>
      </c>
      <c r="AG54" s="7" t="str">
        <f>+$A$16</f>
        <v/>
      </c>
      <c r="AH54" s="7" t="str">
        <f>IF(A54&lt;&gt;"",IF(AE54&lt;&gt;"",AE54,0)+IF(I65&lt;&gt;"",I65,0),"")</f>
        <v/>
      </c>
      <c r="AI54" s="106" t="str">
        <f>IF(AH54="","",IF(AH54&gt;0,ROUND(AH54/LARGE(AH50:AH64,1),3),0))</f>
        <v/>
      </c>
    </row>
    <row r="55" spans="1:35" ht="13.5" x14ac:dyDescent="0.25">
      <c r="A55" s="59" t="str">
        <f>+$A$17</f>
        <v/>
      </c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2"/>
      <c r="M55" s="23"/>
      <c r="N55" s="22"/>
      <c r="O55" s="23"/>
      <c r="P55" s="22"/>
      <c r="Q55" s="23"/>
      <c r="R55" s="22"/>
      <c r="S55" s="23"/>
      <c r="T55" s="22"/>
      <c r="U55" s="23"/>
      <c r="V55" s="22"/>
      <c r="W55" s="23"/>
      <c r="X55" s="22"/>
      <c r="Y55" s="23"/>
      <c r="Z55" s="22"/>
      <c r="AA55" s="23"/>
      <c r="AB55" s="22"/>
      <c r="AC55" s="23"/>
      <c r="AE55" s="29" t="str">
        <f t="shared" si="4"/>
        <v/>
      </c>
      <c r="AG55" s="7" t="str">
        <f>+$A$17</f>
        <v/>
      </c>
      <c r="AH55" s="7" t="str">
        <f>IF(A55&lt;&gt;"",IF(AE55&lt;&gt;"",AE55,0)+IF(K65&lt;&gt;"",K65,0),"")</f>
        <v/>
      </c>
      <c r="AI55" s="106" t="str">
        <f>IF(AH55="","",IF(AH55&gt;0,ROUND(AH55/LARGE(AH50:AH64,1),3),0))</f>
        <v/>
      </c>
    </row>
    <row r="56" spans="1:35" ht="13.5" x14ac:dyDescent="0.25">
      <c r="A56" s="59" t="str">
        <f>+$A$18</f>
        <v/>
      </c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2"/>
      <c r="O56" s="23"/>
      <c r="P56" s="22"/>
      <c r="Q56" s="23"/>
      <c r="R56" s="22"/>
      <c r="S56" s="23"/>
      <c r="T56" s="22"/>
      <c r="U56" s="23"/>
      <c r="V56" s="22"/>
      <c r="W56" s="23"/>
      <c r="X56" s="22"/>
      <c r="Y56" s="23"/>
      <c r="Z56" s="22"/>
      <c r="AA56" s="23"/>
      <c r="AB56" s="22"/>
      <c r="AC56" s="23"/>
      <c r="AE56" s="29" t="str">
        <f t="shared" si="4"/>
        <v/>
      </c>
      <c r="AG56" s="7" t="str">
        <f>+$A$18</f>
        <v/>
      </c>
      <c r="AH56" s="7" t="str">
        <f>IF(A56&lt;&gt;"",IF(AE56&lt;&gt;"",AE56,0)+IF(M65&lt;&gt;"",M65,0),"")</f>
        <v/>
      </c>
      <c r="AI56" s="106" t="str">
        <f>IF(AH56="","",IF(AH56&gt;0,ROUND(AH56/LARGE(AH50:AH64,1),3),0))</f>
        <v/>
      </c>
    </row>
    <row r="57" spans="1:35" ht="13.5" x14ac:dyDescent="0.25">
      <c r="A57" s="59" t="str">
        <f>+$A$19</f>
        <v/>
      </c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2"/>
      <c r="Q57" s="23"/>
      <c r="R57" s="22"/>
      <c r="S57" s="23"/>
      <c r="T57" s="22"/>
      <c r="U57" s="23"/>
      <c r="V57" s="22"/>
      <c r="W57" s="23"/>
      <c r="X57" s="22"/>
      <c r="Y57" s="23"/>
      <c r="Z57" s="22"/>
      <c r="AA57" s="23"/>
      <c r="AB57" s="22"/>
      <c r="AC57" s="23"/>
      <c r="AE57" s="29" t="str">
        <f t="shared" si="4"/>
        <v/>
      </c>
      <c r="AG57" s="7" t="str">
        <f>+$A$19</f>
        <v/>
      </c>
      <c r="AH57" s="7" t="str">
        <f>IF(A57&lt;&gt;"",IF(AE57&lt;&gt;"",AE57,0)+IF(O65&lt;&gt;"",O65,0),"")</f>
        <v/>
      </c>
      <c r="AI57" s="106" t="str">
        <f>IF(AH57="","",IF(AH57&gt;0,ROUND(AH57/LARGE(AH50:AH64,1),3),0))</f>
        <v/>
      </c>
    </row>
    <row r="58" spans="1:35" ht="13.5" x14ac:dyDescent="0.25">
      <c r="A58" s="59" t="str">
        <f>+$A$20</f>
        <v/>
      </c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2"/>
      <c r="S58" s="23"/>
      <c r="T58" s="22"/>
      <c r="U58" s="23"/>
      <c r="V58" s="22"/>
      <c r="W58" s="23"/>
      <c r="X58" s="22"/>
      <c r="Y58" s="23"/>
      <c r="Z58" s="22"/>
      <c r="AA58" s="23"/>
      <c r="AB58" s="22"/>
      <c r="AC58" s="23"/>
      <c r="AE58" s="29" t="str">
        <f t="shared" si="4"/>
        <v/>
      </c>
      <c r="AG58" s="7" t="str">
        <f>+$A$20</f>
        <v/>
      </c>
      <c r="AH58" s="7" t="str">
        <f>IF(A58&lt;&gt;"",IF(AE58&lt;&gt;"",AE58,0)+IF(Q65&lt;&gt;"",Q65,0),"")</f>
        <v/>
      </c>
      <c r="AI58" s="106" t="str">
        <f>IF(AH58="","",IF(AH58&gt;0,ROUND(AH58/LARGE(AH50:AH64,1),3),0))</f>
        <v/>
      </c>
    </row>
    <row r="59" spans="1:35" ht="13.5" x14ac:dyDescent="0.25">
      <c r="A59" s="59" t="str">
        <f>+$A$21</f>
        <v/>
      </c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2"/>
      <c r="U59" s="23"/>
      <c r="V59" s="22"/>
      <c r="W59" s="23"/>
      <c r="X59" s="22"/>
      <c r="Y59" s="23"/>
      <c r="Z59" s="22"/>
      <c r="AA59" s="23"/>
      <c r="AB59" s="22"/>
      <c r="AC59" s="23"/>
      <c r="AE59" s="29" t="str">
        <f t="shared" si="4"/>
        <v/>
      </c>
      <c r="AG59" s="7" t="str">
        <f>+$A$21</f>
        <v/>
      </c>
      <c r="AH59" s="7" t="str">
        <f>IF(A59&lt;&gt;"",IF(AE59&lt;&gt;"",AE59,0)+IF(S65&lt;&gt;"",S65,0),"")</f>
        <v/>
      </c>
      <c r="AI59" s="106" t="str">
        <f>IF(AH59="","",IF(AH59&gt;0,ROUND(AH59/LARGE(AH50:AH64,1),3),0))</f>
        <v/>
      </c>
    </row>
    <row r="60" spans="1:35" ht="13.5" x14ac:dyDescent="0.25">
      <c r="A60" s="59" t="str">
        <f>+$A$22</f>
        <v/>
      </c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2"/>
      <c r="W60" s="23"/>
      <c r="X60" s="22"/>
      <c r="Y60" s="23"/>
      <c r="Z60" s="22"/>
      <c r="AA60" s="23"/>
      <c r="AB60" s="22"/>
      <c r="AC60" s="23"/>
      <c r="AE60" s="29" t="str">
        <f t="shared" si="4"/>
        <v/>
      </c>
      <c r="AG60" s="7" t="str">
        <f>+$A$22</f>
        <v/>
      </c>
      <c r="AH60" s="7" t="str">
        <f>IF(A60&lt;&gt;"",IF(AE60&lt;&gt;"",AE60,0)+IF(U65&lt;&gt;"",U65,0),"")</f>
        <v/>
      </c>
      <c r="AI60" s="106" t="str">
        <f>IF(AH60="","",IF(AH60&gt;0,ROUND(AH60/LARGE(AH50:AH64,1),3),0))</f>
        <v/>
      </c>
    </row>
    <row r="61" spans="1:35" ht="13.5" x14ac:dyDescent="0.25">
      <c r="A61" s="59" t="str">
        <f>+$A$23</f>
        <v/>
      </c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2"/>
      <c r="Y61" s="23"/>
      <c r="Z61" s="22"/>
      <c r="AA61" s="23"/>
      <c r="AB61" s="22"/>
      <c r="AC61" s="23"/>
      <c r="AE61" s="29" t="str">
        <f t="shared" si="4"/>
        <v/>
      </c>
      <c r="AG61" s="7" t="str">
        <f>+$A$23</f>
        <v/>
      </c>
      <c r="AH61" s="7" t="str">
        <f>IF(A61&lt;&gt;"",IF(AE61&lt;&gt;"",AE61,0)+IF(W65&lt;&gt;"",W65,0),"")</f>
        <v/>
      </c>
      <c r="AI61" s="106" t="str">
        <f>IF(AH61="","",IF(AH61&gt;0,ROUND(AH61/LARGE(AH50:AH64,1),3),0))</f>
        <v/>
      </c>
    </row>
    <row r="62" spans="1:35" ht="13.5" x14ac:dyDescent="0.25">
      <c r="A62" s="59" t="str">
        <f>+$A$24</f>
        <v/>
      </c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2"/>
      <c r="AA62" s="23"/>
      <c r="AB62" s="22"/>
      <c r="AC62" s="23"/>
      <c r="AE62" s="29" t="str">
        <f t="shared" si="4"/>
        <v/>
      </c>
      <c r="AG62" s="7" t="str">
        <f>+$A$24</f>
        <v/>
      </c>
      <c r="AH62" s="7" t="str">
        <f>IF(A62&lt;&gt;"",IF(AE62&lt;&gt;"",AE62,0)+IF(Y65&lt;&gt;"",Y65,0),"")</f>
        <v/>
      </c>
      <c r="AI62" s="106" t="str">
        <f>IF(AH62="","",IF(AH62&gt;0,ROUND(AH62/LARGE(AH50:AH64,1),3),0))</f>
        <v/>
      </c>
    </row>
    <row r="63" spans="1:35" ht="13.5" x14ac:dyDescent="0.25">
      <c r="A63" s="59" t="str">
        <f>+$A$25</f>
        <v/>
      </c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2"/>
      <c r="AC63" s="23"/>
      <c r="AE63" s="29" t="str">
        <f t="shared" si="4"/>
        <v/>
      </c>
      <c r="AG63" s="7" t="str">
        <f>+$A$25</f>
        <v/>
      </c>
      <c r="AH63" s="7" t="str">
        <f>IF(A63&lt;&gt;"",IF(AE63&lt;&gt;"",AE63,0)+IF(AA65&lt;&gt;"",AA65,0),"")</f>
        <v/>
      </c>
      <c r="AI63" s="106" t="str">
        <f>IF(AH63="","",IF(AH63&gt;0,ROUND(AH63/LARGE(AH50:AH64,1),3),0))</f>
        <v/>
      </c>
    </row>
    <row r="64" spans="1:35" x14ac:dyDescent="0.2">
      <c r="A64" s="59" t="str">
        <f>+$A$26</f>
        <v/>
      </c>
      <c r="C64" s="3"/>
      <c r="AE64" s="26"/>
      <c r="AG64" s="40" t="str">
        <f>+$A$26</f>
        <v/>
      </c>
      <c r="AH64" s="40" t="str">
        <f>IF(A64&lt;&gt;"",IF(AE64&lt;&gt;"",AE64,0)+IF(AC65&lt;&gt;"",AC65,0),"")</f>
        <v/>
      </c>
      <c r="AI64" s="107" t="str">
        <f>IF(AH64="","",IF(AH64&gt;0,ROUND(AH64/LARGE(AH50:AH64,1),3),0))</f>
        <v/>
      </c>
    </row>
    <row r="65" spans="1:35" s="26" customFormat="1" x14ac:dyDescent="0.2">
      <c r="C65" s="27" t="str">
        <f>IF(C49="","",SUM(C50:C63))</f>
        <v/>
      </c>
      <c r="E65" s="27" t="str">
        <f>IF(E49="","",SUM(E50:E63))</f>
        <v/>
      </c>
      <c r="G65" s="27" t="str">
        <f>IF(G49="","",SUM(G50:G63))</f>
        <v/>
      </c>
      <c r="I65" s="27" t="str">
        <f>IF(I49="","",SUM(I50:I63))</f>
        <v/>
      </c>
      <c r="K65" s="27" t="str">
        <f>IF(K49="","",SUM(K50:K63))</f>
        <v/>
      </c>
      <c r="M65" s="27" t="str">
        <f>IF(M49="","",SUM(M50:M63))</f>
        <v/>
      </c>
      <c r="O65" s="27" t="str">
        <f>IF(O49="","",SUM(O50:O63))</f>
        <v/>
      </c>
      <c r="Q65" s="27" t="str">
        <f>IF(Q49="","",SUM(Q50:Q63))</f>
        <v/>
      </c>
      <c r="S65" s="27" t="str">
        <f>IF(S49="","",SUM(S50:S63))</f>
        <v/>
      </c>
      <c r="U65" s="27" t="str">
        <f>IF(U49="","",SUM(U50:U63))</f>
        <v/>
      </c>
      <c r="W65" s="27" t="str">
        <f>IF(W49="","",SUM(W50:W63))</f>
        <v/>
      </c>
      <c r="X65" s="27"/>
      <c r="Y65" s="27" t="str">
        <f>IF(Y49="","",SUM(Y50:Y63))</f>
        <v/>
      </c>
      <c r="AA65" s="27" t="str">
        <f>IF(AA49="","",SUM(AA50:AA63))</f>
        <v/>
      </c>
      <c r="AC65" s="27" t="str">
        <f>IF(AC49="","",SUM(AC50:AC63))</f>
        <v/>
      </c>
      <c r="AG65" s="41"/>
      <c r="AH65" s="93"/>
      <c r="AI65" s="41"/>
    </row>
    <row r="66" spans="1:35" ht="24" customHeight="1" x14ac:dyDescent="0.2">
      <c r="AC66" s="8" t="str">
        <f>"Firma ("&amp;Anagrafica!B90&amp;")"</f>
        <v>Firma (Commissario 2)</v>
      </c>
      <c r="AE66" s="88"/>
      <c r="AF66" s="88"/>
      <c r="AG66" s="89"/>
      <c r="AH66" s="88"/>
      <c r="AI66" s="88"/>
    </row>
    <row r="67" spans="1:35" ht="18.75" x14ac:dyDescent="0.3">
      <c r="A67" s="19" t="str">
        <f>IF(Anagrafica!A91&lt;&gt;"",Anagrafica!A91&amp;" - "&amp;Anagrafica!B91,"")</f>
        <v>3 - Commissario 3</v>
      </c>
      <c r="B67" s="20"/>
      <c r="D67" s="1"/>
    </row>
    <row r="68" spans="1:35" s="5" customFormat="1" ht="13.5" customHeight="1" x14ac:dyDescent="0.2">
      <c r="A68" s="4" t="s">
        <v>10</v>
      </c>
      <c r="C68" s="60" t="str">
        <f>$A$13</f>
        <v/>
      </c>
      <c r="E68" s="60" t="str">
        <f>+$A$14</f>
        <v/>
      </c>
      <c r="G68" s="60" t="str">
        <f>+$A$15</f>
        <v/>
      </c>
      <c r="I68" s="60" t="str">
        <f>+$A$16</f>
        <v/>
      </c>
      <c r="K68" s="60" t="str">
        <f>+$A$17</f>
        <v/>
      </c>
      <c r="M68" s="60" t="str">
        <f>+$A$18</f>
        <v/>
      </c>
      <c r="O68" s="60" t="str">
        <f>+$A$19</f>
        <v/>
      </c>
      <c r="Q68" s="60" t="str">
        <f>+$A$20</f>
        <v/>
      </c>
      <c r="S68" s="60" t="str">
        <f>+$A$21</f>
        <v/>
      </c>
      <c r="U68" s="60" t="str">
        <f>+$A$22</f>
        <v/>
      </c>
      <c r="W68" s="60" t="str">
        <f>+$A$23</f>
        <v/>
      </c>
      <c r="Y68" s="60" t="str">
        <f>+$A$24</f>
        <v/>
      </c>
      <c r="AA68" s="60" t="str">
        <f>+$A$25</f>
        <v/>
      </c>
      <c r="AC68" s="60" t="str">
        <f>+$A$26</f>
        <v/>
      </c>
      <c r="AE68" s="26"/>
      <c r="AG68" s="4" t="s">
        <v>10</v>
      </c>
      <c r="AH68" s="5" t="s">
        <v>1</v>
      </c>
      <c r="AI68" s="5" t="s">
        <v>0</v>
      </c>
    </row>
    <row r="69" spans="1:35" ht="13.5" x14ac:dyDescent="0.25">
      <c r="A69" s="59" t="str">
        <f>+$A$12</f>
        <v/>
      </c>
      <c r="B69" s="22"/>
      <c r="C69" s="23"/>
      <c r="D69" s="22"/>
      <c r="E69" s="23"/>
      <c r="F69" s="22"/>
      <c r="G69" s="23"/>
      <c r="H69" s="22"/>
      <c r="I69" s="23"/>
      <c r="J69" s="22"/>
      <c r="K69" s="23"/>
      <c r="L69" s="22"/>
      <c r="M69" s="23"/>
      <c r="N69" s="22"/>
      <c r="O69" s="23"/>
      <c r="P69" s="22"/>
      <c r="Q69" s="23"/>
      <c r="R69" s="22"/>
      <c r="S69" s="23"/>
      <c r="T69" s="22"/>
      <c r="U69" s="23"/>
      <c r="V69" s="22"/>
      <c r="W69" s="23"/>
      <c r="X69" s="22"/>
      <c r="Y69" s="23"/>
      <c r="Z69" s="22"/>
      <c r="AA69" s="23"/>
      <c r="AB69" s="22"/>
      <c r="AC69" s="23"/>
      <c r="AE69" s="29" t="str">
        <f t="shared" ref="AE69:AE82" si="5">IF(OR(A69="",AND(A69&lt;&gt;"",A70="")),"",SUM(B69,D69,F69,H69,J69,L69,N69,P69,R69,T69,V69,X69,Z69,AB69))</f>
        <v/>
      </c>
      <c r="AG69" s="6" t="str">
        <f>+$A$12</f>
        <v/>
      </c>
      <c r="AH69" s="6" t="str">
        <f>IF(A69&lt;&gt;"",AE69,"")</f>
        <v/>
      </c>
      <c r="AI69" s="105" t="str">
        <f>IF(AH69="","",IF(AH69&gt;0,ROUND(AH69/LARGE(AH69:AH83,1),3),0))</f>
        <v/>
      </c>
    </row>
    <row r="70" spans="1:35" ht="13.5" x14ac:dyDescent="0.25">
      <c r="A70" s="59" t="str">
        <f>+$A$13</f>
        <v/>
      </c>
      <c r="B70" s="24"/>
      <c r="C70" s="24"/>
      <c r="D70" s="22"/>
      <c r="E70" s="23"/>
      <c r="F70" s="22"/>
      <c r="G70" s="23"/>
      <c r="H70" s="22"/>
      <c r="I70" s="23"/>
      <c r="J70" s="22"/>
      <c r="K70" s="23"/>
      <c r="L70" s="22"/>
      <c r="M70" s="23"/>
      <c r="N70" s="22"/>
      <c r="O70" s="23"/>
      <c r="P70" s="22"/>
      <c r="Q70" s="23"/>
      <c r="R70" s="22"/>
      <c r="S70" s="23"/>
      <c r="T70" s="22"/>
      <c r="U70" s="23"/>
      <c r="V70" s="22"/>
      <c r="W70" s="23"/>
      <c r="X70" s="22"/>
      <c r="Y70" s="23"/>
      <c r="Z70" s="22"/>
      <c r="AA70" s="23"/>
      <c r="AB70" s="22"/>
      <c r="AC70" s="23"/>
      <c r="AE70" s="29" t="str">
        <f t="shared" si="5"/>
        <v/>
      </c>
      <c r="AG70" s="7" t="str">
        <f>+$A$13</f>
        <v/>
      </c>
      <c r="AH70" s="7" t="str">
        <f>IF(A70&lt;&gt;"",IF(AE70&lt;&gt;"",AE70,0)+IF(C84&lt;&gt;"",C84,0),"")</f>
        <v/>
      </c>
      <c r="AI70" s="106" t="str">
        <f>IF(AH70="","",IF(AH70&gt;0,ROUND(AH70/LARGE(AH69:AH83,1),3),0))</f>
        <v/>
      </c>
    </row>
    <row r="71" spans="1:35" ht="13.5" x14ac:dyDescent="0.25">
      <c r="A71" s="59" t="str">
        <f>+$A$14</f>
        <v/>
      </c>
      <c r="B71" s="24"/>
      <c r="C71" s="24"/>
      <c r="D71" s="24"/>
      <c r="E71" s="24"/>
      <c r="F71" s="22"/>
      <c r="G71" s="23"/>
      <c r="H71" s="22"/>
      <c r="I71" s="23"/>
      <c r="J71" s="22"/>
      <c r="K71" s="23"/>
      <c r="L71" s="22"/>
      <c r="M71" s="23"/>
      <c r="N71" s="22"/>
      <c r="O71" s="23"/>
      <c r="P71" s="22"/>
      <c r="Q71" s="23"/>
      <c r="R71" s="22"/>
      <c r="S71" s="23"/>
      <c r="T71" s="22"/>
      <c r="U71" s="23"/>
      <c r="V71" s="22"/>
      <c r="W71" s="23"/>
      <c r="X71" s="22"/>
      <c r="Y71" s="23"/>
      <c r="Z71" s="22"/>
      <c r="AA71" s="23"/>
      <c r="AB71" s="22"/>
      <c r="AC71" s="23"/>
      <c r="AE71" s="29" t="str">
        <f t="shared" si="5"/>
        <v/>
      </c>
      <c r="AG71" s="7" t="str">
        <f>+$A$14</f>
        <v/>
      </c>
      <c r="AH71" s="7" t="str">
        <f>IF(A71&lt;&gt;"",IF(AE71&lt;&gt;"",AE71,0)+IF(E84&lt;&gt;"",E84,0),"")</f>
        <v/>
      </c>
      <c r="AI71" s="106" t="str">
        <f>IF(AH71="","",IF(AH71&gt;0,ROUND(AH71/LARGE(AH69:AH83,1),3),0))</f>
        <v/>
      </c>
    </row>
    <row r="72" spans="1:35" ht="13.5" x14ac:dyDescent="0.25">
      <c r="A72" s="59" t="str">
        <f>+$A$15</f>
        <v/>
      </c>
      <c r="B72" s="24"/>
      <c r="C72" s="24"/>
      <c r="D72" s="24"/>
      <c r="E72" s="24"/>
      <c r="F72" s="24"/>
      <c r="G72" s="24"/>
      <c r="H72" s="22"/>
      <c r="I72" s="23"/>
      <c r="J72" s="22"/>
      <c r="K72" s="23"/>
      <c r="L72" s="22"/>
      <c r="M72" s="23"/>
      <c r="N72" s="22"/>
      <c r="O72" s="23"/>
      <c r="P72" s="22"/>
      <c r="Q72" s="23"/>
      <c r="R72" s="22"/>
      <c r="S72" s="23"/>
      <c r="T72" s="22"/>
      <c r="U72" s="23"/>
      <c r="V72" s="22"/>
      <c r="W72" s="23"/>
      <c r="X72" s="22"/>
      <c r="Y72" s="23"/>
      <c r="Z72" s="22"/>
      <c r="AA72" s="23"/>
      <c r="AB72" s="22"/>
      <c r="AC72" s="23"/>
      <c r="AE72" s="29" t="str">
        <f t="shared" si="5"/>
        <v/>
      </c>
      <c r="AG72" s="7" t="str">
        <f>+$A$15</f>
        <v/>
      </c>
      <c r="AH72" s="7" t="str">
        <f>IF(A72&lt;&gt;"",IF(AE72&lt;&gt;"",AE72,0)+IF(G84&lt;&gt;"",G84,0),"")</f>
        <v/>
      </c>
      <c r="AI72" s="106" t="str">
        <f>IF(AH72="","",IF(AH72&gt;0,ROUND(AH72/LARGE(AH69:AH83,1),3),0))</f>
        <v/>
      </c>
    </row>
    <row r="73" spans="1:35" ht="13.5" x14ac:dyDescent="0.25">
      <c r="A73" s="59" t="str">
        <f>+$A$16</f>
        <v/>
      </c>
      <c r="B73" s="24"/>
      <c r="C73" s="24"/>
      <c r="D73" s="24"/>
      <c r="E73" s="24"/>
      <c r="F73" s="24"/>
      <c r="G73" s="24"/>
      <c r="H73" s="24"/>
      <c r="I73" s="24"/>
      <c r="J73" s="22"/>
      <c r="K73" s="23"/>
      <c r="L73" s="22"/>
      <c r="M73" s="23"/>
      <c r="N73" s="22"/>
      <c r="O73" s="23"/>
      <c r="P73" s="22"/>
      <c r="Q73" s="23"/>
      <c r="R73" s="22"/>
      <c r="S73" s="23"/>
      <c r="T73" s="22"/>
      <c r="U73" s="23"/>
      <c r="V73" s="22"/>
      <c r="W73" s="23"/>
      <c r="X73" s="22"/>
      <c r="Y73" s="23"/>
      <c r="Z73" s="22"/>
      <c r="AA73" s="23"/>
      <c r="AB73" s="22"/>
      <c r="AC73" s="23"/>
      <c r="AE73" s="29" t="str">
        <f t="shared" si="5"/>
        <v/>
      </c>
      <c r="AG73" s="7" t="str">
        <f>+$A$16</f>
        <v/>
      </c>
      <c r="AH73" s="7" t="str">
        <f>IF(A73&lt;&gt;"",IF(AE73&lt;&gt;"",AE73,0)+IF(I84&lt;&gt;"",I84,0),"")</f>
        <v/>
      </c>
      <c r="AI73" s="106" t="str">
        <f>IF(AH73="","",IF(AH73&gt;0,ROUND(AH73/LARGE(AH69:AH83,1),3),0))</f>
        <v/>
      </c>
    </row>
    <row r="74" spans="1:35" ht="13.5" x14ac:dyDescent="0.25">
      <c r="A74" s="59" t="str">
        <f>+$A$17</f>
        <v/>
      </c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2"/>
      <c r="M74" s="23"/>
      <c r="N74" s="22"/>
      <c r="O74" s="23"/>
      <c r="P74" s="22"/>
      <c r="Q74" s="23"/>
      <c r="R74" s="22"/>
      <c r="S74" s="23"/>
      <c r="T74" s="22"/>
      <c r="U74" s="23"/>
      <c r="V74" s="22"/>
      <c r="W74" s="23"/>
      <c r="X74" s="22"/>
      <c r="Y74" s="23"/>
      <c r="Z74" s="22"/>
      <c r="AA74" s="23"/>
      <c r="AB74" s="22"/>
      <c r="AC74" s="23"/>
      <c r="AE74" s="29" t="str">
        <f t="shared" si="5"/>
        <v/>
      </c>
      <c r="AG74" s="7" t="str">
        <f>+$A$17</f>
        <v/>
      </c>
      <c r="AH74" s="7" t="str">
        <f>IF(A74&lt;&gt;"",IF(AE74&lt;&gt;"",AE74,0)+IF(K84&lt;&gt;"",K84,0),"")</f>
        <v/>
      </c>
      <c r="AI74" s="106" t="str">
        <f>IF(AH74="","",IF(AH74&gt;0,ROUND(AH74/LARGE(AH69:AH83,1),3),0))</f>
        <v/>
      </c>
    </row>
    <row r="75" spans="1:35" ht="13.5" x14ac:dyDescent="0.25">
      <c r="A75" s="59" t="str">
        <f>+$A$18</f>
        <v/>
      </c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2"/>
      <c r="O75" s="23"/>
      <c r="P75" s="22"/>
      <c r="Q75" s="23"/>
      <c r="R75" s="22"/>
      <c r="S75" s="23"/>
      <c r="T75" s="22"/>
      <c r="U75" s="23"/>
      <c r="V75" s="22"/>
      <c r="W75" s="23"/>
      <c r="X75" s="22"/>
      <c r="Y75" s="23"/>
      <c r="Z75" s="22"/>
      <c r="AA75" s="23"/>
      <c r="AB75" s="22"/>
      <c r="AC75" s="23"/>
      <c r="AE75" s="29" t="str">
        <f t="shared" si="5"/>
        <v/>
      </c>
      <c r="AG75" s="7" t="str">
        <f>+$A$18</f>
        <v/>
      </c>
      <c r="AH75" s="7" t="str">
        <f>IF(A75&lt;&gt;"",IF(AE75&lt;&gt;"",AE75,0)+IF(M84&lt;&gt;"",M84,0),"")</f>
        <v/>
      </c>
      <c r="AI75" s="106" t="str">
        <f>IF(AH75="","",IF(AH75&gt;0,ROUND(AH75/LARGE(AH69:AH83,1),3),0))</f>
        <v/>
      </c>
    </row>
    <row r="76" spans="1:35" ht="13.5" x14ac:dyDescent="0.25">
      <c r="A76" s="59" t="str">
        <f>+$A$19</f>
        <v/>
      </c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2"/>
      <c r="Q76" s="23"/>
      <c r="R76" s="22"/>
      <c r="S76" s="23"/>
      <c r="T76" s="22"/>
      <c r="U76" s="23"/>
      <c r="V76" s="22"/>
      <c r="W76" s="23"/>
      <c r="X76" s="22"/>
      <c r="Y76" s="23"/>
      <c r="Z76" s="22"/>
      <c r="AA76" s="23"/>
      <c r="AB76" s="22"/>
      <c r="AC76" s="23"/>
      <c r="AE76" s="29" t="str">
        <f t="shared" si="5"/>
        <v/>
      </c>
      <c r="AG76" s="7" t="str">
        <f>+$A$19</f>
        <v/>
      </c>
      <c r="AH76" s="7" t="str">
        <f>IF(A76&lt;&gt;"",IF(AE76&lt;&gt;"",AE76,0)+IF(O84&lt;&gt;"",O84,0),"")</f>
        <v/>
      </c>
      <c r="AI76" s="106" t="str">
        <f>IF(AH76="","",IF(AH76&gt;0,ROUND(AH76/LARGE(AH69:AH83,1),3),0))</f>
        <v/>
      </c>
    </row>
    <row r="77" spans="1:35" ht="13.5" x14ac:dyDescent="0.25">
      <c r="A77" s="59" t="str">
        <f>+$A$20</f>
        <v/>
      </c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2"/>
      <c r="S77" s="23"/>
      <c r="T77" s="22"/>
      <c r="U77" s="23"/>
      <c r="V77" s="22"/>
      <c r="W77" s="23"/>
      <c r="X77" s="22"/>
      <c r="Y77" s="23"/>
      <c r="Z77" s="22"/>
      <c r="AA77" s="23"/>
      <c r="AB77" s="22"/>
      <c r="AC77" s="23"/>
      <c r="AE77" s="29" t="str">
        <f t="shared" si="5"/>
        <v/>
      </c>
      <c r="AG77" s="7" t="str">
        <f>+$A$20</f>
        <v/>
      </c>
      <c r="AH77" s="7" t="str">
        <f>IF(A77&lt;&gt;"",IF(AE77&lt;&gt;"",AE77,0)+IF(Q84&lt;&gt;"",Q84,0),"")</f>
        <v/>
      </c>
      <c r="AI77" s="106" t="str">
        <f>IF(AH77="","",IF(AH77&gt;0,ROUND(AH77/LARGE(AH69:AH83,1),3),0))</f>
        <v/>
      </c>
    </row>
    <row r="78" spans="1:35" ht="13.5" x14ac:dyDescent="0.25">
      <c r="A78" s="59" t="str">
        <f>+$A$21</f>
        <v/>
      </c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2"/>
      <c r="U78" s="23"/>
      <c r="V78" s="22"/>
      <c r="W78" s="23"/>
      <c r="X78" s="22"/>
      <c r="Y78" s="23"/>
      <c r="Z78" s="22"/>
      <c r="AA78" s="23"/>
      <c r="AB78" s="22"/>
      <c r="AC78" s="23"/>
      <c r="AE78" s="29" t="str">
        <f t="shared" si="5"/>
        <v/>
      </c>
      <c r="AG78" s="7" t="str">
        <f>+$A$21</f>
        <v/>
      </c>
      <c r="AH78" s="7" t="str">
        <f>IF(A78&lt;&gt;"",IF(AE78&lt;&gt;"",AE78,0)+IF(S84&lt;&gt;"",S84,0),"")</f>
        <v/>
      </c>
      <c r="AI78" s="106" t="str">
        <f>IF(AH78="","",IF(AH78&gt;0,ROUND(AH78/LARGE(AH69:AH83,1),3),0))</f>
        <v/>
      </c>
    </row>
    <row r="79" spans="1:35" ht="13.5" x14ac:dyDescent="0.25">
      <c r="A79" s="59" t="str">
        <f>+$A$22</f>
        <v/>
      </c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2"/>
      <c r="W79" s="23"/>
      <c r="X79" s="22"/>
      <c r="Y79" s="23"/>
      <c r="Z79" s="22"/>
      <c r="AA79" s="23"/>
      <c r="AB79" s="22"/>
      <c r="AC79" s="23"/>
      <c r="AE79" s="29" t="str">
        <f t="shared" si="5"/>
        <v/>
      </c>
      <c r="AG79" s="7" t="str">
        <f>+$A$22</f>
        <v/>
      </c>
      <c r="AH79" s="7" t="str">
        <f>IF(A79&lt;&gt;"",IF(AE79&lt;&gt;"",AE79,0)+IF(U84&lt;&gt;"",U84,0),"")</f>
        <v/>
      </c>
      <c r="AI79" s="106" t="str">
        <f>IF(AH79="","",IF(AH79&gt;0,ROUND(AH79/LARGE(AH69:AH83,1),3),0))</f>
        <v/>
      </c>
    </row>
    <row r="80" spans="1:35" ht="13.5" x14ac:dyDescent="0.25">
      <c r="A80" s="59" t="str">
        <f>+$A$23</f>
        <v/>
      </c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2"/>
      <c r="Y80" s="23"/>
      <c r="Z80" s="22"/>
      <c r="AA80" s="23"/>
      <c r="AB80" s="22"/>
      <c r="AC80" s="23"/>
      <c r="AE80" s="29" t="str">
        <f t="shared" si="5"/>
        <v/>
      </c>
      <c r="AG80" s="7" t="str">
        <f>+$A$23</f>
        <v/>
      </c>
      <c r="AH80" s="7" t="str">
        <f>IF(A80&lt;&gt;"",IF(AE80&lt;&gt;"",AE80,0)+IF(W84&lt;&gt;"",W84,0),"")</f>
        <v/>
      </c>
      <c r="AI80" s="106" t="str">
        <f>IF(AH80="","",IF(AH80&gt;0,ROUND(AH80/LARGE(AH69:AH83,1),3),0))</f>
        <v/>
      </c>
    </row>
    <row r="81" spans="1:35" ht="13.5" x14ac:dyDescent="0.25">
      <c r="A81" s="59" t="str">
        <f>+$A$24</f>
        <v/>
      </c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2"/>
      <c r="AA81" s="23"/>
      <c r="AB81" s="22"/>
      <c r="AC81" s="23"/>
      <c r="AE81" s="29" t="str">
        <f t="shared" si="5"/>
        <v/>
      </c>
      <c r="AG81" s="7" t="str">
        <f>+$A$24</f>
        <v/>
      </c>
      <c r="AH81" s="7" t="str">
        <f>IF(A81&lt;&gt;"",IF(AE81&lt;&gt;"",AE81,0)+IF(Y84&lt;&gt;"",Y84,0),"")</f>
        <v/>
      </c>
      <c r="AI81" s="106" t="str">
        <f>IF(AH81="","",IF(AH81&gt;0,ROUND(AH81/LARGE(AH69:AH83,1),3),0))</f>
        <v/>
      </c>
    </row>
    <row r="82" spans="1:35" ht="13.5" x14ac:dyDescent="0.25">
      <c r="A82" s="59" t="str">
        <f>+$A$25</f>
        <v/>
      </c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2"/>
      <c r="AC82" s="23"/>
      <c r="AE82" s="29" t="str">
        <f t="shared" si="5"/>
        <v/>
      </c>
      <c r="AG82" s="7" t="str">
        <f>+$A$25</f>
        <v/>
      </c>
      <c r="AH82" s="7" t="str">
        <f>IF(A82&lt;&gt;"",IF(AE82&lt;&gt;"",AE82,0)+IF(AA84&lt;&gt;"",AA84,0),"")</f>
        <v/>
      </c>
      <c r="AI82" s="106" t="str">
        <f>IF(AH82="","",IF(AH82&gt;0,ROUND(AH82/LARGE(AH69:AH83,1),3),0))</f>
        <v/>
      </c>
    </row>
    <row r="83" spans="1:35" x14ac:dyDescent="0.2">
      <c r="A83" s="59" t="str">
        <f>+$A$26</f>
        <v/>
      </c>
      <c r="C83" s="3"/>
      <c r="AE83" s="26"/>
      <c r="AG83" s="40" t="str">
        <f>+$A$26</f>
        <v/>
      </c>
      <c r="AH83" s="40" t="str">
        <f>IF(A83&lt;&gt;"",IF(AE83&lt;&gt;"",AE83,0)+IF(AC84&lt;&gt;"",AC84,0),"")</f>
        <v/>
      </c>
      <c r="AI83" s="107" t="str">
        <f>IF(AH83="","",IF(AH83&gt;0,ROUND(AH83/LARGE(AH69:AH83,1),3),0))</f>
        <v/>
      </c>
    </row>
    <row r="84" spans="1:35" s="26" customFormat="1" x14ac:dyDescent="0.2">
      <c r="C84" s="27" t="str">
        <f>IF(C68="","",SUM(C69:C82))</f>
        <v/>
      </c>
      <c r="E84" s="27" t="str">
        <f>IF(E68="","",SUM(E69:E82))</f>
        <v/>
      </c>
      <c r="G84" s="27" t="str">
        <f>IF(G68="","",SUM(G69:G82))</f>
        <v/>
      </c>
      <c r="I84" s="27" t="str">
        <f>IF(I68="","",SUM(I69:I82))</f>
        <v/>
      </c>
      <c r="K84" s="27" t="str">
        <f>IF(K68="","",SUM(K69:K82))</f>
        <v/>
      </c>
      <c r="M84" s="27" t="str">
        <f>IF(M68="","",SUM(M69:M82))</f>
        <v/>
      </c>
      <c r="O84" s="27" t="str">
        <f>IF(O68="","",SUM(O69:O82))</f>
        <v/>
      </c>
      <c r="Q84" s="27" t="str">
        <f>IF(Q68="","",SUM(Q69:Q82))</f>
        <v/>
      </c>
      <c r="S84" s="27" t="str">
        <f>IF(S68="","",SUM(S69:S82))</f>
        <v/>
      </c>
      <c r="U84" s="27" t="str">
        <f>IF(U68="","",SUM(U69:U82))</f>
        <v/>
      </c>
      <c r="W84" s="27" t="str">
        <f>IF(W68="","",SUM(W69:W82))</f>
        <v/>
      </c>
      <c r="X84" s="27"/>
      <c r="Y84" s="27" t="str">
        <f>IF(Y68="","",SUM(Y69:Y82))</f>
        <v/>
      </c>
      <c r="AA84" s="27" t="str">
        <f>IF(AA68="","",SUM(AA69:AA82))</f>
        <v/>
      </c>
      <c r="AC84" s="27" t="str">
        <f>IF(AC68="","",SUM(AC69:AC82))</f>
        <v/>
      </c>
      <c r="AG84" s="41"/>
      <c r="AH84" s="93"/>
      <c r="AI84" s="41"/>
    </row>
    <row r="85" spans="1:35" ht="24" customHeight="1" x14ac:dyDescent="0.2">
      <c r="AC85" s="8" t="str">
        <f>"Firma ("&amp;Anagrafica!B91&amp;")"</f>
        <v>Firma (Commissario 3)</v>
      </c>
      <c r="AE85" s="88"/>
      <c r="AF85" s="88"/>
      <c r="AG85" s="89"/>
      <c r="AH85" s="88"/>
      <c r="AI85" s="88"/>
    </row>
    <row r="86" spans="1:35" ht="18.75" x14ac:dyDescent="0.3">
      <c r="A86" s="19" t="str">
        <f>IF(Anagrafica!A92&lt;&gt;"",Anagrafica!A92&amp;" - "&amp;Anagrafica!B92,"")</f>
        <v/>
      </c>
      <c r="B86" s="20"/>
      <c r="D86" s="1"/>
      <c r="AE86" s="90"/>
      <c r="AF86" s="90"/>
      <c r="AG86" s="91"/>
      <c r="AH86" s="90"/>
      <c r="AI86" s="90"/>
    </row>
    <row r="87" spans="1:35" s="5" customFormat="1" ht="13.5" customHeight="1" x14ac:dyDescent="0.2">
      <c r="A87" s="4" t="s">
        <v>10</v>
      </c>
      <c r="C87" s="60" t="str">
        <f>$A$13</f>
        <v/>
      </c>
      <c r="E87" s="60" t="str">
        <f>+$A$14</f>
        <v/>
      </c>
      <c r="G87" s="60" t="str">
        <f>+$A$15</f>
        <v/>
      </c>
      <c r="I87" s="60" t="str">
        <f>+$A$16</f>
        <v/>
      </c>
      <c r="K87" s="60" t="str">
        <f>+$A$17</f>
        <v/>
      </c>
      <c r="M87" s="60" t="str">
        <f>+$A$18</f>
        <v/>
      </c>
      <c r="O87" s="60" t="str">
        <f>+$A$19</f>
        <v/>
      </c>
      <c r="Q87" s="60" t="str">
        <f>+$A$20</f>
        <v/>
      </c>
      <c r="S87" s="60" t="str">
        <f>+$A$21</f>
        <v/>
      </c>
      <c r="U87" s="60" t="str">
        <f>+$A$22</f>
        <v/>
      </c>
      <c r="W87" s="60" t="str">
        <f>+$A$23</f>
        <v/>
      </c>
      <c r="Y87" s="60" t="str">
        <f>+$A$24</f>
        <v/>
      </c>
      <c r="AA87" s="60" t="str">
        <f>+$A$25</f>
        <v/>
      </c>
      <c r="AC87" s="60" t="str">
        <f>+$A$26</f>
        <v/>
      </c>
      <c r="AE87" s="26"/>
      <c r="AG87" s="4" t="s">
        <v>10</v>
      </c>
      <c r="AH87" s="5" t="s">
        <v>1</v>
      </c>
      <c r="AI87" s="5" t="s">
        <v>0</v>
      </c>
    </row>
    <row r="88" spans="1:35" ht="13.5" x14ac:dyDescent="0.25">
      <c r="A88" s="59" t="str">
        <f>+$A$12</f>
        <v/>
      </c>
      <c r="B88" s="22"/>
      <c r="C88" s="23"/>
      <c r="D88" s="22"/>
      <c r="E88" s="23"/>
      <c r="F88" s="22"/>
      <c r="G88" s="23"/>
      <c r="H88" s="22"/>
      <c r="I88" s="23"/>
      <c r="J88" s="22"/>
      <c r="K88" s="23"/>
      <c r="L88" s="22"/>
      <c r="M88" s="23"/>
      <c r="N88" s="22"/>
      <c r="O88" s="23"/>
      <c r="P88" s="22"/>
      <c r="Q88" s="23"/>
      <c r="R88" s="22"/>
      <c r="S88" s="23"/>
      <c r="T88" s="22"/>
      <c r="U88" s="23"/>
      <c r="V88" s="22"/>
      <c r="W88" s="23"/>
      <c r="X88" s="22"/>
      <c r="Y88" s="23"/>
      <c r="Z88" s="22"/>
      <c r="AA88" s="23"/>
      <c r="AB88" s="22"/>
      <c r="AC88" s="23"/>
      <c r="AE88" s="29" t="str">
        <f t="shared" ref="AE88:AE101" si="6">IF(OR(A88="",AND(A88&lt;&gt;"",A89="")),"",SUM(B88,D88,F88,H88,J88,L88,N88,P88,R88,T88,V88,X88,Z88,AB88))</f>
        <v/>
      </c>
      <c r="AG88" s="6" t="str">
        <f>+$A$12</f>
        <v/>
      </c>
      <c r="AH88" s="6" t="str">
        <f>IF(A88&lt;&gt;"",AE88,"")</f>
        <v/>
      </c>
      <c r="AI88" s="105" t="str">
        <f>IF(AH88="","",IF(AH88&gt;0,ROUND(AH88/LARGE(AH88:AH102,1),3),0))</f>
        <v/>
      </c>
    </row>
    <row r="89" spans="1:35" ht="13.5" x14ac:dyDescent="0.25">
      <c r="A89" s="59" t="str">
        <f>+$A$13</f>
        <v/>
      </c>
      <c r="B89" s="24"/>
      <c r="C89" s="24"/>
      <c r="D89" s="22"/>
      <c r="E89" s="23"/>
      <c r="F89" s="22"/>
      <c r="G89" s="23"/>
      <c r="H89" s="22"/>
      <c r="I89" s="23"/>
      <c r="J89" s="22"/>
      <c r="K89" s="23"/>
      <c r="L89" s="22"/>
      <c r="M89" s="23"/>
      <c r="N89" s="22"/>
      <c r="O89" s="23"/>
      <c r="P89" s="22"/>
      <c r="Q89" s="23"/>
      <c r="R89" s="22"/>
      <c r="S89" s="23"/>
      <c r="T89" s="22"/>
      <c r="U89" s="23"/>
      <c r="V89" s="22"/>
      <c r="W89" s="23"/>
      <c r="X89" s="22"/>
      <c r="Y89" s="23"/>
      <c r="Z89" s="22"/>
      <c r="AA89" s="23"/>
      <c r="AB89" s="22"/>
      <c r="AC89" s="23"/>
      <c r="AE89" s="29" t="str">
        <f t="shared" si="6"/>
        <v/>
      </c>
      <c r="AG89" s="7" t="str">
        <f>+$A$13</f>
        <v/>
      </c>
      <c r="AH89" s="7" t="str">
        <f>IF(A89&lt;&gt;"",IF(AE89&lt;&gt;"",AE89,0)+IF(C103&lt;&gt;"",C103,0),"")</f>
        <v/>
      </c>
      <c r="AI89" s="106" t="str">
        <f>IF(AH89="","",IF(AH89&gt;0,ROUND(AH89/LARGE(AH88:AH102,1),3),0))</f>
        <v/>
      </c>
    </row>
    <row r="90" spans="1:35" ht="13.5" x14ac:dyDescent="0.25">
      <c r="A90" s="59" t="str">
        <f>+$A$14</f>
        <v/>
      </c>
      <c r="B90" s="24"/>
      <c r="C90" s="24"/>
      <c r="D90" s="24"/>
      <c r="E90" s="24"/>
      <c r="F90" s="22"/>
      <c r="G90" s="23"/>
      <c r="H90" s="22"/>
      <c r="I90" s="23"/>
      <c r="J90" s="22"/>
      <c r="K90" s="23"/>
      <c r="L90" s="22"/>
      <c r="M90" s="23"/>
      <c r="N90" s="22"/>
      <c r="O90" s="23"/>
      <c r="P90" s="22"/>
      <c r="Q90" s="23"/>
      <c r="R90" s="22"/>
      <c r="S90" s="23"/>
      <c r="T90" s="22"/>
      <c r="U90" s="23"/>
      <c r="V90" s="22"/>
      <c r="W90" s="23"/>
      <c r="X90" s="22"/>
      <c r="Y90" s="23"/>
      <c r="Z90" s="22"/>
      <c r="AA90" s="23"/>
      <c r="AB90" s="22"/>
      <c r="AC90" s="23"/>
      <c r="AE90" s="29" t="str">
        <f t="shared" si="6"/>
        <v/>
      </c>
      <c r="AG90" s="7" t="str">
        <f>+$A$14</f>
        <v/>
      </c>
      <c r="AH90" s="7" t="str">
        <f>IF(A90&lt;&gt;"",IF(AE90&lt;&gt;"",AE90,0)+IF(E103&lt;&gt;"",E103,0),"")</f>
        <v/>
      </c>
      <c r="AI90" s="106" t="str">
        <f>IF(AH90="","",IF(AH90&gt;0,ROUND(AH90/LARGE(AH88:AH102,1),3),0))</f>
        <v/>
      </c>
    </row>
    <row r="91" spans="1:35" ht="13.5" x14ac:dyDescent="0.25">
      <c r="A91" s="59" t="str">
        <f>+$A$15</f>
        <v/>
      </c>
      <c r="B91" s="24"/>
      <c r="C91" s="24"/>
      <c r="D91" s="24"/>
      <c r="E91" s="24"/>
      <c r="F91" s="24"/>
      <c r="G91" s="24"/>
      <c r="H91" s="22"/>
      <c r="I91" s="23"/>
      <c r="J91" s="22"/>
      <c r="K91" s="23"/>
      <c r="L91" s="22"/>
      <c r="M91" s="23"/>
      <c r="N91" s="22"/>
      <c r="O91" s="23"/>
      <c r="P91" s="22"/>
      <c r="Q91" s="23"/>
      <c r="R91" s="22"/>
      <c r="S91" s="23"/>
      <c r="T91" s="22"/>
      <c r="U91" s="23"/>
      <c r="V91" s="22"/>
      <c r="W91" s="23"/>
      <c r="X91" s="22"/>
      <c r="Y91" s="23"/>
      <c r="Z91" s="22"/>
      <c r="AA91" s="23"/>
      <c r="AB91" s="22"/>
      <c r="AC91" s="23"/>
      <c r="AE91" s="29" t="str">
        <f t="shared" si="6"/>
        <v/>
      </c>
      <c r="AG91" s="7" t="str">
        <f>+$A$15</f>
        <v/>
      </c>
      <c r="AH91" s="7" t="str">
        <f>IF(A91&lt;&gt;"",IF(AE91&lt;&gt;"",AE91,0)+IF(G103&lt;&gt;"",G103,0),"")</f>
        <v/>
      </c>
      <c r="AI91" s="106" t="str">
        <f>IF(AH91="","",IF(AH91&gt;0,ROUND(AH91/LARGE(AH88:AH102,1),3),0))</f>
        <v/>
      </c>
    </row>
    <row r="92" spans="1:35" ht="13.5" x14ac:dyDescent="0.25">
      <c r="A92" s="59" t="str">
        <f>+$A$16</f>
        <v/>
      </c>
      <c r="B92" s="24"/>
      <c r="C92" s="24"/>
      <c r="D92" s="24"/>
      <c r="E92" s="24"/>
      <c r="F92" s="24"/>
      <c r="G92" s="24"/>
      <c r="H92" s="24"/>
      <c r="I92" s="24"/>
      <c r="J92" s="22"/>
      <c r="K92" s="23"/>
      <c r="L92" s="22"/>
      <c r="M92" s="23"/>
      <c r="N92" s="22"/>
      <c r="O92" s="23"/>
      <c r="P92" s="22"/>
      <c r="Q92" s="23"/>
      <c r="R92" s="22"/>
      <c r="S92" s="23"/>
      <c r="T92" s="22"/>
      <c r="U92" s="23"/>
      <c r="V92" s="22"/>
      <c r="W92" s="23"/>
      <c r="X92" s="22"/>
      <c r="Y92" s="23"/>
      <c r="Z92" s="22"/>
      <c r="AA92" s="23"/>
      <c r="AB92" s="22"/>
      <c r="AC92" s="23"/>
      <c r="AE92" s="29" t="str">
        <f t="shared" si="6"/>
        <v/>
      </c>
      <c r="AG92" s="7" t="str">
        <f>+$A$16</f>
        <v/>
      </c>
      <c r="AH92" s="7" t="str">
        <f>IF(A92&lt;&gt;"",IF(AE92&lt;&gt;"",AE92,0)+IF(I103&lt;&gt;"",I103,0),"")</f>
        <v/>
      </c>
      <c r="AI92" s="106" t="str">
        <f>IF(AH92="","",IF(AH92&gt;0,ROUND(AH92/LARGE(AH88:AH102,1),3),0))</f>
        <v/>
      </c>
    </row>
    <row r="93" spans="1:35" ht="13.5" x14ac:dyDescent="0.25">
      <c r="A93" s="59" t="str">
        <f>+$A$17</f>
        <v/>
      </c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2"/>
      <c r="M93" s="23"/>
      <c r="N93" s="22"/>
      <c r="O93" s="23"/>
      <c r="P93" s="22"/>
      <c r="Q93" s="23"/>
      <c r="R93" s="22"/>
      <c r="S93" s="23"/>
      <c r="T93" s="22"/>
      <c r="U93" s="23"/>
      <c r="V93" s="22"/>
      <c r="W93" s="23"/>
      <c r="X93" s="22"/>
      <c r="Y93" s="23"/>
      <c r="Z93" s="22"/>
      <c r="AA93" s="23"/>
      <c r="AB93" s="22"/>
      <c r="AC93" s="23"/>
      <c r="AE93" s="29" t="str">
        <f t="shared" si="6"/>
        <v/>
      </c>
      <c r="AG93" s="7" t="str">
        <f>+$A$17</f>
        <v/>
      </c>
      <c r="AH93" s="7" t="str">
        <f>IF(A93&lt;&gt;"",IF(AE93&lt;&gt;"",AE93,0)+IF(K103&lt;&gt;"",K103,0),"")</f>
        <v/>
      </c>
      <c r="AI93" s="106" t="str">
        <f>IF(AH93="","",IF(AH93&gt;0,ROUND(AH93/LARGE(AH88:AH102,1),3),0))</f>
        <v/>
      </c>
    </row>
    <row r="94" spans="1:35" ht="13.5" x14ac:dyDescent="0.25">
      <c r="A94" s="59" t="str">
        <f>+$A$18</f>
        <v/>
      </c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2"/>
      <c r="O94" s="23"/>
      <c r="P94" s="22"/>
      <c r="Q94" s="23"/>
      <c r="R94" s="22"/>
      <c r="S94" s="23"/>
      <c r="T94" s="22"/>
      <c r="U94" s="23"/>
      <c r="V94" s="22"/>
      <c r="W94" s="23"/>
      <c r="X94" s="22"/>
      <c r="Y94" s="23"/>
      <c r="Z94" s="22"/>
      <c r="AA94" s="23"/>
      <c r="AB94" s="22"/>
      <c r="AC94" s="23"/>
      <c r="AE94" s="29" t="str">
        <f t="shared" si="6"/>
        <v/>
      </c>
      <c r="AG94" s="7" t="str">
        <f>+$A$18</f>
        <v/>
      </c>
      <c r="AH94" s="7" t="str">
        <f>IF(A94&lt;&gt;"",IF(AE94&lt;&gt;"",AE94,0)+IF(M103&lt;&gt;"",M103,0),"")</f>
        <v/>
      </c>
      <c r="AI94" s="106" t="str">
        <f>IF(AH94="","",IF(AH94&gt;0,ROUND(AH94/LARGE(AH88:AH102,1),3),0))</f>
        <v/>
      </c>
    </row>
    <row r="95" spans="1:35" ht="13.5" x14ac:dyDescent="0.25">
      <c r="A95" s="59" t="str">
        <f>+$A$19</f>
        <v/>
      </c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2"/>
      <c r="Q95" s="23"/>
      <c r="R95" s="22"/>
      <c r="S95" s="23"/>
      <c r="T95" s="22"/>
      <c r="U95" s="23"/>
      <c r="V95" s="22"/>
      <c r="W95" s="23"/>
      <c r="X95" s="22"/>
      <c r="Y95" s="23"/>
      <c r="Z95" s="22"/>
      <c r="AA95" s="23"/>
      <c r="AB95" s="22"/>
      <c r="AC95" s="23"/>
      <c r="AE95" s="29" t="str">
        <f t="shared" si="6"/>
        <v/>
      </c>
      <c r="AG95" s="7" t="str">
        <f>+$A$19</f>
        <v/>
      </c>
      <c r="AH95" s="7" t="str">
        <f>IF(A95&lt;&gt;"",IF(AE95&lt;&gt;"",AE95,0)+IF(O103&lt;&gt;"",O103,0),"")</f>
        <v/>
      </c>
      <c r="AI95" s="106" t="str">
        <f>IF(AH95="","",IF(AH95&gt;0,ROUND(AH95/LARGE(AH88:AH102,1),3),0))</f>
        <v/>
      </c>
    </row>
    <row r="96" spans="1:35" ht="13.5" x14ac:dyDescent="0.25">
      <c r="A96" s="59" t="str">
        <f>+$A$20</f>
        <v/>
      </c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2"/>
      <c r="S96" s="23"/>
      <c r="T96" s="22"/>
      <c r="U96" s="23"/>
      <c r="V96" s="22"/>
      <c r="W96" s="23"/>
      <c r="X96" s="22"/>
      <c r="Y96" s="23"/>
      <c r="Z96" s="22"/>
      <c r="AA96" s="23"/>
      <c r="AB96" s="22"/>
      <c r="AC96" s="23"/>
      <c r="AE96" s="29" t="str">
        <f t="shared" si="6"/>
        <v/>
      </c>
      <c r="AG96" s="7" t="str">
        <f>+$A$20</f>
        <v/>
      </c>
      <c r="AH96" s="7" t="str">
        <f>IF(A96&lt;&gt;"",IF(AE96&lt;&gt;"",AE96,0)+IF(Q103&lt;&gt;"",Q103,0),"")</f>
        <v/>
      </c>
      <c r="AI96" s="106" t="str">
        <f>IF(AH96="","",IF(AH96&gt;0,ROUND(AH96/LARGE(AH88:AH102,1),3),0))</f>
        <v/>
      </c>
    </row>
    <row r="97" spans="1:35" ht="13.5" x14ac:dyDescent="0.25">
      <c r="A97" s="59" t="str">
        <f>+$A$21</f>
        <v/>
      </c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2"/>
      <c r="U97" s="23"/>
      <c r="V97" s="22"/>
      <c r="W97" s="23"/>
      <c r="X97" s="22"/>
      <c r="Y97" s="23"/>
      <c r="Z97" s="22"/>
      <c r="AA97" s="23"/>
      <c r="AB97" s="22"/>
      <c r="AC97" s="23"/>
      <c r="AE97" s="29" t="str">
        <f t="shared" si="6"/>
        <v/>
      </c>
      <c r="AG97" s="7" t="str">
        <f>+$A$21</f>
        <v/>
      </c>
      <c r="AH97" s="7" t="str">
        <f>IF(A97&lt;&gt;"",IF(AE97&lt;&gt;"",AE97,0)+IF(S103&lt;&gt;"",S103,0),"")</f>
        <v/>
      </c>
      <c r="AI97" s="106" t="str">
        <f>IF(AH97="","",IF(AH97&gt;0,ROUND(AH97/LARGE(AH88:AH102,1),3),0))</f>
        <v/>
      </c>
    </row>
    <row r="98" spans="1:35" ht="13.5" x14ac:dyDescent="0.25">
      <c r="A98" s="59" t="str">
        <f>+$A$22</f>
        <v/>
      </c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2"/>
      <c r="W98" s="23"/>
      <c r="X98" s="22"/>
      <c r="Y98" s="23"/>
      <c r="Z98" s="22"/>
      <c r="AA98" s="23"/>
      <c r="AB98" s="22"/>
      <c r="AC98" s="23"/>
      <c r="AE98" s="29" t="str">
        <f t="shared" si="6"/>
        <v/>
      </c>
      <c r="AG98" s="7" t="str">
        <f>+$A$22</f>
        <v/>
      </c>
      <c r="AH98" s="7" t="str">
        <f>IF(A98&lt;&gt;"",IF(AE98&lt;&gt;"",AE98,0)+IF(U103&lt;&gt;"",U103,0),"")</f>
        <v/>
      </c>
      <c r="AI98" s="106" t="str">
        <f>IF(AH98="","",IF(AH98&gt;0,ROUND(AH98/LARGE(AH88:AH102,1),3),0))</f>
        <v/>
      </c>
    </row>
    <row r="99" spans="1:35" ht="13.5" x14ac:dyDescent="0.25">
      <c r="A99" s="59" t="str">
        <f>+$A$23</f>
        <v/>
      </c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2"/>
      <c r="Y99" s="23"/>
      <c r="Z99" s="22"/>
      <c r="AA99" s="23"/>
      <c r="AB99" s="22"/>
      <c r="AC99" s="23"/>
      <c r="AE99" s="29" t="str">
        <f t="shared" si="6"/>
        <v/>
      </c>
      <c r="AG99" s="7" t="str">
        <f>+$A$23</f>
        <v/>
      </c>
      <c r="AH99" s="7" t="str">
        <f>IF(A99&lt;&gt;"",IF(AE99&lt;&gt;"",AE99,0)+IF(W103&lt;&gt;"",W103,0),"")</f>
        <v/>
      </c>
      <c r="AI99" s="106" t="str">
        <f>IF(AH99="","",IF(AH99&gt;0,ROUND(AH99/LARGE(AH88:AH102,1),3),0))</f>
        <v/>
      </c>
    </row>
    <row r="100" spans="1:35" ht="13.5" x14ac:dyDescent="0.25">
      <c r="A100" s="59" t="str">
        <f>+$A$24</f>
        <v/>
      </c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2"/>
      <c r="AA100" s="23"/>
      <c r="AB100" s="22"/>
      <c r="AC100" s="23"/>
      <c r="AE100" s="29" t="str">
        <f t="shared" si="6"/>
        <v/>
      </c>
      <c r="AG100" s="7" t="str">
        <f>+$A$24</f>
        <v/>
      </c>
      <c r="AH100" s="7" t="str">
        <f>IF(A100&lt;&gt;"",IF(AE100&lt;&gt;"",AE100,0)+IF(Y103&lt;&gt;"",Y103,0),"")</f>
        <v/>
      </c>
      <c r="AI100" s="106" t="str">
        <f>IF(AH100="","",IF(AH100&gt;0,ROUND(AH100/LARGE(AH88:AH102,1),3),0))</f>
        <v/>
      </c>
    </row>
    <row r="101" spans="1:35" ht="13.5" x14ac:dyDescent="0.25">
      <c r="A101" s="59" t="str">
        <f>+$A$25</f>
        <v/>
      </c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2"/>
      <c r="AC101" s="23"/>
      <c r="AE101" s="29" t="str">
        <f t="shared" si="6"/>
        <v/>
      </c>
      <c r="AG101" s="7" t="str">
        <f>+$A$25</f>
        <v/>
      </c>
      <c r="AH101" s="7" t="str">
        <f>IF(A101&lt;&gt;"",IF(AE101&lt;&gt;"",AE101,0)+IF(AA103&lt;&gt;"",AA103,0),"")</f>
        <v/>
      </c>
      <c r="AI101" s="106" t="str">
        <f>IF(AH101="","",IF(AH101&gt;0,ROUND(AH101/LARGE(AH88:AH102,1),3),0))</f>
        <v/>
      </c>
    </row>
    <row r="102" spans="1:35" x14ac:dyDescent="0.2">
      <c r="A102" s="59" t="str">
        <f>+$A$26</f>
        <v/>
      </c>
      <c r="C102" s="3"/>
      <c r="AE102" s="26"/>
      <c r="AG102" s="40" t="str">
        <f>+$A$26</f>
        <v/>
      </c>
      <c r="AH102" s="40" t="str">
        <f>IF(A102&lt;&gt;"",IF(AE102&lt;&gt;"",AE102,0)+IF(AC103&lt;&gt;"",AC103,0),"")</f>
        <v/>
      </c>
      <c r="AI102" s="107" t="str">
        <f>IF(AH102="","",IF(AH102&gt;0,ROUND(AH102/LARGE(AH88:AH102,1),3),0))</f>
        <v/>
      </c>
    </row>
    <row r="103" spans="1:35" s="26" customFormat="1" x14ac:dyDescent="0.2">
      <c r="C103" s="27" t="str">
        <f>IF(C87="","",SUM(C88:C101))</f>
        <v/>
      </c>
      <c r="E103" s="27" t="str">
        <f>IF(E87="","",SUM(E88:E101))</f>
        <v/>
      </c>
      <c r="G103" s="27" t="str">
        <f>IF(G87="","",SUM(G88:G101))</f>
        <v/>
      </c>
      <c r="I103" s="27" t="str">
        <f>IF(I87="","",SUM(I88:I101))</f>
        <v/>
      </c>
      <c r="K103" s="27" t="str">
        <f>IF(K87="","",SUM(K88:K101))</f>
        <v/>
      </c>
      <c r="M103" s="27" t="str">
        <f>IF(M87="","",SUM(M88:M101))</f>
        <v/>
      </c>
      <c r="O103" s="27" t="str">
        <f>IF(O87="","",SUM(O88:O101))</f>
        <v/>
      </c>
      <c r="Q103" s="27" t="str">
        <f>IF(Q87="","",SUM(Q88:Q101))</f>
        <v/>
      </c>
      <c r="S103" s="27" t="str">
        <f>IF(S87="","",SUM(S88:S101))</f>
        <v/>
      </c>
      <c r="U103" s="27" t="str">
        <f>IF(U87="","",SUM(U88:U101))</f>
        <v/>
      </c>
      <c r="W103" s="27" t="str">
        <f>IF(W87="","",SUM(W88:W101))</f>
        <v/>
      </c>
      <c r="X103" s="27"/>
      <c r="Y103" s="27" t="str">
        <f>IF(Y87="","",SUM(Y88:Y101))</f>
        <v/>
      </c>
      <c r="AA103" s="27" t="str">
        <f>IF(AA87="","",SUM(AA88:AA101))</f>
        <v/>
      </c>
      <c r="AC103" s="27" t="str">
        <f>IF(AC87="","",SUM(AC88:AC101))</f>
        <v/>
      </c>
      <c r="AG103" s="41"/>
      <c r="AH103" s="93"/>
      <c r="AI103" s="41"/>
    </row>
    <row r="104" spans="1:35" ht="24" customHeight="1" x14ac:dyDescent="0.2">
      <c r="AC104" s="8" t="str">
        <f>"Firma ("&amp;Anagrafica!B92&amp;")"</f>
        <v>Firma ()</v>
      </c>
      <c r="AE104" s="88"/>
      <c r="AF104" s="88"/>
      <c r="AG104" s="89"/>
      <c r="AH104" s="88"/>
      <c r="AI104" s="88"/>
    </row>
    <row r="105" spans="1:35" ht="18.75" x14ac:dyDescent="0.3">
      <c r="A105" s="19" t="str">
        <f>IF(Anagrafica!A93&lt;&gt;"",Anagrafica!A93&amp;" - "&amp;Anagrafica!B93,"")</f>
        <v/>
      </c>
      <c r="B105" s="20"/>
      <c r="D105" s="1"/>
    </row>
    <row r="106" spans="1:35" s="5" customFormat="1" ht="13.5" customHeight="1" x14ac:dyDescent="0.2">
      <c r="A106" s="4" t="s">
        <v>10</v>
      </c>
      <c r="C106" s="60" t="str">
        <f>$A$13</f>
        <v/>
      </c>
      <c r="E106" s="60" t="str">
        <f>+$A$14</f>
        <v/>
      </c>
      <c r="G106" s="60" t="str">
        <f>+$A$15</f>
        <v/>
      </c>
      <c r="I106" s="60" t="str">
        <f>+$A$16</f>
        <v/>
      </c>
      <c r="K106" s="60" t="str">
        <f>+$A$17</f>
        <v/>
      </c>
      <c r="M106" s="60" t="str">
        <f>+$A$18</f>
        <v/>
      </c>
      <c r="O106" s="60" t="str">
        <f>+$A$19</f>
        <v/>
      </c>
      <c r="Q106" s="60" t="str">
        <f>+$A$20</f>
        <v/>
      </c>
      <c r="S106" s="60" t="str">
        <f>+$A$21</f>
        <v/>
      </c>
      <c r="U106" s="60" t="str">
        <f>+$A$22</f>
        <v/>
      </c>
      <c r="W106" s="60" t="str">
        <f>+$A$23</f>
        <v/>
      </c>
      <c r="Y106" s="60" t="str">
        <f>+$A$24</f>
        <v/>
      </c>
      <c r="AA106" s="60" t="str">
        <f>+$A$25</f>
        <v/>
      </c>
      <c r="AC106" s="60" t="str">
        <f>+$A$26</f>
        <v/>
      </c>
      <c r="AE106" s="26"/>
      <c r="AG106" s="4" t="s">
        <v>10</v>
      </c>
      <c r="AH106" s="5" t="s">
        <v>1</v>
      </c>
      <c r="AI106" s="5" t="s">
        <v>0</v>
      </c>
    </row>
    <row r="107" spans="1:35" ht="13.5" x14ac:dyDescent="0.25">
      <c r="A107" s="59" t="str">
        <f>+$A$12</f>
        <v/>
      </c>
      <c r="B107" s="22"/>
      <c r="C107" s="23"/>
      <c r="D107" s="22"/>
      <c r="E107" s="23"/>
      <c r="F107" s="22"/>
      <c r="G107" s="23"/>
      <c r="H107" s="22"/>
      <c r="I107" s="23"/>
      <c r="J107" s="22"/>
      <c r="K107" s="23"/>
      <c r="L107" s="22"/>
      <c r="M107" s="23"/>
      <c r="N107" s="22"/>
      <c r="O107" s="23"/>
      <c r="P107" s="22"/>
      <c r="Q107" s="23"/>
      <c r="R107" s="22"/>
      <c r="S107" s="23"/>
      <c r="T107" s="22"/>
      <c r="U107" s="23"/>
      <c r="V107" s="22"/>
      <c r="W107" s="23"/>
      <c r="X107" s="22"/>
      <c r="Y107" s="23"/>
      <c r="Z107" s="22"/>
      <c r="AA107" s="23"/>
      <c r="AB107" s="22"/>
      <c r="AC107" s="23"/>
      <c r="AE107" s="29" t="str">
        <f t="shared" ref="AE107:AE120" si="7">IF(OR(A107="",AND(A107&lt;&gt;"",A108="")),"",SUM(B107,D107,F107,H107,J107,L107,N107,P107,R107,T107,V107,X107,Z107,AB107))</f>
        <v/>
      </c>
      <c r="AG107" s="6" t="str">
        <f>+$A$12</f>
        <v/>
      </c>
      <c r="AH107" s="6" t="str">
        <f>IF(A107&lt;&gt;"",AE107,"")</f>
        <v/>
      </c>
      <c r="AI107" s="105" t="str">
        <f>IF(AH107="","",IF(AH107&gt;0,ROUND(AH107/LARGE(AH107:AH121,1),3),0))</f>
        <v/>
      </c>
    </row>
    <row r="108" spans="1:35" ht="13.5" x14ac:dyDescent="0.25">
      <c r="A108" s="59" t="str">
        <f>+$A$13</f>
        <v/>
      </c>
      <c r="B108" s="24"/>
      <c r="C108" s="24"/>
      <c r="D108" s="22"/>
      <c r="E108" s="23"/>
      <c r="F108" s="22"/>
      <c r="G108" s="23"/>
      <c r="H108" s="22"/>
      <c r="I108" s="23"/>
      <c r="J108" s="22"/>
      <c r="K108" s="23"/>
      <c r="L108" s="22"/>
      <c r="M108" s="23"/>
      <c r="N108" s="22"/>
      <c r="O108" s="23"/>
      <c r="P108" s="22"/>
      <c r="Q108" s="23"/>
      <c r="R108" s="22"/>
      <c r="S108" s="23"/>
      <c r="T108" s="22"/>
      <c r="U108" s="23"/>
      <c r="V108" s="22"/>
      <c r="W108" s="23"/>
      <c r="X108" s="22"/>
      <c r="Y108" s="23"/>
      <c r="Z108" s="22"/>
      <c r="AA108" s="23"/>
      <c r="AB108" s="22"/>
      <c r="AC108" s="23"/>
      <c r="AE108" s="29" t="str">
        <f t="shared" si="7"/>
        <v/>
      </c>
      <c r="AG108" s="7" t="str">
        <f>+$A$13</f>
        <v/>
      </c>
      <c r="AH108" s="7" t="str">
        <f>IF(A108&lt;&gt;"",IF(AE108&lt;&gt;"",AE108,0)+IF(C122&lt;&gt;"",C122,0),"")</f>
        <v/>
      </c>
      <c r="AI108" s="106" t="str">
        <f>IF(AH108="","",IF(AH108&gt;0,ROUND(AH108/LARGE(AH107:AH121,1),3),0))</f>
        <v/>
      </c>
    </row>
    <row r="109" spans="1:35" ht="13.5" x14ac:dyDescent="0.25">
      <c r="A109" s="59" t="str">
        <f>+$A$14</f>
        <v/>
      </c>
      <c r="B109" s="24"/>
      <c r="C109" s="24"/>
      <c r="D109" s="24"/>
      <c r="E109" s="24"/>
      <c r="F109" s="22"/>
      <c r="G109" s="23"/>
      <c r="H109" s="22"/>
      <c r="I109" s="23"/>
      <c r="J109" s="22"/>
      <c r="K109" s="23"/>
      <c r="L109" s="22"/>
      <c r="M109" s="23"/>
      <c r="N109" s="22"/>
      <c r="O109" s="23"/>
      <c r="P109" s="22"/>
      <c r="Q109" s="23"/>
      <c r="R109" s="22"/>
      <c r="S109" s="23"/>
      <c r="T109" s="22"/>
      <c r="U109" s="23"/>
      <c r="V109" s="22"/>
      <c r="W109" s="23"/>
      <c r="X109" s="22"/>
      <c r="Y109" s="23"/>
      <c r="Z109" s="22"/>
      <c r="AA109" s="23"/>
      <c r="AB109" s="22"/>
      <c r="AC109" s="23"/>
      <c r="AE109" s="29" t="str">
        <f t="shared" si="7"/>
        <v/>
      </c>
      <c r="AG109" s="7" t="str">
        <f>+$A$14</f>
        <v/>
      </c>
      <c r="AH109" s="7" t="str">
        <f>IF(A109&lt;&gt;"",IF(AE109&lt;&gt;"",AE109,0)+IF(E122&lt;&gt;"",E122,0),"")</f>
        <v/>
      </c>
      <c r="AI109" s="106" t="str">
        <f>IF(AH109="","",IF(AH109&gt;0,ROUND(AH109/LARGE(AH107:AH121,1),3),0))</f>
        <v/>
      </c>
    </row>
    <row r="110" spans="1:35" ht="13.5" x14ac:dyDescent="0.25">
      <c r="A110" s="59" t="str">
        <f>+$A$15</f>
        <v/>
      </c>
      <c r="B110" s="24"/>
      <c r="C110" s="24"/>
      <c r="D110" s="24"/>
      <c r="E110" s="24"/>
      <c r="F110" s="24"/>
      <c r="G110" s="24"/>
      <c r="H110" s="22"/>
      <c r="I110" s="23"/>
      <c r="J110" s="22"/>
      <c r="K110" s="23"/>
      <c r="L110" s="22"/>
      <c r="M110" s="23"/>
      <c r="N110" s="22"/>
      <c r="O110" s="23"/>
      <c r="P110" s="22"/>
      <c r="Q110" s="23"/>
      <c r="R110" s="22"/>
      <c r="S110" s="23"/>
      <c r="T110" s="22"/>
      <c r="U110" s="23"/>
      <c r="V110" s="22"/>
      <c r="W110" s="23"/>
      <c r="X110" s="22"/>
      <c r="Y110" s="23"/>
      <c r="Z110" s="22"/>
      <c r="AA110" s="23"/>
      <c r="AB110" s="22"/>
      <c r="AC110" s="23"/>
      <c r="AE110" s="29" t="str">
        <f t="shared" si="7"/>
        <v/>
      </c>
      <c r="AG110" s="7" t="str">
        <f>+$A$15</f>
        <v/>
      </c>
      <c r="AH110" s="7" t="str">
        <f>IF(A110&lt;&gt;"",IF(AE110&lt;&gt;"",AE110,0)+IF(G122&lt;&gt;"",G122,0),"")</f>
        <v/>
      </c>
      <c r="AI110" s="106" t="str">
        <f>IF(AH110="","",IF(AH110&gt;0,ROUND(AH110/LARGE(AH107:AH121,1),3),0))</f>
        <v/>
      </c>
    </row>
    <row r="111" spans="1:35" ht="13.5" x14ac:dyDescent="0.25">
      <c r="A111" s="59" t="str">
        <f>+$A$16</f>
        <v/>
      </c>
      <c r="B111" s="24"/>
      <c r="C111" s="24"/>
      <c r="D111" s="24"/>
      <c r="E111" s="24"/>
      <c r="F111" s="24"/>
      <c r="G111" s="24"/>
      <c r="H111" s="24"/>
      <c r="I111" s="24"/>
      <c r="J111" s="22"/>
      <c r="K111" s="23"/>
      <c r="L111" s="22"/>
      <c r="M111" s="23"/>
      <c r="N111" s="22"/>
      <c r="O111" s="23"/>
      <c r="P111" s="22"/>
      <c r="Q111" s="23"/>
      <c r="R111" s="22"/>
      <c r="S111" s="23"/>
      <c r="T111" s="22"/>
      <c r="U111" s="23"/>
      <c r="V111" s="22"/>
      <c r="W111" s="23"/>
      <c r="X111" s="22"/>
      <c r="Y111" s="23"/>
      <c r="Z111" s="22"/>
      <c r="AA111" s="23"/>
      <c r="AB111" s="22"/>
      <c r="AC111" s="23"/>
      <c r="AE111" s="29" t="str">
        <f t="shared" si="7"/>
        <v/>
      </c>
      <c r="AG111" s="7" t="str">
        <f>+$A$16</f>
        <v/>
      </c>
      <c r="AH111" s="7" t="str">
        <f>IF(A111&lt;&gt;"",IF(AE111&lt;&gt;"",AE111,0)+IF(I122&lt;&gt;"",I122,0),"")</f>
        <v/>
      </c>
      <c r="AI111" s="106" t="str">
        <f>IF(AH111="","",IF(AH111&gt;0,ROUND(AH111/LARGE(AH107:AH121,1),3),0))</f>
        <v/>
      </c>
    </row>
    <row r="112" spans="1:35" ht="13.5" x14ac:dyDescent="0.25">
      <c r="A112" s="59" t="str">
        <f>+$A$17</f>
        <v/>
      </c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2"/>
      <c r="M112" s="23"/>
      <c r="N112" s="22"/>
      <c r="O112" s="23"/>
      <c r="P112" s="22"/>
      <c r="Q112" s="23"/>
      <c r="R112" s="22"/>
      <c r="S112" s="23"/>
      <c r="T112" s="22"/>
      <c r="U112" s="23"/>
      <c r="V112" s="22"/>
      <c r="W112" s="23"/>
      <c r="X112" s="22"/>
      <c r="Y112" s="23"/>
      <c r="Z112" s="22"/>
      <c r="AA112" s="23"/>
      <c r="AB112" s="22"/>
      <c r="AC112" s="23"/>
      <c r="AE112" s="29" t="str">
        <f t="shared" si="7"/>
        <v/>
      </c>
      <c r="AG112" s="7" t="str">
        <f>+$A$17</f>
        <v/>
      </c>
      <c r="AH112" s="7" t="str">
        <f>IF(A112&lt;&gt;"",IF(AE112&lt;&gt;"",AE112,0)+IF(K122&lt;&gt;"",K122,0),"")</f>
        <v/>
      </c>
      <c r="AI112" s="106" t="str">
        <f>IF(AH112="","",IF(AH112&gt;0,ROUND(AH112/LARGE(AH107:AH121,1),3),0))</f>
        <v/>
      </c>
    </row>
    <row r="113" spans="1:35" ht="13.5" x14ac:dyDescent="0.25">
      <c r="A113" s="59" t="str">
        <f>+$A$18</f>
        <v/>
      </c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2"/>
      <c r="O113" s="23"/>
      <c r="P113" s="22"/>
      <c r="Q113" s="23"/>
      <c r="R113" s="22"/>
      <c r="S113" s="23"/>
      <c r="T113" s="22"/>
      <c r="U113" s="23"/>
      <c r="V113" s="22"/>
      <c r="W113" s="23"/>
      <c r="X113" s="22"/>
      <c r="Y113" s="23"/>
      <c r="Z113" s="22"/>
      <c r="AA113" s="23"/>
      <c r="AB113" s="22"/>
      <c r="AC113" s="23"/>
      <c r="AE113" s="29" t="str">
        <f t="shared" si="7"/>
        <v/>
      </c>
      <c r="AG113" s="7" t="str">
        <f>+$A$18</f>
        <v/>
      </c>
      <c r="AH113" s="7" t="str">
        <f>IF(A113&lt;&gt;"",IF(AE113&lt;&gt;"",AE113,0)+IF(M122&lt;&gt;"",M122,0),"")</f>
        <v/>
      </c>
      <c r="AI113" s="106" t="str">
        <f>IF(AH113="","",IF(AH113&gt;0,ROUND(AH113/LARGE(AH107:AH121,1),3),0))</f>
        <v/>
      </c>
    </row>
    <row r="114" spans="1:35" ht="13.5" x14ac:dyDescent="0.25">
      <c r="A114" s="59" t="str">
        <f>+$A$19</f>
        <v/>
      </c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2"/>
      <c r="Q114" s="23"/>
      <c r="R114" s="22"/>
      <c r="S114" s="23"/>
      <c r="T114" s="22"/>
      <c r="U114" s="23"/>
      <c r="V114" s="22"/>
      <c r="W114" s="23"/>
      <c r="X114" s="22"/>
      <c r="Y114" s="23"/>
      <c r="Z114" s="22"/>
      <c r="AA114" s="23"/>
      <c r="AB114" s="22"/>
      <c r="AC114" s="23"/>
      <c r="AE114" s="29" t="str">
        <f t="shared" si="7"/>
        <v/>
      </c>
      <c r="AG114" s="7" t="str">
        <f>+$A$19</f>
        <v/>
      </c>
      <c r="AH114" s="7" t="str">
        <f>IF(A114&lt;&gt;"",IF(AE114&lt;&gt;"",AE114,0)+IF(O122&lt;&gt;"",O122,0),"")</f>
        <v/>
      </c>
      <c r="AI114" s="106" t="str">
        <f>IF(AH114="","",IF(AH114&gt;0,ROUND(AH114/LARGE(AH107:AH121,1),3),0))</f>
        <v/>
      </c>
    </row>
    <row r="115" spans="1:35" ht="13.5" x14ac:dyDescent="0.25">
      <c r="A115" s="59" t="str">
        <f>+$A$20</f>
        <v/>
      </c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79"/>
      <c r="P115" s="24"/>
      <c r="Q115" s="24"/>
      <c r="R115" s="22"/>
      <c r="S115" s="23"/>
      <c r="T115" s="22"/>
      <c r="U115" s="23"/>
      <c r="V115" s="22"/>
      <c r="W115" s="23"/>
      <c r="X115" s="22"/>
      <c r="Y115" s="23"/>
      <c r="Z115" s="22"/>
      <c r="AA115" s="23"/>
      <c r="AB115" s="22"/>
      <c r="AC115" s="23"/>
      <c r="AE115" s="29" t="str">
        <f t="shared" si="7"/>
        <v/>
      </c>
      <c r="AG115" s="7" t="str">
        <f>+$A$20</f>
        <v/>
      </c>
      <c r="AH115" s="7" t="str">
        <f>IF(A115&lt;&gt;"",IF(AE115&lt;&gt;"",AE115,0)+IF(Q122&lt;&gt;"",Q122,0),"")</f>
        <v/>
      </c>
      <c r="AI115" s="106" t="str">
        <f>IF(AH115="","",IF(AH115&gt;0,ROUND(AH115/LARGE(AH107:AH121,1),3),0))</f>
        <v/>
      </c>
    </row>
    <row r="116" spans="1:35" ht="13.5" x14ac:dyDescent="0.25">
      <c r="A116" s="59" t="str">
        <f>+$A$21</f>
        <v/>
      </c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2"/>
      <c r="U116" s="23"/>
      <c r="V116" s="22"/>
      <c r="W116" s="23"/>
      <c r="X116" s="22"/>
      <c r="Y116" s="23"/>
      <c r="Z116" s="22"/>
      <c r="AA116" s="23"/>
      <c r="AB116" s="22"/>
      <c r="AC116" s="23"/>
      <c r="AE116" s="29" t="str">
        <f t="shared" si="7"/>
        <v/>
      </c>
      <c r="AG116" s="7" t="str">
        <f>+$A$21</f>
        <v/>
      </c>
      <c r="AH116" s="7" t="str">
        <f>IF(A116&lt;&gt;"",IF(AE116&lt;&gt;"",AE116,0)+IF(S122&lt;&gt;"",S122,0),"")</f>
        <v/>
      </c>
      <c r="AI116" s="106" t="str">
        <f>IF(AH116="","",IF(AH116&gt;0,ROUND(AH116/LARGE(AH107:AH121,1),3),0))</f>
        <v/>
      </c>
    </row>
    <row r="117" spans="1:35" ht="13.5" x14ac:dyDescent="0.25">
      <c r="A117" s="59" t="str">
        <f>+$A$22</f>
        <v/>
      </c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2"/>
      <c r="W117" s="23"/>
      <c r="X117" s="22"/>
      <c r="Y117" s="23"/>
      <c r="Z117" s="22"/>
      <c r="AA117" s="23"/>
      <c r="AB117" s="22"/>
      <c r="AC117" s="23"/>
      <c r="AE117" s="29" t="str">
        <f t="shared" si="7"/>
        <v/>
      </c>
      <c r="AG117" s="7" t="str">
        <f>+$A$22</f>
        <v/>
      </c>
      <c r="AH117" s="7" t="str">
        <f>IF(A117&lt;&gt;"",IF(AE117&lt;&gt;"",AE117,0)+IF(U122&lt;&gt;"",U122,0),"")</f>
        <v/>
      </c>
      <c r="AI117" s="106" t="str">
        <f>IF(AH117="","",IF(AH117&gt;0,ROUND(AH117/LARGE(AH107:AH121,1),3),0))</f>
        <v/>
      </c>
    </row>
    <row r="118" spans="1:35" ht="13.5" x14ac:dyDescent="0.25">
      <c r="A118" s="59" t="str">
        <f>+$A$23</f>
        <v/>
      </c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2"/>
      <c r="Y118" s="23"/>
      <c r="Z118" s="22"/>
      <c r="AA118" s="23"/>
      <c r="AB118" s="22"/>
      <c r="AC118" s="23"/>
      <c r="AE118" s="29" t="str">
        <f t="shared" si="7"/>
        <v/>
      </c>
      <c r="AG118" s="7" t="str">
        <f>+$A$23</f>
        <v/>
      </c>
      <c r="AH118" s="7" t="str">
        <f>IF(A118&lt;&gt;"",IF(AE118&lt;&gt;"",AE118,0)+IF(W122&lt;&gt;"",W122,0),"")</f>
        <v/>
      </c>
      <c r="AI118" s="106" t="str">
        <f>IF(AH118="","",IF(AH118&gt;0,ROUND(AH118/LARGE(AH107:AH121,1),3),0))</f>
        <v/>
      </c>
    </row>
    <row r="119" spans="1:35" ht="13.5" x14ac:dyDescent="0.25">
      <c r="A119" s="59" t="str">
        <f>+$A$24</f>
        <v/>
      </c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2"/>
      <c r="AA119" s="23"/>
      <c r="AB119" s="22"/>
      <c r="AC119" s="23"/>
      <c r="AE119" s="29" t="str">
        <f t="shared" si="7"/>
        <v/>
      </c>
      <c r="AG119" s="7" t="str">
        <f>+$A$24</f>
        <v/>
      </c>
      <c r="AH119" s="7" t="str">
        <f>IF(A119&lt;&gt;"",IF(AE119&lt;&gt;"",AE119,0)+IF(Y122&lt;&gt;"",Y122,0),"")</f>
        <v/>
      </c>
      <c r="AI119" s="106" t="str">
        <f>IF(AH119="","",IF(AH119&gt;0,ROUND(AH119/LARGE(AH107:AH121,1),3),0))</f>
        <v/>
      </c>
    </row>
    <row r="120" spans="1:35" ht="13.5" x14ac:dyDescent="0.25">
      <c r="A120" s="59" t="str">
        <f>+$A$25</f>
        <v/>
      </c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2"/>
      <c r="AC120" s="23"/>
      <c r="AE120" s="29" t="str">
        <f t="shared" si="7"/>
        <v/>
      </c>
      <c r="AG120" s="7" t="str">
        <f>+$A$25</f>
        <v/>
      </c>
      <c r="AH120" s="7" t="str">
        <f>IF(A120&lt;&gt;"",IF(AE120&lt;&gt;"",AE120,0)+IF(AA122&lt;&gt;"",AA122,0),"")</f>
        <v/>
      </c>
      <c r="AI120" s="106" t="str">
        <f>IF(AH120="","",IF(AH120&gt;0,ROUND(AH120/LARGE(AH107:AH121,1),3),0))</f>
        <v/>
      </c>
    </row>
    <row r="121" spans="1:35" x14ac:dyDescent="0.2">
      <c r="A121" s="59" t="str">
        <f>+$A$26</f>
        <v/>
      </c>
      <c r="C121" s="3"/>
      <c r="AE121" s="26"/>
      <c r="AG121" s="40" t="str">
        <f>+$A$26</f>
        <v/>
      </c>
      <c r="AH121" s="40" t="str">
        <f>IF(A121&lt;&gt;"",IF(AE121&lt;&gt;"",AE121,0)+IF(AC122&lt;&gt;"",AC122,0),"")</f>
        <v/>
      </c>
      <c r="AI121" s="107" t="str">
        <f>IF(AH121="","",IF(AH121&gt;0,ROUND(AH121/LARGE(AH107:AH121,1),3),0))</f>
        <v/>
      </c>
    </row>
    <row r="122" spans="1:35" s="26" customFormat="1" x14ac:dyDescent="0.2">
      <c r="C122" s="27" t="str">
        <f>IF(C106="","",SUM(C107:C120))</f>
        <v/>
      </c>
      <c r="E122" s="27" t="str">
        <f>IF(E106="","",SUM(E107:E120))</f>
        <v/>
      </c>
      <c r="G122" s="27" t="str">
        <f>IF(G106="","",SUM(G107:G120))</f>
        <v/>
      </c>
      <c r="I122" s="27" t="str">
        <f>IF(I106="","",SUM(I107:I120))</f>
        <v/>
      </c>
      <c r="K122" s="27" t="str">
        <f>IF(K106="","",SUM(K107:K120))</f>
        <v/>
      </c>
      <c r="M122" s="27" t="str">
        <f>IF(M106="","",SUM(M107:M120))</f>
        <v/>
      </c>
      <c r="O122" s="27" t="str">
        <f>IF(O106="","",SUM(O107:O120))</f>
        <v/>
      </c>
      <c r="Q122" s="27" t="str">
        <f>IF(Q106="","",SUM(Q107:Q120))</f>
        <v/>
      </c>
      <c r="S122" s="27" t="str">
        <f>IF(S106="","",SUM(S107:S120))</f>
        <v/>
      </c>
      <c r="U122" s="27" t="str">
        <f>IF(U106="","",SUM(U107:U120))</f>
        <v/>
      </c>
      <c r="W122" s="27" t="str">
        <f>IF(W106="","",SUM(W107:W120))</f>
        <v/>
      </c>
      <c r="X122" s="27"/>
      <c r="Y122" s="27" t="str">
        <f>IF(Y106="","",SUM(Y107:Y120))</f>
        <v/>
      </c>
      <c r="AA122" s="27" t="str">
        <f>IF(AA106="","",SUM(AA107:AA120))</f>
        <v/>
      </c>
      <c r="AC122" s="27" t="str">
        <f>IF(AC106="","",SUM(AC107:AC120))</f>
        <v/>
      </c>
      <c r="AG122" s="41"/>
      <c r="AH122" s="93"/>
      <c r="AI122" s="41"/>
    </row>
    <row r="123" spans="1:35" ht="24" customHeight="1" x14ac:dyDescent="0.2">
      <c r="AC123" s="8" t="str">
        <f>"Firma ("&amp;Anagrafica!B93&amp;")"</f>
        <v>Firma ()</v>
      </c>
      <c r="AE123" s="88"/>
      <c r="AF123" s="88"/>
      <c r="AG123" s="89"/>
      <c r="AH123" s="88"/>
      <c r="AI123" s="88"/>
    </row>
  </sheetData>
  <mergeCells count="70">
    <mergeCell ref="AB24:AE24"/>
    <mergeCell ref="AB25:AE25"/>
    <mergeCell ref="AB26:AE26"/>
    <mergeCell ref="AB20:AE20"/>
    <mergeCell ref="AB21:AE21"/>
    <mergeCell ref="AB22:AE22"/>
    <mergeCell ref="AB23:AE23"/>
    <mergeCell ref="AB16:AE16"/>
    <mergeCell ref="AB17:AE17"/>
    <mergeCell ref="AB18:AE18"/>
    <mergeCell ref="AB19:AE19"/>
    <mergeCell ref="AB12:AE12"/>
    <mergeCell ref="AB13:AE13"/>
    <mergeCell ref="AB14:AE14"/>
    <mergeCell ref="AB15:AE15"/>
    <mergeCell ref="A8:AG8"/>
    <mergeCell ref="A9:AG9"/>
    <mergeCell ref="A11:S11"/>
    <mergeCell ref="AB11:AE11"/>
    <mergeCell ref="T11:W11"/>
    <mergeCell ref="X11:AA11"/>
    <mergeCell ref="B17:S17"/>
    <mergeCell ref="A1:AG1"/>
    <mergeCell ref="P27:S27"/>
    <mergeCell ref="T27:W27"/>
    <mergeCell ref="T26:W26"/>
    <mergeCell ref="B19:S19"/>
    <mergeCell ref="T20:W20"/>
    <mergeCell ref="B18:S18"/>
    <mergeCell ref="B20:S20"/>
    <mergeCell ref="B25:S25"/>
    <mergeCell ref="B26:S26"/>
    <mergeCell ref="B21:S21"/>
    <mergeCell ref="B22:S22"/>
    <mergeCell ref="B23:S23"/>
    <mergeCell ref="B24:S24"/>
    <mergeCell ref="A5:AI5"/>
    <mergeCell ref="B12:S12"/>
    <mergeCell ref="B13:S13"/>
    <mergeCell ref="T12:W12"/>
    <mergeCell ref="T13:W13"/>
    <mergeCell ref="T16:W16"/>
    <mergeCell ref="B14:S14"/>
    <mergeCell ref="B15:S15"/>
    <mergeCell ref="B16:S16"/>
    <mergeCell ref="X17:AA17"/>
    <mergeCell ref="T14:W14"/>
    <mergeCell ref="T15:W15"/>
    <mergeCell ref="T25:W25"/>
    <mergeCell ref="T24:W24"/>
    <mergeCell ref="T22:W22"/>
    <mergeCell ref="T21:W21"/>
    <mergeCell ref="T23:W23"/>
    <mergeCell ref="T17:W17"/>
    <mergeCell ref="T18:W18"/>
    <mergeCell ref="T19:W19"/>
    <mergeCell ref="X18:AA18"/>
    <mergeCell ref="X19:AA19"/>
    <mergeCell ref="X20:AA20"/>
    <mergeCell ref="X21:AA21"/>
    <mergeCell ref="X12:AA12"/>
    <mergeCell ref="X13:AA13"/>
    <mergeCell ref="X14:AA14"/>
    <mergeCell ref="X15:AA15"/>
    <mergeCell ref="X16:AA16"/>
    <mergeCell ref="X26:AA26"/>
    <mergeCell ref="X22:AA22"/>
    <mergeCell ref="X23:AA23"/>
    <mergeCell ref="X24:AA24"/>
    <mergeCell ref="X25:AA25"/>
  </mergeCells>
  <phoneticPr fontId="0" type="noConversion"/>
  <conditionalFormatting sqref="C46 W46:Y46 C65 E46 G46 I46 K46 M46 O46 Q46 U46 S46 AC84 W65:Y65 E65 G65 I65 K65 M65 O65 Q65 U65 S65 AC65 AA65 AA46 C84 W84:Y84 E84 G84 I84 K84 M84 O84 Q84 U84 S84 AA84 AC46 C103 AC122 W103:Y103 E103 G103 I103 K103 M103 O103 Q103 U103 S103 AC103 AA103 C122 W122:Y122 E122 G122 I122 K122 M122 O122 Q122 U122 S122 AA122">
    <cfRule type="expression" dxfId="699" priority="1" stopIfTrue="1">
      <formula>C30=""</formula>
    </cfRule>
  </conditionalFormatting>
  <conditionalFormatting sqref="B52:E63 B51:C51 H54:I63 J55:K63 L56:M63 N57:O63 P58:Q63 R59:S63 T60:U63 V61:W63 X62:Y63 Z63:AA63 F53:G63 Z82:AA82 F72:G82 H73:I82 J74:K82 L75:M82 N76:O82 P77:Q82 R78:S82 T79:U82 V80:W82 X81:Y82 B71:E82 B70:C70 B90:E101 B89:C89 H92:I101 J93:K101 L94:M101 N95:O101 P96:Q101 R97:S101 T98:U101 V99:W101 X100:Y101 Z101:AA101 F91:G101 Z120:AA120 F110:G120 H111:I120 J112:K120 L113:M120 N114:O120 P115:Q120 R116:S120 T117:U120 V118:W120 X119:Y120 B109:E120 B108:C108 B33:E44 B32:C32 H35:I44 J36:K44 L37:M44 N38:O44 P39:Q44 R40:S44 T41:U44 V42:W44 X43:Y44 Z44:AA44 F34:G44">
    <cfRule type="expression" dxfId="698" priority="2" stopIfTrue="1">
      <formula>AND($A32&lt;&gt;"",$A33="")</formula>
    </cfRule>
    <cfRule type="expression" dxfId="697" priority="3" stopIfTrue="1">
      <formula>$A32=""</formula>
    </cfRule>
  </conditionalFormatting>
  <conditionalFormatting sqref="B50 D50:D51 F50:F52 H50:H53 J50:J54 L50:L55 N50:N56 P50:P57 R50:R58 T50:T59 V50:V60 X50:X61 Z50:Z62 AB50:AB63">
    <cfRule type="expression" dxfId="696" priority="4" stopIfTrue="1">
      <formula>AND(OR($A50="",C$49=""),$AE50&lt;&gt;"")</formula>
    </cfRule>
    <cfRule type="expression" dxfId="695" priority="5" stopIfTrue="1">
      <formula>OR($A50="",C$49="")</formula>
    </cfRule>
  </conditionalFormatting>
  <conditionalFormatting sqref="C50 E50:E51 G50:G52 I50:I53 K50:K54 M50:M55 O50:O56 Q50:Q57 S50:S58 U50:U59 W50:W60 Y50:Y61 AA50:AA62 AC50:AC63 C88 E88:E89 G88:G90 I88:I91 K88:K92 M88:M93 O88:O94 Q88:Q95 S88:S96 U88:U97 W88:W98 Y88:Y99 AA88:AA100 AC88:AC101">
    <cfRule type="expression" dxfId="694" priority="6" stopIfTrue="1">
      <formula>AND(OR($A50="",C$49=""),$AE50&lt;&gt;"")</formula>
    </cfRule>
    <cfRule type="expression" dxfId="693" priority="7" stopIfTrue="1">
      <formula>C$49=""</formula>
    </cfRule>
  </conditionalFormatting>
  <conditionalFormatting sqref="B69 F69:F71 D69:D70 H69:H72 J69:J73 L69:L74 N69:N75 P69:P76 R69:R77 T69:T78 V69:V79 X69:X80 Z69:Z81 AB69:AB82 X118">
    <cfRule type="expression" dxfId="692" priority="8" stopIfTrue="1">
      <formula>AND(OR($A69="",C$68=""),$AE69&lt;&gt;"")</formula>
    </cfRule>
    <cfRule type="expression" dxfId="691" priority="9" stopIfTrue="1">
      <formula>OR($A69="",C$68="")</formula>
    </cfRule>
  </conditionalFormatting>
  <conditionalFormatting sqref="C69 G69:G71 E69:E70 I69:I72 K69:K73 M69:M74 O69:O75 Q69:Q76 S69:S77 U69:U78 W69:W79 Y69:Y80 AA69:AA81 AC69:AC82 C107 G107:G109 E107:E108 I107:I110 K107:K111 M107:M112 O107:O113 Q107:Q114 S107:S115 U107:U116 W107:W117 Y107:Y118 AA107:AA119 AC107:AC120">
    <cfRule type="expression" dxfId="690" priority="10" stopIfTrue="1">
      <formula>AND(OR($A69="",C$68=""),$AE69&lt;&gt;"")</formula>
    </cfRule>
    <cfRule type="expression" dxfId="689" priority="11" stopIfTrue="1">
      <formula>C$68=""</formula>
    </cfRule>
  </conditionalFormatting>
  <conditionalFormatting sqref="B88 D88:D89 F88:F90 H88:H91 J88:J92 L88:L93 N88:N94 P88:P95 R88:R96 T88:T97 V88:V98 X88:X99 Z88:Z100 AB88:AB101">
    <cfRule type="expression" dxfId="688" priority="12" stopIfTrue="1">
      <formula>AND(OR($A88="",C$87=""),$AE88&lt;&gt;"")</formula>
    </cfRule>
    <cfRule type="expression" dxfId="687" priority="13" stopIfTrue="1">
      <formula>OR($A88="",C$87="")</formula>
    </cfRule>
  </conditionalFormatting>
  <conditionalFormatting sqref="B107 D107:D108 F107:F109 H107:H110 J107:J111 L107:L112 N107:N113 P107:P114 R107:R115 T107:T116 V107:V117 X107:X117 Z107:Z119 AB107:AB120">
    <cfRule type="expression" dxfId="686" priority="14" stopIfTrue="1">
      <formula>AND(OR($A107="",C$106=""),$AE107&lt;&gt;"")</formula>
    </cfRule>
    <cfRule type="expression" dxfId="685" priority="15" stopIfTrue="1">
      <formula>OR($A107="",C$106="")</formula>
    </cfRule>
  </conditionalFormatting>
  <conditionalFormatting sqref="B31 D31:D32 R31:R39 AB31:AB44 Z31:Z43 X31:X42 V31:V41 T31:T40 P31:P38 N31:N37 L31:L36 J31:J35 H31:H34 F31:F33">
    <cfRule type="expression" dxfId="684" priority="16" stopIfTrue="1">
      <formula>AND(OR($A31="",C$30=""),$AE31&lt;&gt;"")</formula>
    </cfRule>
    <cfRule type="expression" dxfId="683" priority="17" stopIfTrue="1">
      <formula>OR($A31="",C$30="")</formula>
    </cfRule>
  </conditionalFormatting>
  <conditionalFormatting sqref="C31 E31:E32 S31:S39 AC31:AC44 AA31:AA43 Y31:Y42 W31:W41 U31:U40 Q31:Q38 O31:O37 M31:M36 K31:K35 I31:I34 G31:G33">
    <cfRule type="expression" dxfId="682" priority="18" stopIfTrue="1">
      <formula>AND(OR($A31="",C$30=""),$AE31&lt;&gt;"")</formula>
    </cfRule>
    <cfRule type="expression" dxfId="681" priority="19" stopIfTrue="1">
      <formula>C$30=""</formula>
    </cfRule>
  </conditionalFormatting>
  <conditionalFormatting sqref="A31:A45 A107:A121 AE107:AE120 B106:AC106 AE88:AE101 A88:A102 B87:AC87 A69:A83 B68:AC68 AE69:AE82 AE50:AE63 B49:AC49 A50:A64 B30:AC30 AE31:AE44">
    <cfRule type="cellIs" dxfId="680" priority="20" stopIfTrue="1" operator="equal">
      <formula>""</formula>
    </cfRule>
  </conditionalFormatting>
  <hyperlinks>
    <hyperlink ref="A1" location="Anagrafica!A1" display="Torna alla scheda Anagrafica" xr:uid="{00000000-0004-0000-3A00-000000000000}"/>
  </hyperlinks>
  <pageMargins left="0.39370078740157483" right="0.39370078740157483" top="0.39370078740157483" bottom="0.78740157480314965" header="0.51181102362204722" footer="0.39370078740157483"/>
  <pageSetup paperSize="9" scale="42" orientation="portrait" r:id="rId1"/>
  <headerFooter alignWithMargins="0">
    <oddFooter>&amp;L&amp;"Arial Narrow,Normale"&amp;8&amp;D&amp;R&amp;"Arial Narrow,Normale"&amp;A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Foglio81">
    <tabColor indexed="42"/>
    <pageSetUpPr fitToPage="1"/>
  </sheetPr>
  <dimension ref="A1:AI123"/>
  <sheetViews>
    <sheetView showGridLines="0" view="pageBreakPreview" topLeftCell="A5" zoomScaleNormal="100" workbookViewId="0">
      <selection activeCell="U38" sqref="U38"/>
    </sheetView>
  </sheetViews>
  <sheetFormatPr defaultColWidth="9.140625" defaultRowHeight="12.75" x14ac:dyDescent="0.2"/>
  <cols>
    <col min="1" max="2" width="3.85546875" style="3" customWidth="1"/>
    <col min="3" max="3" width="3.85546875" style="5" bestFit="1" customWidth="1"/>
    <col min="4" max="4" width="3.140625" style="3" customWidth="1"/>
    <col min="5" max="31" width="3" style="3" customWidth="1"/>
    <col min="32" max="32" width="2.42578125" style="3" customWidth="1"/>
    <col min="33" max="33" width="3.5703125" style="26" customWidth="1"/>
    <col min="34" max="35" width="10.85546875" style="3" customWidth="1"/>
    <col min="36" max="43" width="3" style="3" customWidth="1"/>
    <col min="44" max="44" width="3.140625" style="3" customWidth="1"/>
    <col min="45" max="16384" width="9.140625" style="3"/>
  </cols>
  <sheetData>
    <row r="1" spans="1:35" ht="26.25" customHeight="1" x14ac:dyDescent="0.2">
      <c r="A1" s="353" t="s">
        <v>21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</row>
    <row r="2" spans="1:35" s="30" customFormat="1" ht="13.5" x14ac:dyDescent="0.25">
      <c r="A2" s="45" t="s">
        <v>16</v>
      </c>
      <c r="B2" s="46"/>
      <c r="C2" s="47"/>
      <c r="D2" s="48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9"/>
      <c r="AH2" s="49"/>
      <c r="AI2" s="49"/>
    </row>
    <row r="3" spans="1:35" s="31" customFormat="1" ht="13.5" x14ac:dyDescent="0.25">
      <c r="A3" s="50"/>
      <c r="B3" s="50"/>
      <c r="C3" s="51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</row>
    <row r="4" spans="1:35" s="9" customFormat="1" ht="6" customHeight="1" x14ac:dyDescent="0.3">
      <c r="A4" s="52"/>
      <c r="B4" s="52"/>
      <c r="C4" s="53"/>
      <c r="D4" s="54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</row>
    <row r="5" spans="1:35" s="9" customFormat="1" ht="39.75" customHeight="1" x14ac:dyDescent="0.3">
      <c r="A5" s="411" t="str">
        <f>IF(Anagrafica!A3&lt;&gt;"",Anagrafica!A3,"")</f>
        <v>CDC ___/______/______ ANNO_______ (agg. P se plurien.) 
TITOLO DEL CDC______________________________</v>
      </c>
      <c r="B5" s="411"/>
      <c r="C5" s="411"/>
      <c r="D5" s="411"/>
      <c r="E5" s="411"/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  <c r="Q5" s="411"/>
      <c r="R5" s="411"/>
      <c r="S5" s="411"/>
      <c r="T5" s="411"/>
      <c r="U5" s="411"/>
      <c r="V5" s="411"/>
      <c r="W5" s="411"/>
      <c r="X5" s="411"/>
      <c r="Y5" s="411"/>
      <c r="Z5" s="411"/>
      <c r="AA5" s="411"/>
      <c r="AB5" s="411"/>
      <c r="AC5" s="411"/>
      <c r="AD5" s="411"/>
      <c r="AE5" s="411"/>
      <c r="AF5" s="411"/>
      <c r="AG5" s="411"/>
      <c r="AH5" s="411"/>
      <c r="AI5" s="411"/>
    </row>
    <row r="6" spans="1:35" s="9" customFormat="1" ht="20.25" x14ac:dyDescent="0.3">
      <c r="A6" s="33"/>
      <c r="B6" s="33"/>
      <c r="C6" s="58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</row>
    <row r="7" spans="1:35" s="9" customFormat="1" ht="20.25" x14ac:dyDescent="0.3">
      <c r="C7" s="10"/>
      <c r="D7" s="11"/>
    </row>
    <row r="8" spans="1:35" s="72" customFormat="1" ht="18.75" x14ac:dyDescent="0.3">
      <c r="A8" s="412" t="str">
        <f>"Criterio: "&amp; Anagrafica!A54&amp;" - "&amp;Anagrafica!B54</f>
        <v xml:space="preserve">Criterio:  - </v>
      </c>
      <c r="B8" s="412"/>
      <c r="C8" s="412"/>
      <c r="D8" s="412"/>
      <c r="E8" s="412"/>
      <c r="F8" s="412"/>
      <c r="G8" s="412"/>
      <c r="H8" s="412"/>
      <c r="I8" s="412"/>
      <c r="J8" s="412"/>
      <c r="K8" s="412"/>
      <c r="L8" s="412"/>
      <c r="M8" s="412"/>
      <c r="N8" s="412"/>
      <c r="O8" s="412"/>
      <c r="P8" s="412"/>
      <c r="Q8" s="412"/>
      <c r="R8" s="412"/>
      <c r="S8" s="412"/>
      <c r="T8" s="412"/>
      <c r="U8" s="412"/>
      <c r="V8" s="412"/>
      <c r="W8" s="412"/>
      <c r="X8" s="412"/>
      <c r="Y8" s="412"/>
      <c r="Z8" s="412"/>
      <c r="AA8" s="412"/>
      <c r="AB8" s="412"/>
      <c r="AC8" s="412"/>
      <c r="AD8" s="412"/>
      <c r="AE8" s="412"/>
      <c r="AF8" s="412"/>
      <c r="AG8" s="412"/>
      <c r="AH8" s="82" t="s">
        <v>15</v>
      </c>
      <c r="AI8" s="83" t="str">
        <f>IF(+Anagrafica!C54&lt;&gt;"",Anagrafica!C54,"")</f>
        <v/>
      </c>
    </row>
    <row r="9" spans="1:35" s="1" customFormat="1" ht="24" customHeight="1" x14ac:dyDescent="0.3">
      <c r="A9" s="413" t="str">
        <f>"Sottocriterio: " &amp; Anagrafica!A64&amp;" - "&amp;Anagrafica!B64</f>
        <v xml:space="preserve">Sottocriterio:  - </v>
      </c>
      <c r="B9" s="413"/>
      <c r="C9" s="413"/>
      <c r="D9" s="413"/>
      <c r="E9" s="413"/>
      <c r="F9" s="413"/>
      <c r="G9" s="413"/>
      <c r="H9" s="413"/>
      <c r="I9" s="413"/>
      <c r="J9" s="413"/>
      <c r="K9" s="413"/>
      <c r="L9" s="413"/>
      <c r="M9" s="413"/>
      <c r="N9" s="413"/>
      <c r="O9" s="413"/>
      <c r="P9" s="413"/>
      <c r="Q9" s="413"/>
      <c r="R9" s="413"/>
      <c r="S9" s="413"/>
      <c r="T9" s="413"/>
      <c r="U9" s="413"/>
      <c r="V9" s="413"/>
      <c r="W9" s="413"/>
      <c r="X9" s="413"/>
      <c r="Y9" s="413"/>
      <c r="Z9" s="413"/>
      <c r="AA9" s="413"/>
      <c r="AB9" s="413"/>
      <c r="AC9" s="413"/>
      <c r="AD9" s="413"/>
      <c r="AE9" s="413"/>
      <c r="AF9" s="413"/>
      <c r="AG9" s="413"/>
      <c r="AH9" s="65" t="s">
        <v>18</v>
      </c>
      <c r="AI9" s="84" t="str">
        <f>IF(+Anagrafica!C64&lt;&gt;"",Anagrafica!C64,"")</f>
        <v/>
      </c>
    </row>
    <row r="10" spans="1:35" ht="18" x14ac:dyDescent="0.25">
      <c r="B10" s="1"/>
      <c r="D10" s="1"/>
      <c r="AB10" s="4"/>
      <c r="AC10" s="4"/>
      <c r="AD10" s="4"/>
      <c r="AE10" s="4"/>
    </row>
    <row r="11" spans="1:35" ht="29.25" customHeight="1" x14ac:dyDescent="0.2">
      <c r="A11" s="385" t="s">
        <v>17</v>
      </c>
      <c r="B11" s="385"/>
      <c r="C11" s="385"/>
      <c r="D11" s="385"/>
      <c r="E11" s="385"/>
      <c r="F11" s="385"/>
      <c r="G11" s="385"/>
      <c r="H11" s="385"/>
      <c r="I11" s="385"/>
      <c r="J11" s="385"/>
      <c r="K11" s="385"/>
      <c r="L11" s="385"/>
      <c r="M11" s="385"/>
      <c r="N11" s="385"/>
      <c r="O11" s="385"/>
      <c r="P11" s="385"/>
      <c r="Q11" s="385"/>
      <c r="R11" s="385"/>
      <c r="S11" s="385"/>
      <c r="T11" s="385" t="s">
        <v>23</v>
      </c>
      <c r="U11" s="385"/>
      <c r="V11" s="385"/>
      <c r="W11" s="385"/>
      <c r="X11" s="385" t="s">
        <v>25</v>
      </c>
      <c r="Y11" s="385"/>
      <c r="Z11" s="385"/>
      <c r="AA11" s="385"/>
      <c r="AB11" s="385" t="s">
        <v>24</v>
      </c>
      <c r="AC11" s="385"/>
      <c r="AD11" s="385"/>
      <c r="AE11" s="385"/>
      <c r="AF11" s="26"/>
      <c r="AI11" s="21" t="s">
        <v>19</v>
      </c>
    </row>
    <row r="12" spans="1:35" ht="16.5" x14ac:dyDescent="0.3">
      <c r="A12" s="61" t="str">
        <f>IF($AI$9&lt;&gt;"",IF(Anagrafica!A99&lt;&gt;"",Anagrafica!A99,""),"")</f>
        <v/>
      </c>
      <c r="B12" s="409" t="str">
        <f>IF(A12&lt;&gt;"",IF(Anagrafica!B99&lt;&gt;"",Anagrafica!B99,""),"")</f>
        <v/>
      </c>
      <c r="C12" s="409"/>
      <c r="D12" s="409"/>
      <c r="E12" s="409"/>
      <c r="F12" s="409"/>
      <c r="G12" s="409"/>
      <c r="H12" s="409"/>
      <c r="I12" s="409"/>
      <c r="J12" s="409"/>
      <c r="K12" s="409"/>
      <c r="L12" s="409"/>
      <c r="M12" s="409"/>
      <c r="N12" s="409"/>
      <c r="O12" s="409"/>
      <c r="P12" s="409"/>
      <c r="Q12" s="409"/>
      <c r="R12" s="409"/>
      <c r="S12" s="410"/>
      <c r="T12" s="372" t="str">
        <f>IF(A12&lt;&gt;"",IF(AI31&lt;&gt;"",AI31,0)+IF(AI50&lt;&gt;"",AI50,0)+IF(AI69&lt;&gt;"",AI69,0)+IF(AI88&lt;&gt;"",AI88,0)+IF(AI107&lt;&gt;"",AI107,0),"")</f>
        <v/>
      </c>
      <c r="U12" s="373"/>
      <c r="V12" s="373"/>
      <c r="W12" s="373"/>
      <c r="X12" s="372" t="str">
        <f>IF(T12&lt;&gt;"",ROUND(T12/COUNTA(Anagrafica!$B$89:$C$93),3),"")</f>
        <v/>
      </c>
      <c r="Y12" s="373"/>
      <c r="Z12" s="373"/>
      <c r="AA12" s="390"/>
      <c r="AB12" s="372" t="str">
        <f>IF(T12="","",IF(T12&gt;0,ROUND(X12/LARGE($X$12:$AA$26,1),3),0))</f>
        <v/>
      </c>
      <c r="AC12" s="373"/>
      <c r="AD12" s="373"/>
      <c r="AE12" s="390"/>
      <c r="AF12" s="94"/>
      <c r="AG12" s="94"/>
      <c r="AH12" s="95"/>
      <c r="AI12" s="85" t="str">
        <f t="shared" ref="AI12:AI26" si="0">IF(AB12&lt;&gt;"",IF(AB12&gt;0,ROUND(AB12*IF($AI$9&lt;&gt;"",$AI$9,$AI$8),3),0),"")</f>
        <v/>
      </c>
    </row>
    <row r="13" spans="1:35" ht="16.5" x14ac:dyDescent="0.3">
      <c r="A13" s="62" t="str">
        <f>IF($AI$9&lt;&gt;"",IF(Anagrafica!A100&lt;&gt;"",Anagrafica!A100,""),"")</f>
        <v/>
      </c>
      <c r="B13" s="374" t="str">
        <f>IF(A13&lt;&gt;"",IF(Anagrafica!B100&lt;&gt;"",Anagrafica!B100,""),"")</f>
        <v/>
      </c>
      <c r="C13" s="374"/>
      <c r="D13" s="374"/>
      <c r="E13" s="374"/>
      <c r="F13" s="374"/>
      <c r="G13" s="374"/>
      <c r="H13" s="374"/>
      <c r="I13" s="374"/>
      <c r="J13" s="374"/>
      <c r="K13" s="374"/>
      <c r="L13" s="374"/>
      <c r="M13" s="374"/>
      <c r="N13" s="374"/>
      <c r="O13" s="374"/>
      <c r="P13" s="374"/>
      <c r="Q13" s="374"/>
      <c r="R13" s="374"/>
      <c r="S13" s="376"/>
      <c r="T13" s="401" t="str">
        <f t="shared" ref="T13:T26" si="1">IF(A13&lt;&gt;"",IF(AI32&lt;&gt;"",AI32,0)+IF(AI51&lt;&gt;"",AI51,0)+IF(AI70&lt;&gt;"",AI70,0)+IF(AI89&lt;&gt;"",AI89,0)+IF(AI108&lt;&gt;"",AI108,0),"")</f>
        <v/>
      </c>
      <c r="U13" s="402"/>
      <c r="V13" s="402"/>
      <c r="W13" s="402"/>
      <c r="X13" s="401" t="str">
        <f>IF(T13&lt;&gt;"",ROUND(T13/COUNTA(Anagrafica!$B$89:$C$93),3),"")</f>
        <v/>
      </c>
      <c r="Y13" s="402"/>
      <c r="Z13" s="402"/>
      <c r="AA13" s="403"/>
      <c r="AB13" s="401" t="str">
        <f t="shared" ref="AB13:AB26" si="2">IF(T13="","",IF(T13&gt;0,ROUND(X13/LARGE($X$12:$AA$26,1),3),0))</f>
        <v/>
      </c>
      <c r="AC13" s="402"/>
      <c r="AD13" s="402"/>
      <c r="AE13" s="403"/>
      <c r="AF13" s="96"/>
      <c r="AG13" s="96"/>
      <c r="AH13" s="97"/>
      <c r="AI13" s="86" t="str">
        <f t="shared" si="0"/>
        <v/>
      </c>
    </row>
    <row r="14" spans="1:35" ht="16.5" x14ac:dyDescent="0.3">
      <c r="A14" s="62" t="str">
        <f>IF($AI$9&lt;&gt;"",IF(Anagrafica!A101&lt;&gt;"",Anagrafica!A101,""),"")</f>
        <v/>
      </c>
      <c r="B14" s="374" t="str">
        <f>IF(A14&lt;&gt;"",IF(Anagrafica!B101&lt;&gt;"",Anagrafica!B101,""),"")</f>
        <v/>
      </c>
      <c r="C14" s="374"/>
      <c r="D14" s="374"/>
      <c r="E14" s="374"/>
      <c r="F14" s="374"/>
      <c r="G14" s="374"/>
      <c r="H14" s="374"/>
      <c r="I14" s="374"/>
      <c r="J14" s="374"/>
      <c r="K14" s="374"/>
      <c r="L14" s="374"/>
      <c r="M14" s="374"/>
      <c r="N14" s="374"/>
      <c r="O14" s="374"/>
      <c r="P14" s="374"/>
      <c r="Q14" s="374"/>
      <c r="R14" s="374"/>
      <c r="S14" s="376"/>
      <c r="T14" s="401" t="str">
        <f t="shared" si="1"/>
        <v/>
      </c>
      <c r="U14" s="402"/>
      <c r="V14" s="402"/>
      <c r="W14" s="402"/>
      <c r="X14" s="401" t="str">
        <f>IF(T14&lt;&gt;"",ROUND(T14/COUNTA(Anagrafica!$B$89:$C$93),3),"")</f>
        <v/>
      </c>
      <c r="Y14" s="402"/>
      <c r="Z14" s="402"/>
      <c r="AA14" s="403"/>
      <c r="AB14" s="401" t="str">
        <f t="shared" si="2"/>
        <v/>
      </c>
      <c r="AC14" s="402"/>
      <c r="AD14" s="402"/>
      <c r="AE14" s="403"/>
      <c r="AF14" s="96"/>
      <c r="AG14" s="96"/>
      <c r="AH14" s="97"/>
      <c r="AI14" s="86" t="str">
        <f t="shared" si="0"/>
        <v/>
      </c>
    </row>
    <row r="15" spans="1:35" ht="16.5" x14ac:dyDescent="0.3">
      <c r="A15" s="62" t="str">
        <f>IF($AI$9&lt;&gt;"",IF(Anagrafica!A102&lt;&gt;"",Anagrafica!A102,""),"")</f>
        <v/>
      </c>
      <c r="B15" s="374" t="str">
        <f>IF(A15&lt;&gt;"",IF(Anagrafica!B102&lt;&gt;"",Anagrafica!B102,""),"")</f>
        <v/>
      </c>
      <c r="C15" s="374"/>
      <c r="D15" s="374"/>
      <c r="E15" s="374"/>
      <c r="F15" s="374"/>
      <c r="G15" s="374"/>
      <c r="H15" s="374"/>
      <c r="I15" s="374"/>
      <c r="J15" s="374"/>
      <c r="K15" s="374"/>
      <c r="L15" s="374"/>
      <c r="M15" s="374"/>
      <c r="N15" s="374"/>
      <c r="O15" s="374"/>
      <c r="P15" s="374"/>
      <c r="Q15" s="374"/>
      <c r="R15" s="374"/>
      <c r="S15" s="376"/>
      <c r="T15" s="401" t="str">
        <f t="shared" si="1"/>
        <v/>
      </c>
      <c r="U15" s="402"/>
      <c r="V15" s="402"/>
      <c r="W15" s="402"/>
      <c r="X15" s="401" t="str">
        <f>IF(T15&lt;&gt;"",ROUND(T15/COUNTA(Anagrafica!$B$89:$C$93),3),"")</f>
        <v/>
      </c>
      <c r="Y15" s="402"/>
      <c r="Z15" s="402"/>
      <c r="AA15" s="403"/>
      <c r="AB15" s="401" t="str">
        <f t="shared" si="2"/>
        <v/>
      </c>
      <c r="AC15" s="402"/>
      <c r="AD15" s="402"/>
      <c r="AE15" s="403"/>
      <c r="AF15" s="96"/>
      <c r="AG15" s="96"/>
      <c r="AH15" s="97"/>
      <c r="AI15" s="86" t="str">
        <f t="shared" si="0"/>
        <v/>
      </c>
    </row>
    <row r="16" spans="1:35" ht="16.5" x14ac:dyDescent="0.3">
      <c r="A16" s="62" t="str">
        <f>IF($AI$9&lt;&gt;"",IF(Anagrafica!A103&lt;&gt;"",Anagrafica!A103,""),"")</f>
        <v/>
      </c>
      <c r="B16" s="374" t="str">
        <f>IF(A16&lt;&gt;"",IF(Anagrafica!B103&lt;&gt;"",Anagrafica!B103,""),"")</f>
        <v/>
      </c>
      <c r="C16" s="374"/>
      <c r="D16" s="374"/>
      <c r="E16" s="374"/>
      <c r="F16" s="374"/>
      <c r="G16" s="374"/>
      <c r="H16" s="374"/>
      <c r="I16" s="374"/>
      <c r="J16" s="374"/>
      <c r="K16" s="374"/>
      <c r="L16" s="374"/>
      <c r="M16" s="374"/>
      <c r="N16" s="374"/>
      <c r="O16" s="374"/>
      <c r="P16" s="374"/>
      <c r="Q16" s="374"/>
      <c r="R16" s="374"/>
      <c r="S16" s="376"/>
      <c r="T16" s="401" t="str">
        <f t="shared" si="1"/>
        <v/>
      </c>
      <c r="U16" s="402"/>
      <c r="V16" s="402"/>
      <c r="W16" s="402"/>
      <c r="X16" s="401" t="str">
        <f>IF(T16&lt;&gt;"",ROUND(T16/COUNTA(Anagrafica!$B$89:$C$93),3),"")</f>
        <v/>
      </c>
      <c r="Y16" s="402"/>
      <c r="Z16" s="402"/>
      <c r="AA16" s="403"/>
      <c r="AB16" s="401" t="str">
        <f t="shared" si="2"/>
        <v/>
      </c>
      <c r="AC16" s="402"/>
      <c r="AD16" s="402"/>
      <c r="AE16" s="403"/>
      <c r="AF16" s="96"/>
      <c r="AG16" s="96"/>
      <c r="AH16" s="97"/>
      <c r="AI16" s="86" t="str">
        <f t="shared" si="0"/>
        <v/>
      </c>
    </row>
    <row r="17" spans="1:35" ht="16.5" x14ac:dyDescent="0.3">
      <c r="A17" s="62" t="str">
        <f>IF($AI$9&lt;&gt;"",IF(Anagrafica!A104&lt;&gt;"",Anagrafica!A104,""),"")</f>
        <v/>
      </c>
      <c r="B17" s="374" t="str">
        <f>IF(A17&lt;&gt;"",IF(Anagrafica!B104&lt;&gt;"",Anagrafica!B104,""),"")</f>
        <v/>
      </c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4"/>
      <c r="N17" s="374"/>
      <c r="O17" s="374"/>
      <c r="P17" s="374"/>
      <c r="Q17" s="374"/>
      <c r="R17" s="374"/>
      <c r="S17" s="376"/>
      <c r="T17" s="401" t="str">
        <f t="shared" si="1"/>
        <v/>
      </c>
      <c r="U17" s="402"/>
      <c r="V17" s="402"/>
      <c r="W17" s="402"/>
      <c r="X17" s="401" t="str">
        <f>IF(T17&lt;&gt;"",ROUND(T17/COUNTA(Anagrafica!$B$89:$C$93),3),"")</f>
        <v/>
      </c>
      <c r="Y17" s="402"/>
      <c r="Z17" s="402"/>
      <c r="AA17" s="403"/>
      <c r="AB17" s="401" t="str">
        <f t="shared" si="2"/>
        <v/>
      </c>
      <c r="AC17" s="402"/>
      <c r="AD17" s="402"/>
      <c r="AE17" s="403"/>
      <c r="AF17" s="96"/>
      <c r="AG17" s="96"/>
      <c r="AH17" s="97"/>
      <c r="AI17" s="86" t="str">
        <f t="shared" si="0"/>
        <v/>
      </c>
    </row>
    <row r="18" spans="1:35" ht="16.5" x14ac:dyDescent="0.3">
      <c r="A18" s="62" t="str">
        <f>IF($AI$9&lt;&gt;"",IF(Anagrafica!A105&lt;&gt;"",Anagrafica!A105,""),"")</f>
        <v/>
      </c>
      <c r="B18" s="374" t="str">
        <f>IF(A18&lt;&gt;"",IF(Anagrafica!B105&lt;&gt;"",Anagrafica!B105,""),"")</f>
        <v/>
      </c>
      <c r="C18" s="374"/>
      <c r="D18" s="374"/>
      <c r="E18" s="374"/>
      <c r="F18" s="374"/>
      <c r="G18" s="374"/>
      <c r="H18" s="374"/>
      <c r="I18" s="374"/>
      <c r="J18" s="374"/>
      <c r="K18" s="374"/>
      <c r="L18" s="374"/>
      <c r="M18" s="374"/>
      <c r="N18" s="374"/>
      <c r="O18" s="374"/>
      <c r="P18" s="374"/>
      <c r="Q18" s="374"/>
      <c r="R18" s="374"/>
      <c r="S18" s="376"/>
      <c r="T18" s="401" t="str">
        <f t="shared" si="1"/>
        <v/>
      </c>
      <c r="U18" s="402"/>
      <c r="V18" s="402"/>
      <c r="W18" s="402"/>
      <c r="X18" s="401" t="str">
        <f>IF(T18&lt;&gt;"",ROUND(T18/COUNTA(Anagrafica!$B$89:$C$93),3),"")</f>
        <v/>
      </c>
      <c r="Y18" s="402"/>
      <c r="Z18" s="402"/>
      <c r="AA18" s="403"/>
      <c r="AB18" s="401" t="str">
        <f t="shared" si="2"/>
        <v/>
      </c>
      <c r="AC18" s="402"/>
      <c r="AD18" s="402"/>
      <c r="AE18" s="403"/>
      <c r="AF18" s="96"/>
      <c r="AG18" s="96"/>
      <c r="AH18" s="97"/>
      <c r="AI18" s="86" t="str">
        <f t="shared" si="0"/>
        <v/>
      </c>
    </row>
    <row r="19" spans="1:35" ht="16.5" x14ac:dyDescent="0.3">
      <c r="A19" s="62" t="str">
        <f>IF($AI$9&lt;&gt;"",IF(Anagrafica!A106&lt;&gt;"",Anagrafica!A106,""),"")</f>
        <v/>
      </c>
      <c r="B19" s="374" t="str">
        <f>IF(A19&lt;&gt;"",IF(Anagrafica!B106&lt;&gt;"",Anagrafica!B106,""),"")</f>
        <v/>
      </c>
      <c r="C19" s="374"/>
      <c r="D19" s="374"/>
      <c r="E19" s="374"/>
      <c r="F19" s="374"/>
      <c r="G19" s="374"/>
      <c r="H19" s="374"/>
      <c r="I19" s="374"/>
      <c r="J19" s="374"/>
      <c r="K19" s="374"/>
      <c r="L19" s="374"/>
      <c r="M19" s="374"/>
      <c r="N19" s="374"/>
      <c r="O19" s="374"/>
      <c r="P19" s="374"/>
      <c r="Q19" s="374"/>
      <c r="R19" s="374"/>
      <c r="S19" s="376"/>
      <c r="T19" s="401" t="str">
        <f t="shared" si="1"/>
        <v/>
      </c>
      <c r="U19" s="402"/>
      <c r="V19" s="402"/>
      <c r="W19" s="402"/>
      <c r="X19" s="401" t="str">
        <f>IF(T19&lt;&gt;"",ROUND(T19/COUNTA(Anagrafica!$B$89:$C$93),3),"")</f>
        <v/>
      </c>
      <c r="Y19" s="402"/>
      <c r="Z19" s="402"/>
      <c r="AA19" s="403"/>
      <c r="AB19" s="401" t="str">
        <f t="shared" si="2"/>
        <v/>
      </c>
      <c r="AC19" s="402"/>
      <c r="AD19" s="402"/>
      <c r="AE19" s="403"/>
      <c r="AF19" s="96"/>
      <c r="AG19" s="96"/>
      <c r="AH19" s="97"/>
      <c r="AI19" s="86" t="str">
        <f t="shared" si="0"/>
        <v/>
      </c>
    </row>
    <row r="20" spans="1:35" ht="16.5" x14ac:dyDescent="0.3">
      <c r="A20" s="62" t="str">
        <f>IF($AI$9&lt;&gt;"",IF(Anagrafica!A107&lt;&gt;"",Anagrafica!A107,""),"")</f>
        <v/>
      </c>
      <c r="B20" s="374" t="str">
        <f>IF(A20&lt;&gt;"",IF(Anagrafica!B107&lt;&gt;"",Anagrafica!B107,""),"")</f>
        <v/>
      </c>
      <c r="C20" s="374"/>
      <c r="D20" s="374"/>
      <c r="E20" s="374"/>
      <c r="F20" s="374"/>
      <c r="G20" s="374"/>
      <c r="H20" s="374"/>
      <c r="I20" s="374"/>
      <c r="J20" s="374"/>
      <c r="K20" s="374"/>
      <c r="L20" s="374"/>
      <c r="M20" s="374"/>
      <c r="N20" s="374"/>
      <c r="O20" s="374"/>
      <c r="P20" s="374"/>
      <c r="Q20" s="374"/>
      <c r="R20" s="374"/>
      <c r="S20" s="376"/>
      <c r="T20" s="401" t="str">
        <f t="shared" si="1"/>
        <v/>
      </c>
      <c r="U20" s="402"/>
      <c r="V20" s="402"/>
      <c r="W20" s="402"/>
      <c r="X20" s="401" t="str">
        <f>IF(T20&lt;&gt;"",ROUND(T20/COUNTA(Anagrafica!$B$89:$C$93),3),"")</f>
        <v/>
      </c>
      <c r="Y20" s="402"/>
      <c r="Z20" s="402"/>
      <c r="AA20" s="403"/>
      <c r="AB20" s="401" t="str">
        <f t="shared" si="2"/>
        <v/>
      </c>
      <c r="AC20" s="402"/>
      <c r="AD20" s="402"/>
      <c r="AE20" s="403"/>
      <c r="AF20" s="96"/>
      <c r="AG20" s="96"/>
      <c r="AH20" s="97"/>
      <c r="AI20" s="86" t="str">
        <f t="shared" si="0"/>
        <v/>
      </c>
    </row>
    <row r="21" spans="1:35" ht="16.5" x14ac:dyDescent="0.3">
      <c r="A21" s="62" t="str">
        <f>IF($AI$9&lt;&gt;"",IF(Anagrafica!A108&lt;&gt;"",Anagrafica!A108,""),"")</f>
        <v/>
      </c>
      <c r="B21" s="374" t="str">
        <f>IF(A21&lt;&gt;"",IF(Anagrafica!B108&lt;&gt;"",Anagrafica!B108,""),"")</f>
        <v/>
      </c>
      <c r="C21" s="374"/>
      <c r="D21" s="374"/>
      <c r="E21" s="374"/>
      <c r="F21" s="374"/>
      <c r="G21" s="374"/>
      <c r="H21" s="374"/>
      <c r="I21" s="374"/>
      <c r="J21" s="374"/>
      <c r="K21" s="374"/>
      <c r="L21" s="374"/>
      <c r="M21" s="374"/>
      <c r="N21" s="374"/>
      <c r="O21" s="374"/>
      <c r="P21" s="374"/>
      <c r="Q21" s="374"/>
      <c r="R21" s="374"/>
      <c r="S21" s="376"/>
      <c r="T21" s="401" t="str">
        <f t="shared" si="1"/>
        <v/>
      </c>
      <c r="U21" s="402"/>
      <c r="V21" s="402"/>
      <c r="W21" s="402"/>
      <c r="X21" s="401" t="str">
        <f>IF(T21&lt;&gt;"",ROUND(T21/COUNTA(Anagrafica!$B$89:$C$93),3),"")</f>
        <v/>
      </c>
      <c r="Y21" s="402"/>
      <c r="Z21" s="402"/>
      <c r="AA21" s="403"/>
      <c r="AB21" s="401" t="str">
        <f t="shared" si="2"/>
        <v/>
      </c>
      <c r="AC21" s="402"/>
      <c r="AD21" s="402"/>
      <c r="AE21" s="403"/>
      <c r="AF21" s="96"/>
      <c r="AG21" s="96"/>
      <c r="AH21" s="97"/>
      <c r="AI21" s="86" t="str">
        <f t="shared" si="0"/>
        <v/>
      </c>
    </row>
    <row r="22" spans="1:35" ht="16.5" x14ac:dyDescent="0.3">
      <c r="A22" s="62" t="str">
        <f>IF($AI$9&lt;&gt;"",IF(Anagrafica!A109&lt;&gt;"",Anagrafica!A109,""),"")</f>
        <v/>
      </c>
      <c r="B22" s="374" t="str">
        <f>IF(A22&lt;&gt;"",IF(Anagrafica!B109&lt;&gt;"",Anagrafica!B109,""),"")</f>
        <v/>
      </c>
      <c r="C22" s="374"/>
      <c r="D22" s="374"/>
      <c r="E22" s="374"/>
      <c r="F22" s="374"/>
      <c r="G22" s="374"/>
      <c r="H22" s="374"/>
      <c r="I22" s="374"/>
      <c r="J22" s="374"/>
      <c r="K22" s="374"/>
      <c r="L22" s="374"/>
      <c r="M22" s="374"/>
      <c r="N22" s="374"/>
      <c r="O22" s="374"/>
      <c r="P22" s="374"/>
      <c r="Q22" s="374"/>
      <c r="R22" s="374"/>
      <c r="S22" s="376"/>
      <c r="T22" s="401" t="str">
        <f t="shared" si="1"/>
        <v/>
      </c>
      <c r="U22" s="402"/>
      <c r="V22" s="402"/>
      <c r="W22" s="402"/>
      <c r="X22" s="401" t="str">
        <f>IF(T22&lt;&gt;"",ROUND(T22/COUNTA(Anagrafica!$B$89:$C$93),3),"")</f>
        <v/>
      </c>
      <c r="Y22" s="402"/>
      <c r="Z22" s="402"/>
      <c r="AA22" s="403"/>
      <c r="AB22" s="401" t="str">
        <f t="shared" si="2"/>
        <v/>
      </c>
      <c r="AC22" s="402"/>
      <c r="AD22" s="402"/>
      <c r="AE22" s="403"/>
      <c r="AF22" s="96"/>
      <c r="AG22" s="96"/>
      <c r="AH22" s="97"/>
      <c r="AI22" s="86" t="str">
        <f t="shared" si="0"/>
        <v/>
      </c>
    </row>
    <row r="23" spans="1:35" ht="16.5" x14ac:dyDescent="0.3">
      <c r="A23" s="62" t="str">
        <f>IF($AI$9&lt;&gt;"",IF(Anagrafica!A110&lt;&gt;"",Anagrafica!A110,""),"")</f>
        <v/>
      </c>
      <c r="B23" s="374" t="str">
        <f>IF(A23&lt;&gt;"",IF(Anagrafica!B110&lt;&gt;"",Anagrafica!B110,""),"")</f>
        <v/>
      </c>
      <c r="C23" s="374"/>
      <c r="D23" s="374"/>
      <c r="E23" s="374"/>
      <c r="F23" s="374"/>
      <c r="G23" s="374"/>
      <c r="H23" s="374"/>
      <c r="I23" s="374"/>
      <c r="J23" s="374"/>
      <c r="K23" s="374"/>
      <c r="L23" s="374"/>
      <c r="M23" s="374"/>
      <c r="N23" s="374"/>
      <c r="O23" s="374"/>
      <c r="P23" s="374"/>
      <c r="Q23" s="374"/>
      <c r="R23" s="374"/>
      <c r="S23" s="376"/>
      <c r="T23" s="401" t="str">
        <f t="shared" si="1"/>
        <v/>
      </c>
      <c r="U23" s="402"/>
      <c r="V23" s="402"/>
      <c r="W23" s="402"/>
      <c r="X23" s="401" t="str">
        <f>IF(T23&lt;&gt;"",ROUND(T23/COUNTA(Anagrafica!$B$89:$C$93),3),"")</f>
        <v/>
      </c>
      <c r="Y23" s="402"/>
      <c r="Z23" s="402"/>
      <c r="AA23" s="403"/>
      <c r="AB23" s="401" t="str">
        <f t="shared" si="2"/>
        <v/>
      </c>
      <c r="AC23" s="402"/>
      <c r="AD23" s="402"/>
      <c r="AE23" s="403"/>
      <c r="AF23" s="96"/>
      <c r="AG23" s="96"/>
      <c r="AH23" s="97"/>
      <c r="AI23" s="86" t="str">
        <f t="shared" si="0"/>
        <v/>
      </c>
    </row>
    <row r="24" spans="1:35" ht="16.5" x14ac:dyDescent="0.3">
      <c r="A24" s="62" t="str">
        <f>IF($AI$9&lt;&gt;"",IF(Anagrafica!A111&lt;&gt;"",Anagrafica!A111,""),"")</f>
        <v/>
      </c>
      <c r="B24" s="374" t="str">
        <f>IF(A24&lt;&gt;"",IF(Anagrafica!B111&lt;&gt;"",Anagrafica!B111,""),"")</f>
        <v/>
      </c>
      <c r="C24" s="374"/>
      <c r="D24" s="374"/>
      <c r="E24" s="374"/>
      <c r="F24" s="374"/>
      <c r="G24" s="374"/>
      <c r="H24" s="374"/>
      <c r="I24" s="374"/>
      <c r="J24" s="374"/>
      <c r="K24" s="374"/>
      <c r="L24" s="374"/>
      <c r="M24" s="374"/>
      <c r="N24" s="374"/>
      <c r="O24" s="374"/>
      <c r="P24" s="374"/>
      <c r="Q24" s="374"/>
      <c r="R24" s="374"/>
      <c r="S24" s="376"/>
      <c r="T24" s="401" t="str">
        <f t="shared" si="1"/>
        <v/>
      </c>
      <c r="U24" s="402"/>
      <c r="V24" s="402"/>
      <c r="W24" s="402"/>
      <c r="X24" s="401" t="str">
        <f>IF(T24&lt;&gt;"",ROUND(T24/COUNTA(Anagrafica!$B$89:$C$93),3),"")</f>
        <v/>
      </c>
      <c r="Y24" s="402"/>
      <c r="Z24" s="402"/>
      <c r="AA24" s="403"/>
      <c r="AB24" s="401" t="str">
        <f t="shared" si="2"/>
        <v/>
      </c>
      <c r="AC24" s="402"/>
      <c r="AD24" s="402"/>
      <c r="AE24" s="403"/>
      <c r="AF24" s="96"/>
      <c r="AG24" s="96"/>
      <c r="AH24" s="97"/>
      <c r="AI24" s="86" t="str">
        <f t="shared" si="0"/>
        <v/>
      </c>
    </row>
    <row r="25" spans="1:35" ht="16.5" x14ac:dyDescent="0.3">
      <c r="A25" s="62" t="str">
        <f>IF($AI$9&lt;&gt;"",IF(Anagrafica!A112&lt;&gt;"",Anagrafica!A112,""),"")</f>
        <v/>
      </c>
      <c r="B25" s="374" t="str">
        <f>IF(A25&lt;&gt;"",IF(Anagrafica!B112&lt;&gt;"",Anagrafica!B112,""),"")</f>
        <v/>
      </c>
      <c r="C25" s="374"/>
      <c r="D25" s="374"/>
      <c r="E25" s="374"/>
      <c r="F25" s="374"/>
      <c r="G25" s="374"/>
      <c r="H25" s="374"/>
      <c r="I25" s="374"/>
      <c r="J25" s="374"/>
      <c r="K25" s="374"/>
      <c r="L25" s="374"/>
      <c r="M25" s="374"/>
      <c r="N25" s="374"/>
      <c r="O25" s="374"/>
      <c r="P25" s="374"/>
      <c r="Q25" s="374"/>
      <c r="R25" s="374"/>
      <c r="S25" s="376"/>
      <c r="T25" s="401" t="str">
        <f t="shared" si="1"/>
        <v/>
      </c>
      <c r="U25" s="402"/>
      <c r="V25" s="402"/>
      <c r="W25" s="402"/>
      <c r="X25" s="401" t="str">
        <f>IF(T25&lt;&gt;"",ROUND(T25/COUNTA(Anagrafica!$B$89:$C$93),3),"")</f>
        <v/>
      </c>
      <c r="Y25" s="402"/>
      <c r="Z25" s="402"/>
      <c r="AA25" s="403"/>
      <c r="AB25" s="401" t="str">
        <f t="shared" si="2"/>
        <v/>
      </c>
      <c r="AC25" s="402"/>
      <c r="AD25" s="402"/>
      <c r="AE25" s="403"/>
      <c r="AF25" s="96"/>
      <c r="AG25" s="96"/>
      <c r="AH25" s="97"/>
      <c r="AI25" s="86" t="str">
        <f t="shared" si="0"/>
        <v/>
      </c>
    </row>
    <row r="26" spans="1:35" ht="16.5" x14ac:dyDescent="0.3">
      <c r="A26" s="63" t="str">
        <f>IF($AI$9&lt;&gt;"",IF(Anagrafica!A113&lt;&gt;"",Anagrafica!A113,""),"")</f>
        <v/>
      </c>
      <c r="B26" s="379" t="str">
        <f>IF(A26&lt;&gt;"",IF(Anagrafica!B113&lt;&gt;"",Anagrafica!B113,""),"")</f>
        <v/>
      </c>
      <c r="C26" s="379"/>
      <c r="D26" s="379"/>
      <c r="E26" s="379"/>
      <c r="F26" s="379"/>
      <c r="G26" s="379"/>
      <c r="H26" s="379"/>
      <c r="I26" s="379"/>
      <c r="J26" s="379"/>
      <c r="K26" s="379"/>
      <c r="L26" s="379"/>
      <c r="M26" s="379"/>
      <c r="N26" s="379"/>
      <c r="O26" s="379"/>
      <c r="P26" s="379"/>
      <c r="Q26" s="379"/>
      <c r="R26" s="379"/>
      <c r="S26" s="380"/>
      <c r="T26" s="407" t="str">
        <f t="shared" si="1"/>
        <v/>
      </c>
      <c r="U26" s="408"/>
      <c r="V26" s="408"/>
      <c r="W26" s="408"/>
      <c r="X26" s="404" t="str">
        <f>IF(T26&lt;&gt;"",ROUND(T26/COUNTA(Anagrafica!$B$89:$C$93),3),"")</f>
        <v/>
      </c>
      <c r="Y26" s="405"/>
      <c r="Z26" s="405"/>
      <c r="AA26" s="406"/>
      <c r="AB26" s="404" t="str">
        <f t="shared" si="2"/>
        <v/>
      </c>
      <c r="AC26" s="405"/>
      <c r="AD26" s="405"/>
      <c r="AE26" s="406"/>
      <c r="AF26" s="96"/>
      <c r="AG26" s="96"/>
      <c r="AH26" s="97"/>
      <c r="AI26" s="87" t="str">
        <f t="shared" si="0"/>
        <v/>
      </c>
    </row>
    <row r="27" spans="1:35" x14ac:dyDescent="0.2">
      <c r="A27" s="42"/>
      <c r="B27" s="42"/>
      <c r="C27" s="9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378"/>
      <c r="Q27" s="378"/>
      <c r="R27" s="378"/>
      <c r="S27" s="378"/>
      <c r="T27" s="400"/>
      <c r="U27" s="400"/>
      <c r="V27" s="400"/>
      <c r="W27" s="400"/>
      <c r="X27" s="42"/>
      <c r="Y27" s="42"/>
      <c r="Z27" s="42"/>
      <c r="AA27" s="42"/>
      <c r="AB27" s="26"/>
      <c r="AC27" s="26"/>
      <c r="AD27" s="26"/>
      <c r="AE27" s="26"/>
      <c r="AF27" s="104"/>
      <c r="AG27" s="104"/>
      <c r="AH27" s="103"/>
      <c r="AI27" s="42"/>
    </row>
    <row r="29" spans="1:35" s="20" customFormat="1" ht="16.5" x14ac:dyDescent="0.3">
      <c r="A29" s="19" t="str">
        <f>IF(Anagrafica!A89&lt;&gt;"",Anagrafica!A89&amp;" - "&amp;Anagrafica!B89,"")</f>
        <v>1 - Commissario 1</v>
      </c>
      <c r="C29" s="28"/>
      <c r="AG29" s="28"/>
    </row>
    <row r="30" spans="1:35" s="5" customFormat="1" ht="13.5" customHeight="1" x14ac:dyDescent="0.2">
      <c r="A30" s="4" t="s">
        <v>10</v>
      </c>
      <c r="C30" s="60" t="str">
        <f>$A$13</f>
        <v/>
      </c>
      <c r="E30" s="60" t="str">
        <f>+$A$14</f>
        <v/>
      </c>
      <c r="G30" s="60" t="str">
        <f>+$A$15</f>
        <v/>
      </c>
      <c r="I30" s="60" t="str">
        <f>+$A$16</f>
        <v/>
      </c>
      <c r="K30" s="60" t="str">
        <f>+$A$17</f>
        <v/>
      </c>
      <c r="M30" s="60" t="str">
        <f>+$A$18</f>
        <v/>
      </c>
      <c r="O30" s="60" t="str">
        <f>+$A$19</f>
        <v/>
      </c>
      <c r="Q30" s="60" t="str">
        <f>+$A$20</f>
        <v/>
      </c>
      <c r="S30" s="60" t="str">
        <f>+$A$21</f>
        <v/>
      </c>
      <c r="U30" s="60" t="str">
        <f>+$A$22</f>
        <v/>
      </c>
      <c r="W30" s="60" t="str">
        <f>+$A$23</f>
        <v/>
      </c>
      <c r="Y30" s="60" t="str">
        <f>+$A$24</f>
        <v/>
      </c>
      <c r="AA30" s="60" t="str">
        <f>+$A$25</f>
        <v/>
      </c>
      <c r="AC30" s="60" t="str">
        <f>+$A$26</f>
        <v/>
      </c>
      <c r="AE30" s="26"/>
      <c r="AG30" s="4" t="s">
        <v>10</v>
      </c>
      <c r="AH30" s="5" t="s">
        <v>1</v>
      </c>
      <c r="AI30" s="5" t="s">
        <v>0</v>
      </c>
    </row>
    <row r="31" spans="1:35" ht="13.5" x14ac:dyDescent="0.25">
      <c r="A31" s="59" t="str">
        <f>+$A$12</f>
        <v/>
      </c>
      <c r="B31" s="22"/>
      <c r="C31" s="23"/>
      <c r="D31" s="22"/>
      <c r="E31" s="23"/>
      <c r="F31" s="22"/>
      <c r="G31" s="23"/>
      <c r="H31" s="22"/>
      <c r="I31" s="23"/>
      <c r="J31" s="22"/>
      <c r="K31" s="23"/>
      <c r="L31" s="22"/>
      <c r="M31" s="23"/>
      <c r="N31" s="22"/>
      <c r="O31" s="23"/>
      <c r="P31" s="22"/>
      <c r="Q31" s="23"/>
      <c r="R31" s="22"/>
      <c r="S31" s="23"/>
      <c r="T31" s="22"/>
      <c r="U31" s="23"/>
      <c r="V31" s="22"/>
      <c r="W31" s="23"/>
      <c r="X31" s="22"/>
      <c r="Y31" s="23"/>
      <c r="Z31" s="22"/>
      <c r="AA31" s="23"/>
      <c r="AB31" s="22"/>
      <c r="AC31" s="23"/>
      <c r="AE31" s="29" t="str">
        <f t="shared" ref="AE31:AE44" si="3">IF(OR(A31="",AND(A31&lt;&gt;"",A32="")),"",SUM(B31,D31,F31,H31,J31,L31,N31,P31,R31,T31,V31,X31,Z31,AB31))</f>
        <v/>
      </c>
      <c r="AG31" s="6" t="str">
        <f>+$A$12</f>
        <v/>
      </c>
      <c r="AH31" s="6" t="str">
        <f>IF(A31&lt;&gt;"",AE31,"")</f>
        <v/>
      </c>
      <c r="AI31" s="105" t="str">
        <f>IF(AH31="","",IF(AH31&gt;0,ROUND(AH31/LARGE(AH31:AH45,1),3),0))</f>
        <v/>
      </c>
    </row>
    <row r="32" spans="1:35" ht="13.5" x14ac:dyDescent="0.25">
      <c r="A32" s="59" t="str">
        <f>+$A$13</f>
        <v/>
      </c>
      <c r="B32" s="24"/>
      <c r="C32" s="24"/>
      <c r="D32" s="22"/>
      <c r="E32" s="23"/>
      <c r="F32" s="22"/>
      <c r="G32" s="23"/>
      <c r="H32" s="22"/>
      <c r="I32" s="23"/>
      <c r="J32" s="22"/>
      <c r="K32" s="23"/>
      <c r="L32" s="22"/>
      <c r="M32" s="23"/>
      <c r="N32" s="22"/>
      <c r="O32" s="23"/>
      <c r="P32" s="22"/>
      <c r="Q32" s="23"/>
      <c r="R32" s="22"/>
      <c r="S32" s="23"/>
      <c r="T32" s="22"/>
      <c r="U32" s="23"/>
      <c r="V32" s="22"/>
      <c r="W32" s="23"/>
      <c r="X32" s="22"/>
      <c r="Y32" s="23"/>
      <c r="Z32" s="22"/>
      <c r="AA32" s="23"/>
      <c r="AB32" s="22"/>
      <c r="AC32" s="23"/>
      <c r="AE32" s="29" t="str">
        <f t="shared" si="3"/>
        <v/>
      </c>
      <c r="AG32" s="7" t="str">
        <f>+$A$13</f>
        <v/>
      </c>
      <c r="AH32" s="7" t="str">
        <f>IF(A32&lt;&gt;"",IF(AE32&lt;&gt;"",AE32,0)+IF(C46&lt;&gt;"",C46,0),"")</f>
        <v/>
      </c>
      <c r="AI32" s="106" t="str">
        <f>IF(AH32="","",IF(AH32&gt;0,ROUND(AH32/LARGE(AH31:AH45,1),3),0))</f>
        <v/>
      </c>
    </row>
    <row r="33" spans="1:35" ht="13.5" x14ac:dyDescent="0.25">
      <c r="A33" s="59" t="str">
        <f>+$A$14</f>
        <v/>
      </c>
      <c r="B33" s="24"/>
      <c r="C33" s="24"/>
      <c r="D33" s="24"/>
      <c r="E33" s="24"/>
      <c r="F33" s="22"/>
      <c r="G33" s="23"/>
      <c r="H33" s="22"/>
      <c r="I33" s="23"/>
      <c r="J33" s="22"/>
      <c r="K33" s="23"/>
      <c r="L33" s="22"/>
      <c r="M33" s="23"/>
      <c r="N33" s="22"/>
      <c r="O33" s="23"/>
      <c r="P33" s="22"/>
      <c r="Q33" s="23"/>
      <c r="R33" s="22"/>
      <c r="S33" s="23"/>
      <c r="T33" s="22"/>
      <c r="U33" s="23"/>
      <c r="V33" s="22"/>
      <c r="W33" s="23"/>
      <c r="X33" s="22"/>
      <c r="Y33" s="23"/>
      <c r="Z33" s="22"/>
      <c r="AA33" s="23"/>
      <c r="AB33" s="22"/>
      <c r="AC33" s="23"/>
      <c r="AE33" s="29" t="str">
        <f t="shared" si="3"/>
        <v/>
      </c>
      <c r="AG33" s="7" t="str">
        <f>+$A$14</f>
        <v/>
      </c>
      <c r="AH33" s="7" t="str">
        <f>IF(A33&lt;&gt;"",IF(AE33&lt;&gt;"",AE33,0)+IF(E46&lt;&gt;"",E46,0),"")</f>
        <v/>
      </c>
      <c r="AI33" s="106" t="str">
        <f>IF(AH33="","",IF(AH33&gt;0,ROUND(AH33/LARGE(AH31:AH45,1),3),0))</f>
        <v/>
      </c>
    </row>
    <row r="34" spans="1:35" ht="13.5" x14ac:dyDescent="0.25">
      <c r="A34" s="59" t="str">
        <f>+$A$15</f>
        <v/>
      </c>
      <c r="B34" s="24"/>
      <c r="C34" s="24"/>
      <c r="D34" s="24"/>
      <c r="E34" s="24"/>
      <c r="F34" s="24"/>
      <c r="G34" s="24"/>
      <c r="H34" s="22"/>
      <c r="I34" s="23"/>
      <c r="J34" s="22"/>
      <c r="K34" s="23"/>
      <c r="L34" s="22"/>
      <c r="M34" s="23"/>
      <c r="N34" s="22"/>
      <c r="O34" s="23"/>
      <c r="P34" s="22"/>
      <c r="Q34" s="23"/>
      <c r="R34" s="22"/>
      <c r="S34" s="23"/>
      <c r="T34" s="22"/>
      <c r="U34" s="23"/>
      <c r="V34" s="22"/>
      <c r="W34" s="23"/>
      <c r="X34" s="22"/>
      <c r="Y34" s="23"/>
      <c r="Z34" s="22"/>
      <c r="AA34" s="23"/>
      <c r="AB34" s="22"/>
      <c r="AC34" s="23"/>
      <c r="AE34" s="29" t="str">
        <f t="shared" si="3"/>
        <v/>
      </c>
      <c r="AG34" s="7" t="str">
        <f>+$A$15</f>
        <v/>
      </c>
      <c r="AH34" s="7" t="str">
        <f>IF(A34&lt;&gt;"",IF(AE34&lt;&gt;"",AE34,0)+IF(G46&lt;&gt;"",G46,0),"")</f>
        <v/>
      </c>
      <c r="AI34" s="106" t="str">
        <f>IF(AH34="","",IF(AH34&gt;0,ROUND(AH34/LARGE(AH31:AH45,1),3),0))</f>
        <v/>
      </c>
    </row>
    <row r="35" spans="1:35" ht="13.5" x14ac:dyDescent="0.25">
      <c r="A35" s="59" t="str">
        <f>+$A$16</f>
        <v/>
      </c>
      <c r="B35" s="24"/>
      <c r="C35" s="24"/>
      <c r="D35" s="24"/>
      <c r="E35" s="24"/>
      <c r="F35" s="24"/>
      <c r="G35" s="24"/>
      <c r="H35" s="24"/>
      <c r="I35" s="24"/>
      <c r="J35" s="22"/>
      <c r="K35" s="23"/>
      <c r="L35" s="22"/>
      <c r="M35" s="23"/>
      <c r="N35" s="22"/>
      <c r="O35" s="23"/>
      <c r="P35" s="22"/>
      <c r="Q35" s="23"/>
      <c r="R35" s="22"/>
      <c r="S35" s="23"/>
      <c r="T35" s="22"/>
      <c r="U35" s="23"/>
      <c r="V35" s="22"/>
      <c r="W35" s="23"/>
      <c r="X35" s="22"/>
      <c r="Y35" s="23"/>
      <c r="Z35" s="22"/>
      <c r="AA35" s="23"/>
      <c r="AB35" s="22"/>
      <c r="AC35" s="23"/>
      <c r="AE35" s="29" t="str">
        <f t="shared" si="3"/>
        <v/>
      </c>
      <c r="AG35" s="7" t="str">
        <f>+$A$16</f>
        <v/>
      </c>
      <c r="AH35" s="7" t="str">
        <f>IF(A35&lt;&gt;"",IF(AE35&lt;&gt;"",AE35,0)+IF(I46&lt;&gt;"",I46,0),"")</f>
        <v/>
      </c>
      <c r="AI35" s="106" t="str">
        <f>IF(AH35="","",IF(AH35&gt;0,ROUND(AH35/LARGE(AH31:AH45,1),3),0))</f>
        <v/>
      </c>
    </row>
    <row r="36" spans="1:35" ht="13.5" x14ac:dyDescent="0.25">
      <c r="A36" s="59" t="str">
        <f>+$A$17</f>
        <v/>
      </c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2"/>
      <c r="M36" s="23"/>
      <c r="N36" s="22"/>
      <c r="O36" s="23"/>
      <c r="P36" s="22"/>
      <c r="Q36" s="23"/>
      <c r="R36" s="22"/>
      <c r="S36" s="23"/>
      <c r="T36" s="22"/>
      <c r="U36" s="23"/>
      <c r="V36" s="22"/>
      <c r="W36" s="23"/>
      <c r="X36" s="22"/>
      <c r="Y36" s="23"/>
      <c r="Z36" s="22"/>
      <c r="AA36" s="23"/>
      <c r="AB36" s="22"/>
      <c r="AC36" s="23"/>
      <c r="AE36" s="29" t="str">
        <f t="shared" si="3"/>
        <v/>
      </c>
      <c r="AG36" s="7" t="str">
        <f>+$A$17</f>
        <v/>
      </c>
      <c r="AH36" s="7" t="str">
        <f>IF(A36&lt;&gt;"",IF(AE36&lt;&gt;"",AE36,0)+IF(K46&lt;&gt;"",K46,0),"")</f>
        <v/>
      </c>
      <c r="AI36" s="106" t="str">
        <f>IF(AH36="","",IF(AH36&gt;0,ROUND(AH36/LARGE(AH31:AH45,1),3),0))</f>
        <v/>
      </c>
    </row>
    <row r="37" spans="1:35" ht="13.5" x14ac:dyDescent="0.25">
      <c r="A37" s="59" t="str">
        <f>+$A$18</f>
        <v/>
      </c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2"/>
      <c r="O37" s="23"/>
      <c r="P37" s="22"/>
      <c r="Q37" s="23"/>
      <c r="R37" s="22"/>
      <c r="S37" s="23"/>
      <c r="T37" s="22"/>
      <c r="U37" s="23"/>
      <c r="V37" s="22"/>
      <c r="W37" s="23"/>
      <c r="X37" s="22"/>
      <c r="Y37" s="23"/>
      <c r="Z37" s="22"/>
      <c r="AA37" s="23"/>
      <c r="AB37" s="22"/>
      <c r="AC37" s="23"/>
      <c r="AE37" s="29" t="str">
        <f t="shared" si="3"/>
        <v/>
      </c>
      <c r="AG37" s="7" t="str">
        <f>+$A$18</f>
        <v/>
      </c>
      <c r="AH37" s="7" t="str">
        <f>IF(A37&lt;&gt;"",IF(AE37&lt;&gt;"",AE37,0)+IF(M46&lt;&gt;"",M46,0),"")</f>
        <v/>
      </c>
      <c r="AI37" s="106" t="str">
        <f>IF(AH37="","",IF(AH37&gt;0,ROUND(AH37/LARGE(AH31:AH45,1),3),0))</f>
        <v/>
      </c>
    </row>
    <row r="38" spans="1:35" ht="13.5" x14ac:dyDescent="0.25">
      <c r="A38" s="59" t="str">
        <f>+$A$19</f>
        <v/>
      </c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2"/>
      <c r="Q38" s="23"/>
      <c r="R38" s="22"/>
      <c r="S38" s="23"/>
      <c r="T38" s="22"/>
      <c r="U38" s="23"/>
      <c r="V38" s="22"/>
      <c r="W38" s="23"/>
      <c r="X38" s="22"/>
      <c r="Y38" s="23"/>
      <c r="Z38" s="22"/>
      <c r="AA38" s="23"/>
      <c r="AB38" s="22"/>
      <c r="AC38" s="23"/>
      <c r="AE38" s="29" t="str">
        <f t="shared" si="3"/>
        <v/>
      </c>
      <c r="AG38" s="7" t="str">
        <f>+$A$19</f>
        <v/>
      </c>
      <c r="AH38" s="7" t="str">
        <f>IF(A38&lt;&gt;"",IF(AE38&lt;&gt;"",AE38,0)+IF(O46&lt;&gt;"",O46,0),"")</f>
        <v/>
      </c>
      <c r="AI38" s="106" t="str">
        <f>IF(AH38="","",IF(AH38&gt;0,ROUND(AH38/LARGE(AH31:AH45,1),3),0))</f>
        <v/>
      </c>
    </row>
    <row r="39" spans="1:35" ht="13.5" x14ac:dyDescent="0.25">
      <c r="A39" s="59" t="str">
        <f>+$A$20</f>
        <v/>
      </c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2"/>
      <c r="S39" s="23"/>
      <c r="T39" s="22"/>
      <c r="U39" s="23"/>
      <c r="V39" s="22"/>
      <c r="W39" s="23"/>
      <c r="X39" s="22"/>
      <c r="Y39" s="23"/>
      <c r="Z39" s="22"/>
      <c r="AA39" s="23"/>
      <c r="AB39" s="22"/>
      <c r="AC39" s="23"/>
      <c r="AE39" s="29" t="str">
        <f t="shared" si="3"/>
        <v/>
      </c>
      <c r="AG39" s="7" t="str">
        <f>+$A$20</f>
        <v/>
      </c>
      <c r="AH39" s="7" t="str">
        <f>IF(A39&lt;&gt;"",IF(AE39&lt;&gt;"",AE39,0)+IF(Q46&lt;&gt;"",Q46,0),"")</f>
        <v/>
      </c>
      <c r="AI39" s="106" t="str">
        <f>IF(AH39="","",IF(AH39&gt;0,ROUND(AH39/LARGE(AH31:AH45,1),3),0))</f>
        <v/>
      </c>
    </row>
    <row r="40" spans="1:35" ht="13.5" x14ac:dyDescent="0.25">
      <c r="A40" s="59" t="str">
        <f>+$A$21</f>
        <v/>
      </c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2"/>
      <c r="U40" s="23"/>
      <c r="V40" s="22"/>
      <c r="W40" s="23"/>
      <c r="X40" s="22"/>
      <c r="Y40" s="23"/>
      <c r="Z40" s="22"/>
      <c r="AA40" s="23"/>
      <c r="AB40" s="22"/>
      <c r="AC40" s="23"/>
      <c r="AE40" s="29" t="str">
        <f t="shared" si="3"/>
        <v/>
      </c>
      <c r="AG40" s="7" t="str">
        <f>+$A$21</f>
        <v/>
      </c>
      <c r="AH40" s="7" t="str">
        <f>IF(A40&lt;&gt;"",IF(AE40&lt;&gt;"",AE40,0)+IF(S46&lt;&gt;"",S46,0),"")</f>
        <v/>
      </c>
      <c r="AI40" s="106" t="str">
        <f>IF(AH40="","",IF(AH40&gt;0,ROUND(AH40/LARGE(AH31:AH45,1),3),0))</f>
        <v/>
      </c>
    </row>
    <row r="41" spans="1:35" ht="13.5" x14ac:dyDescent="0.25">
      <c r="A41" s="59" t="str">
        <f>+$A$22</f>
        <v/>
      </c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2"/>
      <c r="W41" s="23"/>
      <c r="X41" s="22"/>
      <c r="Y41" s="23"/>
      <c r="Z41" s="22"/>
      <c r="AA41" s="23"/>
      <c r="AB41" s="22"/>
      <c r="AC41" s="23"/>
      <c r="AE41" s="29" t="str">
        <f t="shared" si="3"/>
        <v/>
      </c>
      <c r="AG41" s="7" t="str">
        <f>+$A$22</f>
        <v/>
      </c>
      <c r="AH41" s="7" t="str">
        <f>IF(A41&lt;&gt;"",IF(AE41&lt;&gt;"",AE41,0)+IF(U46&lt;&gt;"",U46,0),"")</f>
        <v/>
      </c>
      <c r="AI41" s="106" t="str">
        <f>IF(AH41="","",IF(AH41&gt;0,ROUND(AH41/LARGE(AH31:AH45,1),3),0))</f>
        <v/>
      </c>
    </row>
    <row r="42" spans="1:35" ht="13.5" x14ac:dyDescent="0.25">
      <c r="A42" s="59" t="str">
        <f>+$A$23</f>
        <v/>
      </c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2"/>
      <c r="Y42" s="23"/>
      <c r="Z42" s="22"/>
      <c r="AA42" s="23"/>
      <c r="AB42" s="22"/>
      <c r="AC42" s="23"/>
      <c r="AE42" s="29" t="str">
        <f t="shared" si="3"/>
        <v/>
      </c>
      <c r="AG42" s="7" t="str">
        <f>+$A$23</f>
        <v/>
      </c>
      <c r="AH42" s="7" t="str">
        <f>IF(A42&lt;&gt;"",IF(AE42&lt;&gt;"",AE42,0)+IF(W46&lt;&gt;"",W46,0),"")</f>
        <v/>
      </c>
      <c r="AI42" s="106" t="str">
        <f>IF(AH42="","",IF(AH42&gt;0,ROUND(AH42/LARGE(AH31:AH45,1),3),0))</f>
        <v/>
      </c>
    </row>
    <row r="43" spans="1:35" ht="13.5" x14ac:dyDescent="0.25">
      <c r="A43" s="59" t="str">
        <f>+$A$24</f>
        <v/>
      </c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2"/>
      <c r="AA43" s="23"/>
      <c r="AB43" s="22"/>
      <c r="AC43" s="23"/>
      <c r="AE43" s="29" t="str">
        <f t="shared" si="3"/>
        <v/>
      </c>
      <c r="AG43" s="7" t="str">
        <f>+$A$24</f>
        <v/>
      </c>
      <c r="AH43" s="7" t="str">
        <f>IF(A43&lt;&gt;"",IF(AE43&lt;&gt;"",AE43,0)+IF(Y46&lt;&gt;"",Y46,0),"")</f>
        <v/>
      </c>
      <c r="AI43" s="106" t="str">
        <f>IF(AH43="","",IF(AH43&gt;0,ROUND(AH43/LARGE(AH31:AH45,1),3),0))</f>
        <v/>
      </c>
    </row>
    <row r="44" spans="1:35" ht="13.5" x14ac:dyDescent="0.25">
      <c r="A44" s="59" t="str">
        <f>+$A$25</f>
        <v/>
      </c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2"/>
      <c r="AC44" s="23"/>
      <c r="AE44" s="29" t="str">
        <f t="shared" si="3"/>
        <v/>
      </c>
      <c r="AG44" s="7" t="str">
        <f>+$A$25</f>
        <v/>
      </c>
      <c r="AH44" s="7" t="str">
        <f>IF(A44&lt;&gt;"",IF(AE44&lt;&gt;"",AE44,0)+IF(AA46&lt;&gt;"",AA46,0),"")</f>
        <v/>
      </c>
      <c r="AI44" s="106" t="str">
        <f>IF(AH44="","",IF(AH44&gt;0,ROUND(AH44/LARGE(AH31:AH45,1),3),0))</f>
        <v/>
      </c>
    </row>
    <row r="45" spans="1:35" x14ac:dyDescent="0.2">
      <c r="A45" s="59" t="str">
        <f>+$A$26</f>
        <v/>
      </c>
      <c r="C45" s="3"/>
      <c r="AE45" s="26"/>
      <c r="AG45" s="40" t="str">
        <f>+$A$26</f>
        <v/>
      </c>
      <c r="AH45" s="40" t="str">
        <f>IF(A45&lt;&gt;"",IF(AE45&lt;&gt;"",AE45,0)+IF(AC46&lt;&gt;"",AC46,0),"")</f>
        <v/>
      </c>
      <c r="AI45" s="107" t="str">
        <f>IF(AH45="","",IF(AH45&gt;0,ROUND(AH45/LARGE(AH31:AH45,1),3),0))</f>
        <v/>
      </c>
    </row>
    <row r="46" spans="1:35" s="26" customFormat="1" x14ac:dyDescent="0.2">
      <c r="C46" s="27" t="str">
        <f>IF(C30="","",SUM(C31:C44))</f>
        <v/>
      </c>
      <c r="E46" s="27" t="str">
        <f>IF(E30="","",SUM(E31:E44))</f>
        <v/>
      </c>
      <c r="G46" s="27" t="str">
        <f>IF(G30="","",SUM(G31:G44))</f>
        <v/>
      </c>
      <c r="I46" s="27" t="str">
        <f>IF(I30="","",SUM(I31:I44))</f>
        <v/>
      </c>
      <c r="K46" s="27" t="str">
        <f>IF(K30="","",SUM(K31:K44))</f>
        <v/>
      </c>
      <c r="M46" s="27" t="str">
        <f>IF(M30="","",SUM(M31:M44))</f>
        <v/>
      </c>
      <c r="O46" s="27" t="str">
        <f>IF(O30="","",SUM(O31:O44))</f>
        <v/>
      </c>
      <c r="Q46" s="27" t="str">
        <f>IF(Q30="","",SUM(Q31:Q44))</f>
        <v/>
      </c>
      <c r="S46" s="27" t="str">
        <f>IF(S30="","",SUM(S31:S44))</f>
        <v/>
      </c>
      <c r="U46" s="27" t="str">
        <f>IF(U30="","",SUM(U31:U44))</f>
        <v/>
      </c>
      <c r="W46" s="27" t="str">
        <f>IF(W30="","",SUM(W31:W44))</f>
        <v/>
      </c>
      <c r="X46" s="27"/>
      <c r="Y46" s="27" t="str">
        <f>IF(Y30="","",SUM(Y31:Y44))</f>
        <v/>
      </c>
      <c r="AA46" s="27" t="str">
        <f>IF(AA30="","",SUM(AA31:AA44))</f>
        <v/>
      </c>
      <c r="AC46" s="27" t="str">
        <f>IF(AC30="","",SUM(AC31:AC44))</f>
        <v/>
      </c>
      <c r="AG46" s="41"/>
      <c r="AH46" s="93"/>
      <c r="AI46" s="41"/>
    </row>
    <row r="47" spans="1:35" ht="24" customHeight="1" x14ac:dyDescent="0.2">
      <c r="AC47" s="8" t="str">
        <f>"Firma ("&amp;Anagrafica!B89&amp;")"</f>
        <v>Firma (Commissario 1)</v>
      </c>
      <c r="AE47" s="88"/>
      <c r="AF47" s="88"/>
      <c r="AG47" s="89"/>
      <c r="AH47" s="88"/>
      <c r="AI47" s="88"/>
    </row>
    <row r="48" spans="1:35" ht="18.75" x14ac:dyDescent="0.3">
      <c r="A48" s="19" t="str">
        <f>IF(Anagrafica!A90&lt;&gt;"",Anagrafica!A90&amp;" - "&amp;Anagrafica!B90,"")</f>
        <v>2 - Commissario 2</v>
      </c>
      <c r="B48" s="20"/>
      <c r="D48" s="1"/>
      <c r="AE48" s="90"/>
      <c r="AF48" s="90"/>
      <c r="AG48" s="91"/>
      <c r="AH48" s="90"/>
      <c r="AI48" s="90"/>
    </row>
    <row r="49" spans="1:35" s="5" customFormat="1" ht="13.5" customHeight="1" x14ac:dyDescent="0.2">
      <c r="A49" s="4" t="s">
        <v>10</v>
      </c>
      <c r="C49" s="60" t="str">
        <f>$A$13</f>
        <v/>
      </c>
      <c r="E49" s="60" t="str">
        <f>+$A$14</f>
        <v/>
      </c>
      <c r="G49" s="60" t="str">
        <f>+$A$15</f>
        <v/>
      </c>
      <c r="I49" s="60" t="str">
        <f>+$A$16</f>
        <v/>
      </c>
      <c r="K49" s="60" t="str">
        <f>+$A$17</f>
        <v/>
      </c>
      <c r="M49" s="60" t="str">
        <f>+$A$18</f>
        <v/>
      </c>
      <c r="O49" s="60" t="str">
        <f>+$A$19</f>
        <v/>
      </c>
      <c r="Q49" s="60" t="str">
        <f>+$A$20</f>
        <v/>
      </c>
      <c r="S49" s="60" t="str">
        <f>+$A$21</f>
        <v/>
      </c>
      <c r="U49" s="60" t="str">
        <f>+$A$22</f>
        <v/>
      </c>
      <c r="W49" s="60" t="str">
        <f>+$A$23</f>
        <v/>
      </c>
      <c r="Y49" s="60" t="str">
        <f>+$A$24</f>
        <v/>
      </c>
      <c r="AA49" s="60" t="str">
        <f>+$A$25</f>
        <v/>
      </c>
      <c r="AC49" s="60" t="str">
        <f>+$A$26</f>
        <v/>
      </c>
      <c r="AE49" s="26"/>
      <c r="AG49" s="4" t="s">
        <v>10</v>
      </c>
      <c r="AH49" s="5" t="s">
        <v>1</v>
      </c>
      <c r="AI49" s="5" t="s">
        <v>0</v>
      </c>
    </row>
    <row r="50" spans="1:35" ht="13.5" x14ac:dyDescent="0.25">
      <c r="A50" s="59" t="str">
        <f>+$A$12</f>
        <v/>
      </c>
      <c r="B50" s="22"/>
      <c r="C50" s="23"/>
      <c r="D50" s="22"/>
      <c r="E50" s="23"/>
      <c r="F50" s="22"/>
      <c r="G50" s="23"/>
      <c r="H50" s="22"/>
      <c r="I50" s="23"/>
      <c r="J50" s="22"/>
      <c r="K50" s="23"/>
      <c r="L50" s="22"/>
      <c r="M50" s="23"/>
      <c r="N50" s="22"/>
      <c r="O50" s="23"/>
      <c r="P50" s="22"/>
      <c r="Q50" s="23"/>
      <c r="R50" s="22"/>
      <c r="S50" s="23"/>
      <c r="T50" s="22"/>
      <c r="U50" s="23"/>
      <c r="V50" s="22"/>
      <c r="W50" s="23"/>
      <c r="X50" s="22"/>
      <c r="Y50" s="23"/>
      <c r="Z50" s="22"/>
      <c r="AA50" s="23"/>
      <c r="AB50" s="22"/>
      <c r="AC50" s="23"/>
      <c r="AE50" s="29" t="str">
        <f t="shared" ref="AE50:AE63" si="4">IF(OR(A50="",AND(A50&lt;&gt;"",A51="")),"",SUM(B50,D50,F50,H50,J50,L50,N50,P50,R50,T50,V50,X50,Z50,AB50))</f>
        <v/>
      </c>
      <c r="AG50" s="6" t="str">
        <f>+$A$12</f>
        <v/>
      </c>
      <c r="AH50" s="6" t="str">
        <f>IF(A50&lt;&gt;"",AE50,"")</f>
        <v/>
      </c>
      <c r="AI50" s="105" t="str">
        <f>IF(AH50="","",IF(AH50&gt;0,ROUND(AH50/LARGE(AH50:AH64,1),3),0))</f>
        <v/>
      </c>
    </row>
    <row r="51" spans="1:35" ht="13.5" x14ac:dyDescent="0.25">
      <c r="A51" s="59" t="str">
        <f>+$A$13</f>
        <v/>
      </c>
      <c r="B51" s="24"/>
      <c r="C51" s="24"/>
      <c r="D51" s="22"/>
      <c r="E51" s="23"/>
      <c r="F51" s="22"/>
      <c r="G51" s="23"/>
      <c r="H51" s="22"/>
      <c r="I51" s="23"/>
      <c r="J51" s="22"/>
      <c r="K51" s="23"/>
      <c r="L51" s="22"/>
      <c r="M51" s="23"/>
      <c r="N51" s="22"/>
      <c r="O51" s="23"/>
      <c r="P51" s="22"/>
      <c r="Q51" s="23"/>
      <c r="R51" s="22"/>
      <c r="S51" s="23"/>
      <c r="T51" s="22"/>
      <c r="U51" s="23"/>
      <c r="V51" s="22"/>
      <c r="W51" s="23"/>
      <c r="X51" s="22"/>
      <c r="Y51" s="23"/>
      <c r="Z51" s="22"/>
      <c r="AA51" s="23"/>
      <c r="AB51" s="22"/>
      <c r="AC51" s="23"/>
      <c r="AE51" s="29" t="str">
        <f t="shared" si="4"/>
        <v/>
      </c>
      <c r="AG51" s="7" t="str">
        <f>+$A$13</f>
        <v/>
      </c>
      <c r="AH51" s="7" t="str">
        <f>IF(A51&lt;&gt;"",IF(AE51&lt;&gt;"",AE51,0)+IF(C65&lt;&gt;"",C65,0),"")</f>
        <v/>
      </c>
      <c r="AI51" s="106" t="str">
        <f>IF(AH51="","",IF(AH51&gt;0,ROUND(AH51/LARGE(AH50:AH64,1),3),0))</f>
        <v/>
      </c>
    </row>
    <row r="52" spans="1:35" ht="13.5" x14ac:dyDescent="0.25">
      <c r="A52" s="59" t="str">
        <f>+$A$14</f>
        <v/>
      </c>
      <c r="B52" s="24"/>
      <c r="C52" s="24"/>
      <c r="D52" s="24"/>
      <c r="E52" s="24"/>
      <c r="F52" s="22"/>
      <c r="G52" s="23"/>
      <c r="H52" s="22"/>
      <c r="I52" s="23"/>
      <c r="J52" s="22"/>
      <c r="K52" s="23"/>
      <c r="L52" s="22"/>
      <c r="M52" s="23"/>
      <c r="N52" s="22"/>
      <c r="O52" s="23"/>
      <c r="P52" s="22"/>
      <c r="Q52" s="23"/>
      <c r="R52" s="22"/>
      <c r="S52" s="23"/>
      <c r="T52" s="22"/>
      <c r="U52" s="23"/>
      <c r="V52" s="22"/>
      <c r="W52" s="23"/>
      <c r="X52" s="22"/>
      <c r="Y52" s="23"/>
      <c r="Z52" s="22"/>
      <c r="AA52" s="23"/>
      <c r="AB52" s="22"/>
      <c r="AC52" s="23"/>
      <c r="AE52" s="29" t="str">
        <f t="shared" si="4"/>
        <v/>
      </c>
      <c r="AG52" s="7" t="str">
        <f>+$A$14</f>
        <v/>
      </c>
      <c r="AH52" s="7" t="str">
        <f>IF(A52&lt;&gt;"",IF(AE52&lt;&gt;"",AE52,0)+IF(E65&lt;&gt;"",E65,0),"")</f>
        <v/>
      </c>
      <c r="AI52" s="106" t="str">
        <f>IF(AH52="","",IF(AH52&gt;0,ROUND(AH52/LARGE(AH50:AH64,1),3),0))</f>
        <v/>
      </c>
    </row>
    <row r="53" spans="1:35" ht="13.5" x14ac:dyDescent="0.25">
      <c r="A53" s="59" t="str">
        <f>+$A$15</f>
        <v/>
      </c>
      <c r="B53" s="24"/>
      <c r="C53" s="24"/>
      <c r="D53" s="24"/>
      <c r="E53" s="24"/>
      <c r="F53" s="24"/>
      <c r="G53" s="24"/>
      <c r="H53" s="22"/>
      <c r="I53" s="23"/>
      <c r="J53" s="22"/>
      <c r="K53" s="23"/>
      <c r="L53" s="22"/>
      <c r="M53" s="23"/>
      <c r="N53" s="22"/>
      <c r="O53" s="23"/>
      <c r="P53" s="22"/>
      <c r="Q53" s="23"/>
      <c r="R53" s="22"/>
      <c r="S53" s="23"/>
      <c r="T53" s="22"/>
      <c r="U53" s="23"/>
      <c r="V53" s="22"/>
      <c r="W53" s="23"/>
      <c r="X53" s="22"/>
      <c r="Y53" s="23"/>
      <c r="Z53" s="22"/>
      <c r="AA53" s="23"/>
      <c r="AB53" s="22"/>
      <c r="AC53" s="23"/>
      <c r="AE53" s="29" t="str">
        <f t="shared" si="4"/>
        <v/>
      </c>
      <c r="AG53" s="7" t="str">
        <f>+$A$15</f>
        <v/>
      </c>
      <c r="AH53" s="7" t="str">
        <f>IF(A53&lt;&gt;"",IF(AE53&lt;&gt;"",AE53,0)+IF(G65&lt;&gt;"",G65,0),"")</f>
        <v/>
      </c>
      <c r="AI53" s="106" t="str">
        <f>IF(AH53="","",IF(AH53&gt;0,ROUND(AH53/LARGE(AH50:AH64,1),3),0))</f>
        <v/>
      </c>
    </row>
    <row r="54" spans="1:35" ht="13.5" x14ac:dyDescent="0.25">
      <c r="A54" s="59" t="str">
        <f>+$A$16</f>
        <v/>
      </c>
      <c r="B54" s="24"/>
      <c r="C54" s="24"/>
      <c r="D54" s="24"/>
      <c r="E54" s="24"/>
      <c r="F54" s="24"/>
      <c r="G54" s="24"/>
      <c r="H54" s="24"/>
      <c r="I54" s="24"/>
      <c r="J54" s="22"/>
      <c r="K54" s="23"/>
      <c r="L54" s="22"/>
      <c r="M54" s="23"/>
      <c r="N54" s="22"/>
      <c r="O54" s="23"/>
      <c r="P54" s="22"/>
      <c r="Q54" s="23"/>
      <c r="R54" s="22"/>
      <c r="S54" s="23"/>
      <c r="T54" s="22"/>
      <c r="U54" s="23"/>
      <c r="V54" s="22"/>
      <c r="W54" s="23"/>
      <c r="X54" s="22"/>
      <c r="Y54" s="23"/>
      <c r="Z54" s="22"/>
      <c r="AA54" s="23"/>
      <c r="AB54" s="22"/>
      <c r="AC54" s="23"/>
      <c r="AE54" s="29" t="str">
        <f t="shared" si="4"/>
        <v/>
      </c>
      <c r="AG54" s="7" t="str">
        <f>+$A$16</f>
        <v/>
      </c>
      <c r="AH54" s="7" t="str">
        <f>IF(A54&lt;&gt;"",IF(AE54&lt;&gt;"",AE54,0)+IF(I65&lt;&gt;"",I65,0),"")</f>
        <v/>
      </c>
      <c r="AI54" s="106" t="str">
        <f>IF(AH54="","",IF(AH54&gt;0,ROUND(AH54/LARGE(AH50:AH64,1),3),0))</f>
        <v/>
      </c>
    </row>
    <row r="55" spans="1:35" ht="13.5" x14ac:dyDescent="0.25">
      <c r="A55" s="59" t="str">
        <f>+$A$17</f>
        <v/>
      </c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2"/>
      <c r="M55" s="23"/>
      <c r="N55" s="22"/>
      <c r="O55" s="23"/>
      <c r="P55" s="22"/>
      <c r="Q55" s="23"/>
      <c r="R55" s="22"/>
      <c r="S55" s="23"/>
      <c r="T55" s="22"/>
      <c r="U55" s="23"/>
      <c r="V55" s="22"/>
      <c r="W55" s="23"/>
      <c r="X55" s="22"/>
      <c r="Y55" s="23"/>
      <c r="Z55" s="22"/>
      <c r="AA55" s="23"/>
      <c r="AB55" s="22"/>
      <c r="AC55" s="23"/>
      <c r="AE55" s="29" t="str">
        <f t="shared" si="4"/>
        <v/>
      </c>
      <c r="AG55" s="7" t="str">
        <f>+$A$17</f>
        <v/>
      </c>
      <c r="AH55" s="7" t="str">
        <f>IF(A55&lt;&gt;"",IF(AE55&lt;&gt;"",AE55,0)+IF(K65&lt;&gt;"",K65,0),"")</f>
        <v/>
      </c>
      <c r="AI55" s="106" t="str">
        <f>IF(AH55="","",IF(AH55&gt;0,ROUND(AH55/LARGE(AH50:AH64,1),3),0))</f>
        <v/>
      </c>
    </row>
    <row r="56" spans="1:35" ht="13.5" x14ac:dyDescent="0.25">
      <c r="A56" s="59" t="str">
        <f>+$A$18</f>
        <v/>
      </c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2"/>
      <c r="O56" s="23"/>
      <c r="P56" s="22"/>
      <c r="Q56" s="23"/>
      <c r="R56" s="22"/>
      <c r="S56" s="23"/>
      <c r="T56" s="22"/>
      <c r="U56" s="23"/>
      <c r="V56" s="22"/>
      <c r="W56" s="23"/>
      <c r="X56" s="22"/>
      <c r="Y56" s="23"/>
      <c r="Z56" s="22"/>
      <c r="AA56" s="23"/>
      <c r="AB56" s="22"/>
      <c r="AC56" s="23"/>
      <c r="AE56" s="29" t="str">
        <f t="shared" si="4"/>
        <v/>
      </c>
      <c r="AG56" s="7" t="str">
        <f>+$A$18</f>
        <v/>
      </c>
      <c r="AH56" s="7" t="str">
        <f>IF(A56&lt;&gt;"",IF(AE56&lt;&gt;"",AE56,0)+IF(M65&lt;&gt;"",M65,0),"")</f>
        <v/>
      </c>
      <c r="AI56" s="106" t="str">
        <f>IF(AH56="","",IF(AH56&gt;0,ROUND(AH56/LARGE(AH50:AH64,1),3),0))</f>
        <v/>
      </c>
    </row>
    <row r="57" spans="1:35" ht="13.5" x14ac:dyDescent="0.25">
      <c r="A57" s="59" t="str">
        <f>+$A$19</f>
        <v/>
      </c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2"/>
      <c r="Q57" s="23"/>
      <c r="R57" s="22"/>
      <c r="S57" s="23"/>
      <c r="T57" s="22"/>
      <c r="U57" s="23"/>
      <c r="V57" s="22"/>
      <c r="W57" s="23"/>
      <c r="X57" s="22"/>
      <c r="Y57" s="23"/>
      <c r="Z57" s="22"/>
      <c r="AA57" s="23"/>
      <c r="AB57" s="22"/>
      <c r="AC57" s="23"/>
      <c r="AE57" s="29" t="str">
        <f t="shared" si="4"/>
        <v/>
      </c>
      <c r="AG57" s="7" t="str">
        <f>+$A$19</f>
        <v/>
      </c>
      <c r="AH57" s="7" t="str">
        <f>IF(A57&lt;&gt;"",IF(AE57&lt;&gt;"",AE57,0)+IF(O65&lt;&gt;"",O65,0),"")</f>
        <v/>
      </c>
      <c r="AI57" s="106" t="str">
        <f>IF(AH57="","",IF(AH57&gt;0,ROUND(AH57/LARGE(AH50:AH64,1),3),0))</f>
        <v/>
      </c>
    </row>
    <row r="58" spans="1:35" ht="13.5" x14ac:dyDescent="0.25">
      <c r="A58" s="59" t="str">
        <f>+$A$20</f>
        <v/>
      </c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2"/>
      <c r="S58" s="23"/>
      <c r="T58" s="22"/>
      <c r="U58" s="23"/>
      <c r="V58" s="22"/>
      <c r="W58" s="23"/>
      <c r="X58" s="22"/>
      <c r="Y58" s="23"/>
      <c r="Z58" s="22"/>
      <c r="AA58" s="23"/>
      <c r="AB58" s="22"/>
      <c r="AC58" s="23"/>
      <c r="AE58" s="29" t="str">
        <f t="shared" si="4"/>
        <v/>
      </c>
      <c r="AG58" s="7" t="str">
        <f>+$A$20</f>
        <v/>
      </c>
      <c r="AH58" s="7" t="str">
        <f>IF(A58&lt;&gt;"",IF(AE58&lt;&gt;"",AE58,0)+IF(Q65&lt;&gt;"",Q65,0),"")</f>
        <v/>
      </c>
      <c r="AI58" s="106" t="str">
        <f>IF(AH58="","",IF(AH58&gt;0,ROUND(AH58/LARGE(AH50:AH64,1),3),0))</f>
        <v/>
      </c>
    </row>
    <row r="59" spans="1:35" ht="13.5" x14ac:dyDescent="0.25">
      <c r="A59" s="59" t="str">
        <f>+$A$21</f>
        <v/>
      </c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2"/>
      <c r="U59" s="23"/>
      <c r="V59" s="22"/>
      <c r="W59" s="23"/>
      <c r="X59" s="22"/>
      <c r="Y59" s="23"/>
      <c r="Z59" s="22"/>
      <c r="AA59" s="23"/>
      <c r="AB59" s="22"/>
      <c r="AC59" s="23"/>
      <c r="AE59" s="29" t="str">
        <f t="shared" si="4"/>
        <v/>
      </c>
      <c r="AG59" s="7" t="str">
        <f>+$A$21</f>
        <v/>
      </c>
      <c r="AH59" s="7" t="str">
        <f>IF(A59&lt;&gt;"",IF(AE59&lt;&gt;"",AE59,0)+IF(S65&lt;&gt;"",S65,0),"")</f>
        <v/>
      </c>
      <c r="AI59" s="106" t="str">
        <f>IF(AH59="","",IF(AH59&gt;0,ROUND(AH59/LARGE(AH50:AH64,1),3),0))</f>
        <v/>
      </c>
    </row>
    <row r="60" spans="1:35" ht="13.5" x14ac:dyDescent="0.25">
      <c r="A60" s="59" t="str">
        <f>+$A$22</f>
        <v/>
      </c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2"/>
      <c r="W60" s="23"/>
      <c r="X60" s="22"/>
      <c r="Y60" s="23"/>
      <c r="Z60" s="22"/>
      <c r="AA60" s="23"/>
      <c r="AB60" s="22"/>
      <c r="AC60" s="23"/>
      <c r="AE60" s="29" t="str">
        <f t="shared" si="4"/>
        <v/>
      </c>
      <c r="AG60" s="7" t="str">
        <f>+$A$22</f>
        <v/>
      </c>
      <c r="AH60" s="7" t="str">
        <f>IF(A60&lt;&gt;"",IF(AE60&lt;&gt;"",AE60,0)+IF(U65&lt;&gt;"",U65,0),"")</f>
        <v/>
      </c>
      <c r="AI60" s="106" t="str">
        <f>IF(AH60="","",IF(AH60&gt;0,ROUND(AH60/LARGE(AH50:AH64,1),3),0))</f>
        <v/>
      </c>
    </row>
    <row r="61" spans="1:35" ht="13.5" x14ac:dyDescent="0.25">
      <c r="A61" s="59" t="str">
        <f>+$A$23</f>
        <v/>
      </c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2"/>
      <c r="Y61" s="23"/>
      <c r="Z61" s="22"/>
      <c r="AA61" s="23"/>
      <c r="AB61" s="22"/>
      <c r="AC61" s="23"/>
      <c r="AE61" s="29" t="str">
        <f t="shared" si="4"/>
        <v/>
      </c>
      <c r="AG61" s="7" t="str">
        <f>+$A$23</f>
        <v/>
      </c>
      <c r="AH61" s="7" t="str">
        <f>IF(A61&lt;&gt;"",IF(AE61&lt;&gt;"",AE61,0)+IF(W65&lt;&gt;"",W65,0),"")</f>
        <v/>
      </c>
      <c r="AI61" s="106" t="str">
        <f>IF(AH61="","",IF(AH61&gt;0,ROUND(AH61/LARGE(AH50:AH64,1),3),0))</f>
        <v/>
      </c>
    </row>
    <row r="62" spans="1:35" ht="13.5" x14ac:dyDescent="0.25">
      <c r="A62" s="59" t="str">
        <f>+$A$24</f>
        <v/>
      </c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2"/>
      <c r="AA62" s="23"/>
      <c r="AB62" s="22"/>
      <c r="AC62" s="23"/>
      <c r="AE62" s="29" t="str">
        <f t="shared" si="4"/>
        <v/>
      </c>
      <c r="AG62" s="7" t="str">
        <f>+$A$24</f>
        <v/>
      </c>
      <c r="AH62" s="7" t="str">
        <f>IF(A62&lt;&gt;"",IF(AE62&lt;&gt;"",AE62,0)+IF(Y65&lt;&gt;"",Y65,0),"")</f>
        <v/>
      </c>
      <c r="AI62" s="106" t="str">
        <f>IF(AH62="","",IF(AH62&gt;0,ROUND(AH62/LARGE(AH50:AH64,1),3),0))</f>
        <v/>
      </c>
    </row>
    <row r="63" spans="1:35" ht="13.5" x14ac:dyDescent="0.25">
      <c r="A63" s="59" t="str">
        <f>+$A$25</f>
        <v/>
      </c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2"/>
      <c r="AC63" s="23"/>
      <c r="AE63" s="29" t="str">
        <f t="shared" si="4"/>
        <v/>
      </c>
      <c r="AG63" s="7" t="str">
        <f>+$A$25</f>
        <v/>
      </c>
      <c r="AH63" s="7" t="str">
        <f>IF(A63&lt;&gt;"",IF(AE63&lt;&gt;"",AE63,0)+IF(AA65&lt;&gt;"",AA65,0),"")</f>
        <v/>
      </c>
      <c r="AI63" s="106" t="str">
        <f>IF(AH63="","",IF(AH63&gt;0,ROUND(AH63/LARGE(AH50:AH64,1),3),0))</f>
        <v/>
      </c>
    </row>
    <row r="64" spans="1:35" x14ac:dyDescent="0.2">
      <c r="A64" s="59" t="str">
        <f>+$A$26</f>
        <v/>
      </c>
      <c r="C64" s="3"/>
      <c r="AE64" s="26"/>
      <c r="AG64" s="40" t="str">
        <f>+$A$26</f>
        <v/>
      </c>
      <c r="AH64" s="40" t="str">
        <f>IF(A64&lt;&gt;"",IF(AE64&lt;&gt;"",AE64,0)+IF(AC65&lt;&gt;"",AC65,0),"")</f>
        <v/>
      </c>
      <c r="AI64" s="107" t="str">
        <f>IF(AH64="","",IF(AH64&gt;0,ROUND(AH64/LARGE(AH50:AH64,1),3),0))</f>
        <v/>
      </c>
    </row>
    <row r="65" spans="1:35" s="26" customFormat="1" x14ac:dyDescent="0.2">
      <c r="C65" s="27" t="str">
        <f>IF(C49="","",SUM(C50:C63))</f>
        <v/>
      </c>
      <c r="E65" s="27" t="str">
        <f>IF(E49="","",SUM(E50:E63))</f>
        <v/>
      </c>
      <c r="G65" s="27" t="str">
        <f>IF(G49="","",SUM(G50:G63))</f>
        <v/>
      </c>
      <c r="I65" s="27" t="str">
        <f>IF(I49="","",SUM(I50:I63))</f>
        <v/>
      </c>
      <c r="K65" s="27" t="str">
        <f>IF(K49="","",SUM(K50:K63))</f>
        <v/>
      </c>
      <c r="M65" s="27" t="str">
        <f>IF(M49="","",SUM(M50:M63))</f>
        <v/>
      </c>
      <c r="O65" s="27" t="str">
        <f>IF(O49="","",SUM(O50:O63))</f>
        <v/>
      </c>
      <c r="Q65" s="27" t="str">
        <f>IF(Q49="","",SUM(Q50:Q63))</f>
        <v/>
      </c>
      <c r="S65" s="27" t="str">
        <f>IF(S49="","",SUM(S50:S63))</f>
        <v/>
      </c>
      <c r="U65" s="27" t="str">
        <f>IF(U49="","",SUM(U50:U63))</f>
        <v/>
      </c>
      <c r="W65" s="27" t="str">
        <f>IF(W49="","",SUM(W50:W63))</f>
        <v/>
      </c>
      <c r="X65" s="27"/>
      <c r="Y65" s="27" t="str">
        <f>IF(Y49="","",SUM(Y50:Y63))</f>
        <v/>
      </c>
      <c r="AA65" s="27" t="str">
        <f>IF(AA49="","",SUM(AA50:AA63))</f>
        <v/>
      </c>
      <c r="AC65" s="27" t="str">
        <f>IF(AC49="","",SUM(AC50:AC63))</f>
        <v/>
      </c>
      <c r="AG65" s="41"/>
      <c r="AH65" s="93"/>
      <c r="AI65" s="41"/>
    </row>
    <row r="66" spans="1:35" ht="24" customHeight="1" x14ac:dyDescent="0.2">
      <c r="AC66" s="8" t="str">
        <f>"Firma ("&amp;Anagrafica!B90&amp;")"</f>
        <v>Firma (Commissario 2)</v>
      </c>
      <c r="AE66" s="88"/>
      <c r="AF66" s="88"/>
      <c r="AG66" s="89"/>
      <c r="AH66" s="88"/>
      <c r="AI66" s="88"/>
    </row>
    <row r="67" spans="1:35" ht="18.75" x14ac:dyDescent="0.3">
      <c r="A67" s="19" t="str">
        <f>IF(Anagrafica!A91&lt;&gt;"",Anagrafica!A91&amp;" - "&amp;Anagrafica!B91,"")</f>
        <v>3 - Commissario 3</v>
      </c>
      <c r="B67" s="20"/>
      <c r="D67" s="1"/>
    </row>
    <row r="68" spans="1:35" s="5" customFormat="1" ht="13.5" customHeight="1" x14ac:dyDescent="0.2">
      <c r="A68" s="4" t="s">
        <v>10</v>
      </c>
      <c r="C68" s="60" t="str">
        <f>$A$13</f>
        <v/>
      </c>
      <c r="E68" s="60" t="str">
        <f>+$A$14</f>
        <v/>
      </c>
      <c r="G68" s="60" t="str">
        <f>+$A$15</f>
        <v/>
      </c>
      <c r="I68" s="60" t="str">
        <f>+$A$16</f>
        <v/>
      </c>
      <c r="K68" s="60" t="str">
        <f>+$A$17</f>
        <v/>
      </c>
      <c r="M68" s="60" t="str">
        <f>+$A$18</f>
        <v/>
      </c>
      <c r="O68" s="60" t="str">
        <f>+$A$19</f>
        <v/>
      </c>
      <c r="Q68" s="60" t="str">
        <f>+$A$20</f>
        <v/>
      </c>
      <c r="S68" s="60" t="str">
        <f>+$A$21</f>
        <v/>
      </c>
      <c r="U68" s="60" t="str">
        <f>+$A$22</f>
        <v/>
      </c>
      <c r="W68" s="60" t="str">
        <f>+$A$23</f>
        <v/>
      </c>
      <c r="Y68" s="60" t="str">
        <f>+$A$24</f>
        <v/>
      </c>
      <c r="AA68" s="60" t="str">
        <f>+$A$25</f>
        <v/>
      </c>
      <c r="AC68" s="60" t="str">
        <f>+$A$26</f>
        <v/>
      </c>
      <c r="AE68" s="26"/>
      <c r="AG68" s="4" t="s">
        <v>10</v>
      </c>
      <c r="AH68" s="5" t="s">
        <v>1</v>
      </c>
      <c r="AI68" s="5" t="s">
        <v>0</v>
      </c>
    </row>
    <row r="69" spans="1:35" ht="13.5" x14ac:dyDescent="0.25">
      <c r="A69" s="59" t="str">
        <f>+$A$12</f>
        <v/>
      </c>
      <c r="B69" s="22"/>
      <c r="C69" s="23"/>
      <c r="D69" s="22"/>
      <c r="E69" s="23"/>
      <c r="F69" s="22"/>
      <c r="G69" s="23"/>
      <c r="H69" s="22"/>
      <c r="I69" s="23"/>
      <c r="J69" s="22"/>
      <c r="K69" s="23"/>
      <c r="L69" s="22"/>
      <c r="M69" s="23"/>
      <c r="N69" s="22"/>
      <c r="O69" s="23"/>
      <c r="P69" s="22"/>
      <c r="Q69" s="23"/>
      <c r="R69" s="22"/>
      <c r="S69" s="23"/>
      <c r="T69" s="22"/>
      <c r="U69" s="23"/>
      <c r="V69" s="22"/>
      <c r="W69" s="23"/>
      <c r="X69" s="22"/>
      <c r="Y69" s="23"/>
      <c r="Z69" s="22"/>
      <c r="AA69" s="23"/>
      <c r="AB69" s="22"/>
      <c r="AC69" s="23"/>
      <c r="AE69" s="29" t="str">
        <f t="shared" ref="AE69:AE82" si="5">IF(OR(A69="",AND(A69&lt;&gt;"",A70="")),"",SUM(B69,D69,F69,H69,J69,L69,N69,P69,R69,T69,V69,X69,Z69,AB69))</f>
        <v/>
      </c>
      <c r="AG69" s="6" t="str">
        <f>+$A$12</f>
        <v/>
      </c>
      <c r="AH69" s="6" t="str">
        <f>IF(A69&lt;&gt;"",AE69,"")</f>
        <v/>
      </c>
      <c r="AI69" s="105" t="str">
        <f>IF(AH69="","",IF(AH69&gt;0,ROUND(AH69/LARGE(AH69:AH83,1),3),0))</f>
        <v/>
      </c>
    </row>
    <row r="70" spans="1:35" ht="13.5" x14ac:dyDescent="0.25">
      <c r="A70" s="59" t="str">
        <f>+$A$13</f>
        <v/>
      </c>
      <c r="B70" s="24"/>
      <c r="C70" s="24"/>
      <c r="D70" s="22"/>
      <c r="E70" s="23"/>
      <c r="F70" s="22"/>
      <c r="G70" s="23"/>
      <c r="H70" s="22"/>
      <c r="I70" s="23"/>
      <c r="J70" s="22"/>
      <c r="K70" s="23"/>
      <c r="L70" s="22"/>
      <c r="M70" s="23"/>
      <c r="N70" s="22"/>
      <c r="O70" s="23"/>
      <c r="P70" s="22"/>
      <c r="Q70" s="23"/>
      <c r="R70" s="22"/>
      <c r="S70" s="23"/>
      <c r="T70" s="22"/>
      <c r="U70" s="23"/>
      <c r="V70" s="22"/>
      <c r="W70" s="23"/>
      <c r="X70" s="22"/>
      <c r="Y70" s="23"/>
      <c r="Z70" s="22"/>
      <c r="AA70" s="23"/>
      <c r="AB70" s="22"/>
      <c r="AC70" s="23"/>
      <c r="AE70" s="29" t="str">
        <f t="shared" si="5"/>
        <v/>
      </c>
      <c r="AG70" s="7" t="str">
        <f>+$A$13</f>
        <v/>
      </c>
      <c r="AH70" s="7" t="str">
        <f>IF(A70&lt;&gt;"",IF(AE70&lt;&gt;"",AE70,0)+IF(C84&lt;&gt;"",C84,0),"")</f>
        <v/>
      </c>
      <c r="AI70" s="106" t="str">
        <f>IF(AH70="","",IF(AH70&gt;0,ROUND(AH70/LARGE(AH69:AH83,1),3),0))</f>
        <v/>
      </c>
    </row>
    <row r="71" spans="1:35" ht="13.5" x14ac:dyDescent="0.25">
      <c r="A71" s="59" t="str">
        <f>+$A$14</f>
        <v/>
      </c>
      <c r="B71" s="24"/>
      <c r="C71" s="24"/>
      <c r="D71" s="24"/>
      <c r="E71" s="24"/>
      <c r="F71" s="22"/>
      <c r="G71" s="23"/>
      <c r="H71" s="22"/>
      <c r="I71" s="23"/>
      <c r="J71" s="22"/>
      <c r="K71" s="23"/>
      <c r="L71" s="22"/>
      <c r="M71" s="23"/>
      <c r="N71" s="22"/>
      <c r="O71" s="23"/>
      <c r="P71" s="22"/>
      <c r="Q71" s="23"/>
      <c r="R71" s="22"/>
      <c r="S71" s="23"/>
      <c r="T71" s="22"/>
      <c r="U71" s="23"/>
      <c r="V71" s="22"/>
      <c r="W71" s="23"/>
      <c r="X71" s="22"/>
      <c r="Y71" s="23"/>
      <c r="Z71" s="22"/>
      <c r="AA71" s="23"/>
      <c r="AB71" s="22"/>
      <c r="AC71" s="23"/>
      <c r="AE71" s="29" t="str">
        <f t="shared" si="5"/>
        <v/>
      </c>
      <c r="AG71" s="7" t="str">
        <f>+$A$14</f>
        <v/>
      </c>
      <c r="AH71" s="7" t="str">
        <f>IF(A71&lt;&gt;"",IF(AE71&lt;&gt;"",AE71,0)+IF(E84&lt;&gt;"",E84,0),"")</f>
        <v/>
      </c>
      <c r="AI71" s="106" t="str">
        <f>IF(AH71="","",IF(AH71&gt;0,ROUND(AH71/LARGE(AH69:AH83,1),3),0))</f>
        <v/>
      </c>
    </row>
    <row r="72" spans="1:35" ht="13.5" x14ac:dyDescent="0.25">
      <c r="A72" s="59" t="str">
        <f>+$A$15</f>
        <v/>
      </c>
      <c r="B72" s="24"/>
      <c r="C72" s="24"/>
      <c r="D72" s="24"/>
      <c r="E72" s="24"/>
      <c r="F72" s="24"/>
      <c r="G72" s="24"/>
      <c r="H72" s="22"/>
      <c r="I72" s="23"/>
      <c r="J72" s="22"/>
      <c r="K72" s="23"/>
      <c r="L72" s="22"/>
      <c r="M72" s="23"/>
      <c r="N72" s="22"/>
      <c r="O72" s="23"/>
      <c r="P72" s="22"/>
      <c r="Q72" s="23"/>
      <c r="R72" s="22"/>
      <c r="S72" s="23"/>
      <c r="T72" s="22"/>
      <c r="U72" s="23"/>
      <c r="V72" s="22"/>
      <c r="W72" s="23"/>
      <c r="X72" s="22"/>
      <c r="Y72" s="23"/>
      <c r="Z72" s="22"/>
      <c r="AA72" s="23"/>
      <c r="AB72" s="22"/>
      <c r="AC72" s="23"/>
      <c r="AE72" s="29" t="str">
        <f t="shared" si="5"/>
        <v/>
      </c>
      <c r="AG72" s="7" t="str">
        <f>+$A$15</f>
        <v/>
      </c>
      <c r="AH72" s="7" t="str">
        <f>IF(A72&lt;&gt;"",IF(AE72&lt;&gt;"",AE72,0)+IF(G84&lt;&gt;"",G84,0),"")</f>
        <v/>
      </c>
      <c r="AI72" s="106" t="str">
        <f>IF(AH72="","",IF(AH72&gt;0,ROUND(AH72/LARGE(AH69:AH83,1),3),0))</f>
        <v/>
      </c>
    </row>
    <row r="73" spans="1:35" ht="13.5" x14ac:dyDescent="0.25">
      <c r="A73" s="59" t="str">
        <f>+$A$16</f>
        <v/>
      </c>
      <c r="B73" s="24"/>
      <c r="C73" s="24"/>
      <c r="D73" s="24"/>
      <c r="E73" s="24"/>
      <c r="F73" s="24"/>
      <c r="G73" s="24"/>
      <c r="H73" s="24"/>
      <c r="I73" s="24"/>
      <c r="J73" s="22"/>
      <c r="K73" s="23"/>
      <c r="L73" s="22"/>
      <c r="M73" s="23"/>
      <c r="N73" s="22"/>
      <c r="O73" s="23"/>
      <c r="P73" s="22"/>
      <c r="Q73" s="23"/>
      <c r="R73" s="22"/>
      <c r="S73" s="23"/>
      <c r="T73" s="22"/>
      <c r="U73" s="23"/>
      <c r="V73" s="22"/>
      <c r="W73" s="23"/>
      <c r="X73" s="22"/>
      <c r="Y73" s="23"/>
      <c r="Z73" s="22"/>
      <c r="AA73" s="23"/>
      <c r="AB73" s="22"/>
      <c r="AC73" s="23"/>
      <c r="AE73" s="29" t="str">
        <f t="shared" si="5"/>
        <v/>
      </c>
      <c r="AG73" s="7" t="str">
        <f>+$A$16</f>
        <v/>
      </c>
      <c r="AH73" s="7" t="str">
        <f>IF(A73&lt;&gt;"",IF(AE73&lt;&gt;"",AE73,0)+IF(I84&lt;&gt;"",I84,0),"")</f>
        <v/>
      </c>
      <c r="AI73" s="106" t="str">
        <f>IF(AH73="","",IF(AH73&gt;0,ROUND(AH73/LARGE(AH69:AH83,1),3),0))</f>
        <v/>
      </c>
    </row>
    <row r="74" spans="1:35" ht="13.5" x14ac:dyDescent="0.25">
      <c r="A74" s="59" t="str">
        <f>+$A$17</f>
        <v/>
      </c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2"/>
      <c r="M74" s="23"/>
      <c r="N74" s="22"/>
      <c r="O74" s="23"/>
      <c r="P74" s="22"/>
      <c r="Q74" s="23"/>
      <c r="R74" s="22"/>
      <c r="S74" s="23"/>
      <c r="T74" s="22"/>
      <c r="U74" s="23"/>
      <c r="V74" s="22"/>
      <c r="W74" s="23"/>
      <c r="X74" s="22"/>
      <c r="Y74" s="23"/>
      <c r="Z74" s="22"/>
      <c r="AA74" s="23"/>
      <c r="AB74" s="22"/>
      <c r="AC74" s="23"/>
      <c r="AE74" s="29" t="str">
        <f t="shared" si="5"/>
        <v/>
      </c>
      <c r="AG74" s="7" t="str">
        <f>+$A$17</f>
        <v/>
      </c>
      <c r="AH74" s="7" t="str">
        <f>IF(A74&lt;&gt;"",IF(AE74&lt;&gt;"",AE74,0)+IF(K84&lt;&gt;"",K84,0),"")</f>
        <v/>
      </c>
      <c r="AI74" s="106" t="str">
        <f>IF(AH74="","",IF(AH74&gt;0,ROUND(AH74/LARGE(AH69:AH83,1),3),0))</f>
        <v/>
      </c>
    </row>
    <row r="75" spans="1:35" ht="13.5" x14ac:dyDescent="0.25">
      <c r="A75" s="59" t="str">
        <f>+$A$18</f>
        <v/>
      </c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2"/>
      <c r="O75" s="23"/>
      <c r="P75" s="22"/>
      <c r="Q75" s="23"/>
      <c r="R75" s="22"/>
      <c r="S75" s="23"/>
      <c r="T75" s="22"/>
      <c r="U75" s="23"/>
      <c r="V75" s="22"/>
      <c r="W75" s="23"/>
      <c r="X75" s="22"/>
      <c r="Y75" s="23"/>
      <c r="Z75" s="22"/>
      <c r="AA75" s="23"/>
      <c r="AB75" s="22"/>
      <c r="AC75" s="23"/>
      <c r="AE75" s="29" t="str">
        <f t="shared" si="5"/>
        <v/>
      </c>
      <c r="AG75" s="7" t="str">
        <f>+$A$18</f>
        <v/>
      </c>
      <c r="AH75" s="7" t="str">
        <f>IF(A75&lt;&gt;"",IF(AE75&lt;&gt;"",AE75,0)+IF(M84&lt;&gt;"",M84,0),"")</f>
        <v/>
      </c>
      <c r="AI75" s="106" t="str">
        <f>IF(AH75="","",IF(AH75&gt;0,ROUND(AH75/LARGE(AH69:AH83,1),3),0))</f>
        <v/>
      </c>
    </row>
    <row r="76" spans="1:35" ht="13.5" x14ac:dyDescent="0.25">
      <c r="A76" s="59" t="str">
        <f>+$A$19</f>
        <v/>
      </c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2"/>
      <c r="Q76" s="23"/>
      <c r="R76" s="22"/>
      <c r="S76" s="23"/>
      <c r="T76" s="22"/>
      <c r="U76" s="23"/>
      <c r="V76" s="22"/>
      <c r="W76" s="23"/>
      <c r="X76" s="22"/>
      <c r="Y76" s="23"/>
      <c r="Z76" s="22"/>
      <c r="AA76" s="23"/>
      <c r="AB76" s="22"/>
      <c r="AC76" s="23"/>
      <c r="AE76" s="29" t="str">
        <f t="shared" si="5"/>
        <v/>
      </c>
      <c r="AG76" s="7" t="str">
        <f>+$A$19</f>
        <v/>
      </c>
      <c r="AH76" s="7" t="str">
        <f>IF(A76&lt;&gt;"",IF(AE76&lt;&gt;"",AE76,0)+IF(O84&lt;&gt;"",O84,0),"")</f>
        <v/>
      </c>
      <c r="AI76" s="106" t="str">
        <f>IF(AH76="","",IF(AH76&gt;0,ROUND(AH76/LARGE(AH69:AH83,1),3),0))</f>
        <v/>
      </c>
    </row>
    <row r="77" spans="1:35" ht="13.5" x14ac:dyDescent="0.25">
      <c r="A77" s="59" t="str">
        <f>+$A$20</f>
        <v/>
      </c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2"/>
      <c r="S77" s="23"/>
      <c r="T77" s="22"/>
      <c r="U77" s="23"/>
      <c r="V77" s="22"/>
      <c r="W77" s="23"/>
      <c r="X77" s="22"/>
      <c r="Y77" s="23"/>
      <c r="Z77" s="22"/>
      <c r="AA77" s="23"/>
      <c r="AB77" s="22"/>
      <c r="AC77" s="23"/>
      <c r="AE77" s="29" t="str">
        <f t="shared" si="5"/>
        <v/>
      </c>
      <c r="AG77" s="7" t="str">
        <f>+$A$20</f>
        <v/>
      </c>
      <c r="AH77" s="7" t="str">
        <f>IF(A77&lt;&gt;"",IF(AE77&lt;&gt;"",AE77,0)+IF(Q84&lt;&gt;"",Q84,0),"")</f>
        <v/>
      </c>
      <c r="AI77" s="106" t="str">
        <f>IF(AH77="","",IF(AH77&gt;0,ROUND(AH77/LARGE(AH69:AH83,1),3),0))</f>
        <v/>
      </c>
    </row>
    <row r="78" spans="1:35" ht="13.5" x14ac:dyDescent="0.25">
      <c r="A78" s="59" t="str">
        <f>+$A$21</f>
        <v/>
      </c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2"/>
      <c r="U78" s="23"/>
      <c r="V78" s="22"/>
      <c r="W78" s="23"/>
      <c r="X78" s="22"/>
      <c r="Y78" s="23"/>
      <c r="Z78" s="22"/>
      <c r="AA78" s="23"/>
      <c r="AB78" s="22"/>
      <c r="AC78" s="23"/>
      <c r="AE78" s="29" t="str">
        <f t="shared" si="5"/>
        <v/>
      </c>
      <c r="AG78" s="7" t="str">
        <f>+$A$21</f>
        <v/>
      </c>
      <c r="AH78" s="7" t="str">
        <f>IF(A78&lt;&gt;"",IF(AE78&lt;&gt;"",AE78,0)+IF(S84&lt;&gt;"",S84,0),"")</f>
        <v/>
      </c>
      <c r="AI78" s="106" t="str">
        <f>IF(AH78="","",IF(AH78&gt;0,ROUND(AH78/LARGE(AH69:AH83,1),3),0))</f>
        <v/>
      </c>
    </row>
    <row r="79" spans="1:35" ht="13.5" x14ac:dyDescent="0.25">
      <c r="A79" s="59" t="str">
        <f>+$A$22</f>
        <v/>
      </c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2"/>
      <c r="W79" s="23"/>
      <c r="X79" s="22"/>
      <c r="Y79" s="23"/>
      <c r="Z79" s="22"/>
      <c r="AA79" s="23"/>
      <c r="AB79" s="22"/>
      <c r="AC79" s="23"/>
      <c r="AE79" s="29" t="str">
        <f t="shared" si="5"/>
        <v/>
      </c>
      <c r="AG79" s="7" t="str">
        <f>+$A$22</f>
        <v/>
      </c>
      <c r="AH79" s="7" t="str">
        <f>IF(A79&lt;&gt;"",IF(AE79&lt;&gt;"",AE79,0)+IF(U84&lt;&gt;"",U84,0),"")</f>
        <v/>
      </c>
      <c r="AI79" s="106" t="str">
        <f>IF(AH79="","",IF(AH79&gt;0,ROUND(AH79/LARGE(AH69:AH83,1),3),0))</f>
        <v/>
      </c>
    </row>
    <row r="80" spans="1:35" ht="13.5" x14ac:dyDescent="0.25">
      <c r="A80" s="59" t="str">
        <f>+$A$23</f>
        <v/>
      </c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2"/>
      <c r="Y80" s="23"/>
      <c r="Z80" s="22"/>
      <c r="AA80" s="23"/>
      <c r="AB80" s="22"/>
      <c r="AC80" s="23"/>
      <c r="AE80" s="29" t="str">
        <f t="shared" si="5"/>
        <v/>
      </c>
      <c r="AG80" s="7" t="str">
        <f>+$A$23</f>
        <v/>
      </c>
      <c r="AH80" s="7" t="str">
        <f>IF(A80&lt;&gt;"",IF(AE80&lt;&gt;"",AE80,0)+IF(W84&lt;&gt;"",W84,0),"")</f>
        <v/>
      </c>
      <c r="AI80" s="106" t="str">
        <f>IF(AH80="","",IF(AH80&gt;0,ROUND(AH80/LARGE(AH69:AH83,1),3),0))</f>
        <v/>
      </c>
    </row>
    <row r="81" spans="1:35" ht="13.5" x14ac:dyDescent="0.25">
      <c r="A81" s="59" t="str">
        <f>+$A$24</f>
        <v/>
      </c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2"/>
      <c r="AA81" s="23"/>
      <c r="AB81" s="22"/>
      <c r="AC81" s="23"/>
      <c r="AE81" s="29" t="str">
        <f t="shared" si="5"/>
        <v/>
      </c>
      <c r="AG81" s="7" t="str">
        <f>+$A$24</f>
        <v/>
      </c>
      <c r="AH81" s="7" t="str">
        <f>IF(A81&lt;&gt;"",IF(AE81&lt;&gt;"",AE81,0)+IF(Y84&lt;&gt;"",Y84,0),"")</f>
        <v/>
      </c>
      <c r="AI81" s="106" t="str">
        <f>IF(AH81="","",IF(AH81&gt;0,ROUND(AH81/LARGE(AH69:AH83,1),3),0))</f>
        <v/>
      </c>
    </row>
    <row r="82" spans="1:35" ht="13.5" x14ac:dyDescent="0.25">
      <c r="A82" s="59" t="str">
        <f>+$A$25</f>
        <v/>
      </c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2"/>
      <c r="AC82" s="23"/>
      <c r="AE82" s="29" t="str">
        <f t="shared" si="5"/>
        <v/>
      </c>
      <c r="AG82" s="7" t="str">
        <f>+$A$25</f>
        <v/>
      </c>
      <c r="AH82" s="7" t="str">
        <f>IF(A82&lt;&gt;"",IF(AE82&lt;&gt;"",AE82,0)+IF(AA84&lt;&gt;"",AA84,0),"")</f>
        <v/>
      </c>
      <c r="AI82" s="106" t="str">
        <f>IF(AH82="","",IF(AH82&gt;0,ROUND(AH82/LARGE(AH69:AH83,1),3),0))</f>
        <v/>
      </c>
    </row>
    <row r="83" spans="1:35" x14ac:dyDescent="0.2">
      <c r="A83" s="59" t="str">
        <f>+$A$26</f>
        <v/>
      </c>
      <c r="C83" s="3"/>
      <c r="AE83" s="26"/>
      <c r="AG83" s="40" t="str">
        <f>+$A$26</f>
        <v/>
      </c>
      <c r="AH83" s="40" t="str">
        <f>IF(A83&lt;&gt;"",IF(AE83&lt;&gt;"",AE83,0)+IF(AC84&lt;&gt;"",AC84,0),"")</f>
        <v/>
      </c>
      <c r="AI83" s="107" t="str">
        <f>IF(AH83="","",IF(AH83&gt;0,ROUND(AH83/LARGE(AH69:AH83,1),3),0))</f>
        <v/>
      </c>
    </row>
    <row r="84" spans="1:35" s="26" customFormat="1" x14ac:dyDescent="0.2">
      <c r="C84" s="27" t="str">
        <f>IF(C68="","",SUM(C69:C82))</f>
        <v/>
      </c>
      <c r="E84" s="27" t="str">
        <f>IF(E68="","",SUM(E69:E82))</f>
        <v/>
      </c>
      <c r="G84" s="27" t="str">
        <f>IF(G68="","",SUM(G69:G82))</f>
        <v/>
      </c>
      <c r="I84" s="27" t="str">
        <f>IF(I68="","",SUM(I69:I82))</f>
        <v/>
      </c>
      <c r="K84" s="27" t="str">
        <f>IF(K68="","",SUM(K69:K82))</f>
        <v/>
      </c>
      <c r="M84" s="27" t="str">
        <f>IF(M68="","",SUM(M69:M82))</f>
        <v/>
      </c>
      <c r="O84" s="27" t="str">
        <f>IF(O68="","",SUM(O69:O82))</f>
        <v/>
      </c>
      <c r="Q84" s="27" t="str">
        <f>IF(Q68="","",SUM(Q69:Q82))</f>
        <v/>
      </c>
      <c r="S84" s="27" t="str">
        <f>IF(S68="","",SUM(S69:S82))</f>
        <v/>
      </c>
      <c r="U84" s="27" t="str">
        <f>IF(U68="","",SUM(U69:U82))</f>
        <v/>
      </c>
      <c r="W84" s="27" t="str">
        <f>IF(W68="","",SUM(W69:W82))</f>
        <v/>
      </c>
      <c r="X84" s="27"/>
      <c r="Y84" s="27" t="str">
        <f>IF(Y68="","",SUM(Y69:Y82))</f>
        <v/>
      </c>
      <c r="AA84" s="27" t="str">
        <f>IF(AA68="","",SUM(AA69:AA82))</f>
        <v/>
      </c>
      <c r="AC84" s="27" t="str">
        <f>IF(AC68="","",SUM(AC69:AC82))</f>
        <v/>
      </c>
      <c r="AG84" s="41"/>
      <c r="AH84" s="93"/>
      <c r="AI84" s="41"/>
    </row>
    <row r="85" spans="1:35" ht="24" customHeight="1" x14ac:dyDescent="0.2">
      <c r="AC85" s="8" t="str">
        <f>"Firma ("&amp;Anagrafica!B91&amp;")"</f>
        <v>Firma (Commissario 3)</v>
      </c>
      <c r="AE85" s="88"/>
      <c r="AF85" s="88"/>
      <c r="AG85" s="89"/>
      <c r="AH85" s="88"/>
      <c r="AI85" s="88"/>
    </row>
    <row r="86" spans="1:35" ht="18.75" x14ac:dyDescent="0.3">
      <c r="A86" s="19" t="str">
        <f>IF(Anagrafica!A92&lt;&gt;"",Anagrafica!A92&amp;" - "&amp;Anagrafica!B92,"")</f>
        <v/>
      </c>
      <c r="B86" s="20"/>
      <c r="D86" s="1"/>
      <c r="AE86" s="90"/>
      <c r="AF86" s="90"/>
      <c r="AG86" s="91"/>
      <c r="AH86" s="90"/>
      <c r="AI86" s="90"/>
    </row>
    <row r="87" spans="1:35" s="5" customFormat="1" ht="13.5" customHeight="1" x14ac:dyDescent="0.2">
      <c r="A87" s="4" t="s">
        <v>10</v>
      </c>
      <c r="C87" s="60" t="str">
        <f>$A$13</f>
        <v/>
      </c>
      <c r="E87" s="60" t="str">
        <f>+$A$14</f>
        <v/>
      </c>
      <c r="G87" s="60" t="str">
        <f>+$A$15</f>
        <v/>
      </c>
      <c r="I87" s="60" t="str">
        <f>+$A$16</f>
        <v/>
      </c>
      <c r="K87" s="60" t="str">
        <f>+$A$17</f>
        <v/>
      </c>
      <c r="M87" s="60" t="str">
        <f>+$A$18</f>
        <v/>
      </c>
      <c r="O87" s="60" t="str">
        <f>+$A$19</f>
        <v/>
      </c>
      <c r="Q87" s="60" t="str">
        <f>+$A$20</f>
        <v/>
      </c>
      <c r="S87" s="60" t="str">
        <f>+$A$21</f>
        <v/>
      </c>
      <c r="U87" s="60" t="str">
        <f>+$A$22</f>
        <v/>
      </c>
      <c r="W87" s="60" t="str">
        <f>+$A$23</f>
        <v/>
      </c>
      <c r="Y87" s="60" t="str">
        <f>+$A$24</f>
        <v/>
      </c>
      <c r="AA87" s="60" t="str">
        <f>+$A$25</f>
        <v/>
      </c>
      <c r="AC87" s="60" t="str">
        <f>+$A$26</f>
        <v/>
      </c>
      <c r="AE87" s="26"/>
      <c r="AG87" s="4" t="s">
        <v>10</v>
      </c>
      <c r="AH87" s="5" t="s">
        <v>1</v>
      </c>
      <c r="AI87" s="5" t="s">
        <v>0</v>
      </c>
    </row>
    <row r="88" spans="1:35" ht="13.5" x14ac:dyDescent="0.25">
      <c r="A88" s="59" t="str">
        <f>+$A$12</f>
        <v/>
      </c>
      <c r="B88" s="22"/>
      <c r="C88" s="23"/>
      <c r="D88" s="22"/>
      <c r="E88" s="23"/>
      <c r="F88" s="22"/>
      <c r="G88" s="23"/>
      <c r="H88" s="22"/>
      <c r="I88" s="23"/>
      <c r="J88" s="22"/>
      <c r="K88" s="23"/>
      <c r="L88" s="22"/>
      <c r="M88" s="23"/>
      <c r="N88" s="22"/>
      <c r="O88" s="23"/>
      <c r="P88" s="22"/>
      <c r="Q88" s="23"/>
      <c r="R88" s="22"/>
      <c r="S88" s="23"/>
      <c r="T88" s="22"/>
      <c r="U88" s="23"/>
      <c r="V88" s="22"/>
      <c r="W88" s="23"/>
      <c r="X88" s="22"/>
      <c r="Y88" s="23"/>
      <c r="Z88" s="22"/>
      <c r="AA88" s="23"/>
      <c r="AB88" s="22"/>
      <c r="AC88" s="23"/>
      <c r="AE88" s="29" t="str">
        <f t="shared" ref="AE88:AE101" si="6">IF(OR(A88="",AND(A88&lt;&gt;"",A89="")),"",SUM(B88,D88,F88,H88,J88,L88,N88,P88,R88,T88,V88,X88,Z88,AB88))</f>
        <v/>
      </c>
      <c r="AG88" s="6" t="str">
        <f>+$A$12</f>
        <v/>
      </c>
      <c r="AH88" s="6" t="str">
        <f>IF(A88&lt;&gt;"",AE88,"")</f>
        <v/>
      </c>
      <c r="AI88" s="105" t="str">
        <f>IF(AH88="","",IF(AH88&gt;0,ROUND(AH88/LARGE(AH88:AH102,1),3),0))</f>
        <v/>
      </c>
    </row>
    <row r="89" spans="1:35" ht="13.5" x14ac:dyDescent="0.25">
      <c r="A89" s="59" t="str">
        <f>+$A$13</f>
        <v/>
      </c>
      <c r="B89" s="24"/>
      <c r="C89" s="24"/>
      <c r="D89" s="22"/>
      <c r="E89" s="23"/>
      <c r="F89" s="22"/>
      <c r="G89" s="23"/>
      <c r="H89" s="22"/>
      <c r="I89" s="23"/>
      <c r="J89" s="22"/>
      <c r="K89" s="23"/>
      <c r="L89" s="22"/>
      <c r="M89" s="23"/>
      <c r="N89" s="22"/>
      <c r="O89" s="23"/>
      <c r="P89" s="22"/>
      <c r="Q89" s="23"/>
      <c r="R89" s="22"/>
      <c r="S89" s="23"/>
      <c r="T89" s="22"/>
      <c r="U89" s="23"/>
      <c r="V89" s="22"/>
      <c r="W89" s="23"/>
      <c r="X89" s="22"/>
      <c r="Y89" s="23"/>
      <c r="Z89" s="22"/>
      <c r="AA89" s="23"/>
      <c r="AB89" s="22"/>
      <c r="AC89" s="23"/>
      <c r="AE89" s="29" t="str">
        <f t="shared" si="6"/>
        <v/>
      </c>
      <c r="AG89" s="7" t="str">
        <f>+$A$13</f>
        <v/>
      </c>
      <c r="AH89" s="7" t="str">
        <f>IF(A89&lt;&gt;"",IF(AE89&lt;&gt;"",AE89,0)+IF(C103&lt;&gt;"",C103,0),"")</f>
        <v/>
      </c>
      <c r="AI89" s="106" t="str">
        <f>IF(AH89="","",IF(AH89&gt;0,ROUND(AH89/LARGE(AH88:AH102,1),3),0))</f>
        <v/>
      </c>
    </row>
    <row r="90" spans="1:35" ht="13.5" x14ac:dyDescent="0.25">
      <c r="A90" s="59" t="str">
        <f>+$A$14</f>
        <v/>
      </c>
      <c r="B90" s="24"/>
      <c r="C90" s="24"/>
      <c r="D90" s="24"/>
      <c r="E90" s="24"/>
      <c r="F90" s="22"/>
      <c r="G90" s="23"/>
      <c r="H90" s="22"/>
      <c r="I90" s="23"/>
      <c r="J90" s="22"/>
      <c r="K90" s="23"/>
      <c r="L90" s="22"/>
      <c r="M90" s="23"/>
      <c r="N90" s="22"/>
      <c r="O90" s="23"/>
      <c r="P90" s="22"/>
      <c r="Q90" s="23"/>
      <c r="R90" s="22"/>
      <c r="S90" s="23"/>
      <c r="T90" s="22"/>
      <c r="U90" s="23"/>
      <c r="V90" s="22"/>
      <c r="W90" s="23"/>
      <c r="X90" s="22"/>
      <c r="Y90" s="23"/>
      <c r="Z90" s="22"/>
      <c r="AA90" s="23"/>
      <c r="AB90" s="22"/>
      <c r="AC90" s="23"/>
      <c r="AE90" s="29" t="str">
        <f t="shared" si="6"/>
        <v/>
      </c>
      <c r="AG90" s="7" t="str">
        <f>+$A$14</f>
        <v/>
      </c>
      <c r="AH90" s="7" t="str">
        <f>IF(A90&lt;&gt;"",IF(AE90&lt;&gt;"",AE90,0)+IF(E103&lt;&gt;"",E103,0),"")</f>
        <v/>
      </c>
      <c r="AI90" s="106" t="str">
        <f>IF(AH90="","",IF(AH90&gt;0,ROUND(AH90/LARGE(AH88:AH102,1),3),0))</f>
        <v/>
      </c>
    </row>
    <row r="91" spans="1:35" ht="13.5" x14ac:dyDescent="0.25">
      <c r="A91" s="59" t="str">
        <f>+$A$15</f>
        <v/>
      </c>
      <c r="B91" s="24"/>
      <c r="C91" s="24"/>
      <c r="D91" s="24"/>
      <c r="E91" s="24"/>
      <c r="F91" s="24"/>
      <c r="G91" s="24"/>
      <c r="H91" s="22"/>
      <c r="I91" s="23"/>
      <c r="J91" s="22"/>
      <c r="K91" s="23"/>
      <c r="L91" s="22"/>
      <c r="M91" s="23"/>
      <c r="N91" s="22"/>
      <c r="O91" s="23"/>
      <c r="P91" s="22"/>
      <c r="Q91" s="23"/>
      <c r="R91" s="22"/>
      <c r="S91" s="23"/>
      <c r="T91" s="22"/>
      <c r="U91" s="23"/>
      <c r="V91" s="22"/>
      <c r="W91" s="23"/>
      <c r="X91" s="22"/>
      <c r="Y91" s="23"/>
      <c r="Z91" s="22"/>
      <c r="AA91" s="23"/>
      <c r="AB91" s="22"/>
      <c r="AC91" s="23"/>
      <c r="AE91" s="29" t="str">
        <f t="shared" si="6"/>
        <v/>
      </c>
      <c r="AG91" s="7" t="str">
        <f>+$A$15</f>
        <v/>
      </c>
      <c r="AH91" s="7" t="str">
        <f>IF(A91&lt;&gt;"",IF(AE91&lt;&gt;"",AE91,0)+IF(G103&lt;&gt;"",G103,0),"")</f>
        <v/>
      </c>
      <c r="AI91" s="106" t="str">
        <f>IF(AH91="","",IF(AH91&gt;0,ROUND(AH91/LARGE(AH88:AH102,1),3),0))</f>
        <v/>
      </c>
    </row>
    <row r="92" spans="1:35" ht="13.5" x14ac:dyDescent="0.25">
      <c r="A92" s="59" t="str">
        <f>+$A$16</f>
        <v/>
      </c>
      <c r="B92" s="24"/>
      <c r="C92" s="24"/>
      <c r="D92" s="24"/>
      <c r="E92" s="24"/>
      <c r="F92" s="24"/>
      <c r="G92" s="24"/>
      <c r="H92" s="24"/>
      <c r="I92" s="24"/>
      <c r="J92" s="22"/>
      <c r="K92" s="23"/>
      <c r="L92" s="22"/>
      <c r="M92" s="23"/>
      <c r="N92" s="22"/>
      <c r="O92" s="23"/>
      <c r="P92" s="22"/>
      <c r="Q92" s="23"/>
      <c r="R92" s="22"/>
      <c r="S92" s="23"/>
      <c r="T92" s="22"/>
      <c r="U92" s="23"/>
      <c r="V92" s="22"/>
      <c r="W92" s="23"/>
      <c r="X92" s="22"/>
      <c r="Y92" s="23"/>
      <c r="Z92" s="22"/>
      <c r="AA92" s="23"/>
      <c r="AB92" s="22"/>
      <c r="AC92" s="23"/>
      <c r="AE92" s="29" t="str">
        <f t="shared" si="6"/>
        <v/>
      </c>
      <c r="AG92" s="7" t="str">
        <f>+$A$16</f>
        <v/>
      </c>
      <c r="AH92" s="7" t="str">
        <f>IF(A92&lt;&gt;"",IF(AE92&lt;&gt;"",AE92,0)+IF(I103&lt;&gt;"",I103,0),"")</f>
        <v/>
      </c>
      <c r="AI92" s="106" t="str">
        <f>IF(AH92="","",IF(AH92&gt;0,ROUND(AH92/LARGE(AH88:AH102,1),3),0))</f>
        <v/>
      </c>
    </row>
    <row r="93" spans="1:35" ht="13.5" x14ac:dyDescent="0.25">
      <c r="A93" s="59" t="str">
        <f>+$A$17</f>
        <v/>
      </c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2"/>
      <c r="M93" s="23"/>
      <c r="N93" s="22"/>
      <c r="O93" s="23"/>
      <c r="P93" s="22"/>
      <c r="Q93" s="23"/>
      <c r="R93" s="22"/>
      <c r="S93" s="23"/>
      <c r="T93" s="22"/>
      <c r="U93" s="23"/>
      <c r="V93" s="22"/>
      <c r="W93" s="23"/>
      <c r="X93" s="22"/>
      <c r="Y93" s="23"/>
      <c r="Z93" s="22"/>
      <c r="AA93" s="23"/>
      <c r="AB93" s="22"/>
      <c r="AC93" s="23"/>
      <c r="AE93" s="29" t="str">
        <f t="shared" si="6"/>
        <v/>
      </c>
      <c r="AG93" s="7" t="str">
        <f>+$A$17</f>
        <v/>
      </c>
      <c r="AH93" s="7" t="str">
        <f>IF(A93&lt;&gt;"",IF(AE93&lt;&gt;"",AE93,0)+IF(K103&lt;&gt;"",K103,0),"")</f>
        <v/>
      </c>
      <c r="AI93" s="106" t="str">
        <f>IF(AH93="","",IF(AH93&gt;0,ROUND(AH93/LARGE(AH88:AH102,1),3),0))</f>
        <v/>
      </c>
    </row>
    <row r="94" spans="1:35" ht="13.5" x14ac:dyDescent="0.25">
      <c r="A94" s="59" t="str">
        <f>+$A$18</f>
        <v/>
      </c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2"/>
      <c r="O94" s="23"/>
      <c r="P94" s="22"/>
      <c r="Q94" s="23"/>
      <c r="R94" s="22"/>
      <c r="S94" s="23"/>
      <c r="T94" s="22"/>
      <c r="U94" s="23"/>
      <c r="V94" s="22"/>
      <c r="W94" s="23"/>
      <c r="X94" s="22"/>
      <c r="Y94" s="23"/>
      <c r="Z94" s="22"/>
      <c r="AA94" s="23"/>
      <c r="AB94" s="22"/>
      <c r="AC94" s="23"/>
      <c r="AE94" s="29" t="str">
        <f t="shared" si="6"/>
        <v/>
      </c>
      <c r="AG94" s="7" t="str">
        <f>+$A$18</f>
        <v/>
      </c>
      <c r="AH94" s="7" t="str">
        <f>IF(A94&lt;&gt;"",IF(AE94&lt;&gt;"",AE94,0)+IF(M103&lt;&gt;"",M103,0),"")</f>
        <v/>
      </c>
      <c r="AI94" s="106" t="str">
        <f>IF(AH94="","",IF(AH94&gt;0,ROUND(AH94/LARGE(AH88:AH102,1),3),0))</f>
        <v/>
      </c>
    </row>
    <row r="95" spans="1:35" ht="13.5" x14ac:dyDescent="0.25">
      <c r="A95" s="59" t="str">
        <f>+$A$19</f>
        <v/>
      </c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2"/>
      <c r="Q95" s="23"/>
      <c r="R95" s="22"/>
      <c r="S95" s="23"/>
      <c r="T95" s="22"/>
      <c r="U95" s="23"/>
      <c r="V95" s="22"/>
      <c r="W95" s="23"/>
      <c r="X95" s="22"/>
      <c r="Y95" s="23"/>
      <c r="Z95" s="22"/>
      <c r="AA95" s="23"/>
      <c r="AB95" s="22"/>
      <c r="AC95" s="23"/>
      <c r="AE95" s="29" t="str">
        <f t="shared" si="6"/>
        <v/>
      </c>
      <c r="AG95" s="7" t="str">
        <f>+$A$19</f>
        <v/>
      </c>
      <c r="AH95" s="7" t="str">
        <f>IF(A95&lt;&gt;"",IF(AE95&lt;&gt;"",AE95,0)+IF(O103&lt;&gt;"",O103,0),"")</f>
        <v/>
      </c>
      <c r="AI95" s="106" t="str">
        <f>IF(AH95="","",IF(AH95&gt;0,ROUND(AH95/LARGE(AH88:AH102,1),3),0))</f>
        <v/>
      </c>
    </row>
    <row r="96" spans="1:35" ht="13.5" x14ac:dyDescent="0.25">
      <c r="A96" s="59" t="str">
        <f>+$A$20</f>
        <v/>
      </c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2"/>
      <c r="S96" s="23"/>
      <c r="T96" s="22"/>
      <c r="U96" s="23"/>
      <c r="V96" s="22"/>
      <c r="W96" s="23"/>
      <c r="X96" s="22"/>
      <c r="Y96" s="23"/>
      <c r="Z96" s="22"/>
      <c r="AA96" s="23"/>
      <c r="AB96" s="22"/>
      <c r="AC96" s="23"/>
      <c r="AE96" s="29" t="str">
        <f t="shared" si="6"/>
        <v/>
      </c>
      <c r="AG96" s="7" t="str">
        <f>+$A$20</f>
        <v/>
      </c>
      <c r="AH96" s="7" t="str">
        <f>IF(A96&lt;&gt;"",IF(AE96&lt;&gt;"",AE96,0)+IF(Q103&lt;&gt;"",Q103,0),"")</f>
        <v/>
      </c>
      <c r="AI96" s="106" t="str">
        <f>IF(AH96="","",IF(AH96&gt;0,ROUND(AH96/LARGE(AH88:AH102,1),3),0))</f>
        <v/>
      </c>
    </row>
    <row r="97" spans="1:35" ht="13.5" x14ac:dyDescent="0.25">
      <c r="A97" s="59" t="str">
        <f>+$A$21</f>
        <v/>
      </c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2"/>
      <c r="U97" s="23"/>
      <c r="V97" s="22"/>
      <c r="W97" s="23"/>
      <c r="X97" s="22"/>
      <c r="Y97" s="23"/>
      <c r="Z97" s="22"/>
      <c r="AA97" s="23"/>
      <c r="AB97" s="22"/>
      <c r="AC97" s="23"/>
      <c r="AE97" s="29" t="str">
        <f t="shared" si="6"/>
        <v/>
      </c>
      <c r="AG97" s="7" t="str">
        <f>+$A$21</f>
        <v/>
      </c>
      <c r="AH97" s="7" t="str">
        <f>IF(A97&lt;&gt;"",IF(AE97&lt;&gt;"",AE97,0)+IF(S103&lt;&gt;"",S103,0),"")</f>
        <v/>
      </c>
      <c r="AI97" s="106" t="str">
        <f>IF(AH97="","",IF(AH97&gt;0,ROUND(AH97/LARGE(AH88:AH102,1),3),0))</f>
        <v/>
      </c>
    </row>
    <row r="98" spans="1:35" ht="13.5" x14ac:dyDescent="0.25">
      <c r="A98" s="59" t="str">
        <f>+$A$22</f>
        <v/>
      </c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2"/>
      <c r="W98" s="23"/>
      <c r="X98" s="22"/>
      <c r="Y98" s="23"/>
      <c r="Z98" s="22"/>
      <c r="AA98" s="23"/>
      <c r="AB98" s="22"/>
      <c r="AC98" s="23"/>
      <c r="AE98" s="29" t="str">
        <f t="shared" si="6"/>
        <v/>
      </c>
      <c r="AG98" s="7" t="str">
        <f>+$A$22</f>
        <v/>
      </c>
      <c r="AH98" s="7" t="str">
        <f>IF(A98&lt;&gt;"",IF(AE98&lt;&gt;"",AE98,0)+IF(U103&lt;&gt;"",U103,0),"")</f>
        <v/>
      </c>
      <c r="AI98" s="106" t="str">
        <f>IF(AH98="","",IF(AH98&gt;0,ROUND(AH98/LARGE(AH88:AH102,1),3),0))</f>
        <v/>
      </c>
    </row>
    <row r="99" spans="1:35" ht="13.5" x14ac:dyDescent="0.25">
      <c r="A99" s="59" t="str">
        <f>+$A$23</f>
        <v/>
      </c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2"/>
      <c r="Y99" s="23"/>
      <c r="Z99" s="22"/>
      <c r="AA99" s="23"/>
      <c r="AB99" s="22"/>
      <c r="AC99" s="23"/>
      <c r="AE99" s="29" t="str">
        <f t="shared" si="6"/>
        <v/>
      </c>
      <c r="AG99" s="7" t="str">
        <f>+$A$23</f>
        <v/>
      </c>
      <c r="AH99" s="7" t="str">
        <f>IF(A99&lt;&gt;"",IF(AE99&lt;&gt;"",AE99,0)+IF(W103&lt;&gt;"",W103,0),"")</f>
        <v/>
      </c>
      <c r="AI99" s="106" t="str">
        <f>IF(AH99="","",IF(AH99&gt;0,ROUND(AH99/LARGE(AH88:AH102,1),3),0))</f>
        <v/>
      </c>
    </row>
    <row r="100" spans="1:35" ht="13.5" x14ac:dyDescent="0.25">
      <c r="A100" s="59" t="str">
        <f>+$A$24</f>
        <v/>
      </c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2"/>
      <c r="AA100" s="23"/>
      <c r="AB100" s="22"/>
      <c r="AC100" s="23"/>
      <c r="AE100" s="29" t="str">
        <f t="shared" si="6"/>
        <v/>
      </c>
      <c r="AG100" s="7" t="str">
        <f>+$A$24</f>
        <v/>
      </c>
      <c r="AH100" s="7" t="str">
        <f>IF(A100&lt;&gt;"",IF(AE100&lt;&gt;"",AE100,0)+IF(Y103&lt;&gt;"",Y103,0),"")</f>
        <v/>
      </c>
      <c r="AI100" s="106" t="str">
        <f>IF(AH100="","",IF(AH100&gt;0,ROUND(AH100/LARGE(AH88:AH102,1),3),0))</f>
        <v/>
      </c>
    </row>
    <row r="101" spans="1:35" ht="13.5" x14ac:dyDescent="0.25">
      <c r="A101" s="59" t="str">
        <f>+$A$25</f>
        <v/>
      </c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2"/>
      <c r="AC101" s="23"/>
      <c r="AE101" s="29" t="str">
        <f t="shared" si="6"/>
        <v/>
      </c>
      <c r="AG101" s="7" t="str">
        <f>+$A$25</f>
        <v/>
      </c>
      <c r="AH101" s="7" t="str">
        <f>IF(A101&lt;&gt;"",IF(AE101&lt;&gt;"",AE101,0)+IF(AA103&lt;&gt;"",AA103,0),"")</f>
        <v/>
      </c>
      <c r="AI101" s="106" t="str">
        <f>IF(AH101="","",IF(AH101&gt;0,ROUND(AH101/LARGE(AH88:AH102,1),3),0))</f>
        <v/>
      </c>
    </row>
    <row r="102" spans="1:35" x14ac:dyDescent="0.2">
      <c r="A102" s="59" t="str">
        <f>+$A$26</f>
        <v/>
      </c>
      <c r="C102" s="3"/>
      <c r="AE102" s="26"/>
      <c r="AG102" s="40" t="str">
        <f>+$A$26</f>
        <v/>
      </c>
      <c r="AH102" s="40" t="str">
        <f>IF(A102&lt;&gt;"",IF(AE102&lt;&gt;"",AE102,0)+IF(AC103&lt;&gt;"",AC103,0),"")</f>
        <v/>
      </c>
      <c r="AI102" s="107" t="str">
        <f>IF(AH102="","",IF(AH102&gt;0,ROUND(AH102/LARGE(AH88:AH102,1),3),0))</f>
        <v/>
      </c>
    </row>
    <row r="103" spans="1:35" s="26" customFormat="1" x14ac:dyDescent="0.2">
      <c r="C103" s="27" t="str">
        <f>IF(C87="","",SUM(C88:C101))</f>
        <v/>
      </c>
      <c r="E103" s="27" t="str">
        <f>IF(E87="","",SUM(E88:E101))</f>
        <v/>
      </c>
      <c r="G103" s="27" t="str">
        <f>IF(G87="","",SUM(G88:G101))</f>
        <v/>
      </c>
      <c r="I103" s="27" t="str">
        <f>IF(I87="","",SUM(I88:I101))</f>
        <v/>
      </c>
      <c r="K103" s="27" t="str">
        <f>IF(K87="","",SUM(K88:K101))</f>
        <v/>
      </c>
      <c r="M103" s="27" t="str">
        <f>IF(M87="","",SUM(M88:M101))</f>
        <v/>
      </c>
      <c r="O103" s="27" t="str">
        <f>IF(O87="","",SUM(O88:O101))</f>
        <v/>
      </c>
      <c r="Q103" s="27" t="str">
        <f>IF(Q87="","",SUM(Q88:Q101))</f>
        <v/>
      </c>
      <c r="S103" s="27" t="str">
        <f>IF(S87="","",SUM(S88:S101))</f>
        <v/>
      </c>
      <c r="U103" s="27" t="str">
        <f>IF(U87="","",SUM(U88:U101))</f>
        <v/>
      </c>
      <c r="W103" s="27" t="str">
        <f>IF(W87="","",SUM(W88:W101))</f>
        <v/>
      </c>
      <c r="X103" s="27"/>
      <c r="Y103" s="27" t="str">
        <f>IF(Y87="","",SUM(Y88:Y101))</f>
        <v/>
      </c>
      <c r="AA103" s="27" t="str">
        <f>IF(AA87="","",SUM(AA88:AA101))</f>
        <v/>
      </c>
      <c r="AC103" s="27" t="str">
        <f>IF(AC87="","",SUM(AC88:AC101))</f>
        <v/>
      </c>
      <c r="AG103" s="41"/>
      <c r="AH103" s="93"/>
      <c r="AI103" s="41"/>
    </row>
    <row r="104" spans="1:35" ht="24" customHeight="1" x14ac:dyDescent="0.2">
      <c r="AC104" s="8" t="str">
        <f>"Firma ("&amp;Anagrafica!B92&amp;")"</f>
        <v>Firma ()</v>
      </c>
      <c r="AE104" s="88"/>
      <c r="AF104" s="88"/>
      <c r="AG104" s="89"/>
      <c r="AH104" s="88"/>
      <c r="AI104" s="88"/>
    </row>
    <row r="105" spans="1:35" ht="18.75" x14ac:dyDescent="0.3">
      <c r="A105" s="19" t="str">
        <f>IF(Anagrafica!A93&lt;&gt;"",Anagrafica!A93&amp;" - "&amp;Anagrafica!B93,"")</f>
        <v/>
      </c>
      <c r="B105" s="20"/>
      <c r="D105" s="1"/>
    </row>
    <row r="106" spans="1:35" s="5" customFormat="1" ht="13.5" customHeight="1" x14ac:dyDescent="0.2">
      <c r="A106" s="4" t="s">
        <v>10</v>
      </c>
      <c r="C106" s="60" t="str">
        <f>$A$13</f>
        <v/>
      </c>
      <c r="E106" s="60" t="str">
        <f>+$A$14</f>
        <v/>
      </c>
      <c r="G106" s="60" t="str">
        <f>+$A$15</f>
        <v/>
      </c>
      <c r="I106" s="60" t="str">
        <f>+$A$16</f>
        <v/>
      </c>
      <c r="K106" s="60" t="str">
        <f>+$A$17</f>
        <v/>
      </c>
      <c r="M106" s="60" t="str">
        <f>+$A$18</f>
        <v/>
      </c>
      <c r="O106" s="60" t="str">
        <f>+$A$19</f>
        <v/>
      </c>
      <c r="Q106" s="60" t="str">
        <f>+$A$20</f>
        <v/>
      </c>
      <c r="S106" s="60" t="str">
        <f>+$A$21</f>
        <v/>
      </c>
      <c r="U106" s="60" t="str">
        <f>+$A$22</f>
        <v/>
      </c>
      <c r="W106" s="60" t="str">
        <f>+$A$23</f>
        <v/>
      </c>
      <c r="Y106" s="60" t="str">
        <f>+$A$24</f>
        <v/>
      </c>
      <c r="AA106" s="60" t="str">
        <f>+$A$25</f>
        <v/>
      </c>
      <c r="AC106" s="60" t="str">
        <f>+$A$26</f>
        <v/>
      </c>
      <c r="AE106" s="26"/>
      <c r="AG106" s="4" t="s">
        <v>10</v>
      </c>
      <c r="AH106" s="5" t="s">
        <v>1</v>
      </c>
      <c r="AI106" s="5" t="s">
        <v>0</v>
      </c>
    </row>
    <row r="107" spans="1:35" ht="13.5" x14ac:dyDescent="0.25">
      <c r="A107" s="59" t="str">
        <f>+$A$12</f>
        <v/>
      </c>
      <c r="B107" s="22"/>
      <c r="C107" s="23"/>
      <c r="D107" s="22"/>
      <c r="E107" s="23"/>
      <c r="F107" s="22"/>
      <c r="G107" s="23"/>
      <c r="H107" s="22"/>
      <c r="I107" s="23"/>
      <c r="J107" s="22"/>
      <c r="K107" s="23"/>
      <c r="L107" s="22"/>
      <c r="M107" s="23"/>
      <c r="N107" s="22"/>
      <c r="O107" s="23"/>
      <c r="P107" s="22"/>
      <c r="Q107" s="23"/>
      <c r="R107" s="22"/>
      <c r="S107" s="23"/>
      <c r="T107" s="22"/>
      <c r="U107" s="23"/>
      <c r="V107" s="22"/>
      <c r="W107" s="23"/>
      <c r="X107" s="22"/>
      <c r="Y107" s="23"/>
      <c r="Z107" s="22"/>
      <c r="AA107" s="23"/>
      <c r="AB107" s="22"/>
      <c r="AC107" s="23"/>
      <c r="AE107" s="29" t="str">
        <f t="shared" ref="AE107:AE120" si="7">IF(OR(A107="",AND(A107&lt;&gt;"",A108="")),"",SUM(B107,D107,F107,H107,J107,L107,N107,P107,R107,T107,V107,X107,Z107,AB107))</f>
        <v/>
      </c>
      <c r="AG107" s="6" t="str">
        <f>+$A$12</f>
        <v/>
      </c>
      <c r="AH107" s="6" t="str">
        <f>IF(A107&lt;&gt;"",AE107,"")</f>
        <v/>
      </c>
      <c r="AI107" s="105" t="str">
        <f>IF(AH107="","",IF(AH107&gt;0,ROUND(AH107/LARGE(AH107:AH121,1),3),0))</f>
        <v/>
      </c>
    </row>
    <row r="108" spans="1:35" ht="13.5" x14ac:dyDescent="0.25">
      <c r="A108" s="59" t="str">
        <f>+$A$13</f>
        <v/>
      </c>
      <c r="B108" s="24"/>
      <c r="C108" s="24"/>
      <c r="D108" s="22"/>
      <c r="E108" s="23"/>
      <c r="F108" s="22"/>
      <c r="G108" s="23"/>
      <c r="H108" s="22"/>
      <c r="I108" s="23"/>
      <c r="J108" s="22"/>
      <c r="K108" s="23"/>
      <c r="L108" s="22"/>
      <c r="M108" s="23"/>
      <c r="N108" s="22"/>
      <c r="O108" s="23"/>
      <c r="P108" s="22"/>
      <c r="Q108" s="23"/>
      <c r="R108" s="22"/>
      <c r="S108" s="23"/>
      <c r="T108" s="22"/>
      <c r="U108" s="23"/>
      <c r="V108" s="22"/>
      <c r="W108" s="23"/>
      <c r="X108" s="22"/>
      <c r="Y108" s="23"/>
      <c r="Z108" s="22"/>
      <c r="AA108" s="23"/>
      <c r="AB108" s="22"/>
      <c r="AC108" s="23"/>
      <c r="AE108" s="29" t="str">
        <f t="shared" si="7"/>
        <v/>
      </c>
      <c r="AG108" s="7" t="str">
        <f>+$A$13</f>
        <v/>
      </c>
      <c r="AH108" s="7" t="str">
        <f>IF(A108&lt;&gt;"",IF(AE108&lt;&gt;"",AE108,0)+IF(C122&lt;&gt;"",C122,0),"")</f>
        <v/>
      </c>
      <c r="AI108" s="106" t="str">
        <f>IF(AH108="","",IF(AH108&gt;0,ROUND(AH108/LARGE(AH107:AH121,1),3),0))</f>
        <v/>
      </c>
    </row>
    <row r="109" spans="1:35" ht="13.5" x14ac:dyDescent="0.25">
      <c r="A109" s="59" t="str">
        <f>+$A$14</f>
        <v/>
      </c>
      <c r="B109" s="24"/>
      <c r="C109" s="24"/>
      <c r="D109" s="24"/>
      <c r="E109" s="24"/>
      <c r="F109" s="22"/>
      <c r="G109" s="23"/>
      <c r="H109" s="22"/>
      <c r="I109" s="23"/>
      <c r="J109" s="22"/>
      <c r="K109" s="23"/>
      <c r="L109" s="22"/>
      <c r="M109" s="23"/>
      <c r="N109" s="22"/>
      <c r="O109" s="23"/>
      <c r="P109" s="22"/>
      <c r="Q109" s="23"/>
      <c r="R109" s="22"/>
      <c r="S109" s="23"/>
      <c r="T109" s="22"/>
      <c r="U109" s="23"/>
      <c r="V109" s="22"/>
      <c r="W109" s="23"/>
      <c r="X109" s="22"/>
      <c r="Y109" s="23"/>
      <c r="Z109" s="22"/>
      <c r="AA109" s="23"/>
      <c r="AB109" s="22"/>
      <c r="AC109" s="23"/>
      <c r="AE109" s="29" t="str">
        <f t="shared" si="7"/>
        <v/>
      </c>
      <c r="AG109" s="7" t="str">
        <f>+$A$14</f>
        <v/>
      </c>
      <c r="AH109" s="7" t="str">
        <f>IF(A109&lt;&gt;"",IF(AE109&lt;&gt;"",AE109,0)+IF(E122&lt;&gt;"",E122,0),"")</f>
        <v/>
      </c>
      <c r="AI109" s="106" t="str">
        <f>IF(AH109="","",IF(AH109&gt;0,ROUND(AH109/LARGE(AH107:AH121,1),3),0))</f>
        <v/>
      </c>
    </row>
    <row r="110" spans="1:35" ht="13.5" x14ac:dyDescent="0.25">
      <c r="A110" s="59" t="str">
        <f>+$A$15</f>
        <v/>
      </c>
      <c r="B110" s="24"/>
      <c r="C110" s="24"/>
      <c r="D110" s="24"/>
      <c r="E110" s="24"/>
      <c r="F110" s="24"/>
      <c r="G110" s="24"/>
      <c r="H110" s="22"/>
      <c r="I110" s="23"/>
      <c r="J110" s="22"/>
      <c r="K110" s="23"/>
      <c r="L110" s="22"/>
      <c r="M110" s="23"/>
      <c r="N110" s="22"/>
      <c r="O110" s="23"/>
      <c r="P110" s="22"/>
      <c r="Q110" s="23"/>
      <c r="R110" s="22"/>
      <c r="S110" s="23"/>
      <c r="T110" s="22"/>
      <c r="U110" s="23"/>
      <c r="V110" s="22"/>
      <c r="W110" s="23"/>
      <c r="X110" s="22"/>
      <c r="Y110" s="23"/>
      <c r="Z110" s="22"/>
      <c r="AA110" s="23"/>
      <c r="AB110" s="22"/>
      <c r="AC110" s="23"/>
      <c r="AE110" s="29" t="str">
        <f t="shared" si="7"/>
        <v/>
      </c>
      <c r="AG110" s="7" t="str">
        <f>+$A$15</f>
        <v/>
      </c>
      <c r="AH110" s="7" t="str">
        <f>IF(A110&lt;&gt;"",IF(AE110&lt;&gt;"",AE110,0)+IF(G122&lt;&gt;"",G122,0),"")</f>
        <v/>
      </c>
      <c r="AI110" s="106" t="str">
        <f>IF(AH110="","",IF(AH110&gt;0,ROUND(AH110/LARGE(AH107:AH121,1),3),0))</f>
        <v/>
      </c>
    </row>
    <row r="111" spans="1:35" ht="13.5" x14ac:dyDescent="0.25">
      <c r="A111" s="59" t="str">
        <f>+$A$16</f>
        <v/>
      </c>
      <c r="B111" s="24"/>
      <c r="C111" s="24"/>
      <c r="D111" s="24"/>
      <c r="E111" s="24"/>
      <c r="F111" s="24"/>
      <c r="G111" s="24"/>
      <c r="H111" s="24"/>
      <c r="I111" s="24"/>
      <c r="J111" s="22"/>
      <c r="K111" s="23"/>
      <c r="L111" s="22"/>
      <c r="M111" s="23"/>
      <c r="N111" s="22"/>
      <c r="O111" s="23"/>
      <c r="P111" s="22"/>
      <c r="Q111" s="23"/>
      <c r="R111" s="22"/>
      <c r="S111" s="23"/>
      <c r="T111" s="22"/>
      <c r="U111" s="23"/>
      <c r="V111" s="22"/>
      <c r="W111" s="23"/>
      <c r="X111" s="22"/>
      <c r="Y111" s="23"/>
      <c r="Z111" s="22"/>
      <c r="AA111" s="23"/>
      <c r="AB111" s="22"/>
      <c r="AC111" s="23"/>
      <c r="AE111" s="29" t="str">
        <f t="shared" si="7"/>
        <v/>
      </c>
      <c r="AG111" s="7" t="str">
        <f>+$A$16</f>
        <v/>
      </c>
      <c r="AH111" s="7" t="str">
        <f>IF(A111&lt;&gt;"",IF(AE111&lt;&gt;"",AE111,0)+IF(I122&lt;&gt;"",I122,0),"")</f>
        <v/>
      </c>
      <c r="AI111" s="106" t="str">
        <f>IF(AH111="","",IF(AH111&gt;0,ROUND(AH111/LARGE(AH107:AH121,1),3),0))</f>
        <v/>
      </c>
    </row>
    <row r="112" spans="1:35" ht="13.5" x14ac:dyDescent="0.25">
      <c r="A112" s="59" t="str">
        <f>+$A$17</f>
        <v/>
      </c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2"/>
      <c r="M112" s="23"/>
      <c r="N112" s="22"/>
      <c r="O112" s="23"/>
      <c r="P112" s="22"/>
      <c r="Q112" s="23"/>
      <c r="R112" s="22"/>
      <c r="S112" s="23"/>
      <c r="T112" s="22"/>
      <c r="U112" s="23"/>
      <c r="V112" s="22"/>
      <c r="W112" s="23"/>
      <c r="X112" s="22"/>
      <c r="Y112" s="23"/>
      <c r="Z112" s="22"/>
      <c r="AA112" s="23"/>
      <c r="AB112" s="22"/>
      <c r="AC112" s="23"/>
      <c r="AE112" s="29" t="str">
        <f t="shared" si="7"/>
        <v/>
      </c>
      <c r="AG112" s="7" t="str">
        <f>+$A$17</f>
        <v/>
      </c>
      <c r="AH112" s="7" t="str">
        <f>IF(A112&lt;&gt;"",IF(AE112&lt;&gt;"",AE112,0)+IF(K122&lt;&gt;"",K122,0),"")</f>
        <v/>
      </c>
      <c r="AI112" s="106" t="str">
        <f>IF(AH112="","",IF(AH112&gt;0,ROUND(AH112/LARGE(AH107:AH121,1),3),0))</f>
        <v/>
      </c>
    </row>
    <row r="113" spans="1:35" ht="13.5" x14ac:dyDescent="0.25">
      <c r="A113" s="59" t="str">
        <f>+$A$18</f>
        <v/>
      </c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2"/>
      <c r="O113" s="23"/>
      <c r="P113" s="22"/>
      <c r="Q113" s="23"/>
      <c r="R113" s="22"/>
      <c r="S113" s="23"/>
      <c r="T113" s="22"/>
      <c r="U113" s="23"/>
      <c r="V113" s="22"/>
      <c r="W113" s="23"/>
      <c r="X113" s="22"/>
      <c r="Y113" s="23"/>
      <c r="Z113" s="22"/>
      <c r="AA113" s="23"/>
      <c r="AB113" s="22"/>
      <c r="AC113" s="23"/>
      <c r="AE113" s="29" t="str">
        <f t="shared" si="7"/>
        <v/>
      </c>
      <c r="AG113" s="7" t="str">
        <f>+$A$18</f>
        <v/>
      </c>
      <c r="AH113" s="7" t="str">
        <f>IF(A113&lt;&gt;"",IF(AE113&lt;&gt;"",AE113,0)+IF(M122&lt;&gt;"",M122,0),"")</f>
        <v/>
      </c>
      <c r="AI113" s="106" t="str">
        <f>IF(AH113="","",IF(AH113&gt;0,ROUND(AH113/LARGE(AH107:AH121,1),3),0))</f>
        <v/>
      </c>
    </row>
    <row r="114" spans="1:35" ht="13.5" x14ac:dyDescent="0.25">
      <c r="A114" s="59" t="str">
        <f>+$A$19</f>
        <v/>
      </c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2"/>
      <c r="Q114" s="23"/>
      <c r="R114" s="22"/>
      <c r="S114" s="23"/>
      <c r="T114" s="22"/>
      <c r="U114" s="23"/>
      <c r="V114" s="22"/>
      <c r="W114" s="23"/>
      <c r="X114" s="22"/>
      <c r="Y114" s="23"/>
      <c r="Z114" s="22"/>
      <c r="AA114" s="23"/>
      <c r="AB114" s="22"/>
      <c r="AC114" s="23"/>
      <c r="AE114" s="29" t="str">
        <f t="shared" si="7"/>
        <v/>
      </c>
      <c r="AG114" s="7" t="str">
        <f>+$A$19</f>
        <v/>
      </c>
      <c r="AH114" s="7" t="str">
        <f>IF(A114&lt;&gt;"",IF(AE114&lt;&gt;"",AE114,0)+IF(O122&lt;&gt;"",O122,0),"")</f>
        <v/>
      </c>
      <c r="AI114" s="106" t="str">
        <f>IF(AH114="","",IF(AH114&gt;0,ROUND(AH114/LARGE(AH107:AH121,1),3),0))</f>
        <v/>
      </c>
    </row>
    <row r="115" spans="1:35" ht="13.5" x14ac:dyDescent="0.25">
      <c r="A115" s="59" t="str">
        <f>+$A$20</f>
        <v/>
      </c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79"/>
      <c r="P115" s="24"/>
      <c r="Q115" s="24"/>
      <c r="R115" s="22"/>
      <c r="S115" s="23"/>
      <c r="T115" s="22"/>
      <c r="U115" s="23"/>
      <c r="V115" s="22"/>
      <c r="W115" s="23"/>
      <c r="X115" s="22"/>
      <c r="Y115" s="23"/>
      <c r="Z115" s="22"/>
      <c r="AA115" s="23"/>
      <c r="AB115" s="22"/>
      <c r="AC115" s="23"/>
      <c r="AE115" s="29" t="str">
        <f t="shared" si="7"/>
        <v/>
      </c>
      <c r="AG115" s="7" t="str">
        <f>+$A$20</f>
        <v/>
      </c>
      <c r="AH115" s="7" t="str">
        <f>IF(A115&lt;&gt;"",IF(AE115&lt;&gt;"",AE115,0)+IF(Q122&lt;&gt;"",Q122,0),"")</f>
        <v/>
      </c>
      <c r="AI115" s="106" t="str">
        <f>IF(AH115="","",IF(AH115&gt;0,ROUND(AH115/LARGE(AH107:AH121,1),3),0))</f>
        <v/>
      </c>
    </row>
    <row r="116" spans="1:35" ht="13.5" x14ac:dyDescent="0.25">
      <c r="A116" s="59" t="str">
        <f>+$A$21</f>
        <v/>
      </c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2"/>
      <c r="U116" s="23"/>
      <c r="V116" s="22"/>
      <c r="W116" s="23"/>
      <c r="X116" s="22"/>
      <c r="Y116" s="23"/>
      <c r="Z116" s="22"/>
      <c r="AA116" s="23"/>
      <c r="AB116" s="22"/>
      <c r="AC116" s="23"/>
      <c r="AE116" s="29" t="str">
        <f t="shared" si="7"/>
        <v/>
      </c>
      <c r="AG116" s="7" t="str">
        <f>+$A$21</f>
        <v/>
      </c>
      <c r="AH116" s="7" t="str">
        <f>IF(A116&lt;&gt;"",IF(AE116&lt;&gt;"",AE116,0)+IF(S122&lt;&gt;"",S122,0),"")</f>
        <v/>
      </c>
      <c r="AI116" s="106" t="str">
        <f>IF(AH116="","",IF(AH116&gt;0,ROUND(AH116/LARGE(AH107:AH121,1),3),0))</f>
        <v/>
      </c>
    </row>
    <row r="117" spans="1:35" ht="13.5" x14ac:dyDescent="0.25">
      <c r="A117" s="59" t="str">
        <f>+$A$22</f>
        <v/>
      </c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2"/>
      <c r="W117" s="23"/>
      <c r="X117" s="22"/>
      <c r="Y117" s="23"/>
      <c r="Z117" s="22"/>
      <c r="AA117" s="23"/>
      <c r="AB117" s="22"/>
      <c r="AC117" s="23"/>
      <c r="AE117" s="29" t="str">
        <f t="shared" si="7"/>
        <v/>
      </c>
      <c r="AG117" s="7" t="str">
        <f>+$A$22</f>
        <v/>
      </c>
      <c r="AH117" s="7" t="str">
        <f>IF(A117&lt;&gt;"",IF(AE117&lt;&gt;"",AE117,0)+IF(U122&lt;&gt;"",U122,0),"")</f>
        <v/>
      </c>
      <c r="AI117" s="106" t="str">
        <f>IF(AH117="","",IF(AH117&gt;0,ROUND(AH117/LARGE(AH107:AH121,1),3),0))</f>
        <v/>
      </c>
    </row>
    <row r="118" spans="1:35" ht="13.5" x14ac:dyDescent="0.25">
      <c r="A118" s="59" t="str">
        <f>+$A$23</f>
        <v/>
      </c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2"/>
      <c r="Y118" s="23"/>
      <c r="Z118" s="22"/>
      <c r="AA118" s="23"/>
      <c r="AB118" s="22"/>
      <c r="AC118" s="23"/>
      <c r="AE118" s="29" t="str">
        <f t="shared" si="7"/>
        <v/>
      </c>
      <c r="AG118" s="7" t="str">
        <f>+$A$23</f>
        <v/>
      </c>
      <c r="AH118" s="7" t="str">
        <f>IF(A118&lt;&gt;"",IF(AE118&lt;&gt;"",AE118,0)+IF(W122&lt;&gt;"",W122,0),"")</f>
        <v/>
      </c>
      <c r="AI118" s="106" t="str">
        <f>IF(AH118="","",IF(AH118&gt;0,ROUND(AH118/LARGE(AH107:AH121,1),3),0))</f>
        <v/>
      </c>
    </row>
    <row r="119" spans="1:35" ht="13.5" x14ac:dyDescent="0.25">
      <c r="A119" s="59" t="str">
        <f>+$A$24</f>
        <v/>
      </c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2"/>
      <c r="AA119" s="23"/>
      <c r="AB119" s="22"/>
      <c r="AC119" s="23"/>
      <c r="AE119" s="29" t="str">
        <f t="shared" si="7"/>
        <v/>
      </c>
      <c r="AG119" s="7" t="str">
        <f>+$A$24</f>
        <v/>
      </c>
      <c r="AH119" s="7" t="str">
        <f>IF(A119&lt;&gt;"",IF(AE119&lt;&gt;"",AE119,0)+IF(Y122&lt;&gt;"",Y122,0),"")</f>
        <v/>
      </c>
      <c r="AI119" s="106" t="str">
        <f>IF(AH119="","",IF(AH119&gt;0,ROUND(AH119/LARGE(AH107:AH121,1),3),0))</f>
        <v/>
      </c>
    </row>
    <row r="120" spans="1:35" ht="13.5" x14ac:dyDescent="0.25">
      <c r="A120" s="59" t="str">
        <f>+$A$25</f>
        <v/>
      </c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2"/>
      <c r="AC120" s="23"/>
      <c r="AE120" s="29" t="str">
        <f t="shared" si="7"/>
        <v/>
      </c>
      <c r="AG120" s="7" t="str">
        <f>+$A$25</f>
        <v/>
      </c>
      <c r="AH120" s="7" t="str">
        <f>IF(A120&lt;&gt;"",IF(AE120&lt;&gt;"",AE120,0)+IF(AA122&lt;&gt;"",AA122,0),"")</f>
        <v/>
      </c>
      <c r="AI120" s="106" t="str">
        <f>IF(AH120="","",IF(AH120&gt;0,ROUND(AH120/LARGE(AH107:AH121,1),3),0))</f>
        <v/>
      </c>
    </row>
    <row r="121" spans="1:35" x14ac:dyDescent="0.2">
      <c r="A121" s="59" t="str">
        <f>+$A$26</f>
        <v/>
      </c>
      <c r="C121" s="3"/>
      <c r="AE121" s="26"/>
      <c r="AG121" s="40" t="str">
        <f>+$A$26</f>
        <v/>
      </c>
      <c r="AH121" s="40" t="str">
        <f>IF(A121&lt;&gt;"",IF(AE121&lt;&gt;"",AE121,0)+IF(AC122&lt;&gt;"",AC122,0),"")</f>
        <v/>
      </c>
      <c r="AI121" s="107" t="str">
        <f>IF(AH121="","",IF(AH121&gt;0,ROUND(AH121/LARGE(AH107:AH121,1),3),0))</f>
        <v/>
      </c>
    </row>
    <row r="122" spans="1:35" s="26" customFormat="1" x14ac:dyDescent="0.2">
      <c r="C122" s="27" t="str">
        <f>IF(C106="","",SUM(C107:C120))</f>
        <v/>
      </c>
      <c r="E122" s="27" t="str">
        <f>IF(E106="","",SUM(E107:E120))</f>
        <v/>
      </c>
      <c r="G122" s="27" t="str">
        <f>IF(G106="","",SUM(G107:G120))</f>
        <v/>
      </c>
      <c r="I122" s="27" t="str">
        <f>IF(I106="","",SUM(I107:I120))</f>
        <v/>
      </c>
      <c r="K122" s="27" t="str">
        <f>IF(K106="","",SUM(K107:K120))</f>
        <v/>
      </c>
      <c r="M122" s="27" t="str">
        <f>IF(M106="","",SUM(M107:M120))</f>
        <v/>
      </c>
      <c r="O122" s="27" t="str">
        <f>IF(O106="","",SUM(O107:O120))</f>
        <v/>
      </c>
      <c r="Q122" s="27" t="str">
        <f>IF(Q106="","",SUM(Q107:Q120))</f>
        <v/>
      </c>
      <c r="S122" s="27" t="str">
        <f>IF(S106="","",SUM(S107:S120))</f>
        <v/>
      </c>
      <c r="U122" s="27" t="str">
        <f>IF(U106="","",SUM(U107:U120))</f>
        <v/>
      </c>
      <c r="W122" s="27" t="str">
        <f>IF(W106="","",SUM(W107:W120))</f>
        <v/>
      </c>
      <c r="X122" s="27"/>
      <c r="Y122" s="27" t="str">
        <f>IF(Y106="","",SUM(Y107:Y120))</f>
        <v/>
      </c>
      <c r="AA122" s="27" t="str">
        <f>IF(AA106="","",SUM(AA107:AA120))</f>
        <v/>
      </c>
      <c r="AC122" s="27" t="str">
        <f>IF(AC106="","",SUM(AC107:AC120))</f>
        <v/>
      </c>
      <c r="AG122" s="41"/>
      <c r="AH122" s="93"/>
      <c r="AI122" s="41"/>
    </row>
    <row r="123" spans="1:35" ht="24" customHeight="1" x14ac:dyDescent="0.2">
      <c r="AC123" s="8" t="str">
        <f>"Firma ("&amp;Anagrafica!B93&amp;")"</f>
        <v>Firma ()</v>
      </c>
      <c r="AE123" s="88"/>
      <c r="AF123" s="88"/>
      <c r="AG123" s="89"/>
      <c r="AH123" s="88"/>
      <c r="AI123" s="88"/>
    </row>
  </sheetData>
  <mergeCells count="70">
    <mergeCell ref="AB24:AE24"/>
    <mergeCell ref="AB25:AE25"/>
    <mergeCell ref="AB26:AE26"/>
    <mergeCell ref="B25:S25"/>
    <mergeCell ref="AB15:AE15"/>
    <mergeCell ref="AB16:AE16"/>
    <mergeCell ref="AB17:AE17"/>
    <mergeCell ref="AB18:AE18"/>
    <mergeCell ref="AB19:AE19"/>
    <mergeCell ref="AB20:AE20"/>
    <mergeCell ref="AB21:AE21"/>
    <mergeCell ref="AB22:AE22"/>
    <mergeCell ref="AB23:AE23"/>
    <mergeCell ref="X16:AA16"/>
    <mergeCell ref="X23:AA23"/>
    <mergeCell ref="X24:AA24"/>
    <mergeCell ref="A11:S11"/>
    <mergeCell ref="B20:S20"/>
    <mergeCell ref="B21:S21"/>
    <mergeCell ref="B22:S22"/>
    <mergeCell ref="B19:S19"/>
    <mergeCell ref="B16:S16"/>
    <mergeCell ref="B17:S17"/>
    <mergeCell ref="A1:AG1"/>
    <mergeCell ref="B24:S24"/>
    <mergeCell ref="A5:AI5"/>
    <mergeCell ref="A8:AG8"/>
    <mergeCell ref="A9:AG9"/>
    <mergeCell ref="AB11:AE11"/>
    <mergeCell ref="AB12:AE12"/>
    <mergeCell ref="AB13:AE13"/>
    <mergeCell ref="AB14:AE14"/>
    <mergeCell ref="T23:W23"/>
    <mergeCell ref="B18:S18"/>
    <mergeCell ref="T13:W13"/>
    <mergeCell ref="B12:S12"/>
    <mergeCell ref="B13:S13"/>
    <mergeCell ref="B14:S14"/>
    <mergeCell ref="B15:S15"/>
    <mergeCell ref="T11:W11"/>
    <mergeCell ref="T12:W12"/>
    <mergeCell ref="T20:W20"/>
    <mergeCell ref="T18:W18"/>
    <mergeCell ref="T15:W15"/>
    <mergeCell ref="T16:W16"/>
    <mergeCell ref="T17:W17"/>
    <mergeCell ref="T14:W14"/>
    <mergeCell ref="P27:S27"/>
    <mergeCell ref="T27:W27"/>
    <mergeCell ref="T26:W26"/>
    <mergeCell ref="T19:W19"/>
    <mergeCell ref="T21:W21"/>
    <mergeCell ref="T24:W24"/>
    <mergeCell ref="T25:W25"/>
    <mergeCell ref="T22:W22"/>
    <mergeCell ref="B26:S26"/>
    <mergeCell ref="B23:S23"/>
    <mergeCell ref="X11:AA11"/>
    <mergeCell ref="X12:AA12"/>
    <mergeCell ref="X13:AA13"/>
    <mergeCell ref="X14:AA14"/>
    <mergeCell ref="X15:AA15"/>
    <mergeCell ref="X25:AA25"/>
    <mergeCell ref="X26:AA26"/>
    <mergeCell ref="X17:AA17"/>
    <mergeCell ref="X18:AA18"/>
    <mergeCell ref="X19:AA19"/>
    <mergeCell ref="X20:AA20"/>
    <mergeCell ref="X21:AA21"/>
    <mergeCell ref="X22:AA22"/>
  </mergeCells>
  <phoneticPr fontId="0" type="noConversion"/>
  <conditionalFormatting sqref="C46 W46:Y46 C65 E46 G46 I46 K46 M46 O46 Q46 U46 S46 AC84 W65:Y65 E65 G65 I65 K65 M65 O65 Q65 U65 S65 AC65 AA65 AA46 C84 W84:Y84 E84 G84 I84 K84 M84 O84 Q84 U84 S84 AA84 AC46 C103 AC122 W103:Y103 E103 G103 I103 K103 M103 O103 Q103 U103 S103 AC103 AA103 C122 W122:Y122 E122 G122 I122 K122 M122 O122 Q122 U122 S122 AA122">
    <cfRule type="expression" dxfId="679" priority="1" stopIfTrue="1">
      <formula>C30=""</formula>
    </cfRule>
  </conditionalFormatting>
  <conditionalFormatting sqref="B52:E63 B51:C51 H54:I63 J55:K63 L56:M63 N57:O63 P58:Q63 R59:S63 T60:U63 V61:W63 X62:Y63 Z63:AA63 F53:G63 Z82:AA82 F72:G82 H73:I82 J74:K82 L75:M82 N76:O82 P77:Q82 R78:S82 T79:U82 V80:W82 X81:Y82 B71:E82 B70:C70 B90:E101 B89:C89 H92:I101 J93:K101 L94:M101 N95:O101 P96:Q101 R97:S101 T98:U101 V99:W101 X100:Y101 Z101:AA101 F91:G101 Z120:AA120 F110:G120 H111:I120 J112:K120 L113:M120 N114:O120 P115:Q120 R116:S120 T117:U120 V118:W120 X119:Y120 B109:E120 B108:C108 B33:E44 B32:C32 H35:I44 J36:K44 L37:M44 N38:O44 P39:Q44 R40:S44 T41:U44 V42:W44 X43:Y44 Z44:AA44 F34:G44">
    <cfRule type="expression" dxfId="678" priority="2" stopIfTrue="1">
      <formula>AND($A32&lt;&gt;"",$A33="")</formula>
    </cfRule>
    <cfRule type="expression" dxfId="677" priority="3" stopIfTrue="1">
      <formula>$A32=""</formula>
    </cfRule>
  </conditionalFormatting>
  <conditionalFormatting sqref="B50 D50:D51 F50:F52 H50:H53 J50:J54 L50:L55 N50:N56 P50:P57 R50:R58 T50:T59 V50:V60 X50:X61 Z50:Z62 AB50:AB63">
    <cfRule type="expression" dxfId="676" priority="4" stopIfTrue="1">
      <formula>AND(OR($A50="",C$49=""),$AE50&lt;&gt;"")</formula>
    </cfRule>
    <cfRule type="expression" dxfId="675" priority="5" stopIfTrue="1">
      <formula>OR($A50="",C$49="")</formula>
    </cfRule>
  </conditionalFormatting>
  <conditionalFormatting sqref="C50 E50:E51 G50:G52 I50:I53 K50:K54 M50:M55 O50:O56 Q50:Q57 S50:S58 U50:U59 W50:W60 Y50:Y61 AA50:AA62 AC50:AC63 C88 E88:E89 G88:G90 I88:I91 K88:K92 M88:M93 O88:O94 Q88:Q95 S88:S96 U88:U97 W88:W98 Y88:Y99 AA88:AA100 AC88:AC101">
    <cfRule type="expression" dxfId="674" priority="6" stopIfTrue="1">
      <formula>AND(OR($A50="",C$49=""),$AE50&lt;&gt;"")</formula>
    </cfRule>
    <cfRule type="expression" dxfId="673" priority="7" stopIfTrue="1">
      <formula>C$49=""</formula>
    </cfRule>
  </conditionalFormatting>
  <conditionalFormatting sqref="B69 F69:F71 D69:D70 H69:H72 J69:J73 L69:L74 N69:N75 P69:P76 R69:R77 T69:T78 V69:V79 X69:X80 Z69:Z81 AB69:AB82 X118">
    <cfRule type="expression" dxfId="672" priority="8" stopIfTrue="1">
      <formula>AND(OR($A69="",C$68=""),$AE69&lt;&gt;"")</formula>
    </cfRule>
    <cfRule type="expression" dxfId="671" priority="9" stopIfTrue="1">
      <formula>OR($A69="",C$68="")</formula>
    </cfRule>
  </conditionalFormatting>
  <conditionalFormatting sqref="C69 G69:G71 E69:E70 I69:I72 K69:K73 M69:M74 O69:O75 Q69:Q76 S69:S77 U69:U78 W69:W79 Y69:Y80 AA69:AA81 AC69:AC82 C107 G107:G109 E107:E108 I107:I110 K107:K111 M107:M112 O107:O113 Q107:Q114 S107:S115 U107:U116 W107:W117 Y107:Y118 AA107:AA119 AC107:AC120">
    <cfRule type="expression" dxfId="670" priority="10" stopIfTrue="1">
      <formula>AND(OR($A69="",C$68=""),$AE69&lt;&gt;"")</formula>
    </cfRule>
    <cfRule type="expression" dxfId="669" priority="11" stopIfTrue="1">
      <formula>C$68=""</formula>
    </cfRule>
  </conditionalFormatting>
  <conditionalFormatting sqref="B88 D88:D89 F88:F90 H88:H91 J88:J92 L88:L93 N88:N94 P88:P95 R88:R96 T88:T97 V88:V98 X88:X99 Z88:Z100 AB88:AB101">
    <cfRule type="expression" dxfId="668" priority="12" stopIfTrue="1">
      <formula>AND(OR($A88="",C$87=""),$AE88&lt;&gt;"")</formula>
    </cfRule>
    <cfRule type="expression" dxfId="667" priority="13" stopIfTrue="1">
      <formula>OR($A88="",C$87="")</formula>
    </cfRule>
  </conditionalFormatting>
  <conditionalFormatting sqref="B107 D107:D108 F107:F109 H107:H110 J107:J111 L107:L112 N107:N113 P107:P114 R107:R115 T107:T116 V107:V117 X107:X117 Z107:Z119 AB107:AB120">
    <cfRule type="expression" dxfId="666" priority="14" stopIfTrue="1">
      <formula>AND(OR($A107="",C$106=""),$AE107&lt;&gt;"")</formula>
    </cfRule>
    <cfRule type="expression" dxfId="665" priority="15" stopIfTrue="1">
      <formula>OR($A107="",C$106="")</formula>
    </cfRule>
  </conditionalFormatting>
  <conditionalFormatting sqref="B31 D31:D32 R31:R39 AB31:AB44 Z31:Z43 X31:X42 V31:V41 T31:T40 P31:P38 N31:N37 L31:L36 J31:J35 H31:H34 F31:F33">
    <cfRule type="expression" dxfId="664" priority="16" stopIfTrue="1">
      <formula>AND(OR($A31="",C$30=""),$AE31&lt;&gt;"")</formula>
    </cfRule>
    <cfRule type="expression" dxfId="663" priority="17" stopIfTrue="1">
      <formula>OR($A31="",C$30="")</formula>
    </cfRule>
  </conditionalFormatting>
  <conditionalFormatting sqref="C31 E31:E32 S31:S39 AC31:AC44 AA31:AA43 Y31:Y42 W31:W41 U31:U40 Q31:Q38 O31:O37 M31:M36 K31:K35 I31:I34 G31:G33">
    <cfRule type="expression" dxfId="662" priority="18" stopIfTrue="1">
      <formula>AND(OR($A31="",C$30=""),$AE31&lt;&gt;"")</formula>
    </cfRule>
    <cfRule type="expression" dxfId="661" priority="19" stopIfTrue="1">
      <formula>C$30=""</formula>
    </cfRule>
  </conditionalFormatting>
  <conditionalFormatting sqref="A31:A45 A107:A121 AE107:AE120 B106:AC106 AE88:AE101 A88:A102 B87:AC87 A69:A83 B68:AC68 AE69:AE82 AE50:AE63 B49:AC49 A50:A64 B30:AC30 AE31:AE44">
    <cfRule type="cellIs" dxfId="660" priority="20" stopIfTrue="1" operator="equal">
      <formula>""</formula>
    </cfRule>
  </conditionalFormatting>
  <hyperlinks>
    <hyperlink ref="A1" location="Anagrafica!A1" display="Torna alla scheda Anagrafica" xr:uid="{00000000-0004-0000-3B00-000000000000}"/>
  </hyperlinks>
  <pageMargins left="0.39370078740157483" right="0.39370078740157483" top="0.39370078740157483" bottom="0.78740157480314965" header="0.51181102362204722" footer="0.39370078740157483"/>
  <pageSetup paperSize="9" scale="42" orientation="portrait" r:id="rId1"/>
  <headerFooter alignWithMargins="0">
    <oddFooter>&amp;L&amp;"Arial Narrow,Normale"&amp;8&amp;D&amp;R&amp;"Arial Narrow,Normale"&amp;A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Foglio11">
    <tabColor indexed="17"/>
    <pageSetUpPr fitToPage="1"/>
  </sheetPr>
  <dimension ref="A1:AI123"/>
  <sheetViews>
    <sheetView showGridLines="0" view="pageBreakPreview" zoomScaleNormal="100" workbookViewId="0">
      <selection activeCell="U38" sqref="U38"/>
    </sheetView>
  </sheetViews>
  <sheetFormatPr defaultColWidth="9.140625" defaultRowHeight="12.75" x14ac:dyDescent="0.2"/>
  <cols>
    <col min="1" max="2" width="3.85546875" style="3" customWidth="1"/>
    <col min="3" max="3" width="3.85546875" style="5" bestFit="1" customWidth="1"/>
    <col min="4" max="4" width="3.140625" style="3" customWidth="1"/>
    <col min="5" max="31" width="3" style="3" customWidth="1"/>
    <col min="32" max="32" width="2.42578125" style="3" customWidth="1"/>
    <col min="33" max="33" width="3.5703125" style="26" customWidth="1"/>
    <col min="34" max="35" width="10.85546875" style="3" customWidth="1"/>
    <col min="36" max="43" width="3" style="3" customWidth="1"/>
    <col min="44" max="44" width="3.140625" style="3" customWidth="1"/>
    <col min="45" max="16384" width="9.140625" style="3"/>
  </cols>
  <sheetData>
    <row r="1" spans="1:35" ht="26.25" customHeight="1" x14ac:dyDescent="0.2">
      <c r="A1" s="353" t="s">
        <v>21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</row>
    <row r="2" spans="1:35" s="30" customFormat="1" ht="13.5" x14ac:dyDescent="0.25">
      <c r="A2" s="45" t="s">
        <v>16</v>
      </c>
      <c r="B2" s="46"/>
      <c r="C2" s="47"/>
      <c r="D2" s="48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9"/>
      <c r="AH2" s="49"/>
      <c r="AI2" s="49"/>
    </row>
    <row r="3" spans="1:35" s="31" customFormat="1" ht="13.5" x14ac:dyDescent="0.25">
      <c r="A3" s="50"/>
      <c r="B3" s="50"/>
      <c r="C3" s="51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</row>
    <row r="4" spans="1:35" s="9" customFormat="1" ht="6" customHeight="1" x14ac:dyDescent="0.3">
      <c r="A4" s="52"/>
      <c r="B4" s="52"/>
      <c r="C4" s="53"/>
      <c r="D4" s="54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</row>
    <row r="5" spans="1:35" s="9" customFormat="1" ht="39.75" customHeight="1" x14ac:dyDescent="0.3">
      <c r="A5" s="411" t="str">
        <f>IF(Anagrafica!A3&lt;&gt;"",Anagrafica!A3,"")</f>
        <v>CDC ___/______/______ ANNO_______ (agg. P se plurien.) 
TITOLO DEL CDC______________________________</v>
      </c>
      <c r="B5" s="411"/>
      <c r="C5" s="411"/>
      <c r="D5" s="411"/>
      <c r="E5" s="411"/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  <c r="Q5" s="411"/>
      <c r="R5" s="411"/>
      <c r="S5" s="411"/>
      <c r="T5" s="411"/>
      <c r="U5" s="411"/>
      <c r="V5" s="411"/>
      <c r="W5" s="411"/>
      <c r="X5" s="411"/>
      <c r="Y5" s="411"/>
      <c r="Z5" s="411"/>
      <c r="AA5" s="411"/>
      <c r="AB5" s="411"/>
      <c r="AC5" s="411"/>
      <c r="AD5" s="411"/>
      <c r="AE5" s="411"/>
      <c r="AF5" s="411"/>
      <c r="AG5" s="411"/>
      <c r="AH5" s="411"/>
      <c r="AI5" s="411"/>
    </row>
    <row r="6" spans="1:35" s="9" customFormat="1" ht="20.25" x14ac:dyDescent="0.3">
      <c r="A6" s="33"/>
      <c r="B6" s="33"/>
      <c r="C6" s="58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</row>
    <row r="7" spans="1:35" s="9" customFormat="1" ht="20.25" x14ac:dyDescent="0.3">
      <c r="C7" s="10"/>
      <c r="D7" s="11"/>
    </row>
    <row r="8" spans="1:35" s="1" customFormat="1" ht="18.75" x14ac:dyDescent="0.3">
      <c r="A8" s="354" t="str">
        <f>"Criterio: "&amp; Anagrafica!A65&amp;" - "&amp;Anagrafica!B65</f>
        <v>Criterio:  - CRITERI TECNICI DI TIPO TABELLARE</v>
      </c>
      <c r="B8" s="354"/>
      <c r="C8" s="354"/>
      <c r="D8" s="354"/>
      <c r="E8" s="354"/>
      <c r="F8" s="354"/>
      <c r="G8" s="354"/>
      <c r="H8" s="354"/>
      <c r="I8" s="354"/>
      <c r="J8" s="354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4"/>
      <c r="Y8" s="354"/>
      <c r="Z8" s="354"/>
      <c r="AA8" s="354"/>
      <c r="AB8" s="354"/>
      <c r="AC8" s="354"/>
      <c r="AD8" s="354"/>
      <c r="AE8" s="354"/>
      <c r="AF8" s="354"/>
      <c r="AG8" s="354"/>
      <c r="AH8" s="65" t="s">
        <v>3</v>
      </c>
      <c r="AI8" s="80" t="str">
        <f>IF(+Anagrafica!C65&lt;&gt;"",Anagrafica!C65,"")</f>
        <v/>
      </c>
    </row>
    <row r="9" spans="1:35" s="1" customFormat="1" ht="24" customHeight="1" x14ac:dyDescent="0.3">
      <c r="A9" s="416"/>
      <c r="B9" s="416"/>
      <c r="C9" s="416"/>
      <c r="D9" s="416"/>
      <c r="E9" s="416"/>
      <c r="F9" s="416"/>
      <c r="G9" s="416"/>
      <c r="H9" s="416"/>
      <c r="I9" s="416"/>
      <c r="J9" s="416"/>
      <c r="K9" s="416"/>
      <c r="L9" s="416"/>
      <c r="M9" s="416"/>
      <c r="N9" s="416"/>
      <c r="O9" s="416"/>
      <c r="P9" s="416"/>
      <c r="Q9" s="416"/>
      <c r="R9" s="416"/>
      <c r="S9" s="416"/>
      <c r="T9" s="416"/>
      <c r="U9" s="416"/>
      <c r="V9" s="416"/>
      <c r="W9" s="416"/>
      <c r="X9" s="416"/>
      <c r="Y9" s="416"/>
      <c r="Z9" s="416"/>
      <c r="AA9" s="416"/>
      <c r="AB9" s="416"/>
      <c r="AC9" s="416"/>
      <c r="AD9" s="416"/>
      <c r="AE9" s="416"/>
      <c r="AF9" s="416"/>
      <c r="AG9" s="416"/>
      <c r="AH9" s="65"/>
      <c r="AI9" s="81"/>
    </row>
    <row r="10" spans="1:35" ht="18" x14ac:dyDescent="0.25">
      <c r="B10" s="1"/>
      <c r="D10" s="1"/>
      <c r="AB10" s="4"/>
      <c r="AC10" s="4"/>
      <c r="AD10" s="4"/>
      <c r="AE10" s="4"/>
    </row>
    <row r="11" spans="1:35" ht="29.25" customHeight="1" x14ac:dyDescent="0.2">
      <c r="A11" s="385" t="s">
        <v>17</v>
      </c>
      <c r="B11" s="385"/>
      <c r="C11" s="385"/>
      <c r="D11" s="385"/>
      <c r="E11" s="385"/>
      <c r="F11" s="385"/>
      <c r="G11" s="385"/>
      <c r="H11" s="385"/>
      <c r="I11" s="385"/>
      <c r="J11" s="385"/>
      <c r="K11" s="385"/>
      <c r="L11" s="385"/>
      <c r="M11" s="385"/>
      <c r="N11" s="385"/>
      <c r="O11" s="385"/>
      <c r="P11" s="385"/>
      <c r="Q11" s="385"/>
      <c r="R11" s="385"/>
      <c r="S11" s="385"/>
      <c r="T11" s="385" t="s">
        <v>23</v>
      </c>
      <c r="U11" s="385"/>
      <c r="V11" s="385"/>
      <c r="W11" s="385"/>
      <c r="X11" s="385" t="s">
        <v>25</v>
      </c>
      <c r="Y11" s="385"/>
      <c r="Z11" s="385"/>
      <c r="AA11" s="385"/>
      <c r="AB11" s="385" t="s">
        <v>24</v>
      </c>
      <c r="AC11" s="385"/>
      <c r="AD11" s="385"/>
      <c r="AE11" s="385"/>
      <c r="AF11" s="26"/>
      <c r="AI11" s="21" t="s">
        <v>19</v>
      </c>
    </row>
    <row r="12" spans="1:35" ht="16.5" x14ac:dyDescent="0.3">
      <c r="A12" s="61" t="str">
        <f>IF($AI$8&lt;&gt;"",IF(Anagrafica!A99&lt;&gt;"",Anagrafica!A99,""),"")</f>
        <v/>
      </c>
      <c r="B12" s="409" t="str">
        <f>IF(A12&lt;&gt;"",IF(Anagrafica!B99&lt;&gt;"",Anagrafica!B99,""),"")</f>
        <v/>
      </c>
      <c r="C12" s="409"/>
      <c r="D12" s="409"/>
      <c r="E12" s="409"/>
      <c r="F12" s="409"/>
      <c r="G12" s="409"/>
      <c r="H12" s="409"/>
      <c r="I12" s="409"/>
      <c r="J12" s="409"/>
      <c r="K12" s="409"/>
      <c r="L12" s="409"/>
      <c r="M12" s="409"/>
      <c r="N12" s="409"/>
      <c r="O12" s="409"/>
      <c r="P12" s="409"/>
      <c r="Q12" s="409"/>
      <c r="R12" s="409"/>
      <c r="S12" s="410"/>
      <c r="T12" s="372" t="str">
        <f>IF(A12&lt;&gt;"",IF(AI31&lt;&gt;"",AI31,0)+IF(AI50&lt;&gt;"",AI50,0)+IF(AI69&lt;&gt;"",AI69,0)+IF(AI88&lt;&gt;"",AI88,0)+IF(AI107&lt;&gt;"",AI107,0),"")</f>
        <v/>
      </c>
      <c r="U12" s="373"/>
      <c r="V12" s="373"/>
      <c r="W12" s="373"/>
      <c r="X12" s="372" t="str">
        <f>IF(T12&lt;&gt;"",ROUND(T12/COUNTA(Anagrafica!$B$89:$C$93),3),"")</f>
        <v/>
      </c>
      <c r="Y12" s="373"/>
      <c r="Z12" s="373"/>
      <c r="AA12" s="390"/>
      <c r="AB12" s="372" t="str">
        <f>IF(T12="","",IF(T12&gt;0,ROUND(X12/LARGE($X$12:$AA$26,1),3),0))</f>
        <v/>
      </c>
      <c r="AC12" s="373"/>
      <c r="AD12" s="373"/>
      <c r="AE12" s="390"/>
      <c r="AF12" s="94"/>
      <c r="AG12" s="94"/>
      <c r="AH12" s="95"/>
      <c r="AI12" s="85" t="str">
        <f t="shared" ref="AI12:AI26" si="0">IF(AB12&lt;&gt;"",IF(AB12&gt;0,ROUND(AB12*IF($AI$9&lt;&gt;"",$AI$9,$AI$8),3),0),"")</f>
        <v/>
      </c>
    </row>
    <row r="13" spans="1:35" ht="16.5" x14ac:dyDescent="0.3">
      <c r="A13" s="62" t="str">
        <f>IF($AI$8&lt;&gt;"",IF(Anagrafica!A100&lt;&gt;"",Anagrafica!A100,""),"")</f>
        <v/>
      </c>
      <c r="B13" s="374" t="str">
        <f>IF(A13&lt;&gt;"",IF(Anagrafica!B100&lt;&gt;"",Anagrafica!B100,""),"")</f>
        <v/>
      </c>
      <c r="C13" s="374"/>
      <c r="D13" s="374"/>
      <c r="E13" s="374"/>
      <c r="F13" s="374"/>
      <c r="G13" s="374"/>
      <c r="H13" s="374"/>
      <c r="I13" s="374"/>
      <c r="J13" s="374"/>
      <c r="K13" s="374"/>
      <c r="L13" s="374"/>
      <c r="M13" s="374"/>
      <c r="N13" s="374"/>
      <c r="O13" s="374"/>
      <c r="P13" s="374"/>
      <c r="Q13" s="374"/>
      <c r="R13" s="374"/>
      <c r="S13" s="376"/>
      <c r="T13" s="401" t="str">
        <f t="shared" ref="T13:T26" si="1">IF(A13&lt;&gt;"",IF(AI32&lt;&gt;"",AI32,0)+IF(AI51&lt;&gt;"",AI51,0)+IF(AI70&lt;&gt;"",AI70,0)+IF(AI89&lt;&gt;"",AI89,0)+IF(AI108&lt;&gt;"",AI108,0),"")</f>
        <v/>
      </c>
      <c r="U13" s="402"/>
      <c r="V13" s="402"/>
      <c r="W13" s="402"/>
      <c r="X13" s="401" t="str">
        <f>IF(T13&lt;&gt;"",ROUND(T13/COUNTA(Anagrafica!$B$89:$C$93),3),"")</f>
        <v/>
      </c>
      <c r="Y13" s="402"/>
      <c r="Z13" s="402"/>
      <c r="AA13" s="403"/>
      <c r="AB13" s="401" t="str">
        <f t="shared" ref="AB13:AB26" si="2">IF(T13="","",IF(T13&gt;0,ROUND(X13/LARGE($X$12:$AA$26,1),3),0))</f>
        <v/>
      </c>
      <c r="AC13" s="402"/>
      <c r="AD13" s="402"/>
      <c r="AE13" s="403"/>
      <c r="AF13" s="96"/>
      <c r="AG13" s="96"/>
      <c r="AH13" s="97"/>
      <c r="AI13" s="86" t="str">
        <f t="shared" si="0"/>
        <v/>
      </c>
    </row>
    <row r="14" spans="1:35" ht="16.5" x14ac:dyDescent="0.3">
      <c r="A14" s="62" t="str">
        <f>IF($AI$8&lt;&gt;"",IF(Anagrafica!A101&lt;&gt;"",Anagrafica!A101,""),"")</f>
        <v/>
      </c>
      <c r="B14" s="374" t="str">
        <f>IF(A14&lt;&gt;"",IF(Anagrafica!B101&lt;&gt;"",Anagrafica!B101,""),"")</f>
        <v/>
      </c>
      <c r="C14" s="374"/>
      <c r="D14" s="374"/>
      <c r="E14" s="374"/>
      <c r="F14" s="374"/>
      <c r="G14" s="374"/>
      <c r="H14" s="374"/>
      <c r="I14" s="374"/>
      <c r="J14" s="374"/>
      <c r="K14" s="374"/>
      <c r="L14" s="374"/>
      <c r="M14" s="374"/>
      <c r="N14" s="374"/>
      <c r="O14" s="374"/>
      <c r="P14" s="374"/>
      <c r="Q14" s="374"/>
      <c r="R14" s="374"/>
      <c r="S14" s="376"/>
      <c r="T14" s="401" t="str">
        <f t="shared" si="1"/>
        <v/>
      </c>
      <c r="U14" s="402"/>
      <c r="V14" s="402"/>
      <c r="W14" s="402"/>
      <c r="X14" s="401" t="str">
        <f>IF(T14&lt;&gt;"",ROUND(T14/COUNTA(Anagrafica!$B$89:$C$93),3),"")</f>
        <v/>
      </c>
      <c r="Y14" s="402"/>
      <c r="Z14" s="402"/>
      <c r="AA14" s="403"/>
      <c r="AB14" s="401" t="str">
        <f t="shared" si="2"/>
        <v/>
      </c>
      <c r="AC14" s="402"/>
      <c r="AD14" s="402"/>
      <c r="AE14" s="403"/>
      <c r="AF14" s="96"/>
      <c r="AG14" s="96"/>
      <c r="AH14" s="97"/>
      <c r="AI14" s="86" t="str">
        <f t="shared" si="0"/>
        <v/>
      </c>
    </row>
    <row r="15" spans="1:35" ht="16.5" x14ac:dyDescent="0.3">
      <c r="A15" s="62" t="str">
        <f>IF($AI$8&lt;&gt;"",IF(Anagrafica!A102&lt;&gt;"",Anagrafica!A102,""),"")</f>
        <v/>
      </c>
      <c r="B15" s="374" t="str">
        <f>IF(A15&lt;&gt;"",IF(Anagrafica!B102&lt;&gt;"",Anagrafica!B102,""),"")</f>
        <v/>
      </c>
      <c r="C15" s="374"/>
      <c r="D15" s="374"/>
      <c r="E15" s="374"/>
      <c r="F15" s="374"/>
      <c r="G15" s="374"/>
      <c r="H15" s="374"/>
      <c r="I15" s="374"/>
      <c r="J15" s="374"/>
      <c r="K15" s="374"/>
      <c r="L15" s="374"/>
      <c r="M15" s="374"/>
      <c r="N15" s="374"/>
      <c r="O15" s="374"/>
      <c r="P15" s="374"/>
      <c r="Q15" s="374"/>
      <c r="R15" s="374"/>
      <c r="S15" s="376"/>
      <c r="T15" s="401" t="str">
        <f t="shared" si="1"/>
        <v/>
      </c>
      <c r="U15" s="402"/>
      <c r="V15" s="402"/>
      <c r="W15" s="402"/>
      <c r="X15" s="401" t="str">
        <f>IF(T15&lt;&gt;"",ROUND(T15/COUNTA(Anagrafica!$B$89:$C$93),3),"")</f>
        <v/>
      </c>
      <c r="Y15" s="402"/>
      <c r="Z15" s="402"/>
      <c r="AA15" s="403"/>
      <c r="AB15" s="401" t="str">
        <f t="shared" si="2"/>
        <v/>
      </c>
      <c r="AC15" s="402"/>
      <c r="AD15" s="402"/>
      <c r="AE15" s="403"/>
      <c r="AF15" s="96"/>
      <c r="AG15" s="96"/>
      <c r="AH15" s="97"/>
      <c r="AI15" s="86" t="str">
        <f t="shared" si="0"/>
        <v/>
      </c>
    </row>
    <row r="16" spans="1:35" ht="16.5" x14ac:dyDescent="0.3">
      <c r="A16" s="62" t="str">
        <f>IF($AI$8&lt;&gt;"",IF(Anagrafica!A103&lt;&gt;"",Anagrafica!A103,""),"")</f>
        <v/>
      </c>
      <c r="B16" s="374" t="str">
        <f>IF(A16&lt;&gt;"",IF(Anagrafica!B103&lt;&gt;"",Anagrafica!B103,""),"")</f>
        <v/>
      </c>
      <c r="C16" s="374"/>
      <c r="D16" s="374"/>
      <c r="E16" s="374"/>
      <c r="F16" s="374"/>
      <c r="G16" s="374"/>
      <c r="H16" s="374"/>
      <c r="I16" s="374"/>
      <c r="J16" s="374"/>
      <c r="K16" s="374"/>
      <c r="L16" s="374"/>
      <c r="M16" s="374"/>
      <c r="N16" s="374"/>
      <c r="O16" s="374"/>
      <c r="P16" s="374"/>
      <c r="Q16" s="374"/>
      <c r="R16" s="374"/>
      <c r="S16" s="376"/>
      <c r="T16" s="401" t="str">
        <f t="shared" si="1"/>
        <v/>
      </c>
      <c r="U16" s="402"/>
      <c r="V16" s="402"/>
      <c r="W16" s="402"/>
      <c r="X16" s="401" t="str">
        <f>IF(T16&lt;&gt;"",ROUND(T16/COUNTA(Anagrafica!$B$89:$C$93),3),"")</f>
        <v/>
      </c>
      <c r="Y16" s="402"/>
      <c r="Z16" s="402"/>
      <c r="AA16" s="403"/>
      <c r="AB16" s="401" t="str">
        <f t="shared" si="2"/>
        <v/>
      </c>
      <c r="AC16" s="402"/>
      <c r="AD16" s="402"/>
      <c r="AE16" s="403"/>
      <c r="AF16" s="96"/>
      <c r="AG16" s="96"/>
      <c r="AH16" s="97"/>
      <c r="AI16" s="86" t="str">
        <f t="shared" si="0"/>
        <v/>
      </c>
    </row>
    <row r="17" spans="1:35" ht="16.5" x14ac:dyDescent="0.3">
      <c r="A17" s="62" t="str">
        <f>IF($AI$8&lt;&gt;"",IF(Anagrafica!A104&lt;&gt;"",Anagrafica!A104,""),"")</f>
        <v/>
      </c>
      <c r="B17" s="374" t="str">
        <f>IF(A17&lt;&gt;"",IF(Anagrafica!B104&lt;&gt;"",Anagrafica!B104,""),"")</f>
        <v/>
      </c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4"/>
      <c r="N17" s="374"/>
      <c r="O17" s="374"/>
      <c r="P17" s="374"/>
      <c r="Q17" s="374"/>
      <c r="R17" s="374"/>
      <c r="S17" s="376"/>
      <c r="T17" s="401" t="str">
        <f t="shared" si="1"/>
        <v/>
      </c>
      <c r="U17" s="402"/>
      <c r="V17" s="402"/>
      <c r="W17" s="402"/>
      <c r="X17" s="401" t="str">
        <f>IF(T17&lt;&gt;"",ROUND(T17/COUNTA(Anagrafica!$B$89:$C$93),3),"")</f>
        <v/>
      </c>
      <c r="Y17" s="402"/>
      <c r="Z17" s="402"/>
      <c r="AA17" s="403"/>
      <c r="AB17" s="401" t="str">
        <f t="shared" si="2"/>
        <v/>
      </c>
      <c r="AC17" s="402"/>
      <c r="AD17" s="402"/>
      <c r="AE17" s="403"/>
      <c r="AF17" s="96"/>
      <c r="AG17" s="96"/>
      <c r="AH17" s="97"/>
      <c r="AI17" s="86" t="str">
        <f t="shared" si="0"/>
        <v/>
      </c>
    </row>
    <row r="18" spans="1:35" ht="16.5" x14ac:dyDescent="0.3">
      <c r="A18" s="62" t="str">
        <f>IF($AI$8&lt;&gt;"",IF(Anagrafica!A105&lt;&gt;"",Anagrafica!A105,""),"")</f>
        <v/>
      </c>
      <c r="B18" s="374" t="str">
        <f>IF(A18&lt;&gt;"",IF(Anagrafica!B105&lt;&gt;"",Anagrafica!B105,""),"")</f>
        <v/>
      </c>
      <c r="C18" s="374"/>
      <c r="D18" s="374"/>
      <c r="E18" s="374"/>
      <c r="F18" s="374"/>
      <c r="G18" s="374"/>
      <c r="H18" s="374"/>
      <c r="I18" s="374"/>
      <c r="J18" s="374"/>
      <c r="K18" s="374"/>
      <c r="L18" s="374"/>
      <c r="M18" s="374"/>
      <c r="N18" s="374"/>
      <c r="O18" s="374"/>
      <c r="P18" s="374"/>
      <c r="Q18" s="374"/>
      <c r="R18" s="374"/>
      <c r="S18" s="376"/>
      <c r="T18" s="401" t="str">
        <f t="shared" si="1"/>
        <v/>
      </c>
      <c r="U18" s="402"/>
      <c r="V18" s="402"/>
      <c r="W18" s="402"/>
      <c r="X18" s="401" t="str">
        <f>IF(T18&lt;&gt;"",ROUND(T18/COUNTA(Anagrafica!$B$89:$C$93),3),"")</f>
        <v/>
      </c>
      <c r="Y18" s="402"/>
      <c r="Z18" s="402"/>
      <c r="AA18" s="403"/>
      <c r="AB18" s="401" t="str">
        <f t="shared" si="2"/>
        <v/>
      </c>
      <c r="AC18" s="402"/>
      <c r="AD18" s="402"/>
      <c r="AE18" s="403"/>
      <c r="AF18" s="96"/>
      <c r="AG18" s="96"/>
      <c r="AH18" s="97"/>
      <c r="AI18" s="86" t="str">
        <f t="shared" si="0"/>
        <v/>
      </c>
    </row>
    <row r="19" spans="1:35" ht="16.5" x14ac:dyDescent="0.3">
      <c r="A19" s="62" t="str">
        <f>IF($AI$8&lt;&gt;"",IF(Anagrafica!A106&lt;&gt;"",Anagrafica!A106,""),"")</f>
        <v/>
      </c>
      <c r="B19" s="374" t="str">
        <f>IF(A19&lt;&gt;"",IF(Anagrafica!B106&lt;&gt;"",Anagrafica!B106,""),"")</f>
        <v/>
      </c>
      <c r="C19" s="374"/>
      <c r="D19" s="374"/>
      <c r="E19" s="374"/>
      <c r="F19" s="374"/>
      <c r="G19" s="374"/>
      <c r="H19" s="374"/>
      <c r="I19" s="374"/>
      <c r="J19" s="374"/>
      <c r="K19" s="374"/>
      <c r="L19" s="374"/>
      <c r="M19" s="374"/>
      <c r="N19" s="374"/>
      <c r="O19" s="374"/>
      <c r="P19" s="374"/>
      <c r="Q19" s="374"/>
      <c r="R19" s="374"/>
      <c r="S19" s="376"/>
      <c r="T19" s="401" t="str">
        <f t="shared" si="1"/>
        <v/>
      </c>
      <c r="U19" s="402"/>
      <c r="V19" s="402"/>
      <c r="W19" s="402"/>
      <c r="X19" s="401" t="str">
        <f>IF(T19&lt;&gt;"",ROUND(T19/COUNTA(Anagrafica!$B$89:$C$93),3),"")</f>
        <v/>
      </c>
      <c r="Y19" s="402"/>
      <c r="Z19" s="402"/>
      <c r="AA19" s="403"/>
      <c r="AB19" s="401" t="str">
        <f t="shared" si="2"/>
        <v/>
      </c>
      <c r="AC19" s="402"/>
      <c r="AD19" s="402"/>
      <c r="AE19" s="403"/>
      <c r="AF19" s="96"/>
      <c r="AG19" s="96"/>
      <c r="AH19" s="97"/>
      <c r="AI19" s="86" t="str">
        <f t="shared" si="0"/>
        <v/>
      </c>
    </row>
    <row r="20" spans="1:35" ht="16.5" x14ac:dyDescent="0.3">
      <c r="A20" s="62" t="str">
        <f>IF($AI$8&lt;&gt;"",IF(Anagrafica!A107&lt;&gt;"",Anagrafica!A107,""),"")</f>
        <v/>
      </c>
      <c r="B20" s="374" t="str">
        <f>IF(A20&lt;&gt;"",IF(Anagrafica!B107&lt;&gt;"",Anagrafica!B107,""),"")</f>
        <v/>
      </c>
      <c r="C20" s="374"/>
      <c r="D20" s="374"/>
      <c r="E20" s="374"/>
      <c r="F20" s="374"/>
      <c r="G20" s="374"/>
      <c r="H20" s="374"/>
      <c r="I20" s="374"/>
      <c r="J20" s="374"/>
      <c r="K20" s="374"/>
      <c r="L20" s="374"/>
      <c r="M20" s="374"/>
      <c r="N20" s="374"/>
      <c r="O20" s="374"/>
      <c r="P20" s="374"/>
      <c r="Q20" s="374"/>
      <c r="R20" s="374"/>
      <c r="S20" s="376"/>
      <c r="T20" s="401" t="str">
        <f t="shared" si="1"/>
        <v/>
      </c>
      <c r="U20" s="402"/>
      <c r="V20" s="402"/>
      <c r="W20" s="402"/>
      <c r="X20" s="401" t="str">
        <f>IF(T20&lt;&gt;"",ROUND(T20/COUNTA(Anagrafica!$B$89:$C$93),3),"")</f>
        <v/>
      </c>
      <c r="Y20" s="402"/>
      <c r="Z20" s="402"/>
      <c r="AA20" s="403"/>
      <c r="AB20" s="401" t="str">
        <f t="shared" si="2"/>
        <v/>
      </c>
      <c r="AC20" s="402"/>
      <c r="AD20" s="402"/>
      <c r="AE20" s="403"/>
      <c r="AF20" s="96"/>
      <c r="AG20" s="96"/>
      <c r="AH20" s="97"/>
      <c r="AI20" s="86" t="str">
        <f t="shared" si="0"/>
        <v/>
      </c>
    </row>
    <row r="21" spans="1:35" ht="16.5" x14ac:dyDescent="0.3">
      <c r="A21" s="62" t="str">
        <f>IF($AI$8&lt;&gt;"",IF(Anagrafica!A108&lt;&gt;"",Anagrafica!A108,""),"")</f>
        <v/>
      </c>
      <c r="B21" s="374" t="str">
        <f>IF(A21&lt;&gt;"",IF(Anagrafica!B108&lt;&gt;"",Anagrafica!B108,""),"")</f>
        <v/>
      </c>
      <c r="C21" s="374"/>
      <c r="D21" s="374"/>
      <c r="E21" s="374"/>
      <c r="F21" s="374"/>
      <c r="G21" s="374"/>
      <c r="H21" s="374"/>
      <c r="I21" s="374"/>
      <c r="J21" s="374"/>
      <c r="K21" s="374"/>
      <c r="L21" s="374"/>
      <c r="M21" s="374"/>
      <c r="N21" s="374"/>
      <c r="O21" s="374"/>
      <c r="P21" s="374"/>
      <c r="Q21" s="374"/>
      <c r="R21" s="374"/>
      <c r="S21" s="376"/>
      <c r="T21" s="401" t="str">
        <f t="shared" si="1"/>
        <v/>
      </c>
      <c r="U21" s="402"/>
      <c r="V21" s="402"/>
      <c r="W21" s="402"/>
      <c r="X21" s="401" t="str">
        <f>IF(T21&lt;&gt;"",ROUND(T21/COUNTA(Anagrafica!$B$89:$C$93),3),"")</f>
        <v/>
      </c>
      <c r="Y21" s="402"/>
      <c r="Z21" s="402"/>
      <c r="AA21" s="403"/>
      <c r="AB21" s="401" t="str">
        <f t="shared" si="2"/>
        <v/>
      </c>
      <c r="AC21" s="402"/>
      <c r="AD21" s="402"/>
      <c r="AE21" s="403"/>
      <c r="AF21" s="96"/>
      <c r="AG21" s="96"/>
      <c r="AH21" s="97"/>
      <c r="AI21" s="86" t="str">
        <f t="shared" si="0"/>
        <v/>
      </c>
    </row>
    <row r="22" spans="1:35" ht="16.5" x14ac:dyDescent="0.3">
      <c r="A22" s="62" t="str">
        <f>IF($AI$8&lt;&gt;"",IF(Anagrafica!A109&lt;&gt;"",Anagrafica!A109,""),"")</f>
        <v/>
      </c>
      <c r="B22" s="374" t="str">
        <f>IF(A22&lt;&gt;"",IF(Anagrafica!B109&lt;&gt;"",Anagrafica!B109,""),"")</f>
        <v/>
      </c>
      <c r="C22" s="374"/>
      <c r="D22" s="374"/>
      <c r="E22" s="374"/>
      <c r="F22" s="374"/>
      <c r="G22" s="374"/>
      <c r="H22" s="374"/>
      <c r="I22" s="374"/>
      <c r="J22" s="374"/>
      <c r="K22" s="374"/>
      <c r="L22" s="374"/>
      <c r="M22" s="374"/>
      <c r="N22" s="374"/>
      <c r="O22" s="374"/>
      <c r="P22" s="374"/>
      <c r="Q22" s="374"/>
      <c r="R22" s="374"/>
      <c r="S22" s="376"/>
      <c r="T22" s="401" t="str">
        <f t="shared" si="1"/>
        <v/>
      </c>
      <c r="U22" s="402"/>
      <c r="V22" s="402"/>
      <c r="W22" s="402"/>
      <c r="X22" s="401" t="str">
        <f>IF(T22&lt;&gt;"",ROUND(T22/COUNTA(Anagrafica!$B$89:$C$93),3),"")</f>
        <v/>
      </c>
      <c r="Y22" s="402"/>
      <c r="Z22" s="402"/>
      <c r="AA22" s="403"/>
      <c r="AB22" s="401" t="str">
        <f t="shared" si="2"/>
        <v/>
      </c>
      <c r="AC22" s="402"/>
      <c r="AD22" s="402"/>
      <c r="AE22" s="403"/>
      <c r="AF22" s="96"/>
      <c r="AG22" s="96"/>
      <c r="AH22" s="97"/>
      <c r="AI22" s="86" t="str">
        <f t="shared" si="0"/>
        <v/>
      </c>
    </row>
    <row r="23" spans="1:35" ht="16.5" x14ac:dyDescent="0.3">
      <c r="A23" s="62" t="str">
        <f>IF($AI$8&lt;&gt;"",IF(Anagrafica!A110&lt;&gt;"",Anagrafica!A110,""),"")</f>
        <v/>
      </c>
      <c r="B23" s="374" t="str">
        <f>IF(A23&lt;&gt;"",IF(Anagrafica!B110&lt;&gt;"",Anagrafica!B110,""),"")</f>
        <v/>
      </c>
      <c r="C23" s="374"/>
      <c r="D23" s="374"/>
      <c r="E23" s="374"/>
      <c r="F23" s="374"/>
      <c r="G23" s="374"/>
      <c r="H23" s="374"/>
      <c r="I23" s="374"/>
      <c r="J23" s="374"/>
      <c r="K23" s="374"/>
      <c r="L23" s="374"/>
      <c r="M23" s="374"/>
      <c r="N23" s="374"/>
      <c r="O23" s="374"/>
      <c r="P23" s="374"/>
      <c r="Q23" s="374"/>
      <c r="R23" s="374"/>
      <c r="S23" s="376"/>
      <c r="T23" s="401" t="str">
        <f t="shared" si="1"/>
        <v/>
      </c>
      <c r="U23" s="402"/>
      <c r="V23" s="402"/>
      <c r="W23" s="402"/>
      <c r="X23" s="401" t="str">
        <f>IF(T23&lt;&gt;"",ROUND(T23/COUNTA(Anagrafica!$B$89:$C$93),3),"")</f>
        <v/>
      </c>
      <c r="Y23" s="402"/>
      <c r="Z23" s="402"/>
      <c r="AA23" s="403"/>
      <c r="AB23" s="401" t="str">
        <f t="shared" si="2"/>
        <v/>
      </c>
      <c r="AC23" s="402"/>
      <c r="AD23" s="402"/>
      <c r="AE23" s="403"/>
      <c r="AF23" s="96"/>
      <c r="AG23" s="96"/>
      <c r="AH23" s="97"/>
      <c r="AI23" s="86" t="str">
        <f t="shared" si="0"/>
        <v/>
      </c>
    </row>
    <row r="24" spans="1:35" ht="16.5" x14ac:dyDescent="0.3">
      <c r="A24" s="62" t="str">
        <f>IF($AI$8&lt;&gt;"",IF(Anagrafica!A111&lt;&gt;"",Anagrafica!A111,""),"")</f>
        <v/>
      </c>
      <c r="B24" s="374" t="str">
        <f>IF(A24&lt;&gt;"",IF(Anagrafica!B111&lt;&gt;"",Anagrafica!B111,""),"")</f>
        <v/>
      </c>
      <c r="C24" s="374"/>
      <c r="D24" s="374"/>
      <c r="E24" s="374"/>
      <c r="F24" s="374"/>
      <c r="G24" s="374"/>
      <c r="H24" s="374"/>
      <c r="I24" s="374"/>
      <c r="J24" s="374"/>
      <c r="K24" s="374"/>
      <c r="L24" s="374"/>
      <c r="M24" s="374"/>
      <c r="N24" s="374"/>
      <c r="O24" s="374"/>
      <c r="P24" s="374"/>
      <c r="Q24" s="374"/>
      <c r="R24" s="374"/>
      <c r="S24" s="376"/>
      <c r="T24" s="401" t="str">
        <f t="shared" si="1"/>
        <v/>
      </c>
      <c r="U24" s="402"/>
      <c r="V24" s="402"/>
      <c r="W24" s="402"/>
      <c r="X24" s="401" t="str">
        <f>IF(T24&lt;&gt;"",ROUND(T24/COUNTA(Anagrafica!$B$89:$C$93),3),"")</f>
        <v/>
      </c>
      <c r="Y24" s="402"/>
      <c r="Z24" s="402"/>
      <c r="AA24" s="403"/>
      <c r="AB24" s="401" t="str">
        <f t="shared" si="2"/>
        <v/>
      </c>
      <c r="AC24" s="402"/>
      <c r="AD24" s="402"/>
      <c r="AE24" s="403"/>
      <c r="AF24" s="96"/>
      <c r="AG24" s="96"/>
      <c r="AH24" s="97"/>
      <c r="AI24" s="86" t="str">
        <f t="shared" si="0"/>
        <v/>
      </c>
    </row>
    <row r="25" spans="1:35" ht="16.5" x14ac:dyDescent="0.3">
      <c r="A25" s="62" t="str">
        <f>IF($AI$8&lt;&gt;"",IF(Anagrafica!A112&lt;&gt;"",Anagrafica!A112,""),"")</f>
        <v/>
      </c>
      <c r="B25" s="374" t="str">
        <f>IF(A25&lt;&gt;"",IF(Anagrafica!B112&lt;&gt;"",Anagrafica!B112,""),"")</f>
        <v/>
      </c>
      <c r="C25" s="374"/>
      <c r="D25" s="374"/>
      <c r="E25" s="374"/>
      <c r="F25" s="374"/>
      <c r="G25" s="374"/>
      <c r="H25" s="374"/>
      <c r="I25" s="374"/>
      <c r="J25" s="374"/>
      <c r="K25" s="374"/>
      <c r="L25" s="374"/>
      <c r="M25" s="374"/>
      <c r="N25" s="374"/>
      <c r="O25" s="374"/>
      <c r="P25" s="374"/>
      <c r="Q25" s="374"/>
      <c r="R25" s="374"/>
      <c r="S25" s="376"/>
      <c r="T25" s="401" t="str">
        <f t="shared" si="1"/>
        <v/>
      </c>
      <c r="U25" s="402"/>
      <c r="V25" s="402"/>
      <c r="W25" s="402"/>
      <c r="X25" s="401" t="str">
        <f>IF(T25&lt;&gt;"",ROUND(T25/COUNTA(Anagrafica!$B$89:$C$93),3),"")</f>
        <v/>
      </c>
      <c r="Y25" s="402"/>
      <c r="Z25" s="402"/>
      <c r="AA25" s="403"/>
      <c r="AB25" s="401" t="str">
        <f t="shared" si="2"/>
        <v/>
      </c>
      <c r="AC25" s="402"/>
      <c r="AD25" s="402"/>
      <c r="AE25" s="403"/>
      <c r="AF25" s="96"/>
      <c r="AG25" s="96"/>
      <c r="AH25" s="97"/>
      <c r="AI25" s="86" t="str">
        <f t="shared" si="0"/>
        <v/>
      </c>
    </row>
    <row r="26" spans="1:35" ht="16.5" x14ac:dyDescent="0.3">
      <c r="A26" s="63" t="str">
        <f>IF($AI$8&lt;&gt;"",IF(Anagrafica!A113&lt;&gt;"",Anagrafica!A113,""),"")</f>
        <v/>
      </c>
      <c r="B26" s="379" t="str">
        <f>IF(A26&lt;&gt;"",IF(Anagrafica!B113&lt;&gt;"",Anagrafica!B113,""),"")</f>
        <v/>
      </c>
      <c r="C26" s="379"/>
      <c r="D26" s="379"/>
      <c r="E26" s="379"/>
      <c r="F26" s="379"/>
      <c r="G26" s="379"/>
      <c r="H26" s="379"/>
      <c r="I26" s="379"/>
      <c r="J26" s="379"/>
      <c r="K26" s="379"/>
      <c r="L26" s="379"/>
      <c r="M26" s="379"/>
      <c r="N26" s="379"/>
      <c r="O26" s="379"/>
      <c r="P26" s="379"/>
      <c r="Q26" s="379"/>
      <c r="R26" s="379"/>
      <c r="S26" s="380"/>
      <c r="T26" s="407" t="str">
        <f t="shared" si="1"/>
        <v/>
      </c>
      <c r="U26" s="408"/>
      <c r="V26" s="408"/>
      <c r="W26" s="408"/>
      <c r="X26" s="404" t="str">
        <f>IF(T26&lt;&gt;"",ROUND(T26/COUNTA(Anagrafica!$B$89:$C$93),3),"")</f>
        <v/>
      </c>
      <c r="Y26" s="405"/>
      <c r="Z26" s="405"/>
      <c r="AA26" s="406"/>
      <c r="AB26" s="404" t="str">
        <f t="shared" si="2"/>
        <v/>
      </c>
      <c r="AC26" s="405"/>
      <c r="AD26" s="405"/>
      <c r="AE26" s="406"/>
      <c r="AF26" s="96"/>
      <c r="AG26" s="96"/>
      <c r="AH26" s="97"/>
      <c r="AI26" s="87" t="str">
        <f t="shared" si="0"/>
        <v/>
      </c>
    </row>
    <row r="27" spans="1:35" x14ac:dyDescent="0.2">
      <c r="A27" s="42"/>
      <c r="B27" s="42"/>
      <c r="C27" s="9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378"/>
      <c r="Q27" s="378"/>
      <c r="R27" s="378"/>
      <c r="S27" s="378"/>
      <c r="T27" s="400"/>
      <c r="U27" s="400"/>
      <c r="V27" s="400"/>
      <c r="W27" s="400"/>
      <c r="X27" s="42"/>
      <c r="Y27" s="42"/>
      <c r="Z27" s="42"/>
      <c r="AA27" s="42"/>
      <c r="AB27" s="26"/>
      <c r="AC27" s="26"/>
      <c r="AD27" s="26"/>
      <c r="AE27" s="26"/>
      <c r="AF27" s="104"/>
      <c r="AG27" s="104"/>
      <c r="AH27" s="103"/>
      <c r="AI27" s="42"/>
    </row>
    <row r="29" spans="1:35" ht="18.75" x14ac:dyDescent="0.3">
      <c r="A29" s="19" t="str">
        <f>IF(Anagrafica!A89&lt;&gt;"",Anagrafica!A89&amp;" - "&amp;Anagrafica!B89,"")</f>
        <v>1 - Commissario 1</v>
      </c>
      <c r="B29" s="20"/>
      <c r="D29" s="1"/>
    </row>
    <row r="30" spans="1:35" s="5" customFormat="1" ht="13.5" customHeight="1" x14ac:dyDescent="0.2">
      <c r="A30" s="4" t="s">
        <v>10</v>
      </c>
      <c r="C30" s="60" t="str">
        <f>$A$13</f>
        <v/>
      </c>
      <c r="E30" s="60" t="str">
        <f>+$A$14</f>
        <v/>
      </c>
      <c r="G30" s="60" t="str">
        <f>+$A$15</f>
        <v/>
      </c>
      <c r="I30" s="60" t="str">
        <f>+$A$16</f>
        <v/>
      </c>
      <c r="K30" s="60" t="str">
        <f>+$A$17</f>
        <v/>
      </c>
      <c r="M30" s="60" t="str">
        <f>+$A$18</f>
        <v/>
      </c>
      <c r="O30" s="60" t="str">
        <f>+$A$19</f>
        <v/>
      </c>
      <c r="Q30" s="60" t="str">
        <f>+$A$20</f>
        <v/>
      </c>
      <c r="S30" s="60" t="str">
        <f>+$A$21</f>
        <v/>
      </c>
      <c r="U30" s="60" t="str">
        <f>+$A$22</f>
        <v/>
      </c>
      <c r="W30" s="60" t="str">
        <f>+$A$23</f>
        <v/>
      </c>
      <c r="Y30" s="60" t="str">
        <f>+$A$24</f>
        <v/>
      </c>
      <c r="AA30" s="60" t="str">
        <f>+$A$25</f>
        <v/>
      </c>
      <c r="AC30" s="60" t="str">
        <f>+$A$26</f>
        <v/>
      </c>
      <c r="AE30" s="26"/>
      <c r="AG30" s="4" t="s">
        <v>10</v>
      </c>
      <c r="AH30" s="5" t="s">
        <v>1</v>
      </c>
      <c r="AI30" s="5" t="s">
        <v>0</v>
      </c>
    </row>
    <row r="31" spans="1:35" ht="13.5" x14ac:dyDescent="0.25">
      <c r="A31" s="59" t="str">
        <f>+$A$12</f>
        <v/>
      </c>
      <c r="B31" s="22"/>
      <c r="C31" s="23"/>
      <c r="D31" s="22"/>
      <c r="E31" s="23"/>
      <c r="F31" s="22"/>
      <c r="G31" s="23"/>
      <c r="H31" s="22"/>
      <c r="I31" s="23"/>
      <c r="J31" s="22"/>
      <c r="K31" s="23"/>
      <c r="L31" s="22"/>
      <c r="M31" s="23"/>
      <c r="N31" s="22"/>
      <c r="O31" s="23"/>
      <c r="P31" s="22"/>
      <c r="Q31" s="23"/>
      <c r="R31" s="22"/>
      <c r="S31" s="23"/>
      <c r="T31" s="22"/>
      <c r="U31" s="23"/>
      <c r="V31" s="22"/>
      <c r="W31" s="23"/>
      <c r="X31" s="22"/>
      <c r="Y31" s="23"/>
      <c r="Z31" s="22"/>
      <c r="AA31" s="23"/>
      <c r="AB31" s="22"/>
      <c r="AC31" s="23"/>
      <c r="AE31" s="29" t="str">
        <f t="shared" ref="AE31:AE44" si="3">IF(OR(A31="",AND(A31&lt;&gt;"",A32="")),"",SUM(B31,D31,F31,H31,J31,L31,N31,P31,R31,T31,V31,X31,Z31,AB31))</f>
        <v/>
      </c>
      <c r="AG31" s="6" t="str">
        <f>+$A$12</f>
        <v/>
      </c>
      <c r="AH31" s="6" t="str">
        <f>IF(A31&lt;&gt;"",AE31,"")</f>
        <v/>
      </c>
      <c r="AI31" s="105" t="str">
        <f>IF(AH31="","",IF(AH31&gt;0,ROUND(AH31/LARGE(AH31:AH45,1),3),0))</f>
        <v/>
      </c>
    </row>
    <row r="32" spans="1:35" ht="13.5" x14ac:dyDescent="0.25">
      <c r="A32" s="59" t="str">
        <f>+$A$13</f>
        <v/>
      </c>
      <c r="B32" s="24"/>
      <c r="C32" s="24"/>
      <c r="D32" s="22"/>
      <c r="E32" s="23"/>
      <c r="F32" s="22"/>
      <c r="G32" s="23"/>
      <c r="H32" s="22"/>
      <c r="I32" s="23"/>
      <c r="J32" s="22"/>
      <c r="K32" s="23"/>
      <c r="L32" s="22"/>
      <c r="M32" s="23"/>
      <c r="N32" s="22"/>
      <c r="O32" s="23"/>
      <c r="P32" s="22"/>
      <c r="Q32" s="23"/>
      <c r="R32" s="22"/>
      <c r="S32" s="23"/>
      <c r="T32" s="22"/>
      <c r="U32" s="23"/>
      <c r="V32" s="22"/>
      <c r="W32" s="23"/>
      <c r="X32" s="22"/>
      <c r="Y32" s="23"/>
      <c r="Z32" s="22"/>
      <c r="AA32" s="23"/>
      <c r="AB32" s="22"/>
      <c r="AC32" s="23"/>
      <c r="AE32" s="29" t="str">
        <f t="shared" si="3"/>
        <v/>
      </c>
      <c r="AG32" s="7" t="str">
        <f>+$A$13</f>
        <v/>
      </c>
      <c r="AH32" s="7" t="str">
        <f>IF(A32&lt;&gt;"",IF(AE32&lt;&gt;"",AE32,0)+IF(C46&lt;&gt;"",C46,0),"")</f>
        <v/>
      </c>
      <c r="AI32" s="106" t="str">
        <f>IF(AH32="","",IF(AH32&gt;0,ROUND(AH32/LARGE(AH31:AH45,1),3),0))</f>
        <v/>
      </c>
    </row>
    <row r="33" spans="1:35" ht="13.5" x14ac:dyDescent="0.25">
      <c r="A33" s="59" t="str">
        <f>+$A$14</f>
        <v/>
      </c>
      <c r="B33" s="24"/>
      <c r="C33" s="24"/>
      <c r="D33" s="24"/>
      <c r="E33" s="24"/>
      <c r="F33" s="22"/>
      <c r="G33" s="23"/>
      <c r="H33" s="22"/>
      <c r="I33" s="23"/>
      <c r="J33" s="22"/>
      <c r="K33" s="23"/>
      <c r="L33" s="22"/>
      <c r="M33" s="23"/>
      <c r="N33" s="22"/>
      <c r="O33" s="23"/>
      <c r="P33" s="22"/>
      <c r="Q33" s="23"/>
      <c r="R33" s="22"/>
      <c r="S33" s="23"/>
      <c r="T33" s="22"/>
      <c r="U33" s="23"/>
      <c r="V33" s="22"/>
      <c r="W33" s="23"/>
      <c r="X33" s="22"/>
      <c r="Y33" s="23"/>
      <c r="Z33" s="22"/>
      <c r="AA33" s="23"/>
      <c r="AB33" s="22"/>
      <c r="AC33" s="23"/>
      <c r="AE33" s="29" t="str">
        <f t="shared" si="3"/>
        <v/>
      </c>
      <c r="AG33" s="7" t="str">
        <f>+$A$14</f>
        <v/>
      </c>
      <c r="AH33" s="7" t="str">
        <f>IF(A33&lt;&gt;"",IF(AE33&lt;&gt;"",AE33,0)+IF(E46&lt;&gt;"",E46,0),"")</f>
        <v/>
      </c>
      <c r="AI33" s="106" t="str">
        <f>IF(AH33="","",IF(AH33&gt;0,ROUND(AH33/LARGE(AH31:AH45,1),3),0))</f>
        <v/>
      </c>
    </row>
    <row r="34" spans="1:35" ht="13.5" x14ac:dyDescent="0.25">
      <c r="A34" s="59" t="str">
        <f>+$A$15</f>
        <v/>
      </c>
      <c r="B34" s="24"/>
      <c r="C34" s="24"/>
      <c r="D34" s="24"/>
      <c r="E34" s="24"/>
      <c r="F34" s="24"/>
      <c r="G34" s="24"/>
      <c r="H34" s="22"/>
      <c r="I34" s="23"/>
      <c r="J34" s="22"/>
      <c r="K34" s="23"/>
      <c r="L34" s="22"/>
      <c r="M34" s="23"/>
      <c r="N34" s="22"/>
      <c r="O34" s="23"/>
      <c r="P34" s="22"/>
      <c r="Q34" s="23"/>
      <c r="R34" s="22"/>
      <c r="S34" s="23"/>
      <c r="T34" s="22"/>
      <c r="U34" s="23"/>
      <c r="V34" s="22"/>
      <c r="W34" s="23"/>
      <c r="X34" s="22"/>
      <c r="Y34" s="23"/>
      <c r="Z34" s="22"/>
      <c r="AA34" s="23"/>
      <c r="AB34" s="22"/>
      <c r="AC34" s="23"/>
      <c r="AE34" s="29" t="str">
        <f t="shared" si="3"/>
        <v/>
      </c>
      <c r="AG34" s="7" t="str">
        <f>+$A$15</f>
        <v/>
      </c>
      <c r="AH34" s="7" t="str">
        <f>IF(A34&lt;&gt;"",IF(AE34&lt;&gt;"",AE34,0)+IF(G46&lt;&gt;"",G46,0),"")</f>
        <v/>
      </c>
      <c r="AI34" s="106" t="str">
        <f>IF(AH34="","",IF(AH34&gt;0,ROUND(AH34/LARGE(AH31:AH45,1),3),0))</f>
        <v/>
      </c>
    </row>
    <row r="35" spans="1:35" ht="13.5" x14ac:dyDescent="0.25">
      <c r="A35" s="59" t="str">
        <f>+$A$16</f>
        <v/>
      </c>
      <c r="B35" s="24"/>
      <c r="C35" s="24"/>
      <c r="D35" s="24"/>
      <c r="E35" s="24"/>
      <c r="F35" s="24"/>
      <c r="G35" s="24"/>
      <c r="H35" s="24"/>
      <c r="I35" s="24"/>
      <c r="J35" s="22"/>
      <c r="K35" s="23"/>
      <c r="L35" s="22"/>
      <c r="M35" s="23"/>
      <c r="N35" s="22"/>
      <c r="O35" s="23"/>
      <c r="P35" s="22"/>
      <c r="Q35" s="23"/>
      <c r="R35" s="22"/>
      <c r="S35" s="23"/>
      <c r="T35" s="22"/>
      <c r="U35" s="23"/>
      <c r="V35" s="22"/>
      <c r="W35" s="23"/>
      <c r="X35" s="22"/>
      <c r="Y35" s="23"/>
      <c r="Z35" s="22"/>
      <c r="AA35" s="23"/>
      <c r="AB35" s="22"/>
      <c r="AC35" s="23"/>
      <c r="AE35" s="29" t="str">
        <f t="shared" si="3"/>
        <v/>
      </c>
      <c r="AG35" s="7" t="str">
        <f>+$A$16</f>
        <v/>
      </c>
      <c r="AH35" s="7" t="str">
        <f>IF(A35&lt;&gt;"",IF(AE35&lt;&gt;"",AE35,0)+IF(I46&lt;&gt;"",I46,0),"")</f>
        <v/>
      </c>
      <c r="AI35" s="106" t="str">
        <f>IF(AH35="","",IF(AH35&gt;0,ROUND(AH35/LARGE(AH31:AH45,1),3),0))</f>
        <v/>
      </c>
    </row>
    <row r="36" spans="1:35" ht="13.5" x14ac:dyDescent="0.25">
      <c r="A36" s="59" t="str">
        <f>+$A$17</f>
        <v/>
      </c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2"/>
      <c r="M36" s="23"/>
      <c r="N36" s="22"/>
      <c r="O36" s="23"/>
      <c r="P36" s="22"/>
      <c r="Q36" s="23"/>
      <c r="R36" s="22"/>
      <c r="S36" s="23"/>
      <c r="T36" s="22"/>
      <c r="U36" s="23"/>
      <c r="V36" s="22"/>
      <c r="W36" s="23"/>
      <c r="X36" s="22"/>
      <c r="Y36" s="23"/>
      <c r="Z36" s="22"/>
      <c r="AA36" s="23"/>
      <c r="AB36" s="22"/>
      <c r="AC36" s="23"/>
      <c r="AE36" s="29" t="str">
        <f t="shared" si="3"/>
        <v/>
      </c>
      <c r="AG36" s="7" t="str">
        <f>+$A$17</f>
        <v/>
      </c>
      <c r="AH36" s="7" t="str">
        <f>IF(A36&lt;&gt;"",IF(AE36&lt;&gt;"",AE36,0)+IF(K46&lt;&gt;"",K46,0),"")</f>
        <v/>
      </c>
      <c r="AI36" s="106" t="str">
        <f>IF(AH36="","",IF(AH36&gt;0,ROUND(AH36/LARGE(AH31:AH45,1),3),0))</f>
        <v/>
      </c>
    </row>
    <row r="37" spans="1:35" ht="13.5" x14ac:dyDescent="0.25">
      <c r="A37" s="59" t="str">
        <f>+$A$18</f>
        <v/>
      </c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2"/>
      <c r="O37" s="23"/>
      <c r="P37" s="22"/>
      <c r="Q37" s="23"/>
      <c r="R37" s="22"/>
      <c r="S37" s="23"/>
      <c r="T37" s="22"/>
      <c r="U37" s="23"/>
      <c r="V37" s="22"/>
      <c r="W37" s="23"/>
      <c r="X37" s="22"/>
      <c r="Y37" s="23"/>
      <c r="Z37" s="22"/>
      <c r="AA37" s="23"/>
      <c r="AB37" s="22"/>
      <c r="AC37" s="23"/>
      <c r="AE37" s="29" t="str">
        <f t="shared" si="3"/>
        <v/>
      </c>
      <c r="AG37" s="7" t="str">
        <f>+$A$18</f>
        <v/>
      </c>
      <c r="AH37" s="7" t="str">
        <f>IF(A37&lt;&gt;"",IF(AE37&lt;&gt;"",AE37,0)+IF(M46&lt;&gt;"",M46,0),"")</f>
        <v/>
      </c>
      <c r="AI37" s="106" t="str">
        <f>IF(AH37="","",IF(AH37&gt;0,ROUND(AH37/LARGE(AH31:AH45,1),3),0))</f>
        <v/>
      </c>
    </row>
    <row r="38" spans="1:35" ht="13.5" x14ac:dyDescent="0.25">
      <c r="A38" s="59" t="str">
        <f>+$A$19</f>
        <v/>
      </c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2"/>
      <c r="Q38" s="23"/>
      <c r="R38" s="22"/>
      <c r="S38" s="23"/>
      <c r="T38" s="22"/>
      <c r="U38" s="23"/>
      <c r="V38" s="22"/>
      <c r="W38" s="23"/>
      <c r="X38" s="22"/>
      <c r="Y38" s="23"/>
      <c r="Z38" s="22"/>
      <c r="AA38" s="23"/>
      <c r="AB38" s="22"/>
      <c r="AC38" s="23"/>
      <c r="AE38" s="29" t="str">
        <f t="shared" si="3"/>
        <v/>
      </c>
      <c r="AG38" s="7" t="str">
        <f>+$A$19</f>
        <v/>
      </c>
      <c r="AH38" s="7" t="str">
        <f>IF(A38&lt;&gt;"",IF(AE38&lt;&gt;"",AE38,0)+IF(O46&lt;&gt;"",O46,0),"")</f>
        <v/>
      </c>
      <c r="AI38" s="106" t="str">
        <f>IF(AH38="","",IF(AH38&gt;0,ROUND(AH38/LARGE(AH31:AH45,1),3),0))</f>
        <v/>
      </c>
    </row>
    <row r="39" spans="1:35" ht="13.5" x14ac:dyDescent="0.25">
      <c r="A39" s="59" t="str">
        <f>+$A$20</f>
        <v/>
      </c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2"/>
      <c r="S39" s="23"/>
      <c r="T39" s="22"/>
      <c r="U39" s="23"/>
      <c r="V39" s="22"/>
      <c r="W39" s="23"/>
      <c r="X39" s="22"/>
      <c r="Y39" s="23"/>
      <c r="Z39" s="22"/>
      <c r="AA39" s="23"/>
      <c r="AB39" s="22"/>
      <c r="AC39" s="23"/>
      <c r="AE39" s="29" t="str">
        <f t="shared" si="3"/>
        <v/>
      </c>
      <c r="AG39" s="7" t="str">
        <f>+$A$20</f>
        <v/>
      </c>
      <c r="AH39" s="7" t="str">
        <f>IF(A39&lt;&gt;"",IF(AE39&lt;&gt;"",AE39,0)+IF(Q46&lt;&gt;"",Q46,0),"")</f>
        <v/>
      </c>
      <c r="AI39" s="106" t="str">
        <f>IF(AH39="","",IF(AH39&gt;0,ROUND(AH39/LARGE(AH31:AH45,1),3),0))</f>
        <v/>
      </c>
    </row>
    <row r="40" spans="1:35" ht="13.5" x14ac:dyDescent="0.25">
      <c r="A40" s="59" t="str">
        <f>+$A$21</f>
        <v/>
      </c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2"/>
      <c r="U40" s="23"/>
      <c r="V40" s="22"/>
      <c r="W40" s="23"/>
      <c r="X40" s="22"/>
      <c r="Y40" s="23"/>
      <c r="Z40" s="22"/>
      <c r="AA40" s="23"/>
      <c r="AB40" s="22"/>
      <c r="AC40" s="23"/>
      <c r="AE40" s="29" t="str">
        <f t="shared" si="3"/>
        <v/>
      </c>
      <c r="AG40" s="7" t="str">
        <f>+$A$21</f>
        <v/>
      </c>
      <c r="AH40" s="7" t="str">
        <f>IF(A40&lt;&gt;"",IF(AE40&lt;&gt;"",AE40,0)+IF(S46&lt;&gt;"",S46,0),"")</f>
        <v/>
      </c>
      <c r="AI40" s="106" t="str">
        <f>IF(AH40="","",IF(AH40&gt;0,ROUND(AH40/LARGE(AH31:AH45,1),3),0))</f>
        <v/>
      </c>
    </row>
    <row r="41" spans="1:35" ht="13.5" x14ac:dyDescent="0.25">
      <c r="A41" s="59" t="str">
        <f>+$A$22</f>
        <v/>
      </c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2"/>
      <c r="W41" s="23"/>
      <c r="X41" s="22"/>
      <c r="Y41" s="23"/>
      <c r="Z41" s="22"/>
      <c r="AA41" s="23"/>
      <c r="AB41" s="22"/>
      <c r="AC41" s="23"/>
      <c r="AE41" s="29" t="str">
        <f t="shared" si="3"/>
        <v/>
      </c>
      <c r="AG41" s="7" t="str">
        <f>+$A$22</f>
        <v/>
      </c>
      <c r="AH41" s="7" t="str">
        <f>IF(A41&lt;&gt;"",IF(AE41&lt;&gt;"",AE41,0)+IF(U46&lt;&gt;"",U46,0),"")</f>
        <v/>
      </c>
      <c r="AI41" s="106" t="str">
        <f>IF(AH41="","",IF(AH41&gt;0,ROUND(AH41/LARGE(AH31:AH45,1),3),0))</f>
        <v/>
      </c>
    </row>
    <row r="42" spans="1:35" ht="13.5" x14ac:dyDescent="0.25">
      <c r="A42" s="59" t="str">
        <f>+$A$23</f>
        <v/>
      </c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2"/>
      <c r="Y42" s="23"/>
      <c r="Z42" s="22"/>
      <c r="AA42" s="23"/>
      <c r="AB42" s="22"/>
      <c r="AC42" s="23"/>
      <c r="AE42" s="29" t="str">
        <f t="shared" si="3"/>
        <v/>
      </c>
      <c r="AG42" s="7" t="str">
        <f>+$A$23</f>
        <v/>
      </c>
      <c r="AH42" s="7" t="str">
        <f>IF(A42&lt;&gt;"",IF(AE42&lt;&gt;"",AE42,0)+IF(W46&lt;&gt;"",W46,0),"")</f>
        <v/>
      </c>
      <c r="AI42" s="106" t="str">
        <f>IF(AH42="","",IF(AH42&gt;0,ROUND(AH42/LARGE(AH31:AH45,1),3),0))</f>
        <v/>
      </c>
    </row>
    <row r="43" spans="1:35" ht="13.5" x14ac:dyDescent="0.25">
      <c r="A43" s="59" t="str">
        <f>+$A$24</f>
        <v/>
      </c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2"/>
      <c r="AA43" s="23"/>
      <c r="AB43" s="22"/>
      <c r="AC43" s="23"/>
      <c r="AE43" s="29" t="str">
        <f t="shared" si="3"/>
        <v/>
      </c>
      <c r="AG43" s="7" t="str">
        <f>+$A$24</f>
        <v/>
      </c>
      <c r="AH43" s="7" t="str">
        <f>IF(A43&lt;&gt;"",IF(AE43&lt;&gt;"",AE43,0)+IF(Y46&lt;&gt;"",Y46,0),"")</f>
        <v/>
      </c>
      <c r="AI43" s="106" t="str">
        <f>IF(AH43="","",IF(AH43&gt;0,ROUND(AH43/LARGE(AH31:AH45,1),3),0))</f>
        <v/>
      </c>
    </row>
    <row r="44" spans="1:35" ht="13.5" x14ac:dyDescent="0.25">
      <c r="A44" s="59" t="str">
        <f>+$A$25</f>
        <v/>
      </c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2"/>
      <c r="AC44" s="23"/>
      <c r="AE44" s="29" t="str">
        <f t="shared" si="3"/>
        <v/>
      </c>
      <c r="AG44" s="7" t="str">
        <f>+$A$25</f>
        <v/>
      </c>
      <c r="AH44" s="7" t="str">
        <f>IF(A44&lt;&gt;"",IF(AE44&lt;&gt;"",AE44,0)+IF(AA46&lt;&gt;"",AA46,0),"")</f>
        <v/>
      </c>
      <c r="AI44" s="106" t="str">
        <f>IF(AH44="","",IF(AH44&gt;0,ROUND(AH44/LARGE(AH31:AH45,1),3),0))</f>
        <v/>
      </c>
    </row>
    <row r="45" spans="1:35" x14ac:dyDescent="0.2">
      <c r="A45" s="59" t="str">
        <f>+$A$26</f>
        <v/>
      </c>
      <c r="C45" s="3"/>
      <c r="AE45" s="26"/>
      <c r="AG45" s="40" t="str">
        <f>+$A$26</f>
        <v/>
      </c>
      <c r="AH45" s="40" t="str">
        <f>IF(A45&lt;&gt;"",IF(AE45&lt;&gt;"",AE45,0)+IF(AC46&lt;&gt;"",AC46,0),"")</f>
        <v/>
      </c>
      <c r="AI45" s="107" t="str">
        <f>IF(AH45="","",IF(AH45&gt;0,ROUND(AH45/LARGE(AH31:AH45,1),3),0))</f>
        <v/>
      </c>
    </row>
    <row r="46" spans="1:35" s="26" customFormat="1" x14ac:dyDescent="0.2">
      <c r="C46" s="27" t="str">
        <f>IF(C30="","",SUM(C31:C44))</f>
        <v/>
      </c>
      <c r="E46" s="27" t="str">
        <f>IF(E30="","",SUM(E31:E44))</f>
        <v/>
      </c>
      <c r="G46" s="27" t="str">
        <f>IF(G30="","",SUM(G31:G44))</f>
        <v/>
      </c>
      <c r="I46" s="27" t="str">
        <f>IF(I30="","",SUM(I31:I44))</f>
        <v/>
      </c>
      <c r="K46" s="27" t="str">
        <f>IF(K30="","",SUM(K31:K44))</f>
        <v/>
      </c>
      <c r="M46" s="27" t="str">
        <f>IF(M30="","",SUM(M31:M44))</f>
        <v/>
      </c>
      <c r="O46" s="27" t="str">
        <f>IF(O30="","",SUM(O31:O44))</f>
        <v/>
      </c>
      <c r="Q46" s="27" t="str">
        <f>IF(Q30="","",SUM(Q31:Q44))</f>
        <v/>
      </c>
      <c r="S46" s="27" t="str">
        <f>IF(S30="","",SUM(S31:S44))</f>
        <v/>
      </c>
      <c r="U46" s="27" t="str">
        <f>IF(U30="","",SUM(U31:U44))</f>
        <v/>
      </c>
      <c r="W46" s="27" t="str">
        <f>IF(W30="","",SUM(W31:W44))</f>
        <v/>
      </c>
      <c r="X46" s="27"/>
      <c r="Y46" s="27" t="str">
        <f>IF(Y30="","",SUM(Y31:Y44))</f>
        <v/>
      </c>
      <c r="AA46" s="27" t="str">
        <f>IF(AA30="","",SUM(AA31:AA44))</f>
        <v/>
      </c>
      <c r="AC46" s="27" t="str">
        <f>IF(AC30="","",SUM(AC31:AC44))</f>
        <v/>
      </c>
      <c r="AG46" s="41"/>
      <c r="AH46" s="93"/>
      <c r="AI46" s="41"/>
    </row>
    <row r="47" spans="1:35" ht="24" customHeight="1" x14ac:dyDescent="0.2">
      <c r="AC47" s="8" t="str">
        <f>"Firma ("&amp;Anagrafica!B89&amp;")"</f>
        <v>Firma (Commissario 1)</v>
      </c>
      <c r="AE47" s="88"/>
      <c r="AF47" s="88"/>
      <c r="AG47" s="89"/>
      <c r="AH47" s="88"/>
      <c r="AI47" s="88"/>
    </row>
    <row r="48" spans="1:35" ht="18.75" x14ac:dyDescent="0.3">
      <c r="A48" s="19" t="str">
        <f>IF(Anagrafica!A90&lt;&gt;"",Anagrafica!A90&amp;" - "&amp;Anagrafica!B90,"")</f>
        <v>2 - Commissario 2</v>
      </c>
      <c r="B48" s="20"/>
      <c r="D48" s="1"/>
      <c r="AE48" s="90"/>
      <c r="AF48" s="90"/>
      <c r="AG48" s="91"/>
      <c r="AH48" s="90"/>
      <c r="AI48" s="90"/>
    </row>
    <row r="49" spans="1:35" s="5" customFormat="1" ht="13.5" customHeight="1" x14ac:dyDescent="0.2">
      <c r="A49" s="4" t="s">
        <v>10</v>
      </c>
      <c r="C49" s="60" t="str">
        <f>$A$13</f>
        <v/>
      </c>
      <c r="E49" s="60" t="str">
        <f>+$A$14</f>
        <v/>
      </c>
      <c r="G49" s="60" t="str">
        <f>+$A$15</f>
        <v/>
      </c>
      <c r="I49" s="60" t="str">
        <f>+$A$16</f>
        <v/>
      </c>
      <c r="K49" s="60" t="str">
        <f>+$A$17</f>
        <v/>
      </c>
      <c r="M49" s="60" t="str">
        <f>+$A$18</f>
        <v/>
      </c>
      <c r="O49" s="60" t="str">
        <f>+$A$19</f>
        <v/>
      </c>
      <c r="Q49" s="60" t="str">
        <f>+$A$20</f>
        <v/>
      </c>
      <c r="S49" s="60" t="str">
        <f>+$A$21</f>
        <v/>
      </c>
      <c r="U49" s="60" t="str">
        <f>+$A$22</f>
        <v/>
      </c>
      <c r="W49" s="60" t="str">
        <f>+$A$23</f>
        <v/>
      </c>
      <c r="Y49" s="60" t="str">
        <f>+$A$24</f>
        <v/>
      </c>
      <c r="AA49" s="60" t="str">
        <f>+$A$25</f>
        <v/>
      </c>
      <c r="AC49" s="60" t="str">
        <f>+$A$26</f>
        <v/>
      </c>
      <c r="AE49" s="26"/>
      <c r="AG49" s="4" t="s">
        <v>10</v>
      </c>
      <c r="AH49" s="5" t="s">
        <v>1</v>
      </c>
      <c r="AI49" s="5" t="s">
        <v>0</v>
      </c>
    </row>
    <row r="50" spans="1:35" ht="13.5" x14ac:dyDescent="0.25">
      <c r="A50" s="59" t="str">
        <f>+$A$12</f>
        <v/>
      </c>
      <c r="B50" s="22"/>
      <c r="C50" s="23"/>
      <c r="D50" s="22"/>
      <c r="E50" s="23"/>
      <c r="F50" s="22"/>
      <c r="G50" s="23"/>
      <c r="H50" s="22"/>
      <c r="I50" s="23"/>
      <c r="J50" s="22"/>
      <c r="K50" s="23"/>
      <c r="L50" s="22"/>
      <c r="M50" s="23"/>
      <c r="N50" s="22"/>
      <c r="O50" s="23"/>
      <c r="P50" s="22"/>
      <c r="Q50" s="23"/>
      <c r="R50" s="22"/>
      <c r="S50" s="23"/>
      <c r="T50" s="22"/>
      <c r="U50" s="23"/>
      <c r="V50" s="22"/>
      <c r="W50" s="23"/>
      <c r="X50" s="22"/>
      <c r="Y50" s="23"/>
      <c r="Z50" s="22"/>
      <c r="AA50" s="23"/>
      <c r="AB50" s="22"/>
      <c r="AC50" s="23"/>
      <c r="AE50" s="29" t="str">
        <f t="shared" ref="AE50:AE63" si="4">IF(OR(A50="",AND(A50&lt;&gt;"",A51="")),"",SUM(B50,D50,F50,H50,J50,L50,N50,P50,R50,T50,V50,X50,Z50,AB50))</f>
        <v/>
      </c>
      <c r="AG50" s="6" t="str">
        <f>+$A$12</f>
        <v/>
      </c>
      <c r="AH50" s="6" t="str">
        <f>IF(A50&lt;&gt;"",AE50,"")</f>
        <v/>
      </c>
      <c r="AI50" s="105" t="str">
        <f>IF(AH50="","",IF(AH50&gt;0,ROUND(AH50/LARGE(AH50:AH64,1),3),0))</f>
        <v/>
      </c>
    </row>
    <row r="51" spans="1:35" ht="13.5" x14ac:dyDescent="0.25">
      <c r="A51" s="59" t="str">
        <f>+$A$13</f>
        <v/>
      </c>
      <c r="B51" s="24"/>
      <c r="C51" s="24"/>
      <c r="D51" s="22"/>
      <c r="E51" s="23"/>
      <c r="F51" s="22"/>
      <c r="G51" s="23"/>
      <c r="H51" s="22"/>
      <c r="I51" s="23"/>
      <c r="J51" s="22"/>
      <c r="K51" s="23"/>
      <c r="L51" s="22"/>
      <c r="M51" s="23"/>
      <c r="N51" s="22"/>
      <c r="O51" s="23"/>
      <c r="P51" s="22"/>
      <c r="Q51" s="23"/>
      <c r="R51" s="22"/>
      <c r="S51" s="23"/>
      <c r="T51" s="22"/>
      <c r="U51" s="23"/>
      <c r="V51" s="22"/>
      <c r="W51" s="23"/>
      <c r="X51" s="22"/>
      <c r="Y51" s="23"/>
      <c r="Z51" s="22"/>
      <c r="AA51" s="23"/>
      <c r="AB51" s="22"/>
      <c r="AC51" s="23"/>
      <c r="AE51" s="29" t="str">
        <f t="shared" si="4"/>
        <v/>
      </c>
      <c r="AG51" s="7" t="str">
        <f>+$A$13</f>
        <v/>
      </c>
      <c r="AH51" s="7" t="str">
        <f>IF(A51&lt;&gt;"",IF(AE51&lt;&gt;"",AE51,0)+IF(C65&lt;&gt;"",C65,0),"")</f>
        <v/>
      </c>
      <c r="AI51" s="106" t="str">
        <f>IF(AH51="","",IF(AH51&gt;0,ROUND(AH51/LARGE(AH50:AH64,1),3),0))</f>
        <v/>
      </c>
    </row>
    <row r="52" spans="1:35" ht="13.5" x14ac:dyDescent="0.25">
      <c r="A52" s="59" t="str">
        <f>+$A$14</f>
        <v/>
      </c>
      <c r="B52" s="24"/>
      <c r="C52" s="24"/>
      <c r="D52" s="24"/>
      <c r="E52" s="24"/>
      <c r="F52" s="22"/>
      <c r="G52" s="23"/>
      <c r="H52" s="22"/>
      <c r="I52" s="23"/>
      <c r="J52" s="22"/>
      <c r="K52" s="23"/>
      <c r="L52" s="22"/>
      <c r="M52" s="23"/>
      <c r="N52" s="22"/>
      <c r="O52" s="23"/>
      <c r="P52" s="22"/>
      <c r="Q52" s="23"/>
      <c r="R52" s="22"/>
      <c r="S52" s="23"/>
      <c r="T52" s="22"/>
      <c r="U52" s="23"/>
      <c r="V52" s="22"/>
      <c r="W52" s="23"/>
      <c r="X52" s="22"/>
      <c r="Y52" s="23"/>
      <c r="Z52" s="22"/>
      <c r="AA52" s="23"/>
      <c r="AB52" s="22"/>
      <c r="AC52" s="23"/>
      <c r="AE52" s="29" t="str">
        <f t="shared" si="4"/>
        <v/>
      </c>
      <c r="AG52" s="7" t="str">
        <f>+$A$14</f>
        <v/>
      </c>
      <c r="AH52" s="7" t="str">
        <f>IF(A52&lt;&gt;"",IF(AE52&lt;&gt;"",AE52,0)+IF(E65&lt;&gt;"",E65,0),"")</f>
        <v/>
      </c>
      <c r="AI52" s="106" t="str">
        <f>IF(AH52="","",IF(AH52&gt;0,ROUND(AH52/LARGE(AH50:AH64,1),3),0))</f>
        <v/>
      </c>
    </row>
    <row r="53" spans="1:35" ht="13.5" x14ac:dyDescent="0.25">
      <c r="A53" s="59" t="str">
        <f>+$A$15</f>
        <v/>
      </c>
      <c r="B53" s="24"/>
      <c r="C53" s="24"/>
      <c r="D53" s="24"/>
      <c r="E53" s="24"/>
      <c r="F53" s="24"/>
      <c r="G53" s="24"/>
      <c r="H53" s="22"/>
      <c r="I53" s="23"/>
      <c r="J53" s="22"/>
      <c r="K53" s="23"/>
      <c r="L53" s="22"/>
      <c r="M53" s="23"/>
      <c r="N53" s="22"/>
      <c r="O53" s="23"/>
      <c r="P53" s="22"/>
      <c r="Q53" s="23"/>
      <c r="R53" s="22"/>
      <c r="S53" s="23"/>
      <c r="T53" s="22"/>
      <c r="U53" s="23"/>
      <c r="V53" s="22"/>
      <c r="W53" s="23"/>
      <c r="X53" s="22"/>
      <c r="Y53" s="23"/>
      <c r="Z53" s="22"/>
      <c r="AA53" s="23"/>
      <c r="AB53" s="22"/>
      <c r="AC53" s="23"/>
      <c r="AE53" s="29" t="str">
        <f t="shared" si="4"/>
        <v/>
      </c>
      <c r="AG53" s="7" t="str">
        <f>+$A$15</f>
        <v/>
      </c>
      <c r="AH53" s="7" t="str">
        <f>IF(A53&lt;&gt;"",IF(AE53&lt;&gt;"",AE53,0)+IF(G65&lt;&gt;"",G65,0),"")</f>
        <v/>
      </c>
      <c r="AI53" s="106" t="str">
        <f>IF(AH53="","",IF(AH53&gt;0,ROUND(AH53/LARGE(AH50:AH64,1),3),0))</f>
        <v/>
      </c>
    </row>
    <row r="54" spans="1:35" ht="13.5" x14ac:dyDescent="0.25">
      <c r="A54" s="59" t="str">
        <f>+$A$16</f>
        <v/>
      </c>
      <c r="B54" s="24"/>
      <c r="C54" s="24"/>
      <c r="D54" s="24"/>
      <c r="E54" s="24"/>
      <c r="F54" s="24"/>
      <c r="G54" s="24"/>
      <c r="H54" s="24"/>
      <c r="I54" s="24"/>
      <c r="J54" s="22"/>
      <c r="K54" s="23"/>
      <c r="L54" s="22"/>
      <c r="M54" s="23"/>
      <c r="N54" s="22"/>
      <c r="O54" s="23"/>
      <c r="P54" s="22"/>
      <c r="Q54" s="23"/>
      <c r="R54" s="22"/>
      <c r="S54" s="23"/>
      <c r="T54" s="22"/>
      <c r="U54" s="23"/>
      <c r="V54" s="22"/>
      <c r="W54" s="23"/>
      <c r="X54" s="22"/>
      <c r="Y54" s="23"/>
      <c r="Z54" s="22"/>
      <c r="AA54" s="23"/>
      <c r="AB54" s="22"/>
      <c r="AC54" s="23"/>
      <c r="AE54" s="29" t="str">
        <f t="shared" si="4"/>
        <v/>
      </c>
      <c r="AG54" s="7" t="str">
        <f>+$A$16</f>
        <v/>
      </c>
      <c r="AH54" s="7" t="str">
        <f>IF(A54&lt;&gt;"",IF(AE54&lt;&gt;"",AE54,0)+IF(I65&lt;&gt;"",I65,0),"")</f>
        <v/>
      </c>
      <c r="AI54" s="106" t="str">
        <f>IF(AH54="","",IF(AH54&gt;0,ROUND(AH54/LARGE(AH50:AH64,1),3),0))</f>
        <v/>
      </c>
    </row>
    <row r="55" spans="1:35" ht="13.5" x14ac:dyDescent="0.25">
      <c r="A55" s="59" t="str">
        <f>+$A$17</f>
        <v/>
      </c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2"/>
      <c r="M55" s="23"/>
      <c r="N55" s="22"/>
      <c r="O55" s="23"/>
      <c r="P55" s="22"/>
      <c r="Q55" s="23"/>
      <c r="R55" s="22"/>
      <c r="S55" s="23"/>
      <c r="T55" s="22"/>
      <c r="U55" s="23"/>
      <c r="V55" s="22"/>
      <c r="W55" s="23"/>
      <c r="X55" s="22"/>
      <c r="Y55" s="23"/>
      <c r="Z55" s="22"/>
      <c r="AA55" s="23"/>
      <c r="AB55" s="22"/>
      <c r="AC55" s="23"/>
      <c r="AE55" s="29" t="str">
        <f t="shared" si="4"/>
        <v/>
      </c>
      <c r="AG55" s="7" t="str">
        <f>+$A$17</f>
        <v/>
      </c>
      <c r="AH55" s="7" t="str">
        <f>IF(A55&lt;&gt;"",IF(AE55&lt;&gt;"",AE55,0)+IF(K65&lt;&gt;"",K65,0),"")</f>
        <v/>
      </c>
      <c r="AI55" s="106" t="str">
        <f>IF(AH55="","",IF(AH55&gt;0,ROUND(AH55/LARGE(AH50:AH64,1),3),0))</f>
        <v/>
      </c>
    </row>
    <row r="56" spans="1:35" ht="13.5" x14ac:dyDescent="0.25">
      <c r="A56" s="59" t="str">
        <f>+$A$18</f>
        <v/>
      </c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2"/>
      <c r="O56" s="23"/>
      <c r="P56" s="22"/>
      <c r="Q56" s="23"/>
      <c r="R56" s="22"/>
      <c r="S56" s="23"/>
      <c r="T56" s="22"/>
      <c r="U56" s="23"/>
      <c r="V56" s="22"/>
      <c r="W56" s="23"/>
      <c r="X56" s="22"/>
      <c r="Y56" s="23"/>
      <c r="Z56" s="22"/>
      <c r="AA56" s="23"/>
      <c r="AB56" s="22"/>
      <c r="AC56" s="23"/>
      <c r="AE56" s="29" t="str">
        <f t="shared" si="4"/>
        <v/>
      </c>
      <c r="AG56" s="7" t="str">
        <f>+$A$18</f>
        <v/>
      </c>
      <c r="AH56" s="7" t="str">
        <f>IF(A56&lt;&gt;"",IF(AE56&lt;&gt;"",AE56,0)+IF(M65&lt;&gt;"",M65,0),"")</f>
        <v/>
      </c>
      <c r="AI56" s="106" t="str">
        <f>IF(AH56="","",IF(AH56&gt;0,ROUND(AH56/LARGE(AH50:AH64,1),3),0))</f>
        <v/>
      </c>
    </row>
    <row r="57" spans="1:35" ht="13.5" x14ac:dyDescent="0.25">
      <c r="A57" s="59" t="str">
        <f>+$A$19</f>
        <v/>
      </c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2"/>
      <c r="Q57" s="23"/>
      <c r="R57" s="22"/>
      <c r="S57" s="23"/>
      <c r="T57" s="22"/>
      <c r="U57" s="23"/>
      <c r="V57" s="22"/>
      <c r="W57" s="23"/>
      <c r="X57" s="22"/>
      <c r="Y57" s="23"/>
      <c r="Z57" s="22"/>
      <c r="AA57" s="23"/>
      <c r="AB57" s="22"/>
      <c r="AC57" s="23"/>
      <c r="AE57" s="29" t="str">
        <f t="shared" si="4"/>
        <v/>
      </c>
      <c r="AG57" s="7" t="str">
        <f>+$A$19</f>
        <v/>
      </c>
      <c r="AH57" s="7" t="str">
        <f>IF(A57&lt;&gt;"",IF(AE57&lt;&gt;"",AE57,0)+IF(O65&lt;&gt;"",O65,0),"")</f>
        <v/>
      </c>
      <c r="AI57" s="106" t="str">
        <f>IF(AH57="","",IF(AH57&gt;0,ROUND(AH57/LARGE(AH50:AH64,1),3),0))</f>
        <v/>
      </c>
    </row>
    <row r="58" spans="1:35" ht="13.5" x14ac:dyDescent="0.25">
      <c r="A58" s="59" t="str">
        <f>+$A$20</f>
        <v/>
      </c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2"/>
      <c r="S58" s="23"/>
      <c r="T58" s="22"/>
      <c r="U58" s="23"/>
      <c r="V58" s="22"/>
      <c r="W58" s="23"/>
      <c r="X58" s="22"/>
      <c r="Y58" s="23"/>
      <c r="Z58" s="22"/>
      <c r="AA58" s="23"/>
      <c r="AB58" s="22"/>
      <c r="AC58" s="23"/>
      <c r="AE58" s="29" t="str">
        <f t="shared" si="4"/>
        <v/>
      </c>
      <c r="AG58" s="7" t="str">
        <f>+$A$20</f>
        <v/>
      </c>
      <c r="AH58" s="7" t="str">
        <f>IF(A58&lt;&gt;"",IF(AE58&lt;&gt;"",AE58,0)+IF(Q65&lt;&gt;"",Q65,0),"")</f>
        <v/>
      </c>
      <c r="AI58" s="106" t="str">
        <f>IF(AH58="","",IF(AH58&gt;0,ROUND(AH58/LARGE(AH50:AH64,1),3),0))</f>
        <v/>
      </c>
    </row>
    <row r="59" spans="1:35" ht="13.5" x14ac:dyDescent="0.25">
      <c r="A59" s="59" t="str">
        <f>+$A$21</f>
        <v/>
      </c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2"/>
      <c r="U59" s="23"/>
      <c r="V59" s="22"/>
      <c r="W59" s="23"/>
      <c r="X59" s="22"/>
      <c r="Y59" s="23"/>
      <c r="Z59" s="22"/>
      <c r="AA59" s="23"/>
      <c r="AB59" s="22"/>
      <c r="AC59" s="23"/>
      <c r="AE59" s="29" t="str">
        <f t="shared" si="4"/>
        <v/>
      </c>
      <c r="AG59" s="7" t="str">
        <f>+$A$21</f>
        <v/>
      </c>
      <c r="AH59" s="7" t="str">
        <f>IF(A59&lt;&gt;"",IF(AE59&lt;&gt;"",AE59,0)+IF(S65&lt;&gt;"",S65,0),"")</f>
        <v/>
      </c>
      <c r="AI59" s="106" t="str">
        <f>IF(AH59="","",IF(AH59&gt;0,ROUND(AH59/LARGE(AH50:AH64,1),3),0))</f>
        <v/>
      </c>
    </row>
    <row r="60" spans="1:35" ht="13.5" x14ac:dyDescent="0.25">
      <c r="A60" s="59" t="str">
        <f>+$A$22</f>
        <v/>
      </c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2"/>
      <c r="W60" s="23"/>
      <c r="X60" s="22"/>
      <c r="Y60" s="23"/>
      <c r="Z60" s="22"/>
      <c r="AA60" s="23"/>
      <c r="AB60" s="22"/>
      <c r="AC60" s="23"/>
      <c r="AE60" s="29" t="str">
        <f t="shared" si="4"/>
        <v/>
      </c>
      <c r="AG60" s="7" t="str">
        <f>+$A$22</f>
        <v/>
      </c>
      <c r="AH60" s="7" t="str">
        <f>IF(A60&lt;&gt;"",IF(AE60&lt;&gt;"",AE60,0)+IF(U65&lt;&gt;"",U65,0),"")</f>
        <v/>
      </c>
      <c r="AI60" s="106" t="str">
        <f>IF(AH60="","",IF(AH60&gt;0,ROUND(AH60/LARGE(AH50:AH64,1),3),0))</f>
        <v/>
      </c>
    </row>
    <row r="61" spans="1:35" ht="13.5" x14ac:dyDescent="0.25">
      <c r="A61" s="59" t="str">
        <f>+$A$23</f>
        <v/>
      </c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2"/>
      <c r="Y61" s="23"/>
      <c r="Z61" s="22"/>
      <c r="AA61" s="23"/>
      <c r="AB61" s="22"/>
      <c r="AC61" s="23"/>
      <c r="AE61" s="29" t="str">
        <f t="shared" si="4"/>
        <v/>
      </c>
      <c r="AG61" s="7" t="str">
        <f>+$A$23</f>
        <v/>
      </c>
      <c r="AH61" s="7" t="str">
        <f>IF(A61&lt;&gt;"",IF(AE61&lt;&gt;"",AE61,0)+IF(W65&lt;&gt;"",W65,0),"")</f>
        <v/>
      </c>
      <c r="AI61" s="106" t="str">
        <f>IF(AH61="","",IF(AH61&gt;0,ROUND(AH61/LARGE(AH50:AH64,1),3),0))</f>
        <v/>
      </c>
    </row>
    <row r="62" spans="1:35" ht="13.5" x14ac:dyDescent="0.25">
      <c r="A62" s="59" t="str">
        <f>+$A$24</f>
        <v/>
      </c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2"/>
      <c r="AA62" s="23"/>
      <c r="AB62" s="22"/>
      <c r="AC62" s="23"/>
      <c r="AE62" s="29" t="str">
        <f t="shared" si="4"/>
        <v/>
      </c>
      <c r="AG62" s="7" t="str">
        <f>+$A$24</f>
        <v/>
      </c>
      <c r="AH62" s="7" t="str">
        <f>IF(A62&lt;&gt;"",IF(AE62&lt;&gt;"",AE62,0)+IF(Y65&lt;&gt;"",Y65,0),"")</f>
        <v/>
      </c>
      <c r="AI62" s="106" t="str">
        <f>IF(AH62="","",IF(AH62&gt;0,ROUND(AH62/LARGE(AH50:AH64,1),3),0))</f>
        <v/>
      </c>
    </row>
    <row r="63" spans="1:35" ht="13.5" x14ac:dyDescent="0.25">
      <c r="A63" s="59" t="str">
        <f>+$A$25</f>
        <v/>
      </c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2"/>
      <c r="AC63" s="23"/>
      <c r="AE63" s="29" t="str">
        <f t="shared" si="4"/>
        <v/>
      </c>
      <c r="AG63" s="7" t="str">
        <f>+$A$25</f>
        <v/>
      </c>
      <c r="AH63" s="7" t="str">
        <f>IF(A63&lt;&gt;"",IF(AE63&lt;&gt;"",AE63,0)+IF(AA65&lt;&gt;"",AA65,0),"")</f>
        <v/>
      </c>
      <c r="AI63" s="106" t="str">
        <f>IF(AH63="","",IF(AH63&gt;0,ROUND(AH63/LARGE(AH50:AH64,1),3),0))</f>
        <v/>
      </c>
    </row>
    <row r="64" spans="1:35" x14ac:dyDescent="0.2">
      <c r="A64" s="59" t="str">
        <f>+$A$26</f>
        <v/>
      </c>
      <c r="C64" s="3"/>
      <c r="AE64" s="26"/>
      <c r="AG64" s="40" t="str">
        <f>+$A$26</f>
        <v/>
      </c>
      <c r="AH64" s="40" t="str">
        <f>IF(A64&lt;&gt;"",IF(AE64&lt;&gt;"",AE64,0)+IF(AC65&lt;&gt;"",AC65,0),"")</f>
        <v/>
      </c>
      <c r="AI64" s="107" t="str">
        <f>IF(AH64="","",IF(AH64&gt;0,ROUND(AH64/LARGE(AH50:AH64,1),3),0))</f>
        <v/>
      </c>
    </row>
    <row r="65" spans="1:35" s="26" customFormat="1" x14ac:dyDescent="0.2">
      <c r="C65" s="27" t="str">
        <f>IF(C49="","",SUM(C50:C63))</f>
        <v/>
      </c>
      <c r="E65" s="27" t="str">
        <f>IF(E49="","",SUM(E50:E63))</f>
        <v/>
      </c>
      <c r="G65" s="27" t="str">
        <f>IF(G49="","",SUM(G50:G63))</f>
        <v/>
      </c>
      <c r="I65" s="27" t="str">
        <f>IF(I49="","",SUM(I50:I63))</f>
        <v/>
      </c>
      <c r="K65" s="27" t="str">
        <f>IF(K49="","",SUM(K50:K63))</f>
        <v/>
      </c>
      <c r="M65" s="27" t="str">
        <f>IF(M49="","",SUM(M50:M63))</f>
        <v/>
      </c>
      <c r="O65" s="27" t="str">
        <f>IF(O49="","",SUM(O50:O63))</f>
        <v/>
      </c>
      <c r="Q65" s="27" t="str">
        <f>IF(Q49="","",SUM(Q50:Q63))</f>
        <v/>
      </c>
      <c r="S65" s="27" t="str">
        <f>IF(S49="","",SUM(S50:S63))</f>
        <v/>
      </c>
      <c r="U65" s="27" t="str">
        <f>IF(U49="","",SUM(U50:U63))</f>
        <v/>
      </c>
      <c r="W65" s="27" t="str">
        <f>IF(W49="","",SUM(W50:W63))</f>
        <v/>
      </c>
      <c r="X65" s="27"/>
      <c r="Y65" s="27" t="str">
        <f>IF(Y49="","",SUM(Y50:Y63))</f>
        <v/>
      </c>
      <c r="AA65" s="27" t="str">
        <f>IF(AA49="","",SUM(AA50:AA63))</f>
        <v/>
      </c>
      <c r="AC65" s="27" t="str">
        <f>IF(AC49="","",SUM(AC50:AC63))</f>
        <v/>
      </c>
      <c r="AG65" s="41"/>
      <c r="AH65" s="93"/>
      <c r="AI65" s="41"/>
    </row>
    <row r="66" spans="1:35" ht="24" customHeight="1" x14ac:dyDescent="0.2">
      <c r="AC66" s="8" t="str">
        <f>"Firma ("&amp;Anagrafica!B90&amp;")"</f>
        <v>Firma (Commissario 2)</v>
      </c>
      <c r="AE66" s="88"/>
      <c r="AF66" s="88"/>
      <c r="AG66" s="89"/>
      <c r="AH66" s="88"/>
      <c r="AI66" s="88"/>
    </row>
    <row r="67" spans="1:35" ht="18.75" x14ac:dyDescent="0.3">
      <c r="A67" s="19" t="str">
        <f>IF(Anagrafica!A91&lt;&gt;"",Anagrafica!A91&amp;" - "&amp;Anagrafica!B91,"")</f>
        <v>3 - Commissario 3</v>
      </c>
      <c r="B67" s="20"/>
      <c r="D67" s="1"/>
    </row>
    <row r="68" spans="1:35" s="5" customFormat="1" ht="13.5" customHeight="1" x14ac:dyDescent="0.2">
      <c r="A68" s="4" t="s">
        <v>10</v>
      </c>
      <c r="C68" s="60" t="str">
        <f>$A$13</f>
        <v/>
      </c>
      <c r="E68" s="60" t="str">
        <f>+$A$14</f>
        <v/>
      </c>
      <c r="G68" s="60" t="str">
        <f>+$A$15</f>
        <v/>
      </c>
      <c r="I68" s="60" t="str">
        <f>+$A$16</f>
        <v/>
      </c>
      <c r="K68" s="60" t="str">
        <f>+$A$17</f>
        <v/>
      </c>
      <c r="M68" s="60" t="str">
        <f>+$A$18</f>
        <v/>
      </c>
      <c r="O68" s="60" t="str">
        <f>+$A$19</f>
        <v/>
      </c>
      <c r="Q68" s="60" t="str">
        <f>+$A$20</f>
        <v/>
      </c>
      <c r="S68" s="60" t="str">
        <f>+$A$21</f>
        <v/>
      </c>
      <c r="U68" s="60" t="str">
        <f>+$A$22</f>
        <v/>
      </c>
      <c r="W68" s="60" t="str">
        <f>+$A$23</f>
        <v/>
      </c>
      <c r="Y68" s="60" t="str">
        <f>+$A$24</f>
        <v/>
      </c>
      <c r="AA68" s="60" t="str">
        <f>+$A$25</f>
        <v/>
      </c>
      <c r="AC68" s="60" t="str">
        <f>+$A$26</f>
        <v/>
      </c>
      <c r="AE68" s="26"/>
      <c r="AG68" s="4" t="s">
        <v>10</v>
      </c>
      <c r="AH68" s="5" t="s">
        <v>1</v>
      </c>
      <c r="AI68" s="5" t="s">
        <v>0</v>
      </c>
    </row>
    <row r="69" spans="1:35" ht="13.5" x14ac:dyDescent="0.25">
      <c r="A69" s="59" t="str">
        <f>+$A$12</f>
        <v/>
      </c>
      <c r="B69" s="22"/>
      <c r="C69" s="23"/>
      <c r="D69" s="22"/>
      <c r="E69" s="23"/>
      <c r="F69" s="22"/>
      <c r="G69" s="23"/>
      <c r="H69" s="22"/>
      <c r="I69" s="23"/>
      <c r="J69" s="22"/>
      <c r="K69" s="23"/>
      <c r="L69" s="22"/>
      <c r="M69" s="23"/>
      <c r="N69" s="22"/>
      <c r="O69" s="23"/>
      <c r="P69" s="22"/>
      <c r="Q69" s="23"/>
      <c r="R69" s="22"/>
      <c r="S69" s="23"/>
      <c r="T69" s="22"/>
      <c r="U69" s="23"/>
      <c r="V69" s="22"/>
      <c r="W69" s="23"/>
      <c r="X69" s="22"/>
      <c r="Y69" s="23"/>
      <c r="Z69" s="22"/>
      <c r="AA69" s="23"/>
      <c r="AB69" s="22"/>
      <c r="AC69" s="23"/>
      <c r="AE69" s="29" t="str">
        <f t="shared" ref="AE69:AE82" si="5">IF(OR(A69="",AND(A69&lt;&gt;"",A70="")),"",SUM(B69,D69,F69,H69,J69,L69,N69,P69,R69,T69,V69,X69,Z69,AB69))</f>
        <v/>
      </c>
      <c r="AG69" s="6" t="str">
        <f>+$A$12</f>
        <v/>
      </c>
      <c r="AH69" s="6" t="str">
        <f>IF(A69&lt;&gt;"",AE69,"")</f>
        <v/>
      </c>
      <c r="AI69" s="105" t="str">
        <f>IF(AH69="","",IF(AH69&gt;0,ROUND(AH69/LARGE(AH69:AH83,1),3),0))</f>
        <v/>
      </c>
    </row>
    <row r="70" spans="1:35" ht="13.5" x14ac:dyDescent="0.25">
      <c r="A70" s="59" t="str">
        <f>+$A$13</f>
        <v/>
      </c>
      <c r="B70" s="24"/>
      <c r="C70" s="24"/>
      <c r="D70" s="22"/>
      <c r="E70" s="23"/>
      <c r="F70" s="22"/>
      <c r="G70" s="23"/>
      <c r="H70" s="22"/>
      <c r="I70" s="23"/>
      <c r="J70" s="22"/>
      <c r="K70" s="23"/>
      <c r="L70" s="22"/>
      <c r="M70" s="23"/>
      <c r="N70" s="22"/>
      <c r="O70" s="23"/>
      <c r="P70" s="22"/>
      <c r="Q70" s="23"/>
      <c r="R70" s="22"/>
      <c r="S70" s="23"/>
      <c r="T70" s="22"/>
      <c r="U70" s="23"/>
      <c r="V70" s="22"/>
      <c r="W70" s="23"/>
      <c r="X70" s="22"/>
      <c r="Y70" s="23"/>
      <c r="Z70" s="22"/>
      <c r="AA70" s="23"/>
      <c r="AB70" s="22"/>
      <c r="AC70" s="23"/>
      <c r="AE70" s="29" t="str">
        <f t="shared" si="5"/>
        <v/>
      </c>
      <c r="AG70" s="7" t="str">
        <f>+$A$13</f>
        <v/>
      </c>
      <c r="AH70" s="7" t="str">
        <f>IF(A70&lt;&gt;"",IF(AE70&lt;&gt;"",AE70,0)+IF(C84&lt;&gt;"",C84,0),"")</f>
        <v/>
      </c>
      <c r="AI70" s="106" t="str">
        <f>IF(AH70="","",IF(AH70&gt;0,ROUND(AH70/LARGE(AH69:AH83,1),3),0))</f>
        <v/>
      </c>
    </row>
    <row r="71" spans="1:35" ht="13.5" x14ac:dyDescent="0.25">
      <c r="A71" s="59" t="str">
        <f>+$A$14</f>
        <v/>
      </c>
      <c r="B71" s="24"/>
      <c r="C71" s="24"/>
      <c r="D71" s="24"/>
      <c r="E71" s="24"/>
      <c r="F71" s="22"/>
      <c r="G71" s="23"/>
      <c r="H71" s="22"/>
      <c r="I71" s="23"/>
      <c r="J71" s="22"/>
      <c r="K71" s="23"/>
      <c r="L71" s="22"/>
      <c r="M71" s="23"/>
      <c r="N71" s="22"/>
      <c r="O71" s="23"/>
      <c r="P71" s="22"/>
      <c r="Q71" s="23"/>
      <c r="R71" s="22"/>
      <c r="S71" s="23"/>
      <c r="T71" s="22"/>
      <c r="U71" s="23"/>
      <c r="V71" s="22"/>
      <c r="W71" s="23"/>
      <c r="X71" s="22"/>
      <c r="Y71" s="23"/>
      <c r="Z71" s="22"/>
      <c r="AA71" s="23"/>
      <c r="AB71" s="22"/>
      <c r="AC71" s="23"/>
      <c r="AE71" s="29" t="str">
        <f t="shared" si="5"/>
        <v/>
      </c>
      <c r="AG71" s="7" t="str">
        <f>+$A$14</f>
        <v/>
      </c>
      <c r="AH71" s="7" t="str">
        <f>IF(A71&lt;&gt;"",IF(AE71&lt;&gt;"",AE71,0)+IF(E84&lt;&gt;"",E84,0),"")</f>
        <v/>
      </c>
      <c r="AI71" s="106" t="str">
        <f>IF(AH71="","",IF(AH71&gt;0,ROUND(AH71/LARGE(AH69:AH83,1),3),0))</f>
        <v/>
      </c>
    </row>
    <row r="72" spans="1:35" ht="13.5" x14ac:dyDescent="0.25">
      <c r="A72" s="59" t="str">
        <f>+$A$15</f>
        <v/>
      </c>
      <c r="B72" s="24"/>
      <c r="C72" s="24"/>
      <c r="D72" s="24"/>
      <c r="E72" s="24"/>
      <c r="F72" s="24"/>
      <c r="G72" s="24"/>
      <c r="H72" s="22"/>
      <c r="I72" s="23"/>
      <c r="J72" s="22"/>
      <c r="K72" s="23"/>
      <c r="L72" s="22"/>
      <c r="M72" s="23"/>
      <c r="N72" s="22"/>
      <c r="O72" s="23"/>
      <c r="P72" s="22"/>
      <c r="Q72" s="23"/>
      <c r="R72" s="22"/>
      <c r="S72" s="23"/>
      <c r="T72" s="22"/>
      <c r="U72" s="23"/>
      <c r="V72" s="22"/>
      <c r="W72" s="23"/>
      <c r="X72" s="22"/>
      <c r="Y72" s="23"/>
      <c r="Z72" s="22"/>
      <c r="AA72" s="23"/>
      <c r="AB72" s="22"/>
      <c r="AC72" s="23"/>
      <c r="AE72" s="29" t="str">
        <f t="shared" si="5"/>
        <v/>
      </c>
      <c r="AG72" s="7" t="str">
        <f>+$A$15</f>
        <v/>
      </c>
      <c r="AH72" s="7" t="str">
        <f>IF(A72&lt;&gt;"",IF(AE72&lt;&gt;"",AE72,0)+IF(G84&lt;&gt;"",G84,0),"")</f>
        <v/>
      </c>
      <c r="AI72" s="106" t="str">
        <f>IF(AH72="","",IF(AH72&gt;0,ROUND(AH72/LARGE(AH69:AH83,1),3),0))</f>
        <v/>
      </c>
    </row>
    <row r="73" spans="1:35" ht="13.5" x14ac:dyDescent="0.25">
      <c r="A73" s="59" t="str">
        <f>+$A$16</f>
        <v/>
      </c>
      <c r="B73" s="24"/>
      <c r="C73" s="24"/>
      <c r="D73" s="24"/>
      <c r="E73" s="24"/>
      <c r="F73" s="24"/>
      <c r="G73" s="24"/>
      <c r="H73" s="24"/>
      <c r="I73" s="24"/>
      <c r="J73" s="22"/>
      <c r="K73" s="23"/>
      <c r="L73" s="22"/>
      <c r="M73" s="23"/>
      <c r="N73" s="22"/>
      <c r="O73" s="23"/>
      <c r="P73" s="22"/>
      <c r="Q73" s="23"/>
      <c r="R73" s="22"/>
      <c r="S73" s="23"/>
      <c r="T73" s="22"/>
      <c r="U73" s="23"/>
      <c r="V73" s="22"/>
      <c r="W73" s="23"/>
      <c r="X73" s="22"/>
      <c r="Y73" s="23"/>
      <c r="Z73" s="22"/>
      <c r="AA73" s="23"/>
      <c r="AB73" s="22"/>
      <c r="AC73" s="23"/>
      <c r="AE73" s="29" t="str">
        <f t="shared" si="5"/>
        <v/>
      </c>
      <c r="AG73" s="7" t="str">
        <f>+$A$16</f>
        <v/>
      </c>
      <c r="AH73" s="7" t="str">
        <f>IF(A73&lt;&gt;"",IF(AE73&lt;&gt;"",AE73,0)+IF(I84&lt;&gt;"",I84,0),"")</f>
        <v/>
      </c>
      <c r="AI73" s="106" t="str">
        <f>IF(AH73="","",IF(AH73&gt;0,ROUND(AH73/LARGE(AH69:AH83,1),3),0))</f>
        <v/>
      </c>
    </row>
    <row r="74" spans="1:35" ht="13.5" x14ac:dyDescent="0.25">
      <c r="A74" s="59" t="str">
        <f>+$A$17</f>
        <v/>
      </c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2"/>
      <c r="M74" s="23"/>
      <c r="N74" s="22"/>
      <c r="O74" s="23"/>
      <c r="P74" s="22"/>
      <c r="Q74" s="23"/>
      <c r="R74" s="22"/>
      <c r="S74" s="23"/>
      <c r="T74" s="22"/>
      <c r="U74" s="23"/>
      <c r="V74" s="22"/>
      <c r="W74" s="23"/>
      <c r="X74" s="22"/>
      <c r="Y74" s="23"/>
      <c r="Z74" s="22"/>
      <c r="AA74" s="23"/>
      <c r="AB74" s="22"/>
      <c r="AC74" s="23"/>
      <c r="AE74" s="29" t="str">
        <f t="shared" si="5"/>
        <v/>
      </c>
      <c r="AG74" s="7" t="str">
        <f>+$A$17</f>
        <v/>
      </c>
      <c r="AH74" s="7" t="str">
        <f>IF(A74&lt;&gt;"",IF(AE74&lt;&gt;"",AE74,0)+IF(K84&lt;&gt;"",K84,0),"")</f>
        <v/>
      </c>
      <c r="AI74" s="106" t="str">
        <f>IF(AH74="","",IF(AH74&gt;0,ROUND(AH74/LARGE(AH69:AH83,1),3),0))</f>
        <v/>
      </c>
    </row>
    <row r="75" spans="1:35" ht="13.5" x14ac:dyDescent="0.25">
      <c r="A75" s="59" t="str">
        <f>+$A$18</f>
        <v/>
      </c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2"/>
      <c r="O75" s="23"/>
      <c r="P75" s="22"/>
      <c r="Q75" s="23"/>
      <c r="R75" s="22"/>
      <c r="S75" s="23"/>
      <c r="T75" s="22"/>
      <c r="U75" s="23"/>
      <c r="V75" s="22"/>
      <c r="W75" s="23"/>
      <c r="X75" s="22"/>
      <c r="Y75" s="23"/>
      <c r="Z75" s="22"/>
      <c r="AA75" s="23"/>
      <c r="AB75" s="22"/>
      <c r="AC75" s="23"/>
      <c r="AE75" s="29" t="str">
        <f t="shared" si="5"/>
        <v/>
      </c>
      <c r="AG75" s="7" t="str">
        <f>+$A$18</f>
        <v/>
      </c>
      <c r="AH75" s="7" t="str">
        <f>IF(A75&lt;&gt;"",IF(AE75&lt;&gt;"",AE75,0)+IF(M84&lt;&gt;"",M84,0),"")</f>
        <v/>
      </c>
      <c r="AI75" s="106" t="str">
        <f>IF(AH75="","",IF(AH75&gt;0,ROUND(AH75/LARGE(AH69:AH83,1),3),0))</f>
        <v/>
      </c>
    </row>
    <row r="76" spans="1:35" ht="13.5" x14ac:dyDescent="0.25">
      <c r="A76" s="59" t="str">
        <f>+$A$19</f>
        <v/>
      </c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2"/>
      <c r="Q76" s="23"/>
      <c r="R76" s="22"/>
      <c r="S76" s="23"/>
      <c r="T76" s="22"/>
      <c r="U76" s="23"/>
      <c r="V76" s="22"/>
      <c r="W76" s="23"/>
      <c r="X76" s="22"/>
      <c r="Y76" s="23"/>
      <c r="Z76" s="22"/>
      <c r="AA76" s="23"/>
      <c r="AB76" s="22"/>
      <c r="AC76" s="23"/>
      <c r="AE76" s="29" t="str">
        <f t="shared" si="5"/>
        <v/>
      </c>
      <c r="AG76" s="7" t="str">
        <f>+$A$19</f>
        <v/>
      </c>
      <c r="AH76" s="7" t="str">
        <f>IF(A76&lt;&gt;"",IF(AE76&lt;&gt;"",AE76,0)+IF(O84&lt;&gt;"",O84,0),"")</f>
        <v/>
      </c>
      <c r="AI76" s="106" t="str">
        <f>IF(AH76="","",IF(AH76&gt;0,ROUND(AH76/LARGE(AH69:AH83,1),3),0))</f>
        <v/>
      </c>
    </row>
    <row r="77" spans="1:35" ht="13.5" x14ac:dyDescent="0.25">
      <c r="A77" s="59" t="str">
        <f>+$A$20</f>
        <v/>
      </c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2"/>
      <c r="S77" s="23"/>
      <c r="T77" s="22"/>
      <c r="U77" s="23"/>
      <c r="V77" s="22"/>
      <c r="W77" s="23"/>
      <c r="X77" s="22"/>
      <c r="Y77" s="23"/>
      <c r="Z77" s="22"/>
      <c r="AA77" s="23"/>
      <c r="AB77" s="22"/>
      <c r="AC77" s="23"/>
      <c r="AE77" s="29" t="str">
        <f t="shared" si="5"/>
        <v/>
      </c>
      <c r="AG77" s="7" t="str">
        <f>+$A$20</f>
        <v/>
      </c>
      <c r="AH77" s="7" t="str">
        <f>IF(A77&lt;&gt;"",IF(AE77&lt;&gt;"",AE77,0)+IF(Q84&lt;&gt;"",Q84,0),"")</f>
        <v/>
      </c>
      <c r="AI77" s="106" t="str">
        <f>IF(AH77="","",IF(AH77&gt;0,ROUND(AH77/LARGE(AH69:AH83,1),3),0))</f>
        <v/>
      </c>
    </row>
    <row r="78" spans="1:35" ht="13.5" x14ac:dyDescent="0.25">
      <c r="A78" s="59" t="str">
        <f>+$A$21</f>
        <v/>
      </c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2"/>
      <c r="U78" s="23"/>
      <c r="V78" s="22"/>
      <c r="W78" s="23"/>
      <c r="X78" s="22"/>
      <c r="Y78" s="23"/>
      <c r="Z78" s="22"/>
      <c r="AA78" s="23"/>
      <c r="AB78" s="22"/>
      <c r="AC78" s="23"/>
      <c r="AE78" s="29" t="str">
        <f t="shared" si="5"/>
        <v/>
      </c>
      <c r="AG78" s="7" t="str">
        <f>+$A$21</f>
        <v/>
      </c>
      <c r="AH78" s="7" t="str">
        <f>IF(A78&lt;&gt;"",IF(AE78&lt;&gt;"",AE78,0)+IF(S84&lt;&gt;"",S84,0),"")</f>
        <v/>
      </c>
      <c r="AI78" s="106" t="str">
        <f>IF(AH78="","",IF(AH78&gt;0,ROUND(AH78/LARGE(AH69:AH83,1),3),0))</f>
        <v/>
      </c>
    </row>
    <row r="79" spans="1:35" ht="13.5" x14ac:dyDescent="0.25">
      <c r="A79" s="59" t="str">
        <f>+$A$22</f>
        <v/>
      </c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2"/>
      <c r="W79" s="23"/>
      <c r="X79" s="22"/>
      <c r="Y79" s="23"/>
      <c r="Z79" s="22"/>
      <c r="AA79" s="23"/>
      <c r="AB79" s="22"/>
      <c r="AC79" s="23"/>
      <c r="AE79" s="29" t="str">
        <f t="shared" si="5"/>
        <v/>
      </c>
      <c r="AG79" s="7" t="str">
        <f>+$A$22</f>
        <v/>
      </c>
      <c r="AH79" s="7" t="str">
        <f>IF(A79&lt;&gt;"",IF(AE79&lt;&gt;"",AE79,0)+IF(U84&lt;&gt;"",U84,0),"")</f>
        <v/>
      </c>
      <c r="AI79" s="106" t="str">
        <f>IF(AH79="","",IF(AH79&gt;0,ROUND(AH79/LARGE(AH69:AH83,1),3),0))</f>
        <v/>
      </c>
    </row>
    <row r="80" spans="1:35" ht="13.5" x14ac:dyDescent="0.25">
      <c r="A80" s="59" t="str">
        <f>+$A$23</f>
        <v/>
      </c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2"/>
      <c r="Y80" s="23"/>
      <c r="Z80" s="22"/>
      <c r="AA80" s="23"/>
      <c r="AB80" s="22"/>
      <c r="AC80" s="23"/>
      <c r="AE80" s="29" t="str">
        <f t="shared" si="5"/>
        <v/>
      </c>
      <c r="AG80" s="7" t="str">
        <f>+$A$23</f>
        <v/>
      </c>
      <c r="AH80" s="7" t="str">
        <f>IF(A80&lt;&gt;"",IF(AE80&lt;&gt;"",AE80,0)+IF(W84&lt;&gt;"",W84,0),"")</f>
        <v/>
      </c>
      <c r="AI80" s="106" t="str">
        <f>IF(AH80="","",IF(AH80&gt;0,ROUND(AH80/LARGE(AH69:AH83,1),3),0))</f>
        <v/>
      </c>
    </row>
    <row r="81" spans="1:35" ht="13.5" x14ac:dyDescent="0.25">
      <c r="A81" s="59" t="str">
        <f>+$A$24</f>
        <v/>
      </c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2"/>
      <c r="AA81" s="23"/>
      <c r="AB81" s="22"/>
      <c r="AC81" s="23"/>
      <c r="AE81" s="29" t="str">
        <f t="shared" si="5"/>
        <v/>
      </c>
      <c r="AG81" s="7" t="str">
        <f>+$A$24</f>
        <v/>
      </c>
      <c r="AH81" s="7" t="str">
        <f>IF(A81&lt;&gt;"",IF(AE81&lt;&gt;"",AE81,0)+IF(Y84&lt;&gt;"",Y84,0),"")</f>
        <v/>
      </c>
      <c r="AI81" s="106" t="str">
        <f>IF(AH81="","",IF(AH81&gt;0,ROUND(AH81/LARGE(AH69:AH83,1),3),0))</f>
        <v/>
      </c>
    </row>
    <row r="82" spans="1:35" ht="13.5" x14ac:dyDescent="0.25">
      <c r="A82" s="59" t="str">
        <f>+$A$25</f>
        <v/>
      </c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2"/>
      <c r="AC82" s="23"/>
      <c r="AE82" s="29" t="str">
        <f t="shared" si="5"/>
        <v/>
      </c>
      <c r="AG82" s="7" t="str">
        <f>+$A$25</f>
        <v/>
      </c>
      <c r="AH82" s="7" t="str">
        <f>IF(A82&lt;&gt;"",IF(AE82&lt;&gt;"",AE82,0)+IF(AA84&lt;&gt;"",AA84,0),"")</f>
        <v/>
      </c>
      <c r="AI82" s="106" t="str">
        <f>IF(AH82="","",IF(AH82&gt;0,ROUND(AH82/LARGE(AH69:AH83,1),3),0))</f>
        <v/>
      </c>
    </row>
    <row r="83" spans="1:35" x14ac:dyDescent="0.2">
      <c r="A83" s="59" t="str">
        <f>+$A$26</f>
        <v/>
      </c>
      <c r="C83" s="3"/>
      <c r="AE83" s="26"/>
      <c r="AG83" s="40" t="str">
        <f>+$A$26</f>
        <v/>
      </c>
      <c r="AH83" s="40" t="str">
        <f>IF(A83&lt;&gt;"",IF(AE83&lt;&gt;"",AE83,0)+IF(AC84&lt;&gt;"",AC84,0),"")</f>
        <v/>
      </c>
      <c r="AI83" s="107" t="str">
        <f>IF(AH83="","",IF(AH83&gt;0,ROUND(AH83/LARGE(AH69:AH83,1),3),0))</f>
        <v/>
      </c>
    </row>
    <row r="84" spans="1:35" s="26" customFormat="1" x14ac:dyDescent="0.2">
      <c r="C84" s="27" t="str">
        <f>IF(C68="","",SUM(C69:C82))</f>
        <v/>
      </c>
      <c r="E84" s="27" t="str">
        <f>IF(E68="","",SUM(E69:E82))</f>
        <v/>
      </c>
      <c r="G84" s="27" t="str">
        <f>IF(G68="","",SUM(G69:G82))</f>
        <v/>
      </c>
      <c r="I84" s="27" t="str">
        <f>IF(I68="","",SUM(I69:I82))</f>
        <v/>
      </c>
      <c r="K84" s="27" t="str">
        <f>IF(K68="","",SUM(K69:K82))</f>
        <v/>
      </c>
      <c r="M84" s="27" t="str">
        <f>IF(M68="","",SUM(M69:M82))</f>
        <v/>
      </c>
      <c r="O84" s="27" t="str">
        <f>IF(O68="","",SUM(O69:O82))</f>
        <v/>
      </c>
      <c r="Q84" s="27" t="str">
        <f>IF(Q68="","",SUM(Q69:Q82))</f>
        <v/>
      </c>
      <c r="S84" s="27" t="str">
        <f>IF(S68="","",SUM(S69:S82))</f>
        <v/>
      </c>
      <c r="U84" s="27" t="str">
        <f>IF(U68="","",SUM(U69:U82))</f>
        <v/>
      </c>
      <c r="W84" s="27" t="str">
        <f>IF(W68="","",SUM(W69:W82))</f>
        <v/>
      </c>
      <c r="X84" s="27"/>
      <c r="Y84" s="27" t="str">
        <f>IF(Y68="","",SUM(Y69:Y82))</f>
        <v/>
      </c>
      <c r="AA84" s="27" t="str">
        <f>IF(AA68="","",SUM(AA69:AA82))</f>
        <v/>
      </c>
      <c r="AC84" s="27" t="str">
        <f>IF(AC68="","",SUM(AC69:AC82))</f>
        <v/>
      </c>
      <c r="AG84" s="41"/>
      <c r="AH84" s="93"/>
      <c r="AI84" s="41"/>
    </row>
    <row r="85" spans="1:35" ht="24" customHeight="1" x14ac:dyDescent="0.2">
      <c r="AC85" s="8" t="str">
        <f>"Firma ("&amp;Anagrafica!B91&amp;")"</f>
        <v>Firma (Commissario 3)</v>
      </c>
      <c r="AE85" s="88"/>
      <c r="AF85" s="88"/>
      <c r="AG85" s="89"/>
      <c r="AH85" s="88"/>
      <c r="AI85" s="88"/>
    </row>
    <row r="86" spans="1:35" ht="18.75" x14ac:dyDescent="0.3">
      <c r="A86" s="19" t="str">
        <f>IF(Anagrafica!A92&lt;&gt;"",Anagrafica!A92&amp;" - "&amp;Anagrafica!B92,"")</f>
        <v/>
      </c>
      <c r="B86" s="20"/>
      <c r="D86" s="1"/>
      <c r="AE86" s="90"/>
      <c r="AF86" s="90"/>
      <c r="AG86" s="91"/>
      <c r="AH86" s="90"/>
      <c r="AI86" s="90"/>
    </row>
    <row r="87" spans="1:35" s="5" customFormat="1" ht="13.5" customHeight="1" x14ac:dyDescent="0.2">
      <c r="A87" s="4" t="s">
        <v>10</v>
      </c>
      <c r="C87" s="60" t="str">
        <f>$A$13</f>
        <v/>
      </c>
      <c r="E87" s="60" t="str">
        <f>+$A$14</f>
        <v/>
      </c>
      <c r="G87" s="60" t="str">
        <f>+$A$15</f>
        <v/>
      </c>
      <c r="I87" s="60" t="str">
        <f>+$A$16</f>
        <v/>
      </c>
      <c r="K87" s="60" t="str">
        <f>+$A$17</f>
        <v/>
      </c>
      <c r="M87" s="60" t="str">
        <f>+$A$18</f>
        <v/>
      </c>
      <c r="O87" s="60" t="str">
        <f>+$A$19</f>
        <v/>
      </c>
      <c r="Q87" s="60" t="str">
        <f>+$A$20</f>
        <v/>
      </c>
      <c r="S87" s="60" t="str">
        <f>+$A$21</f>
        <v/>
      </c>
      <c r="U87" s="60" t="str">
        <f>+$A$22</f>
        <v/>
      </c>
      <c r="W87" s="60" t="str">
        <f>+$A$23</f>
        <v/>
      </c>
      <c r="Y87" s="60" t="str">
        <f>+$A$24</f>
        <v/>
      </c>
      <c r="AA87" s="60" t="str">
        <f>+$A$25</f>
        <v/>
      </c>
      <c r="AC87" s="60" t="str">
        <f>+$A$26</f>
        <v/>
      </c>
      <c r="AE87" s="26"/>
      <c r="AG87" s="4" t="s">
        <v>10</v>
      </c>
      <c r="AH87" s="5" t="s">
        <v>1</v>
      </c>
      <c r="AI87" s="5" t="s">
        <v>0</v>
      </c>
    </row>
    <row r="88" spans="1:35" ht="13.5" x14ac:dyDescent="0.25">
      <c r="A88" s="59" t="str">
        <f>+$A$12</f>
        <v/>
      </c>
      <c r="B88" s="22"/>
      <c r="C88" s="23"/>
      <c r="D88" s="22"/>
      <c r="E88" s="23"/>
      <c r="F88" s="22"/>
      <c r="G88" s="23"/>
      <c r="H88" s="22"/>
      <c r="I88" s="23"/>
      <c r="J88" s="22"/>
      <c r="K88" s="23"/>
      <c r="L88" s="22"/>
      <c r="M88" s="23"/>
      <c r="N88" s="22"/>
      <c r="O88" s="23"/>
      <c r="P88" s="22"/>
      <c r="Q88" s="23"/>
      <c r="R88" s="22"/>
      <c r="S88" s="23"/>
      <c r="T88" s="22"/>
      <c r="U88" s="23"/>
      <c r="V88" s="22"/>
      <c r="W88" s="23"/>
      <c r="X88" s="22"/>
      <c r="Y88" s="23"/>
      <c r="Z88" s="22"/>
      <c r="AA88" s="23"/>
      <c r="AB88" s="22"/>
      <c r="AC88" s="23"/>
      <c r="AE88" s="29" t="str">
        <f t="shared" ref="AE88:AE101" si="6">IF(OR(A88="",AND(A88&lt;&gt;"",A89="")),"",SUM(B88,D88,F88,H88,J88,L88,N88,P88,R88,T88,V88,X88,Z88,AB88))</f>
        <v/>
      </c>
      <c r="AG88" s="6" t="str">
        <f>+$A$12</f>
        <v/>
      </c>
      <c r="AH88" s="6" t="str">
        <f>IF(A88&lt;&gt;"",AE88,"")</f>
        <v/>
      </c>
      <c r="AI88" s="105" t="str">
        <f>IF(AH88="","",IF(AH88&gt;0,ROUND(AH88/LARGE(AH88:AH102,1),3),0))</f>
        <v/>
      </c>
    </row>
    <row r="89" spans="1:35" ht="13.5" x14ac:dyDescent="0.25">
      <c r="A89" s="59" t="str">
        <f>+$A$13</f>
        <v/>
      </c>
      <c r="B89" s="24"/>
      <c r="C89" s="24"/>
      <c r="D89" s="22"/>
      <c r="E89" s="23"/>
      <c r="F89" s="22"/>
      <c r="G89" s="23"/>
      <c r="H89" s="22"/>
      <c r="I89" s="23"/>
      <c r="J89" s="22"/>
      <c r="K89" s="23"/>
      <c r="L89" s="22"/>
      <c r="M89" s="23"/>
      <c r="N89" s="22"/>
      <c r="O89" s="23"/>
      <c r="P89" s="22"/>
      <c r="Q89" s="23"/>
      <c r="R89" s="22"/>
      <c r="S89" s="23"/>
      <c r="T89" s="22"/>
      <c r="U89" s="23"/>
      <c r="V89" s="22"/>
      <c r="W89" s="23"/>
      <c r="X89" s="22"/>
      <c r="Y89" s="23"/>
      <c r="Z89" s="22"/>
      <c r="AA89" s="23"/>
      <c r="AB89" s="22"/>
      <c r="AC89" s="23"/>
      <c r="AE89" s="29" t="str">
        <f t="shared" si="6"/>
        <v/>
      </c>
      <c r="AG89" s="7" t="str">
        <f>+$A$13</f>
        <v/>
      </c>
      <c r="AH89" s="7" t="str">
        <f>IF(A89&lt;&gt;"",IF(AE89&lt;&gt;"",AE89,0)+IF(C103&lt;&gt;"",C103,0),"")</f>
        <v/>
      </c>
      <c r="AI89" s="106" t="str">
        <f>IF(AH89="","",IF(AH89&gt;0,ROUND(AH89/LARGE(AH88:AH102,1),3),0))</f>
        <v/>
      </c>
    </row>
    <row r="90" spans="1:35" ht="13.5" x14ac:dyDescent="0.25">
      <c r="A90" s="59" t="str">
        <f>+$A$14</f>
        <v/>
      </c>
      <c r="B90" s="24"/>
      <c r="C90" s="24"/>
      <c r="D90" s="24"/>
      <c r="E90" s="24"/>
      <c r="F90" s="22"/>
      <c r="G90" s="23"/>
      <c r="H90" s="22"/>
      <c r="I90" s="23"/>
      <c r="J90" s="22"/>
      <c r="K90" s="23"/>
      <c r="L90" s="22"/>
      <c r="M90" s="23"/>
      <c r="N90" s="22"/>
      <c r="O90" s="23"/>
      <c r="P90" s="22"/>
      <c r="Q90" s="23"/>
      <c r="R90" s="22"/>
      <c r="S90" s="23"/>
      <c r="T90" s="22"/>
      <c r="U90" s="23"/>
      <c r="V90" s="22"/>
      <c r="W90" s="23"/>
      <c r="X90" s="22"/>
      <c r="Y90" s="23"/>
      <c r="Z90" s="22"/>
      <c r="AA90" s="23"/>
      <c r="AB90" s="22"/>
      <c r="AC90" s="23"/>
      <c r="AE90" s="29" t="str">
        <f t="shared" si="6"/>
        <v/>
      </c>
      <c r="AG90" s="7" t="str">
        <f>+$A$14</f>
        <v/>
      </c>
      <c r="AH90" s="7" t="str">
        <f>IF(A90&lt;&gt;"",IF(AE90&lt;&gt;"",AE90,0)+IF(E103&lt;&gt;"",E103,0),"")</f>
        <v/>
      </c>
      <c r="AI90" s="106" t="str">
        <f>IF(AH90="","",IF(AH90&gt;0,ROUND(AH90/LARGE(AH88:AH102,1),3),0))</f>
        <v/>
      </c>
    </row>
    <row r="91" spans="1:35" ht="13.5" x14ac:dyDescent="0.25">
      <c r="A91" s="59" t="str">
        <f>+$A$15</f>
        <v/>
      </c>
      <c r="B91" s="24"/>
      <c r="C91" s="24"/>
      <c r="D91" s="24"/>
      <c r="E91" s="24"/>
      <c r="F91" s="24"/>
      <c r="G91" s="24"/>
      <c r="H91" s="22"/>
      <c r="I91" s="23"/>
      <c r="J91" s="22"/>
      <c r="K91" s="23"/>
      <c r="L91" s="22"/>
      <c r="M91" s="23"/>
      <c r="N91" s="22"/>
      <c r="O91" s="23"/>
      <c r="P91" s="22"/>
      <c r="Q91" s="23"/>
      <c r="R91" s="22"/>
      <c r="S91" s="23"/>
      <c r="T91" s="22"/>
      <c r="U91" s="23"/>
      <c r="V91" s="22"/>
      <c r="W91" s="23"/>
      <c r="X91" s="22"/>
      <c r="Y91" s="23"/>
      <c r="Z91" s="22"/>
      <c r="AA91" s="23"/>
      <c r="AB91" s="22"/>
      <c r="AC91" s="23"/>
      <c r="AE91" s="29" t="str">
        <f t="shared" si="6"/>
        <v/>
      </c>
      <c r="AG91" s="7" t="str">
        <f>+$A$15</f>
        <v/>
      </c>
      <c r="AH91" s="7" t="str">
        <f>IF(A91&lt;&gt;"",IF(AE91&lt;&gt;"",AE91,0)+IF(G103&lt;&gt;"",G103,0),"")</f>
        <v/>
      </c>
      <c r="AI91" s="106" t="str">
        <f>IF(AH91="","",IF(AH91&gt;0,ROUND(AH91/LARGE(AH88:AH102,1),3),0))</f>
        <v/>
      </c>
    </row>
    <row r="92" spans="1:35" ht="13.5" x14ac:dyDescent="0.25">
      <c r="A92" s="59" t="str">
        <f>+$A$16</f>
        <v/>
      </c>
      <c r="B92" s="24"/>
      <c r="C92" s="24"/>
      <c r="D92" s="24"/>
      <c r="E92" s="24"/>
      <c r="F92" s="24"/>
      <c r="G92" s="24"/>
      <c r="H92" s="24"/>
      <c r="I92" s="24"/>
      <c r="J92" s="22"/>
      <c r="K92" s="23"/>
      <c r="L92" s="22"/>
      <c r="M92" s="23"/>
      <c r="N92" s="22"/>
      <c r="O92" s="23"/>
      <c r="P92" s="22"/>
      <c r="Q92" s="23"/>
      <c r="R92" s="22"/>
      <c r="S92" s="23"/>
      <c r="T92" s="22"/>
      <c r="U92" s="23"/>
      <c r="V92" s="22"/>
      <c r="W92" s="23"/>
      <c r="X92" s="22"/>
      <c r="Y92" s="23"/>
      <c r="Z92" s="22"/>
      <c r="AA92" s="23"/>
      <c r="AB92" s="22"/>
      <c r="AC92" s="23"/>
      <c r="AE92" s="29" t="str">
        <f t="shared" si="6"/>
        <v/>
      </c>
      <c r="AG92" s="7" t="str">
        <f>+$A$16</f>
        <v/>
      </c>
      <c r="AH92" s="7" t="str">
        <f>IF(A92&lt;&gt;"",IF(AE92&lt;&gt;"",AE92,0)+IF(I103&lt;&gt;"",I103,0),"")</f>
        <v/>
      </c>
      <c r="AI92" s="106" t="str">
        <f>IF(AH92="","",IF(AH92&gt;0,ROUND(AH92/LARGE(AH88:AH102,1),3),0))</f>
        <v/>
      </c>
    </row>
    <row r="93" spans="1:35" ht="13.5" x14ac:dyDescent="0.25">
      <c r="A93" s="59" t="str">
        <f>+$A$17</f>
        <v/>
      </c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2"/>
      <c r="M93" s="23"/>
      <c r="N93" s="22"/>
      <c r="O93" s="23"/>
      <c r="P93" s="22"/>
      <c r="Q93" s="23"/>
      <c r="R93" s="22"/>
      <c r="S93" s="23"/>
      <c r="T93" s="22"/>
      <c r="U93" s="23"/>
      <c r="V93" s="22"/>
      <c r="W93" s="23"/>
      <c r="X93" s="22"/>
      <c r="Y93" s="23"/>
      <c r="Z93" s="22"/>
      <c r="AA93" s="23"/>
      <c r="AB93" s="22"/>
      <c r="AC93" s="23"/>
      <c r="AE93" s="29" t="str">
        <f t="shared" si="6"/>
        <v/>
      </c>
      <c r="AG93" s="7" t="str">
        <f>+$A$17</f>
        <v/>
      </c>
      <c r="AH93" s="7" t="str">
        <f>IF(A93&lt;&gt;"",IF(AE93&lt;&gt;"",AE93,0)+IF(K103&lt;&gt;"",K103,0),"")</f>
        <v/>
      </c>
      <c r="AI93" s="106" t="str">
        <f>IF(AH93="","",IF(AH93&gt;0,ROUND(AH93/LARGE(AH88:AH102,1),3),0))</f>
        <v/>
      </c>
    </row>
    <row r="94" spans="1:35" ht="13.5" x14ac:dyDescent="0.25">
      <c r="A94" s="59" t="str">
        <f>+$A$18</f>
        <v/>
      </c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2"/>
      <c r="O94" s="23"/>
      <c r="P94" s="22"/>
      <c r="Q94" s="23"/>
      <c r="R94" s="22"/>
      <c r="S94" s="23"/>
      <c r="T94" s="22"/>
      <c r="U94" s="23"/>
      <c r="V94" s="22"/>
      <c r="W94" s="23"/>
      <c r="X94" s="22"/>
      <c r="Y94" s="23"/>
      <c r="Z94" s="22"/>
      <c r="AA94" s="23"/>
      <c r="AB94" s="22"/>
      <c r="AC94" s="23"/>
      <c r="AE94" s="29" t="str">
        <f t="shared" si="6"/>
        <v/>
      </c>
      <c r="AG94" s="7" t="str">
        <f>+$A$18</f>
        <v/>
      </c>
      <c r="AH94" s="7" t="str">
        <f>IF(A94&lt;&gt;"",IF(AE94&lt;&gt;"",AE94,0)+IF(M103&lt;&gt;"",M103,0),"")</f>
        <v/>
      </c>
      <c r="AI94" s="106" t="str">
        <f>IF(AH94="","",IF(AH94&gt;0,ROUND(AH94/LARGE(AH88:AH102,1),3),0))</f>
        <v/>
      </c>
    </row>
    <row r="95" spans="1:35" ht="13.5" x14ac:dyDescent="0.25">
      <c r="A95" s="59" t="str">
        <f>+$A$19</f>
        <v/>
      </c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2"/>
      <c r="Q95" s="23"/>
      <c r="R95" s="22"/>
      <c r="S95" s="23"/>
      <c r="T95" s="22"/>
      <c r="U95" s="23"/>
      <c r="V95" s="22"/>
      <c r="W95" s="23"/>
      <c r="X95" s="22"/>
      <c r="Y95" s="23"/>
      <c r="Z95" s="22"/>
      <c r="AA95" s="23"/>
      <c r="AB95" s="22"/>
      <c r="AC95" s="23"/>
      <c r="AE95" s="29" t="str">
        <f t="shared" si="6"/>
        <v/>
      </c>
      <c r="AG95" s="7" t="str">
        <f>+$A$19</f>
        <v/>
      </c>
      <c r="AH95" s="7" t="str">
        <f>IF(A95&lt;&gt;"",IF(AE95&lt;&gt;"",AE95,0)+IF(O103&lt;&gt;"",O103,0),"")</f>
        <v/>
      </c>
      <c r="AI95" s="106" t="str">
        <f>IF(AH95="","",IF(AH95&gt;0,ROUND(AH95/LARGE(AH88:AH102,1),3),0))</f>
        <v/>
      </c>
    </row>
    <row r="96" spans="1:35" ht="13.5" x14ac:dyDescent="0.25">
      <c r="A96" s="59" t="str">
        <f>+$A$20</f>
        <v/>
      </c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2"/>
      <c r="S96" s="23"/>
      <c r="T96" s="22"/>
      <c r="U96" s="23"/>
      <c r="V96" s="22"/>
      <c r="W96" s="23"/>
      <c r="X96" s="22"/>
      <c r="Y96" s="23"/>
      <c r="Z96" s="22"/>
      <c r="AA96" s="23"/>
      <c r="AB96" s="22"/>
      <c r="AC96" s="23"/>
      <c r="AE96" s="29" t="str">
        <f t="shared" si="6"/>
        <v/>
      </c>
      <c r="AG96" s="7" t="str">
        <f>+$A$20</f>
        <v/>
      </c>
      <c r="AH96" s="7" t="str">
        <f>IF(A96&lt;&gt;"",IF(AE96&lt;&gt;"",AE96,0)+IF(Q103&lt;&gt;"",Q103,0),"")</f>
        <v/>
      </c>
      <c r="AI96" s="106" t="str">
        <f>IF(AH96="","",IF(AH96&gt;0,ROUND(AH96/LARGE(AH88:AH102,1),3),0))</f>
        <v/>
      </c>
    </row>
    <row r="97" spans="1:35" ht="13.5" x14ac:dyDescent="0.25">
      <c r="A97" s="59" t="str">
        <f>+$A$21</f>
        <v/>
      </c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2"/>
      <c r="U97" s="23"/>
      <c r="V97" s="22"/>
      <c r="W97" s="23"/>
      <c r="X97" s="22"/>
      <c r="Y97" s="23"/>
      <c r="Z97" s="22"/>
      <c r="AA97" s="23"/>
      <c r="AB97" s="22"/>
      <c r="AC97" s="23"/>
      <c r="AE97" s="29" t="str">
        <f t="shared" si="6"/>
        <v/>
      </c>
      <c r="AG97" s="7" t="str">
        <f>+$A$21</f>
        <v/>
      </c>
      <c r="AH97" s="7" t="str">
        <f>IF(A97&lt;&gt;"",IF(AE97&lt;&gt;"",AE97,0)+IF(S103&lt;&gt;"",S103,0),"")</f>
        <v/>
      </c>
      <c r="AI97" s="106" t="str">
        <f>IF(AH97="","",IF(AH97&gt;0,ROUND(AH97/LARGE(AH88:AH102,1),3),0))</f>
        <v/>
      </c>
    </row>
    <row r="98" spans="1:35" ht="13.5" x14ac:dyDescent="0.25">
      <c r="A98" s="59" t="str">
        <f>+$A$22</f>
        <v/>
      </c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2"/>
      <c r="W98" s="23"/>
      <c r="X98" s="22"/>
      <c r="Y98" s="23"/>
      <c r="Z98" s="22"/>
      <c r="AA98" s="23"/>
      <c r="AB98" s="22"/>
      <c r="AC98" s="23"/>
      <c r="AE98" s="29" t="str">
        <f t="shared" si="6"/>
        <v/>
      </c>
      <c r="AG98" s="7" t="str">
        <f>+$A$22</f>
        <v/>
      </c>
      <c r="AH98" s="7" t="str">
        <f>IF(A98&lt;&gt;"",IF(AE98&lt;&gt;"",AE98,0)+IF(U103&lt;&gt;"",U103,0),"")</f>
        <v/>
      </c>
      <c r="AI98" s="106" t="str">
        <f>IF(AH98="","",IF(AH98&gt;0,ROUND(AH98/LARGE(AH88:AH102,1),3),0))</f>
        <v/>
      </c>
    </row>
    <row r="99" spans="1:35" ht="13.5" x14ac:dyDescent="0.25">
      <c r="A99" s="59" t="str">
        <f>+$A$23</f>
        <v/>
      </c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2"/>
      <c r="Y99" s="23"/>
      <c r="Z99" s="22"/>
      <c r="AA99" s="23"/>
      <c r="AB99" s="22"/>
      <c r="AC99" s="23"/>
      <c r="AE99" s="29" t="str">
        <f t="shared" si="6"/>
        <v/>
      </c>
      <c r="AG99" s="7" t="str">
        <f>+$A$23</f>
        <v/>
      </c>
      <c r="AH99" s="7" t="str">
        <f>IF(A99&lt;&gt;"",IF(AE99&lt;&gt;"",AE99,0)+IF(W103&lt;&gt;"",W103,0),"")</f>
        <v/>
      </c>
      <c r="AI99" s="106" t="str">
        <f>IF(AH99="","",IF(AH99&gt;0,ROUND(AH99/LARGE(AH88:AH102,1),3),0))</f>
        <v/>
      </c>
    </row>
    <row r="100" spans="1:35" ht="13.5" x14ac:dyDescent="0.25">
      <c r="A100" s="59" t="str">
        <f>+$A$24</f>
        <v/>
      </c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2"/>
      <c r="AA100" s="23"/>
      <c r="AB100" s="22"/>
      <c r="AC100" s="23"/>
      <c r="AE100" s="29" t="str">
        <f t="shared" si="6"/>
        <v/>
      </c>
      <c r="AG100" s="7" t="str">
        <f>+$A$24</f>
        <v/>
      </c>
      <c r="AH100" s="7" t="str">
        <f>IF(A100&lt;&gt;"",IF(AE100&lt;&gt;"",AE100,0)+IF(Y103&lt;&gt;"",Y103,0),"")</f>
        <v/>
      </c>
      <c r="AI100" s="106" t="str">
        <f>IF(AH100="","",IF(AH100&gt;0,ROUND(AH100/LARGE(AH88:AH102,1),3),0))</f>
        <v/>
      </c>
    </row>
    <row r="101" spans="1:35" ht="13.5" x14ac:dyDescent="0.25">
      <c r="A101" s="59" t="str">
        <f>+$A$25</f>
        <v/>
      </c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2"/>
      <c r="AC101" s="23"/>
      <c r="AE101" s="29" t="str">
        <f t="shared" si="6"/>
        <v/>
      </c>
      <c r="AG101" s="7" t="str">
        <f>+$A$25</f>
        <v/>
      </c>
      <c r="AH101" s="7" t="str">
        <f>IF(A101&lt;&gt;"",IF(AE101&lt;&gt;"",AE101,0)+IF(AA103&lt;&gt;"",AA103,0),"")</f>
        <v/>
      </c>
      <c r="AI101" s="106" t="str">
        <f>IF(AH101="","",IF(AH101&gt;0,ROUND(AH101/LARGE(AH88:AH102,1),3),0))</f>
        <v/>
      </c>
    </row>
    <row r="102" spans="1:35" x14ac:dyDescent="0.2">
      <c r="A102" s="59" t="str">
        <f>+$A$26</f>
        <v/>
      </c>
      <c r="C102" s="3"/>
      <c r="AE102" s="26"/>
      <c r="AG102" s="40" t="str">
        <f>+$A$26</f>
        <v/>
      </c>
      <c r="AH102" s="40" t="str">
        <f>IF(A102&lt;&gt;"",IF(AE102&lt;&gt;"",AE102,0)+IF(AC103&lt;&gt;"",AC103,0),"")</f>
        <v/>
      </c>
      <c r="AI102" s="107" t="str">
        <f>IF(AH102="","",IF(AH102&gt;0,ROUND(AH102/LARGE(AH88:AH102,1),3),0))</f>
        <v/>
      </c>
    </row>
    <row r="103" spans="1:35" s="26" customFormat="1" x14ac:dyDescent="0.2">
      <c r="C103" s="27" t="str">
        <f>IF(C87="","",SUM(C88:C101))</f>
        <v/>
      </c>
      <c r="E103" s="27" t="str">
        <f>IF(E87="","",SUM(E88:E101))</f>
        <v/>
      </c>
      <c r="G103" s="27" t="str">
        <f>IF(G87="","",SUM(G88:G101))</f>
        <v/>
      </c>
      <c r="I103" s="27" t="str">
        <f>IF(I87="","",SUM(I88:I101))</f>
        <v/>
      </c>
      <c r="K103" s="27" t="str">
        <f>IF(K87="","",SUM(K88:K101))</f>
        <v/>
      </c>
      <c r="M103" s="27" t="str">
        <f>IF(M87="","",SUM(M88:M101))</f>
        <v/>
      </c>
      <c r="O103" s="27" t="str">
        <f>IF(O87="","",SUM(O88:O101))</f>
        <v/>
      </c>
      <c r="Q103" s="27" t="str">
        <f>IF(Q87="","",SUM(Q88:Q101))</f>
        <v/>
      </c>
      <c r="S103" s="27" t="str">
        <f>IF(S87="","",SUM(S88:S101))</f>
        <v/>
      </c>
      <c r="U103" s="27" t="str">
        <f>IF(U87="","",SUM(U88:U101))</f>
        <v/>
      </c>
      <c r="W103" s="27" t="str">
        <f>IF(W87="","",SUM(W88:W101))</f>
        <v/>
      </c>
      <c r="X103" s="27"/>
      <c r="Y103" s="27" t="str">
        <f>IF(Y87="","",SUM(Y88:Y101))</f>
        <v/>
      </c>
      <c r="AA103" s="27" t="str">
        <f>IF(AA87="","",SUM(AA88:AA101))</f>
        <v/>
      </c>
      <c r="AC103" s="27" t="str">
        <f>IF(AC87="","",SUM(AC88:AC101))</f>
        <v/>
      </c>
      <c r="AG103" s="41"/>
      <c r="AH103" s="93"/>
      <c r="AI103" s="41"/>
    </row>
    <row r="104" spans="1:35" ht="24" customHeight="1" x14ac:dyDescent="0.2">
      <c r="AC104" s="8" t="str">
        <f>"Firma ("&amp;Anagrafica!B92&amp;")"</f>
        <v>Firma ()</v>
      </c>
      <c r="AE104" s="88"/>
      <c r="AF104" s="88"/>
      <c r="AG104" s="89"/>
      <c r="AH104" s="88"/>
      <c r="AI104" s="88"/>
    </row>
    <row r="105" spans="1:35" ht="18.75" x14ac:dyDescent="0.3">
      <c r="A105" s="19" t="str">
        <f>IF(Anagrafica!A93&lt;&gt;"",Anagrafica!A93&amp;" - "&amp;Anagrafica!B93,"")</f>
        <v/>
      </c>
      <c r="B105" s="20"/>
      <c r="D105" s="1"/>
    </row>
    <row r="106" spans="1:35" s="5" customFormat="1" ht="13.5" customHeight="1" x14ac:dyDescent="0.2">
      <c r="A106" s="4" t="s">
        <v>10</v>
      </c>
      <c r="C106" s="60" t="str">
        <f>$A$13</f>
        <v/>
      </c>
      <c r="E106" s="60" t="str">
        <f>+$A$14</f>
        <v/>
      </c>
      <c r="G106" s="60" t="str">
        <f>+$A$15</f>
        <v/>
      </c>
      <c r="I106" s="60" t="str">
        <f>+$A$16</f>
        <v/>
      </c>
      <c r="K106" s="60" t="str">
        <f>+$A$17</f>
        <v/>
      </c>
      <c r="M106" s="60" t="str">
        <f>+$A$18</f>
        <v/>
      </c>
      <c r="O106" s="60" t="str">
        <f>+$A$19</f>
        <v/>
      </c>
      <c r="Q106" s="60" t="str">
        <f>+$A$20</f>
        <v/>
      </c>
      <c r="S106" s="60" t="str">
        <f>+$A$21</f>
        <v/>
      </c>
      <c r="U106" s="60" t="str">
        <f>+$A$22</f>
        <v/>
      </c>
      <c r="W106" s="60" t="str">
        <f>+$A$23</f>
        <v/>
      </c>
      <c r="Y106" s="60" t="str">
        <f>+$A$24</f>
        <v/>
      </c>
      <c r="AA106" s="60" t="str">
        <f>+$A$25</f>
        <v/>
      </c>
      <c r="AC106" s="60" t="str">
        <f>+$A$26</f>
        <v/>
      </c>
      <c r="AE106" s="26"/>
      <c r="AG106" s="4" t="s">
        <v>10</v>
      </c>
      <c r="AH106" s="5" t="s">
        <v>1</v>
      </c>
      <c r="AI106" s="5" t="s">
        <v>0</v>
      </c>
    </row>
    <row r="107" spans="1:35" ht="13.5" x14ac:dyDescent="0.25">
      <c r="A107" s="59" t="str">
        <f>+$A$12</f>
        <v/>
      </c>
      <c r="B107" s="22"/>
      <c r="C107" s="23"/>
      <c r="D107" s="22"/>
      <c r="E107" s="23"/>
      <c r="F107" s="22"/>
      <c r="G107" s="23"/>
      <c r="H107" s="22"/>
      <c r="I107" s="23"/>
      <c r="J107" s="22"/>
      <c r="K107" s="23"/>
      <c r="L107" s="22"/>
      <c r="M107" s="23"/>
      <c r="N107" s="22"/>
      <c r="O107" s="23"/>
      <c r="P107" s="22"/>
      <c r="Q107" s="23"/>
      <c r="R107" s="22"/>
      <c r="S107" s="23"/>
      <c r="T107" s="22"/>
      <c r="U107" s="23"/>
      <c r="V107" s="22"/>
      <c r="W107" s="23"/>
      <c r="X107" s="22"/>
      <c r="Y107" s="23"/>
      <c r="Z107" s="22"/>
      <c r="AA107" s="23"/>
      <c r="AB107" s="22"/>
      <c r="AC107" s="23"/>
      <c r="AE107" s="29" t="str">
        <f t="shared" ref="AE107:AE120" si="7">IF(OR(A107="",AND(A107&lt;&gt;"",A108="")),"",SUM(B107,D107,F107,H107,J107,L107,N107,P107,R107,T107,V107,X107,Z107,AB107))</f>
        <v/>
      </c>
      <c r="AG107" s="6" t="str">
        <f>+$A$12</f>
        <v/>
      </c>
      <c r="AH107" s="6" t="str">
        <f>IF(A107&lt;&gt;"",AE107,"")</f>
        <v/>
      </c>
      <c r="AI107" s="105" t="str">
        <f>IF(AH107="","",IF(AH107&gt;0,ROUND(AH107/LARGE(AH107:AH121,1),3),0))</f>
        <v/>
      </c>
    </row>
    <row r="108" spans="1:35" ht="13.5" x14ac:dyDescent="0.25">
      <c r="A108" s="59" t="str">
        <f>+$A$13</f>
        <v/>
      </c>
      <c r="B108" s="24"/>
      <c r="C108" s="24"/>
      <c r="D108" s="22"/>
      <c r="E108" s="23"/>
      <c r="F108" s="22"/>
      <c r="G108" s="23"/>
      <c r="H108" s="22"/>
      <c r="I108" s="23"/>
      <c r="J108" s="22"/>
      <c r="K108" s="23"/>
      <c r="L108" s="22"/>
      <c r="M108" s="23"/>
      <c r="N108" s="22"/>
      <c r="O108" s="23"/>
      <c r="P108" s="22"/>
      <c r="Q108" s="23"/>
      <c r="R108" s="22"/>
      <c r="S108" s="23"/>
      <c r="T108" s="22"/>
      <c r="U108" s="23"/>
      <c r="V108" s="22"/>
      <c r="W108" s="23"/>
      <c r="X108" s="22"/>
      <c r="Y108" s="23"/>
      <c r="Z108" s="22"/>
      <c r="AA108" s="23"/>
      <c r="AB108" s="22"/>
      <c r="AC108" s="23"/>
      <c r="AE108" s="29" t="str">
        <f t="shared" si="7"/>
        <v/>
      </c>
      <c r="AG108" s="7" t="str">
        <f>+$A$13</f>
        <v/>
      </c>
      <c r="AH108" s="7" t="str">
        <f>IF(A108&lt;&gt;"",IF(AE108&lt;&gt;"",AE108,0)+IF(C122&lt;&gt;"",C122,0),"")</f>
        <v/>
      </c>
      <c r="AI108" s="106" t="str">
        <f>IF(AH108="","",IF(AH108&gt;0,ROUND(AH108/LARGE(AH107:AH121,1),3),0))</f>
        <v/>
      </c>
    </row>
    <row r="109" spans="1:35" ht="13.5" x14ac:dyDescent="0.25">
      <c r="A109" s="59" t="str">
        <f>+$A$14</f>
        <v/>
      </c>
      <c r="B109" s="24"/>
      <c r="C109" s="24"/>
      <c r="D109" s="24"/>
      <c r="E109" s="24"/>
      <c r="F109" s="22"/>
      <c r="G109" s="23"/>
      <c r="H109" s="22"/>
      <c r="I109" s="23"/>
      <c r="J109" s="22"/>
      <c r="K109" s="23"/>
      <c r="L109" s="22"/>
      <c r="M109" s="23"/>
      <c r="N109" s="22"/>
      <c r="O109" s="23"/>
      <c r="P109" s="22"/>
      <c r="Q109" s="23"/>
      <c r="R109" s="22"/>
      <c r="S109" s="23"/>
      <c r="T109" s="22"/>
      <c r="U109" s="23"/>
      <c r="V109" s="22"/>
      <c r="W109" s="23"/>
      <c r="X109" s="22"/>
      <c r="Y109" s="23"/>
      <c r="Z109" s="22"/>
      <c r="AA109" s="23"/>
      <c r="AB109" s="22"/>
      <c r="AC109" s="23"/>
      <c r="AE109" s="29" t="str">
        <f t="shared" si="7"/>
        <v/>
      </c>
      <c r="AG109" s="7" t="str">
        <f>+$A$14</f>
        <v/>
      </c>
      <c r="AH109" s="7" t="str">
        <f>IF(A109&lt;&gt;"",IF(AE109&lt;&gt;"",AE109,0)+IF(E122&lt;&gt;"",E122,0),"")</f>
        <v/>
      </c>
      <c r="AI109" s="106" t="str">
        <f>IF(AH109="","",IF(AH109&gt;0,ROUND(AH109/LARGE(AH107:AH121,1),3),0))</f>
        <v/>
      </c>
    </row>
    <row r="110" spans="1:35" ht="13.5" x14ac:dyDescent="0.25">
      <c r="A110" s="59" t="str">
        <f>+$A$15</f>
        <v/>
      </c>
      <c r="B110" s="24"/>
      <c r="C110" s="24"/>
      <c r="D110" s="24"/>
      <c r="E110" s="24"/>
      <c r="F110" s="24"/>
      <c r="G110" s="24"/>
      <c r="H110" s="22"/>
      <c r="I110" s="23"/>
      <c r="J110" s="22"/>
      <c r="K110" s="23"/>
      <c r="L110" s="22"/>
      <c r="M110" s="23"/>
      <c r="N110" s="22"/>
      <c r="O110" s="23"/>
      <c r="P110" s="22"/>
      <c r="Q110" s="23"/>
      <c r="R110" s="22"/>
      <c r="S110" s="23"/>
      <c r="T110" s="22"/>
      <c r="U110" s="23"/>
      <c r="V110" s="22"/>
      <c r="W110" s="23"/>
      <c r="X110" s="22"/>
      <c r="Y110" s="23"/>
      <c r="Z110" s="22"/>
      <c r="AA110" s="23"/>
      <c r="AB110" s="22"/>
      <c r="AC110" s="23"/>
      <c r="AE110" s="29" t="str">
        <f t="shared" si="7"/>
        <v/>
      </c>
      <c r="AG110" s="7" t="str">
        <f>+$A$15</f>
        <v/>
      </c>
      <c r="AH110" s="7" t="str">
        <f>IF(A110&lt;&gt;"",IF(AE110&lt;&gt;"",AE110,0)+IF(G122&lt;&gt;"",G122,0),"")</f>
        <v/>
      </c>
      <c r="AI110" s="106" t="str">
        <f>IF(AH110="","",IF(AH110&gt;0,ROUND(AH110/LARGE(AH107:AH121,1),3),0))</f>
        <v/>
      </c>
    </row>
    <row r="111" spans="1:35" ht="13.5" x14ac:dyDescent="0.25">
      <c r="A111" s="59" t="str">
        <f>+$A$16</f>
        <v/>
      </c>
      <c r="B111" s="24"/>
      <c r="C111" s="24"/>
      <c r="D111" s="24"/>
      <c r="E111" s="24"/>
      <c r="F111" s="24"/>
      <c r="G111" s="24"/>
      <c r="H111" s="24"/>
      <c r="I111" s="24"/>
      <c r="J111" s="22"/>
      <c r="K111" s="23"/>
      <c r="L111" s="22"/>
      <c r="M111" s="23"/>
      <c r="N111" s="22"/>
      <c r="O111" s="23"/>
      <c r="P111" s="22"/>
      <c r="Q111" s="23"/>
      <c r="R111" s="22"/>
      <c r="S111" s="23"/>
      <c r="T111" s="22"/>
      <c r="U111" s="23"/>
      <c r="V111" s="22"/>
      <c r="W111" s="23"/>
      <c r="X111" s="22"/>
      <c r="Y111" s="23"/>
      <c r="Z111" s="22"/>
      <c r="AA111" s="23"/>
      <c r="AB111" s="22"/>
      <c r="AC111" s="23"/>
      <c r="AE111" s="29" t="str">
        <f t="shared" si="7"/>
        <v/>
      </c>
      <c r="AG111" s="7" t="str">
        <f>+$A$16</f>
        <v/>
      </c>
      <c r="AH111" s="7" t="str">
        <f>IF(A111&lt;&gt;"",IF(AE111&lt;&gt;"",AE111,0)+IF(I122&lt;&gt;"",I122,0),"")</f>
        <v/>
      </c>
      <c r="AI111" s="106" t="str">
        <f>IF(AH111="","",IF(AH111&gt;0,ROUND(AH111/LARGE(AH107:AH121,1),3),0))</f>
        <v/>
      </c>
    </row>
    <row r="112" spans="1:35" ht="13.5" x14ac:dyDescent="0.25">
      <c r="A112" s="59" t="str">
        <f>+$A$17</f>
        <v/>
      </c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2"/>
      <c r="M112" s="23"/>
      <c r="N112" s="22"/>
      <c r="O112" s="23"/>
      <c r="P112" s="22"/>
      <c r="Q112" s="23"/>
      <c r="R112" s="22"/>
      <c r="S112" s="23"/>
      <c r="T112" s="22"/>
      <c r="U112" s="23"/>
      <c r="V112" s="22"/>
      <c r="W112" s="23"/>
      <c r="X112" s="22"/>
      <c r="Y112" s="23"/>
      <c r="Z112" s="22"/>
      <c r="AA112" s="23"/>
      <c r="AB112" s="22"/>
      <c r="AC112" s="23"/>
      <c r="AE112" s="29" t="str">
        <f t="shared" si="7"/>
        <v/>
      </c>
      <c r="AG112" s="7" t="str">
        <f>+$A$17</f>
        <v/>
      </c>
      <c r="AH112" s="7" t="str">
        <f>IF(A112&lt;&gt;"",IF(AE112&lt;&gt;"",AE112,0)+IF(K122&lt;&gt;"",K122,0),"")</f>
        <v/>
      </c>
      <c r="AI112" s="106" t="str">
        <f>IF(AH112="","",IF(AH112&gt;0,ROUND(AH112/LARGE(AH107:AH121,1),3),0))</f>
        <v/>
      </c>
    </row>
    <row r="113" spans="1:35" ht="13.5" x14ac:dyDescent="0.25">
      <c r="A113" s="59" t="str">
        <f>+$A$18</f>
        <v/>
      </c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2"/>
      <c r="O113" s="23"/>
      <c r="P113" s="22"/>
      <c r="Q113" s="23"/>
      <c r="R113" s="22"/>
      <c r="S113" s="23"/>
      <c r="T113" s="22"/>
      <c r="U113" s="23"/>
      <c r="V113" s="22"/>
      <c r="W113" s="23"/>
      <c r="X113" s="22"/>
      <c r="Y113" s="23"/>
      <c r="Z113" s="22"/>
      <c r="AA113" s="23"/>
      <c r="AB113" s="22"/>
      <c r="AC113" s="23"/>
      <c r="AE113" s="29" t="str">
        <f t="shared" si="7"/>
        <v/>
      </c>
      <c r="AG113" s="7" t="str">
        <f>+$A$18</f>
        <v/>
      </c>
      <c r="AH113" s="7" t="str">
        <f>IF(A113&lt;&gt;"",IF(AE113&lt;&gt;"",AE113,0)+IF(M122&lt;&gt;"",M122,0),"")</f>
        <v/>
      </c>
      <c r="AI113" s="106" t="str">
        <f>IF(AH113="","",IF(AH113&gt;0,ROUND(AH113/LARGE(AH107:AH121,1),3),0))</f>
        <v/>
      </c>
    </row>
    <row r="114" spans="1:35" ht="13.5" x14ac:dyDescent="0.25">
      <c r="A114" s="59" t="str">
        <f>+$A$19</f>
        <v/>
      </c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2"/>
      <c r="Q114" s="23"/>
      <c r="R114" s="22"/>
      <c r="S114" s="23"/>
      <c r="T114" s="22"/>
      <c r="U114" s="23"/>
      <c r="V114" s="22"/>
      <c r="W114" s="23"/>
      <c r="X114" s="22"/>
      <c r="Y114" s="23"/>
      <c r="Z114" s="22"/>
      <c r="AA114" s="23"/>
      <c r="AB114" s="22"/>
      <c r="AC114" s="23"/>
      <c r="AE114" s="29" t="str">
        <f t="shared" si="7"/>
        <v/>
      </c>
      <c r="AG114" s="7" t="str">
        <f>+$A$19</f>
        <v/>
      </c>
      <c r="AH114" s="7" t="str">
        <f>IF(A114&lt;&gt;"",IF(AE114&lt;&gt;"",AE114,0)+IF(O122&lt;&gt;"",O122,0),"")</f>
        <v/>
      </c>
      <c r="AI114" s="106" t="str">
        <f>IF(AH114="","",IF(AH114&gt;0,ROUND(AH114/LARGE(AH107:AH121,1),3),0))</f>
        <v/>
      </c>
    </row>
    <row r="115" spans="1:35" ht="13.5" x14ac:dyDescent="0.25">
      <c r="A115" s="59" t="str">
        <f>+$A$20</f>
        <v/>
      </c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79"/>
      <c r="P115" s="24"/>
      <c r="Q115" s="24"/>
      <c r="R115" s="22"/>
      <c r="S115" s="23"/>
      <c r="T115" s="22"/>
      <c r="U115" s="23"/>
      <c r="V115" s="22"/>
      <c r="W115" s="23"/>
      <c r="X115" s="22"/>
      <c r="Y115" s="23"/>
      <c r="Z115" s="22"/>
      <c r="AA115" s="23"/>
      <c r="AB115" s="22"/>
      <c r="AC115" s="23"/>
      <c r="AE115" s="29" t="str">
        <f t="shared" si="7"/>
        <v/>
      </c>
      <c r="AG115" s="7" t="str">
        <f>+$A$20</f>
        <v/>
      </c>
      <c r="AH115" s="7" t="str">
        <f>IF(A115&lt;&gt;"",IF(AE115&lt;&gt;"",AE115,0)+IF(Q122&lt;&gt;"",Q122,0),"")</f>
        <v/>
      </c>
      <c r="AI115" s="106" t="str">
        <f>IF(AH115="","",IF(AH115&gt;0,ROUND(AH115/LARGE(AH107:AH121,1),3),0))</f>
        <v/>
      </c>
    </row>
    <row r="116" spans="1:35" ht="13.5" x14ac:dyDescent="0.25">
      <c r="A116" s="59" t="str">
        <f>+$A$21</f>
        <v/>
      </c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2"/>
      <c r="U116" s="23"/>
      <c r="V116" s="22"/>
      <c r="W116" s="23"/>
      <c r="X116" s="22"/>
      <c r="Y116" s="23"/>
      <c r="Z116" s="22"/>
      <c r="AA116" s="23"/>
      <c r="AB116" s="22"/>
      <c r="AC116" s="23"/>
      <c r="AE116" s="29" t="str">
        <f t="shared" si="7"/>
        <v/>
      </c>
      <c r="AG116" s="7" t="str">
        <f>+$A$21</f>
        <v/>
      </c>
      <c r="AH116" s="7" t="str">
        <f>IF(A116&lt;&gt;"",IF(AE116&lt;&gt;"",AE116,0)+IF(S122&lt;&gt;"",S122,0),"")</f>
        <v/>
      </c>
      <c r="AI116" s="106" t="str">
        <f>IF(AH116="","",IF(AH116&gt;0,ROUND(AH116/LARGE(AH107:AH121,1),3),0))</f>
        <v/>
      </c>
    </row>
    <row r="117" spans="1:35" ht="13.5" x14ac:dyDescent="0.25">
      <c r="A117" s="59" t="str">
        <f>+$A$22</f>
        <v/>
      </c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2"/>
      <c r="W117" s="23"/>
      <c r="X117" s="22"/>
      <c r="Y117" s="23"/>
      <c r="Z117" s="22"/>
      <c r="AA117" s="23"/>
      <c r="AB117" s="22"/>
      <c r="AC117" s="23"/>
      <c r="AE117" s="29" t="str">
        <f t="shared" si="7"/>
        <v/>
      </c>
      <c r="AG117" s="7" t="str">
        <f>+$A$22</f>
        <v/>
      </c>
      <c r="AH117" s="7" t="str">
        <f>IF(A117&lt;&gt;"",IF(AE117&lt;&gt;"",AE117,0)+IF(U122&lt;&gt;"",U122,0),"")</f>
        <v/>
      </c>
      <c r="AI117" s="106" t="str">
        <f>IF(AH117="","",IF(AH117&gt;0,ROUND(AH117/LARGE(AH107:AH121,1),3),0))</f>
        <v/>
      </c>
    </row>
    <row r="118" spans="1:35" ht="13.5" x14ac:dyDescent="0.25">
      <c r="A118" s="59" t="str">
        <f>+$A$23</f>
        <v/>
      </c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2"/>
      <c r="Y118" s="23"/>
      <c r="Z118" s="22"/>
      <c r="AA118" s="23"/>
      <c r="AB118" s="22"/>
      <c r="AC118" s="23"/>
      <c r="AE118" s="29" t="str">
        <f t="shared" si="7"/>
        <v/>
      </c>
      <c r="AG118" s="7" t="str">
        <f>+$A$23</f>
        <v/>
      </c>
      <c r="AH118" s="7" t="str">
        <f>IF(A118&lt;&gt;"",IF(AE118&lt;&gt;"",AE118,0)+IF(W122&lt;&gt;"",W122,0),"")</f>
        <v/>
      </c>
      <c r="AI118" s="106" t="str">
        <f>IF(AH118="","",IF(AH118&gt;0,ROUND(AH118/LARGE(AH107:AH121,1),3),0))</f>
        <v/>
      </c>
    </row>
    <row r="119" spans="1:35" ht="13.5" x14ac:dyDescent="0.25">
      <c r="A119" s="59" t="str">
        <f>+$A$24</f>
        <v/>
      </c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2"/>
      <c r="AA119" s="23"/>
      <c r="AB119" s="22"/>
      <c r="AC119" s="23"/>
      <c r="AE119" s="29" t="str">
        <f t="shared" si="7"/>
        <v/>
      </c>
      <c r="AG119" s="7" t="str">
        <f>+$A$24</f>
        <v/>
      </c>
      <c r="AH119" s="7" t="str">
        <f>IF(A119&lt;&gt;"",IF(AE119&lt;&gt;"",AE119,0)+IF(Y122&lt;&gt;"",Y122,0),"")</f>
        <v/>
      </c>
      <c r="AI119" s="106" t="str">
        <f>IF(AH119="","",IF(AH119&gt;0,ROUND(AH119/LARGE(AH107:AH121,1),3),0))</f>
        <v/>
      </c>
    </row>
    <row r="120" spans="1:35" ht="13.5" x14ac:dyDescent="0.25">
      <c r="A120" s="59" t="str">
        <f>+$A$25</f>
        <v/>
      </c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2"/>
      <c r="AC120" s="23"/>
      <c r="AE120" s="29" t="str">
        <f t="shared" si="7"/>
        <v/>
      </c>
      <c r="AG120" s="7" t="str">
        <f>+$A$25</f>
        <v/>
      </c>
      <c r="AH120" s="7" t="str">
        <f>IF(A120&lt;&gt;"",IF(AE120&lt;&gt;"",AE120,0)+IF(AA122&lt;&gt;"",AA122,0),"")</f>
        <v/>
      </c>
      <c r="AI120" s="106" t="str">
        <f>IF(AH120="","",IF(AH120&gt;0,ROUND(AH120/LARGE(AH107:AH121,1),3),0))</f>
        <v/>
      </c>
    </row>
    <row r="121" spans="1:35" x14ac:dyDescent="0.2">
      <c r="A121" s="59" t="str">
        <f>+$A$26</f>
        <v/>
      </c>
      <c r="C121" s="3"/>
      <c r="AE121" s="26"/>
      <c r="AG121" s="40" t="str">
        <f>+$A$26</f>
        <v/>
      </c>
      <c r="AH121" s="40" t="str">
        <f>IF(A121&lt;&gt;"",IF(AE121&lt;&gt;"",AE121,0)+IF(AC122&lt;&gt;"",AC122,0),"")</f>
        <v/>
      </c>
      <c r="AI121" s="107" t="str">
        <f>IF(AH121="","",IF(AH121&gt;0,ROUND(AH121/LARGE(AH107:AH121,1),3),0))</f>
        <v/>
      </c>
    </row>
    <row r="122" spans="1:35" s="26" customFormat="1" x14ac:dyDescent="0.2">
      <c r="C122" s="27" t="str">
        <f>IF(C106="","",SUM(C107:C120))</f>
        <v/>
      </c>
      <c r="E122" s="27" t="str">
        <f>IF(E106="","",SUM(E107:E120))</f>
        <v/>
      </c>
      <c r="G122" s="27" t="str">
        <f>IF(G106="","",SUM(G107:G120))</f>
        <v/>
      </c>
      <c r="I122" s="27" t="str">
        <f>IF(I106="","",SUM(I107:I120))</f>
        <v/>
      </c>
      <c r="K122" s="27" t="str">
        <f>IF(K106="","",SUM(K107:K120))</f>
        <v/>
      </c>
      <c r="M122" s="27" t="str">
        <f>IF(M106="","",SUM(M107:M120))</f>
        <v/>
      </c>
      <c r="O122" s="27" t="str">
        <f>IF(O106="","",SUM(O107:O120))</f>
        <v/>
      </c>
      <c r="Q122" s="27" t="str">
        <f>IF(Q106="","",SUM(Q107:Q120))</f>
        <v/>
      </c>
      <c r="S122" s="27" t="str">
        <f>IF(S106="","",SUM(S107:S120))</f>
        <v/>
      </c>
      <c r="U122" s="27" t="str">
        <f>IF(U106="","",SUM(U107:U120))</f>
        <v/>
      </c>
      <c r="W122" s="27" t="str">
        <f>IF(W106="","",SUM(W107:W120))</f>
        <v/>
      </c>
      <c r="X122" s="27"/>
      <c r="Y122" s="27" t="str">
        <f>IF(Y106="","",SUM(Y107:Y120))</f>
        <v/>
      </c>
      <c r="AA122" s="27" t="str">
        <f>IF(AA106="","",SUM(AA107:AA120))</f>
        <v/>
      </c>
      <c r="AC122" s="27" t="str">
        <f>IF(AC106="","",SUM(AC107:AC120))</f>
        <v/>
      </c>
      <c r="AG122" s="41"/>
      <c r="AH122" s="93"/>
      <c r="AI122" s="41"/>
    </row>
    <row r="123" spans="1:35" ht="24" customHeight="1" x14ac:dyDescent="0.2">
      <c r="AC123" s="8" t="str">
        <f>"Firma ("&amp;Anagrafica!B93&amp;")"</f>
        <v>Firma ()</v>
      </c>
      <c r="AE123" s="88"/>
      <c r="AF123" s="88"/>
      <c r="AG123" s="89"/>
      <c r="AH123" s="88"/>
      <c r="AI123" s="88"/>
    </row>
  </sheetData>
  <mergeCells count="70">
    <mergeCell ref="AB23:AE23"/>
    <mergeCell ref="AB24:AE24"/>
    <mergeCell ref="AB25:AE25"/>
    <mergeCell ref="AB26:AE26"/>
    <mergeCell ref="AB19:AE19"/>
    <mergeCell ref="AB20:AE20"/>
    <mergeCell ref="AB21:AE21"/>
    <mergeCell ref="AB22:AE22"/>
    <mergeCell ref="AB15:AE15"/>
    <mergeCell ref="AB16:AE16"/>
    <mergeCell ref="AB17:AE17"/>
    <mergeCell ref="AB18:AE18"/>
    <mergeCell ref="AB11:AE11"/>
    <mergeCell ref="AB12:AE12"/>
    <mergeCell ref="AB13:AE13"/>
    <mergeCell ref="AB14:AE14"/>
    <mergeCell ref="B15:S15"/>
    <mergeCell ref="B16:S16"/>
    <mergeCell ref="B17:S17"/>
    <mergeCell ref="B18:S18"/>
    <mergeCell ref="B19:S19"/>
    <mergeCell ref="A1:AG1"/>
    <mergeCell ref="T11:W11"/>
    <mergeCell ref="T12:W12"/>
    <mergeCell ref="T13:W13"/>
    <mergeCell ref="B12:S12"/>
    <mergeCell ref="B13:S13"/>
    <mergeCell ref="A5:AI5"/>
    <mergeCell ref="A8:AG8"/>
    <mergeCell ref="A9:AG9"/>
    <mergeCell ref="A11:S11"/>
    <mergeCell ref="X11:AA11"/>
    <mergeCell ref="X12:AA12"/>
    <mergeCell ref="X13:AA13"/>
    <mergeCell ref="T18:W18"/>
    <mergeCell ref="P27:S27"/>
    <mergeCell ref="B25:S25"/>
    <mergeCell ref="B26:S26"/>
    <mergeCell ref="T24:W24"/>
    <mergeCell ref="T25:W25"/>
    <mergeCell ref="T27:W27"/>
    <mergeCell ref="T26:W26"/>
    <mergeCell ref="B21:S21"/>
    <mergeCell ref="B22:S22"/>
    <mergeCell ref="B23:S23"/>
    <mergeCell ref="B24:S24"/>
    <mergeCell ref="B20:S20"/>
    <mergeCell ref="X26:AA26"/>
    <mergeCell ref="X19:AA19"/>
    <mergeCell ref="X20:AA20"/>
    <mergeCell ref="X21:AA21"/>
    <mergeCell ref="X22:AA22"/>
    <mergeCell ref="X23:AA23"/>
    <mergeCell ref="X24:AA24"/>
    <mergeCell ref="X16:AA16"/>
    <mergeCell ref="X14:AA14"/>
    <mergeCell ref="X15:AA15"/>
    <mergeCell ref="B14:S14"/>
    <mergeCell ref="X25:AA25"/>
    <mergeCell ref="T19:W19"/>
    <mergeCell ref="T20:W20"/>
    <mergeCell ref="T14:W14"/>
    <mergeCell ref="T15:W15"/>
    <mergeCell ref="T16:W16"/>
    <mergeCell ref="X17:AA17"/>
    <mergeCell ref="X18:AA18"/>
    <mergeCell ref="T21:W21"/>
    <mergeCell ref="T22:W22"/>
    <mergeCell ref="T23:W23"/>
    <mergeCell ref="T17:W17"/>
  </mergeCells>
  <phoneticPr fontId="0" type="noConversion"/>
  <conditionalFormatting sqref="C46 W46:Y46 C65 E46 G46 I46 K46 M46 O46 Q46 U46 S46 AC84 W65:Y65 E65 G65 I65 K65 M65 O65 Q65 U65 S65 AC65 AA65 AA46 C84 W84:Y84 E84 G84 I84 K84 M84 O84 Q84 U84 S84 AA84 AC46 C103 AC122 W103:Y103 E103 G103 I103 K103 M103 O103 Q103 U103 S103 AC103 AA103 C122 W122:Y122 E122 G122 I122 K122 M122 O122 Q122 U122 S122 AA122">
    <cfRule type="expression" dxfId="659" priority="1" stopIfTrue="1">
      <formula>C30=""</formula>
    </cfRule>
  </conditionalFormatting>
  <conditionalFormatting sqref="B52:E63 B51:C51 H54:I63 J55:K63 L56:M63 N57:O63 P58:Q63 R59:S63 T60:U63 V61:W63 X62:Y63 Z63:AA63 F53:G63 Z82:AA82 F72:G82 H73:I82 J74:K82 L75:M82 N76:O82 P77:Q82 R78:S82 T79:U82 V80:W82 X81:Y82 B71:E82 B70:C70 B90:E101 B89:C89 H92:I101 J93:K101 L94:M101 N95:O101 P96:Q101 R97:S101 T98:U101 V99:W101 X100:Y101 Z101:AA101 F91:G101 Z120:AA120 F110:G120 H111:I120 J112:K120 L113:M120 N114:O120 P115:Q120 R116:S120 T117:U120 V118:W120 X119:Y120 B109:E120 B108:C108 B33:E44 B32:C32 H35:I44 J36:K44 L37:M44 N38:O44 P39:Q44 R40:S44 T41:U44 V42:W44 X43:Y44 Z44:AA44 F34:G44">
    <cfRule type="expression" dxfId="658" priority="2" stopIfTrue="1">
      <formula>AND($A32&lt;&gt;"",$A33="")</formula>
    </cfRule>
    <cfRule type="expression" dxfId="657" priority="3" stopIfTrue="1">
      <formula>$A32=""</formula>
    </cfRule>
  </conditionalFormatting>
  <conditionalFormatting sqref="B50 D50:D51 F50:F52 H50:H53 J50:J54 L50:L55 N50:N56 P50:P57 R50:R58 T50:T59 V50:V60 X50:X61 Z50:Z62 AB50:AB63">
    <cfRule type="expression" dxfId="656" priority="4" stopIfTrue="1">
      <formula>AND(OR($A50="",C$49=""),$AE50&lt;&gt;"")</formula>
    </cfRule>
    <cfRule type="expression" dxfId="655" priority="5" stopIfTrue="1">
      <formula>OR($A50="",C$49="")</formula>
    </cfRule>
  </conditionalFormatting>
  <conditionalFormatting sqref="C50 E50:E51 G50:G52 I50:I53 K50:K54 M50:M55 O50:O56 Q50:Q57 S50:S58 U50:U59 W50:W60 Y50:Y61 AA50:AA62 AC50:AC63 C88 E88:E89 G88:G90 I88:I91 K88:K92 M88:M93 O88:O94 Q88:Q95 S88:S96 U88:U97 W88:W98 Y88:Y99 AA88:AA100 AC88:AC101">
    <cfRule type="expression" dxfId="654" priority="6" stopIfTrue="1">
      <formula>AND(OR($A50="",C$49=""),$AE50&lt;&gt;"")</formula>
    </cfRule>
    <cfRule type="expression" dxfId="653" priority="7" stopIfTrue="1">
      <formula>C$49=""</formula>
    </cfRule>
  </conditionalFormatting>
  <conditionalFormatting sqref="B69 F69:F71 D69:D70 H69:H72 J69:J73 L69:L74 N69:N75 P69:P76 R69:R77 T69:T78 V69:V79 X69:X80 Z69:Z81 AB69:AB82 X118">
    <cfRule type="expression" dxfId="652" priority="8" stopIfTrue="1">
      <formula>AND(OR($A69="",C$68=""),$AE69&lt;&gt;"")</formula>
    </cfRule>
    <cfRule type="expression" dxfId="651" priority="9" stopIfTrue="1">
      <formula>OR($A69="",C$68="")</formula>
    </cfRule>
  </conditionalFormatting>
  <conditionalFormatting sqref="C69 G69:G71 E69:E70 I69:I72 K69:K73 M69:M74 O69:O75 Q69:Q76 S69:S77 U69:U78 W69:W79 Y69:Y80 AA69:AA81 AC69:AC82 C107 G107:G109 E107:E108 I107:I110 K107:K111 M107:M112 O107:O113 Q107:Q114 S107:S115 U107:U116 W107:W117 Y107:Y118 AA107:AA119 AC107:AC120">
    <cfRule type="expression" dxfId="650" priority="10" stopIfTrue="1">
      <formula>AND(OR($A69="",C$68=""),$AE69&lt;&gt;"")</formula>
    </cfRule>
    <cfRule type="expression" dxfId="649" priority="11" stopIfTrue="1">
      <formula>C$68=""</formula>
    </cfRule>
  </conditionalFormatting>
  <conditionalFormatting sqref="B88 D88:D89 F88:F90 H88:H91 J88:J92 L88:L93 N88:N94 P88:P95 R88:R96 T88:T97 V88:V98 X88:X99 Z88:Z100 AB88:AB101">
    <cfRule type="expression" dxfId="648" priority="12" stopIfTrue="1">
      <formula>AND(OR($A88="",C$87=""),$AE88&lt;&gt;"")</formula>
    </cfRule>
    <cfRule type="expression" dxfId="647" priority="13" stopIfTrue="1">
      <formula>OR($A88="",C$87="")</formula>
    </cfRule>
  </conditionalFormatting>
  <conditionalFormatting sqref="B107 D107:D108 F107:F109 H107:H110 J107:J111 L107:L112 N107:N113 P107:P114 R107:R115 T107:T116 V107:V117 X107:X117 Z107:Z119 AB107:AB120">
    <cfRule type="expression" dxfId="646" priority="14" stopIfTrue="1">
      <formula>AND(OR($A107="",C$106=""),$AE107&lt;&gt;"")</formula>
    </cfRule>
    <cfRule type="expression" dxfId="645" priority="15" stopIfTrue="1">
      <formula>OR($A107="",C$106="")</formula>
    </cfRule>
  </conditionalFormatting>
  <conditionalFormatting sqref="B31 D31:D32 R31:R39 AB31:AB44 Z31:Z43 X31:X42 V31:V41 T31:T40 P31:P38 N31:N37 L31:L36 J31:J35 H31:H34 F31:F33">
    <cfRule type="expression" dxfId="644" priority="16" stopIfTrue="1">
      <formula>AND(OR($A31="",C$30=""),$AE31&lt;&gt;"")</formula>
    </cfRule>
    <cfRule type="expression" dxfId="643" priority="17" stopIfTrue="1">
      <formula>OR($A31="",C$30="")</formula>
    </cfRule>
  </conditionalFormatting>
  <conditionalFormatting sqref="C31 E31:E32 S31:S39 AC31:AC44 AA31:AA43 Y31:Y42 W31:W41 U31:U40 Q31:Q38 O31:O37 M31:M36 K31:K35 I31:I34 G31:G33">
    <cfRule type="expression" dxfId="642" priority="18" stopIfTrue="1">
      <formula>AND(OR($A31="",C$30=""),$AE31&lt;&gt;"")</formula>
    </cfRule>
    <cfRule type="expression" dxfId="641" priority="19" stopIfTrue="1">
      <formula>C$30=""</formula>
    </cfRule>
  </conditionalFormatting>
  <conditionalFormatting sqref="A31:A45 A107:A121 AE107:AE120 B106:AC106 AE88:AE101 A88:A102 B87:AC87 A69:A83 B68:AC68 AE69:AE82 AE50:AE63 B49:AC49 A50:A64 AE31:AE44 B30:AC30">
    <cfRule type="cellIs" dxfId="640" priority="20" stopIfTrue="1" operator="equal">
      <formula>""</formula>
    </cfRule>
  </conditionalFormatting>
  <hyperlinks>
    <hyperlink ref="A1" location="Anagrafica!A1" display="Torna alla scheda Anagrafica" xr:uid="{00000000-0004-0000-3C00-000000000000}"/>
  </hyperlinks>
  <pageMargins left="0.39370078740157483" right="0.39370078740157483" top="0.39370078740157483" bottom="0.78740157480314965" header="0.51181102362204722" footer="0.39370078740157483"/>
  <pageSetup paperSize="9" scale="42" orientation="portrait" r:id="rId1"/>
  <headerFooter alignWithMargins="0">
    <oddFooter>&amp;L&amp;"Arial Narrow,Normale"&amp;8&amp;D&amp;R&amp;"Arial Narrow,Normale"&amp;A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Foglio12">
    <tabColor indexed="17"/>
    <pageSetUpPr fitToPage="1"/>
  </sheetPr>
  <dimension ref="A1:AI123"/>
  <sheetViews>
    <sheetView showGridLines="0" view="pageBreakPreview" zoomScaleNormal="100" workbookViewId="0">
      <selection activeCell="U38" sqref="U38"/>
    </sheetView>
  </sheetViews>
  <sheetFormatPr defaultColWidth="9.140625" defaultRowHeight="12.75" x14ac:dyDescent="0.2"/>
  <cols>
    <col min="1" max="2" width="3.85546875" style="3" customWidth="1"/>
    <col min="3" max="3" width="3.85546875" style="5" bestFit="1" customWidth="1"/>
    <col min="4" max="4" width="3.140625" style="3" customWidth="1"/>
    <col min="5" max="31" width="3" style="3" customWidth="1"/>
    <col min="32" max="32" width="2.42578125" style="3" customWidth="1"/>
    <col min="33" max="33" width="3.5703125" style="26" customWidth="1"/>
    <col min="34" max="35" width="10.85546875" style="3" customWidth="1"/>
    <col min="36" max="43" width="3" style="3" customWidth="1"/>
    <col min="44" max="44" width="3.140625" style="3" customWidth="1"/>
    <col min="45" max="16384" width="9.140625" style="3"/>
  </cols>
  <sheetData>
    <row r="1" spans="1:35" ht="26.25" customHeight="1" x14ac:dyDescent="0.2">
      <c r="A1" s="353" t="s">
        <v>21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</row>
    <row r="2" spans="1:35" s="30" customFormat="1" ht="13.5" x14ac:dyDescent="0.25">
      <c r="A2" s="45" t="s">
        <v>16</v>
      </c>
      <c r="B2" s="46"/>
      <c r="C2" s="47"/>
      <c r="D2" s="48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9"/>
      <c r="AH2" s="49"/>
      <c r="AI2" s="49"/>
    </row>
    <row r="3" spans="1:35" s="31" customFormat="1" ht="13.5" x14ac:dyDescent="0.25">
      <c r="A3" s="50"/>
      <c r="B3" s="50"/>
      <c r="C3" s="51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</row>
    <row r="4" spans="1:35" s="9" customFormat="1" ht="6" customHeight="1" x14ac:dyDescent="0.3">
      <c r="A4" s="52"/>
      <c r="B4" s="52"/>
      <c r="C4" s="53"/>
      <c r="D4" s="54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</row>
    <row r="5" spans="1:35" s="9" customFormat="1" ht="39.75" customHeight="1" x14ac:dyDescent="0.3">
      <c r="A5" s="411" t="str">
        <f>IF(Anagrafica!A3&lt;&gt;"",Anagrafica!A3,"")</f>
        <v>CDC ___/______/______ ANNO_______ (agg. P se plurien.) 
TITOLO DEL CDC______________________________</v>
      </c>
      <c r="B5" s="411"/>
      <c r="C5" s="411"/>
      <c r="D5" s="411"/>
      <c r="E5" s="411"/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  <c r="Q5" s="411"/>
      <c r="R5" s="411"/>
      <c r="S5" s="411"/>
      <c r="T5" s="411"/>
      <c r="U5" s="411"/>
      <c r="V5" s="411"/>
      <c r="W5" s="411"/>
      <c r="X5" s="411"/>
      <c r="Y5" s="411"/>
      <c r="Z5" s="411"/>
      <c r="AA5" s="411"/>
      <c r="AB5" s="411"/>
      <c r="AC5" s="411"/>
      <c r="AD5" s="411"/>
      <c r="AE5" s="411"/>
      <c r="AF5" s="411"/>
      <c r="AG5" s="411"/>
      <c r="AH5" s="411"/>
      <c r="AI5" s="411"/>
    </row>
    <row r="6" spans="1:35" s="9" customFormat="1" ht="20.25" x14ac:dyDescent="0.3">
      <c r="A6" s="33"/>
      <c r="B6" s="33"/>
      <c r="C6" s="58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</row>
    <row r="7" spans="1:35" s="9" customFormat="1" ht="20.25" x14ac:dyDescent="0.3">
      <c r="C7" s="10"/>
      <c r="D7" s="11"/>
    </row>
    <row r="8" spans="1:35" s="1" customFormat="1" ht="18.75" x14ac:dyDescent="0.3">
      <c r="A8" s="354" t="str">
        <f>"Criterio: "&amp; Anagrafica!A66&amp;" - "&amp;Anagrafica!B66</f>
        <v xml:space="preserve">Criterio:  - </v>
      </c>
      <c r="B8" s="354"/>
      <c r="C8" s="354"/>
      <c r="D8" s="354"/>
      <c r="E8" s="354"/>
      <c r="F8" s="354"/>
      <c r="G8" s="354"/>
      <c r="H8" s="354"/>
      <c r="I8" s="354"/>
      <c r="J8" s="354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4"/>
      <c r="Y8" s="354"/>
      <c r="Z8" s="354"/>
      <c r="AA8" s="354"/>
      <c r="AB8" s="354"/>
      <c r="AC8" s="354"/>
      <c r="AD8" s="354"/>
      <c r="AE8" s="354"/>
      <c r="AF8" s="354"/>
      <c r="AG8" s="354"/>
      <c r="AH8" s="65" t="s">
        <v>3</v>
      </c>
      <c r="AI8" s="80" t="str">
        <f>IF(+Anagrafica!C66&lt;&gt;"",Anagrafica!C66,"")</f>
        <v/>
      </c>
    </row>
    <row r="9" spans="1:35" s="1" customFormat="1" ht="24" customHeight="1" x14ac:dyDescent="0.3">
      <c r="A9" s="416"/>
      <c r="B9" s="416"/>
      <c r="C9" s="416"/>
      <c r="D9" s="416"/>
      <c r="E9" s="416"/>
      <c r="F9" s="416"/>
      <c r="G9" s="416"/>
      <c r="H9" s="416"/>
      <c r="I9" s="416"/>
      <c r="J9" s="416"/>
      <c r="K9" s="416"/>
      <c r="L9" s="416"/>
      <c r="M9" s="416"/>
      <c r="N9" s="416"/>
      <c r="O9" s="416"/>
      <c r="P9" s="416"/>
      <c r="Q9" s="416"/>
      <c r="R9" s="416"/>
      <c r="S9" s="416"/>
      <c r="T9" s="416"/>
      <c r="U9" s="416"/>
      <c r="V9" s="416"/>
      <c r="W9" s="416"/>
      <c r="X9" s="416"/>
      <c r="Y9" s="416"/>
      <c r="Z9" s="416"/>
      <c r="AA9" s="416"/>
      <c r="AB9" s="416"/>
      <c r="AC9" s="416"/>
      <c r="AD9" s="416"/>
      <c r="AE9" s="416"/>
      <c r="AF9" s="416"/>
      <c r="AG9" s="416"/>
      <c r="AH9" s="65"/>
      <c r="AI9" s="81"/>
    </row>
    <row r="10" spans="1:35" ht="18" x14ac:dyDescent="0.25">
      <c r="B10" s="1"/>
      <c r="D10" s="1"/>
      <c r="AB10" s="4"/>
      <c r="AC10" s="4"/>
      <c r="AD10" s="4"/>
      <c r="AE10" s="4"/>
    </row>
    <row r="11" spans="1:35" ht="29.25" customHeight="1" x14ac:dyDescent="0.2">
      <c r="A11" s="385" t="s">
        <v>17</v>
      </c>
      <c r="B11" s="385"/>
      <c r="C11" s="385"/>
      <c r="D11" s="385"/>
      <c r="E11" s="385"/>
      <c r="F11" s="385"/>
      <c r="G11" s="385"/>
      <c r="H11" s="385"/>
      <c r="I11" s="385"/>
      <c r="J11" s="385"/>
      <c r="K11" s="385"/>
      <c r="L11" s="385"/>
      <c r="M11" s="385"/>
      <c r="N11" s="385"/>
      <c r="O11" s="385"/>
      <c r="P11" s="385"/>
      <c r="Q11" s="385"/>
      <c r="R11" s="385"/>
      <c r="S11" s="385"/>
      <c r="T11" s="385" t="s">
        <v>23</v>
      </c>
      <c r="U11" s="385"/>
      <c r="V11" s="385"/>
      <c r="W11" s="385"/>
      <c r="X11" s="385" t="s">
        <v>25</v>
      </c>
      <c r="Y11" s="385"/>
      <c r="Z11" s="385"/>
      <c r="AA11" s="385"/>
      <c r="AB11" s="385" t="s">
        <v>24</v>
      </c>
      <c r="AC11" s="385"/>
      <c r="AD11" s="385"/>
      <c r="AE11" s="385"/>
      <c r="AF11" s="26"/>
      <c r="AI11" s="21" t="s">
        <v>19</v>
      </c>
    </row>
    <row r="12" spans="1:35" ht="16.5" x14ac:dyDescent="0.3">
      <c r="A12" s="61" t="str">
        <f>IF($AI$8&lt;&gt;"",IF(Anagrafica!A99&lt;&gt;"",Anagrafica!A99,""),"")</f>
        <v/>
      </c>
      <c r="B12" s="409" t="str">
        <f>IF(A12&lt;&gt;"",IF(Anagrafica!B99&lt;&gt;"",Anagrafica!B99,""),"")</f>
        <v/>
      </c>
      <c r="C12" s="409"/>
      <c r="D12" s="409"/>
      <c r="E12" s="409"/>
      <c r="F12" s="409"/>
      <c r="G12" s="409"/>
      <c r="H12" s="409"/>
      <c r="I12" s="409"/>
      <c r="J12" s="409"/>
      <c r="K12" s="409"/>
      <c r="L12" s="409"/>
      <c r="M12" s="409"/>
      <c r="N12" s="409"/>
      <c r="O12" s="409"/>
      <c r="P12" s="409"/>
      <c r="Q12" s="409"/>
      <c r="R12" s="409"/>
      <c r="S12" s="410"/>
      <c r="T12" s="372" t="str">
        <f>IF(A12&lt;&gt;"",IF(AI31&lt;&gt;"",AI31,0)+IF(AI50&lt;&gt;"",AI50,0)+IF(AI69&lt;&gt;"",AI69,0)+IF(AI88&lt;&gt;"",AI88,0)+IF(AI107&lt;&gt;"",AI107,0),"")</f>
        <v/>
      </c>
      <c r="U12" s="373"/>
      <c r="V12" s="373"/>
      <c r="W12" s="373"/>
      <c r="X12" s="372" t="str">
        <f>IF(T12&lt;&gt;"",ROUND(T12/COUNTA(Anagrafica!$B$89:$C$93),3),"")</f>
        <v/>
      </c>
      <c r="Y12" s="373"/>
      <c r="Z12" s="373"/>
      <c r="AA12" s="390"/>
      <c r="AB12" s="372" t="str">
        <f>IF(T12="","",IF(T12&gt;0,ROUND(X12/LARGE($X$12:$AA$26,1),3),0))</f>
        <v/>
      </c>
      <c r="AC12" s="373"/>
      <c r="AD12" s="373"/>
      <c r="AE12" s="390"/>
      <c r="AF12" s="94"/>
      <c r="AG12" s="94"/>
      <c r="AH12" s="95"/>
      <c r="AI12" s="85" t="str">
        <f t="shared" ref="AI12:AI26" si="0">IF(AB12&lt;&gt;"",IF(AB12&gt;0,ROUND(AB12*IF($AI$9&lt;&gt;"",$AI$9,$AI$8),3),0),"")</f>
        <v/>
      </c>
    </row>
    <row r="13" spans="1:35" ht="16.5" x14ac:dyDescent="0.3">
      <c r="A13" s="62" t="str">
        <f>IF($AI$8&lt;&gt;"",IF(Anagrafica!A100&lt;&gt;"",Anagrafica!A100,""),"")</f>
        <v/>
      </c>
      <c r="B13" s="374" t="str">
        <f>IF(A13&lt;&gt;"",IF(Anagrafica!B100&lt;&gt;"",Anagrafica!B100,""),"")</f>
        <v/>
      </c>
      <c r="C13" s="374"/>
      <c r="D13" s="374"/>
      <c r="E13" s="374"/>
      <c r="F13" s="374"/>
      <c r="G13" s="374"/>
      <c r="H13" s="374"/>
      <c r="I13" s="374"/>
      <c r="J13" s="374"/>
      <c r="K13" s="374"/>
      <c r="L13" s="374"/>
      <c r="M13" s="374"/>
      <c r="N13" s="374"/>
      <c r="O13" s="374"/>
      <c r="P13" s="374"/>
      <c r="Q13" s="374"/>
      <c r="R13" s="374"/>
      <c r="S13" s="376"/>
      <c r="T13" s="401" t="str">
        <f t="shared" ref="T13:T26" si="1">IF(A13&lt;&gt;"",IF(AI32&lt;&gt;"",AI32,0)+IF(AI51&lt;&gt;"",AI51,0)+IF(AI70&lt;&gt;"",AI70,0)+IF(AI89&lt;&gt;"",AI89,0)+IF(AI108&lt;&gt;"",AI108,0),"")</f>
        <v/>
      </c>
      <c r="U13" s="402"/>
      <c r="V13" s="402"/>
      <c r="W13" s="402"/>
      <c r="X13" s="401" t="str">
        <f>IF(T13&lt;&gt;"",ROUND(T13/COUNTA(Anagrafica!$B$89:$C$93),3),"")</f>
        <v/>
      </c>
      <c r="Y13" s="402"/>
      <c r="Z13" s="402"/>
      <c r="AA13" s="403"/>
      <c r="AB13" s="401" t="str">
        <f t="shared" ref="AB13:AB26" si="2">IF(T13="","",IF(T13&gt;0,ROUND(X13/LARGE($X$12:$AA$26,1),3),0))</f>
        <v/>
      </c>
      <c r="AC13" s="402"/>
      <c r="AD13" s="402"/>
      <c r="AE13" s="403"/>
      <c r="AF13" s="96"/>
      <c r="AG13" s="96"/>
      <c r="AH13" s="97"/>
      <c r="AI13" s="86" t="str">
        <f t="shared" si="0"/>
        <v/>
      </c>
    </row>
    <row r="14" spans="1:35" ht="16.5" x14ac:dyDescent="0.3">
      <c r="A14" s="62" t="str">
        <f>IF($AI$8&lt;&gt;"",IF(Anagrafica!A101&lt;&gt;"",Anagrafica!A101,""),"")</f>
        <v/>
      </c>
      <c r="B14" s="374" t="str">
        <f>IF(A14&lt;&gt;"",IF(Anagrafica!B101&lt;&gt;"",Anagrafica!B101,""),"")</f>
        <v/>
      </c>
      <c r="C14" s="374"/>
      <c r="D14" s="374"/>
      <c r="E14" s="374"/>
      <c r="F14" s="374"/>
      <c r="G14" s="374"/>
      <c r="H14" s="374"/>
      <c r="I14" s="374"/>
      <c r="J14" s="374"/>
      <c r="K14" s="374"/>
      <c r="L14" s="374"/>
      <c r="M14" s="374"/>
      <c r="N14" s="374"/>
      <c r="O14" s="374"/>
      <c r="P14" s="374"/>
      <c r="Q14" s="374"/>
      <c r="R14" s="374"/>
      <c r="S14" s="376"/>
      <c r="T14" s="401" t="str">
        <f t="shared" si="1"/>
        <v/>
      </c>
      <c r="U14" s="402"/>
      <c r="V14" s="402"/>
      <c r="W14" s="402"/>
      <c r="X14" s="401" t="str">
        <f>IF(T14&lt;&gt;"",ROUND(T14/COUNTA(Anagrafica!$B$89:$C$93),3),"")</f>
        <v/>
      </c>
      <c r="Y14" s="402"/>
      <c r="Z14" s="402"/>
      <c r="AA14" s="403"/>
      <c r="AB14" s="401" t="str">
        <f t="shared" si="2"/>
        <v/>
      </c>
      <c r="AC14" s="402"/>
      <c r="AD14" s="402"/>
      <c r="AE14" s="403"/>
      <c r="AF14" s="96"/>
      <c r="AG14" s="96"/>
      <c r="AH14" s="97"/>
      <c r="AI14" s="86" t="str">
        <f t="shared" si="0"/>
        <v/>
      </c>
    </row>
    <row r="15" spans="1:35" ht="16.5" x14ac:dyDescent="0.3">
      <c r="A15" s="62" t="str">
        <f>IF($AI$8&lt;&gt;"",IF(Anagrafica!A102&lt;&gt;"",Anagrafica!A102,""),"")</f>
        <v/>
      </c>
      <c r="B15" s="374" t="str">
        <f>IF(A15&lt;&gt;"",IF(Anagrafica!B102&lt;&gt;"",Anagrafica!B102,""),"")</f>
        <v/>
      </c>
      <c r="C15" s="374"/>
      <c r="D15" s="374"/>
      <c r="E15" s="374"/>
      <c r="F15" s="374"/>
      <c r="G15" s="374"/>
      <c r="H15" s="374"/>
      <c r="I15" s="374"/>
      <c r="J15" s="374"/>
      <c r="K15" s="374"/>
      <c r="L15" s="374"/>
      <c r="M15" s="374"/>
      <c r="N15" s="374"/>
      <c r="O15" s="374"/>
      <c r="P15" s="374"/>
      <c r="Q15" s="374"/>
      <c r="R15" s="374"/>
      <c r="S15" s="376"/>
      <c r="T15" s="401" t="str">
        <f t="shared" si="1"/>
        <v/>
      </c>
      <c r="U15" s="402"/>
      <c r="V15" s="402"/>
      <c r="W15" s="402"/>
      <c r="X15" s="401" t="str">
        <f>IF(T15&lt;&gt;"",ROUND(T15/COUNTA(Anagrafica!$B$89:$C$93),3),"")</f>
        <v/>
      </c>
      <c r="Y15" s="402"/>
      <c r="Z15" s="402"/>
      <c r="AA15" s="403"/>
      <c r="AB15" s="401" t="str">
        <f t="shared" si="2"/>
        <v/>
      </c>
      <c r="AC15" s="402"/>
      <c r="AD15" s="402"/>
      <c r="AE15" s="403"/>
      <c r="AF15" s="96"/>
      <c r="AG15" s="96"/>
      <c r="AH15" s="97"/>
      <c r="AI15" s="86" t="str">
        <f t="shared" si="0"/>
        <v/>
      </c>
    </row>
    <row r="16" spans="1:35" ht="16.5" x14ac:dyDescent="0.3">
      <c r="A16" s="62" t="str">
        <f>IF($AI$8&lt;&gt;"",IF(Anagrafica!A103&lt;&gt;"",Anagrafica!A103,""),"")</f>
        <v/>
      </c>
      <c r="B16" s="374" t="str">
        <f>IF(A16&lt;&gt;"",IF(Anagrafica!B103&lt;&gt;"",Anagrafica!B103,""),"")</f>
        <v/>
      </c>
      <c r="C16" s="374"/>
      <c r="D16" s="374"/>
      <c r="E16" s="374"/>
      <c r="F16" s="374"/>
      <c r="G16" s="374"/>
      <c r="H16" s="374"/>
      <c r="I16" s="374"/>
      <c r="J16" s="374"/>
      <c r="K16" s="374"/>
      <c r="L16" s="374"/>
      <c r="M16" s="374"/>
      <c r="N16" s="374"/>
      <c r="O16" s="374"/>
      <c r="P16" s="374"/>
      <c r="Q16" s="374"/>
      <c r="R16" s="374"/>
      <c r="S16" s="376"/>
      <c r="T16" s="401" t="str">
        <f t="shared" si="1"/>
        <v/>
      </c>
      <c r="U16" s="402"/>
      <c r="V16" s="402"/>
      <c r="W16" s="402"/>
      <c r="X16" s="401" t="str">
        <f>IF(T16&lt;&gt;"",ROUND(T16/COUNTA(Anagrafica!$B$89:$C$93),3),"")</f>
        <v/>
      </c>
      <c r="Y16" s="402"/>
      <c r="Z16" s="402"/>
      <c r="AA16" s="403"/>
      <c r="AB16" s="401" t="str">
        <f t="shared" si="2"/>
        <v/>
      </c>
      <c r="AC16" s="402"/>
      <c r="AD16" s="402"/>
      <c r="AE16" s="403"/>
      <c r="AF16" s="96"/>
      <c r="AG16" s="96"/>
      <c r="AH16" s="97"/>
      <c r="AI16" s="86" t="str">
        <f t="shared" si="0"/>
        <v/>
      </c>
    </row>
    <row r="17" spans="1:35" ht="16.5" x14ac:dyDescent="0.3">
      <c r="A17" s="62" t="str">
        <f>IF($AI$8&lt;&gt;"",IF(Anagrafica!A104&lt;&gt;"",Anagrafica!A104,""),"")</f>
        <v/>
      </c>
      <c r="B17" s="374" t="str">
        <f>IF(A17&lt;&gt;"",IF(Anagrafica!B104&lt;&gt;"",Anagrafica!B104,""),"")</f>
        <v/>
      </c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4"/>
      <c r="N17" s="374"/>
      <c r="O17" s="374"/>
      <c r="P17" s="374"/>
      <c r="Q17" s="374"/>
      <c r="R17" s="374"/>
      <c r="S17" s="376"/>
      <c r="T17" s="401" t="str">
        <f t="shared" si="1"/>
        <v/>
      </c>
      <c r="U17" s="402"/>
      <c r="V17" s="402"/>
      <c r="W17" s="402"/>
      <c r="X17" s="401" t="str">
        <f>IF(T17&lt;&gt;"",ROUND(T17/COUNTA(Anagrafica!$B$89:$C$93),3),"")</f>
        <v/>
      </c>
      <c r="Y17" s="402"/>
      <c r="Z17" s="402"/>
      <c r="AA17" s="403"/>
      <c r="AB17" s="401" t="str">
        <f t="shared" si="2"/>
        <v/>
      </c>
      <c r="AC17" s="402"/>
      <c r="AD17" s="402"/>
      <c r="AE17" s="403"/>
      <c r="AF17" s="96"/>
      <c r="AG17" s="96"/>
      <c r="AH17" s="97"/>
      <c r="AI17" s="86" t="str">
        <f t="shared" si="0"/>
        <v/>
      </c>
    </row>
    <row r="18" spans="1:35" ht="16.5" x14ac:dyDescent="0.3">
      <c r="A18" s="62" t="str">
        <f>IF($AI$8&lt;&gt;"",IF(Anagrafica!A105&lt;&gt;"",Anagrafica!A105,""),"")</f>
        <v/>
      </c>
      <c r="B18" s="374" t="str">
        <f>IF(A18&lt;&gt;"",IF(Anagrafica!B105&lt;&gt;"",Anagrafica!B105,""),"")</f>
        <v/>
      </c>
      <c r="C18" s="374"/>
      <c r="D18" s="374"/>
      <c r="E18" s="374"/>
      <c r="F18" s="374"/>
      <c r="G18" s="374"/>
      <c r="H18" s="374"/>
      <c r="I18" s="374"/>
      <c r="J18" s="374"/>
      <c r="K18" s="374"/>
      <c r="L18" s="374"/>
      <c r="M18" s="374"/>
      <c r="N18" s="374"/>
      <c r="O18" s="374"/>
      <c r="P18" s="374"/>
      <c r="Q18" s="374"/>
      <c r="R18" s="374"/>
      <c r="S18" s="376"/>
      <c r="T18" s="401" t="str">
        <f t="shared" si="1"/>
        <v/>
      </c>
      <c r="U18" s="402"/>
      <c r="V18" s="402"/>
      <c r="W18" s="402"/>
      <c r="X18" s="401" t="str">
        <f>IF(T18&lt;&gt;"",ROUND(T18/COUNTA(Anagrafica!$B$89:$C$93),3),"")</f>
        <v/>
      </c>
      <c r="Y18" s="402"/>
      <c r="Z18" s="402"/>
      <c r="AA18" s="403"/>
      <c r="AB18" s="401" t="str">
        <f t="shared" si="2"/>
        <v/>
      </c>
      <c r="AC18" s="402"/>
      <c r="AD18" s="402"/>
      <c r="AE18" s="403"/>
      <c r="AF18" s="96"/>
      <c r="AG18" s="96"/>
      <c r="AH18" s="97"/>
      <c r="AI18" s="86" t="str">
        <f t="shared" si="0"/>
        <v/>
      </c>
    </row>
    <row r="19" spans="1:35" ht="16.5" x14ac:dyDescent="0.3">
      <c r="A19" s="62" t="str">
        <f>IF($AI$8&lt;&gt;"",IF(Anagrafica!A106&lt;&gt;"",Anagrafica!A106,""),"")</f>
        <v/>
      </c>
      <c r="B19" s="374" t="str">
        <f>IF(A19&lt;&gt;"",IF(Anagrafica!B106&lt;&gt;"",Anagrafica!B106,""),"")</f>
        <v/>
      </c>
      <c r="C19" s="374"/>
      <c r="D19" s="374"/>
      <c r="E19" s="374"/>
      <c r="F19" s="374"/>
      <c r="G19" s="374"/>
      <c r="H19" s="374"/>
      <c r="I19" s="374"/>
      <c r="J19" s="374"/>
      <c r="K19" s="374"/>
      <c r="L19" s="374"/>
      <c r="M19" s="374"/>
      <c r="N19" s="374"/>
      <c r="O19" s="374"/>
      <c r="P19" s="374"/>
      <c r="Q19" s="374"/>
      <c r="R19" s="374"/>
      <c r="S19" s="376"/>
      <c r="T19" s="401" t="str">
        <f t="shared" si="1"/>
        <v/>
      </c>
      <c r="U19" s="402"/>
      <c r="V19" s="402"/>
      <c r="W19" s="402"/>
      <c r="X19" s="401" t="str">
        <f>IF(T19&lt;&gt;"",ROUND(T19/COUNTA(Anagrafica!$B$89:$C$93),3),"")</f>
        <v/>
      </c>
      <c r="Y19" s="402"/>
      <c r="Z19" s="402"/>
      <c r="AA19" s="403"/>
      <c r="AB19" s="401" t="str">
        <f t="shared" si="2"/>
        <v/>
      </c>
      <c r="AC19" s="402"/>
      <c r="AD19" s="402"/>
      <c r="AE19" s="403"/>
      <c r="AF19" s="96"/>
      <c r="AG19" s="96"/>
      <c r="AH19" s="97"/>
      <c r="AI19" s="86" t="str">
        <f t="shared" si="0"/>
        <v/>
      </c>
    </row>
    <row r="20" spans="1:35" ht="16.5" x14ac:dyDescent="0.3">
      <c r="A20" s="62" t="str">
        <f>IF($AI$8&lt;&gt;"",IF(Anagrafica!A107&lt;&gt;"",Anagrafica!A107,""),"")</f>
        <v/>
      </c>
      <c r="B20" s="374" t="str">
        <f>IF(A20&lt;&gt;"",IF(Anagrafica!B107&lt;&gt;"",Anagrafica!B107,""),"")</f>
        <v/>
      </c>
      <c r="C20" s="374"/>
      <c r="D20" s="374"/>
      <c r="E20" s="374"/>
      <c r="F20" s="374"/>
      <c r="G20" s="374"/>
      <c r="H20" s="374"/>
      <c r="I20" s="374"/>
      <c r="J20" s="374"/>
      <c r="K20" s="374"/>
      <c r="L20" s="374"/>
      <c r="M20" s="374"/>
      <c r="N20" s="374"/>
      <c r="O20" s="374"/>
      <c r="P20" s="374"/>
      <c r="Q20" s="374"/>
      <c r="R20" s="374"/>
      <c r="S20" s="376"/>
      <c r="T20" s="401" t="str">
        <f t="shared" si="1"/>
        <v/>
      </c>
      <c r="U20" s="402"/>
      <c r="V20" s="402"/>
      <c r="W20" s="402"/>
      <c r="X20" s="401" t="str">
        <f>IF(T20&lt;&gt;"",ROUND(T20/COUNTA(Anagrafica!$B$89:$C$93),3),"")</f>
        <v/>
      </c>
      <c r="Y20" s="402"/>
      <c r="Z20" s="402"/>
      <c r="AA20" s="403"/>
      <c r="AB20" s="401" t="str">
        <f t="shared" si="2"/>
        <v/>
      </c>
      <c r="AC20" s="402"/>
      <c r="AD20" s="402"/>
      <c r="AE20" s="403"/>
      <c r="AF20" s="96"/>
      <c r="AG20" s="96"/>
      <c r="AH20" s="97"/>
      <c r="AI20" s="86" t="str">
        <f t="shared" si="0"/>
        <v/>
      </c>
    </row>
    <row r="21" spans="1:35" ht="16.5" x14ac:dyDescent="0.3">
      <c r="A21" s="62" t="str">
        <f>IF($AI$8&lt;&gt;"",IF(Anagrafica!A108&lt;&gt;"",Anagrafica!A108,""),"")</f>
        <v/>
      </c>
      <c r="B21" s="374" t="str">
        <f>IF(A21&lt;&gt;"",IF(Anagrafica!B108&lt;&gt;"",Anagrafica!B108,""),"")</f>
        <v/>
      </c>
      <c r="C21" s="374"/>
      <c r="D21" s="374"/>
      <c r="E21" s="374"/>
      <c r="F21" s="374"/>
      <c r="G21" s="374"/>
      <c r="H21" s="374"/>
      <c r="I21" s="374"/>
      <c r="J21" s="374"/>
      <c r="K21" s="374"/>
      <c r="L21" s="374"/>
      <c r="M21" s="374"/>
      <c r="N21" s="374"/>
      <c r="O21" s="374"/>
      <c r="P21" s="374"/>
      <c r="Q21" s="374"/>
      <c r="R21" s="374"/>
      <c r="S21" s="376"/>
      <c r="T21" s="401" t="str">
        <f t="shared" si="1"/>
        <v/>
      </c>
      <c r="U21" s="402"/>
      <c r="V21" s="402"/>
      <c r="W21" s="402"/>
      <c r="X21" s="401" t="str">
        <f>IF(T21&lt;&gt;"",ROUND(T21/COUNTA(Anagrafica!$B$89:$C$93),3),"")</f>
        <v/>
      </c>
      <c r="Y21" s="402"/>
      <c r="Z21" s="402"/>
      <c r="AA21" s="403"/>
      <c r="AB21" s="401" t="str">
        <f t="shared" si="2"/>
        <v/>
      </c>
      <c r="AC21" s="402"/>
      <c r="AD21" s="402"/>
      <c r="AE21" s="403"/>
      <c r="AF21" s="96"/>
      <c r="AG21" s="96"/>
      <c r="AH21" s="97"/>
      <c r="AI21" s="86" t="str">
        <f t="shared" si="0"/>
        <v/>
      </c>
    </row>
    <row r="22" spans="1:35" ht="16.5" x14ac:dyDescent="0.3">
      <c r="A22" s="62" t="str">
        <f>IF($AI$8&lt;&gt;"",IF(Anagrafica!A109&lt;&gt;"",Anagrafica!A109,""),"")</f>
        <v/>
      </c>
      <c r="B22" s="374" t="str">
        <f>IF(A22&lt;&gt;"",IF(Anagrafica!B109&lt;&gt;"",Anagrafica!B109,""),"")</f>
        <v/>
      </c>
      <c r="C22" s="374"/>
      <c r="D22" s="374"/>
      <c r="E22" s="374"/>
      <c r="F22" s="374"/>
      <c r="G22" s="374"/>
      <c r="H22" s="374"/>
      <c r="I22" s="374"/>
      <c r="J22" s="374"/>
      <c r="K22" s="374"/>
      <c r="L22" s="374"/>
      <c r="M22" s="374"/>
      <c r="N22" s="374"/>
      <c r="O22" s="374"/>
      <c r="P22" s="374"/>
      <c r="Q22" s="374"/>
      <c r="R22" s="374"/>
      <c r="S22" s="376"/>
      <c r="T22" s="401" t="str">
        <f t="shared" si="1"/>
        <v/>
      </c>
      <c r="U22" s="402"/>
      <c r="V22" s="402"/>
      <c r="W22" s="402"/>
      <c r="X22" s="401" t="str">
        <f>IF(T22&lt;&gt;"",ROUND(T22/COUNTA(Anagrafica!$B$89:$C$93),3),"")</f>
        <v/>
      </c>
      <c r="Y22" s="402"/>
      <c r="Z22" s="402"/>
      <c r="AA22" s="403"/>
      <c r="AB22" s="401" t="str">
        <f t="shared" si="2"/>
        <v/>
      </c>
      <c r="AC22" s="402"/>
      <c r="AD22" s="402"/>
      <c r="AE22" s="403"/>
      <c r="AF22" s="96"/>
      <c r="AG22" s="96"/>
      <c r="AH22" s="97"/>
      <c r="AI22" s="86" t="str">
        <f t="shared" si="0"/>
        <v/>
      </c>
    </row>
    <row r="23" spans="1:35" ht="16.5" x14ac:dyDescent="0.3">
      <c r="A23" s="62" t="str">
        <f>IF($AI$8&lt;&gt;"",IF(Anagrafica!A110&lt;&gt;"",Anagrafica!A110,""),"")</f>
        <v/>
      </c>
      <c r="B23" s="374" t="str">
        <f>IF(A23&lt;&gt;"",IF(Anagrafica!B110&lt;&gt;"",Anagrafica!B110,""),"")</f>
        <v/>
      </c>
      <c r="C23" s="374"/>
      <c r="D23" s="374"/>
      <c r="E23" s="374"/>
      <c r="F23" s="374"/>
      <c r="G23" s="374"/>
      <c r="H23" s="374"/>
      <c r="I23" s="374"/>
      <c r="J23" s="374"/>
      <c r="K23" s="374"/>
      <c r="L23" s="374"/>
      <c r="M23" s="374"/>
      <c r="N23" s="374"/>
      <c r="O23" s="374"/>
      <c r="P23" s="374"/>
      <c r="Q23" s="374"/>
      <c r="R23" s="374"/>
      <c r="S23" s="376"/>
      <c r="T23" s="401" t="str">
        <f t="shared" si="1"/>
        <v/>
      </c>
      <c r="U23" s="402"/>
      <c r="V23" s="402"/>
      <c r="W23" s="402"/>
      <c r="X23" s="401" t="str">
        <f>IF(T23&lt;&gt;"",ROUND(T23/COUNTA(Anagrafica!$B$89:$C$93),3),"")</f>
        <v/>
      </c>
      <c r="Y23" s="402"/>
      <c r="Z23" s="402"/>
      <c r="AA23" s="403"/>
      <c r="AB23" s="401" t="str">
        <f t="shared" si="2"/>
        <v/>
      </c>
      <c r="AC23" s="402"/>
      <c r="AD23" s="402"/>
      <c r="AE23" s="403"/>
      <c r="AF23" s="96"/>
      <c r="AG23" s="96"/>
      <c r="AH23" s="97"/>
      <c r="AI23" s="86" t="str">
        <f t="shared" si="0"/>
        <v/>
      </c>
    </row>
    <row r="24" spans="1:35" ht="16.5" x14ac:dyDescent="0.3">
      <c r="A24" s="62" t="str">
        <f>IF($AI$8&lt;&gt;"",IF(Anagrafica!A111&lt;&gt;"",Anagrafica!A111,""),"")</f>
        <v/>
      </c>
      <c r="B24" s="374" t="str">
        <f>IF(A24&lt;&gt;"",IF(Anagrafica!B111&lt;&gt;"",Anagrafica!B111,""),"")</f>
        <v/>
      </c>
      <c r="C24" s="374"/>
      <c r="D24" s="374"/>
      <c r="E24" s="374"/>
      <c r="F24" s="374"/>
      <c r="G24" s="374"/>
      <c r="H24" s="374"/>
      <c r="I24" s="374"/>
      <c r="J24" s="374"/>
      <c r="K24" s="374"/>
      <c r="L24" s="374"/>
      <c r="M24" s="374"/>
      <c r="N24" s="374"/>
      <c r="O24" s="374"/>
      <c r="P24" s="374"/>
      <c r="Q24" s="374"/>
      <c r="R24" s="374"/>
      <c r="S24" s="376"/>
      <c r="T24" s="401" t="str">
        <f t="shared" si="1"/>
        <v/>
      </c>
      <c r="U24" s="402"/>
      <c r="V24" s="402"/>
      <c r="W24" s="402"/>
      <c r="X24" s="401" t="str">
        <f>IF(T24&lt;&gt;"",ROUND(T24/COUNTA(Anagrafica!$B$89:$C$93),3),"")</f>
        <v/>
      </c>
      <c r="Y24" s="402"/>
      <c r="Z24" s="402"/>
      <c r="AA24" s="403"/>
      <c r="AB24" s="401" t="str">
        <f t="shared" si="2"/>
        <v/>
      </c>
      <c r="AC24" s="402"/>
      <c r="AD24" s="402"/>
      <c r="AE24" s="403"/>
      <c r="AF24" s="96"/>
      <c r="AG24" s="96"/>
      <c r="AH24" s="97"/>
      <c r="AI24" s="86" t="str">
        <f t="shared" si="0"/>
        <v/>
      </c>
    </row>
    <row r="25" spans="1:35" ht="16.5" x14ac:dyDescent="0.3">
      <c r="A25" s="62" t="str">
        <f>IF($AI$8&lt;&gt;"",IF(Anagrafica!A112&lt;&gt;"",Anagrafica!A112,""),"")</f>
        <v/>
      </c>
      <c r="B25" s="374" t="str">
        <f>IF(A25&lt;&gt;"",IF(Anagrafica!B112&lt;&gt;"",Anagrafica!B112,""),"")</f>
        <v/>
      </c>
      <c r="C25" s="374"/>
      <c r="D25" s="374"/>
      <c r="E25" s="374"/>
      <c r="F25" s="374"/>
      <c r="G25" s="374"/>
      <c r="H25" s="374"/>
      <c r="I25" s="374"/>
      <c r="J25" s="374"/>
      <c r="K25" s="374"/>
      <c r="L25" s="374"/>
      <c r="M25" s="374"/>
      <c r="N25" s="374"/>
      <c r="O25" s="374"/>
      <c r="P25" s="374"/>
      <c r="Q25" s="374"/>
      <c r="R25" s="374"/>
      <c r="S25" s="376"/>
      <c r="T25" s="401" t="str">
        <f t="shared" si="1"/>
        <v/>
      </c>
      <c r="U25" s="402"/>
      <c r="V25" s="402"/>
      <c r="W25" s="402"/>
      <c r="X25" s="401" t="str">
        <f>IF(T25&lt;&gt;"",ROUND(T25/COUNTA(Anagrafica!$B$89:$C$93),3),"")</f>
        <v/>
      </c>
      <c r="Y25" s="402"/>
      <c r="Z25" s="402"/>
      <c r="AA25" s="403"/>
      <c r="AB25" s="401" t="str">
        <f t="shared" si="2"/>
        <v/>
      </c>
      <c r="AC25" s="402"/>
      <c r="AD25" s="402"/>
      <c r="AE25" s="403"/>
      <c r="AF25" s="96"/>
      <c r="AG25" s="96"/>
      <c r="AH25" s="97"/>
      <c r="AI25" s="86" t="str">
        <f t="shared" si="0"/>
        <v/>
      </c>
    </row>
    <row r="26" spans="1:35" ht="16.5" x14ac:dyDescent="0.3">
      <c r="A26" s="63" t="str">
        <f>IF($AI$8&lt;&gt;"",IF(Anagrafica!A113&lt;&gt;"",Anagrafica!A113,""),"")</f>
        <v/>
      </c>
      <c r="B26" s="379" t="str">
        <f>IF(A26&lt;&gt;"",IF(Anagrafica!B113&lt;&gt;"",Anagrafica!B113,""),"")</f>
        <v/>
      </c>
      <c r="C26" s="379"/>
      <c r="D26" s="379"/>
      <c r="E26" s="379"/>
      <c r="F26" s="379"/>
      <c r="G26" s="379"/>
      <c r="H26" s="379"/>
      <c r="I26" s="379"/>
      <c r="J26" s="379"/>
      <c r="K26" s="379"/>
      <c r="L26" s="379"/>
      <c r="M26" s="379"/>
      <c r="N26" s="379"/>
      <c r="O26" s="379"/>
      <c r="P26" s="379"/>
      <c r="Q26" s="379"/>
      <c r="R26" s="379"/>
      <c r="S26" s="380"/>
      <c r="T26" s="407" t="str">
        <f t="shared" si="1"/>
        <v/>
      </c>
      <c r="U26" s="408"/>
      <c r="V26" s="408"/>
      <c r="W26" s="408"/>
      <c r="X26" s="404" t="str">
        <f>IF(T26&lt;&gt;"",ROUND(T26/COUNTA(Anagrafica!$B$89:$C$93),3),"")</f>
        <v/>
      </c>
      <c r="Y26" s="405"/>
      <c r="Z26" s="405"/>
      <c r="AA26" s="406"/>
      <c r="AB26" s="404" t="str">
        <f t="shared" si="2"/>
        <v/>
      </c>
      <c r="AC26" s="405"/>
      <c r="AD26" s="405"/>
      <c r="AE26" s="406"/>
      <c r="AF26" s="96"/>
      <c r="AG26" s="96"/>
      <c r="AH26" s="97"/>
      <c r="AI26" s="87" t="str">
        <f t="shared" si="0"/>
        <v/>
      </c>
    </row>
    <row r="27" spans="1:35" x14ac:dyDescent="0.2">
      <c r="A27" s="42"/>
      <c r="B27" s="42"/>
      <c r="C27" s="9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378"/>
      <c r="Q27" s="378"/>
      <c r="R27" s="378"/>
      <c r="S27" s="378"/>
      <c r="T27" s="400"/>
      <c r="U27" s="400"/>
      <c r="V27" s="400"/>
      <c r="W27" s="400"/>
      <c r="X27" s="42"/>
      <c r="Y27" s="42"/>
      <c r="Z27" s="42"/>
      <c r="AA27" s="42"/>
      <c r="AB27" s="26"/>
      <c r="AC27" s="26"/>
      <c r="AD27" s="26"/>
      <c r="AE27" s="26"/>
      <c r="AF27" s="104"/>
      <c r="AG27" s="104"/>
      <c r="AH27" s="103"/>
      <c r="AI27" s="42"/>
    </row>
    <row r="29" spans="1:35" ht="18.75" x14ac:dyDescent="0.3">
      <c r="A29" s="19" t="str">
        <f>IF(Anagrafica!A89&lt;&gt;"",Anagrafica!A89&amp;" - "&amp;Anagrafica!B89,"")</f>
        <v>1 - Commissario 1</v>
      </c>
      <c r="B29" s="20"/>
      <c r="D29" s="1"/>
    </row>
    <row r="30" spans="1:35" s="5" customFormat="1" ht="13.5" customHeight="1" x14ac:dyDescent="0.2">
      <c r="A30" s="4" t="s">
        <v>10</v>
      </c>
      <c r="C30" s="60" t="str">
        <f>$A$13</f>
        <v/>
      </c>
      <c r="E30" s="60" t="str">
        <f>+$A$14</f>
        <v/>
      </c>
      <c r="G30" s="60" t="str">
        <f>+$A$15</f>
        <v/>
      </c>
      <c r="I30" s="60" t="str">
        <f>+$A$16</f>
        <v/>
      </c>
      <c r="K30" s="60" t="str">
        <f>+$A$17</f>
        <v/>
      </c>
      <c r="M30" s="60" t="str">
        <f>+$A$18</f>
        <v/>
      </c>
      <c r="O30" s="60" t="str">
        <f>+$A$19</f>
        <v/>
      </c>
      <c r="Q30" s="60" t="str">
        <f>+$A$20</f>
        <v/>
      </c>
      <c r="S30" s="60" t="str">
        <f>+$A$21</f>
        <v/>
      </c>
      <c r="U30" s="60" t="str">
        <f>+$A$22</f>
        <v/>
      </c>
      <c r="W30" s="60" t="str">
        <f>+$A$23</f>
        <v/>
      </c>
      <c r="Y30" s="60" t="str">
        <f>+$A$24</f>
        <v/>
      </c>
      <c r="AA30" s="60" t="str">
        <f>+$A$25</f>
        <v/>
      </c>
      <c r="AC30" s="60" t="str">
        <f>+$A$26</f>
        <v/>
      </c>
      <c r="AE30" s="26"/>
      <c r="AG30" s="4" t="s">
        <v>10</v>
      </c>
      <c r="AH30" s="5" t="s">
        <v>1</v>
      </c>
      <c r="AI30" s="5" t="s">
        <v>0</v>
      </c>
    </row>
    <row r="31" spans="1:35" ht="13.5" x14ac:dyDescent="0.25">
      <c r="A31" s="59" t="str">
        <f>+$A$12</f>
        <v/>
      </c>
      <c r="B31" s="22"/>
      <c r="C31" s="23"/>
      <c r="D31" s="22"/>
      <c r="E31" s="23"/>
      <c r="F31" s="22"/>
      <c r="G31" s="23"/>
      <c r="H31" s="22"/>
      <c r="I31" s="23"/>
      <c r="J31" s="22"/>
      <c r="K31" s="23"/>
      <c r="L31" s="22"/>
      <c r="M31" s="23"/>
      <c r="N31" s="22"/>
      <c r="O31" s="23"/>
      <c r="P31" s="22"/>
      <c r="Q31" s="23"/>
      <c r="R31" s="22"/>
      <c r="S31" s="23"/>
      <c r="T31" s="22"/>
      <c r="U31" s="23"/>
      <c r="V31" s="22"/>
      <c r="W31" s="23"/>
      <c r="X31" s="22"/>
      <c r="Y31" s="23"/>
      <c r="Z31" s="22"/>
      <c r="AA31" s="23"/>
      <c r="AB31" s="22"/>
      <c r="AC31" s="23"/>
      <c r="AE31" s="29" t="str">
        <f t="shared" ref="AE31:AE44" si="3">IF(OR(A31="",AND(A31&lt;&gt;"",A32="")),"",SUM(B31,D31,F31,H31,J31,L31,N31,P31,R31,T31,V31,X31,Z31,AB31))</f>
        <v/>
      </c>
      <c r="AG31" s="6" t="str">
        <f>+$A$12</f>
        <v/>
      </c>
      <c r="AH31" s="6" t="str">
        <f>IF(A31&lt;&gt;"",AE31,"")</f>
        <v/>
      </c>
      <c r="AI31" s="105" t="str">
        <f>IF(AH31="","",IF(AH31&gt;0,ROUND(AH31/LARGE(AH31:AH45,1),3),0))</f>
        <v/>
      </c>
    </row>
    <row r="32" spans="1:35" ht="13.5" x14ac:dyDescent="0.25">
      <c r="A32" s="59" t="str">
        <f>+$A$13</f>
        <v/>
      </c>
      <c r="B32" s="24"/>
      <c r="C32" s="24"/>
      <c r="D32" s="22"/>
      <c r="E32" s="23"/>
      <c r="F32" s="22"/>
      <c r="G32" s="23"/>
      <c r="H32" s="22"/>
      <c r="I32" s="23"/>
      <c r="J32" s="22"/>
      <c r="K32" s="23"/>
      <c r="L32" s="22"/>
      <c r="M32" s="23"/>
      <c r="N32" s="22"/>
      <c r="O32" s="23"/>
      <c r="P32" s="22"/>
      <c r="Q32" s="23"/>
      <c r="R32" s="22"/>
      <c r="S32" s="23"/>
      <c r="T32" s="22"/>
      <c r="U32" s="23"/>
      <c r="V32" s="22"/>
      <c r="W32" s="23"/>
      <c r="X32" s="22"/>
      <c r="Y32" s="23"/>
      <c r="Z32" s="22"/>
      <c r="AA32" s="23"/>
      <c r="AB32" s="22"/>
      <c r="AC32" s="23"/>
      <c r="AE32" s="29" t="str">
        <f t="shared" si="3"/>
        <v/>
      </c>
      <c r="AG32" s="7" t="str">
        <f>+$A$13</f>
        <v/>
      </c>
      <c r="AH32" s="7" t="str">
        <f>IF(A32&lt;&gt;"",IF(AE32&lt;&gt;"",AE32,0)+IF(C46&lt;&gt;"",C46,0),"")</f>
        <v/>
      </c>
      <c r="AI32" s="106" t="str">
        <f>IF(AH32="","",IF(AH32&gt;0,ROUND(AH32/LARGE(AH31:AH45,1),3),0))</f>
        <v/>
      </c>
    </row>
    <row r="33" spans="1:35" ht="13.5" x14ac:dyDescent="0.25">
      <c r="A33" s="59" t="str">
        <f>+$A$14</f>
        <v/>
      </c>
      <c r="B33" s="24"/>
      <c r="C33" s="24"/>
      <c r="D33" s="24"/>
      <c r="E33" s="24"/>
      <c r="F33" s="22"/>
      <c r="G33" s="23"/>
      <c r="H33" s="22"/>
      <c r="I33" s="23"/>
      <c r="J33" s="22"/>
      <c r="K33" s="23"/>
      <c r="L33" s="22"/>
      <c r="M33" s="23"/>
      <c r="N33" s="22"/>
      <c r="O33" s="23"/>
      <c r="P33" s="22"/>
      <c r="Q33" s="23"/>
      <c r="R33" s="22"/>
      <c r="S33" s="23"/>
      <c r="T33" s="22"/>
      <c r="U33" s="23"/>
      <c r="V33" s="22"/>
      <c r="W33" s="23"/>
      <c r="X33" s="22"/>
      <c r="Y33" s="23"/>
      <c r="Z33" s="22"/>
      <c r="AA33" s="23"/>
      <c r="AB33" s="22"/>
      <c r="AC33" s="23"/>
      <c r="AE33" s="29" t="str">
        <f t="shared" si="3"/>
        <v/>
      </c>
      <c r="AG33" s="7" t="str">
        <f>+$A$14</f>
        <v/>
      </c>
      <c r="AH33" s="7" t="str">
        <f>IF(A33&lt;&gt;"",IF(AE33&lt;&gt;"",AE33,0)+IF(E46&lt;&gt;"",E46,0),"")</f>
        <v/>
      </c>
      <c r="AI33" s="106" t="str">
        <f>IF(AH33="","",IF(AH33&gt;0,ROUND(AH33/LARGE(AH31:AH45,1),3),0))</f>
        <v/>
      </c>
    </row>
    <row r="34" spans="1:35" ht="13.5" x14ac:dyDescent="0.25">
      <c r="A34" s="59" t="str">
        <f>+$A$15</f>
        <v/>
      </c>
      <c r="B34" s="24"/>
      <c r="C34" s="24"/>
      <c r="D34" s="24"/>
      <c r="E34" s="24"/>
      <c r="F34" s="24"/>
      <c r="G34" s="24"/>
      <c r="H34" s="22"/>
      <c r="I34" s="23"/>
      <c r="J34" s="22"/>
      <c r="K34" s="23"/>
      <c r="L34" s="22"/>
      <c r="M34" s="23"/>
      <c r="N34" s="22"/>
      <c r="O34" s="23"/>
      <c r="P34" s="22"/>
      <c r="Q34" s="23"/>
      <c r="R34" s="22"/>
      <c r="S34" s="23"/>
      <c r="T34" s="22"/>
      <c r="U34" s="23"/>
      <c r="V34" s="22"/>
      <c r="W34" s="23"/>
      <c r="X34" s="22"/>
      <c r="Y34" s="23"/>
      <c r="Z34" s="22"/>
      <c r="AA34" s="23"/>
      <c r="AB34" s="22"/>
      <c r="AC34" s="23"/>
      <c r="AE34" s="29" t="str">
        <f t="shared" si="3"/>
        <v/>
      </c>
      <c r="AG34" s="7" t="str">
        <f>+$A$15</f>
        <v/>
      </c>
      <c r="AH34" s="7" t="str">
        <f>IF(A34&lt;&gt;"",IF(AE34&lt;&gt;"",AE34,0)+IF(G46&lt;&gt;"",G46,0),"")</f>
        <v/>
      </c>
      <c r="AI34" s="106" t="str">
        <f>IF(AH34="","",IF(AH34&gt;0,ROUND(AH34/LARGE(AH31:AH45,1),3),0))</f>
        <v/>
      </c>
    </row>
    <row r="35" spans="1:35" ht="13.5" x14ac:dyDescent="0.25">
      <c r="A35" s="59" t="str">
        <f>+$A$16</f>
        <v/>
      </c>
      <c r="B35" s="24"/>
      <c r="C35" s="24"/>
      <c r="D35" s="24"/>
      <c r="E35" s="24"/>
      <c r="F35" s="24"/>
      <c r="G35" s="24"/>
      <c r="H35" s="24"/>
      <c r="I35" s="24"/>
      <c r="J35" s="22"/>
      <c r="K35" s="23"/>
      <c r="L35" s="22"/>
      <c r="M35" s="23"/>
      <c r="N35" s="22"/>
      <c r="O35" s="23"/>
      <c r="P35" s="22"/>
      <c r="Q35" s="23"/>
      <c r="R35" s="22"/>
      <c r="S35" s="23"/>
      <c r="T35" s="22"/>
      <c r="U35" s="23"/>
      <c r="V35" s="22"/>
      <c r="W35" s="23"/>
      <c r="X35" s="22"/>
      <c r="Y35" s="23"/>
      <c r="Z35" s="22"/>
      <c r="AA35" s="23"/>
      <c r="AB35" s="22"/>
      <c r="AC35" s="23"/>
      <c r="AE35" s="29" t="str">
        <f t="shared" si="3"/>
        <v/>
      </c>
      <c r="AG35" s="7" t="str">
        <f>+$A$16</f>
        <v/>
      </c>
      <c r="AH35" s="7" t="str">
        <f>IF(A35&lt;&gt;"",IF(AE35&lt;&gt;"",AE35,0)+IF(I46&lt;&gt;"",I46,0),"")</f>
        <v/>
      </c>
      <c r="AI35" s="106" t="str">
        <f>IF(AH35="","",IF(AH35&gt;0,ROUND(AH35/LARGE(AH31:AH45,1),3),0))</f>
        <v/>
      </c>
    </row>
    <row r="36" spans="1:35" ht="13.5" x14ac:dyDescent="0.25">
      <c r="A36" s="59" t="str">
        <f>+$A$17</f>
        <v/>
      </c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2"/>
      <c r="M36" s="23"/>
      <c r="N36" s="22"/>
      <c r="O36" s="23"/>
      <c r="P36" s="22"/>
      <c r="Q36" s="23"/>
      <c r="R36" s="22"/>
      <c r="S36" s="23"/>
      <c r="T36" s="22"/>
      <c r="U36" s="23"/>
      <c r="V36" s="22"/>
      <c r="W36" s="23"/>
      <c r="X36" s="22"/>
      <c r="Y36" s="23"/>
      <c r="Z36" s="22"/>
      <c r="AA36" s="23"/>
      <c r="AB36" s="22"/>
      <c r="AC36" s="23"/>
      <c r="AE36" s="29" t="str">
        <f t="shared" si="3"/>
        <v/>
      </c>
      <c r="AG36" s="7" t="str">
        <f>+$A$17</f>
        <v/>
      </c>
      <c r="AH36" s="7" t="str">
        <f>IF(A36&lt;&gt;"",IF(AE36&lt;&gt;"",AE36,0)+IF(K46&lt;&gt;"",K46,0),"")</f>
        <v/>
      </c>
      <c r="AI36" s="106" t="str">
        <f>IF(AH36="","",IF(AH36&gt;0,ROUND(AH36/LARGE(AH31:AH45,1),3),0))</f>
        <v/>
      </c>
    </row>
    <row r="37" spans="1:35" ht="13.5" x14ac:dyDescent="0.25">
      <c r="A37" s="59" t="str">
        <f>+$A$18</f>
        <v/>
      </c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2"/>
      <c r="O37" s="23"/>
      <c r="P37" s="22"/>
      <c r="Q37" s="23"/>
      <c r="R37" s="22"/>
      <c r="S37" s="23"/>
      <c r="T37" s="22"/>
      <c r="U37" s="23"/>
      <c r="V37" s="22"/>
      <c r="W37" s="23"/>
      <c r="X37" s="22"/>
      <c r="Y37" s="23"/>
      <c r="Z37" s="22"/>
      <c r="AA37" s="23"/>
      <c r="AB37" s="22"/>
      <c r="AC37" s="23"/>
      <c r="AE37" s="29" t="str">
        <f t="shared" si="3"/>
        <v/>
      </c>
      <c r="AG37" s="7" t="str">
        <f>+$A$18</f>
        <v/>
      </c>
      <c r="AH37" s="7" t="str">
        <f>IF(A37&lt;&gt;"",IF(AE37&lt;&gt;"",AE37,0)+IF(M46&lt;&gt;"",M46,0),"")</f>
        <v/>
      </c>
      <c r="AI37" s="106" t="str">
        <f>IF(AH37="","",IF(AH37&gt;0,ROUND(AH37/LARGE(AH31:AH45,1),3),0))</f>
        <v/>
      </c>
    </row>
    <row r="38" spans="1:35" ht="13.5" x14ac:dyDescent="0.25">
      <c r="A38" s="59" t="str">
        <f>+$A$19</f>
        <v/>
      </c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2"/>
      <c r="Q38" s="23"/>
      <c r="R38" s="22"/>
      <c r="S38" s="23"/>
      <c r="T38" s="22"/>
      <c r="U38" s="23"/>
      <c r="V38" s="22"/>
      <c r="W38" s="23"/>
      <c r="X38" s="22"/>
      <c r="Y38" s="23"/>
      <c r="Z38" s="22"/>
      <c r="AA38" s="23"/>
      <c r="AB38" s="22"/>
      <c r="AC38" s="23"/>
      <c r="AE38" s="29" t="str">
        <f t="shared" si="3"/>
        <v/>
      </c>
      <c r="AG38" s="7" t="str">
        <f>+$A$19</f>
        <v/>
      </c>
      <c r="AH38" s="7" t="str">
        <f>IF(A38&lt;&gt;"",IF(AE38&lt;&gt;"",AE38,0)+IF(O46&lt;&gt;"",O46,0),"")</f>
        <v/>
      </c>
      <c r="AI38" s="106" t="str">
        <f>IF(AH38="","",IF(AH38&gt;0,ROUND(AH38/LARGE(AH31:AH45,1),3),0))</f>
        <v/>
      </c>
    </row>
    <row r="39" spans="1:35" ht="13.5" x14ac:dyDescent="0.25">
      <c r="A39" s="59" t="str">
        <f>+$A$20</f>
        <v/>
      </c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2"/>
      <c r="S39" s="23"/>
      <c r="T39" s="22"/>
      <c r="U39" s="23"/>
      <c r="V39" s="22"/>
      <c r="W39" s="23"/>
      <c r="X39" s="22"/>
      <c r="Y39" s="23"/>
      <c r="Z39" s="22"/>
      <c r="AA39" s="23"/>
      <c r="AB39" s="22"/>
      <c r="AC39" s="23"/>
      <c r="AE39" s="29" t="str">
        <f t="shared" si="3"/>
        <v/>
      </c>
      <c r="AG39" s="7" t="str">
        <f>+$A$20</f>
        <v/>
      </c>
      <c r="AH39" s="7" t="str">
        <f>IF(A39&lt;&gt;"",IF(AE39&lt;&gt;"",AE39,0)+IF(Q46&lt;&gt;"",Q46,0),"")</f>
        <v/>
      </c>
      <c r="AI39" s="106" t="str">
        <f>IF(AH39="","",IF(AH39&gt;0,ROUND(AH39/LARGE(AH31:AH45,1),3),0))</f>
        <v/>
      </c>
    </row>
    <row r="40" spans="1:35" ht="13.5" x14ac:dyDescent="0.25">
      <c r="A40" s="59" t="str">
        <f>+$A$21</f>
        <v/>
      </c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2"/>
      <c r="U40" s="23"/>
      <c r="V40" s="22"/>
      <c r="W40" s="23"/>
      <c r="X40" s="22"/>
      <c r="Y40" s="23"/>
      <c r="Z40" s="22"/>
      <c r="AA40" s="23"/>
      <c r="AB40" s="22"/>
      <c r="AC40" s="23"/>
      <c r="AE40" s="29" t="str">
        <f t="shared" si="3"/>
        <v/>
      </c>
      <c r="AG40" s="7" t="str">
        <f>+$A$21</f>
        <v/>
      </c>
      <c r="AH40" s="7" t="str">
        <f>IF(A40&lt;&gt;"",IF(AE40&lt;&gt;"",AE40,0)+IF(S46&lt;&gt;"",S46,0),"")</f>
        <v/>
      </c>
      <c r="AI40" s="106" t="str">
        <f>IF(AH40="","",IF(AH40&gt;0,ROUND(AH40/LARGE(AH31:AH45,1),3),0))</f>
        <v/>
      </c>
    </row>
    <row r="41" spans="1:35" ht="13.5" x14ac:dyDescent="0.25">
      <c r="A41" s="59" t="str">
        <f>+$A$22</f>
        <v/>
      </c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2"/>
      <c r="W41" s="23"/>
      <c r="X41" s="22"/>
      <c r="Y41" s="23"/>
      <c r="Z41" s="22"/>
      <c r="AA41" s="23"/>
      <c r="AB41" s="22"/>
      <c r="AC41" s="23"/>
      <c r="AE41" s="29" t="str">
        <f t="shared" si="3"/>
        <v/>
      </c>
      <c r="AG41" s="7" t="str">
        <f>+$A$22</f>
        <v/>
      </c>
      <c r="AH41" s="7" t="str">
        <f>IF(A41&lt;&gt;"",IF(AE41&lt;&gt;"",AE41,0)+IF(U46&lt;&gt;"",U46,0),"")</f>
        <v/>
      </c>
      <c r="AI41" s="106" t="str">
        <f>IF(AH41="","",IF(AH41&gt;0,ROUND(AH41/LARGE(AH31:AH45,1),3),0))</f>
        <v/>
      </c>
    </row>
    <row r="42" spans="1:35" ht="13.5" x14ac:dyDescent="0.25">
      <c r="A42" s="59" t="str">
        <f>+$A$23</f>
        <v/>
      </c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2"/>
      <c r="Y42" s="23"/>
      <c r="Z42" s="22"/>
      <c r="AA42" s="23"/>
      <c r="AB42" s="22"/>
      <c r="AC42" s="23"/>
      <c r="AE42" s="29" t="str">
        <f t="shared" si="3"/>
        <v/>
      </c>
      <c r="AG42" s="7" t="str">
        <f>+$A$23</f>
        <v/>
      </c>
      <c r="AH42" s="7" t="str">
        <f>IF(A42&lt;&gt;"",IF(AE42&lt;&gt;"",AE42,0)+IF(W46&lt;&gt;"",W46,0),"")</f>
        <v/>
      </c>
      <c r="AI42" s="106" t="str">
        <f>IF(AH42="","",IF(AH42&gt;0,ROUND(AH42/LARGE(AH31:AH45,1),3),0))</f>
        <v/>
      </c>
    </row>
    <row r="43" spans="1:35" ht="13.5" x14ac:dyDescent="0.25">
      <c r="A43" s="59" t="str">
        <f>+$A$24</f>
        <v/>
      </c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2"/>
      <c r="AA43" s="23"/>
      <c r="AB43" s="22"/>
      <c r="AC43" s="23"/>
      <c r="AE43" s="29" t="str">
        <f t="shared" si="3"/>
        <v/>
      </c>
      <c r="AG43" s="7" t="str">
        <f>+$A$24</f>
        <v/>
      </c>
      <c r="AH43" s="7" t="str">
        <f>IF(A43&lt;&gt;"",IF(AE43&lt;&gt;"",AE43,0)+IF(Y46&lt;&gt;"",Y46,0),"")</f>
        <v/>
      </c>
      <c r="AI43" s="106" t="str">
        <f>IF(AH43="","",IF(AH43&gt;0,ROUND(AH43/LARGE(AH31:AH45,1),3),0))</f>
        <v/>
      </c>
    </row>
    <row r="44" spans="1:35" ht="13.5" x14ac:dyDescent="0.25">
      <c r="A44" s="59" t="str">
        <f>+$A$25</f>
        <v/>
      </c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2"/>
      <c r="AC44" s="23"/>
      <c r="AE44" s="29" t="str">
        <f t="shared" si="3"/>
        <v/>
      </c>
      <c r="AG44" s="7" t="str">
        <f>+$A$25</f>
        <v/>
      </c>
      <c r="AH44" s="7" t="str">
        <f>IF(A44&lt;&gt;"",IF(AE44&lt;&gt;"",AE44,0)+IF(AA46&lt;&gt;"",AA46,0),"")</f>
        <v/>
      </c>
      <c r="AI44" s="106" t="str">
        <f>IF(AH44="","",IF(AH44&gt;0,ROUND(AH44/LARGE(AH31:AH45,1),3),0))</f>
        <v/>
      </c>
    </row>
    <row r="45" spans="1:35" x14ac:dyDescent="0.2">
      <c r="A45" s="59" t="str">
        <f>+$A$26</f>
        <v/>
      </c>
      <c r="C45" s="3"/>
      <c r="AE45" s="26"/>
      <c r="AG45" s="40" t="str">
        <f>+$A$26</f>
        <v/>
      </c>
      <c r="AH45" s="40" t="str">
        <f>IF(A45&lt;&gt;"",IF(AE45&lt;&gt;"",AE45,0)+IF(AC46&lt;&gt;"",AC46,0),"")</f>
        <v/>
      </c>
      <c r="AI45" s="107" t="str">
        <f>IF(AH45="","",IF(AH45&gt;0,ROUND(AH45/LARGE(AH31:AH45,1),3),0))</f>
        <v/>
      </c>
    </row>
    <row r="46" spans="1:35" s="26" customFormat="1" x14ac:dyDescent="0.2">
      <c r="C46" s="27" t="str">
        <f>IF(C30="","",SUM(C31:C44))</f>
        <v/>
      </c>
      <c r="E46" s="27" t="str">
        <f>IF(E30="","",SUM(E31:E44))</f>
        <v/>
      </c>
      <c r="G46" s="27" t="str">
        <f>IF(G30="","",SUM(G31:G44))</f>
        <v/>
      </c>
      <c r="I46" s="27" t="str">
        <f>IF(I30="","",SUM(I31:I44))</f>
        <v/>
      </c>
      <c r="K46" s="27" t="str">
        <f>IF(K30="","",SUM(K31:K44))</f>
        <v/>
      </c>
      <c r="M46" s="27" t="str">
        <f>IF(M30="","",SUM(M31:M44))</f>
        <v/>
      </c>
      <c r="O46" s="27" t="str">
        <f>IF(O30="","",SUM(O31:O44))</f>
        <v/>
      </c>
      <c r="Q46" s="27" t="str">
        <f>IF(Q30="","",SUM(Q31:Q44))</f>
        <v/>
      </c>
      <c r="S46" s="27" t="str">
        <f>IF(S30="","",SUM(S31:S44))</f>
        <v/>
      </c>
      <c r="U46" s="27" t="str">
        <f>IF(U30="","",SUM(U31:U44))</f>
        <v/>
      </c>
      <c r="W46" s="27" t="str">
        <f>IF(W30="","",SUM(W31:W44))</f>
        <v/>
      </c>
      <c r="X46" s="27"/>
      <c r="Y46" s="27" t="str">
        <f>IF(Y30="","",SUM(Y31:Y44))</f>
        <v/>
      </c>
      <c r="AA46" s="27" t="str">
        <f>IF(AA30="","",SUM(AA31:AA44))</f>
        <v/>
      </c>
      <c r="AC46" s="27" t="str">
        <f>IF(AC30="","",SUM(AC31:AC44))</f>
        <v/>
      </c>
      <c r="AG46" s="41"/>
      <c r="AH46" s="93"/>
      <c r="AI46" s="41"/>
    </row>
    <row r="47" spans="1:35" ht="24" customHeight="1" x14ac:dyDescent="0.2">
      <c r="AC47" s="8" t="str">
        <f>"Firma ("&amp;Anagrafica!B89&amp;")"</f>
        <v>Firma (Commissario 1)</v>
      </c>
      <c r="AE47" s="88"/>
      <c r="AF47" s="88"/>
      <c r="AG47" s="89"/>
      <c r="AH47" s="88"/>
      <c r="AI47" s="88"/>
    </row>
    <row r="48" spans="1:35" ht="18.75" x14ac:dyDescent="0.3">
      <c r="A48" s="19" t="str">
        <f>IF(Anagrafica!A90&lt;&gt;"",Anagrafica!A90&amp;" - "&amp;Anagrafica!B90,"")</f>
        <v>2 - Commissario 2</v>
      </c>
      <c r="B48" s="20"/>
      <c r="D48" s="1"/>
      <c r="AE48" s="90"/>
      <c r="AF48" s="90"/>
      <c r="AG48" s="91"/>
      <c r="AH48" s="90"/>
      <c r="AI48" s="90"/>
    </row>
    <row r="49" spans="1:35" s="5" customFormat="1" ht="13.5" customHeight="1" x14ac:dyDescent="0.2">
      <c r="A49" s="4" t="s">
        <v>10</v>
      </c>
      <c r="C49" s="60" t="str">
        <f>$A$13</f>
        <v/>
      </c>
      <c r="E49" s="60" t="str">
        <f>+$A$14</f>
        <v/>
      </c>
      <c r="G49" s="60" t="str">
        <f>+$A$15</f>
        <v/>
      </c>
      <c r="I49" s="60" t="str">
        <f>+$A$16</f>
        <v/>
      </c>
      <c r="K49" s="60" t="str">
        <f>+$A$17</f>
        <v/>
      </c>
      <c r="M49" s="60" t="str">
        <f>+$A$18</f>
        <v/>
      </c>
      <c r="O49" s="60" t="str">
        <f>+$A$19</f>
        <v/>
      </c>
      <c r="Q49" s="60" t="str">
        <f>+$A$20</f>
        <v/>
      </c>
      <c r="S49" s="60" t="str">
        <f>+$A$21</f>
        <v/>
      </c>
      <c r="U49" s="60" t="str">
        <f>+$A$22</f>
        <v/>
      </c>
      <c r="W49" s="60" t="str">
        <f>+$A$23</f>
        <v/>
      </c>
      <c r="Y49" s="60" t="str">
        <f>+$A$24</f>
        <v/>
      </c>
      <c r="AA49" s="60" t="str">
        <f>+$A$25</f>
        <v/>
      </c>
      <c r="AC49" s="60" t="str">
        <f>+$A$26</f>
        <v/>
      </c>
      <c r="AE49" s="26"/>
      <c r="AG49" s="4" t="s">
        <v>10</v>
      </c>
      <c r="AH49" s="5" t="s">
        <v>1</v>
      </c>
      <c r="AI49" s="5" t="s">
        <v>0</v>
      </c>
    </row>
    <row r="50" spans="1:35" ht="13.5" x14ac:dyDescent="0.25">
      <c r="A50" s="59" t="str">
        <f>+$A$12</f>
        <v/>
      </c>
      <c r="B50" s="22"/>
      <c r="C50" s="23"/>
      <c r="D50" s="22"/>
      <c r="E50" s="23"/>
      <c r="F50" s="22"/>
      <c r="G50" s="23"/>
      <c r="H50" s="22"/>
      <c r="I50" s="23"/>
      <c r="J50" s="22"/>
      <c r="K50" s="23"/>
      <c r="L50" s="22"/>
      <c r="M50" s="23"/>
      <c r="N50" s="22"/>
      <c r="O50" s="23"/>
      <c r="P50" s="22"/>
      <c r="Q50" s="23"/>
      <c r="R50" s="22"/>
      <c r="S50" s="23"/>
      <c r="T50" s="22"/>
      <c r="U50" s="23"/>
      <c r="V50" s="22"/>
      <c r="W50" s="23"/>
      <c r="X50" s="22"/>
      <c r="Y50" s="23"/>
      <c r="Z50" s="22"/>
      <c r="AA50" s="23"/>
      <c r="AB50" s="22"/>
      <c r="AC50" s="23"/>
      <c r="AE50" s="29" t="str">
        <f>IF(OR(A50="",AND(A50&lt;&gt;"",A51="")),"",SUM(B50,D50,F50,H50,J50,L50,N50,P50,R50,T50,V50,X50,Z50,AB50))</f>
        <v/>
      </c>
      <c r="AG50" s="6" t="str">
        <f>+$A$12</f>
        <v/>
      </c>
      <c r="AH50" s="6" t="str">
        <f>IF(A50&lt;&gt;"",AE50,"")</f>
        <v/>
      </c>
      <c r="AI50" s="105" t="str">
        <f>IF(AH50="","",IF(AH50&gt;0,ROUND(AH50/LARGE(AH50:AH64,1),3),0))</f>
        <v/>
      </c>
    </row>
    <row r="51" spans="1:35" ht="13.5" x14ac:dyDescent="0.25">
      <c r="A51" s="59" t="str">
        <f>+$A$13</f>
        <v/>
      </c>
      <c r="B51" s="24"/>
      <c r="C51" s="24"/>
      <c r="D51" s="22"/>
      <c r="E51" s="23"/>
      <c r="F51" s="22"/>
      <c r="G51" s="23"/>
      <c r="H51" s="22"/>
      <c r="I51" s="23"/>
      <c r="J51" s="22"/>
      <c r="K51" s="23"/>
      <c r="L51" s="22"/>
      <c r="M51" s="23"/>
      <c r="N51" s="22"/>
      <c r="O51" s="23"/>
      <c r="P51" s="22"/>
      <c r="Q51" s="23"/>
      <c r="R51" s="22"/>
      <c r="S51" s="23"/>
      <c r="T51" s="22"/>
      <c r="U51" s="23"/>
      <c r="V51" s="22"/>
      <c r="W51" s="23"/>
      <c r="X51" s="22"/>
      <c r="Y51" s="23"/>
      <c r="Z51" s="22"/>
      <c r="AA51" s="23"/>
      <c r="AB51" s="22"/>
      <c r="AC51" s="23"/>
      <c r="AE51" s="29" t="str">
        <f t="shared" ref="AE51:AE63" si="4">IF(OR(A51="",AND(A51&lt;&gt;"",A52="")),"",SUM(B51,D51,F51,H51,J51,L51,N51,P51,R51,T51,V51,X51,Z51,AB51))</f>
        <v/>
      </c>
      <c r="AG51" s="7" t="str">
        <f>+$A$13</f>
        <v/>
      </c>
      <c r="AH51" s="7" t="str">
        <f>IF(A51&lt;&gt;"",IF(AE51&lt;&gt;"",AE51,0)+IF(C65&lt;&gt;"",C65,0),"")</f>
        <v/>
      </c>
      <c r="AI51" s="106" t="str">
        <f>IF(AH51="","",IF(AH51&gt;0,ROUND(AH51/LARGE(AH50:AH64,1),3),0))</f>
        <v/>
      </c>
    </row>
    <row r="52" spans="1:35" ht="13.5" x14ac:dyDescent="0.25">
      <c r="A52" s="59" t="str">
        <f>+$A$14</f>
        <v/>
      </c>
      <c r="B52" s="24"/>
      <c r="C52" s="24"/>
      <c r="D52" s="24"/>
      <c r="E52" s="24"/>
      <c r="F52" s="22"/>
      <c r="G52" s="23"/>
      <c r="H52" s="22"/>
      <c r="I52" s="23"/>
      <c r="J52" s="22"/>
      <c r="K52" s="23"/>
      <c r="L52" s="22"/>
      <c r="M52" s="23"/>
      <c r="N52" s="22"/>
      <c r="O52" s="23"/>
      <c r="P52" s="22"/>
      <c r="Q52" s="23"/>
      <c r="R52" s="22"/>
      <c r="S52" s="23"/>
      <c r="T52" s="22"/>
      <c r="U52" s="23"/>
      <c r="V52" s="22"/>
      <c r="W52" s="23"/>
      <c r="X52" s="22"/>
      <c r="Y52" s="23"/>
      <c r="Z52" s="22"/>
      <c r="AA52" s="23"/>
      <c r="AB52" s="22"/>
      <c r="AC52" s="23"/>
      <c r="AE52" s="29" t="str">
        <f t="shared" si="4"/>
        <v/>
      </c>
      <c r="AG52" s="7" t="str">
        <f>+$A$14</f>
        <v/>
      </c>
      <c r="AH52" s="7" t="str">
        <f>IF(A52&lt;&gt;"",IF(AE52&lt;&gt;"",AE52,0)+IF(E65&lt;&gt;"",E65,0),"")</f>
        <v/>
      </c>
      <c r="AI52" s="106" t="str">
        <f>IF(AH52="","",IF(AH52&gt;0,ROUND(AH52/LARGE(AH50:AH64,1),3),0))</f>
        <v/>
      </c>
    </row>
    <row r="53" spans="1:35" ht="13.5" x14ac:dyDescent="0.25">
      <c r="A53" s="59" t="str">
        <f>+$A$15</f>
        <v/>
      </c>
      <c r="B53" s="24"/>
      <c r="C53" s="24"/>
      <c r="D53" s="24"/>
      <c r="E53" s="24"/>
      <c r="F53" s="24"/>
      <c r="G53" s="24"/>
      <c r="H53" s="22"/>
      <c r="I53" s="23"/>
      <c r="J53" s="22"/>
      <c r="K53" s="23"/>
      <c r="L53" s="22"/>
      <c r="M53" s="23"/>
      <c r="N53" s="22"/>
      <c r="O53" s="23"/>
      <c r="P53" s="22"/>
      <c r="Q53" s="23"/>
      <c r="R53" s="22"/>
      <c r="S53" s="23"/>
      <c r="T53" s="22"/>
      <c r="U53" s="23"/>
      <c r="V53" s="22"/>
      <c r="W53" s="23"/>
      <c r="X53" s="22"/>
      <c r="Y53" s="23"/>
      <c r="Z53" s="22"/>
      <c r="AA53" s="23"/>
      <c r="AB53" s="22"/>
      <c r="AC53" s="23"/>
      <c r="AE53" s="29" t="str">
        <f t="shared" si="4"/>
        <v/>
      </c>
      <c r="AG53" s="7" t="str">
        <f>+$A$15</f>
        <v/>
      </c>
      <c r="AH53" s="7" t="str">
        <f>IF(A53&lt;&gt;"",IF(AE53&lt;&gt;"",AE53,0)+IF(G65&lt;&gt;"",G65,0),"")</f>
        <v/>
      </c>
      <c r="AI53" s="106" t="str">
        <f>IF(AH53="","",IF(AH53&gt;0,ROUND(AH53/LARGE(AH50:AH64,1),3),0))</f>
        <v/>
      </c>
    </row>
    <row r="54" spans="1:35" ht="13.5" x14ac:dyDescent="0.25">
      <c r="A54" s="59" t="str">
        <f>+$A$16</f>
        <v/>
      </c>
      <c r="B54" s="24"/>
      <c r="C54" s="24"/>
      <c r="D54" s="24"/>
      <c r="E54" s="24"/>
      <c r="F54" s="24"/>
      <c r="G54" s="24"/>
      <c r="H54" s="24"/>
      <c r="I54" s="24"/>
      <c r="J54" s="22"/>
      <c r="K54" s="23"/>
      <c r="L54" s="22"/>
      <c r="M54" s="23"/>
      <c r="N54" s="22"/>
      <c r="O54" s="23"/>
      <c r="P54" s="22"/>
      <c r="Q54" s="23"/>
      <c r="R54" s="22"/>
      <c r="S54" s="23"/>
      <c r="T54" s="22"/>
      <c r="U54" s="23"/>
      <c r="V54" s="22"/>
      <c r="W54" s="23"/>
      <c r="X54" s="22"/>
      <c r="Y54" s="23"/>
      <c r="Z54" s="22"/>
      <c r="AA54" s="23"/>
      <c r="AB54" s="22"/>
      <c r="AC54" s="23"/>
      <c r="AE54" s="29" t="str">
        <f t="shared" si="4"/>
        <v/>
      </c>
      <c r="AG54" s="7" t="str">
        <f>+$A$16</f>
        <v/>
      </c>
      <c r="AH54" s="7" t="str">
        <f>IF(A54&lt;&gt;"",IF(AE54&lt;&gt;"",AE54,0)+IF(I65&lt;&gt;"",I65,0),"")</f>
        <v/>
      </c>
      <c r="AI54" s="106" t="str">
        <f>IF(AH54="","",IF(AH54&gt;0,ROUND(AH54/LARGE(AH50:AH64,1),3),0))</f>
        <v/>
      </c>
    </row>
    <row r="55" spans="1:35" ht="13.5" x14ac:dyDescent="0.25">
      <c r="A55" s="59" t="str">
        <f>+$A$17</f>
        <v/>
      </c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2"/>
      <c r="M55" s="23"/>
      <c r="N55" s="22"/>
      <c r="O55" s="23"/>
      <c r="P55" s="22"/>
      <c r="Q55" s="23"/>
      <c r="R55" s="22"/>
      <c r="S55" s="23"/>
      <c r="T55" s="22"/>
      <c r="U55" s="23"/>
      <c r="V55" s="22"/>
      <c r="W55" s="23"/>
      <c r="X55" s="22"/>
      <c r="Y55" s="23"/>
      <c r="Z55" s="22"/>
      <c r="AA55" s="23"/>
      <c r="AB55" s="22"/>
      <c r="AC55" s="23"/>
      <c r="AE55" s="29" t="str">
        <f t="shared" si="4"/>
        <v/>
      </c>
      <c r="AG55" s="7" t="str">
        <f>+$A$17</f>
        <v/>
      </c>
      <c r="AH55" s="7" t="str">
        <f>IF(A55&lt;&gt;"",IF(AE55&lt;&gt;"",AE55,0)+IF(K65&lt;&gt;"",K65,0),"")</f>
        <v/>
      </c>
      <c r="AI55" s="106" t="str">
        <f>IF(AH55="","",IF(AH55&gt;0,ROUND(AH55/LARGE(AH50:AH64,1),3),0))</f>
        <v/>
      </c>
    </row>
    <row r="56" spans="1:35" ht="13.5" x14ac:dyDescent="0.25">
      <c r="A56" s="59" t="str">
        <f>+$A$18</f>
        <v/>
      </c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2"/>
      <c r="O56" s="23"/>
      <c r="P56" s="22"/>
      <c r="Q56" s="23"/>
      <c r="R56" s="22"/>
      <c r="S56" s="23"/>
      <c r="T56" s="22"/>
      <c r="U56" s="23"/>
      <c r="V56" s="22"/>
      <c r="W56" s="23"/>
      <c r="X56" s="22"/>
      <c r="Y56" s="23"/>
      <c r="Z56" s="22"/>
      <c r="AA56" s="23"/>
      <c r="AB56" s="22"/>
      <c r="AC56" s="23"/>
      <c r="AE56" s="29" t="str">
        <f t="shared" si="4"/>
        <v/>
      </c>
      <c r="AG56" s="7" t="str">
        <f>+$A$18</f>
        <v/>
      </c>
      <c r="AH56" s="7" t="str">
        <f>IF(A56&lt;&gt;"",IF(AE56&lt;&gt;"",AE56,0)+IF(M65&lt;&gt;"",M65,0),"")</f>
        <v/>
      </c>
      <c r="AI56" s="106" t="str">
        <f>IF(AH56="","",IF(AH56&gt;0,ROUND(AH56/LARGE(AH50:AH64,1),3),0))</f>
        <v/>
      </c>
    </row>
    <row r="57" spans="1:35" ht="13.5" x14ac:dyDescent="0.25">
      <c r="A57" s="59" t="str">
        <f>+$A$19</f>
        <v/>
      </c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2"/>
      <c r="Q57" s="23"/>
      <c r="R57" s="22"/>
      <c r="S57" s="23"/>
      <c r="T57" s="22"/>
      <c r="U57" s="23"/>
      <c r="V57" s="22"/>
      <c r="W57" s="23"/>
      <c r="X57" s="22"/>
      <c r="Y57" s="23"/>
      <c r="Z57" s="22"/>
      <c r="AA57" s="23"/>
      <c r="AB57" s="22"/>
      <c r="AC57" s="23"/>
      <c r="AE57" s="29" t="str">
        <f t="shared" si="4"/>
        <v/>
      </c>
      <c r="AG57" s="7" t="str">
        <f>+$A$19</f>
        <v/>
      </c>
      <c r="AH57" s="7" t="str">
        <f>IF(A57&lt;&gt;"",IF(AE57&lt;&gt;"",AE57,0)+IF(O65&lt;&gt;"",O65,0),"")</f>
        <v/>
      </c>
      <c r="AI57" s="106" t="str">
        <f>IF(AH57="","",IF(AH57&gt;0,ROUND(AH57/LARGE(AH50:AH64,1),3),0))</f>
        <v/>
      </c>
    </row>
    <row r="58" spans="1:35" ht="13.5" x14ac:dyDescent="0.25">
      <c r="A58" s="59" t="str">
        <f>+$A$20</f>
        <v/>
      </c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2"/>
      <c r="S58" s="23"/>
      <c r="T58" s="22"/>
      <c r="U58" s="23"/>
      <c r="V58" s="22"/>
      <c r="W58" s="23"/>
      <c r="X58" s="22"/>
      <c r="Y58" s="23"/>
      <c r="Z58" s="22"/>
      <c r="AA58" s="23"/>
      <c r="AB58" s="22"/>
      <c r="AC58" s="23"/>
      <c r="AE58" s="29" t="str">
        <f t="shared" si="4"/>
        <v/>
      </c>
      <c r="AG58" s="7" t="str">
        <f>+$A$20</f>
        <v/>
      </c>
      <c r="AH58" s="7" t="str">
        <f>IF(A58&lt;&gt;"",IF(AE58&lt;&gt;"",AE58,0)+IF(Q65&lt;&gt;"",Q65,0),"")</f>
        <v/>
      </c>
      <c r="AI58" s="106" t="str">
        <f>IF(AH58="","",IF(AH58&gt;0,ROUND(AH58/LARGE(AH50:AH64,1),3),0))</f>
        <v/>
      </c>
    </row>
    <row r="59" spans="1:35" ht="13.5" x14ac:dyDescent="0.25">
      <c r="A59" s="59" t="str">
        <f>+$A$21</f>
        <v/>
      </c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2"/>
      <c r="U59" s="23"/>
      <c r="V59" s="22"/>
      <c r="W59" s="23"/>
      <c r="X59" s="22"/>
      <c r="Y59" s="23"/>
      <c r="Z59" s="22"/>
      <c r="AA59" s="23"/>
      <c r="AB59" s="22"/>
      <c r="AC59" s="23"/>
      <c r="AE59" s="29" t="str">
        <f t="shared" si="4"/>
        <v/>
      </c>
      <c r="AG59" s="7" t="str">
        <f>+$A$21</f>
        <v/>
      </c>
      <c r="AH59" s="7" t="str">
        <f>IF(A59&lt;&gt;"",IF(AE59&lt;&gt;"",AE59,0)+IF(S65&lt;&gt;"",S65,0),"")</f>
        <v/>
      </c>
      <c r="AI59" s="106" t="str">
        <f>IF(AH59="","",IF(AH59&gt;0,ROUND(AH59/LARGE(AH50:AH64,1),3),0))</f>
        <v/>
      </c>
    </row>
    <row r="60" spans="1:35" ht="13.5" x14ac:dyDescent="0.25">
      <c r="A60" s="59" t="str">
        <f>+$A$22</f>
        <v/>
      </c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2"/>
      <c r="W60" s="23"/>
      <c r="X60" s="22"/>
      <c r="Y60" s="23"/>
      <c r="Z60" s="22"/>
      <c r="AA60" s="23"/>
      <c r="AB60" s="22"/>
      <c r="AC60" s="23"/>
      <c r="AE60" s="29" t="str">
        <f t="shared" si="4"/>
        <v/>
      </c>
      <c r="AG60" s="7" t="str">
        <f>+$A$22</f>
        <v/>
      </c>
      <c r="AH60" s="7" t="str">
        <f>IF(A60&lt;&gt;"",IF(AE60&lt;&gt;"",AE60,0)+IF(U65&lt;&gt;"",U65,0),"")</f>
        <v/>
      </c>
      <c r="AI60" s="106" t="str">
        <f>IF(AH60="","",IF(AH60&gt;0,ROUND(AH60/LARGE(AH50:AH64,1),3),0))</f>
        <v/>
      </c>
    </row>
    <row r="61" spans="1:35" ht="13.5" x14ac:dyDescent="0.25">
      <c r="A61" s="59" t="str">
        <f>+$A$23</f>
        <v/>
      </c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2"/>
      <c r="Y61" s="23"/>
      <c r="Z61" s="22"/>
      <c r="AA61" s="23"/>
      <c r="AB61" s="22"/>
      <c r="AC61" s="23"/>
      <c r="AE61" s="29" t="str">
        <f t="shared" si="4"/>
        <v/>
      </c>
      <c r="AG61" s="7" t="str">
        <f>+$A$23</f>
        <v/>
      </c>
      <c r="AH61" s="7" t="str">
        <f>IF(A61&lt;&gt;"",IF(AE61&lt;&gt;"",AE61,0)+IF(W65&lt;&gt;"",W65,0),"")</f>
        <v/>
      </c>
      <c r="AI61" s="106" t="str">
        <f>IF(AH61="","",IF(AH61&gt;0,ROUND(AH61/LARGE(AH50:AH64,1),3),0))</f>
        <v/>
      </c>
    </row>
    <row r="62" spans="1:35" ht="13.5" x14ac:dyDescent="0.25">
      <c r="A62" s="59" t="str">
        <f>+$A$24</f>
        <v/>
      </c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2"/>
      <c r="AA62" s="23"/>
      <c r="AB62" s="22"/>
      <c r="AC62" s="23"/>
      <c r="AE62" s="29" t="str">
        <f t="shared" si="4"/>
        <v/>
      </c>
      <c r="AG62" s="7" t="str">
        <f>+$A$24</f>
        <v/>
      </c>
      <c r="AH62" s="7" t="str">
        <f>IF(A62&lt;&gt;"",IF(AE62&lt;&gt;"",AE62,0)+IF(Y65&lt;&gt;"",Y65,0),"")</f>
        <v/>
      </c>
      <c r="AI62" s="106" t="str">
        <f>IF(AH62="","",IF(AH62&gt;0,ROUND(AH62/LARGE(AH50:AH64,1),3),0))</f>
        <v/>
      </c>
    </row>
    <row r="63" spans="1:35" ht="13.5" x14ac:dyDescent="0.25">
      <c r="A63" s="59" t="str">
        <f>+$A$25</f>
        <v/>
      </c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2"/>
      <c r="AC63" s="23"/>
      <c r="AE63" s="29" t="str">
        <f t="shared" si="4"/>
        <v/>
      </c>
      <c r="AG63" s="7" t="str">
        <f>+$A$25</f>
        <v/>
      </c>
      <c r="AH63" s="7" t="str">
        <f>IF(A63&lt;&gt;"",IF(AE63&lt;&gt;"",AE63,0)+IF(AA65&lt;&gt;"",AA65,0),"")</f>
        <v/>
      </c>
      <c r="AI63" s="106" t="str">
        <f>IF(AH63="","",IF(AH63&gt;0,ROUND(AH63/LARGE(AH50:AH64,1),3),0))</f>
        <v/>
      </c>
    </row>
    <row r="64" spans="1:35" x14ac:dyDescent="0.2">
      <c r="A64" s="59" t="str">
        <f>+$A$26</f>
        <v/>
      </c>
      <c r="C64" s="3"/>
      <c r="AE64" s="26"/>
      <c r="AG64" s="40" t="str">
        <f>+$A$26</f>
        <v/>
      </c>
      <c r="AH64" s="40" t="str">
        <f>IF(A64&lt;&gt;"",IF(AE64&lt;&gt;"",AE64,0)+IF(AC65&lt;&gt;"",AC65,0),"")</f>
        <v/>
      </c>
      <c r="AI64" s="107" t="str">
        <f>IF(AH64="","",IF(AH64&gt;0,ROUND(AH64/LARGE(AH50:AH64,1),3),0))</f>
        <v/>
      </c>
    </row>
    <row r="65" spans="1:35" s="26" customFormat="1" x14ac:dyDescent="0.2">
      <c r="C65" s="27" t="str">
        <f>IF(C49="","",SUM(C50:C63))</f>
        <v/>
      </c>
      <c r="E65" s="27" t="str">
        <f>IF(E49="","",SUM(E50:E63))</f>
        <v/>
      </c>
      <c r="G65" s="27" t="str">
        <f>IF(G49="","",SUM(G50:G63))</f>
        <v/>
      </c>
      <c r="I65" s="27" t="str">
        <f>IF(I49="","",SUM(I50:I63))</f>
        <v/>
      </c>
      <c r="K65" s="27" t="str">
        <f>IF(K49="","",SUM(K50:K63))</f>
        <v/>
      </c>
      <c r="M65" s="27" t="str">
        <f>IF(M49="","",SUM(M50:M63))</f>
        <v/>
      </c>
      <c r="O65" s="27" t="str">
        <f>IF(O49="","",SUM(O50:O63))</f>
        <v/>
      </c>
      <c r="Q65" s="27" t="str">
        <f>IF(Q49="","",SUM(Q50:Q63))</f>
        <v/>
      </c>
      <c r="S65" s="27" t="str">
        <f>IF(S49="","",SUM(S50:S63))</f>
        <v/>
      </c>
      <c r="U65" s="27" t="str">
        <f>IF(U49="","",SUM(U50:U63))</f>
        <v/>
      </c>
      <c r="W65" s="27" t="str">
        <f>IF(W49="","",SUM(W50:W63))</f>
        <v/>
      </c>
      <c r="X65" s="27"/>
      <c r="Y65" s="27" t="str">
        <f>IF(Y49="","",SUM(Y50:Y63))</f>
        <v/>
      </c>
      <c r="AA65" s="27" t="str">
        <f>IF(AA49="","",SUM(AA50:AA63))</f>
        <v/>
      </c>
      <c r="AC65" s="27" t="str">
        <f>IF(AC49="","",SUM(AC50:AC63))</f>
        <v/>
      </c>
      <c r="AG65" s="41"/>
      <c r="AH65" s="93"/>
      <c r="AI65" s="41"/>
    </row>
    <row r="66" spans="1:35" ht="24" customHeight="1" x14ac:dyDescent="0.2">
      <c r="AC66" s="8" t="str">
        <f>"Firma ("&amp;Anagrafica!B90&amp;")"</f>
        <v>Firma (Commissario 2)</v>
      </c>
      <c r="AE66" s="88"/>
      <c r="AF66" s="88"/>
      <c r="AG66" s="89"/>
      <c r="AH66" s="88"/>
      <c r="AI66" s="88"/>
    </row>
    <row r="67" spans="1:35" ht="18.75" x14ac:dyDescent="0.3">
      <c r="A67" s="19" t="str">
        <f>IF(Anagrafica!A91&lt;&gt;"",Anagrafica!A91&amp;" - "&amp;Anagrafica!B91,"")</f>
        <v>3 - Commissario 3</v>
      </c>
      <c r="B67" s="20"/>
      <c r="D67" s="1"/>
    </row>
    <row r="68" spans="1:35" s="5" customFormat="1" ht="13.5" customHeight="1" x14ac:dyDescent="0.2">
      <c r="A68" s="4" t="s">
        <v>10</v>
      </c>
      <c r="C68" s="60" t="str">
        <f>$A$13</f>
        <v/>
      </c>
      <c r="E68" s="60" t="str">
        <f>+$A$14</f>
        <v/>
      </c>
      <c r="G68" s="60" t="str">
        <f>+$A$15</f>
        <v/>
      </c>
      <c r="I68" s="60" t="str">
        <f>+$A$16</f>
        <v/>
      </c>
      <c r="K68" s="60" t="str">
        <f>+$A$17</f>
        <v/>
      </c>
      <c r="M68" s="60" t="str">
        <f>+$A$18</f>
        <v/>
      </c>
      <c r="O68" s="60" t="str">
        <f>+$A$19</f>
        <v/>
      </c>
      <c r="Q68" s="60" t="str">
        <f>+$A$20</f>
        <v/>
      </c>
      <c r="S68" s="60" t="str">
        <f>+$A$21</f>
        <v/>
      </c>
      <c r="U68" s="60" t="str">
        <f>+$A$22</f>
        <v/>
      </c>
      <c r="W68" s="60" t="str">
        <f>+$A$23</f>
        <v/>
      </c>
      <c r="Y68" s="60" t="str">
        <f>+$A$24</f>
        <v/>
      </c>
      <c r="AA68" s="60" t="str">
        <f>+$A$25</f>
        <v/>
      </c>
      <c r="AC68" s="60" t="str">
        <f>+$A$26</f>
        <v/>
      </c>
      <c r="AE68" s="26"/>
      <c r="AG68" s="4" t="s">
        <v>10</v>
      </c>
      <c r="AH68" s="5" t="s">
        <v>1</v>
      </c>
      <c r="AI68" s="5" t="s">
        <v>0</v>
      </c>
    </row>
    <row r="69" spans="1:35" ht="13.5" x14ac:dyDescent="0.25">
      <c r="A69" s="59" t="str">
        <f>+$A$12</f>
        <v/>
      </c>
      <c r="B69" s="22"/>
      <c r="C69" s="23"/>
      <c r="D69" s="22"/>
      <c r="E69" s="23"/>
      <c r="F69" s="22"/>
      <c r="G69" s="23"/>
      <c r="H69" s="22"/>
      <c r="I69" s="23"/>
      <c r="J69" s="22"/>
      <c r="K69" s="23"/>
      <c r="L69" s="22"/>
      <c r="M69" s="23"/>
      <c r="N69" s="22"/>
      <c r="O69" s="23"/>
      <c r="P69" s="22"/>
      <c r="Q69" s="23"/>
      <c r="R69" s="22"/>
      <c r="S69" s="23"/>
      <c r="T69" s="22"/>
      <c r="U69" s="23"/>
      <c r="V69" s="22"/>
      <c r="W69" s="23"/>
      <c r="X69" s="22"/>
      <c r="Y69" s="23"/>
      <c r="Z69" s="22"/>
      <c r="AA69" s="23"/>
      <c r="AB69" s="22"/>
      <c r="AC69" s="23"/>
      <c r="AE69" s="29" t="str">
        <f>IF(OR(A69="",AND(A69&lt;&gt;"",A70="")),"",SUM(B69,D69,F69,H69,J69,L69,N69,P69,R69,T69,V69,X69,Z69,AB69))</f>
        <v/>
      </c>
      <c r="AG69" s="6" t="str">
        <f>+$A$12</f>
        <v/>
      </c>
      <c r="AH69" s="6" t="str">
        <f>IF(A69&lt;&gt;"",AE69,"")</f>
        <v/>
      </c>
      <c r="AI69" s="105" t="str">
        <f>IF(AH69="","",IF(AH69&gt;0,ROUND(AH69/LARGE(AH69:AH83,1),3),0))</f>
        <v/>
      </c>
    </row>
    <row r="70" spans="1:35" ht="13.5" x14ac:dyDescent="0.25">
      <c r="A70" s="59" t="str">
        <f>+$A$13</f>
        <v/>
      </c>
      <c r="B70" s="24"/>
      <c r="C70" s="24"/>
      <c r="D70" s="22"/>
      <c r="E70" s="23"/>
      <c r="F70" s="22"/>
      <c r="G70" s="23"/>
      <c r="H70" s="22"/>
      <c r="I70" s="23"/>
      <c r="J70" s="22"/>
      <c r="K70" s="23"/>
      <c r="L70" s="22"/>
      <c r="M70" s="23"/>
      <c r="N70" s="22"/>
      <c r="O70" s="23"/>
      <c r="P70" s="22"/>
      <c r="Q70" s="23"/>
      <c r="R70" s="22"/>
      <c r="S70" s="23"/>
      <c r="T70" s="22"/>
      <c r="U70" s="23"/>
      <c r="V70" s="22"/>
      <c r="W70" s="23"/>
      <c r="X70" s="22"/>
      <c r="Y70" s="23"/>
      <c r="Z70" s="22"/>
      <c r="AA70" s="23"/>
      <c r="AB70" s="22"/>
      <c r="AC70" s="23"/>
      <c r="AE70" s="29" t="str">
        <f t="shared" ref="AE70:AE82" si="5">IF(OR(A70="",AND(A70&lt;&gt;"",A71="")),"",SUM(B70,D70,F70,H70,J70,L70,N70,P70,R70,T70,V70,X70,Z70,AB70))</f>
        <v/>
      </c>
      <c r="AG70" s="7" t="str">
        <f>+$A$13</f>
        <v/>
      </c>
      <c r="AH70" s="7" t="str">
        <f>IF(A70&lt;&gt;"",IF(AE70&lt;&gt;"",AE70,0)+IF(C84&lt;&gt;"",C84,0),"")</f>
        <v/>
      </c>
      <c r="AI70" s="106" t="str">
        <f>IF(AH70="","",IF(AH70&gt;0,ROUND(AH70/LARGE(AH69:AH83,1),3),0))</f>
        <v/>
      </c>
    </row>
    <row r="71" spans="1:35" ht="13.5" x14ac:dyDescent="0.25">
      <c r="A71" s="59" t="str">
        <f>+$A$14</f>
        <v/>
      </c>
      <c r="B71" s="24"/>
      <c r="C71" s="24"/>
      <c r="D71" s="24"/>
      <c r="E71" s="24"/>
      <c r="F71" s="22"/>
      <c r="G71" s="23"/>
      <c r="H71" s="22"/>
      <c r="I71" s="23"/>
      <c r="J71" s="22"/>
      <c r="K71" s="23"/>
      <c r="L71" s="22"/>
      <c r="M71" s="23"/>
      <c r="N71" s="22"/>
      <c r="O71" s="23"/>
      <c r="P71" s="22"/>
      <c r="Q71" s="23"/>
      <c r="R71" s="22"/>
      <c r="S71" s="23"/>
      <c r="T71" s="22"/>
      <c r="U71" s="23"/>
      <c r="V71" s="22"/>
      <c r="W71" s="23"/>
      <c r="X71" s="22"/>
      <c r="Y71" s="23"/>
      <c r="Z71" s="22"/>
      <c r="AA71" s="23"/>
      <c r="AB71" s="22"/>
      <c r="AC71" s="23"/>
      <c r="AE71" s="29" t="str">
        <f t="shared" si="5"/>
        <v/>
      </c>
      <c r="AG71" s="7" t="str">
        <f>+$A$14</f>
        <v/>
      </c>
      <c r="AH71" s="7" t="str">
        <f>IF(A71&lt;&gt;"",IF(AE71&lt;&gt;"",AE71,0)+IF(E84&lt;&gt;"",E84,0),"")</f>
        <v/>
      </c>
      <c r="AI71" s="106" t="str">
        <f>IF(AH71="","",IF(AH71&gt;0,ROUND(AH71/LARGE(AH69:AH83,1),3),0))</f>
        <v/>
      </c>
    </row>
    <row r="72" spans="1:35" ht="13.5" x14ac:dyDescent="0.25">
      <c r="A72" s="59" t="str">
        <f>+$A$15</f>
        <v/>
      </c>
      <c r="B72" s="24"/>
      <c r="C72" s="24"/>
      <c r="D72" s="24"/>
      <c r="E72" s="24"/>
      <c r="F72" s="24"/>
      <c r="G72" s="24"/>
      <c r="H72" s="22"/>
      <c r="I72" s="23"/>
      <c r="J72" s="22"/>
      <c r="K72" s="23"/>
      <c r="L72" s="22"/>
      <c r="M72" s="23"/>
      <c r="N72" s="22"/>
      <c r="O72" s="23"/>
      <c r="P72" s="22"/>
      <c r="Q72" s="23"/>
      <c r="R72" s="22"/>
      <c r="S72" s="23"/>
      <c r="T72" s="22"/>
      <c r="U72" s="23"/>
      <c r="V72" s="22"/>
      <c r="W72" s="23"/>
      <c r="X72" s="22"/>
      <c r="Y72" s="23"/>
      <c r="Z72" s="22"/>
      <c r="AA72" s="23"/>
      <c r="AB72" s="22"/>
      <c r="AC72" s="23"/>
      <c r="AE72" s="29" t="str">
        <f t="shared" si="5"/>
        <v/>
      </c>
      <c r="AG72" s="7" t="str">
        <f>+$A$15</f>
        <v/>
      </c>
      <c r="AH72" s="7" t="str">
        <f>IF(A72&lt;&gt;"",IF(AE72&lt;&gt;"",AE72,0)+IF(G84&lt;&gt;"",G84,0),"")</f>
        <v/>
      </c>
      <c r="AI72" s="106" t="str">
        <f>IF(AH72="","",IF(AH72&gt;0,ROUND(AH72/LARGE(AH69:AH83,1),3),0))</f>
        <v/>
      </c>
    </row>
    <row r="73" spans="1:35" ht="13.5" x14ac:dyDescent="0.25">
      <c r="A73" s="59" t="str">
        <f>+$A$16</f>
        <v/>
      </c>
      <c r="B73" s="24"/>
      <c r="C73" s="24"/>
      <c r="D73" s="24"/>
      <c r="E73" s="24"/>
      <c r="F73" s="24"/>
      <c r="G73" s="24"/>
      <c r="H73" s="24"/>
      <c r="I73" s="24"/>
      <c r="J73" s="22"/>
      <c r="K73" s="23"/>
      <c r="L73" s="22"/>
      <c r="M73" s="23"/>
      <c r="N73" s="22"/>
      <c r="O73" s="23"/>
      <c r="P73" s="22"/>
      <c r="Q73" s="23"/>
      <c r="R73" s="22"/>
      <c r="S73" s="23"/>
      <c r="T73" s="22"/>
      <c r="U73" s="23"/>
      <c r="V73" s="22"/>
      <c r="W73" s="23"/>
      <c r="X73" s="22"/>
      <c r="Y73" s="23"/>
      <c r="Z73" s="22"/>
      <c r="AA73" s="23"/>
      <c r="AB73" s="22"/>
      <c r="AC73" s="23"/>
      <c r="AE73" s="29" t="str">
        <f t="shared" si="5"/>
        <v/>
      </c>
      <c r="AG73" s="7" t="str">
        <f>+$A$16</f>
        <v/>
      </c>
      <c r="AH73" s="7" t="str">
        <f>IF(A73&lt;&gt;"",IF(AE73&lt;&gt;"",AE73,0)+IF(I84&lt;&gt;"",I84,0),"")</f>
        <v/>
      </c>
      <c r="AI73" s="106" t="str">
        <f>IF(AH73="","",IF(AH73&gt;0,ROUND(AH73/LARGE(AH69:AH83,1),3),0))</f>
        <v/>
      </c>
    </row>
    <row r="74" spans="1:35" ht="13.5" x14ac:dyDescent="0.25">
      <c r="A74" s="59" t="str">
        <f>+$A$17</f>
        <v/>
      </c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2"/>
      <c r="M74" s="23"/>
      <c r="N74" s="22"/>
      <c r="O74" s="23"/>
      <c r="P74" s="22"/>
      <c r="Q74" s="23"/>
      <c r="R74" s="22"/>
      <c r="S74" s="23"/>
      <c r="T74" s="22"/>
      <c r="U74" s="23"/>
      <c r="V74" s="22"/>
      <c r="W74" s="23"/>
      <c r="X74" s="22"/>
      <c r="Y74" s="23"/>
      <c r="Z74" s="22"/>
      <c r="AA74" s="23"/>
      <c r="AB74" s="22"/>
      <c r="AC74" s="23"/>
      <c r="AE74" s="29" t="str">
        <f t="shared" si="5"/>
        <v/>
      </c>
      <c r="AG74" s="7" t="str">
        <f>+$A$17</f>
        <v/>
      </c>
      <c r="AH74" s="7" t="str">
        <f>IF(A74&lt;&gt;"",IF(AE74&lt;&gt;"",AE74,0)+IF(K84&lt;&gt;"",K84,0),"")</f>
        <v/>
      </c>
      <c r="AI74" s="106" t="str">
        <f>IF(AH74="","",IF(AH74&gt;0,ROUND(AH74/LARGE(AH69:AH83,1),3),0))</f>
        <v/>
      </c>
    </row>
    <row r="75" spans="1:35" ht="13.5" x14ac:dyDescent="0.25">
      <c r="A75" s="59" t="str">
        <f>+$A$18</f>
        <v/>
      </c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2"/>
      <c r="O75" s="23"/>
      <c r="P75" s="22"/>
      <c r="Q75" s="23"/>
      <c r="R75" s="22"/>
      <c r="S75" s="23"/>
      <c r="T75" s="22"/>
      <c r="U75" s="23"/>
      <c r="V75" s="22"/>
      <c r="W75" s="23"/>
      <c r="X75" s="22"/>
      <c r="Y75" s="23"/>
      <c r="Z75" s="22"/>
      <c r="AA75" s="23"/>
      <c r="AB75" s="22"/>
      <c r="AC75" s="23"/>
      <c r="AE75" s="29" t="str">
        <f t="shared" si="5"/>
        <v/>
      </c>
      <c r="AG75" s="7" t="str">
        <f>+$A$18</f>
        <v/>
      </c>
      <c r="AH75" s="7" t="str">
        <f>IF(A75&lt;&gt;"",IF(AE75&lt;&gt;"",AE75,0)+IF(M84&lt;&gt;"",M84,0),"")</f>
        <v/>
      </c>
      <c r="AI75" s="106" t="str">
        <f>IF(AH75="","",IF(AH75&gt;0,ROUND(AH75/LARGE(AH69:AH83,1),3),0))</f>
        <v/>
      </c>
    </row>
    <row r="76" spans="1:35" ht="13.5" x14ac:dyDescent="0.25">
      <c r="A76" s="59" t="str">
        <f>+$A$19</f>
        <v/>
      </c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2"/>
      <c r="Q76" s="23"/>
      <c r="R76" s="22"/>
      <c r="S76" s="23"/>
      <c r="T76" s="22"/>
      <c r="U76" s="23"/>
      <c r="V76" s="22"/>
      <c r="W76" s="23"/>
      <c r="X76" s="22"/>
      <c r="Y76" s="23"/>
      <c r="Z76" s="22"/>
      <c r="AA76" s="23"/>
      <c r="AB76" s="22"/>
      <c r="AC76" s="23"/>
      <c r="AE76" s="29" t="str">
        <f t="shared" si="5"/>
        <v/>
      </c>
      <c r="AG76" s="7" t="str">
        <f>+$A$19</f>
        <v/>
      </c>
      <c r="AH76" s="7" t="str">
        <f>IF(A76&lt;&gt;"",IF(AE76&lt;&gt;"",AE76,0)+IF(O84&lt;&gt;"",O84,0),"")</f>
        <v/>
      </c>
      <c r="AI76" s="106" t="str">
        <f>IF(AH76="","",IF(AH76&gt;0,ROUND(AH76/LARGE(AH69:AH83,1),3),0))</f>
        <v/>
      </c>
    </row>
    <row r="77" spans="1:35" ht="13.5" x14ac:dyDescent="0.25">
      <c r="A77" s="59" t="str">
        <f>+$A$20</f>
        <v/>
      </c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2"/>
      <c r="S77" s="23"/>
      <c r="T77" s="22"/>
      <c r="U77" s="23"/>
      <c r="V77" s="22"/>
      <c r="W77" s="23"/>
      <c r="X77" s="22"/>
      <c r="Y77" s="23"/>
      <c r="Z77" s="22"/>
      <c r="AA77" s="23"/>
      <c r="AB77" s="22"/>
      <c r="AC77" s="23"/>
      <c r="AE77" s="29" t="str">
        <f t="shared" si="5"/>
        <v/>
      </c>
      <c r="AG77" s="7" t="str">
        <f>+$A$20</f>
        <v/>
      </c>
      <c r="AH77" s="7" t="str">
        <f>IF(A77&lt;&gt;"",IF(AE77&lt;&gt;"",AE77,0)+IF(Q84&lt;&gt;"",Q84,0),"")</f>
        <v/>
      </c>
      <c r="AI77" s="106" t="str">
        <f>IF(AH77="","",IF(AH77&gt;0,ROUND(AH77/LARGE(AH69:AH83,1),3),0))</f>
        <v/>
      </c>
    </row>
    <row r="78" spans="1:35" ht="13.5" x14ac:dyDescent="0.25">
      <c r="A78" s="59" t="str">
        <f>+$A$21</f>
        <v/>
      </c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2"/>
      <c r="U78" s="23"/>
      <c r="V78" s="22"/>
      <c r="W78" s="23"/>
      <c r="X78" s="22"/>
      <c r="Y78" s="23"/>
      <c r="Z78" s="22"/>
      <c r="AA78" s="23"/>
      <c r="AB78" s="22"/>
      <c r="AC78" s="23"/>
      <c r="AE78" s="29" t="str">
        <f t="shared" si="5"/>
        <v/>
      </c>
      <c r="AG78" s="7" t="str">
        <f>+$A$21</f>
        <v/>
      </c>
      <c r="AH78" s="7" t="str">
        <f>IF(A78&lt;&gt;"",IF(AE78&lt;&gt;"",AE78,0)+IF(S84&lt;&gt;"",S84,0),"")</f>
        <v/>
      </c>
      <c r="AI78" s="106" t="str">
        <f>IF(AH78="","",IF(AH78&gt;0,ROUND(AH78/LARGE(AH69:AH83,1),3),0))</f>
        <v/>
      </c>
    </row>
    <row r="79" spans="1:35" ht="13.5" x14ac:dyDescent="0.25">
      <c r="A79" s="59" t="str">
        <f>+$A$22</f>
        <v/>
      </c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2"/>
      <c r="W79" s="23"/>
      <c r="X79" s="22"/>
      <c r="Y79" s="23"/>
      <c r="Z79" s="22"/>
      <c r="AA79" s="23"/>
      <c r="AB79" s="22"/>
      <c r="AC79" s="23"/>
      <c r="AE79" s="29" t="str">
        <f t="shared" si="5"/>
        <v/>
      </c>
      <c r="AG79" s="7" t="str">
        <f>+$A$22</f>
        <v/>
      </c>
      <c r="AH79" s="7" t="str">
        <f>IF(A79&lt;&gt;"",IF(AE79&lt;&gt;"",AE79,0)+IF(U84&lt;&gt;"",U84,0),"")</f>
        <v/>
      </c>
      <c r="AI79" s="106" t="str">
        <f>IF(AH79="","",IF(AH79&gt;0,ROUND(AH79/LARGE(AH69:AH83,1),3),0))</f>
        <v/>
      </c>
    </row>
    <row r="80" spans="1:35" ht="13.5" x14ac:dyDescent="0.25">
      <c r="A80" s="59" t="str">
        <f>+$A$23</f>
        <v/>
      </c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2"/>
      <c r="Y80" s="23"/>
      <c r="Z80" s="22"/>
      <c r="AA80" s="23"/>
      <c r="AB80" s="22"/>
      <c r="AC80" s="23"/>
      <c r="AE80" s="29" t="str">
        <f t="shared" si="5"/>
        <v/>
      </c>
      <c r="AG80" s="7" t="str">
        <f>+$A$23</f>
        <v/>
      </c>
      <c r="AH80" s="7" t="str">
        <f>IF(A80&lt;&gt;"",IF(AE80&lt;&gt;"",AE80,0)+IF(W84&lt;&gt;"",W84,0),"")</f>
        <v/>
      </c>
      <c r="AI80" s="106" t="str">
        <f>IF(AH80="","",IF(AH80&gt;0,ROUND(AH80/LARGE(AH69:AH83,1),3),0))</f>
        <v/>
      </c>
    </row>
    <row r="81" spans="1:35" ht="13.5" x14ac:dyDescent="0.25">
      <c r="A81" s="59" t="str">
        <f>+$A$24</f>
        <v/>
      </c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2"/>
      <c r="AA81" s="23"/>
      <c r="AB81" s="22"/>
      <c r="AC81" s="23"/>
      <c r="AE81" s="29" t="str">
        <f t="shared" si="5"/>
        <v/>
      </c>
      <c r="AG81" s="7" t="str">
        <f>+$A$24</f>
        <v/>
      </c>
      <c r="AH81" s="7" t="str">
        <f>IF(A81&lt;&gt;"",IF(AE81&lt;&gt;"",AE81,0)+IF(Y84&lt;&gt;"",Y84,0),"")</f>
        <v/>
      </c>
      <c r="AI81" s="106" t="str">
        <f>IF(AH81="","",IF(AH81&gt;0,ROUND(AH81/LARGE(AH69:AH83,1),3),0))</f>
        <v/>
      </c>
    </row>
    <row r="82" spans="1:35" ht="13.5" x14ac:dyDescent="0.25">
      <c r="A82" s="59" t="str">
        <f>+$A$25</f>
        <v/>
      </c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2"/>
      <c r="AC82" s="23"/>
      <c r="AE82" s="29" t="str">
        <f t="shared" si="5"/>
        <v/>
      </c>
      <c r="AG82" s="7" t="str">
        <f>+$A$25</f>
        <v/>
      </c>
      <c r="AH82" s="7" t="str">
        <f>IF(A82&lt;&gt;"",IF(AE82&lt;&gt;"",AE82,0)+IF(AA84&lt;&gt;"",AA84,0),"")</f>
        <v/>
      </c>
      <c r="AI82" s="106" t="str">
        <f>IF(AH82="","",IF(AH82&gt;0,ROUND(AH82/LARGE(AH69:AH83,1),3),0))</f>
        <v/>
      </c>
    </row>
    <row r="83" spans="1:35" x14ac:dyDescent="0.2">
      <c r="A83" s="59" t="str">
        <f>+$A$26</f>
        <v/>
      </c>
      <c r="C83" s="3"/>
      <c r="AE83" s="26"/>
      <c r="AG83" s="40" t="str">
        <f>+$A$26</f>
        <v/>
      </c>
      <c r="AH83" s="40" t="str">
        <f>IF(A83&lt;&gt;"",IF(AE83&lt;&gt;"",AE83,0)+IF(AC84&lt;&gt;"",AC84,0),"")</f>
        <v/>
      </c>
      <c r="AI83" s="107" t="str">
        <f>IF(AH83="","",IF(AH83&gt;0,ROUND(AH83/LARGE(AH69:AH83,1),3),0))</f>
        <v/>
      </c>
    </row>
    <row r="84" spans="1:35" s="26" customFormat="1" x14ac:dyDescent="0.2">
      <c r="C84" s="27" t="str">
        <f>IF(C68="","",SUM(C69:C82))</f>
        <v/>
      </c>
      <c r="E84" s="27" t="str">
        <f>IF(E68="","",SUM(E69:E82))</f>
        <v/>
      </c>
      <c r="G84" s="27" t="str">
        <f>IF(G68="","",SUM(G69:G82))</f>
        <v/>
      </c>
      <c r="I84" s="27" t="str">
        <f>IF(I68="","",SUM(I69:I82))</f>
        <v/>
      </c>
      <c r="K84" s="27" t="str">
        <f>IF(K68="","",SUM(K69:K82))</f>
        <v/>
      </c>
      <c r="M84" s="27" t="str">
        <f>IF(M68="","",SUM(M69:M82))</f>
        <v/>
      </c>
      <c r="O84" s="27" t="str">
        <f>IF(O68="","",SUM(O69:O82))</f>
        <v/>
      </c>
      <c r="Q84" s="27" t="str">
        <f>IF(Q68="","",SUM(Q69:Q82))</f>
        <v/>
      </c>
      <c r="S84" s="27" t="str">
        <f>IF(S68="","",SUM(S69:S82))</f>
        <v/>
      </c>
      <c r="U84" s="27" t="str">
        <f>IF(U68="","",SUM(U69:U82))</f>
        <v/>
      </c>
      <c r="W84" s="27" t="str">
        <f>IF(W68="","",SUM(W69:W82))</f>
        <v/>
      </c>
      <c r="X84" s="27"/>
      <c r="Y84" s="27" t="str">
        <f>IF(Y68="","",SUM(Y69:Y82))</f>
        <v/>
      </c>
      <c r="AA84" s="27" t="str">
        <f>IF(AA68="","",SUM(AA69:AA82))</f>
        <v/>
      </c>
      <c r="AC84" s="27" t="str">
        <f>IF(AC68="","",SUM(AC69:AC82))</f>
        <v/>
      </c>
      <c r="AG84" s="41"/>
      <c r="AH84" s="93"/>
      <c r="AI84" s="41"/>
    </row>
    <row r="85" spans="1:35" ht="24" customHeight="1" x14ac:dyDescent="0.2">
      <c r="AC85" s="8" t="str">
        <f>"Firma ("&amp;Anagrafica!B91&amp;")"</f>
        <v>Firma (Commissario 3)</v>
      </c>
      <c r="AE85" s="88"/>
      <c r="AF85" s="88"/>
      <c r="AG85" s="89"/>
      <c r="AH85" s="88"/>
      <c r="AI85" s="88"/>
    </row>
    <row r="86" spans="1:35" ht="18.75" x14ac:dyDescent="0.3">
      <c r="A86" s="19" t="str">
        <f>IF(Anagrafica!A92&lt;&gt;"",Anagrafica!A92&amp;" - "&amp;Anagrafica!B92,"")</f>
        <v/>
      </c>
      <c r="B86" s="20"/>
      <c r="D86" s="1"/>
      <c r="AE86" s="90"/>
      <c r="AF86" s="90"/>
      <c r="AG86" s="91"/>
      <c r="AH86" s="90"/>
      <c r="AI86" s="90"/>
    </row>
    <row r="87" spans="1:35" s="5" customFormat="1" ht="13.5" customHeight="1" x14ac:dyDescent="0.2">
      <c r="A87" s="4" t="s">
        <v>10</v>
      </c>
      <c r="C87" s="60" t="str">
        <f>$A$13</f>
        <v/>
      </c>
      <c r="E87" s="60" t="str">
        <f>+$A$14</f>
        <v/>
      </c>
      <c r="G87" s="60" t="str">
        <f>+$A$15</f>
        <v/>
      </c>
      <c r="I87" s="60" t="str">
        <f>+$A$16</f>
        <v/>
      </c>
      <c r="K87" s="60" t="str">
        <f>+$A$17</f>
        <v/>
      </c>
      <c r="M87" s="60" t="str">
        <f>+$A$18</f>
        <v/>
      </c>
      <c r="O87" s="60" t="str">
        <f>+$A$19</f>
        <v/>
      </c>
      <c r="Q87" s="60" t="str">
        <f>+$A$20</f>
        <v/>
      </c>
      <c r="S87" s="60" t="str">
        <f>+$A$21</f>
        <v/>
      </c>
      <c r="U87" s="60" t="str">
        <f>+$A$22</f>
        <v/>
      </c>
      <c r="W87" s="60" t="str">
        <f>+$A$23</f>
        <v/>
      </c>
      <c r="Y87" s="60" t="str">
        <f>+$A$24</f>
        <v/>
      </c>
      <c r="AA87" s="60" t="str">
        <f>+$A$25</f>
        <v/>
      </c>
      <c r="AC87" s="60" t="str">
        <f>+$A$26</f>
        <v/>
      </c>
      <c r="AE87" s="26"/>
      <c r="AG87" s="4" t="s">
        <v>10</v>
      </c>
      <c r="AH87" s="5" t="s">
        <v>1</v>
      </c>
      <c r="AI87" s="5" t="s">
        <v>0</v>
      </c>
    </row>
    <row r="88" spans="1:35" ht="13.5" x14ac:dyDescent="0.25">
      <c r="A88" s="59" t="str">
        <f>+$A$12</f>
        <v/>
      </c>
      <c r="B88" s="22"/>
      <c r="C88" s="23"/>
      <c r="D88" s="22"/>
      <c r="E88" s="23"/>
      <c r="F88" s="22"/>
      <c r="G88" s="23"/>
      <c r="H88" s="22"/>
      <c r="I88" s="23"/>
      <c r="J88" s="22"/>
      <c r="K88" s="23"/>
      <c r="L88" s="22"/>
      <c r="M88" s="23"/>
      <c r="N88" s="22"/>
      <c r="O88" s="23"/>
      <c r="P88" s="22"/>
      <c r="Q88" s="23"/>
      <c r="R88" s="22"/>
      <c r="S88" s="23"/>
      <c r="T88" s="22"/>
      <c r="U88" s="23"/>
      <c r="V88" s="22"/>
      <c r="W88" s="23"/>
      <c r="X88" s="22"/>
      <c r="Y88" s="23"/>
      <c r="Z88" s="22"/>
      <c r="AA88" s="23"/>
      <c r="AB88" s="22"/>
      <c r="AC88" s="23"/>
      <c r="AE88" s="29" t="str">
        <f>IF(OR(A88="",AND(A88&lt;&gt;"",A89="")),"",SUM(B88,D88,F88,H88,J88,L88,N88,P88,R88,T88,V88,X88,Z88,AB88))</f>
        <v/>
      </c>
      <c r="AG88" s="6" t="str">
        <f>+$A$12</f>
        <v/>
      </c>
      <c r="AH88" s="6" t="str">
        <f>IF(A88&lt;&gt;"",AE88,"")</f>
        <v/>
      </c>
      <c r="AI88" s="105" t="str">
        <f>IF(AH88="","",IF(AH88&gt;0,ROUND(AH88/LARGE(AH88:AH102,1),3),0))</f>
        <v/>
      </c>
    </row>
    <row r="89" spans="1:35" ht="13.5" x14ac:dyDescent="0.25">
      <c r="A89" s="59" t="str">
        <f>+$A$13</f>
        <v/>
      </c>
      <c r="B89" s="24"/>
      <c r="C89" s="24"/>
      <c r="D89" s="22"/>
      <c r="E89" s="23"/>
      <c r="F89" s="22"/>
      <c r="G89" s="23"/>
      <c r="H89" s="22"/>
      <c r="I89" s="23"/>
      <c r="J89" s="22"/>
      <c r="K89" s="23"/>
      <c r="L89" s="22"/>
      <c r="M89" s="23"/>
      <c r="N89" s="22"/>
      <c r="O89" s="23"/>
      <c r="P89" s="22"/>
      <c r="Q89" s="23"/>
      <c r="R89" s="22"/>
      <c r="S89" s="23"/>
      <c r="T89" s="22"/>
      <c r="U89" s="23"/>
      <c r="V89" s="22"/>
      <c r="W89" s="23"/>
      <c r="X89" s="22"/>
      <c r="Y89" s="23"/>
      <c r="Z89" s="22"/>
      <c r="AA89" s="23"/>
      <c r="AB89" s="22"/>
      <c r="AC89" s="23"/>
      <c r="AE89" s="29" t="str">
        <f t="shared" ref="AE89:AE101" si="6">IF(OR(A89="",AND(A89&lt;&gt;"",A90="")),"",SUM(B89,D89,F89,H89,J89,L89,N89,P89,R89,T89,V89,X89,Z89,AB89))</f>
        <v/>
      </c>
      <c r="AG89" s="7" t="str">
        <f>+$A$13</f>
        <v/>
      </c>
      <c r="AH89" s="7" t="str">
        <f>IF(A89&lt;&gt;"",IF(AE89&lt;&gt;"",AE89,0)+IF(C103&lt;&gt;"",C103,0),"")</f>
        <v/>
      </c>
      <c r="AI89" s="106" t="str">
        <f>IF(AH89="","",IF(AH89&gt;0,ROUND(AH89/LARGE(AH88:AH102,1),3),0))</f>
        <v/>
      </c>
    </row>
    <row r="90" spans="1:35" ht="13.5" x14ac:dyDescent="0.25">
      <c r="A90" s="59" t="str">
        <f>+$A$14</f>
        <v/>
      </c>
      <c r="B90" s="24"/>
      <c r="C90" s="24"/>
      <c r="D90" s="24"/>
      <c r="E90" s="24"/>
      <c r="F90" s="22"/>
      <c r="G90" s="23"/>
      <c r="H90" s="22"/>
      <c r="I90" s="23"/>
      <c r="J90" s="22"/>
      <c r="K90" s="23"/>
      <c r="L90" s="22"/>
      <c r="M90" s="23"/>
      <c r="N90" s="22"/>
      <c r="O90" s="23"/>
      <c r="P90" s="22"/>
      <c r="Q90" s="23"/>
      <c r="R90" s="22"/>
      <c r="S90" s="23"/>
      <c r="T90" s="22"/>
      <c r="U90" s="23"/>
      <c r="V90" s="22"/>
      <c r="W90" s="23"/>
      <c r="X90" s="22"/>
      <c r="Y90" s="23"/>
      <c r="Z90" s="22"/>
      <c r="AA90" s="23"/>
      <c r="AB90" s="22"/>
      <c r="AC90" s="23"/>
      <c r="AE90" s="29" t="str">
        <f t="shared" si="6"/>
        <v/>
      </c>
      <c r="AG90" s="7" t="str">
        <f>+$A$14</f>
        <v/>
      </c>
      <c r="AH90" s="7" t="str">
        <f>IF(A90&lt;&gt;"",IF(AE90&lt;&gt;"",AE90,0)+IF(E103&lt;&gt;"",E103,0),"")</f>
        <v/>
      </c>
      <c r="AI90" s="106" t="str">
        <f>IF(AH90="","",IF(AH90&gt;0,ROUND(AH90/LARGE(AH88:AH102,1),3),0))</f>
        <v/>
      </c>
    </row>
    <row r="91" spans="1:35" ht="13.5" x14ac:dyDescent="0.25">
      <c r="A91" s="59" t="str">
        <f>+$A$15</f>
        <v/>
      </c>
      <c r="B91" s="24"/>
      <c r="C91" s="24"/>
      <c r="D91" s="24"/>
      <c r="E91" s="24"/>
      <c r="F91" s="24"/>
      <c r="G91" s="24"/>
      <c r="H91" s="22"/>
      <c r="I91" s="23"/>
      <c r="J91" s="22"/>
      <c r="K91" s="23"/>
      <c r="L91" s="22"/>
      <c r="M91" s="23"/>
      <c r="N91" s="22"/>
      <c r="O91" s="23"/>
      <c r="P91" s="22"/>
      <c r="Q91" s="23"/>
      <c r="R91" s="22"/>
      <c r="S91" s="23"/>
      <c r="T91" s="22"/>
      <c r="U91" s="23"/>
      <c r="V91" s="22"/>
      <c r="W91" s="23"/>
      <c r="X91" s="22"/>
      <c r="Y91" s="23"/>
      <c r="Z91" s="22"/>
      <c r="AA91" s="23"/>
      <c r="AB91" s="22"/>
      <c r="AC91" s="23"/>
      <c r="AE91" s="29" t="str">
        <f t="shared" si="6"/>
        <v/>
      </c>
      <c r="AG91" s="7" t="str">
        <f>+$A$15</f>
        <v/>
      </c>
      <c r="AH91" s="7" t="str">
        <f>IF(A91&lt;&gt;"",IF(AE91&lt;&gt;"",AE91,0)+IF(G103&lt;&gt;"",G103,0),"")</f>
        <v/>
      </c>
      <c r="AI91" s="106" t="str">
        <f>IF(AH91="","",IF(AH91&gt;0,ROUND(AH91/LARGE(AH88:AH102,1),3),0))</f>
        <v/>
      </c>
    </row>
    <row r="92" spans="1:35" ht="13.5" x14ac:dyDescent="0.25">
      <c r="A92" s="59" t="str">
        <f>+$A$16</f>
        <v/>
      </c>
      <c r="B92" s="24"/>
      <c r="C92" s="24"/>
      <c r="D92" s="24"/>
      <c r="E92" s="24"/>
      <c r="F92" s="24"/>
      <c r="G92" s="24"/>
      <c r="H92" s="24"/>
      <c r="I92" s="24"/>
      <c r="J92" s="22"/>
      <c r="K92" s="23"/>
      <c r="L92" s="22"/>
      <c r="M92" s="23"/>
      <c r="N92" s="22"/>
      <c r="O92" s="23"/>
      <c r="P92" s="22"/>
      <c r="Q92" s="23"/>
      <c r="R92" s="22"/>
      <c r="S92" s="23"/>
      <c r="T92" s="22"/>
      <c r="U92" s="23"/>
      <c r="V92" s="22"/>
      <c r="W92" s="23"/>
      <c r="X92" s="22"/>
      <c r="Y92" s="23"/>
      <c r="Z92" s="22"/>
      <c r="AA92" s="23"/>
      <c r="AB92" s="22"/>
      <c r="AC92" s="23"/>
      <c r="AE92" s="29" t="str">
        <f t="shared" si="6"/>
        <v/>
      </c>
      <c r="AG92" s="7" t="str">
        <f>+$A$16</f>
        <v/>
      </c>
      <c r="AH92" s="7" t="str">
        <f>IF(A92&lt;&gt;"",IF(AE92&lt;&gt;"",AE92,0)+IF(I103&lt;&gt;"",I103,0),"")</f>
        <v/>
      </c>
      <c r="AI92" s="106" t="str">
        <f>IF(AH92="","",IF(AH92&gt;0,ROUND(AH92/LARGE(AH88:AH102,1),3),0))</f>
        <v/>
      </c>
    </row>
    <row r="93" spans="1:35" ht="13.5" x14ac:dyDescent="0.25">
      <c r="A93" s="59" t="str">
        <f>+$A$17</f>
        <v/>
      </c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2"/>
      <c r="M93" s="23"/>
      <c r="N93" s="22"/>
      <c r="O93" s="23"/>
      <c r="P93" s="22"/>
      <c r="Q93" s="23"/>
      <c r="R93" s="22"/>
      <c r="S93" s="23"/>
      <c r="T93" s="22"/>
      <c r="U93" s="23"/>
      <c r="V93" s="22"/>
      <c r="W93" s="23"/>
      <c r="X93" s="22"/>
      <c r="Y93" s="23"/>
      <c r="Z93" s="22"/>
      <c r="AA93" s="23"/>
      <c r="AB93" s="22"/>
      <c r="AC93" s="23"/>
      <c r="AE93" s="29" t="str">
        <f t="shared" si="6"/>
        <v/>
      </c>
      <c r="AG93" s="7" t="str">
        <f>+$A$17</f>
        <v/>
      </c>
      <c r="AH93" s="7" t="str">
        <f>IF(A93&lt;&gt;"",IF(AE93&lt;&gt;"",AE93,0)+IF(K103&lt;&gt;"",K103,0),"")</f>
        <v/>
      </c>
      <c r="AI93" s="106" t="str">
        <f>IF(AH93="","",IF(AH93&gt;0,ROUND(AH93/LARGE(AH88:AH102,1),3),0))</f>
        <v/>
      </c>
    </row>
    <row r="94" spans="1:35" ht="13.5" x14ac:dyDescent="0.25">
      <c r="A94" s="59" t="str">
        <f>+$A$18</f>
        <v/>
      </c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2"/>
      <c r="O94" s="23"/>
      <c r="P94" s="22"/>
      <c r="Q94" s="23"/>
      <c r="R94" s="22"/>
      <c r="S94" s="23"/>
      <c r="T94" s="22"/>
      <c r="U94" s="23"/>
      <c r="V94" s="22"/>
      <c r="W94" s="23"/>
      <c r="X94" s="22"/>
      <c r="Y94" s="23"/>
      <c r="Z94" s="22"/>
      <c r="AA94" s="23"/>
      <c r="AB94" s="22"/>
      <c r="AC94" s="23"/>
      <c r="AE94" s="29" t="str">
        <f t="shared" si="6"/>
        <v/>
      </c>
      <c r="AG94" s="7" t="str">
        <f>+$A$18</f>
        <v/>
      </c>
      <c r="AH94" s="7" t="str">
        <f>IF(A94&lt;&gt;"",IF(AE94&lt;&gt;"",AE94,0)+IF(M103&lt;&gt;"",M103,0),"")</f>
        <v/>
      </c>
      <c r="AI94" s="106" t="str">
        <f>IF(AH94="","",IF(AH94&gt;0,ROUND(AH94/LARGE(AH88:AH102,1),3),0))</f>
        <v/>
      </c>
    </row>
    <row r="95" spans="1:35" ht="13.5" x14ac:dyDescent="0.25">
      <c r="A95" s="59" t="str">
        <f>+$A$19</f>
        <v/>
      </c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2"/>
      <c r="Q95" s="23"/>
      <c r="R95" s="22"/>
      <c r="S95" s="23"/>
      <c r="T95" s="22"/>
      <c r="U95" s="23"/>
      <c r="V95" s="22"/>
      <c r="W95" s="23"/>
      <c r="X95" s="22"/>
      <c r="Y95" s="23"/>
      <c r="Z95" s="22"/>
      <c r="AA95" s="23"/>
      <c r="AB95" s="22"/>
      <c r="AC95" s="23"/>
      <c r="AE95" s="29" t="str">
        <f t="shared" si="6"/>
        <v/>
      </c>
      <c r="AG95" s="7" t="str">
        <f>+$A$19</f>
        <v/>
      </c>
      <c r="AH95" s="7" t="str">
        <f>IF(A95&lt;&gt;"",IF(AE95&lt;&gt;"",AE95,0)+IF(O103&lt;&gt;"",O103,0),"")</f>
        <v/>
      </c>
      <c r="AI95" s="106" t="str">
        <f>IF(AH95="","",IF(AH95&gt;0,ROUND(AH95/LARGE(AH88:AH102,1),3),0))</f>
        <v/>
      </c>
    </row>
    <row r="96" spans="1:35" ht="13.5" x14ac:dyDescent="0.25">
      <c r="A96" s="59" t="str">
        <f>+$A$20</f>
        <v/>
      </c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2"/>
      <c r="S96" s="23"/>
      <c r="T96" s="22"/>
      <c r="U96" s="23"/>
      <c r="V96" s="22"/>
      <c r="W96" s="23"/>
      <c r="X96" s="22"/>
      <c r="Y96" s="23"/>
      <c r="Z96" s="22"/>
      <c r="AA96" s="23"/>
      <c r="AB96" s="22"/>
      <c r="AC96" s="23"/>
      <c r="AE96" s="29" t="str">
        <f t="shared" si="6"/>
        <v/>
      </c>
      <c r="AG96" s="7" t="str">
        <f>+$A$20</f>
        <v/>
      </c>
      <c r="AH96" s="7" t="str">
        <f>IF(A96&lt;&gt;"",IF(AE96&lt;&gt;"",AE96,0)+IF(Q103&lt;&gt;"",Q103,0),"")</f>
        <v/>
      </c>
      <c r="AI96" s="106" t="str">
        <f>IF(AH96="","",IF(AH96&gt;0,ROUND(AH96/LARGE(AH88:AH102,1),3),0))</f>
        <v/>
      </c>
    </row>
    <row r="97" spans="1:35" ht="13.5" x14ac:dyDescent="0.25">
      <c r="A97" s="59" t="str">
        <f>+$A$21</f>
        <v/>
      </c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2"/>
      <c r="U97" s="23"/>
      <c r="V97" s="22"/>
      <c r="W97" s="23"/>
      <c r="X97" s="22"/>
      <c r="Y97" s="23"/>
      <c r="Z97" s="22"/>
      <c r="AA97" s="23"/>
      <c r="AB97" s="22"/>
      <c r="AC97" s="23"/>
      <c r="AE97" s="29" t="str">
        <f t="shared" si="6"/>
        <v/>
      </c>
      <c r="AG97" s="7" t="str">
        <f>+$A$21</f>
        <v/>
      </c>
      <c r="AH97" s="7" t="str">
        <f>IF(A97&lt;&gt;"",IF(AE97&lt;&gt;"",AE97,0)+IF(S103&lt;&gt;"",S103,0),"")</f>
        <v/>
      </c>
      <c r="AI97" s="106" t="str">
        <f>IF(AH97="","",IF(AH97&gt;0,ROUND(AH97/LARGE(AH88:AH102,1),3),0))</f>
        <v/>
      </c>
    </row>
    <row r="98" spans="1:35" ht="13.5" x14ac:dyDescent="0.25">
      <c r="A98" s="59" t="str">
        <f>+$A$22</f>
        <v/>
      </c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2"/>
      <c r="W98" s="23"/>
      <c r="X98" s="22"/>
      <c r="Y98" s="23"/>
      <c r="Z98" s="22"/>
      <c r="AA98" s="23"/>
      <c r="AB98" s="22"/>
      <c r="AC98" s="23"/>
      <c r="AE98" s="29" t="str">
        <f t="shared" si="6"/>
        <v/>
      </c>
      <c r="AG98" s="7" t="str">
        <f>+$A$22</f>
        <v/>
      </c>
      <c r="AH98" s="7" t="str">
        <f>IF(A98&lt;&gt;"",IF(AE98&lt;&gt;"",AE98,0)+IF(U103&lt;&gt;"",U103,0),"")</f>
        <v/>
      </c>
      <c r="AI98" s="106" t="str">
        <f>IF(AH98="","",IF(AH98&gt;0,ROUND(AH98/LARGE(AH88:AH102,1),3),0))</f>
        <v/>
      </c>
    </row>
    <row r="99" spans="1:35" ht="13.5" x14ac:dyDescent="0.25">
      <c r="A99" s="59" t="str">
        <f>+$A$23</f>
        <v/>
      </c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2"/>
      <c r="Y99" s="23"/>
      <c r="Z99" s="22"/>
      <c r="AA99" s="23"/>
      <c r="AB99" s="22"/>
      <c r="AC99" s="23"/>
      <c r="AE99" s="29" t="str">
        <f t="shared" si="6"/>
        <v/>
      </c>
      <c r="AG99" s="7" t="str">
        <f>+$A$23</f>
        <v/>
      </c>
      <c r="AH99" s="7" t="str">
        <f>IF(A99&lt;&gt;"",IF(AE99&lt;&gt;"",AE99,0)+IF(W103&lt;&gt;"",W103,0),"")</f>
        <v/>
      </c>
      <c r="AI99" s="106" t="str">
        <f>IF(AH99="","",IF(AH99&gt;0,ROUND(AH99/LARGE(AH88:AH102,1),3),0))</f>
        <v/>
      </c>
    </row>
    <row r="100" spans="1:35" ht="13.5" x14ac:dyDescent="0.25">
      <c r="A100" s="59" t="str">
        <f>+$A$24</f>
        <v/>
      </c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2"/>
      <c r="AA100" s="23"/>
      <c r="AB100" s="22"/>
      <c r="AC100" s="23"/>
      <c r="AE100" s="29" t="str">
        <f t="shared" si="6"/>
        <v/>
      </c>
      <c r="AG100" s="7" t="str">
        <f>+$A$24</f>
        <v/>
      </c>
      <c r="AH100" s="7" t="str">
        <f>IF(A100&lt;&gt;"",IF(AE100&lt;&gt;"",AE100,0)+IF(Y103&lt;&gt;"",Y103,0),"")</f>
        <v/>
      </c>
      <c r="AI100" s="106" t="str">
        <f>IF(AH100="","",IF(AH100&gt;0,ROUND(AH100/LARGE(AH88:AH102,1),3),0))</f>
        <v/>
      </c>
    </row>
    <row r="101" spans="1:35" ht="13.5" x14ac:dyDescent="0.25">
      <c r="A101" s="59" t="str">
        <f>+$A$25</f>
        <v/>
      </c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2"/>
      <c r="AC101" s="23"/>
      <c r="AE101" s="29" t="str">
        <f t="shared" si="6"/>
        <v/>
      </c>
      <c r="AG101" s="7" t="str">
        <f>+$A$25</f>
        <v/>
      </c>
      <c r="AH101" s="7" t="str">
        <f>IF(A101&lt;&gt;"",IF(AE101&lt;&gt;"",AE101,0)+IF(AA103&lt;&gt;"",AA103,0),"")</f>
        <v/>
      </c>
      <c r="AI101" s="106" t="str">
        <f>IF(AH101="","",IF(AH101&gt;0,ROUND(AH101/LARGE(AH88:AH102,1),3),0))</f>
        <v/>
      </c>
    </row>
    <row r="102" spans="1:35" x14ac:dyDescent="0.2">
      <c r="A102" s="59" t="str">
        <f>+$A$26</f>
        <v/>
      </c>
      <c r="C102" s="3"/>
      <c r="AE102" s="26"/>
      <c r="AG102" s="40" t="str">
        <f>+$A$26</f>
        <v/>
      </c>
      <c r="AH102" s="40" t="str">
        <f>IF(A102&lt;&gt;"",IF(AE102&lt;&gt;"",AE102,0)+IF(AC103&lt;&gt;"",AC103,0),"")</f>
        <v/>
      </c>
      <c r="AI102" s="107" t="str">
        <f>IF(AH102="","",IF(AH102&gt;0,ROUND(AH102/LARGE(AH88:AH102,1),3),0))</f>
        <v/>
      </c>
    </row>
    <row r="103" spans="1:35" s="26" customFormat="1" x14ac:dyDescent="0.2">
      <c r="C103" s="27" t="str">
        <f>IF(C87="","",SUM(C88:C101))</f>
        <v/>
      </c>
      <c r="E103" s="27" t="str">
        <f>IF(E87="","",SUM(E88:E101))</f>
        <v/>
      </c>
      <c r="G103" s="27" t="str">
        <f>IF(G87="","",SUM(G88:G101))</f>
        <v/>
      </c>
      <c r="I103" s="27" t="str">
        <f>IF(I87="","",SUM(I88:I101))</f>
        <v/>
      </c>
      <c r="K103" s="27" t="str">
        <f>IF(K87="","",SUM(K88:K101))</f>
        <v/>
      </c>
      <c r="M103" s="27" t="str">
        <f>IF(M87="","",SUM(M88:M101))</f>
        <v/>
      </c>
      <c r="O103" s="27" t="str">
        <f>IF(O87="","",SUM(O88:O101))</f>
        <v/>
      </c>
      <c r="Q103" s="27" t="str">
        <f>IF(Q87="","",SUM(Q88:Q101))</f>
        <v/>
      </c>
      <c r="S103" s="27" t="str">
        <f>IF(S87="","",SUM(S88:S101))</f>
        <v/>
      </c>
      <c r="U103" s="27" t="str">
        <f>IF(U87="","",SUM(U88:U101))</f>
        <v/>
      </c>
      <c r="W103" s="27" t="str">
        <f>IF(W87="","",SUM(W88:W101))</f>
        <v/>
      </c>
      <c r="X103" s="27"/>
      <c r="Y103" s="27" t="str">
        <f>IF(Y87="","",SUM(Y88:Y101))</f>
        <v/>
      </c>
      <c r="AA103" s="27" t="str">
        <f>IF(AA87="","",SUM(AA88:AA101))</f>
        <v/>
      </c>
      <c r="AC103" s="27" t="str">
        <f>IF(AC87="","",SUM(AC88:AC101))</f>
        <v/>
      </c>
      <c r="AG103" s="41"/>
      <c r="AH103" s="93"/>
      <c r="AI103" s="41"/>
    </row>
    <row r="104" spans="1:35" ht="24" customHeight="1" x14ac:dyDescent="0.2">
      <c r="AC104" s="8" t="str">
        <f>"Firma ("&amp;Anagrafica!B92&amp;")"</f>
        <v>Firma ()</v>
      </c>
      <c r="AE104" s="88"/>
      <c r="AF104" s="88"/>
      <c r="AG104" s="89"/>
      <c r="AH104" s="88"/>
      <c r="AI104" s="88"/>
    </row>
    <row r="105" spans="1:35" ht="18.75" x14ac:dyDescent="0.3">
      <c r="A105" s="19" t="str">
        <f>IF(Anagrafica!A93&lt;&gt;"",Anagrafica!A93&amp;" - "&amp;Anagrafica!B93,"")</f>
        <v/>
      </c>
      <c r="B105" s="20"/>
      <c r="D105" s="1"/>
    </row>
    <row r="106" spans="1:35" s="5" customFormat="1" ht="13.5" customHeight="1" x14ac:dyDescent="0.2">
      <c r="A106" s="4" t="s">
        <v>10</v>
      </c>
      <c r="C106" s="60" t="str">
        <f>$A$13</f>
        <v/>
      </c>
      <c r="E106" s="60" t="str">
        <f>+$A$14</f>
        <v/>
      </c>
      <c r="G106" s="60" t="str">
        <f>+$A$15</f>
        <v/>
      </c>
      <c r="I106" s="60" t="str">
        <f>+$A$16</f>
        <v/>
      </c>
      <c r="K106" s="60" t="str">
        <f>+$A$17</f>
        <v/>
      </c>
      <c r="M106" s="60" t="str">
        <f>+$A$18</f>
        <v/>
      </c>
      <c r="O106" s="60" t="str">
        <f>+$A$19</f>
        <v/>
      </c>
      <c r="Q106" s="60" t="str">
        <f>+$A$20</f>
        <v/>
      </c>
      <c r="S106" s="60" t="str">
        <f>+$A$21</f>
        <v/>
      </c>
      <c r="U106" s="60" t="str">
        <f>+$A$22</f>
        <v/>
      </c>
      <c r="W106" s="60" t="str">
        <f>+$A$23</f>
        <v/>
      </c>
      <c r="Y106" s="60" t="str">
        <f>+$A$24</f>
        <v/>
      </c>
      <c r="AA106" s="60" t="str">
        <f>+$A$25</f>
        <v/>
      </c>
      <c r="AC106" s="60" t="str">
        <f>+$A$26</f>
        <v/>
      </c>
      <c r="AE106" s="26"/>
      <c r="AG106" s="4" t="s">
        <v>10</v>
      </c>
      <c r="AH106" s="5" t="s">
        <v>1</v>
      </c>
      <c r="AI106" s="5" t="s">
        <v>0</v>
      </c>
    </row>
    <row r="107" spans="1:35" ht="13.5" x14ac:dyDescent="0.25">
      <c r="A107" s="59" t="str">
        <f>+$A$12</f>
        <v/>
      </c>
      <c r="B107" s="22"/>
      <c r="C107" s="23"/>
      <c r="D107" s="22"/>
      <c r="E107" s="23"/>
      <c r="F107" s="22"/>
      <c r="G107" s="23"/>
      <c r="H107" s="22"/>
      <c r="I107" s="23"/>
      <c r="J107" s="22"/>
      <c r="K107" s="23"/>
      <c r="L107" s="22"/>
      <c r="M107" s="23"/>
      <c r="N107" s="22"/>
      <c r="O107" s="23"/>
      <c r="P107" s="22"/>
      <c r="Q107" s="23"/>
      <c r="R107" s="22"/>
      <c r="S107" s="23"/>
      <c r="T107" s="22"/>
      <c r="U107" s="23"/>
      <c r="V107" s="22"/>
      <c r="W107" s="23"/>
      <c r="X107" s="22"/>
      <c r="Y107" s="23"/>
      <c r="Z107" s="22"/>
      <c r="AA107" s="23"/>
      <c r="AB107" s="22"/>
      <c r="AC107" s="23"/>
      <c r="AE107" s="29" t="str">
        <f>IF(OR(A107="",AND(A107&lt;&gt;"",A108="")),"",SUM(B107,D107,F107,H107,J107,L107,N107,P107,R107,T107,V107,X107,Z107,AB107))</f>
        <v/>
      </c>
      <c r="AG107" s="6" t="str">
        <f>+$A$12</f>
        <v/>
      </c>
      <c r="AH107" s="6" t="str">
        <f>IF(A107&lt;&gt;"",AE107,"")</f>
        <v/>
      </c>
      <c r="AI107" s="105" t="str">
        <f>IF(AH107="","",IF(AH107&gt;0,ROUND(AH107/LARGE(AH107:AH121,1),3),0))</f>
        <v/>
      </c>
    </row>
    <row r="108" spans="1:35" ht="13.5" x14ac:dyDescent="0.25">
      <c r="A108" s="59" t="str">
        <f>+$A$13</f>
        <v/>
      </c>
      <c r="B108" s="24"/>
      <c r="C108" s="24"/>
      <c r="D108" s="22"/>
      <c r="E108" s="23"/>
      <c r="F108" s="22"/>
      <c r="G108" s="23"/>
      <c r="H108" s="22"/>
      <c r="I108" s="23"/>
      <c r="J108" s="22"/>
      <c r="K108" s="23"/>
      <c r="L108" s="22"/>
      <c r="M108" s="23"/>
      <c r="N108" s="22"/>
      <c r="O108" s="23"/>
      <c r="P108" s="22"/>
      <c r="Q108" s="23"/>
      <c r="R108" s="22"/>
      <c r="S108" s="23"/>
      <c r="T108" s="22"/>
      <c r="U108" s="23"/>
      <c r="V108" s="22"/>
      <c r="W108" s="23"/>
      <c r="X108" s="22"/>
      <c r="Y108" s="23"/>
      <c r="Z108" s="22"/>
      <c r="AA108" s="23"/>
      <c r="AB108" s="22"/>
      <c r="AC108" s="23"/>
      <c r="AE108" s="29" t="str">
        <f t="shared" ref="AE108:AE120" si="7">IF(OR(A108="",AND(A108&lt;&gt;"",A109="")),"",SUM(B108,D108,F108,H108,J108,L108,N108,P108,R108,T108,V108,X108,Z108,AB108))</f>
        <v/>
      </c>
      <c r="AG108" s="7" t="str">
        <f>+$A$13</f>
        <v/>
      </c>
      <c r="AH108" s="7" t="str">
        <f>IF(A108&lt;&gt;"",IF(AE108&lt;&gt;"",AE108,0)+IF(C122&lt;&gt;"",C122,0),"")</f>
        <v/>
      </c>
      <c r="AI108" s="106" t="str">
        <f>IF(AH108="","",IF(AH108&gt;0,ROUND(AH108/LARGE(AH107:AH121,1),3),0))</f>
        <v/>
      </c>
    </row>
    <row r="109" spans="1:35" ht="13.5" x14ac:dyDescent="0.25">
      <c r="A109" s="59" t="str">
        <f>+$A$14</f>
        <v/>
      </c>
      <c r="B109" s="24"/>
      <c r="C109" s="24"/>
      <c r="D109" s="24"/>
      <c r="E109" s="24"/>
      <c r="F109" s="22"/>
      <c r="G109" s="23"/>
      <c r="H109" s="22"/>
      <c r="I109" s="23"/>
      <c r="J109" s="22"/>
      <c r="K109" s="23"/>
      <c r="L109" s="22"/>
      <c r="M109" s="23"/>
      <c r="N109" s="22"/>
      <c r="O109" s="23"/>
      <c r="P109" s="22"/>
      <c r="Q109" s="23"/>
      <c r="R109" s="22"/>
      <c r="S109" s="23"/>
      <c r="T109" s="22"/>
      <c r="U109" s="23"/>
      <c r="V109" s="22"/>
      <c r="W109" s="23"/>
      <c r="X109" s="22"/>
      <c r="Y109" s="23"/>
      <c r="Z109" s="22"/>
      <c r="AA109" s="23"/>
      <c r="AB109" s="22"/>
      <c r="AC109" s="23"/>
      <c r="AE109" s="29" t="str">
        <f t="shared" si="7"/>
        <v/>
      </c>
      <c r="AG109" s="7" t="str">
        <f>+$A$14</f>
        <v/>
      </c>
      <c r="AH109" s="7" t="str">
        <f>IF(A109&lt;&gt;"",IF(AE109&lt;&gt;"",AE109,0)+IF(E122&lt;&gt;"",E122,0),"")</f>
        <v/>
      </c>
      <c r="AI109" s="106" t="str">
        <f>IF(AH109="","",IF(AH109&gt;0,ROUND(AH109/LARGE(AH107:AH121,1),3),0))</f>
        <v/>
      </c>
    </row>
    <row r="110" spans="1:35" ht="13.5" x14ac:dyDescent="0.25">
      <c r="A110" s="59" t="str">
        <f>+$A$15</f>
        <v/>
      </c>
      <c r="B110" s="24"/>
      <c r="C110" s="24"/>
      <c r="D110" s="24"/>
      <c r="E110" s="24"/>
      <c r="F110" s="24"/>
      <c r="G110" s="24"/>
      <c r="H110" s="22"/>
      <c r="I110" s="23"/>
      <c r="J110" s="22"/>
      <c r="K110" s="23"/>
      <c r="L110" s="22"/>
      <c r="M110" s="23"/>
      <c r="N110" s="22"/>
      <c r="O110" s="23"/>
      <c r="P110" s="22"/>
      <c r="Q110" s="23"/>
      <c r="R110" s="22"/>
      <c r="S110" s="23"/>
      <c r="T110" s="22"/>
      <c r="U110" s="23"/>
      <c r="V110" s="22"/>
      <c r="W110" s="23"/>
      <c r="X110" s="22"/>
      <c r="Y110" s="23"/>
      <c r="Z110" s="22"/>
      <c r="AA110" s="23"/>
      <c r="AB110" s="22"/>
      <c r="AC110" s="23"/>
      <c r="AE110" s="29" t="str">
        <f t="shared" si="7"/>
        <v/>
      </c>
      <c r="AG110" s="7" t="str">
        <f>+$A$15</f>
        <v/>
      </c>
      <c r="AH110" s="7" t="str">
        <f>IF(A110&lt;&gt;"",IF(AE110&lt;&gt;"",AE110,0)+IF(G122&lt;&gt;"",G122,0),"")</f>
        <v/>
      </c>
      <c r="AI110" s="106" t="str">
        <f>IF(AH110="","",IF(AH110&gt;0,ROUND(AH110/LARGE(AH107:AH121,1),3),0))</f>
        <v/>
      </c>
    </row>
    <row r="111" spans="1:35" ht="13.5" x14ac:dyDescent="0.25">
      <c r="A111" s="59" t="str">
        <f>+$A$16</f>
        <v/>
      </c>
      <c r="B111" s="24"/>
      <c r="C111" s="24"/>
      <c r="D111" s="24"/>
      <c r="E111" s="24"/>
      <c r="F111" s="24"/>
      <c r="G111" s="24"/>
      <c r="H111" s="24"/>
      <c r="I111" s="24"/>
      <c r="J111" s="22"/>
      <c r="K111" s="23"/>
      <c r="L111" s="22"/>
      <c r="M111" s="23"/>
      <c r="N111" s="22"/>
      <c r="O111" s="23"/>
      <c r="P111" s="22"/>
      <c r="Q111" s="23"/>
      <c r="R111" s="22"/>
      <c r="S111" s="23"/>
      <c r="T111" s="22"/>
      <c r="U111" s="23"/>
      <c r="V111" s="22"/>
      <c r="W111" s="23"/>
      <c r="X111" s="22"/>
      <c r="Y111" s="23"/>
      <c r="Z111" s="22"/>
      <c r="AA111" s="23"/>
      <c r="AB111" s="22"/>
      <c r="AC111" s="23"/>
      <c r="AE111" s="29" t="str">
        <f t="shared" si="7"/>
        <v/>
      </c>
      <c r="AG111" s="7" t="str">
        <f>+$A$16</f>
        <v/>
      </c>
      <c r="AH111" s="7" t="str">
        <f>IF(A111&lt;&gt;"",IF(AE111&lt;&gt;"",AE111,0)+IF(I122&lt;&gt;"",I122,0),"")</f>
        <v/>
      </c>
      <c r="AI111" s="106" t="str">
        <f>IF(AH111="","",IF(AH111&gt;0,ROUND(AH111/LARGE(AH107:AH121,1),3),0))</f>
        <v/>
      </c>
    </row>
    <row r="112" spans="1:35" ht="13.5" x14ac:dyDescent="0.25">
      <c r="A112" s="59" t="str">
        <f>+$A$17</f>
        <v/>
      </c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2"/>
      <c r="M112" s="23"/>
      <c r="N112" s="22"/>
      <c r="O112" s="23"/>
      <c r="P112" s="22"/>
      <c r="Q112" s="23"/>
      <c r="R112" s="22"/>
      <c r="S112" s="23"/>
      <c r="T112" s="22"/>
      <c r="U112" s="23"/>
      <c r="V112" s="22"/>
      <c r="W112" s="23"/>
      <c r="X112" s="22"/>
      <c r="Y112" s="23"/>
      <c r="Z112" s="22"/>
      <c r="AA112" s="23"/>
      <c r="AB112" s="22"/>
      <c r="AC112" s="23"/>
      <c r="AE112" s="29" t="str">
        <f t="shared" si="7"/>
        <v/>
      </c>
      <c r="AG112" s="7" t="str">
        <f>+$A$17</f>
        <v/>
      </c>
      <c r="AH112" s="7" t="str">
        <f>IF(A112&lt;&gt;"",IF(AE112&lt;&gt;"",AE112,0)+IF(K122&lt;&gt;"",K122,0),"")</f>
        <v/>
      </c>
      <c r="AI112" s="106" t="str">
        <f>IF(AH112="","",IF(AH112&gt;0,ROUND(AH112/LARGE(AH107:AH121,1),3),0))</f>
        <v/>
      </c>
    </row>
    <row r="113" spans="1:35" ht="13.5" x14ac:dyDescent="0.25">
      <c r="A113" s="59" t="str">
        <f>+$A$18</f>
        <v/>
      </c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2"/>
      <c r="O113" s="23"/>
      <c r="P113" s="22"/>
      <c r="Q113" s="23"/>
      <c r="R113" s="22"/>
      <c r="S113" s="23"/>
      <c r="T113" s="22"/>
      <c r="U113" s="23"/>
      <c r="V113" s="22"/>
      <c r="W113" s="23"/>
      <c r="X113" s="22"/>
      <c r="Y113" s="23"/>
      <c r="Z113" s="22"/>
      <c r="AA113" s="23"/>
      <c r="AB113" s="22"/>
      <c r="AC113" s="23"/>
      <c r="AE113" s="29" t="str">
        <f t="shared" si="7"/>
        <v/>
      </c>
      <c r="AG113" s="7" t="str">
        <f>+$A$18</f>
        <v/>
      </c>
      <c r="AH113" s="7" t="str">
        <f>IF(A113&lt;&gt;"",IF(AE113&lt;&gt;"",AE113,0)+IF(M122&lt;&gt;"",M122,0),"")</f>
        <v/>
      </c>
      <c r="AI113" s="106" t="str">
        <f>IF(AH113="","",IF(AH113&gt;0,ROUND(AH113/LARGE(AH107:AH121,1),3),0))</f>
        <v/>
      </c>
    </row>
    <row r="114" spans="1:35" ht="13.5" x14ac:dyDescent="0.25">
      <c r="A114" s="59" t="str">
        <f>+$A$19</f>
        <v/>
      </c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2"/>
      <c r="Q114" s="23"/>
      <c r="R114" s="22"/>
      <c r="S114" s="23"/>
      <c r="T114" s="22"/>
      <c r="U114" s="23"/>
      <c r="V114" s="22"/>
      <c r="W114" s="23"/>
      <c r="X114" s="22"/>
      <c r="Y114" s="23"/>
      <c r="Z114" s="22"/>
      <c r="AA114" s="23"/>
      <c r="AB114" s="22"/>
      <c r="AC114" s="23"/>
      <c r="AE114" s="29" t="str">
        <f t="shared" si="7"/>
        <v/>
      </c>
      <c r="AG114" s="7" t="str">
        <f>+$A$19</f>
        <v/>
      </c>
      <c r="AH114" s="7" t="str">
        <f>IF(A114&lt;&gt;"",IF(AE114&lt;&gt;"",AE114,0)+IF(O122&lt;&gt;"",O122,0),"")</f>
        <v/>
      </c>
      <c r="AI114" s="106" t="str">
        <f>IF(AH114="","",IF(AH114&gt;0,ROUND(AH114/LARGE(AH107:AH121,1),3),0))</f>
        <v/>
      </c>
    </row>
    <row r="115" spans="1:35" ht="13.5" x14ac:dyDescent="0.25">
      <c r="A115" s="59" t="str">
        <f>+$A$20</f>
        <v/>
      </c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79"/>
      <c r="P115" s="24"/>
      <c r="Q115" s="24"/>
      <c r="R115" s="22"/>
      <c r="S115" s="23"/>
      <c r="T115" s="22"/>
      <c r="U115" s="23"/>
      <c r="V115" s="22"/>
      <c r="W115" s="23"/>
      <c r="X115" s="22"/>
      <c r="Y115" s="23"/>
      <c r="Z115" s="22"/>
      <c r="AA115" s="23"/>
      <c r="AB115" s="22"/>
      <c r="AC115" s="23"/>
      <c r="AE115" s="29" t="str">
        <f t="shared" si="7"/>
        <v/>
      </c>
      <c r="AG115" s="7" t="str">
        <f>+$A$20</f>
        <v/>
      </c>
      <c r="AH115" s="7" t="str">
        <f>IF(A115&lt;&gt;"",IF(AE115&lt;&gt;"",AE115,0)+IF(Q122&lt;&gt;"",Q122,0),"")</f>
        <v/>
      </c>
      <c r="AI115" s="106" t="str">
        <f>IF(AH115="","",IF(AH115&gt;0,ROUND(AH115/LARGE(AH107:AH121,1),3),0))</f>
        <v/>
      </c>
    </row>
    <row r="116" spans="1:35" ht="13.5" x14ac:dyDescent="0.25">
      <c r="A116" s="59" t="str">
        <f>+$A$21</f>
        <v/>
      </c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2"/>
      <c r="U116" s="23"/>
      <c r="V116" s="22"/>
      <c r="W116" s="23"/>
      <c r="X116" s="22"/>
      <c r="Y116" s="23"/>
      <c r="Z116" s="22"/>
      <c r="AA116" s="23"/>
      <c r="AB116" s="22"/>
      <c r="AC116" s="23"/>
      <c r="AE116" s="29" t="str">
        <f t="shared" si="7"/>
        <v/>
      </c>
      <c r="AG116" s="7" t="str">
        <f>+$A$21</f>
        <v/>
      </c>
      <c r="AH116" s="7" t="str">
        <f>IF(A116&lt;&gt;"",IF(AE116&lt;&gt;"",AE116,0)+IF(S122&lt;&gt;"",S122,0),"")</f>
        <v/>
      </c>
      <c r="AI116" s="106" t="str">
        <f>IF(AH116="","",IF(AH116&gt;0,ROUND(AH116/LARGE(AH107:AH121,1),3),0))</f>
        <v/>
      </c>
    </row>
    <row r="117" spans="1:35" ht="13.5" x14ac:dyDescent="0.25">
      <c r="A117" s="59" t="str">
        <f>+$A$22</f>
        <v/>
      </c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2"/>
      <c r="W117" s="23"/>
      <c r="X117" s="22"/>
      <c r="Y117" s="23"/>
      <c r="Z117" s="22"/>
      <c r="AA117" s="23"/>
      <c r="AB117" s="22"/>
      <c r="AC117" s="23"/>
      <c r="AE117" s="29" t="str">
        <f t="shared" si="7"/>
        <v/>
      </c>
      <c r="AG117" s="7" t="str">
        <f>+$A$22</f>
        <v/>
      </c>
      <c r="AH117" s="7" t="str">
        <f>IF(A117&lt;&gt;"",IF(AE117&lt;&gt;"",AE117,0)+IF(U122&lt;&gt;"",U122,0),"")</f>
        <v/>
      </c>
      <c r="AI117" s="106" t="str">
        <f>IF(AH117="","",IF(AH117&gt;0,ROUND(AH117/LARGE(AH107:AH121,1),3),0))</f>
        <v/>
      </c>
    </row>
    <row r="118" spans="1:35" ht="13.5" x14ac:dyDescent="0.25">
      <c r="A118" s="59" t="str">
        <f>+$A$23</f>
        <v/>
      </c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2"/>
      <c r="Y118" s="23"/>
      <c r="Z118" s="22"/>
      <c r="AA118" s="23"/>
      <c r="AB118" s="22"/>
      <c r="AC118" s="23"/>
      <c r="AE118" s="29" t="str">
        <f t="shared" si="7"/>
        <v/>
      </c>
      <c r="AG118" s="7" t="str">
        <f>+$A$23</f>
        <v/>
      </c>
      <c r="AH118" s="7" t="str">
        <f>IF(A118&lt;&gt;"",IF(AE118&lt;&gt;"",AE118,0)+IF(W122&lt;&gt;"",W122,0),"")</f>
        <v/>
      </c>
      <c r="AI118" s="106" t="str">
        <f>IF(AH118="","",IF(AH118&gt;0,ROUND(AH118/LARGE(AH107:AH121,1),3),0))</f>
        <v/>
      </c>
    </row>
    <row r="119" spans="1:35" ht="13.5" x14ac:dyDescent="0.25">
      <c r="A119" s="59" t="str">
        <f>+$A$24</f>
        <v/>
      </c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2"/>
      <c r="AA119" s="23"/>
      <c r="AB119" s="22"/>
      <c r="AC119" s="23"/>
      <c r="AE119" s="29" t="str">
        <f t="shared" si="7"/>
        <v/>
      </c>
      <c r="AG119" s="7" t="str">
        <f>+$A$24</f>
        <v/>
      </c>
      <c r="AH119" s="7" t="str">
        <f>IF(A119&lt;&gt;"",IF(AE119&lt;&gt;"",AE119,0)+IF(Y122&lt;&gt;"",Y122,0),"")</f>
        <v/>
      </c>
      <c r="AI119" s="106" t="str">
        <f>IF(AH119="","",IF(AH119&gt;0,ROUND(AH119/LARGE(AH107:AH121,1),3),0))</f>
        <v/>
      </c>
    </row>
    <row r="120" spans="1:35" ht="13.5" x14ac:dyDescent="0.25">
      <c r="A120" s="59" t="str">
        <f>+$A$25</f>
        <v/>
      </c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2"/>
      <c r="AC120" s="23"/>
      <c r="AE120" s="29" t="str">
        <f t="shared" si="7"/>
        <v/>
      </c>
      <c r="AG120" s="7" t="str">
        <f>+$A$25</f>
        <v/>
      </c>
      <c r="AH120" s="7" t="str">
        <f>IF(A120&lt;&gt;"",IF(AE120&lt;&gt;"",AE120,0)+IF(AA122&lt;&gt;"",AA122,0),"")</f>
        <v/>
      </c>
      <c r="AI120" s="106" t="str">
        <f>IF(AH120="","",IF(AH120&gt;0,ROUND(AH120/LARGE(AH107:AH121,1),3),0))</f>
        <v/>
      </c>
    </row>
    <row r="121" spans="1:35" x14ac:dyDescent="0.2">
      <c r="A121" s="59" t="str">
        <f>+$A$26</f>
        <v/>
      </c>
      <c r="C121" s="3"/>
      <c r="AE121" s="26"/>
      <c r="AG121" s="40" t="str">
        <f>+$A$26</f>
        <v/>
      </c>
      <c r="AH121" s="40" t="str">
        <f>IF(A121&lt;&gt;"",IF(AE121&lt;&gt;"",AE121,0)+IF(AC122&lt;&gt;"",AC122,0),"")</f>
        <v/>
      </c>
      <c r="AI121" s="107" t="str">
        <f>IF(AH121="","",IF(AH121&gt;0,ROUND(AH121/LARGE(AH107:AH121,1),3),0))</f>
        <v/>
      </c>
    </row>
    <row r="122" spans="1:35" s="26" customFormat="1" x14ac:dyDescent="0.2">
      <c r="C122" s="27" t="str">
        <f>IF(C106="","",SUM(C107:C120))</f>
        <v/>
      </c>
      <c r="E122" s="27" t="str">
        <f>IF(E106="","",SUM(E107:E120))</f>
        <v/>
      </c>
      <c r="G122" s="27" t="str">
        <f>IF(G106="","",SUM(G107:G120))</f>
        <v/>
      </c>
      <c r="I122" s="27" t="str">
        <f>IF(I106="","",SUM(I107:I120))</f>
        <v/>
      </c>
      <c r="K122" s="27" t="str">
        <f>IF(K106="","",SUM(K107:K120))</f>
        <v/>
      </c>
      <c r="M122" s="27" t="str">
        <f>IF(M106="","",SUM(M107:M120))</f>
        <v/>
      </c>
      <c r="O122" s="27" t="str">
        <f>IF(O106="","",SUM(O107:O120))</f>
        <v/>
      </c>
      <c r="Q122" s="27" t="str">
        <f>IF(Q106="","",SUM(Q107:Q120))</f>
        <v/>
      </c>
      <c r="S122" s="27" t="str">
        <f>IF(S106="","",SUM(S107:S120))</f>
        <v/>
      </c>
      <c r="U122" s="27" t="str">
        <f>IF(U106="","",SUM(U107:U120))</f>
        <v/>
      </c>
      <c r="W122" s="27" t="str">
        <f>IF(W106="","",SUM(W107:W120))</f>
        <v/>
      </c>
      <c r="X122" s="27"/>
      <c r="Y122" s="27" t="str">
        <f>IF(Y106="","",SUM(Y107:Y120))</f>
        <v/>
      </c>
      <c r="AA122" s="27" t="str">
        <f>IF(AA106="","",SUM(AA107:AA120))</f>
        <v/>
      </c>
      <c r="AC122" s="27" t="str">
        <f>IF(AC106="","",SUM(AC107:AC120))</f>
        <v/>
      </c>
      <c r="AG122" s="41"/>
      <c r="AH122" s="93"/>
      <c r="AI122" s="41"/>
    </row>
    <row r="123" spans="1:35" ht="24" customHeight="1" x14ac:dyDescent="0.2">
      <c r="AC123" s="8" t="str">
        <f>"Firma ("&amp;Anagrafica!B93&amp;")"</f>
        <v>Firma ()</v>
      </c>
      <c r="AE123" s="88"/>
      <c r="AF123" s="88"/>
      <c r="AG123" s="89"/>
      <c r="AH123" s="88"/>
      <c r="AI123" s="88"/>
    </row>
  </sheetData>
  <mergeCells count="70">
    <mergeCell ref="AB25:AE25"/>
    <mergeCell ref="AB26:AE26"/>
    <mergeCell ref="AB21:AE21"/>
    <mergeCell ref="AB22:AE22"/>
    <mergeCell ref="AB23:AE23"/>
    <mergeCell ref="AB24:AE24"/>
    <mergeCell ref="A5:AI5"/>
    <mergeCell ref="A8:AG8"/>
    <mergeCell ref="A9:AG9"/>
    <mergeCell ref="A11:S11"/>
    <mergeCell ref="B21:S21"/>
    <mergeCell ref="T12:W12"/>
    <mergeCell ref="AB17:AE17"/>
    <mergeCell ref="AB18:AE18"/>
    <mergeCell ref="AB19:AE19"/>
    <mergeCell ref="AB20:AE20"/>
    <mergeCell ref="X16:AA16"/>
    <mergeCell ref="T13:W13"/>
    <mergeCell ref="X11:AA11"/>
    <mergeCell ref="X12:AA12"/>
    <mergeCell ref="X13:AA13"/>
    <mergeCell ref="X14:AA14"/>
    <mergeCell ref="A1:AG1"/>
    <mergeCell ref="T15:W15"/>
    <mergeCell ref="T16:W16"/>
    <mergeCell ref="T14:W14"/>
    <mergeCell ref="B16:S16"/>
    <mergeCell ref="AB13:AE13"/>
    <mergeCell ref="AB14:AE14"/>
    <mergeCell ref="AB15:AE15"/>
    <mergeCell ref="AB16:AE16"/>
    <mergeCell ref="T11:W11"/>
    <mergeCell ref="AB11:AE11"/>
    <mergeCell ref="AB12:AE12"/>
    <mergeCell ref="B12:S12"/>
    <mergeCell ref="B13:S13"/>
    <mergeCell ref="B14:S14"/>
    <mergeCell ref="B15:S15"/>
    <mergeCell ref="P27:S27"/>
    <mergeCell ref="T17:W17"/>
    <mergeCell ref="T23:W23"/>
    <mergeCell ref="T24:W24"/>
    <mergeCell ref="T25:W25"/>
    <mergeCell ref="B25:S25"/>
    <mergeCell ref="B20:S20"/>
    <mergeCell ref="B24:S24"/>
    <mergeCell ref="B17:S17"/>
    <mergeCell ref="B18:S18"/>
    <mergeCell ref="B22:S22"/>
    <mergeCell ref="B23:S23"/>
    <mergeCell ref="B19:S19"/>
    <mergeCell ref="B26:S26"/>
    <mergeCell ref="T27:W27"/>
    <mergeCell ref="T21:W21"/>
    <mergeCell ref="T26:W26"/>
    <mergeCell ref="T22:W22"/>
    <mergeCell ref="T18:W18"/>
    <mergeCell ref="T19:W19"/>
    <mergeCell ref="T20:W20"/>
    <mergeCell ref="X15:AA15"/>
    <mergeCell ref="X23:AA23"/>
    <mergeCell ref="X24:AA24"/>
    <mergeCell ref="X25:AA25"/>
    <mergeCell ref="X26:AA26"/>
    <mergeCell ref="X17:AA17"/>
    <mergeCell ref="X18:AA18"/>
    <mergeCell ref="X19:AA19"/>
    <mergeCell ref="X20:AA20"/>
    <mergeCell ref="X21:AA21"/>
    <mergeCell ref="X22:AA22"/>
  </mergeCells>
  <phoneticPr fontId="0" type="noConversion"/>
  <conditionalFormatting sqref="C46 W46:Y46 C65 E46 G46 I46 K46 M46 O46 Q46 U46 S46 AC84 W65:Y65 E65 G65 I65 K65 M65 O65 Q65 U65 S65 AC65 AA65 AA46 C84 W84:Y84 E84 G84 I84 K84 M84 O84 Q84 U84 S84 AA84 AC46 C103 AC122 W103:Y103 E103 G103 I103 K103 M103 O103 Q103 U103 S103 AC103 AA103 C122 W122:Y122 E122 G122 I122 K122 M122 O122 Q122 U122 S122 AA122">
    <cfRule type="expression" dxfId="639" priority="1" stopIfTrue="1">
      <formula>C30=""</formula>
    </cfRule>
  </conditionalFormatting>
  <conditionalFormatting sqref="B52:E63 B51:C51 H54:I63 J55:K63 L56:M63 N57:O63 P58:Q63 R59:S63 T60:U63 V61:W63 X62:Y63 Z63:AA63 F53:G63 Z82:AA82 F72:G82 H73:I82 J74:K82 L75:M82 N76:O82 P77:Q82 R78:S82 T79:U82 V80:W82 X81:Y82 B71:E82 B70:C70 B90:E101 B89:C89 H92:I101 J93:K101 L94:M101 N95:O101 P96:Q101 R97:S101 T98:U101 V99:W101 X100:Y101 Z101:AA101 F91:G101 Z120:AA120 F110:G120 H111:I120 J112:K120 L113:M120 N114:O120 P115:Q120 R116:S120 T117:U120 V118:W120 X119:Y120 B109:E120 B108:C108 B33:E44 B32:C32 H35:I44 J36:K44 L37:M44 N38:O44 P39:Q44 R40:S44 T41:U44 V42:W44 X43:Y44 Z44:AA44 F34:G44">
    <cfRule type="expression" dxfId="638" priority="2" stopIfTrue="1">
      <formula>AND($A32&lt;&gt;"",$A33="")</formula>
    </cfRule>
    <cfRule type="expression" dxfId="637" priority="3" stopIfTrue="1">
      <formula>$A32=""</formula>
    </cfRule>
  </conditionalFormatting>
  <conditionalFormatting sqref="B50 D50:D51 F50:F52 H50:H53 J50:J54 L50:L55 N50:N56 P50:P57 R50:R58 T50:T59 V50:V60 X50:X61 Z50:Z62 AB50:AB63">
    <cfRule type="expression" dxfId="636" priority="4" stopIfTrue="1">
      <formula>AND(OR($A50="",C$49=""),$AE50&lt;&gt;"")</formula>
    </cfRule>
    <cfRule type="expression" dxfId="635" priority="5" stopIfTrue="1">
      <formula>OR($A50="",C$49="")</formula>
    </cfRule>
  </conditionalFormatting>
  <conditionalFormatting sqref="C50 E50:E51 G50:G52 I50:I53 K50:K54 M50:M55 O50:O56 Q50:Q57 S50:S58 U50:U59 W50:W60 Y50:Y61 AA50:AA62 AC50:AC63 C88 E88:E89 G88:G90 I88:I91 K88:K92 M88:M93 O88:O94 Q88:Q95 S88:S96 U88:U97 W88:W98 Y88:Y99 AA88:AA100 AC88:AC101">
    <cfRule type="expression" dxfId="634" priority="6" stopIfTrue="1">
      <formula>AND(OR($A50="",C$49=""),$AE50&lt;&gt;"")</formula>
    </cfRule>
    <cfRule type="expression" dxfId="633" priority="7" stopIfTrue="1">
      <formula>C$49=""</formula>
    </cfRule>
  </conditionalFormatting>
  <conditionalFormatting sqref="B69 F69:F71 D69:D70 H69:H72 J69:J73 L69:L74 N69:N75 P69:P76 R69:R77 T69:T78 V69:V79 X69:X80 Z69:Z81 AB69:AB82 X118">
    <cfRule type="expression" dxfId="632" priority="8" stopIfTrue="1">
      <formula>AND(OR($A69="",C$68=""),$AE69&lt;&gt;"")</formula>
    </cfRule>
    <cfRule type="expression" dxfId="631" priority="9" stopIfTrue="1">
      <formula>OR($A69="",C$68="")</formula>
    </cfRule>
  </conditionalFormatting>
  <conditionalFormatting sqref="C69 G69:G71 E69:E70 I69:I72 K69:K73 M69:M74 O69:O75 Q69:Q76 S69:S77 U69:U78 W69:W79 Y69:Y80 AA69:AA81 AC69:AC82 C107 G107:G109 E107:E108 I107:I110 K107:K111 M107:M112 O107:O113 Q107:Q114 S107:S115 U107:U116 W107:W117 Y107:Y118 AA107:AA119 AC107:AC120">
    <cfRule type="expression" dxfId="630" priority="10" stopIfTrue="1">
      <formula>AND(OR($A69="",C$68=""),$AE69&lt;&gt;"")</formula>
    </cfRule>
    <cfRule type="expression" dxfId="629" priority="11" stopIfTrue="1">
      <formula>C$68=""</formula>
    </cfRule>
  </conditionalFormatting>
  <conditionalFormatting sqref="B88 D88:D89 F88:F90 H88:H91 J88:J92 L88:L93 N88:N94 P88:P95 R88:R96 T88:T97 V88:V98 X88:X99 Z88:Z100 AB88:AB101">
    <cfRule type="expression" dxfId="628" priority="12" stopIfTrue="1">
      <formula>AND(OR($A88="",C$87=""),$AE88&lt;&gt;"")</formula>
    </cfRule>
    <cfRule type="expression" dxfId="627" priority="13" stopIfTrue="1">
      <formula>OR($A88="",C$87="")</formula>
    </cfRule>
  </conditionalFormatting>
  <conditionalFormatting sqref="B107 D107:D108 F107:F109 H107:H110 J107:J111 L107:L112 N107:N113 P107:P114 R107:R115 T107:T116 V107:V117 X107:X117 Z107:Z119 AB107:AB120">
    <cfRule type="expression" dxfId="626" priority="14" stopIfTrue="1">
      <formula>AND(OR($A107="",C$106=""),$AE107&lt;&gt;"")</formula>
    </cfRule>
    <cfRule type="expression" dxfId="625" priority="15" stopIfTrue="1">
      <formula>OR($A107="",C$106="")</formula>
    </cfRule>
  </conditionalFormatting>
  <conditionalFormatting sqref="B31 D31:D32 R31:R39 AB31:AB44 Z31:Z43 X31:X42 V31:V41 T31:T40 P31:P38 N31:N37 L31:L36 J31:J35 H31:H34 F31:F33">
    <cfRule type="expression" dxfId="624" priority="16" stopIfTrue="1">
      <formula>AND(OR($A31="",C$30=""),$AE31&lt;&gt;"")</formula>
    </cfRule>
    <cfRule type="expression" dxfId="623" priority="17" stopIfTrue="1">
      <formula>OR($A31="",C$30="")</formula>
    </cfRule>
  </conditionalFormatting>
  <conditionalFormatting sqref="C31 E31:E32 S31:S39 AC31:AC44 AA31:AA43 Y31:Y42 W31:W41 U31:U40 Q31:Q38 O31:O37 M31:M36 K31:K35 I31:I34 G31:G33">
    <cfRule type="expression" dxfId="622" priority="18" stopIfTrue="1">
      <formula>AND(OR($A31="",C$30=""),$AE31&lt;&gt;"")</formula>
    </cfRule>
    <cfRule type="expression" dxfId="621" priority="19" stopIfTrue="1">
      <formula>C$30=""</formula>
    </cfRule>
  </conditionalFormatting>
  <conditionalFormatting sqref="A31:A45 A107:A121 AE107:AE120 B106:AC106 AE88:AE101 A88:A102 B87:AC87 A69:A83 B68:AC68 AE69:AE82 AE50:AE63 B49:AC49 A50:A64 AE31:AE44 B30:AC30">
    <cfRule type="cellIs" dxfId="620" priority="20" stopIfTrue="1" operator="equal">
      <formula>""</formula>
    </cfRule>
  </conditionalFormatting>
  <hyperlinks>
    <hyperlink ref="A1" location="Anagrafica!A1" display="Torna alla scheda Anagrafica" xr:uid="{00000000-0004-0000-3D00-000000000000}"/>
  </hyperlinks>
  <pageMargins left="0.39370078740157483" right="0.39370078740157483" top="0.39370078740157483" bottom="0.78740157480314965" header="0.51181102362204722" footer="0.39370078740157483"/>
  <pageSetup paperSize="9" scale="42" orientation="portrait" r:id="rId1"/>
  <headerFooter alignWithMargins="0">
    <oddFooter>&amp;L&amp;"Arial Narrow,Normale"&amp;8&amp;D&amp;R&amp;"Arial Narrow,Normale"&amp;A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Foglio13">
    <tabColor indexed="17"/>
    <pageSetUpPr fitToPage="1"/>
  </sheetPr>
  <dimension ref="A1:AI123"/>
  <sheetViews>
    <sheetView showGridLines="0" view="pageBreakPreview" zoomScaleNormal="100" workbookViewId="0">
      <selection activeCell="U38" sqref="U38"/>
    </sheetView>
  </sheetViews>
  <sheetFormatPr defaultColWidth="9.140625" defaultRowHeight="12.75" x14ac:dyDescent="0.2"/>
  <cols>
    <col min="1" max="2" width="3.85546875" style="3" customWidth="1"/>
    <col min="3" max="3" width="3.85546875" style="5" bestFit="1" customWidth="1"/>
    <col min="4" max="4" width="3.140625" style="3" customWidth="1"/>
    <col min="5" max="31" width="3" style="3" customWidth="1"/>
    <col min="32" max="32" width="2.42578125" style="3" customWidth="1"/>
    <col min="33" max="33" width="3.5703125" style="26" customWidth="1"/>
    <col min="34" max="35" width="10.85546875" style="3" customWidth="1"/>
    <col min="36" max="43" width="3" style="3" customWidth="1"/>
    <col min="44" max="44" width="3.140625" style="3" customWidth="1"/>
    <col min="45" max="16384" width="9.140625" style="3"/>
  </cols>
  <sheetData>
    <row r="1" spans="1:35" ht="26.25" customHeight="1" x14ac:dyDescent="0.2">
      <c r="A1" s="353" t="s">
        <v>21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</row>
    <row r="2" spans="1:35" s="30" customFormat="1" ht="13.5" x14ac:dyDescent="0.25">
      <c r="A2" s="45" t="s">
        <v>16</v>
      </c>
      <c r="B2" s="46"/>
      <c r="C2" s="47"/>
      <c r="D2" s="48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9"/>
      <c r="AH2" s="49"/>
      <c r="AI2" s="49"/>
    </row>
    <row r="3" spans="1:35" s="31" customFormat="1" ht="13.5" x14ac:dyDescent="0.25">
      <c r="A3" s="50"/>
      <c r="B3" s="50"/>
      <c r="C3" s="51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</row>
    <row r="4" spans="1:35" s="9" customFormat="1" ht="6" customHeight="1" x14ac:dyDescent="0.3">
      <c r="A4" s="52"/>
      <c r="B4" s="52"/>
      <c r="C4" s="53"/>
      <c r="D4" s="54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</row>
    <row r="5" spans="1:35" s="9" customFormat="1" ht="39.75" customHeight="1" x14ac:dyDescent="0.3">
      <c r="A5" s="411" t="str">
        <f>IF(Anagrafica!A3&lt;&gt;"",Anagrafica!A3,"")</f>
        <v>CDC ___/______/______ ANNO_______ (agg. P se plurien.) 
TITOLO DEL CDC______________________________</v>
      </c>
      <c r="B5" s="411"/>
      <c r="C5" s="411"/>
      <c r="D5" s="411"/>
      <c r="E5" s="411"/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  <c r="Q5" s="411"/>
      <c r="R5" s="411"/>
      <c r="S5" s="411"/>
      <c r="T5" s="411"/>
      <c r="U5" s="411"/>
      <c r="V5" s="411"/>
      <c r="W5" s="411"/>
      <c r="X5" s="411"/>
      <c r="Y5" s="411"/>
      <c r="Z5" s="411"/>
      <c r="AA5" s="411"/>
      <c r="AB5" s="411"/>
      <c r="AC5" s="411"/>
      <c r="AD5" s="411"/>
      <c r="AE5" s="411"/>
      <c r="AF5" s="411"/>
      <c r="AG5" s="411"/>
      <c r="AH5" s="411"/>
      <c r="AI5" s="411"/>
    </row>
    <row r="6" spans="1:35" s="9" customFormat="1" ht="20.25" x14ac:dyDescent="0.3">
      <c r="A6" s="33"/>
      <c r="B6" s="33"/>
      <c r="C6" s="58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</row>
    <row r="7" spans="1:35" s="9" customFormat="1" ht="20.25" x14ac:dyDescent="0.3">
      <c r="C7" s="10"/>
      <c r="D7" s="11"/>
    </row>
    <row r="8" spans="1:35" s="1" customFormat="1" ht="18.75" x14ac:dyDescent="0.3">
      <c r="A8" s="354" t="str">
        <f>"Criterio: "&amp; Anagrafica!A67&amp;" - "&amp;Anagrafica!B67</f>
        <v xml:space="preserve">Criterio:  - </v>
      </c>
      <c r="B8" s="354"/>
      <c r="C8" s="354"/>
      <c r="D8" s="354"/>
      <c r="E8" s="354"/>
      <c r="F8" s="354"/>
      <c r="G8" s="354"/>
      <c r="H8" s="354"/>
      <c r="I8" s="354"/>
      <c r="J8" s="354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4"/>
      <c r="Y8" s="354"/>
      <c r="Z8" s="354"/>
      <c r="AA8" s="354"/>
      <c r="AB8" s="354"/>
      <c r="AC8" s="354"/>
      <c r="AD8" s="354"/>
      <c r="AE8" s="354"/>
      <c r="AF8" s="354"/>
      <c r="AG8" s="354"/>
      <c r="AH8" s="65" t="s">
        <v>3</v>
      </c>
      <c r="AI8" s="80" t="str">
        <f>IF(+Anagrafica!C67&lt;&gt;"",Anagrafica!C67,"")</f>
        <v/>
      </c>
    </row>
    <row r="9" spans="1:35" s="1" customFormat="1" ht="24" customHeight="1" x14ac:dyDescent="0.3">
      <c r="A9" s="416"/>
      <c r="B9" s="416"/>
      <c r="C9" s="416"/>
      <c r="D9" s="416"/>
      <c r="E9" s="416"/>
      <c r="F9" s="416"/>
      <c r="G9" s="416"/>
      <c r="H9" s="416"/>
      <c r="I9" s="416"/>
      <c r="J9" s="416"/>
      <c r="K9" s="416"/>
      <c r="L9" s="416"/>
      <c r="M9" s="416"/>
      <c r="N9" s="416"/>
      <c r="O9" s="416"/>
      <c r="P9" s="416"/>
      <c r="Q9" s="416"/>
      <c r="R9" s="416"/>
      <c r="S9" s="416"/>
      <c r="T9" s="416"/>
      <c r="U9" s="416"/>
      <c r="V9" s="416"/>
      <c r="W9" s="416"/>
      <c r="X9" s="416"/>
      <c r="Y9" s="416"/>
      <c r="Z9" s="416"/>
      <c r="AA9" s="416"/>
      <c r="AB9" s="416"/>
      <c r="AC9" s="416"/>
      <c r="AD9" s="416"/>
      <c r="AE9" s="416"/>
      <c r="AF9" s="416"/>
      <c r="AG9" s="416"/>
      <c r="AH9" s="65"/>
      <c r="AI9" s="81"/>
    </row>
    <row r="10" spans="1:35" ht="18" x14ac:dyDescent="0.25">
      <c r="B10" s="1"/>
      <c r="D10" s="1"/>
      <c r="AB10" s="4"/>
      <c r="AC10" s="4"/>
      <c r="AD10" s="4"/>
      <c r="AE10" s="4"/>
    </row>
    <row r="11" spans="1:35" ht="29.25" customHeight="1" x14ac:dyDescent="0.2">
      <c r="A11" s="385" t="s">
        <v>17</v>
      </c>
      <c r="B11" s="385"/>
      <c r="C11" s="385"/>
      <c r="D11" s="385"/>
      <c r="E11" s="385"/>
      <c r="F11" s="385"/>
      <c r="G11" s="385"/>
      <c r="H11" s="385"/>
      <c r="I11" s="385"/>
      <c r="J11" s="385"/>
      <c r="K11" s="385"/>
      <c r="L11" s="385"/>
      <c r="M11" s="385"/>
      <c r="N11" s="385"/>
      <c r="O11" s="385"/>
      <c r="P11" s="385"/>
      <c r="Q11" s="385"/>
      <c r="R11" s="385"/>
      <c r="S11" s="385"/>
      <c r="T11" s="385" t="s">
        <v>23</v>
      </c>
      <c r="U11" s="385"/>
      <c r="V11" s="385"/>
      <c r="W11" s="385"/>
      <c r="X11" s="385" t="s">
        <v>25</v>
      </c>
      <c r="Y11" s="385"/>
      <c r="Z11" s="385"/>
      <c r="AA11" s="385"/>
      <c r="AB11" s="385" t="s">
        <v>24</v>
      </c>
      <c r="AC11" s="385"/>
      <c r="AD11" s="385"/>
      <c r="AE11" s="385"/>
      <c r="AF11" s="26"/>
      <c r="AI11" s="21" t="s">
        <v>19</v>
      </c>
    </row>
    <row r="12" spans="1:35" ht="16.5" x14ac:dyDescent="0.3">
      <c r="A12" s="61" t="str">
        <f>IF($AI$8&lt;&gt;"",IF(Anagrafica!A99&lt;&gt;"",Anagrafica!A99,""),"")</f>
        <v/>
      </c>
      <c r="B12" s="409" t="str">
        <f>IF(A12&lt;&gt;"",IF(Anagrafica!B99&lt;&gt;"",Anagrafica!B99,""),"")</f>
        <v/>
      </c>
      <c r="C12" s="409"/>
      <c r="D12" s="409"/>
      <c r="E12" s="409"/>
      <c r="F12" s="409"/>
      <c r="G12" s="409"/>
      <c r="H12" s="409"/>
      <c r="I12" s="409"/>
      <c r="J12" s="409"/>
      <c r="K12" s="409"/>
      <c r="L12" s="409"/>
      <c r="M12" s="409"/>
      <c r="N12" s="409"/>
      <c r="O12" s="409"/>
      <c r="P12" s="409"/>
      <c r="Q12" s="409"/>
      <c r="R12" s="409"/>
      <c r="S12" s="410"/>
      <c r="T12" s="372" t="str">
        <f>IF(A12&lt;&gt;"",IF(AI31&lt;&gt;"",AI31,0)+IF(AI50&lt;&gt;"",AI50,0)+IF(AI69&lt;&gt;"",AI69,0)+IF(AI88&lt;&gt;"",AI88,0)+IF(AI107&lt;&gt;"",AI107,0),"")</f>
        <v/>
      </c>
      <c r="U12" s="373"/>
      <c r="V12" s="373"/>
      <c r="W12" s="373"/>
      <c r="X12" s="372" t="str">
        <f>IF(T12&lt;&gt;"",ROUND(T12/COUNTA(Anagrafica!$B$89:$C$93),3),"")</f>
        <v/>
      </c>
      <c r="Y12" s="373"/>
      <c r="Z12" s="373"/>
      <c r="AA12" s="390"/>
      <c r="AB12" s="372" t="str">
        <f>IF(T12="","",IF(T12&gt;0,ROUND(X12/LARGE($X$12:$AA$26,1),3),0))</f>
        <v/>
      </c>
      <c r="AC12" s="373"/>
      <c r="AD12" s="373"/>
      <c r="AE12" s="390"/>
      <c r="AF12" s="94"/>
      <c r="AG12" s="94"/>
      <c r="AH12" s="95"/>
      <c r="AI12" s="85" t="str">
        <f t="shared" ref="AI12:AI26" si="0">IF(AB12&lt;&gt;"",IF(AB12&gt;0,ROUND(AB12*IF($AI$9&lt;&gt;"",$AI$9,$AI$8),3),0),"")</f>
        <v/>
      </c>
    </row>
    <row r="13" spans="1:35" ht="16.5" x14ac:dyDescent="0.3">
      <c r="A13" s="62" t="str">
        <f>IF($AI$8&lt;&gt;"",IF(Anagrafica!A100&lt;&gt;"",Anagrafica!A100,""),"")</f>
        <v/>
      </c>
      <c r="B13" s="374" t="str">
        <f>IF(A13&lt;&gt;"",IF(Anagrafica!B100&lt;&gt;"",Anagrafica!B100,""),"")</f>
        <v/>
      </c>
      <c r="C13" s="374"/>
      <c r="D13" s="374"/>
      <c r="E13" s="374"/>
      <c r="F13" s="374"/>
      <c r="G13" s="374"/>
      <c r="H13" s="374"/>
      <c r="I13" s="374"/>
      <c r="J13" s="374"/>
      <c r="K13" s="374"/>
      <c r="L13" s="374"/>
      <c r="M13" s="374"/>
      <c r="N13" s="374"/>
      <c r="O13" s="374"/>
      <c r="P13" s="374"/>
      <c r="Q13" s="374"/>
      <c r="R13" s="374"/>
      <c r="S13" s="376"/>
      <c r="T13" s="401" t="str">
        <f t="shared" ref="T13:T26" si="1">IF(A13&lt;&gt;"",IF(AI32&lt;&gt;"",AI32,0)+IF(AI51&lt;&gt;"",AI51,0)+IF(AI70&lt;&gt;"",AI70,0)+IF(AI89&lt;&gt;"",AI89,0)+IF(AI108&lt;&gt;"",AI108,0),"")</f>
        <v/>
      </c>
      <c r="U13" s="402"/>
      <c r="V13" s="402"/>
      <c r="W13" s="402"/>
      <c r="X13" s="401" t="str">
        <f>IF(T13&lt;&gt;"",ROUND(T13/COUNTA(Anagrafica!$B$89:$C$93),3),"")</f>
        <v/>
      </c>
      <c r="Y13" s="402"/>
      <c r="Z13" s="402"/>
      <c r="AA13" s="403"/>
      <c r="AB13" s="401" t="str">
        <f t="shared" ref="AB13:AB26" si="2">IF(T13="","",IF(T13&gt;0,ROUND(X13/LARGE($X$12:$AA$26,1),3),0))</f>
        <v/>
      </c>
      <c r="AC13" s="402"/>
      <c r="AD13" s="402"/>
      <c r="AE13" s="403"/>
      <c r="AF13" s="96"/>
      <c r="AG13" s="96"/>
      <c r="AH13" s="97"/>
      <c r="AI13" s="86" t="str">
        <f t="shared" si="0"/>
        <v/>
      </c>
    </row>
    <row r="14" spans="1:35" ht="16.5" x14ac:dyDescent="0.3">
      <c r="A14" s="62" t="str">
        <f>IF($AI$8&lt;&gt;"",IF(Anagrafica!A101&lt;&gt;"",Anagrafica!A101,""),"")</f>
        <v/>
      </c>
      <c r="B14" s="374" t="str">
        <f>IF(A14&lt;&gt;"",IF(Anagrafica!B101&lt;&gt;"",Anagrafica!B101,""),"")</f>
        <v/>
      </c>
      <c r="C14" s="374"/>
      <c r="D14" s="374"/>
      <c r="E14" s="374"/>
      <c r="F14" s="374"/>
      <c r="G14" s="374"/>
      <c r="H14" s="374"/>
      <c r="I14" s="374"/>
      <c r="J14" s="374"/>
      <c r="K14" s="374"/>
      <c r="L14" s="374"/>
      <c r="M14" s="374"/>
      <c r="N14" s="374"/>
      <c r="O14" s="374"/>
      <c r="P14" s="374"/>
      <c r="Q14" s="374"/>
      <c r="R14" s="374"/>
      <c r="S14" s="376"/>
      <c r="T14" s="401" t="str">
        <f t="shared" si="1"/>
        <v/>
      </c>
      <c r="U14" s="402"/>
      <c r="V14" s="402"/>
      <c r="W14" s="402"/>
      <c r="X14" s="401" t="str">
        <f>IF(T14&lt;&gt;"",ROUND(T14/COUNTA(Anagrafica!$B$89:$C$93),3),"")</f>
        <v/>
      </c>
      <c r="Y14" s="402"/>
      <c r="Z14" s="402"/>
      <c r="AA14" s="403"/>
      <c r="AB14" s="401" t="str">
        <f t="shared" si="2"/>
        <v/>
      </c>
      <c r="AC14" s="402"/>
      <c r="AD14" s="402"/>
      <c r="AE14" s="403"/>
      <c r="AF14" s="96"/>
      <c r="AG14" s="96"/>
      <c r="AH14" s="97"/>
      <c r="AI14" s="86" t="str">
        <f t="shared" si="0"/>
        <v/>
      </c>
    </row>
    <row r="15" spans="1:35" ht="16.5" x14ac:dyDescent="0.3">
      <c r="A15" s="62" t="str">
        <f>IF($AI$8&lt;&gt;"",IF(Anagrafica!A102&lt;&gt;"",Anagrafica!A102,""),"")</f>
        <v/>
      </c>
      <c r="B15" s="374" t="str">
        <f>IF(A15&lt;&gt;"",IF(Anagrafica!B102&lt;&gt;"",Anagrafica!B102,""),"")</f>
        <v/>
      </c>
      <c r="C15" s="374"/>
      <c r="D15" s="374"/>
      <c r="E15" s="374"/>
      <c r="F15" s="374"/>
      <c r="G15" s="374"/>
      <c r="H15" s="374"/>
      <c r="I15" s="374"/>
      <c r="J15" s="374"/>
      <c r="K15" s="374"/>
      <c r="L15" s="374"/>
      <c r="M15" s="374"/>
      <c r="N15" s="374"/>
      <c r="O15" s="374"/>
      <c r="P15" s="374"/>
      <c r="Q15" s="374"/>
      <c r="R15" s="374"/>
      <c r="S15" s="376"/>
      <c r="T15" s="401" t="str">
        <f t="shared" si="1"/>
        <v/>
      </c>
      <c r="U15" s="402"/>
      <c r="V15" s="402"/>
      <c r="W15" s="402"/>
      <c r="X15" s="401" t="str">
        <f>IF(T15&lt;&gt;"",ROUND(T15/COUNTA(Anagrafica!$B$89:$C$93),3),"")</f>
        <v/>
      </c>
      <c r="Y15" s="402"/>
      <c r="Z15" s="402"/>
      <c r="AA15" s="403"/>
      <c r="AB15" s="401" t="str">
        <f t="shared" si="2"/>
        <v/>
      </c>
      <c r="AC15" s="402"/>
      <c r="AD15" s="402"/>
      <c r="AE15" s="403"/>
      <c r="AF15" s="96"/>
      <c r="AG15" s="96"/>
      <c r="AH15" s="97"/>
      <c r="AI15" s="86" t="str">
        <f t="shared" si="0"/>
        <v/>
      </c>
    </row>
    <row r="16" spans="1:35" ht="16.5" x14ac:dyDescent="0.3">
      <c r="A16" s="62" t="str">
        <f>IF($AI$8&lt;&gt;"",IF(Anagrafica!A103&lt;&gt;"",Anagrafica!A103,""),"")</f>
        <v/>
      </c>
      <c r="B16" s="374" t="str">
        <f>IF(A16&lt;&gt;"",IF(Anagrafica!B103&lt;&gt;"",Anagrafica!B103,""),"")</f>
        <v/>
      </c>
      <c r="C16" s="374"/>
      <c r="D16" s="374"/>
      <c r="E16" s="374"/>
      <c r="F16" s="374"/>
      <c r="G16" s="374"/>
      <c r="H16" s="374"/>
      <c r="I16" s="374"/>
      <c r="J16" s="374"/>
      <c r="K16" s="374"/>
      <c r="L16" s="374"/>
      <c r="M16" s="374"/>
      <c r="N16" s="374"/>
      <c r="O16" s="374"/>
      <c r="P16" s="374"/>
      <c r="Q16" s="374"/>
      <c r="R16" s="374"/>
      <c r="S16" s="376"/>
      <c r="T16" s="401" t="str">
        <f t="shared" si="1"/>
        <v/>
      </c>
      <c r="U16" s="402"/>
      <c r="V16" s="402"/>
      <c r="W16" s="402"/>
      <c r="X16" s="401" t="str">
        <f>IF(T16&lt;&gt;"",ROUND(T16/COUNTA(Anagrafica!$B$89:$C$93),3),"")</f>
        <v/>
      </c>
      <c r="Y16" s="402"/>
      <c r="Z16" s="402"/>
      <c r="AA16" s="403"/>
      <c r="AB16" s="401" t="str">
        <f t="shared" si="2"/>
        <v/>
      </c>
      <c r="AC16" s="402"/>
      <c r="AD16" s="402"/>
      <c r="AE16" s="403"/>
      <c r="AF16" s="96"/>
      <c r="AG16" s="96"/>
      <c r="AH16" s="97"/>
      <c r="AI16" s="86" t="str">
        <f t="shared" si="0"/>
        <v/>
      </c>
    </row>
    <row r="17" spans="1:35" ht="16.5" x14ac:dyDescent="0.3">
      <c r="A17" s="62" t="str">
        <f>IF($AI$8&lt;&gt;"",IF(Anagrafica!A104&lt;&gt;"",Anagrafica!A104,""),"")</f>
        <v/>
      </c>
      <c r="B17" s="374" t="str">
        <f>IF(A17&lt;&gt;"",IF(Anagrafica!B104&lt;&gt;"",Anagrafica!B104,""),"")</f>
        <v/>
      </c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4"/>
      <c r="N17" s="374"/>
      <c r="O17" s="374"/>
      <c r="P17" s="374"/>
      <c r="Q17" s="374"/>
      <c r="R17" s="374"/>
      <c r="S17" s="376"/>
      <c r="T17" s="401" t="str">
        <f t="shared" si="1"/>
        <v/>
      </c>
      <c r="U17" s="402"/>
      <c r="V17" s="402"/>
      <c r="W17" s="402"/>
      <c r="X17" s="401" t="str">
        <f>IF(T17&lt;&gt;"",ROUND(T17/COUNTA(Anagrafica!$B$89:$C$93),3),"")</f>
        <v/>
      </c>
      <c r="Y17" s="402"/>
      <c r="Z17" s="402"/>
      <c r="AA17" s="403"/>
      <c r="AB17" s="401" t="str">
        <f t="shared" si="2"/>
        <v/>
      </c>
      <c r="AC17" s="402"/>
      <c r="AD17" s="402"/>
      <c r="AE17" s="403"/>
      <c r="AF17" s="96"/>
      <c r="AG17" s="96"/>
      <c r="AH17" s="97"/>
      <c r="AI17" s="86" t="str">
        <f t="shared" si="0"/>
        <v/>
      </c>
    </row>
    <row r="18" spans="1:35" ht="16.5" x14ac:dyDescent="0.3">
      <c r="A18" s="62" t="str">
        <f>IF($AI$8&lt;&gt;"",IF(Anagrafica!A105&lt;&gt;"",Anagrafica!A105,""),"")</f>
        <v/>
      </c>
      <c r="B18" s="374" t="str">
        <f>IF(A18&lt;&gt;"",IF(Anagrafica!B105&lt;&gt;"",Anagrafica!B105,""),"")</f>
        <v/>
      </c>
      <c r="C18" s="374"/>
      <c r="D18" s="374"/>
      <c r="E18" s="374"/>
      <c r="F18" s="374"/>
      <c r="G18" s="374"/>
      <c r="H18" s="374"/>
      <c r="I18" s="374"/>
      <c r="J18" s="374"/>
      <c r="K18" s="374"/>
      <c r="L18" s="374"/>
      <c r="M18" s="374"/>
      <c r="N18" s="374"/>
      <c r="O18" s="374"/>
      <c r="P18" s="374"/>
      <c r="Q18" s="374"/>
      <c r="R18" s="374"/>
      <c r="S18" s="376"/>
      <c r="T18" s="401" t="str">
        <f t="shared" si="1"/>
        <v/>
      </c>
      <c r="U18" s="402"/>
      <c r="V18" s="402"/>
      <c r="W18" s="402"/>
      <c r="X18" s="401" t="str">
        <f>IF(T18&lt;&gt;"",ROUND(T18/COUNTA(Anagrafica!$B$89:$C$93),3),"")</f>
        <v/>
      </c>
      <c r="Y18" s="402"/>
      <c r="Z18" s="402"/>
      <c r="AA18" s="403"/>
      <c r="AB18" s="401" t="str">
        <f t="shared" si="2"/>
        <v/>
      </c>
      <c r="AC18" s="402"/>
      <c r="AD18" s="402"/>
      <c r="AE18" s="403"/>
      <c r="AF18" s="96"/>
      <c r="AG18" s="96"/>
      <c r="AH18" s="97"/>
      <c r="AI18" s="86" t="str">
        <f t="shared" si="0"/>
        <v/>
      </c>
    </row>
    <row r="19" spans="1:35" ht="16.5" x14ac:dyDescent="0.3">
      <c r="A19" s="62" t="str">
        <f>IF($AI$8&lt;&gt;"",IF(Anagrafica!A106&lt;&gt;"",Anagrafica!A106,""),"")</f>
        <v/>
      </c>
      <c r="B19" s="374" t="str">
        <f>IF(A19&lt;&gt;"",IF(Anagrafica!B106&lt;&gt;"",Anagrafica!B106,""),"")</f>
        <v/>
      </c>
      <c r="C19" s="374"/>
      <c r="D19" s="374"/>
      <c r="E19" s="374"/>
      <c r="F19" s="374"/>
      <c r="G19" s="374"/>
      <c r="H19" s="374"/>
      <c r="I19" s="374"/>
      <c r="J19" s="374"/>
      <c r="K19" s="374"/>
      <c r="L19" s="374"/>
      <c r="M19" s="374"/>
      <c r="N19" s="374"/>
      <c r="O19" s="374"/>
      <c r="P19" s="374"/>
      <c r="Q19" s="374"/>
      <c r="R19" s="374"/>
      <c r="S19" s="376"/>
      <c r="T19" s="401" t="str">
        <f t="shared" si="1"/>
        <v/>
      </c>
      <c r="U19" s="402"/>
      <c r="V19" s="402"/>
      <c r="W19" s="402"/>
      <c r="X19" s="401" t="str">
        <f>IF(T19&lt;&gt;"",ROUND(T19/COUNTA(Anagrafica!$B$89:$C$93),3),"")</f>
        <v/>
      </c>
      <c r="Y19" s="402"/>
      <c r="Z19" s="402"/>
      <c r="AA19" s="403"/>
      <c r="AB19" s="401" t="str">
        <f t="shared" si="2"/>
        <v/>
      </c>
      <c r="AC19" s="402"/>
      <c r="AD19" s="402"/>
      <c r="AE19" s="403"/>
      <c r="AF19" s="96"/>
      <c r="AG19" s="96"/>
      <c r="AH19" s="97"/>
      <c r="AI19" s="86" t="str">
        <f t="shared" si="0"/>
        <v/>
      </c>
    </row>
    <row r="20" spans="1:35" ht="16.5" x14ac:dyDescent="0.3">
      <c r="A20" s="62" t="str">
        <f>IF($AI$8&lt;&gt;"",IF(Anagrafica!A107&lt;&gt;"",Anagrafica!A107,""),"")</f>
        <v/>
      </c>
      <c r="B20" s="374" t="str">
        <f>IF(A20&lt;&gt;"",IF(Anagrafica!B107&lt;&gt;"",Anagrafica!B107,""),"")</f>
        <v/>
      </c>
      <c r="C20" s="374"/>
      <c r="D20" s="374"/>
      <c r="E20" s="374"/>
      <c r="F20" s="374"/>
      <c r="G20" s="374"/>
      <c r="H20" s="374"/>
      <c r="I20" s="374"/>
      <c r="J20" s="374"/>
      <c r="K20" s="374"/>
      <c r="L20" s="374"/>
      <c r="M20" s="374"/>
      <c r="N20" s="374"/>
      <c r="O20" s="374"/>
      <c r="P20" s="374"/>
      <c r="Q20" s="374"/>
      <c r="R20" s="374"/>
      <c r="S20" s="376"/>
      <c r="T20" s="401" t="str">
        <f t="shared" si="1"/>
        <v/>
      </c>
      <c r="U20" s="402"/>
      <c r="V20" s="402"/>
      <c r="W20" s="402"/>
      <c r="X20" s="401" t="str">
        <f>IF(T20&lt;&gt;"",ROUND(T20/COUNTA(Anagrafica!$B$89:$C$93),3),"")</f>
        <v/>
      </c>
      <c r="Y20" s="402"/>
      <c r="Z20" s="402"/>
      <c r="AA20" s="403"/>
      <c r="AB20" s="401" t="str">
        <f t="shared" si="2"/>
        <v/>
      </c>
      <c r="AC20" s="402"/>
      <c r="AD20" s="402"/>
      <c r="AE20" s="403"/>
      <c r="AF20" s="96"/>
      <c r="AG20" s="96"/>
      <c r="AH20" s="97"/>
      <c r="AI20" s="86" t="str">
        <f t="shared" si="0"/>
        <v/>
      </c>
    </row>
    <row r="21" spans="1:35" ht="16.5" x14ac:dyDescent="0.3">
      <c r="A21" s="62" t="str">
        <f>IF($AI$8&lt;&gt;"",IF(Anagrafica!A108&lt;&gt;"",Anagrafica!A108,""),"")</f>
        <v/>
      </c>
      <c r="B21" s="374" t="str">
        <f>IF(A21&lt;&gt;"",IF(Anagrafica!B108&lt;&gt;"",Anagrafica!B108,""),"")</f>
        <v/>
      </c>
      <c r="C21" s="374"/>
      <c r="D21" s="374"/>
      <c r="E21" s="374"/>
      <c r="F21" s="374"/>
      <c r="G21" s="374"/>
      <c r="H21" s="374"/>
      <c r="I21" s="374"/>
      <c r="J21" s="374"/>
      <c r="K21" s="374"/>
      <c r="L21" s="374"/>
      <c r="M21" s="374"/>
      <c r="N21" s="374"/>
      <c r="O21" s="374"/>
      <c r="P21" s="374"/>
      <c r="Q21" s="374"/>
      <c r="R21" s="374"/>
      <c r="S21" s="376"/>
      <c r="T21" s="401" t="str">
        <f t="shared" si="1"/>
        <v/>
      </c>
      <c r="U21" s="402"/>
      <c r="V21" s="402"/>
      <c r="W21" s="402"/>
      <c r="X21" s="401" t="str">
        <f>IF(T21&lt;&gt;"",ROUND(T21/COUNTA(Anagrafica!$B$89:$C$93),3),"")</f>
        <v/>
      </c>
      <c r="Y21" s="402"/>
      <c r="Z21" s="402"/>
      <c r="AA21" s="403"/>
      <c r="AB21" s="401" t="str">
        <f t="shared" si="2"/>
        <v/>
      </c>
      <c r="AC21" s="402"/>
      <c r="AD21" s="402"/>
      <c r="AE21" s="403"/>
      <c r="AF21" s="96"/>
      <c r="AG21" s="96"/>
      <c r="AH21" s="97"/>
      <c r="AI21" s="86" t="str">
        <f t="shared" si="0"/>
        <v/>
      </c>
    </row>
    <row r="22" spans="1:35" ht="16.5" x14ac:dyDescent="0.3">
      <c r="A22" s="62" t="str">
        <f>IF($AI$8&lt;&gt;"",IF(Anagrafica!A109&lt;&gt;"",Anagrafica!A109,""),"")</f>
        <v/>
      </c>
      <c r="B22" s="374" t="str">
        <f>IF(A22&lt;&gt;"",IF(Anagrafica!B109&lt;&gt;"",Anagrafica!B109,""),"")</f>
        <v/>
      </c>
      <c r="C22" s="374"/>
      <c r="D22" s="374"/>
      <c r="E22" s="374"/>
      <c r="F22" s="374"/>
      <c r="G22" s="374"/>
      <c r="H22" s="374"/>
      <c r="I22" s="374"/>
      <c r="J22" s="374"/>
      <c r="K22" s="374"/>
      <c r="L22" s="374"/>
      <c r="M22" s="374"/>
      <c r="N22" s="374"/>
      <c r="O22" s="374"/>
      <c r="P22" s="374"/>
      <c r="Q22" s="374"/>
      <c r="R22" s="374"/>
      <c r="S22" s="376"/>
      <c r="T22" s="401" t="str">
        <f t="shared" si="1"/>
        <v/>
      </c>
      <c r="U22" s="402"/>
      <c r="V22" s="402"/>
      <c r="W22" s="402"/>
      <c r="X22" s="401" t="str">
        <f>IF(T22&lt;&gt;"",ROUND(T22/COUNTA(Anagrafica!$B$89:$C$93),3),"")</f>
        <v/>
      </c>
      <c r="Y22" s="402"/>
      <c r="Z22" s="402"/>
      <c r="AA22" s="403"/>
      <c r="AB22" s="401" t="str">
        <f t="shared" si="2"/>
        <v/>
      </c>
      <c r="AC22" s="402"/>
      <c r="AD22" s="402"/>
      <c r="AE22" s="403"/>
      <c r="AF22" s="96"/>
      <c r="AG22" s="96"/>
      <c r="AH22" s="97"/>
      <c r="AI22" s="86" t="str">
        <f t="shared" si="0"/>
        <v/>
      </c>
    </row>
    <row r="23" spans="1:35" ht="16.5" x14ac:dyDescent="0.3">
      <c r="A23" s="62" t="str">
        <f>IF($AI$8&lt;&gt;"",IF(Anagrafica!A110&lt;&gt;"",Anagrafica!A110,""),"")</f>
        <v/>
      </c>
      <c r="B23" s="374" t="str">
        <f>IF(A23&lt;&gt;"",IF(Anagrafica!B110&lt;&gt;"",Anagrafica!B110,""),"")</f>
        <v/>
      </c>
      <c r="C23" s="374"/>
      <c r="D23" s="374"/>
      <c r="E23" s="374"/>
      <c r="F23" s="374"/>
      <c r="G23" s="374"/>
      <c r="H23" s="374"/>
      <c r="I23" s="374"/>
      <c r="J23" s="374"/>
      <c r="K23" s="374"/>
      <c r="L23" s="374"/>
      <c r="M23" s="374"/>
      <c r="N23" s="374"/>
      <c r="O23" s="374"/>
      <c r="P23" s="374"/>
      <c r="Q23" s="374"/>
      <c r="R23" s="374"/>
      <c r="S23" s="376"/>
      <c r="T23" s="401" t="str">
        <f t="shared" si="1"/>
        <v/>
      </c>
      <c r="U23" s="402"/>
      <c r="V23" s="402"/>
      <c r="W23" s="402"/>
      <c r="X23" s="401" t="str">
        <f>IF(T23&lt;&gt;"",ROUND(T23/COUNTA(Anagrafica!$B$89:$C$93),3),"")</f>
        <v/>
      </c>
      <c r="Y23" s="402"/>
      <c r="Z23" s="402"/>
      <c r="AA23" s="403"/>
      <c r="AB23" s="401" t="str">
        <f t="shared" si="2"/>
        <v/>
      </c>
      <c r="AC23" s="402"/>
      <c r="AD23" s="402"/>
      <c r="AE23" s="403"/>
      <c r="AF23" s="96"/>
      <c r="AG23" s="96"/>
      <c r="AH23" s="97"/>
      <c r="AI23" s="86" t="str">
        <f t="shared" si="0"/>
        <v/>
      </c>
    </row>
    <row r="24" spans="1:35" ht="16.5" x14ac:dyDescent="0.3">
      <c r="A24" s="62" t="str">
        <f>IF($AI$8&lt;&gt;"",IF(Anagrafica!A111&lt;&gt;"",Anagrafica!A111,""),"")</f>
        <v/>
      </c>
      <c r="B24" s="374" t="str">
        <f>IF(A24&lt;&gt;"",IF(Anagrafica!B111&lt;&gt;"",Anagrafica!B111,""),"")</f>
        <v/>
      </c>
      <c r="C24" s="374"/>
      <c r="D24" s="374"/>
      <c r="E24" s="374"/>
      <c r="F24" s="374"/>
      <c r="G24" s="374"/>
      <c r="H24" s="374"/>
      <c r="I24" s="374"/>
      <c r="J24" s="374"/>
      <c r="K24" s="374"/>
      <c r="L24" s="374"/>
      <c r="M24" s="374"/>
      <c r="N24" s="374"/>
      <c r="O24" s="374"/>
      <c r="P24" s="374"/>
      <c r="Q24" s="374"/>
      <c r="R24" s="374"/>
      <c r="S24" s="376"/>
      <c r="T24" s="401" t="str">
        <f t="shared" si="1"/>
        <v/>
      </c>
      <c r="U24" s="402"/>
      <c r="V24" s="402"/>
      <c r="W24" s="402"/>
      <c r="X24" s="401" t="str">
        <f>IF(T24&lt;&gt;"",ROUND(T24/COUNTA(Anagrafica!$B$89:$C$93),3),"")</f>
        <v/>
      </c>
      <c r="Y24" s="402"/>
      <c r="Z24" s="402"/>
      <c r="AA24" s="403"/>
      <c r="AB24" s="401" t="str">
        <f t="shared" si="2"/>
        <v/>
      </c>
      <c r="AC24" s="402"/>
      <c r="AD24" s="402"/>
      <c r="AE24" s="403"/>
      <c r="AF24" s="96"/>
      <c r="AG24" s="96"/>
      <c r="AH24" s="97"/>
      <c r="AI24" s="86" t="str">
        <f t="shared" si="0"/>
        <v/>
      </c>
    </row>
    <row r="25" spans="1:35" ht="16.5" x14ac:dyDescent="0.3">
      <c r="A25" s="62" t="str">
        <f>IF($AI$8&lt;&gt;"",IF(Anagrafica!A112&lt;&gt;"",Anagrafica!A112,""),"")</f>
        <v/>
      </c>
      <c r="B25" s="374" t="str">
        <f>IF(A25&lt;&gt;"",IF(Anagrafica!B112&lt;&gt;"",Anagrafica!B112,""),"")</f>
        <v/>
      </c>
      <c r="C25" s="374"/>
      <c r="D25" s="374"/>
      <c r="E25" s="374"/>
      <c r="F25" s="374"/>
      <c r="G25" s="374"/>
      <c r="H25" s="374"/>
      <c r="I25" s="374"/>
      <c r="J25" s="374"/>
      <c r="K25" s="374"/>
      <c r="L25" s="374"/>
      <c r="M25" s="374"/>
      <c r="N25" s="374"/>
      <c r="O25" s="374"/>
      <c r="P25" s="374"/>
      <c r="Q25" s="374"/>
      <c r="R25" s="374"/>
      <c r="S25" s="376"/>
      <c r="T25" s="401" t="str">
        <f t="shared" si="1"/>
        <v/>
      </c>
      <c r="U25" s="402"/>
      <c r="V25" s="402"/>
      <c r="W25" s="402"/>
      <c r="X25" s="401" t="str">
        <f>IF(T25&lt;&gt;"",ROUND(T25/COUNTA(Anagrafica!$B$89:$C$93),3),"")</f>
        <v/>
      </c>
      <c r="Y25" s="402"/>
      <c r="Z25" s="402"/>
      <c r="AA25" s="403"/>
      <c r="AB25" s="401" t="str">
        <f t="shared" si="2"/>
        <v/>
      </c>
      <c r="AC25" s="402"/>
      <c r="AD25" s="402"/>
      <c r="AE25" s="403"/>
      <c r="AF25" s="96"/>
      <c r="AG25" s="96"/>
      <c r="AH25" s="97"/>
      <c r="AI25" s="86" t="str">
        <f t="shared" si="0"/>
        <v/>
      </c>
    </row>
    <row r="26" spans="1:35" ht="16.5" x14ac:dyDescent="0.3">
      <c r="A26" s="63" t="str">
        <f>IF($AI$8&lt;&gt;"",IF(Anagrafica!A113&lt;&gt;"",Anagrafica!A113,""),"")</f>
        <v/>
      </c>
      <c r="B26" s="379" t="str">
        <f>IF(A26&lt;&gt;"",IF(Anagrafica!B113&lt;&gt;"",Anagrafica!B113,""),"")</f>
        <v/>
      </c>
      <c r="C26" s="379"/>
      <c r="D26" s="379"/>
      <c r="E26" s="379"/>
      <c r="F26" s="379"/>
      <c r="G26" s="379"/>
      <c r="H26" s="379"/>
      <c r="I26" s="379"/>
      <c r="J26" s="379"/>
      <c r="K26" s="379"/>
      <c r="L26" s="379"/>
      <c r="M26" s="379"/>
      <c r="N26" s="379"/>
      <c r="O26" s="379"/>
      <c r="P26" s="379"/>
      <c r="Q26" s="379"/>
      <c r="R26" s="379"/>
      <c r="S26" s="380"/>
      <c r="T26" s="407" t="str">
        <f t="shared" si="1"/>
        <v/>
      </c>
      <c r="U26" s="408"/>
      <c r="V26" s="408"/>
      <c r="W26" s="408"/>
      <c r="X26" s="404" t="str">
        <f>IF(T26&lt;&gt;"",ROUND(T26/COUNTA(Anagrafica!$B$89:$C$93),3),"")</f>
        <v/>
      </c>
      <c r="Y26" s="405"/>
      <c r="Z26" s="405"/>
      <c r="AA26" s="406"/>
      <c r="AB26" s="404" t="str">
        <f t="shared" si="2"/>
        <v/>
      </c>
      <c r="AC26" s="405"/>
      <c r="AD26" s="405"/>
      <c r="AE26" s="406"/>
      <c r="AF26" s="96"/>
      <c r="AG26" s="96"/>
      <c r="AH26" s="97"/>
      <c r="AI26" s="87" t="str">
        <f t="shared" si="0"/>
        <v/>
      </c>
    </row>
    <row r="27" spans="1:35" x14ac:dyDescent="0.2">
      <c r="A27" s="42"/>
      <c r="B27" s="42"/>
      <c r="C27" s="9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378"/>
      <c r="Q27" s="378"/>
      <c r="R27" s="378"/>
      <c r="S27" s="378"/>
      <c r="T27" s="400"/>
      <c r="U27" s="400"/>
      <c r="V27" s="400"/>
      <c r="W27" s="400"/>
      <c r="X27" s="42"/>
      <c r="Y27" s="42"/>
      <c r="Z27" s="42"/>
      <c r="AA27" s="42"/>
      <c r="AB27" s="26"/>
      <c r="AC27" s="26"/>
      <c r="AD27" s="26"/>
      <c r="AE27" s="26"/>
      <c r="AF27" s="104"/>
      <c r="AG27" s="104"/>
      <c r="AH27" s="103"/>
      <c r="AI27" s="42"/>
    </row>
    <row r="29" spans="1:35" ht="18.75" x14ac:dyDescent="0.3">
      <c r="A29" s="19" t="str">
        <f>IF(Anagrafica!A89&lt;&gt;"",Anagrafica!A89&amp;" - "&amp;Anagrafica!B89,"")</f>
        <v>1 - Commissario 1</v>
      </c>
      <c r="B29" s="20"/>
      <c r="D29" s="1"/>
    </row>
    <row r="30" spans="1:35" s="5" customFormat="1" ht="13.5" customHeight="1" x14ac:dyDescent="0.2">
      <c r="A30" s="4" t="s">
        <v>10</v>
      </c>
      <c r="C30" s="60" t="str">
        <f>$A$13</f>
        <v/>
      </c>
      <c r="E30" s="60" t="str">
        <f>+$A$14</f>
        <v/>
      </c>
      <c r="G30" s="60" t="str">
        <f>+$A$15</f>
        <v/>
      </c>
      <c r="I30" s="60" t="str">
        <f>+$A$16</f>
        <v/>
      </c>
      <c r="K30" s="60" t="str">
        <f>+$A$17</f>
        <v/>
      </c>
      <c r="M30" s="60" t="str">
        <f>+$A$18</f>
        <v/>
      </c>
      <c r="O30" s="60" t="str">
        <f>+$A$19</f>
        <v/>
      </c>
      <c r="Q30" s="60" t="str">
        <f>+$A$20</f>
        <v/>
      </c>
      <c r="S30" s="60" t="str">
        <f>+$A$21</f>
        <v/>
      </c>
      <c r="U30" s="60" t="str">
        <f>+$A$22</f>
        <v/>
      </c>
      <c r="W30" s="60" t="str">
        <f>+$A$23</f>
        <v/>
      </c>
      <c r="Y30" s="60" t="str">
        <f>+$A$24</f>
        <v/>
      </c>
      <c r="AA30" s="60" t="str">
        <f>+$A$25</f>
        <v/>
      </c>
      <c r="AC30" s="60" t="str">
        <f>+$A$26</f>
        <v/>
      </c>
      <c r="AE30" s="26"/>
      <c r="AG30" s="4" t="s">
        <v>10</v>
      </c>
      <c r="AH30" s="5" t="s">
        <v>1</v>
      </c>
      <c r="AI30" s="5" t="s">
        <v>0</v>
      </c>
    </row>
    <row r="31" spans="1:35" ht="13.5" x14ac:dyDescent="0.25">
      <c r="A31" s="59" t="str">
        <f>+$A$12</f>
        <v/>
      </c>
      <c r="B31" s="22"/>
      <c r="C31" s="23"/>
      <c r="D31" s="22"/>
      <c r="E31" s="23"/>
      <c r="F31" s="22"/>
      <c r="G31" s="23"/>
      <c r="H31" s="22"/>
      <c r="I31" s="23"/>
      <c r="J31" s="22"/>
      <c r="K31" s="23"/>
      <c r="L31" s="22"/>
      <c r="M31" s="23"/>
      <c r="N31" s="22"/>
      <c r="O31" s="23"/>
      <c r="P31" s="22"/>
      <c r="Q31" s="23"/>
      <c r="R31" s="22"/>
      <c r="S31" s="23"/>
      <c r="T31" s="22"/>
      <c r="U31" s="23"/>
      <c r="V31" s="22"/>
      <c r="W31" s="23"/>
      <c r="X31" s="22"/>
      <c r="Y31" s="23"/>
      <c r="Z31" s="22"/>
      <c r="AA31" s="23"/>
      <c r="AB31" s="22"/>
      <c r="AC31" s="23"/>
      <c r="AE31" s="29" t="str">
        <f t="shared" ref="AE31:AE44" si="3">IF(OR(A31="",AND(A31&lt;&gt;"",A32="")),"",SUM(B31,D31,F31,H31,J31,L31,N31,P31,R31,T31,V31,X31,Z31,AB31))</f>
        <v/>
      </c>
      <c r="AG31" s="6" t="str">
        <f>+$A$12</f>
        <v/>
      </c>
      <c r="AH31" s="6" t="str">
        <f>IF(A31&lt;&gt;"",AE31,"")</f>
        <v/>
      </c>
      <c r="AI31" s="105" t="str">
        <f>IF(AH31="","",IF(AH31&gt;0,ROUND(AH31/LARGE(AH31:AH45,1),3),0))</f>
        <v/>
      </c>
    </row>
    <row r="32" spans="1:35" ht="13.5" x14ac:dyDescent="0.25">
      <c r="A32" s="59" t="str">
        <f>+$A$13</f>
        <v/>
      </c>
      <c r="B32" s="24"/>
      <c r="C32" s="24"/>
      <c r="D32" s="22"/>
      <c r="E32" s="23"/>
      <c r="F32" s="22"/>
      <c r="G32" s="23"/>
      <c r="H32" s="22"/>
      <c r="I32" s="23"/>
      <c r="J32" s="22"/>
      <c r="K32" s="23"/>
      <c r="L32" s="22"/>
      <c r="M32" s="23"/>
      <c r="N32" s="22"/>
      <c r="O32" s="23"/>
      <c r="P32" s="22"/>
      <c r="Q32" s="23"/>
      <c r="R32" s="22"/>
      <c r="S32" s="23"/>
      <c r="T32" s="22"/>
      <c r="U32" s="23"/>
      <c r="V32" s="22"/>
      <c r="W32" s="23"/>
      <c r="X32" s="22"/>
      <c r="Y32" s="23"/>
      <c r="Z32" s="22"/>
      <c r="AA32" s="23"/>
      <c r="AB32" s="22"/>
      <c r="AC32" s="23"/>
      <c r="AE32" s="29" t="str">
        <f t="shared" si="3"/>
        <v/>
      </c>
      <c r="AG32" s="7" t="str">
        <f>+$A$13</f>
        <v/>
      </c>
      <c r="AH32" s="7" t="str">
        <f>IF(A32&lt;&gt;"",IF(AE32&lt;&gt;"",AE32,0)+IF(C46&lt;&gt;"",C46,0),"")</f>
        <v/>
      </c>
      <c r="AI32" s="106" t="str">
        <f>IF(AH32="","",IF(AH32&gt;0,ROUND(AH32/LARGE(AH31:AH45,1),3),0))</f>
        <v/>
      </c>
    </row>
    <row r="33" spans="1:35" ht="13.5" x14ac:dyDescent="0.25">
      <c r="A33" s="59" t="str">
        <f>+$A$14</f>
        <v/>
      </c>
      <c r="B33" s="24"/>
      <c r="C33" s="24"/>
      <c r="D33" s="24"/>
      <c r="E33" s="24"/>
      <c r="F33" s="22"/>
      <c r="G33" s="23"/>
      <c r="H33" s="22"/>
      <c r="I33" s="23"/>
      <c r="J33" s="22"/>
      <c r="K33" s="23"/>
      <c r="L33" s="22"/>
      <c r="M33" s="23"/>
      <c r="N33" s="22"/>
      <c r="O33" s="23"/>
      <c r="P33" s="22"/>
      <c r="Q33" s="23"/>
      <c r="R33" s="22"/>
      <c r="S33" s="23"/>
      <c r="T33" s="22"/>
      <c r="U33" s="23"/>
      <c r="V33" s="22"/>
      <c r="W33" s="23"/>
      <c r="X33" s="22"/>
      <c r="Y33" s="23"/>
      <c r="Z33" s="22"/>
      <c r="AA33" s="23"/>
      <c r="AB33" s="22"/>
      <c r="AC33" s="23"/>
      <c r="AE33" s="29" t="str">
        <f t="shared" si="3"/>
        <v/>
      </c>
      <c r="AG33" s="7" t="str">
        <f>+$A$14</f>
        <v/>
      </c>
      <c r="AH33" s="7" t="str">
        <f>IF(A33&lt;&gt;"",IF(AE33&lt;&gt;"",AE33,0)+IF(E46&lt;&gt;"",E46,0),"")</f>
        <v/>
      </c>
      <c r="AI33" s="106" t="str">
        <f>IF(AH33="","",IF(AH33&gt;0,ROUND(AH33/LARGE(AH31:AH45,1),3),0))</f>
        <v/>
      </c>
    </row>
    <row r="34" spans="1:35" ht="13.5" x14ac:dyDescent="0.25">
      <c r="A34" s="59" t="str">
        <f>+$A$15</f>
        <v/>
      </c>
      <c r="B34" s="24"/>
      <c r="C34" s="24"/>
      <c r="D34" s="24"/>
      <c r="E34" s="24"/>
      <c r="F34" s="24"/>
      <c r="G34" s="24"/>
      <c r="H34" s="22"/>
      <c r="I34" s="23"/>
      <c r="J34" s="22"/>
      <c r="K34" s="23"/>
      <c r="L34" s="22"/>
      <c r="M34" s="23"/>
      <c r="N34" s="22"/>
      <c r="O34" s="23"/>
      <c r="P34" s="22"/>
      <c r="Q34" s="23"/>
      <c r="R34" s="22"/>
      <c r="S34" s="23"/>
      <c r="T34" s="22"/>
      <c r="U34" s="23"/>
      <c r="V34" s="22"/>
      <c r="W34" s="23"/>
      <c r="X34" s="22"/>
      <c r="Y34" s="23"/>
      <c r="Z34" s="22"/>
      <c r="AA34" s="23"/>
      <c r="AB34" s="22"/>
      <c r="AC34" s="23"/>
      <c r="AE34" s="29" t="str">
        <f t="shared" si="3"/>
        <v/>
      </c>
      <c r="AG34" s="7" t="str">
        <f>+$A$15</f>
        <v/>
      </c>
      <c r="AH34" s="7" t="str">
        <f>IF(A34&lt;&gt;"",IF(AE34&lt;&gt;"",AE34,0)+IF(G46&lt;&gt;"",G46,0),"")</f>
        <v/>
      </c>
      <c r="AI34" s="106" t="str">
        <f>IF(AH34="","",IF(AH34&gt;0,ROUND(AH34/LARGE(AH31:AH45,1),3),0))</f>
        <v/>
      </c>
    </row>
    <row r="35" spans="1:35" ht="13.5" x14ac:dyDescent="0.25">
      <c r="A35" s="59" t="str">
        <f>+$A$16</f>
        <v/>
      </c>
      <c r="B35" s="24"/>
      <c r="C35" s="24"/>
      <c r="D35" s="24"/>
      <c r="E35" s="24"/>
      <c r="F35" s="24"/>
      <c r="G35" s="24"/>
      <c r="H35" s="24"/>
      <c r="I35" s="24"/>
      <c r="J35" s="22"/>
      <c r="K35" s="23"/>
      <c r="L35" s="22"/>
      <c r="M35" s="23"/>
      <c r="N35" s="22"/>
      <c r="O35" s="23"/>
      <c r="P35" s="22"/>
      <c r="Q35" s="23"/>
      <c r="R35" s="22"/>
      <c r="S35" s="23"/>
      <c r="T35" s="22"/>
      <c r="U35" s="23"/>
      <c r="V35" s="22"/>
      <c r="W35" s="23"/>
      <c r="X35" s="22"/>
      <c r="Y35" s="23"/>
      <c r="Z35" s="22"/>
      <c r="AA35" s="23"/>
      <c r="AB35" s="22"/>
      <c r="AC35" s="23"/>
      <c r="AE35" s="29" t="str">
        <f t="shared" si="3"/>
        <v/>
      </c>
      <c r="AG35" s="7" t="str">
        <f>+$A$16</f>
        <v/>
      </c>
      <c r="AH35" s="7" t="str">
        <f>IF(A35&lt;&gt;"",IF(AE35&lt;&gt;"",AE35,0)+IF(I46&lt;&gt;"",I46,0),"")</f>
        <v/>
      </c>
      <c r="AI35" s="106" t="str">
        <f>IF(AH35="","",IF(AH35&gt;0,ROUND(AH35/LARGE(AH31:AH45,1),3),0))</f>
        <v/>
      </c>
    </row>
    <row r="36" spans="1:35" ht="13.5" x14ac:dyDescent="0.25">
      <c r="A36" s="59" t="str">
        <f>+$A$17</f>
        <v/>
      </c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2"/>
      <c r="M36" s="23"/>
      <c r="N36" s="22"/>
      <c r="O36" s="23"/>
      <c r="P36" s="22"/>
      <c r="Q36" s="23"/>
      <c r="R36" s="22"/>
      <c r="S36" s="23"/>
      <c r="T36" s="22"/>
      <c r="U36" s="23"/>
      <c r="V36" s="22"/>
      <c r="W36" s="23"/>
      <c r="X36" s="22"/>
      <c r="Y36" s="23"/>
      <c r="Z36" s="22"/>
      <c r="AA36" s="23"/>
      <c r="AB36" s="22"/>
      <c r="AC36" s="23"/>
      <c r="AE36" s="29" t="str">
        <f t="shared" si="3"/>
        <v/>
      </c>
      <c r="AG36" s="7" t="str">
        <f>+$A$17</f>
        <v/>
      </c>
      <c r="AH36" s="7" t="str">
        <f>IF(A36&lt;&gt;"",IF(AE36&lt;&gt;"",AE36,0)+IF(K46&lt;&gt;"",K46,0),"")</f>
        <v/>
      </c>
      <c r="AI36" s="106" t="str">
        <f>IF(AH36="","",IF(AH36&gt;0,ROUND(AH36/LARGE(AH31:AH45,1),3),0))</f>
        <v/>
      </c>
    </row>
    <row r="37" spans="1:35" ht="13.5" x14ac:dyDescent="0.25">
      <c r="A37" s="59" t="str">
        <f>+$A$18</f>
        <v/>
      </c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2"/>
      <c r="O37" s="23"/>
      <c r="P37" s="22"/>
      <c r="Q37" s="23"/>
      <c r="R37" s="22"/>
      <c r="S37" s="23"/>
      <c r="T37" s="22"/>
      <c r="U37" s="23"/>
      <c r="V37" s="22"/>
      <c r="W37" s="23"/>
      <c r="X37" s="22"/>
      <c r="Y37" s="23"/>
      <c r="Z37" s="22"/>
      <c r="AA37" s="23"/>
      <c r="AB37" s="22"/>
      <c r="AC37" s="23"/>
      <c r="AE37" s="29" t="str">
        <f t="shared" si="3"/>
        <v/>
      </c>
      <c r="AG37" s="7" t="str">
        <f>+$A$18</f>
        <v/>
      </c>
      <c r="AH37" s="7" t="str">
        <f>IF(A37&lt;&gt;"",IF(AE37&lt;&gt;"",AE37,0)+IF(M46&lt;&gt;"",M46,0),"")</f>
        <v/>
      </c>
      <c r="AI37" s="106" t="str">
        <f>IF(AH37="","",IF(AH37&gt;0,ROUND(AH37/LARGE(AH31:AH45,1),3),0))</f>
        <v/>
      </c>
    </row>
    <row r="38" spans="1:35" ht="13.5" x14ac:dyDescent="0.25">
      <c r="A38" s="59" t="str">
        <f>+$A$19</f>
        <v/>
      </c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2"/>
      <c r="Q38" s="23"/>
      <c r="R38" s="22"/>
      <c r="S38" s="23"/>
      <c r="T38" s="22"/>
      <c r="U38" s="23"/>
      <c r="V38" s="22"/>
      <c r="W38" s="23"/>
      <c r="X38" s="22"/>
      <c r="Y38" s="23"/>
      <c r="Z38" s="22"/>
      <c r="AA38" s="23"/>
      <c r="AB38" s="22"/>
      <c r="AC38" s="23"/>
      <c r="AE38" s="29" t="str">
        <f t="shared" si="3"/>
        <v/>
      </c>
      <c r="AG38" s="7" t="str">
        <f>+$A$19</f>
        <v/>
      </c>
      <c r="AH38" s="7" t="str">
        <f>IF(A38&lt;&gt;"",IF(AE38&lt;&gt;"",AE38,0)+IF(O46&lt;&gt;"",O46,0),"")</f>
        <v/>
      </c>
      <c r="AI38" s="106" t="str">
        <f>IF(AH38="","",IF(AH38&gt;0,ROUND(AH38/LARGE(AH31:AH45,1),3),0))</f>
        <v/>
      </c>
    </row>
    <row r="39" spans="1:35" ht="13.5" x14ac:dyDescent="0.25">
      <c r="A39" s="59" t="str">
        <f>+$A$20</f>
        <v/>
      </c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2"/>
      <c r="S39" s="23"/>
      <c r="T39" s="22"/>
      <c r="U39" s="23"/>
      <c r="V39" s="22"/>
      <c r="W39" s="23"/>
      <c r="X39" s="22"/>
      <c r="Y39" s="23"/>
      <c r="Z39" s="22"/>
      <c r="AA39" s="23"/>
      <c r="AB39" s="22"/>
      <c r="AC39" s="23"/>
      <c r="AE39" s="29" t="str">
        <f t="shared" si="3"/>
        <v/>
      </c>
      <c r="AG39" s="7" t="str">
        <f>+$A$20</f>
        <v/>
      </c>
      <c r="AH39" s="7" t="str">
        <f>IF(A39&lt;&gt;"",IF(AE39&lt;&gt;"",AE39,0)+IF(Q46&lt;&gt;"",Q46,0),"")</f>
        <v/>
      </c>
      <c r="AI39" s="106" t="str">
        <f>IF(AH39="","",IF(AH39&gt;0,ROUND(AH39/LARGE(AH31:AH45,1),3),0))</f>
        <v/>
      </c>
    </row>
    <row r="40" spans="1:35" ht="13.5" x14ac:dyDescent="0.25">
      <c r="A40" s="59" t="str">
        <f>+$A$21</f>
        <v/>
      </c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2"/>
      <c r="U40" s="23"/>
      <c r="V40" s="22"/>
      <c r="W40" s="23"/>
      <c r="X40" s="22"/>
      <c r="Y40" s="23"/>
      <c r="Z40" s="22"/>
      <c r="AA40" s="23"/>
      <c r="AB40" s="22"/>
      <c r="AC40" s="23"/>
      <c r="AE40" s="29" t="str">
        <f t="shared" si="3"/>
        <v/>
      </c>
      <c r="AG40" s="7" t="str">
        <f>+$A$21</f>
        <v/>
      </c>
      <c r="AH40" s="7" t="str">
        <f>IF(A40&lt;&gt;"",IF(AE40&lt;&gt;"",AE40,0)+IF(S46&lt;&gt;"",S46,0),"")</f>
        <v/>
      </c>
      <c r="AI40" s="106" t="str">
        <f>IF(AH40="","",IF(AH40&gt;0,ROUND(AH40/LARGE(AH31:AH45,1),3),0))</f>
        <v/>
      </c>
    </row>
    <row r="41" spans="1:35" ht="13.5" x14ac:dyDescent="0.25">
      <c r="A41" s="59" t="str">
        <f>+$A$22</f>
        <v/>
      </c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2"/>
      <c r="W41" s="23"/>
      <c r="X41" s="22"/>
      <c r="Y41" s="23"/>
      <c r="Z41" s="22"/>
      <c r="AA41" s="23"/>
      <c r="AB41" s="22"/>
      <c r="AC41" s="23"/>
      <c r="AE41" s="29" t="str">
        <f t="shared" si="3"/>
        <v/>
      </c>
      <c r="AG41" s="7" t="str">
        <f>+$A$22</f>
        <v/>
      </c>
      <c r="AH41" s="7" t="str">
        <f>IF(A41&lt;&gt;"",IF(AE41&lt;&gt;"",AE41,0)+IF(U46&lt;&gt;"",U46,0),"")</f>
        <v/>
      </c>
      <c r="AI41" s="106" t="str">
        <f>IF(AH41="","",IF(AH41&gt;0,ROUND(AH41/LARGE(AH31:AH45,1),3),0))</f>
        <v/>
      </c>
    </row>
    <row r="42" spans="1:35" ht="13.5" x14ac:dyDescent="0.25">
      <c r="A42" s="59" t="str">
        <f>+$A$23</f>
        <v/>
      </c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2"/>
      <c r="Y42" s="23"/>
      <c r="Z42" s="22"/>
      <c r="AA42" s="23"/>
      <c r="AB42" s="22"/>
      <c r="AC42" s="23"/>
      <c r="AE42" s="29" t="str">
        <f t="shared" si="3"/>
        <v/>
      </c>
      <c r="AG42" s="7" t="str">
        <f>+$A$23</f>
        <v/>
      </c>
      <c r="AH42" s="7" t="str">
        <f>IF(A42&lt;&gt;"",IF(AE42&lt;&gt;"",AE42,0)+IF(W46&lt;&gt;"",W46,0),"")</f>
        <v/>
      </c>
      <c r="AI42" s="106" t="str">
        <f>IF(AH42="","",IF(AH42&gt;0,ROUND(AH42/LARGE(AH31:AH45,1),3),0))</f>
        <v/>
      </c>
    </row>
    <row r="43" spans="1:35" ht="13.5" x14ac:dyDescent="0.25">
      <c r="A43" s="59" t="str">
        <f>+$A$24</f>
        <v/>
      </c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2"/>
      <c r="AA43" s="23"/>
      <c r="AB43" s="22"/>
      <c r="AC43" s="23"/>
      <c r="AE43" s="29" t="str">
        <f t="shared" si="3"/>
        <v/>
      </c>
      <c r="AG43" s="7" t="str">
        <f>+$A$24</f>
        <v/>
      </c>
      <c r="AH43" s="7" t="str">
        <f>IF(A43&lt;&gt;"",IF(AE43&lt;&gt;"",AE43,0)+IF(Y46&lt;&gt;"",Y46,0),"")</f>
        <v/>
      </c>
      <c r="AI43" s="106" t="str">
        <f>IF(AH43="","",IF(AH43&gt;0,ROUND(AH43/LARGE(AH31:AH45,1),3),0))</f>
        <v/>
      </c>
    </row>
    <row r="44" spans="1:35" ht="13.5" x14ac:dyDescent="0.25">
      <c r="A44" s="59" t="str">
        <f>+$A$25</f>
        <v/>
      </c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2"/>
      <c r="AC44" s="23"/>
      <c r="AE44" s="29" t="str">
        <f t="shared" si="3"/>
        <v/>
      </c>
      <c r="AG44" s="7" t="str">
        <f>+$A$25</f>
        <v/>
      </c>
      <c r="AH44" s="7" t="str">
        <f>IF(A44&lt;&gt;"",IF(AE44&lt;&gt;"",AE44,0)+IF(AA46&lt;&gt;"",AA46,0),"")</f>
        <v/>
      </c>
      <c r="AI44" s="106" t="str">
        <f>IF(AH44="","",IF(AH44&gt;0,ROUND(AH44/LARGE(AH31:AH45,1),3),0))</f>
        <v/>
      </c>
    </row>
    <row r="45" spans="1:35" x14ac:dyDescent="0.2">
      <c r="A45" s="59" t="str">
        <f>+$A$26</f>
        <v/>
      </c>
      <c r="C45" s="3"/>
      <c r="AE45" s="26"/>
      <c r="AG45" s="40" t="str">
        <f>+$A$26</f>
        <v/>
      </c>
      <c r="AH45" s="40" t="str">
        <f>IF(A45&lt;&gt;"",IF(AE45&lt;&gt;"",AE45,0)+IF(AC46&lt;&gt;"",AC46,0),"")</f>
        <v/>
      </c>
      <c r="AI45" s="107" t="str">
        <f>IF(AH45="","",IF(AH45&gt;0,ROUND(AH45/LARGE(AH31:AH45,1),3),0))</f>
        <v/>
      </c>
    </row>
    <row r="46" spans="1:35" s="26" customFormat="1" x14ac:dyDescent="0.2">
      <c r="C46" s="27" t="str">
        <f>IF(C30="","",SUM(C31:C44))</f>
        <v/>
      </c>
      <c r="E46" s="27" t="str">
        <f>IF(E30="","",SUM(E31:E44))</f>
        <v/>
      </c>
      <c r="G46" s="27" t="str">
        <f>IF(G30="","",SUM(G31:G44))</f>
        <v/>
      </c>
      <c r="I46" s="27" t="str">
        <f>IF(I30="","",SUM(I31:I44))</f>
        <v/>
      </c>
      <c r="K46" s="27" t="str">
        <f>IF(K30="","",SUM(K31:K44))</f>
        <v/>
      </c>
      <c r="M46" s="27" t="str">
        <f>IF(M30="","",SUM(M31:M44))</f>
        <v/>
      </c>
      <c r="O46" s="27" t="str">
        <f>IF(O30="","",SUM(O31:O44))</f>
        <v/>
      </c>
      <c r="Q46" s="27" t="str">
        <f>IF(Q30="","",SUM(Q31:Q44))</f>
        <v/>
      </c>
      <c r="S46" s="27" t="str">
        <f>IF(S30="","",SUM(S31:S44))</f>
        <v/>
      </c>
      <c r="U46" s="27" t="str">
        <f>IF(U30="","",SUM(U31:U44))</f>
        <v/>
      </c>
      <c r="W46" s="27" t="str">
        <f>IF(W30="","",SUM(W31:W44))</f>
        <v/>
      </c>
      <c r="X46" s="27"/>
      <c r="Y46" s="27" t="str">
        <f>IF(Y30="","",SUM(Y31:Y44))</f>
        <v/>
      </c>
      <c r="AA46" s="27" t="str">
        <f>IF(AA30="","",SUM(AA31:AA44))</f>
        <v/>
      </c>
      <c r="AC46" s="27" t="str">
        <f>IF(AC30="","",SUM(AC31:AC44))</f>
        <v/>
      </c>
      <c r="AG46" s="41"/>
      <c r="AH46" s="93"/>
      <c r="AI46" s="41"/>
    </row>
    <row r="47" spans="1:35" ht="24" customHeight="1" x14ac:dyDescent="0.2">
      <c r="AC47" s="8" t="str">
        <f>"Firma ("&amp;Anagrafica!B89&amp;")"</f>
        <v>Firma (Commissario 1)</v>
      </c>
      <c r="AE47" s="88"/>
      <c r="AF47" s="88"/>
      <c r="AG47" s="89"/>
      <c r="AH47" s="88"/>
      <c r="AI47" s="88"/>
    </row>
    <row r="48" spans="1:35" ht="18.75" x14ac:dyDescent="0.3">
      <c r="A48" s="19" t="str">
        <f>IF(Anagrafica!A90&lt;&gt;"",Anagrafica!A90&amp;" - "&amp;Anagrafica!B90,"")</f>
        <v>2 - Commissario 2</v>
      </c>
      <c r="B48" s="20"/>
      <c r="D48" s="1"/>
      <c r="AE48" s="90"/>
      <c r="AF48" s="90"/>
      <c r="AG48" s="91"/>
      <c r="AH48" s="90"/>
      <c r="AI48" s="90"/>
    </row>
    <row r="49" spans="1:35" s="5" customFormat="1" ht="13.5" customHeight="1" x14ac:dyDescent="0.2">
      <c r="A49" s="4" t="s">
        <v>10</v>
      </c>
      <c r="C49" s="60" t="str">
        <f>$A$13</f>
        <v/>
      </c>
      <c r="E49" s="60" t="str">
        <f>+$A$14</f>
        <v/>
      </c>
      <c r="G49" s="60" t="str">
        <f>+$A$15</f>
        <v/>
      </c>
      <c r="I49" s="60" t="str">
        <f>+$A$16</f>
        <v/>
      </c>
      <c r="K49" s="60" t="str">
        <f>+$A$17</f>
        <v/>
      </c>
      <c r="M49" s="60" t="str">
        <f>+$A$18</f>
        <v/>
      </c>
      <c r="O49" s="60" t="str">
        <f>+$A$19</f>
        <v/>
      </c>
      <c r="Q49" s="60" t="str">
        <f>+$A$20</f>
        <v/>
      </c>
      <c r="S49" s="60" t="str">
        <f>+$A$21</f>
        <v/>
      </c>
      <c r="U49" s="60" t="str">
        <f>+$A$22</f>
        <v/>
      </c>
      <c r="W49" s="60" t="str">
        <f>+$A$23</f>
        <v/>
      </c>
      <c r="Y49" s="60" t="str">
        <f>+$A$24</f>
        <v/>
      </c>
      <c r="AA49" s="60" t="str">
        <f>+$A$25</f>
        <v/>
      </c>
      <c r="AC49" s="60" t="str">
        <f>+$A$26</f>
        <v/>
      </c>
      <c r="AE49" s="26"/>
      <c r="AG49" s="4" t="s">
        <v>10</v>
      </c>
      <c r="AH49" s="5" t="s">
        <v>1</v>
      </c>
      <c r="AI49" s="5" t="s">
        <v>0</v>
      </c>
    </row>
    <row r="50" spans="1:35" ht="13.5" x14ac:dyDescent="0.25">
      <c r="A50" s="59" t="str">
        <f>+$A$12</f>
        <v/>
      </c>
      <c r="B50" s="22"/>
      <c r="C50" s="23"/>
      <c r="D50" s="22"/>
      <c r="E50" s="23"/>
      <c r="F50" s="22"/>
      <c r="G50" s="23"/>
      <c r="H50" s="22"/>
      <c r="I50" s="23"/>
      <c r="J50" s="22"/>
      <c r="K50" s="23"/>
      <c r="L50" s="22"/>
      <c r="M50" s="23"/>
      <c r="N50" s="22"/>
      <c r="O50" s="23"/>
      <c r="P50" s="22"/>
      <c r="Q50" s="23"/>
      <c r="R50" s="22"/>
      <c r="S50" s="23"/>
      <c r="T50" s="22"/>
      <c r="U50" s="23"/>
      <c r="V50" s="22"/>
      <c r="W50" s="23"/>
      <c r="X50" s="22"/>
      <c r="Y50" s="23"/>
      <c r="Z50" s="22"/>
      <c r="AA50" s="23"/>
      <c r="AB50" s="22"/>
      <c r="AC50" s="23"/>
      <c r="AE50" s="29" t="str">
        <f t="shared" ref="AE50:AE63" si="4">IF(OR(A50="",AND(A50&lt;&gt;"",A51="")),"",SUM(B50,D50,F50,H50,J50,L50,N50,P50,R50,T50,V50,X50,Z50,AB50))</f>
        <v/>
      </c>
      <c r="AG50" s="6" t="str">
        <f>+$A$12</f>
        <v/>
      </c>
      <c r="AH50" s="6" t="str">
        <f>IF(A50&lt;&gt;"",AE50,"")</f>
        <v/>
      </c>
      <c r="AI50" s="105" t="str">
        <f>IF(AH50="","",IF(AH50&gt;0,ROUND(AH50/LARGE(AH50:AH64,1),3),0))</f>
        <v/>
      </c>
    </row>
    <row r="51" spans="1:35" ht="13.5" x14ac:dyDescent="0.25">
      <c r="A51" s="59" t="str">
        <f>+$A$13</f>
        <v/>
      </c>
      <c r="B51" s="24"/>
      <c r="C51" s="24"/>
      <c r="D51" s="22"/>
      <c r="E51" s="23"/>
      <c r="F51" s="22"/>
      <c r="G51" s="23"/>
      <c r="H51" s="22"/>
      <c r="I51" s="23"/>
      <c r="J51" s="22"/>
      <c r="K51" s="23"/>
      <c r="L51" s="22"/>
      <c r="M51" s="23"/>
      <c r="N51" s="22"/>
      <c r="O51" s="23"/>
      <c r="P51" s="22"/>
      <c r="Q51" s="23"/>
      <c r="R51" s="22"/>
      <c r="S51" s="23"/>
      <c r="T51" s="22"/>
      <c r="U51" s="23"/>
      <c r="V51" s="22"/>
      <c r="W51" s="23"/>
      <c r="X51" s="22"/>
      <c r="Y51" s="23"/>
      <c r="Z51" s="22"/>
      <c r="AA51" s="23"/>
      <c r="AB51" s="22"/>
      <c r="AC51" s="23"/>
      <c r="AE51" s="29" t="str">
        <f t="shared" si="4"/>
        <v/>
      </c>
      <c r="AG51" s="7" t="str">
        <f>+$A$13</f>
        <v/>
      </c>
      <c r="AH51" s="7" t="str">
        <f>IF(A51&lt;&gt;"",IF(AE51&lt;&gt;"",AE51,0)+IF(C65&lt;&gt;"",C65,0),"")</f>
        <v/>
      </c>
      <c r="AI51" s="106" t="str">
        <f>IF(AH51="","",IF(AH51&gt;0,ROUND(AH51/LARGE(AH50:AH64,1),3),0))</f>
        <v/>
      </c>
    </row>
    <row r="52" spans="1:35" ht="13.5" x14ac:dyDescent="0.25">
      <c r="A52" s="59" t="str">
        <f>+$A$14</f>
        <v/>
      </c>
      <c r="B52" s="24"/>
      <c r="C52" s="24"/>
      <c r="D52" s="24"/>
      <c r="E52" s="24"/>
      <c r="F52" s="22"/>
      <c r="G52" s="23"/>
      <c r="H52" s="22"/>
      <c r="I52" s="23"/>
      <c r="J52" s="22"/>
      <c r="K52" s="23"/>
      <c r="L52" s="22"/>
      <c r="M52" s="23"/>
      <c r="N52" s="22"/>
      <c r="O52" s="23"/>
      <c r="P52" s="22"/>
      <c r="Q52" s="23"/>
      <c r="R52" s="22"/>
      <c r="S52" s="23"/>
      <c r="T52" s="22"/>
      <c r="U52" s="23"/>
      <c r="V52" s="22"/>
      <c r="W52" s="23"/>
      <c r="X52" s="22"/>
      <c r="Y52" s="23"/>
      <c r="Z52" s="22"/>
      <c r="AA52" s="23"/>
      <c r="AB52" s="22"/>
      <c r="AC52" s="23"/>
      <c r="AE52" s="29" t="str">
        <f t="shared" si="4"/>
        <v/>
      </c>
      <c r="AG52" s="7" t="str">
        <f>+$A$14</f>
        <v/>
      </c>
      <c r="AH52" s="7" t="str">
        <f>IF(A52&lt;&gt;"",IF(AE52&lt;&gt;"",AE52,0)+IF(E65&lt;&gt;"",E65,0),"")</f>
        <v/>
      </c>
      <c r="AI52" s="106" t="str">
        <f>IF(AH52="","",IF(AH52&gt;0,ROUND(AH52/LARGE(AH50:AH64,1),3),0))</f>
        <v/>
      </c>
    </row>
    <row r="53" spans="1:35" ht="13.5" x14ac:dyDescent="0.25">
      <c r="A53" s="59" t="str">
        <f>+$A$15</f>
        <v/>
      </c>
      <c r="B53" s="24"/>
      <c r="C53" s="24"/>
      <c r="D53" s="24"/>
      <c r="E53" s="24"/>
      <c r="F53" s="24"/>
      <c r="G53" s="24"/>
      <c r="H53" s="22"/>
      <c r="I53" s="23"/>
      <c r="J53" s="22"/>
      <c r="K53" s="23"/>
      <c r="L53" s="22"/>
      <c r="M53" s="23"/>
      <c r="N53" s="22"/>
      <c r="O53" s="23"/>
      <c r="P53" s="22"/>
      <c r="Q53" s="23"/>
      <c r="R53" s="22"/>
      <c r="S53" s="23"/>
      <c r="T53" s="22"/>
      <c r="U53" s="23"/>
      <c r="V53" s="22"/>
      <c r="W53" s="23"/>
      <c r="X53" s="22"/>
      <c r="Y53" s="23"/>
      <c r="Z53" s="22"/>
      <c r="AA53" s="23"/>
      <c r="AB53" s="22"/>
      <c r="AC53" s="23"/>
      <c r="AE53" s="29" t="str">
        <f t="shared" si="4"/>
        <v/>
      </c>
      <c r="AG53" s="7" t="str">
        <f>+$A$15</f>
        <v/>
      </c>
      <c r="AH53" s="7" t="str">
        <f>IF(A53&lt;&gt;"",IF(AE53&lt;&gt;"",AE53,0)+IF(G65&lt;&gt;"",G65,0),"")</f>
        <v/>
      </c>
      <c r="AI53" s="106" t="str">
        <f>IF(AH53="","",IF(AH53&gt;0,ROUND(AH53/LARGE(AH50:AH64,1),3),0))</f>
        <v/>
      </c>
    </row>
    <row r="54" spans="1:35" ht="13.5" x14ac:dyDescent="0.25">
      <c r="A54" s="59" t="str">
        <f>+$A$16</f>
        <v/>
      </c>
      <c r="B54" s="24"/>
      <c r="C54" s="24"/>
      <c r="D54" s="24"/>
      <c r="E54" s="24"/>
      <c r="F54" s="24"/>
      <c r="G54" s="24"/>
      <c r="H54" s="24"/>
      <c r="I54" s="24"/>
      <c r="J54" s="22"/>
      <c r="K54" s="23"/>
      <c r="L54" s="22"/>
      <c r="M54" s="23"/>
      <c r="N54" s="22"/>
      <c r="O54" s="23"/>
      <c r="P54" s="22"/>
      <c r="Q54" s="23"/>
      <c r="R54" s="22"/>
      <c r="S54" s="23"/>
      <c r="T54" s="22"/>
      <c r="U54" s="23"/>
      <c r="V54" s="22"/>
      <c r="W54" s="23"/>
      <c r="X54" s="22"/>
      <c r="Y54" s="23"/>
      <c r="Z54" s="22"/>
      <c r="AA54" s="23"/>
      <c r="AB54" s="22"/>
      <c r="AC54" s="23"/>
      <c r="AE54" s="29" t="str">
        <f t="shared" si="4"/>
        <v/>
      </c>
      <c r="AG54" s="7" t="str">
        <f>+$A$16</f>
        <v/>
      </c>
      <c r="AH54" s="7" t="str">
        <f>IF(A54&lt;&gt;"",IF(AE54&lt;&gt;"",AE54,0)+IF(I65&lt;&gt;"",I65,0),"")</f>
        <v/>
      </c>
      <c r="AI54" s="106" t="str">
        <f>IF(AH54="","",IF(AH54&gt;0,ROUND(AH54/LARGE(AH50:AH64,1),3),0))</f>
        <v/>
      </c>
    </row>
    <row r="55" spans="1:35" ht="13.5" x14ac:dyDescent="0.25">
      <c r="A55" s="59" t="str">
        <f>+$A$17</f>
        <v/>
      </c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2"/>
      <c r="M55" s="23"/>
      <c r="N55" s="22"/>
      <c r="O55" s="23"/>
      <c r="P55" s="22"/>
      <c r="Q55" s="23"/>
      <c r="R55" s="22"/>
      <c r="S55" s="23"/>
      <c r="T55" s="22"/>
      <c r="U55" s="23"/>
      <c r="V55" s="22"/>
      <c r="W55" s="23"/>
      <c r="X55" s="22"/>
      <c r="Y55" s="23"/>
      <c r="Z55" s="22"/>
      <c r="AA55" s="23"/>
      <c r="AB55" s="22"/>
      <c r="AC55" s="23"/>
      <c r="AE55" s="29" t="str">
        <f t="shared" si="4"/>
        <v/>
      </c>
      <c r="AG55" s="7" t="str">
        <f>+$A$17</f>
        <v/>
      </c>
      <c r="AH55" s="7" t="str">
        <f>IF(A55&lt;&gt;"",IF(AE55&lt;&gt;"",AE55,0)+IF(K65&lt;&gt;"",K65,0),"")</f>
        <v/>
      </c>
      <c r="AI55" s="106" t="str">
        <f>IF(AH55="","",IF(AH55&gt;0,ROUND(AH55/LARGE(AH50:AH64,1),3),0))</f>
        <v/>
      </c>
    </row>
    <row r="56" spans="1:35" ht="13.5" x14ac:dyDescent="0.25">
      <c r="A56" s="59" t="str">
        <f>+$A$18</f>
        <v/>
      </c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2"/>
      <c r="O56" s="23"/>
      <c r="P56" s="22"/>
      <c r="Q56" s="23"/>
      <c r="R56" s="22"/>
      <c r="S56" s="23"/>
      <c r="T56" s="22"/>
      <c r="U56" s="23"/>
      <c r="V56" s="22"/>
      <c r="W56" s="23"/>
      <c r="X56" s="22"/>
      <c r="Y56" s="23"/>
      <c r="Z56" s="22"/>
      <c r="AA56" s="23"/>
      <c r="AB56" s="22"/>
      <c r="AC56" s="23"/>
      <c r="AE56" s="29" t="str">
        <f t="shared" si="4"/>
        <v/>
      </c>
      <c r="AG56" s="7" t="str">
        <f>+$A$18</f>
        <v/>
      </c>
      <c r="AH56" s="7" t="str">
        <f>IF(A56&lt;&gt;"",IF(AE56&lt;&gt;"",AE56,0)+IF(M65&lt;&gt;"",M65,0),"")</f>
        <v/>
      </c>
      <c r="AI56" s="106" t="str">
        <f>IF(AH56="","",IF(AH56&gt;0,ROUND(AH56/LARGE(AH50:AH64,1),3),0))</f>
        <v/>
      </c>
    </row>
    <row r="57" spans="1:35" ht="13.5" x14ac:dyDescent="0.25">
      <c r="A57" s="59" t="str">
        <f>+$A$19</f>
        <v/>
      </c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2"/>
      <c r="Q57" s="23"/>
      <c r="R57" s="22"/>
      <c r="S57" s="23"/>
      <c r="T57" s="22"/>
      <c r="U57" s="23"/>
      <c r="V57" s="22"/>
      <c r="W57" s="23"/>
      <c r="X57" s="22"/>
      <c r="Y57" s="23"/>
      <c r="Z57" s="22"/>
      <c r="AA57" s="23"/>
      <c r="AB57" s="22"/>
      <c r="AC57" s="23"/>
      <c r="AE57" s="29" t="str">
        <f t="shared" si="4"/>
        <v/>
      </c>
      <c r="AG57" s="7" t="str">
        <f>+$A$19</f>
        <v/>
      </c>
      <c r="AH57" s="7" t="str">
        <f>IF(A57&lt;&gt;"",IF(AE57&lt;&gt;"",AE57,0)+IF(O65&lt;&gt;"",O65,0),"")</f>
        <v/>
      </c>
      <c r="AI57" s="106" t="str">
        <f>IF(AH57="","",IF(AH57&gt;0,ROUND(AH57/LARGE(AH50:AH64,1),3),0))</f>
        <v/>
      </c>
    </row>
    <row r="58" spans="1:35" ht="13.5" x14ac:dyDescent="0.25">
      <c r="A58" s="59" t="str">
        <f>+$A$20</f>
        <v/>
      </c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2"/>
      <c r="S58" s="23"/>
      <c r="T58" s="22"/>
      <c r="U58" s="23"/>
      <c r="V58" s="22"/>
      <c r="W58" s="23"/>
      <c r="X58" s="22"/>
      <c r="Y58" s="23"/>
      <c r="Z58" s="22"/>
      <c r="AA58" s="23"/>
      <c r="AB58" s="22"/>
      <c r="AC58" s="23"/>
      <c r="AE58" s="29" t="str">
        <f t="shared" si="4"/>
        <v/>
      </c>
      <c r="AG58" s="7" t="str">
        <f>+$A$20</f>
        <v/>
      </c>
      <c r="AH58" s="7" t="str">
        <f>IF(A58&lt;&gt;"",IF(AE58&lt;&gt;"",AE58,0)+IF(Q65&lt;&gt;"",Q65,0),"")</f>
        <v/>
      </c>
      <c r="AI58" s="106" t="str">
        <f>IF(AH58="","",IF(AH58&gt;0,ROUND(AH58/LARGE(AH50:AH64,1),3),0))</f>
        <v/>
      </c>
    </row>
    <row r="59" spans="1:35" ht="13.5" x14ac:dyDescent="0.25">
      <c r="A59" s="59" t="str">
        <f>+$A$21</f>
        <v/>
      </c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2"/>
      <c r="U59" s="23"/>
      <c r="V59" s="22"/>
      <c r="W59" s="23"/>
      <c r="X59" s="22"/>
      <c r="Y59" s="23"/>
      <c r="Z59" s="22"/>
      <c r="AA59" s="23"/>
      <c r="AB59" s="22"/>
      <c r="AC59" s="23"/>
      <c r="AE59" s="29" t="str">
        <f t="shared" si="4"/>
        <v/>
      </c>
      <c r="AG59" s="7" t="str">
        <f>+$A$21</f>
        <v/>
      </c>
      <c r="AH59" s="7" t="str">
        <f>IF(A59&lt;&gt;"",IF(AE59&lt;&gt;"",AE59,0)+IF(S65&lt;&gt;"",S65,0),"")</f>
        <v/>
      </c>
      <c r="AI59" s="106" t="str">
        <f>IF(AH59="","",IF(AH59&gt;0,ROUND(AH59/LARGE(AH50:AH64,1),3),0))</f>
        <v/>
      </c>
    </row>
    <row r="60" spans="1:35" ht="13.5" x14ac:dyDescent="0.25">
      <c r="A60" s="59" t="str">
        <f>+$A$22</f>
        <v/>
      </c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2"/>
      <c r="W60" s="23"/>
      <c r="X60" s="22"/>
      <c r="Y60" s="23"/>
      <c r="Z60" s="22"/>
      <c r="AA60" s="23"/>
      <c r="AB60" s="22"/>
      <c r="AC60" s="23"/>
      <c r="AE60" s="29" t="str">
        <f t="shared" si="4"/>
        <v/>
      </c>
      <c r="AG60" s="7" t="str">
        <f>+$A$22</f>
        <v/>
      </c>
      <c r="AH60" s="7" t="str">
        <f>IF(A60&lt;&gt;"",IF(AE60&lt;&gt;"",AE60,0)+IF(U65&lt;&gt;"",U65,0),"")</f>
        <v/>
      </c>
      <c r="AI60" s="106" t="str">
        <f>IF(AH60="","",IF(AH60&gt;0,ROUND(AH60/LARGE(AH50:AH64,1),3),0))</f>
        <v/>
      </c>
    </row>
    <row r="61" spans="1:35" ht="13.5" x14ac:dyDescent="0.25">
      <c r="A61" s="59" t="str">
        <f>+$A$23</f>
        <v/>
      </c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2"/>
      <c r="Y61" s="23"/>
      <c r="Z61" s="22"/>
      <c r="AA61" s="23"/>
      <c r="AB61" s="22"/>
      <c r="AC61" s="23"/>
      <c r="AE61" s="29" t="str">
        <f t="shared" si="4"/>
        <v/>
      </c>
      <c r="AG61" s="7" t="str">
        <f>+$A$23</f>
        <v/>
      </c>
      <c r="AH61" s="7" t="str">
        <f>IF(A61&lt;&gt;"",IF(AE61&lt;&gt;"",AE61,0)+IF(W65&lt;&gt;"",W65,0),"")</f>
        <v/>
      </c>
      <c r="AI61" s="106" t="str">
        <f>IF(AH61="","",IF(AH61&gt;0,ROUND(AH61/LARGE(AH50:AH64,1),3),0))</f>
        <v/>
      </c>
    </row>
    <row r="62" spans="1:35" ht="13.5" x14ac:dyDescent="0.25">
      <c r="A62" s="59" t="str">
        <f>+$A$24</f>
        <v/>
      </c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2"/>
      <c r="AA62" s="23"/>
      <c r="AB62" s="22"/>
      <c r="AC62" s="23"/>
      <c r="AE62" s="29" t="str">
        <f t="shared" si="4"/>
        <v/>
      </c>
      <c r="AG62" s="7" t="str">
        <f>+$A$24</f>
        <v/>
      </c>
      <c r="AH62" s="7" t="str">
        <f>IF(A62&lt;&gt;"",IF(AE62&lt;&gt;"",AE62,0)+IF(Y65&lt;&gt;"",Y65,0),"")</f>
        <v/>
      </c>
      <c r="AI62" s="106" t="str">
        <f>IF(AH62="","",IF(AH62&gt;0,ROUND(AH62/LARGE(AH50:AH64,1),3),0))</f>
        <v/>
      </c>
    </row>
    <row r="63" spans="1:35" ht="13.5" x14ac:dyDescent="0.25">
      <c r="A63" s="59" t="str">
        <f>+$A$25</f>
        <v/>
      </c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2"/>
      <c r="AC63" s="23"/>
      <c r="AE63" s="29" t="str">
        <f t="shared" si="4"/>
        <v/>
      </c>
      <c r="AG63" s="7" t="str">
        <f>+$A$25</f>
        <v/>
      </c>
      <c r="AH63" s="7" t="str">
        <f>IF(A63&lt;&gt;"",IF(AE63&lt;&gt;"",AE63,0)+IF(AA65&lt;&gt;"",AA65,0),"")</f>
        <v/>
      </c>
      <c r="AI63" s="106" t="str">
        <f>IF(AH63="","",IF(AH63&gt;0,ROUND(AH63/LARGE(AH50:AH64,1),3),0))</f>
        <v/>
      </c>
    </row>
    <row r="64" spans="1:35" x14ac:dyDescent="0.2">
      <c r="A64" s="59" t="str">
        <f>+$A$26</f>
        <v/>
      </c>
      <c r="C64" s="3"/>
      <c r="AE64" s="26"/>
      <c r="AG64" s="40" t="str">
        <f>+$A$26</f>
        <v/>
      </c>
      <c r="AH64" s="40" t="str">
        <f>IF(A64&lt;&gt;"",IF(AE64&lt;&gt;"",AE64,0)+IF(AC65&lt;&gt;"",AC65,0),"")</f>
        <v/>
      </c>
      <c r="AI64" s="107" t="str">
        <f>IF(AH64="","",IF(AH64&gt;0,ROUND(AH64/LARGE(AH50:AH64,1),3),0))</f>
        <v/>
      </c>
    </row>
    <row r="65" spans="1:35" s="26" customFormat="1" x14ac:dyDescent="0.2">
      <c r="C65" s="27" t="str">
        <f>IF(C49="","",SUM(C50:C63))</f>
        <v/>
      </c>
      <c r="E65" s="27" t="str">
        <f>IF(E49="","",SUM(E50:E63))</f>
        <v/>
      </c>
      <c r="G65" s="27" t="str">
        <f>IF(G49="","",SUM(G50:G63))</f>
        <v/>
      </c>
      <c r="I65" s="27" t="str">
        <f>IF(I49="","",SUM(I50:I63))</f>
        <v/>
      </c>
      <c r="K65" s="27" t="str">
        <f>IF(K49="","",SUM(K50:K63))</f>
        <v/>
      </c>
      <c r="M65" s="27" t="str">
        <f>IF(M49="","",SUM(M50:M63))</f>
        <v/>
      </c>
      <c r="O65" s="27" t="str">
        <f>IF(O49="","",SUM(O50:O63))</f>
        <v/>
      </c>
      <c r="Q65" s="27" t="str">
        <f>IF(Q49="","",SUM(Q50:Q63))</f>
        <v/>
      </c>
      <c r="S65" s="27" t="str">
        <f>IF(S49="","",SUM(S50:S63))</f>
        <v/>
      </c>
      <c r="U65" s="27" t="str">
        <f>IF(U49="","",SUM(U50:U63))</f>
        <v/>
      </c>
      <c r="W65" s="27" t="str">
        <f>IF(W49="","",SUM(W50:W63))</f>
        <v/>
      </c>
      <c r="X65" s="27"/>
      <c r="Y65" s="27" t="str">
        <f>IF(Y49="","",SUM(Y50:Y63))</f>
        <v/>
      </c>
      <c r="AA65" s="27" t="str">
        <f>IF(AA49="","",SUM(AA50:AA63))</f>
        <v/>
      </c>
      <c r="AC65" s="27" t="str">
        <f>IF(AC49="","",SUM(AC50:AC63))</f>
        <v/>
      </c>
      <c r="AG65" s="41"/>
      <c r="AH65" s="93"/>
      <c r="AI65" s="41"/>
    </row>
    <row r="66" spans="1:35" ht="24" customHeight="1" x14ac:dyDescent="0.2">
      <c r="AC66" s="8" t="str">
        <f>"Firma ("&amp;Anagrafica!B90&amp;")"</f>
        <v>Firma (Commissario 2)</v>
      </c>
      <c r="AE66" s="88"/>
      <c r="AF66" s="88"/>
      <c r="AG66" s="89"/>
      <c r="AH66" s="88"/>
      <c r="AI66" s="88"/>
    </row>
    <row r="67" spans="1:35" ht="18.75" x14ac:dyDescent="0.3">
      <c r="A67" s="19" t="str">
        <f>IF(Anagrafica!A91&lt;&gt;"",Anagrafica!A91&amp;" - "&amp;Anagrafica!B91,"")</f>
        <v>3 - Commissario 3</v>
      </c>
      <c r="B67" s="20"/>
      <c r="D67" s="1"/>
    </row>
    <row r="68" spans="1:35" s="5" customFormat="1" ht="13.5" customHeight="1" x14ac:dyDescent="0.2">
      <c r="A68" s="4" t="s">
        <v>10</v>
      </c>
      <c r="C68" s="60" t="str">
        <f>$A$13</f>
        <v/>
      </c>
      <c r="E68" s="60" t="str">
        <f>+$A$14</f>
        <v/>
      </c>
      <c r="G68" s="60" t="str">
        <f>+$A$15</f>
        <v/>
      </c>
      <c r="I68" s="60" t="str">
        <f>+$A$16</f>
        <v/>
      </c>
      <c r="K68" s="60" t="str">
        <f>+$A$17</f>
        <v/>
      </c>
      <c r="M68" s="60" t="str">
        <f>+$A$18</f>
        <v/>
      </c>
      <c r="O68" s="60" t="str">
        <f>+$A$19</f>
        <v/>
      </c>
      <c r="Q68" s="60" t="str">
        <f>+$A$20</f>
        <v/>
      </c>
      <c r="S68" s="60" t="str">
        <f>+$A$21</f>
        <v/>
      </c>
      <c r="U68" s="60" t="str">
        <f>+$A$22</f>
        <v/>
      </c>
      <c r="W68" s="60" t="str">
        <f>+$A$23</f>
        <v/>
      </c>
      <c r="Y68" s="60" t="str">
        <f>+$A$24</f>
        <v/>
      </c>
      <c r="AA68" s="60" t="str">
        <f>+$A$25</f>
        <v/>
      </c>
      <c r="AC68" s="60" t="str">
        <f>+$A$26</f>
        <v/>
      </c>
      <c r="AE68" s="26"/>
      <c r="AG68" s="4" t="s">
        <v>10</v>
      </c>
      <c r="AH68" s="5" t="s">
        <v>1</v>
      </c>
      <c r="AI68" s="5" t="s">
        <v>0</v>
      </c>
    </row>
    <row r="69" spans="1:35" ht="13.5" x14ac:dyDescent="0.25">
      <c r="A69" s="59" t="str">
        <f>+$A$12</f>
        <v/>
      </c>
      <c r="B69" s="22"/>
      <c r="C69" s="23"/>
      <c r="D69" s="22"/>
      <c r="E69" s="23"/>
      <c r="F69" s="22"/>
      <c r="G69" s="23"/>
      <c r="H69" s="22"/>
      <c r="I69" s="23"/>
      <c r="J69" s="22"/>
      <c r="K69" s="23"/>
      <c r="L69" s="22"/>
      <c r="M69" s="23"/>
      <c r="N69" s="22"/>
      <c r="O69" s="23"/>
      <c r="P69" s="22"/>
      <c r="Q69" s="23"/>
      <c r="R69" s="22"/>
      <c r="S69" s="23"/>
      <c r="T69" s="22"/>
      <c r="U69" s="23"/>
      <c r="V69" s="22"/>
      <c r="W69" s="23"/>
      <c r="X69" s="22"/>
      <c r="Y69" s="23"/>
      <c r="Z69" s="22"/>
      <c r="AA69" s="23"/>
      <c r="AB69" s="22"/>
      <c r="AC69" s="23"/>
      <c r="AE69" s="29" t="str">
        <f t="shared" ref="AE69:AE82" si="5">IF(OR(A69="",AND(A69&lt;&gt;"",A70="")),"",SUM(B69,D69,F69,H69,J69,L69,N69,P69,R69,T69,V69,X69,Z69,AB69))</f>
        <v/>
      </c>
      <c r="AG69" s="6" t="str">
        <f>+$A$12</f>
        <v/>
      </c>
      <c r="AH69" s="6" t="str">
        <f>IF(A69&lt;&gt;"",AE69,"")</f>
        <v/>
      </c>
      <c r="AI69" s="105" t="str">
        <f>IF(AH69="","",IF(AH69&gt;0,ROUND(AH69/LARGE(AH69:AH83,1),3),0))</f>
        <v/>
      </c>
    </row>
    <row r="70" spans="1:35" ht="13.5" x14ac:dyDescent="0.25">
      <c r="A70" s="59" t="str">
        <f>+$A$13</f>
        <v/>
      </c>
      <c r="B70" s="24"/>
      <c r="C70" s="24"/>
      <c r="D70" s="22"/>
      <c r="E70" s="23"/>
      <c r="F70" s="22"/>
      <c r="G70" s="23"/>
      <c r="H70" s="22"/>
      <c r="I70" s="23"/>
      <c r="J70" s="22"/>
      <c r="K70" s="23"/>
      <c r="L70" s="22"/>
      <c r="M70" s="23"/>
      <c r="N70" s="22"/>
      <c r="O70" s="23"/>
      <c r="P70" s="22"/>
      <c r="Q70" s="23"/>
      <c r="R70" s="22"/>
      <c r="S70" s="23"/>
      <c r="T70" s="22"/>
      <c r="U70" s="23"/>
      <c r="V70" s="22"/>
      <c r="W70" s="23"/>
      <c r="X70" s="22"/>
      <c r="Y70" s="23"/>
      <c r="Z70" s="22"/>
      <c r="AA70" s="23"/>
      <c r="AB70" s="22"/>
      <c r="AC70" s="23"/>
      <c r="AE70" s="29" t="str">
        <f t="shared" si="5"/>
        <v/>
      </c>
      <c r="AG70" s="7" t="str">
        <f>+$A$13</f>
        <v/>
      </c>
      <c r="AH70" s="7" t="str">
        <f>IF(A70&lt;&gt;"",IF(AE70&lt;&gt;"",AE70,0)+IF(C84&lt;&gt;"",C84,0),"")</f>
        <v/>
      </c>
      <c r="AI70" s="106" t="str">
        <f>IF(AH70="","",IF(AH70&gt;0,ROUND(AH70/LARGE(AH69:AH83,1),3),0))</f>
        <v/>
      </c>
    </row>
    <row r="71" spans="1:35" ht="13.5" x14ac:dyDescent="0.25">
      <c r="A71" s="59" t="str">
        <f>+$A$14</f>
        <v/>
      </c>
      <c r="B71" s="24"/>
      <c r="C71" s="24"/>
      <c r="D71" s="24"/>
      <c r="E71" s="24"/>
      <c r="F71" s="22"/>
      <c r="G71" s="23"/>
      <c r="H71" s="22"/>
      <c r="I71" s="23"/>
      <c r="J71" s="22"/>
      <c r="K71" s="23"/>
      <c r="L71" s="22"/>
      <c r="M71" s="23"/>
      <c r="N71" s="22"/>
      <c r="O71" s="23"/>
      <c r="P71" s="22"/>
      <c r="Q71" s="23"/>
      <c r="R71" s="22"/>
      <c r="S71" s="23"/>
      <c r="T71" s="22"/>
      <c r="U71" s="23"/>
      <c r="V71" s="22"/>
      <c r="W71" s="23"/>
      <c r="X71" s="22"/>
      <c r="Y71" s="23"/>
      <c r="Z71" s="22"/>
      <c r="AA71" s="23"/>
      <c r="AB71" s="22"/>
      <c r="AC71" s="23"/>
      <c r="AE71" s="29" t="str">
        <f t="shared" si="5"/>
        <v/>
      </c>
      <c r="AG71" s="7" t="str">
        <f>+$A$14</f>
        <v/>
      </c>
      <c r="AH71" s="7" t="str">
        <f>IF(A71&lt;&gt;"",IF(AE71&lt;&gt;"",AE71,0)+IF(E84&lt;&gt;"",E84,0),"")</f>
        <v/>
      </c>
      <c r="AI71" s="106" t="str">
        <f>IF(AH71="","",IF(AH71&gt;0,ROUND(AH71/LARGE(AH69:AH83,1),3),0))</f>
        <v/>
      </c>
    </row>
    <row r="72" spans="1:35" ht="13.5" x14ac:dyDescent="0.25">
      <c r="A72" s="59" t="str">
        <f>+$A$15</f>
        <v/>
      </c>
      <c r="B72" s="24"/>
      <c r="C72" s="24"/>
      <c r="D72" s="24"/>
      <c r="E72" s="24"/>
      <c r="F72" s="24"/>
      <c r="G72" s="24"/>
      <c r="H72" s="22"/>
      <c r="I72" s="23"/>
      <c r="J72" s="22"/>
      <c r="K72" s="23"/>
      <c r="L72" s="22"/>
      <c r="M72" s="23"/>
      <c r="N72" s="22"/>
      <c r="O72" s="23"/>
      <c r="P72" s="22"/>
      <c r="Q72" s="23"/>
      <c r="R72" s="22"/>
      <c r="S72" s="23"/>
      <c r="T72" s="22"/>
      <c r="U72" s="23"/>
      <c r="V72" s="22"/>
      <c r="W72" s="23"/>
      <c r="X72" s="22"/>
      <c r="Y72" s="23"/>
      <c r="Z72" s="22"/>
      <c r="AA72" s="23"/>
      <c r="AB72" s="22"/>
      <c r="AC72" s="23"/>
      <c r="AE72" s="29" t="str">
        <f t="shared" si="5"/>
        <v/>
      </c>
      <c r="AG72" s="7" t="str">
        <f>+$A$15</f>
        <v/>
      </c>
      <c r="AH72" s="7" t="str">
        <f>IF(A72&lt;&gt;"",IF(AE72&lt;&gt;"",AE72,0)+IF(G84&lt;&gt;"",G84,0),"")</f>
        <v/>
      </c>
      <c r="AI72" s="106" t="str">
        <f>IF(AH72="","",IF(AH72&gt;0,ROUND(AH72/LARGE(AH69:AH83,1),3),0))</f>
        <v/>
      </c>
    </row>
    <row r="73" spans="1:35" ht="13.5" x14ac:dyDescent="0.25">
      <c r="A73" s="59" t="str">
        <f>+$A$16</f>
        <v/>
      </c>
      <c r="B73" s="24"/>
      <c r="C73" s="24"/>
      <c r="D73" s="24"/>
      <c r="E73" s="24"/>
      <c r="F73" s="24"/>
      <c r="G73" s="24"/>
      <c r="H73" s="24"/>
      <c r="I73" s="24"/>
      <c r="J73" s="22"/>
      <c r="K73" s="23"/>
      <c r="L73" s="22"/>
      <c r="M73" s="23"/>
      <c r="N73" s="22"/>
      <c r="O73" s="23"/>
      <c r="P73" s="22"/>
      <c r="Q73" s="23"/>
      <c r="R73" s="22"/>
      <c r="S73" s="23"/>
      <c r="T73" s="22"/>
      <c r="U73" s="23"/>
      <c r="V73" s="22"/>
      <c r="W73" s="23"/>
      <c r="X73" s="22"/>
      <c r="Y73" s="23"/>
      <c r="Z73" s="22"/>
      <c r="AA73" s="23"/>
      <c r="AB73" s="22"/>
      <c r="AC73" s="23"/>
      <c r="AE73" s="29" t="str">
        <f t="shared" si="5"/>
        <v/>
      </c>
      <c r="AG73" s="7" t="str">
        <f>+$A$16</f>
        <v/>
      </c>
      <c r="AH73" s="7" t="str">
        <f>IF(A73&lt;&gt;"",IF(AE73&lt;&gt;"",AE73,0)+IF(I84&lt;&gt;"",I84,0),"")</f>
        <v/>
      </c>
      <c r="AI73" s="106" t="str">
        <f>IF(AH73="","",IF(AH73&gt;0,ROUND(AH73/LARGE(AH69:AH83,1),3),0))</f>
        <v/>
      </c>
    </row>
    <row r="74" spans="1:35" ht="13.5" x14ac:dyDescent="0.25">
      <c r="A74" s="59" t="str">
        <f>+$A$17</f>
        <v/>
      </c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2"/>
      <c r="M74" s="23"/>
      <c r="N74" s="22"/>
      <c r="O74" s="23"/>
      <c r="P74" s="22"/>
      <c r="Q74" s="23"/>
      <c r="R74" s="22"/>
      <c r="S74" s="23"/>
      <c r="T74" s="22"/>
      <c r="U74" s="23"/>
      <c r="V74" s="22"/>
      <c r="W74" s="23"/>
      <c r="X74" s="22"/>
      <c r="Y74" s="23"/>
      <c r="Z74" s="22"/>
      <c r="AA74" s="23"/>
      <c r="AB74" s="22"/>
      <c r="AC74" s="23"/>
      <c r="AE74" s="29" t="str">
        <f t="shared" si="5"/>
        <v/>
      </c>
      <c r="AG74" s="7" t="str">
        <f>+$A$17</f>
        <v/>
      </c>
      <c r="AH74" s="7" t="str">
        <f>IF(A74&lt;&gt;"",IF(AE74&lt;&gt;"",AE74,0)+IF(K84&lt;&gt;"",K84,0),"")</f>
        <v/>
      </c>
      <c r="AI74" s="106" t="str">
        <f>IF(AH74="","",IF(AH74&gt;0,ROUND(AH74/LARGE(AH69:AH83,1),3),0))</f>
        <v/>
      </c>
    </row>
    <row r="75" spans="1:35" ht="13.5" x14ac:dyDescent="0.25">
      <c r="A75" s="59" t="str">
        <f>+$A$18</f>
        <v/>
      </c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2"/>
      <c r="O75" s="23"/>
      <c r="P75" s="22"/>
      <c r="Q75" s="23"/>
      <c r="R75" s="22"/>
      <c r="S75" s="23"/>
      <c r="T75" s="22"/>
      <c r="U75" s="23"/>
      <c r="V75" s="22"/>
      <c r="W75" s="23"/>
      <c r="X75" s="22"/>
      <c r="Y75" s="23"/>
      <c r="Z75" s="22"/>
      <c r="AA75" s="23"/>
      <c r="AB75" s="22"/>
      <c r="AC75" s="23"/>
      <c r="AE75" s="29" t="str">
        <f t="shared" si="5"/>
        <v/>
      </c>
      <c r="AG75" s="7" t="str">
        <f>+$A$18</f>
        <v/>
      </c>
      <c r="AH75" s="7" t="str">
        <f>IF(A75&lt;&gt;"",IF(AE75&lt;&gt;"",AE75,0)+IF(M84&lt;&gt;"",M84,0),"")</f>
        <v/>
      </c>
      <c r="AI75" s="106" t="str">
        <f>IF(AH75="","",IF(AH75&gt;0,ROUND(AH75/LARGE(AH69:AH83,1),3),0))</f>
        <v/>
      </c>
    </row>
    <row r="76" spans="1:35" ht="13.5" x14ac:dyDescent="0.25">
      <c r="A76" s="59" t="str">
        <f>+$A$19</f>
        <v/>
      </c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2"/>
      <c r="Q76" s="23"/>
      <c r="R76" s="22"/>
      <c r="S76" s="23"/>
      <c r="T76" s="22"/>
      <c r="U76" s="23"/>
      <c r="V76" s="22"/>
      <c r="W76" s="23"/>
      <c r="X76" s="22"/>
      <c r="Y76" s="23"/>
      <c r="Z76" s="22"/>
      <c r="AA76" s="23"/>
      <c r="AB76" s="22"/>
      <c r="AC76" s="23"/>
      <c r="AE76" s="29" t="str">
        <f t="shared" si="5"/>
        <v/>
      </c>
      <c r="AG76" s="7" t="str">
        <f>+$A$19</f>
        <v/>
      </c>
      <c r="AH76" s="7" t="str">
        <f>IF(A76&lt;&gt;"",IF(AE76&lt;&gt;"",AE76,0)+IF(O84&lt;&gt;"",O84,0),"")</f>
        <v/>
      </c>
      <c r="AI76" s="106" t="str">
        <f>IF(AH76="","",IF(AH76&gt;0,ROUND(AH76/LARGE(AH69:AH83,1),3),0))</f>
        <v/>
      </c>
    </row>
    <row r="77" spans="1:35" ht="13.5" x14ac:dyDescent="0.25">
      <c r="A77" s="59" t="str">
        <f>+$A$20</f>
        <v/>
      </c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2"/>
      <c r="S77" s="23"/>
      <c r="T77" s="22"/>
      <c r="U77" s="23"/>
      <c r="V77" s="22"/>
      <c r="W77" s="23"/>
      <c r="X77" s="22"/>
      <c r="Y77" s="23"/>
      <c r="Z77" s="22"/>
      <c r="AA77" s="23"/>
      <c r="AB77" s="22"/>
      <c r="AC77" s="23"/>
      <c r="AE77" s="29" t="str">
        <f t="shared" si="5"/>
        <v/>
      </c>
      <c r="AG77" s="7" t="str">
        <f>+$A$20</f>
        <v/>
      </c>
      <c r="AH77" s="7" t="str">
        <f>IF(A77&lt;&gt;"",IF(AE77&lt;&gt;"",AE77,0)+IF(Q84&lt;&gt;"",Q84,0),"")</f>
        <v/>
      </c>
      <c r="AI77" s="106" t="str">
        <f>IF(AH77="","",IF(AH77&gt;0,ROUND(AH77/LARGE(AH69:AH83,1),3),0))</f>
        <v/>
      </c>
    </row>
    <row r="78" spans="1:35" ht="13.5" x14ac:dyDescent="0.25">
      <c r="A78" s="59" t="str">
        <f>+$A$21</f>
        <v/>
      </c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2"/>
      <c r="U78" s="23"/>
      <c r="V78" s="22"/>
      <c r="W78" s="23"/>
      <c r="X78" s="22"/>
      <c r="Y78" s="23"/>
      <c r="Z78" s="22"/>
      <c r="AA78" s="23"/>
      <c r="AB78" s="22"/>
      <c r="AC78" s="23"/>
      <c r="AE78" s="29" t="str">
        <f t="shared" si="5"/>
        <v/>
      </c>
      <c r="AG78" s="7" t="str">
        <f>+$A$21</f>
        <v/>
      </c>
      <c r="AH78" s="7" t="str">
        <f>IF(A78&lt;&gt;"",IF(AE78&lt;&gt;"",AE78,0)+IF(S84&lt;&gt;"",S84,0),"")</f>
        <v/>
      </c>
      <c r="AI78" s="106" t="str">
        <f>IF(AH78="","",IF(AH78&gt;0,ROUND(AH78/LARGE(AH69:AH83,1),3),0))</f>
        <v/>
      </c>
    </row>
    <row r="79" spans="1:35" ht="13.5" x14ac:dyDescent="0.25">
      <c r="A79" s="59" t="str">
        <f>+$A$22</f>
        <v/>
      </c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2"/>
      <c r="W79" s="23"/>
      <c r="X79" s="22"/>
      <c r="Y79" s="23"/>
      <c r="Z79" s="22"/>
      <c r="AA79" s="23"/>
      <c r="AB79" s="22"/>
      <c r="AC79" s="23"/>
      <c r="AE79" s="29" t="str">
        <f t="shared" si="5"/>
        <v/>
      </c>
      <c r="AG79" s="7" t="str">
        <f>+$A$22</f>
        <v/>
      </c>
      <c r="AH79" s="7" t="str">
        <f>IF(A79&lt;&gt;"",IF(AE79&lt;&gt;"",AE79,0)+IF(U84&lt;&gt;"",U84,0),"")</f>
        <v/>
      </c>
      <c r="AI79" s="106" t="str">
        <f>IF(AH79="","",IF(AH79&gt;0,ROUND(AH79/LARGE(AH69:AH83,1),3),0))</f>
        <v/>
      </c>
    </row>
    <row r="80" spans="1:35" ht="13.5" x14ac:dyDescent="0.25">
      <c r="A80" s="59" t="str">
        <f>+$A$23</f>
        <v/>
      </c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2"/>
      <c r="Y80" s="23"/>
      <c r="Z80" s="22"/>
      <c r="AA80" s="23"/>
      <c r="AB80" s="22"/>
      <c r="AC80" s="23"/>
      <c r="AE80" s="29" t="str">
        <f t="shared" si="5"/>
        <v/>
      </c>
      <c r="AG80" s="7" t="str">
        <f>+$A$23</f>
        <v/>
      </c>
      <c r="AH80" s="7" t="str">
        <f>IF(A80&lt;&gt;"",IF(AE80&lt;&gt;"",AE80,0)+IF(W84&lt;&gt;"",W84,0),"")</f>
        <v/>
      </c>
      <c r="AI80" s="106" t="str">
        <f>IF(AH80="","",IF(AH80&gt;0,ROUND(AH80/LARGE(AH69:AH83,1),3),0))</f>
        <v/>
      </c>
    </row>
    <row r="81" spans="1:35" ht="13.5" x14ac:dyDescent="0.25">
      <c r="A81" s="59" t="str">
        <f>+$A$24</f>
        <v/>
      </c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2"/>
      <c r="AA81" s="23"/>
      <c r="AB81" s="22"/>
      <c r="AC81" s="23"/>
      <c r="AE81" s="29" t="str">
        <f t="shared" si="5"/>
        <v/>
      </c>
      <c r="AG81" s="7" t="str">
        <f>+$A$24</f>
        <v/>
      </c>
      <c r="AH81" s="7" t="str">
        <f>IF(A81&lt;&gt;"",IF(AE81&lt;&gt;"",AE81,0)+IF(Y84&lt;&gt;"",Y84,0),"")</f>
        <v/>
      </c>
      <c r="AI81" s="106" t="str">
        <f>IF(AH81="","",IF(AH81&gt;0,ROUND(AH81/LARGE(AH69:AH83,1),3),0))</f>
        <v/>
      </c>
    </row>
    <row r="82" spans="1:35" ht="13.5" x14ac:dyDescent="0.25">
      <c r="A82" s="59" t="str">
        <f>+$A$25</f>
        <v/>
      </c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2"/>
      <c r="AC82" s="23"/>
      <c r="AE82" s="29" t="str">
        <f t="shared" si="5"/>
        <v/>
      </c>
      <c r="AG82" s="7" t="str">
        <f>+$A$25</f>
        <v/>
      </c>
      <c r="AH82" s="7" t="str">
        <f>IF(A82&lt;&gt;"",IF(AE82&lt;&gt;"",AE82,0)+IF(AA84&lt;&gt;"",AA84,0),"")</f>
        <v/>
      </c>
      <c r="AI82" s="106" t="str">
        <f>IF(AH82="","",IF(AH82&gt;0,ROUND(AH82/LARGE(AH69:AH83,1),3),0))</f>
        <v/>
      </c>
    </row>
    <row r="83" spans="1:35" x14ac:dyDescent="0.2">
      <c r="A83" s="59" t="str">
        <f>+$A$26</f>
        <v/>
      </c>
      <c r="C83" s="3"/>
      <c r="AE83" s="26"/>
      <c r="AG83" s="40" t="str">
        <f>+$A$26</f>
        <v/>
      </c>
      <c r="AH83" s="40" t="str">
        <f>IF(A83&lt;&gt;"",IF(AE83&lt;&gt;"",AE83,0)+IF(AC84&lt;&gt;"",AC84,0),"")</f>
        <v/>
      </c>
      <c r="AI83" s="107" t="str">
        <f>IF(AH83="","",IF(AH83&gt;0,ROUND(AH83/LARGE(AH69:AH83,1),3),0))</f>
        <v/>
      </c>
    </row>
    <row r="84" spans="1:35" s="26" customFormat="1" x14ac:dyDescent="0.2">
      <c r="C84" s="27" t="str">
        <f>IF(C68="","",SUM(C69:C82))</f>
        <v/>
      </c>
      <c r="E84" s="27" t="str">
        <f>IF(E68="","",SUM(E69:E82))</f>
        <v/>
      </c>
      <c r="G84" s="27" t="str">
        <f>IF(G68="","",SUM(G69:G82))</f>
        <v/>
      </c>
      <c r="I84" s="27" t="str">
        <f>IF(I68="","",SUM(I69:I82))</f>
        <v/>
      </c>
      <c r="K84" s="27" t="str">
        <f>IF(K68="","",SUM(K69:K82))</f>
        <v/>
      </c>
      <c r="M84" s="27" t="str">
        <f>IF(M68="","",SUM(M69:M82))</f>
        <v/>
      </c>
      <c r="O84" s="27" t="str">
        <f>IF(O68="","",SUM(O69:O82))</f>
        <v/>
      </c>
      <c r="Q84" s="27" t="str">
        <f>IF(Q68="","",SUM(Q69:Q82))</f>
        <v/>
      </c>
      <c r="S84" s="27" t="str">
        <f>IF(S68="","",SUM(S69:S82))</f>
        <v/>
      </c>
      <c r="U84" s="27" t="str">
        <f>IF(U68="","",SUM(U69:U82))</f>
        <v/>
      </c>
      <c r="W84" s="27" t="str">
        <f>IF(W68="","",SUM(W69:W82))</f>
        <v/>
      </c>
      <c r="X84" s="27"/>
      <c r="Y84" s="27" t="str">
        <f>IF(Y68="","",SUM(Y69:Y82))</f>
        <v/>
      </c>
      <c r="AA84" s="27" t="str">
        <f>IF(AA68="","",SUM(AA69:AA82))</f>
        <v/>
      </c>
      <c r="AC84" s="27" t="str">
        <f>IF(AC68="","",SUM(AC69:AC82))</f>
        <v/>
      </c>
      <c r="AG84" s="41"/>
      <c r="AH84" s="93"/>
      <c r="AI84" s="41"/>
    </row>
    <row r="85" spans="1:35" ht="24" customHeight="1" x14ac:dyDescent="0.2">
      <c r="AC85" s="8" t="str">
        <f>"Firma ("&amp;Anagrafica!B91&amp;")"</f>
        <v>Firma (Commissario 3)</v>
      </c>
      <c r="AE85" s="88"/>
      <c r="AF85" s="88"/>
      <c r="AG85" s="89"/>
      <c r="AH85" s="88"/>
      <c r="AI85" s="88"/>
    </row>
    <row r="86" spans="1:35" ht="18.75" x14ac:dyDescent="0.3">
      <c r="A86" s="19" t="str">
        <f>IF(Anagrafica!A92&lt;&gt;"",Anagrafica!A92&amp;" - "&amp;Anagrafica!B92,"")</f>
        <v/>
      </c>
      <c r="B86" s="20"/>
      <c r="D86" s="1"/>
      <c r="AE86" s="90"/>
      <c r="AF86" s="90"/>
      <c r="AG86" s="91"/>
      <c r="AH86" s="90"/>
      <c r="AI86" s="90"/>
    </row>
    <row r="87" spans="1:35" s="5" customFormat="1" ht="13.5" customHeight="1" x14ac:dyDescent="0.2">
      <c r="A87" s="4" t="s">
        <v>10</v>
      </c>
      <c r="C87" s="60" t="str">
        <f>$A$13</f>
        <v/>
      </c>
      <c r="E87" s="60" t="str">
        <f>+$A$14</f>
        <v/>
      </c>
      <c r="G87" s="60" t="str">
        <f>+$A$15</f>
        <v/>
      </c>
      <c r="I87" s="60" t="str">
        <f>+$A$16</f>
        <v/>
      </c>
      <c r="K87" s="60" t="str">
        <f>+$A$17</f>
        <v/>
      </c>
      <c r="M87" s="60" t="str">
        <f>+$A$18</f>
        <v/>
      </c>
      <c r="O87" s="60" t="str">
        <f>+$A$19</f>
        <v/>
      </c>
      <c r="Q87" s="60" t="str">
        <f>+$A$20</f>
        <v/>
      </c>
      <c r="S87" s="60" t="str">
        <f>+$A$21</f>
        <v/>
      </c>
      <c r="U87" s="60" t="str">
        <f>+$A$22</f>
        <v/>
      </c>
      <c r="W87" s="60" t="str">
        <f>+$A$23</f>
        <v/>
      </c>
      <c r="Y87" s="60" t="str">
        <f>+$A$24</f>
        <v/>
      </c>
      <c r="AA87" s="60" t="str">
        <f>+$A$25</f>
        <v/>
      </c>
      <c r="AC87" s="60" t="str">
        <f>+$A$26</f>
        <v/>
      </c>
      <c r="AE87" s="26"/>
      <c r="AG87" s="4" t="s">
        <v>10</v>
      </c>
      <c r="AH87" s="5" t="s">
        <v>1</v>
      </c>
      <c r="AI87" s="5" t="s">
        <v>0</v>
      </c>
    </row>
    <row r="88" spans="1:35" ht="13.5" x14ac:dyDescent="0.25">
      <c r="A88" s="59" t="str">
        <f>+$A$12</f>
        <v/>
      </c>
      <c r="B88" s="22"/>
      <c r="C88" s="23"/>
      <c r="D88" s="22"/>
      <c r="E88" s="23"/>
      <c r="F88" s="22"/>
      <c r="G88" s="23"/>
      <c r="H88" s="22"/>
      <c r="I88" s="23"/>
      <c r="J88" s="22"/>
      <c r="K88" s="23"/>
      <c r="L88" s="22"/>
      <c r="M88" s="23"/>
      <c r="N88" s="22"/>
      <c r="O88" s="23"/>
      <c r="P88" s="22"/>
      <c r="Q88" s="23"/>
      <c r="R88" s="22"/>
      <c r="S88" s="23"/>
      <c r="T88" s="22"/>
      <c r="U88" s="23"/>
      <c r="V88" s="22"/>
      <c r="W88" s="23"/>
      <c r="X88" s="22"/>
      <c r="Y88" s="23"/>
      <c r="Z88" s="22"/>
      <c r="AA88" s="23"/>
      <c r="AB88" s="22"/>
      <c r="AC88" s="23"/>
      <c r="AE88" s="29" t="str">
        <f t="shared" ref="AE88:AE101" si="6">IF(OR(A88="",AND(A88&lt;&gt;"",A89="")),"",SUM(B88,D88,F88,H88,J88,L88,N88,P88,R88,T88,V88,X88,Z88,AB88))</f>
        <v/>
      </c>
      <c r="AG88" s="6" t="str">
        <f>+$A$12</f>
        <v/>
      </c>
      <c r="AH88" s="6" t="str">
        <f>IF(A88&lt;&gt;"",AE88,"")</f>
        <v/>
      </c>
      <c r="AI88" s="105" t="str">
        <f>IF(AH88="","",IF(AH88&gt;0,ROUND(AH88/LARGE(AH88:AH102,1),3),0))</f>
        <v/>
      </c>
    </row>
    <row r="89" spans="1:35" ht="13.5" x14ac:dyDescent="0.25">
      <c r="A89" s="59" t="str">
        <f>+$A$13</f>
        <v/>
      </c>
      <c r="B89" s="24"/>
      <c r="C89" s="24"/>
      <c r="D89" s="22"/>
      <c r="E89" s="23"/>
      <c r="F89" s="22"/>
      <c r="G89" s="23"/>
      <c r="H89" s="22"/>
      <c r="I89" s="23"/>
      <c r="J89" s="22"/>
      <c r="K89" s="23"/>
      <c r="L89" s="22"/>
      <c r="M89" s="23"/>
      <c r="N89" s="22"/>
      <c r="O89" s="23"/>
      <c r="P89" s="22"/>
      <c r="Q89" s="23"/>
      <c r="R89" s="22"/>
      <c r="S89" s="23"/>
      <c r="T89" s="22"/>
      <c r="U89" s="23"/>
      <c r="V89" s="22"/>
      <c r="W89" s="23"/>
      <c r="X89" s="22"/>
      <c r="Y89" s="23"/>
      <c r="Z89" s="22"/>
      <c r="AA89" s="23"/>
      <c r="AB89" s="22"/>
      <c r="AC89" s="23"/>
      <c r="AE89" s="29" t="str">
        <f t="shared" si="6"/>
        <v/>
      </c>
      <c r="AG89" s="7" t="str">
        <f>+$A$13</f>
        <v/>
      </c>
      <c r="AH89" s="7" t="str">
        <f>IF(A89&lt;&gt;"",IF(AE89&lt;&gt;"",AE89,0)+IF(C103&lt;&gt;"",C103,0),"")</f>
        <v/>
      </c>
      <c r="AI89" s="106" t="str">
        <f>IF(AH89="","",IF(AH89&gt;0,ROUND(AH89/LARGE(AH88:AH102,1),3),0))</f>
        <v/>
      </c>
    </row>
    <row r="90" spans="1:35" ht="13.5" x14ac:dyDescent="0.25">
      <c r="A90" s="59" t="str">
        <f>+$A$14</f>
        <v/>
      </c>
      <c r="B90" s="24"/>
      <c r="C90" s="24"/>
      <c r="D90" s="24"/>
      <c r="E90" s="24"/>
      <c r="F90" s="22"/>
      <c r="G90" s="23"/>
      <c r="H90" s="22"/>
      <c r="I90" s="23"/>
      <c r="J90" s="22"/>
      <c r="K90" s="23"/>
      <c r="L90" s="22"/>
      <c r="M90" s="23"/>
      <c r="N90" s="22"/>
      <c r="O90" s="23"/>
      <c r="P90" s="22"/>
      <c r="Q90" s="23"/>
      <c r="R90" s="22"/>
      <c r="S90" s="23"/>
      <c r="T90" s="22"/>
      <c r="U90" s="23"/>
      <c r="V90" s="22"/>
      <c r="W90" s="23"/>
      <c r="X90" s="22"/>
      <c r="Y90" s="23"/>
      <c r="Z90" s="22"/>
      <c r="AA90" s="23"/>
      <c r="AB90" s="22"/>
      <c r="AC90" s="23"/>
      <c r="AE90" s="29" t="str">
        <f t="shared" si="6"/>
        <v/>
      </c>
      <c r="AG90" s="7" t="str">
        <f>+$A$14</f>
        <v/>
      </c>
      <c r="AH90" s="7" t="str">
        <f>IF(A90&lt;&gt;"",IF(AE90&lt;&gt;"",AE90,0)+IF(E103&lt;&gt;"",E103,0),"")</f>
        <v/>
      </c>
      <c r="AI90" s="106" t="str">
        <f>IF(AH90="","",IF(AH90&gt;0,ROUND(AH90/LARGE(AH88:AH102,1),3),0))</f>
        <v/>
      </c>
    </row>
    <row r="91" spans="1:35" ht="13.5" x14ac:dyDescent="0.25">
      <c r="A91" s="59" t="str">
        <f>+$A$15</f>
        <v/>
      </c>
      <c r="B91" s="24"/>
      <c r="C91" s="24"/>
      <c r="D91" s="24"/>
      <c r="E91" s="24"/>
      <c r="F91" s="24"/>
      <c r="G91" s="24"/>
      <c r="H91" s="22"/>
      <c r="I91" s="23"/>
      <c r="J91" s="22"/>
      <c r="K91" s="23"/>
      <c r="L91" s="22"/>
      <c r="M91" s="23"/>
      <c r="N91" s="22"/>
      <c r="O91" s="23"/>
      <c r="P91" s="22"/>
      <c r="Q91" s="23"/>
      <c r="R91" s="22"/>
      <c r="S91" s="23"/>
      <c r="T91" s="22"/>
      <c r="U91" s="23"/>
      <c r="V91" s="22"/>
      <c r="W91" s="23"/>
      <c r="X91" s="22"/>
      <c r="Y91" s="23"/>
      <c r="Z91" s="22"/>
      <c r="AA91" s="23"/>
      <c r="AB91" s="22"/>
      <c r="AC91" s="23"/>
      <c r="AE91" s="29" t="str">
        <f t="shared" si="6"/>
        <v/>
      </c>
      <c r="AG91" s="7" t="str">
        <f>+$A$15</f>
        <v/>
      </c>
      <c r="AH91" s="7" t="str">
        <f>IF(A91&lt;&gt;"",IF(AE91&lt;&gt;"",AE91,0)+IF(G103&lt;&gt;"",G103,0),"")</f>
        <v/>
      </c>
      <c r="AI91" s="106" t="str">
        <f>IF(AH91="","",IF(AH91&gt;0,ROUND(AH91/LARGE(AH88:AH102,1),3),0))</f>
        <v/>
      </c>
    </row>
    <row r="92" spans="1:35" ht="13.5" x14ac:dyDescent="0.25">
      <c r="A92" s="59" t="str">
        <f>+$A$16</f>
        <v/>
      </c>
      <c r="B92" s="24"/>
      <c r="C92" s="24"/>
      <c r="D92" s="24"/>
      <c r="E92" s="24"/>
      <c r="F92" s="24"/>
      <c r="G92" s="24"/>
      <c r="H92" s="24"/>
      <c r="I92" s="24"/>
      <c r="J92" s="22"/>
      <c r="K92" s="23"/>
      <c r="L92" s="22"/>
      <c r="M92" s="23"/>
      <c r="N92" s="22"/>
      <c r="O92" s="23"/>
      <c r="P92" s="22"/>
      <c r="Q92" s="23"/>
      <c r="R92" s="22"/>
      <c r="S92" s="23"/>
      <c r="T92" s="22"/>
      <c r="U92" s="23"/>
      <c r="V92" s="22"/>
      <c r="W92" s="23"/>
      <c r="X92" s="22"/>
      <c r="Y92" s="23"/>
      <c r="Z92" s="22"/>
      <c r="AA92" s="23"/>
      <c r="AB92" s="22"/>
      <c r="AC92" s="23"/>
      <c r="AE92" s="29" t="str">
        <f t="shared" si="6"/>
        <v/>
      </c>
      <c r="AG92" s="7" t="str">
        <f>+$A$16</f>
        <v/>
      </c>
      <c r="AH92" s="7" t="str">
        <f>IF(A92&lt;&gt;"",IF(AE92&lt;&gt;"",AE92,0)+IF(I103&lt;&gt;"",I103,0),"")</f>
        <v/>
      </c>
      <c r="AI92" s="106" t="str">
        <f>IF(AH92="","",IF(AH92&gt;0,ROUND(AH92/LARGE(AH88:AH102,1),3),0))</f>
        <v/>
      </c>
    </row>
    <row r="93" spans="1:35" ht="13.5" x14ac:dyDescent="0.25">
      <c r="A93" s="59" t="str">
        <f>+$A$17</f>
        <v/>
      </c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2"/>
      <c r="M93" s="23"/>
      <c r="N93" s="22"/>
      <c r="O93" s="23"/>
      <c r="P93" s="22"/>
      <c r="Q93" s="23"/>
      <c r="R93" s="22"/>
      <c r="S93" s="23"/>
      <c r="T93" s="22"/>
      <c r="U93" s="23"/>
      <c r="V93" s="22"/>
      <c r="W93" s="23"/>
      <c r="X93" s="22"/>
      <c r="Y93" s="23"/>
      <c r="Z93" s="22"/>
      <c r="AA93" s="23"/>
      <c r="AB93" s="22"/>
      <c r="AC93" s="23"/>
      <c r="AE93" s="29" t="str">
        <f t="shared" si="6"/>
        <v/>
      </c>
      <c r="AG93" s="7" t="str">
        <f>+$A$17</f>
        <v/>
      </c>
      <c r="AH93" s="7" t="str">
        <f>IF(A93&lt;&gt;"",IF(AE93&lt;&gt;"",AE93,0)+IF(K103&lt;&gt;"",K103,0),"")</f>
        <v/>
      </c>
      <c r="AI93" s="106" t="str">
        <f>IF(AH93="","",IF(AH93&gt;0,ROUND(AH93/LARGE(AH88:AH102,1),3),0))</f>
        <v/>
      </c>
    </row>
    <row r="94" spans="1:35" ht="13.5" x14ac:dyDescent="0.25">
      <c r="A94" s="59" t="str">
        <f>+$A$18</f>
        <v/>
      </c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2"/>
      <c r="O94" s="23"/>
      <c r="P94" s="22"/>
      <c r="Q94" s="23"/>
      <c r="R94" s="22"/>
      <c r="S94" s="23"/>
      <c r="T94" s="22"/>
      <c r="U94" s="23"/>
      <c r="V94" s="22"/>
      <c r="W94" s="23"/>
      <c r="X94" s="22"/>
      <c r="Y94" s="23"/>
      <c r="Z94" s="22"/>
      <c r="AA94" s="23"/>
      <c r="AB94" s="22"/>
      <c r="AC94" s="23"/>
      <c r="AE94" s="29" t="str">
        <f t="shared" si="6"/>
        <v/>
      </c>
      <c r="AG94" s="7" t="str">
        <f>+$A$18</f>
        <v/>
      </c>
      <c r="AH94" s="7" t="str">
        <f>IF(A94&lt;&gt;"",IF(AE94&lt;&gt;"",AE94,0)+IF(M103&lt;&gt;"",M103,0),"")</f>
        <v/>
      </c>
      <c r="AI94" s="106" t="str">
        <f>IF(AH94="","",IF(AH94&gt;0,ROUND(AH94/LARGE(AH88:AH102,1),3),0))</f>
        <v/>
      </c>
    </row>
    <row r="95" spans="1:35" ht="13.5" x14ac:dyDescent="0.25">
      <c r="A95" s="59" t="str">
        <f>+$A$19</f>
        <v/>
      </c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2"/>
      <c r="Q95" s="23"/>
      <c r="R95" s="22"/>
      <c r="S95" s="23"/>
      <c r="T95" s="22"/>
      <c r="U95" s="23"/>
      <c r="V95" s="22"/>
      <c r="W95" s="23"/>
      <c r="X95" s="22"/>
      <c r="Y95" s="23"/>
      <c r="Z95" s="22"/>
      <c r="AA95" s="23"/>
      <c r="AB95" s="22"/>
      <c r="AC95" s="23"/>
      <c r="AE95" s="29" t="str">
        <f t="shared" si="6"/>
        <v/>
      </c>
      <c r="AG95" s="7" t="str">
        <f>+$A$19</f>
        <v/>
      </c>
      <c r="AH95" s="7" t="str">
        <f>IF(A95&lt;&gt;"",IF(AE95&lt;&gt;"",AE95,0)+IF(O103&lt;&gt;"",O103,0),"")</f>
        <v/>
      </c>
      <c r="AI95" s="106" t="str">
        <f>IF(AH95="","",IF(AH95&gt;0,ROUND(AH95/LARGE(AH88:AH102,1),3),0))</f>
        <v/>
      </c>
    </row>
    <row r="96" spans="1:35" ht="13.5" x14ac:dyDescent="0.25">
      <c r="A96" s="59" t="str">
        <f>+$A$20</f>
        <v/>
      </c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2"/>
      <c r="S96" s="23"/>
      <c r="T96" s="22"/>
      <c r="U96" s="23"/>
      <c r="V96" s="22"/>
      <c r="W96" s="23"/>
      <c r="X96" s="22"/>
      <c r="Y96" s="23"/>
      <c r="Z96" s="22"/>
      <c r="AA96" s="23"/>
      <c r="AB96" s="22"/>
      <c r="AC96" s="23"/>
      <c r="AE96" s="29" t="str">
        <f t="shared" si="6"/>
        <v/>
      </c>
      <c r="AG96" s="7" t="str">
        <f>+$A$20</f>
        <v/>
      </c>
      <c r="AH96" s="7" t="str">
        <f>IF(A96&lt;&gt;"",IF(AE96&lt;&gt;"",AE96,0)+IF(Q103&lt;&gt;"",Q103,0),"")</f>
        <v/>
      </c>
      <c r="AI96" s="106" t="str">
        <f>IF(AH96="","",IF(AH96&gt;0,ROUND(AH96/LARGE(AH88:AH102,1),3),0))</f>
        <v/>
      </c>
    </row>
    <row r="97" spans="1:35" ht="13.5" x14ac:dyDescent="0.25">
      <c r="A97" s="59" t="str">
        <f>+$A$21</f>
        <v/>
      </c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2"/>
      <c r="U97" s="23"/>
      <c r="V97" s="22"/>
      <c r="W97" s="23"/>
      <c r="X97" s="22"/>
      <c r="Y97" s="23"/>
      <c r="Z97" s="22"/>
      <c r="AA97" s="23"/>
      <c r="AB97" s="22"/>
      <c r="AC97" s="23"/>
      <c r="AE97" s="29" t="str">
        <f t="shared" si="6"/>
        <v/>
      </c>
      <c r="AG97" s="7" t="str">
        <f>+$A$21</f>
        <v/>
      </c>
      <c r="AH97" s="7" t="str">
        <f>IF(A97&lt;&gt;"",IF(AE97&lt;&gt;"",AE97,0)+IF(S103&lt;&gt;"",S103,0),"")</f>
        <v/>
      </c>
      <c r="AI97" s="106" t="str">
        <f>IF(AH97="","",IF(AH97&gt;0,ROUND(AH97/LARGE(AH88:AH102,1),3),0))</f>
        <v/>
      </c>
    </row>
    <row r="98" spans="1:35" ht="13.5" x14ac:dyDescent="0.25">
      <c r="A98" s="59" t="str">
        <f>+$A$22</f>
        <v/>
      </c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2"/>
      <c r="W98" s="23"/>
      <c r="X98" s="22"/>
      <c r="Y98" s="23"/>
      <c r="Z98" s="22"/>
      <c r="AA98" s="23"/>
      <c r="AB98" s="22"/>
      <c r="AC98" s="23"/>
      <c r="AE98" s="29" t="str">
        <f t="shared" si="6"/>
        <v/>
      </c>
      <c r="AG98" s="7" t="str">
        <f>+$A$22</f>
        <v/>
      </c>
      <c r="AH98" s="7" t="str">
        <f>IF(A98&lt;&gt;"",IF(AE98&lt;&gt;"",AE98,0)+IF(U103&lt;&gt;"",U103,0),"")</f>
        <v/>
      </c>
      <c r="AI98" s="106" t="str">
        <f>IF(AH98="","",IF(AH98&gt;0,ROUND(AH98/LARGE(AH88:AH102,1),3),0))</f>
        <v/>
      </c>
    </row>
    <row r="99" spans="1:35" ht="13.5" x14ac:dyDescent="0.25">
      <c r="A99" s="59" t="str">
        <f>+$A$23</f>
        <v/>
      </c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2"/>
      <c r="Y99" s="23"/>
      <c r="Z99" s="22"/>
      <c r="AA99" s="23"/>
      <c r="AB99" s="22"/>
      <c r="AC99" s="23"/>
      <c r="AE99" s="29" t="str">
        <f t="shared" si="6"/>
        <v/>
      </c>
      <c r="AG99" s="7" t="str">
        <f>+$A$23</f>
        <v/>
      </c>
      <c r="AH99" s="7" t="str">
        <f>IF(A99&lt;&gt;"",IF(AE99&lt;&gt;"",AE99,0)+IF(W103&lt;&gt;"",W103,0),"")</f>
        <v/>
      </c>
      <c r="AI99" s="106" t="str">
        <f>IF(AH99="","",IF(AH99&gt;0,ROUND(AH99/LARGE(AH88:AH102,1),3),0))</f>
        <v/>
      </c>
    </row>
    <row r="100" spans="1:35" ht="13.5" x14ac:dyDescent="0.25">
      <c r="A100" s="59" t="str">
        <f>+$A$24</f>
        <v/>
      </c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2"/>
      <c r="AA100" s="23"/>
      <c r="AB100" s="22"/>
      <c r="AC100" s="23"/>
      <c r="AE100" s="29" t="str">
        <f t="shared" si="6"/>
        <v/>
      </c>
      <c r="AG100" s="7" t="str">
        <f>+$A$24</f>
        <v/>
      </c>
      <c r="AH100" s="7" t="str">
        <f>IF(A100&lt;&gt;"",IF(AE100&lt;&gt;"",AE100,0)+IF(Y103&lt;&gt;"",Y103,0),"")</f>
        <v/>
      </c>
      <c r="AI100" s="106" t="str">
        <f>IF(AH100="","",IF(AH100&gt;0,ROUND(AH100/LARGE(AH88:AH102,1),3),0))</f>
        <v/>
      </c>
    </row>
    <row r="101" spans="1:35" ht="13.5" x14ac:dyDescent="0.25">
      <c r="A101" s="59" t="str">
        <f>+$A$25</f>
        <v/>
      </c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2"/>
      <c r="AC101" s="23"/>
      <c r="AE101" s="29" t="str">
        <f t="shared" si="6"/>
        <v/>
      </c>
      <c r="AG101" s="7" t="str">
        <f>+$A$25</f>
        <v/>
      </c>
      <c r="AH101" s="7" t="str">
        <f>IF(A101&lt;&gt;"",IF(AE101&lt;&gt;"",AE101,0)+IF(AA103&lt;&gt;"",AA103,0),"")</f>
        <v/>
      </c>
      <c r="AI101" s="106" t="str">
        <f>IF(AH101="","",IF(AH101&gt;0,ROUND(AH101/LARGE(AH88:AH102,1),3),0))</f>
        <v/>
      </c>
    </row>
    <row r="102" spans="1:35" x14ac:dyDescent="0.2">
      <c r="A102" s="59" t="str">
        <f>+$A$26</f>
        <v/>
      </c>
      <c r="C102" s="3"/>
      <c r="AE102" s="26"/>
      <c r="AG102" s="40" t="str">
        <f>+$A$26</f>
        <v/>
      </c>
      <c r="AH102" s="40" t="str">
        <f>IF(A102&lt;&gt;"",IF(AE102&lt;&gt;"",AE102,0)+IF(AC103&lt;&gt;"",AC103,0),"")</f>
        <v/>
      </c>
      <c r="AI102" s="107" t="str">
        <f>IF(AH102="","",IF(AH102&gt;0,ROUND(AH102/LARGE(AH88:AH102,1),3),0))</f>
        <v/>
      </c>
    </row>
    <row r="103" spans="1:35" s="26" customFormat="1" x14ac:dyDescent="0.2">
      <c r="C103" s="27" t="str">
        <f>IF(C87="","",SUM(C88:C101))</f>
        <v/>
      </c>
      <c r="E103" s="27" t="str">
        <f>IF(E87="","",SUM(E88:E101))</f>
        <v/>
      </c>
      <c r="G103" s="27" t="str">
        <f>IF(G87="","",SUM(G88:G101))</f>
        <v/>
      </c>
      <c r="I103" s="27" t="str">
        <f>IF(I87="","",SUM(I88:I101))</f>
        <v/>
      </c>
      <c r="K103" s="27" t="str">
        <f>IF(K87="","",SUM(K88:K101))</f>
        <v/>
      </c>
      <c r="M103" s="27" t="str">
        <f>IF(M87="","",SUM(M88:M101))</f>
        <v/>
      </c>
      <c r="O103" s="27" t="str">
        <f>IF(O87="","",SUM(O88:O101))</f>
        <v/>
      </c>
      <c r="Q103" s="27" t="str">
        <f>IF(Q87="","",SUM(Q88:Q101))</f>
        <v/>
      </c>
      <c r="S103" s="27" t="str">
        <f>IF(S87="","",SUM(S88:S101))</f>
        <v/>
      </c>
      <c r="U103" s="27" t="str">
        <f>IF(U87="","",SUM(U88:U101))</f>
        <v/>
      </c>
      <c r="W103" s="27" t="str">
        <f>IF(W87="","",SUM(W88:W101))</f>
        <v/>
      </c>
      <c r="X103" s="27"/>
      <c r="Y103" s="27" t="str">
        <f>IF(Y87="","",SUM(Y88:Y101))</f>
        <v/>
      </c>
      <c r="AA103" s="27" t="str">
        <f>IF(AA87="","",SUM(AA88:AA101))</f>
        <v/>
      </c>
      <c r="AC103" s="27" t="str">
        <f>IF(AC87="","",SUM(AC88:AC101))</f>
        <v/>
      </c>
      <c r="AG103" s="41"/>
      <c r="AH103" s="93"/>
      <c r="AI103" s="41"/>
    </row>
    <row r="104" spans="1:35" ht="24" customHeight="1" x14ac:dyDescent="0.2">
      <c r="AC104" s="8" t="str">
        <f>"Firma ("&amp;Anagrafica!B92&amp;")"</f>
        <v>Firma ()</v>
      </c>
      <c r="AE104" s="88"/>
      <c r="AF104" s="88"/>
      <c r="AG104" s="89"/>
      <c r="AH104" s="88"/>
      <c r="AI104" s="88"/>
    </row>
    <row r="105" spans="1:35" ht="18.75" x14ac:dyDescent="0.3">
      <c r="A105" s="19" t="str">
        <f>IF(Anagrafica!A93&lt;&gt;"",Anagrafica!A93&amp;" - "&amp;Anagrafica!B93,"")</f>
        <v/>
      </c>
      <c r="B105" s="20"/>
      <c r="D105" s="1"/>
    </row>
    <row r="106" spans="1:35" s="5" customFormat="1" ht="13.5" customHeight="1" x14ac:dyDescent="0.2">
      <c r="A106" s="4" t="s">
        <v>10</v>
      </c>
      <c r="C106" s="60" t="str">
        <f>$A$13</f>
        <v/>
      </c>
      <c r="E106" s="60" t="str">
        <f>+$A$14</f>
        <v/>
      </c>
      <c r="G106" s="60" t="str">
        <f>+$A$15</f>
        <v/>
      </c>
      <c r="I106" s="60" t="str">
        <f>+$A$16</f>
        <v/>
      </c>
      <c r="K106" s="60" t="str">
        <f>+$A$17</f>
        <v/>
      </c>
      <c r="M106" s="60" t="str">
        <f>+$A$18</f>
        <v/>
      </c>
      <c r="O106" s="60" t="str">
        <f>+$A$19</f>
        <v/>
      </c>
      <c r="Q106" s="60" t="str">
        <f>+$A$20</f>
        <v/>
      </c>
      <c r="S106" s="60" t="str">
        <f>+$A$21</f>
        <v/>
      </c>
      <c r="U106" s="60" t="str">
        <f>+$A$22</f>
        <v/>
      </c>
      <c r="W106" s="60" t="str">
        <f>+$A$23</f>
        <v/>
      </c>
      <c r="Y106" s="60" t="str">
        <f>+$A$24</f>
        <v/>
      </c>
      <c r="AA106" s="60" t="str">
        <f>+$A$25</f>
        <v/>
      </c>
      <c r="AC106" s="60" t="str">
        <f>+$A$26</f>
        <v/>
      </c>
      <c r="AE106" s="26"/>
      <c r="AG106" s="4" t="s">
        <v>10</v>
      </c>
      <c r="AH106" s="5" t="s">
        <v>1</v>
      </c>
      <c r="AI106" s="5" t="s">
        <v>0</v>
      </c>
    </row>
    <row r="107" spans="1:35" ht="13.5" x14ac:dyDescent="0.25">
      <c r="A107" s="59" t="str">
        <f>+$A$12</f>
        <v/>
      </c>
      <c r="B107" s="22"/>
      <c r="C107" s="23"/>
      <c r="D107" s="22"/>
      <c r="E107" s="23"/>
      <c r="F107" s="22"/>
      <c r="G107" s="23"/>
      <c r="H107" s="22"/>
      <c r="I107" s="23"/>
      <c r="J107" s="22"/>
      <c r="K107" s="23"/>
      <c r="L107" s="22"/>
      <c r="M107" s="23"/>
      <c r="N107" s="22"/>
      <c r="O107" s="23"/>
      <c r="P107" s="22"/>
      <c r="Q107" s="23"/>
      <c r="R107" s="22"/>
      <c r="S107" s="23"/>
      <c r="T107" s="22"/>
      <c r="U107" s="23"/>
      <c r="V107" s="22"/>
      <c r="W107" s="23"/>
      <c r="X107" s="22"/>
      <c r="Y107" s="23"/>
      <c r="Z107" s="22"/>
      <c r="AA107" s="23"/>
      <c r="AB107" s="22"/>
      <c r="AC107" s="23"/>
      <c r="AE107" s="29" t="str">
        <f t="shared" ref="AE107:AE120" si="7">IF(OR(A107="",AND(A107&lt;&gt;"",A108="")),"",SUM(B107,D107,F107,H107,J107,L107,N107,P107,R107,T107,V107,X107,Z107,AB107))</f>
        <v/>
      </c>
      <c r="AG107" s="6" t="str">
        <f>+$A$12</f>
        <v/>
      </c>
      <c r="AH107" s="6" t="str">
        <f>IF(A107&lt;&gt;"",AE107,"")</f>
        <v/>
      </c>
      <c r="AI107" s="105" t="str">
        <f>IF(AH107="","",IF(AH107&gt;0,ROUND(AH107/LARGE(AH107:AH121,1),3),0))</f>
        <v/>
      </c>
    </row>
    <row r="108" spans="1:35" ht="13.5" x14ac:dyDescent="0.25">
      <c r="A108" s="59" t="str">
        <f>+$A$13</f>
        <v/>
      </c>
      <c r="B108" s="24"/>
      <c r="C108" s="24"/>
      <c r="D108" s="22"/>
      <c r="E108" s="23"/>
      <c r="F108" s="22"/>
      <c r="G108" s="23"/>
      <c r="H108" s="22"/>
      <c r="I108" s="23"/>
      <c r="J108" s="22"/>
      <c r="K108" s="23"/>
      <c r="L108" s="22"/>
      <c r="M108" s="23"/>
      <c r="N108" s="22"/>
      <c r="O108" s="23"/>
      <c r="P108" s="22"/>
      <c r="Q108" s="23"/>
      <c r="R108" s="22"/>
      <c r="S108" s="23"/>
      <c r="T108" s="22"/>
      <c r="U108" s="23"/>
      <c r="V108" s="22"/>
      <c r="W108" s="23"/>
      <c r="X108" s="22"/>
      <c r="Y108" s="23"/>
      <c r="Z108" s="22"/>
      <c r="AA108" s="23"/>
      <c r="AB108" s="22"/>
      <c r="AC108" s="23"/>
      <c r="AE108" s="29" t="str">
        <f t="shared" si="7"/>
        <v/>
      </c>
      <c r="AG108" s="7" t="str">
        <f>+$A$13</f>
        <v/>
      </c>
      <c r="AH108" s="7" t="str">
        <f>IF(A108&lt;&gt;"",IF(AE108&lt;&gt;"",AE108,0)+IF(C122&lt;&gt;"",C122,0),"")</f>
        <v/>
      </c>
      <c r="AI108" s="106" t="str">
        <f>IF(AH108="","",IF(AH108&gt;0,ROUND(AH108/LARGE(AH107:AH121,1),3),0))</f>
        <v/>
      </c>
    </row>
    <row r="109" spans="1:35" ht="13.5" x14ac:dyDescent="0.25">
      <c r="A109" s="59" t="str">
        <f>+$A$14</f>
        <v/>
      </c>
      <c r="B109" s="24"/>
      <c r="C109" s="24"/>
      <c r="D109" s="24"/>
      <c r="E109" s="24"/>
      <c r="F109" s="22"/>
      <c r="G109" s="23"/>
      <c r="H109" s="22"/>
      <c r="I109" s="23"/>
      <c r="J109" s="22"/>
      <c r="K109" s="23"/>
      <c r="L109" s="22"/>
      <c r="M109" s="23"/>
      <c r="N109" s="22"/>
      <c r="O109" s="23"/>
      <c r="P109" s="22"/>
      <c r="Q109" s="23"/>
      <c r="R109" s="22"/>
      <c r="S109" s="23"/>
      <c r="T109" s="22"/>
      <c r="U109" s="23"/>
      <c r="V109" s="22"/>
      <c r="W109" s="23"/>
      <c r="X109" s="22"/>
      <c r="Y109" s="23"/>
      <c r="Z109" s="22"/>
      <c r="AA109" s="23"/>
      <c r="AB109" s="22"/>
      <c r="AC109" s="23"/>
      <c r="AE109" s="29" t="str">
        <f t="shared" si="7"/>
        <v/>
      </c>
      <c r="AG109" s="7" t="str">
        <f>+$A$14</f>
        <v/>
      </c>
      <c r="AH109" s="7" t="str">
        <f>IF(A109&lt;&gt;"",IF(AE109&lt;&gt;"",AE109,0)+IF(E122&lt;&gt;"",E122,0),"")</f>
        <v/>
      </c>
      <c r="AI109" s="106" t="str">
        <f>IF(AH109="","",IF(AH109&gt;0,ROUND(AH109/LARGE(AH107:AH121,1),3),0))</f>
        <v/>
      </c>
    </row>
    <row r="110" spans="1:35" ht="13.5" x14ac:dyDescent="0.25">
      <c r="A110" s="59" t="str">
        <f>+$A$15</f>
        <v/>
      </c>
      <c r="B110" s="24"/>
      <c r="C110" s="24"/>
      <c r="D110" s="24"/>
      <c r="E110" s="24"/>
      <c r="F110" s="24"/>
      <c r="G110" s="24"/>
      <c r="H110" s="22"/>
      <c r="I110" s="23"/>
      <c r="J110" s="22"/>
      <c r="K110" s="23"/>
      <c r="L110" s="22"/>
      <c r="M110" s="23"/>
      <c r="N110" s="22"/>
      <c r="O110" s="23"/>
      <c r="P110" s="22"/>
      <c r="Q110" s="23"/>
      <c r="R110" s="22"/>
      <c r="S110" s="23"/>
      <c r="T110" s="22"/>
      <c r="U110" s="23"/>
      <c r="V110" s="22"/>
      <c r="W110" s="23"/>
      <c r="X110" s="22"/>
      <c r="Y110" s="23"/>
      <c r="Z110" s="22"/>
      <c r="AA110" s="23"/>
      <c r="AB110" s="22"/>
      <c r="AC110" s="23"/>
      <c r="AE110" s="29" t="str">
        <f t="shared" si="7"/>
        <v/>
      </c>
      <c r="AG110" s="7" t="str">
        <f>+$A$15</f>
        <v/>
      </c>
      <c r="AH110" s="7" t="str">
        <f>IF(A110&lt;&gt;"",IF(AE110&lt;&gt;"",AE110,0)+IF(G122&lt;&gt;"",G122,0),"")</f>
        <v/>
      </c>
      <c r="AI110" s="106" t="str">
        <f>IF(AH110="","",IF(AH110&gt;0,ROUND(AH110/LARGE(AH107:AH121,1),3),0))</f>
        <v/>
      </c>
    </row>
    <row r="111" spans="1:35" ht="13.5" x14ac:dyDescent="0.25">
      <c r="A111" s="59" t="str">
        <f>+$A$16</f>
        <v/>
      </c>
      <c r="B111" s="24"/>
      <c r="C111" s="24"/>
      <c r="D111" s="24"/>
      <c r="E111" s="24"/>
      <c r="F111" s="24"/>
      <c r="G111" s="24"/>
      <c r="H111" s="24"/>
      <c r="I111" s="24"/>
      <c r="J111" s="22"/>
      <c r="K111" s="23"/>
      <c r="L111" s="22"/>
      <c r="M111" s="23"/>
      <c r="N111" s="22"/>
      <c r="O111" s="23"/>
      <c r="P111" s="22"/>
      <c r="Q111" s="23"/>
      <c r="R111" s="22"/>
      <c r="S111" s="23"/>
      <c r="T111" s="22"/>
      <c r="U111" s="23"/>
      <c r="V111" s="22"/>
      <c r="W111" s="23"/>
      <c r="X111" s="22"/>
      <c r="Y111" s="23"/>
      <c r="Z111" s="22"/>
      <c r="AA111" s="23"/>
      <c r="AB111" s="22"/>
      <c r="AC111" s="23"/>
      <c r="AE111" s="29" t="str">
        <f t="shared" si="7"/>
        <v/>
      </c>
      <c r="AG111" s="7" t="str">
        <f>+$A$16</f>
        <v/>
      </c>
      <c r="AH111" s="7" t="str">
        <f>IF(A111&lt;&gt;"",IF(AE111&lt;&gt;"",AE111,0)+IF(I122&lt;&gt;"",I122,0),"")</f>
        <v/>
      </c>
      <c r="AI111" s="106" t="str">
        <f>IF(AH111="","",IF(AH111&gt;0,ROUND(AH111/LARGE(AH107:AH121,1),3),0))</f>
        <v/>
      </c>
    </row>
    <row r="112" spans="1:35" ht="13.5" x14ac:dyDescent="0.25">
      <c r="A112" s="59" t="str">
        <f>+$A$17</f>
        <v/>
      </c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2"/>
      <c r="M112" s="23"/>
      <c r="N112" s="22"/>
      <c r="O112" s="23"/>
      <c r="P112" s="22"/>
      <c r="Q112" s="23"/>
      <c r="R112" s="22"/>
      <c r="S112" s="23"/>
      <c r="T112" s="22"/>
      <c r="U112" s="23"/>
      <c r="V112" s="22"/>
      <c r="W112" s="23"/>
      <c r="X112" s="22"/>
      <c r="Y112" s="23"/>
      <c r="Z112" s="22"/>
      <c r="AA112" s="23"/>
      <c r="AB112" s="22"/>
      <c r="AC112" s="23"/>
      <c r="AE112" s="29" t="str">
        <f t="shared" si="7"/>
        <v/>
      </c>
      <c r="AG112" s="7" t="str">
        <f>+$A$17</f>
        <v/>
      </c>
      <c r="AH112" s="7" t="str">
        <f>IF(A112&lt;&gt;"",IF(AE112&lt;&gt;"",AE112,0)+IF(K122&lt;&gt;"",K122,0),"")</f>
        <v/>
      </c>
      <c r="AI112" s="106" t="str">
        <f>IF(AH112="","",IF(AH112&gt;0,ROUND(AH112/LARGE(AH107:AH121,1),3),0))</f>
        <v/>
      </c>
    </row>
    <row r="113" spans="1:35" ht="13.5" x14ac:dyDescent="0.25">
      <c r="A113" s="59" t="str">
        <f>+$A$18</f>
        <v/>
      </c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2"/>
      <c r="O113" s="23"/>
      <c r="P113" s="22"/>
      <c r="Q113" s="23"/>
      <c r="R113" s="22"/>
      <c r="S113" s="23"/>
      <c r="T113" s="22"/>
      <c r="U113" s="23"/>
      <c r="V113" s="22"/>
      <c r="W113" s="23"/>
      <c r="X113" s="22"/>
      <c r="Y113" s="23"/>
      <c r="Z113" s="22"/>
      <c r="AA113" s="23"/>
      <c r="AB113" s="22"/>
      <c r="AC113" s="23"/>
      <c r="AE113" s="29" t="str">
        <f t="shared" si="7"/>
        <v/>
      </c>
      <c r="AG113" s="7" t="str">
        <f>+$A$18</f>
        <v/>
      </c>
      <c r="AH113" s="7" t="str">
        <f>IF(A113&lt;&gt;"",IF(AE113&lt;&gt;"",AE113,0)+IF(M122&lt;&gt;"",M122,0),"")</f>
        <v/>
      </c>
      <c r="AI113" s="106" t="str">
        <f>IF(AH113="","",IF(AH113&gt;0,ROUND(AH113/LARGE(AH107:AH121,1),3),0))</f>
        <v/>
      </c>
    </row>
    <row r="114" spans="1:35" ht="13.5" x14ac:dyDescent="0.25">
      <c r="A114" s="59" t="str">
        <f>+$A$19</f>
        <v/>
      </c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2"/>
      <c r="Q114" s="23"/>
      <c r="R114" s="22"/>
      <c r="S114" s="23"/>
      <c r="T114" s="22"/>
      <c r="U114" s="23"/>
      <c r="V114" s="22"/>
      <c r="W114" s="23"/>
      <c r="X114" s="22"/>
      <c r="Y114" s="23"/>
      <c r="Z114" s="22"/>
      <c r="AA114" s="23"/>
      <c r="AB114" s="22"/>
      <c r="AC114" s="23"/>
      <c r="AE114" s="29" t="str">
        <f t="shared" si="7"/>
        <v/>
      </c>
      <c r="AG114" s="7" t="str">
        <f>+$A$19</f>
        <v/>
      </c>
      <c r="AH114" s="7" t="str">
        <f>IF(A114&lt;&gt;"",IF(AE114&lt;&gt;"",AE114,0)+IF(O122&lt;&gt;"",O122,0),"")</f>
        <v/>
      </c>
      <c r="AI114" s="106" t="str">
        <f>IF(AH114="","",IF(AH114&gt;0,ROUND(AH114/LARGE(AH107:AH121,1),3),0))</f>
        <v/>
      </c>
    </row>
    <row r="115" spans="1:35" ht="13.5" x14ac:dyDescent="0.25">
      <c r="A115" s="59" t="str">
        <f>+$A$20</f>
        <v/>
      </c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79"/>
      <c r="P115" s="24"/>
      <c r="Q115" s="24"/>
      <c r="R115" s="22"/>
      <c r="S115" s="23"/>
      <c r="T115" s="22"/>
      <c r="U115" s="23"/>
      <c r="V115" s="22"/>
      <c r="W115" s="23"/>
      <c r="X115" s="22"/>
      <c r="Y115" s="23"/>
      <c r="Z115" s="22"/>
      <c r="AA115" s="23"/>
      <c r="AB115" s="22"/>
      <c r="AC115" s="23"/>
      <c r="AE115" s="29" t="str">
        <f t="shared" si="7"/>
        <v/>
      </c>
      <c r="AG115" s="7" t="str">
        <f>+$A$20</f>
        <v/>
      </c>
      <c r="AH115" s="7" t="str">
        <f>IF(A115&lt;&gt;"",IF(AE115&lt;&gt;"",AE115,0)+IF(Q122&lt;&gt;"",Q122,0),"")</f>
        <v/>
      </c>
      <c r="AI115" s="106" t="str">
        <f>IF(AH115="","",IF(AH115&gt;0,ROUND(AH115/LARGE(AH107:AH121,1),3),0))</f>
        <v/>
      </c>
    </row>
    <row r="116" spans="1:35" ht="13.5" x14ac:dyDescent="0.25">
      <c r="A116" s="59" t="str">
        <f>+$A$21</f>
        <v/>
      </c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2"/>
      <c r="U116" s="23"/>
      <c r="V116" s="22"/>
      <c r="W116" s="23"/>
      <c r="X116" s="22"/>
      <c r="Y116" s="23"/>
      <c r="Z116" s="22"/>
      <c r="AA116" s="23"/>
      <c r="AB116" s="22"/>
      <c r="AC116" s="23"/>
      <c r="AE116" s="29" t="str">
        <f t="shared" si="7"/>
        <v/>
      </c>
      <c r="AG116" s="7" t="str">
        <f>+$A$21</f>
        <v/>
      </c>
      <c r="AH116" s="7" t="str">
        <f>IF(A116&lt;&gt;"",IF(AE116&lt;&gt;"",AE116,0)+IF(S122&lt;&gt;"",S122,0),"")</f>
        <v/>
      </c>
      <c r="AI116" s="106" t="str">
        <f>IF(AH116="","",IF(AH116&gt;0,ROUND(AH116/LARGE(AH107:AH121,1),3),0))</f>
        <v/>
      </c>
    </row>
    <row r="117" spans="1:35" ht="13.5" x14ac:dyDescent="0.25">
      <c r="A117" s="59" t="str">
        <f>+$A$22</f>
        <v/>
      </c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2"/>
      <c r="W117" s="23"/>
      <c r="X117" s="22"/>
      <c r="Y117" s="23"/>
      <c r="Z117" s="22"/>
      <c r="AA117" s="23"/>
      <c r="AB117" s="22"/>
      <c r="AC117" s="23"/>
      <c r="AE117" s="29" t="str">
        <f t="shared" si="7"/>
        <v/>
      </c>
      <c r="AG117" s="7" t="str">
        <f>+$A$22</f>
        <v/>
      </c>
      <c r="AH117" s="7" t="str">
        <f>IF(A117&lt;&gt;"",IF(AE117&lt;&gt;"",AE117,0)+IF(U122&lt;&gt;"",U122,0),"")</f>
        <v/>
      </c>
      <c r="AI117" s="106" t="str">
        <f>IF(AH117="","",IF(AH117&gt;0,ROUND(AH117/LARGE(AH107:AH121,1),3),0))</f>
        <v/>
      </c>
    </row>
    <row r="118" spans="1:35" ht="13.5" x14ac:dyDescent="0.25">
      <c r="A118" s="59" t="str">
        <f>+$A$23</f>
        <v/>
      </c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2"/>
      <c r="Y118" s="23"/>
      <c r="Z118" s="22"/>
      <c r="AA118" s="23"/>
      <c r="AB118" s="22"/>
      <c r="AC118" s="23"/>
      <c r="AE118" s="29" t="str">
        <f t="shared" si="7"/>
        <v/>
      </c>
      <c r="AG118" s="7" t="str">
        <f>+$A$23</f>
        <v/>
      </c>
      <c r="AH118" s="7" t="str">
        <f>IF(A118&lt;&gt;"",IF(AE118&lt;&gt;"",AE118,0)+IF(W122&lt;&gt;"",W122,0),"")</f>
        <v/>
      </c>
      <c r="AI118" s="106" t="str">
        <f>IF(AH118="","",IF(AH118&gt;0,ROUND(AH118/LARGE(AH107:AH121,1),3),0))</f>
        <v/>
      </c>
    </row>
    <row r="119" spans="1:35" ht="13.5" x14ac:dyDescent="0.25">
      <c r="A119" s="59" t="str">
        <f>+$A$24</f>
        <v/>
      </c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2"/>
      <c r="AA119" s="23"/>
      <c r="AB119" s="22"/>
      <c r="AC119" s="23"/>
      <c r="AE119" s="29" t="str">
        <f t="shared" si="7"/>
        <v/>
      </c>
      <c r="AG119" s="7" t="str">
        <f>+$A$24</f>
        <v/>
      </c>
      <c r="AH119" s="7" t="str">
        <f>IF(A119&lt;&gt;"",IF(AE119&lt;&gt;"",AE119,0)+IF(Y122&lt;&gt;"",Y122,0),"")</f>
        <v/>
      </c>
      <c r="AI119" s="106" t="str">
        <f>IF(AH119="","",IF(AH119&gt;0,ROUND(AH119/LARGE(AH107:AH121,1),3),0))</f>
        <v/>
      </c>
    </row>
    <row r="120" spans="1:35" ht="13.5" x14ac:dyDescent="0.25">
      <c r="A120" s="59" t="str">
        <f>+$A$25</f>
        <v/>
      </c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2"/>
      <c r="AC120" s="23"/>
      <c r="AE120" s="29" t="str">
        <f t="shared" si="7"/>
        <v/>
      </c>
      <c r="AG120" s="7" t="str">
        <f>+$A$25</f>
        <v/>
      </c>
      <c r="AH120" s="7" t="str">
        <f>IF(A120&lt;&gt;"",IF(AE120&lt;&gt;"",AE120,0)+IF(AA122&lt;&gt;"",AA122,0),"")</f>
        <v/>
      </c>
      <c r="AI120" s="106" t="str">
        <f>IF(AH120="","",IF(AH120&gt;0,ROUND(AH120/LARGE(AH107:AH121,1),3),0))</f>
        <v/>
      </c>
    </row>
    <row r="121" spans="1:35" x14ac:dyDescent="0.2">
      <c r="A121" s="59" t="str">
        <f>+$A$26</f>
        <v/>
      </c>
      <c r="C121" s="3"/>
      <c r="AE121" s="26"/>
      <c r="AG121" s="40" t="str">
        <f>+$A$26</f>
        <v/>
      </c>
      <c r="AH121" s="40" t="str">
        <f>IF(A121&lt;&gt;"",IF(AE121&lt;&gt;"",AE121,0)+IF(AC122&lt;&gt;"",AC122,0),"")</f>
        <v/>
      </c>
      <c r="AI121" s="107" t="str">
        <f>IF(AH121="","",IF(AH121&gt;0,ROUND(AH121/LARGE(AH107:AH121,1),3),0))</f>
        <v/>
      </c>
    </row>
    <row r="122" spans="1:35" s="26" customFormat="1" x14ac:dyDescent="0.2">
      <c r="C122" s="27" t="str">
        <f>IF(C106="","",SUM(C107:C120))</f>
        <v/>
      </c>
      <c r="E122" s="27" t="str">
        <f>IF(E106="","",SUM(E107:E120))</f>
        <v/>
      </c>
      <c r="G122" s="27" t="str">
        <f>IF(G106="","",SUM(G107:G120))</f>
        <v/>
      </c>
      <c r="I122" s="27" t="str">
        <f>IF(I106="","",SUM(I107:I120))</f>
        <v/>
      </c>
      <c r="K122" s="27" t="str">
        <f>IF(K106="","",SUM(K107:K120))</f>
        <v/>
      </c>
      <c r="M122" s="27" t="str">
        <f>IF(M106="","",SUM(M107:M120))</f>
        <v/>
      </c>
      <c r="O122" s="27" t="str">
        <f>IF(O106="","",SUM(O107:O120))</f>
        <v/>
      </c>
      <c r="Q122" s="27" t="str">
        <f>IF(Q106="","",SUM(Q107:Q120))</f>
        <v/>
      </c>
      <c r="S122" s="27" t="str">
        <f>IF(S106="","",SUM(S107:S120))</f>
        <v/>
      </c>
      <c r="U122" s="27" t="str">
        <f>IF(U106="","",SUM(U107:U120))</f>
        <v/>
      </c>
      <c r="W122" s="27" t="str">
        <f>IF(W106="","",SUM(W107:W120))</f>
        <v/>
      </c>
      <c r="X122" s="27"/>
      <c r="Y122" s="27" t="str">
        <f>IF(Y106="","",SUM(Y107:Y120))</f>
        <v/>
      </c>
      <c r="AA122" s="27" t="str">
        <f>IF(AA106="","",SUM(AA107:AA120))</f>
        <v/>
      </c>
      <c r="AC122" s="27" t="str">
        <f>IF(AC106="","",SUM(AC107:AC120))</f>
        <v/>
      </c>
      <c r="AG122" s="41"/>
      <c r="AH122" s="93"/>
      <c r="AI122" s="41"/>
    </row>
    <row r="123" spans="1:35" ht="24" customHeight="1" x14ac:dyDescent="0.2">
      <c r="AC123" s="8" t="str">
        <f>"Firma ("&amp;Anagrafica!B93&amp;")"</f>
        <v>Firma ()</v>
      </c>
      <c r="AE123" s="88"/>
      <c r="AF123" s="88"/>
      <c r="AG123" s="89"/>
      <c r="AH123" s="88"/>
      <c r="AI123" s="88"/>
    </row>
  </sheetData>
  <mergeCells count="70">
    <mergeCell ref="AB23:AE23"/>
    <mergeCell ref="AB24:AE24"/>
    <mergeCell ref="AB25:AE25"/>
    <mergeCell ref="AB26:AE26"/>
    <mergeCell ref="AB19:AE19"/>
    <mergeCell ref="AB20:AE20"/>
    <mergeCell ref="AB21:AE21"/>
    <mergeCell ref="AB22:AE22"/>
    <mergeCell ref="AB15:AE15"/>
    <mergeCell ref="AB16:AE16"/>
    <mergeCell ref="AB17:AE17"/>
    <mergeCell ref="AB18:AE18"/>
    <mergeCell ref="AB11:AE11"/>
    <mergeCell ref="AB12:AE12"/>
    <mergeCell ref="AB13:AE13"/>
    <mergeCell ref="AB14:AE14"/>
    <mergeCell ref="B15:S15"/>
    <mergeCell ref="B16:S16"/>
    <mergeCell ref="B17:S17"/>
    <mergeCell ref="B18:S18"/>
    <mergeCell ref="B19:S19"/>
    <mergeCell ref="A1:AG1"/>
    <mergeCell ref="T11:W11"/>
    <mergeCell ref="T12:W12"/>
    <mergeCell ref="T13:W13"/>
    <mergeCell ref="B12:S12"/>
    <mergeCell ref="B13:S13"/>
    <mergeCell ref="A5:AI5"/>
    <mergeCell ref="A8:AG8"/>
    <mergeCell ref="A9:AG9"/>
    <mergeCell ref="A11:S11"/>
    <mergeCell ref="X11:AA11"/>
    <mergeCell ref="X12:AA12"/>
    <mergeCell ref="X13:AA13"/>
    <mergeCell ref="T18:W18"/>
    <mergeCell ref="P27:S27"/>
    <mergeCell ref="B25:S25"/>
    <mergeCell ref="B26:S26"/>
    <mergeCell ref="T24:W24"/>
    <mergeCell ref="T25:W25"/>
    <mergeCell ref="T27:W27"/>
    <mergeCell ref="T26:W26"/>
    <mergeCell ref="B21:S21"/>
    <mergeCell ref="B22:S22"/>
    <mergeCell ref="B23:S23"/>
    <mergeCell ref="B24:S24"/>
    <mergeCell ref="B20:S20"/>
    <mergeCell ref="X26:AA26"/>
    <mergeCell ref="X19:AA19"/>
    <mergeCell ref="X20:AA20"/>
    <mergeCell ref="X21:AA21"/>
    <mergeCell ref="X22:AA22"/>
    <mergeCell ref="X23:AA23"/>
    <mergeCell ref="X24:AA24"/>
    <mergeCell ref="X16:AA16"/>
    <mergeCell ref="X14:AA14"/>
    <mergeCell ref="X15:AA15"/>
    <mergeCell ref="B14:S14"/>
    <mergeCell ref="X25:AA25"/>
    <mergeCell ref="T19:W19"/>
    <mergeCell ref="T20:W20"/>
    <mergeCell ref="T14:W14"/>
    <mergeCell ref="T15:W15"/>
    <mergeCell ref="T16:W16"/>
    <mergeCell ref="X17:AA17"/>
    <mergeCell ref="X18:AA18"/>
    <mergeCell ref="T21:W21"/>
    <mergeCell ref="T22:W22"/>
    <mergeCell ref="T23:W23"/>
    <mergeCell ref="T17:W17"/>
  </mergeCells>
  <phoneticPr fontId="0" type="noConversion"/>
  <conditionalFormatting sqref="C46 W46:Y46 C65 E46 G46 I46 K46 M46 O46 Q46 U46 S46 AC84 W65:Y65 E65 G65 I65 K65 M65 O65 Q65 U65 S65 AC65 AA65 AA46 C84 W84:Y84 E84 G84 I84 K84 M84 O84 Q84 U84 S84 AA84 AC46 C103 AC122 W103:Y103 E103 G103 I103 K103 M103 O103 Q103 U103 S103 AC103 AA103 C122 W122:Y122 E122 G122 I122 K122 M122 O122 Q122 U122 S122 AA122">
    <cfRule type="expression" dxfId="619" priority="1" stopIfTrue="1">
      <formula>C30=""</formula>
    </cfRule>
  </conditionalFormatting>
  <conditionalFormatting sqref="B52:E63 B51:C51 H54:I63 J55:K63 L56:M63 N57:O63 P58:Q63 R59:S63 T60:U63 V61:W63 X62:Y63 Z63:AA63 F53:G63 Z82:AA82 F72:G82 H73:I82 J74:K82 L75:M82 N76:O82 P77:Q82 R78:S82 T79:U82 V80:W82 X81:Y82 B71:E82 B70:C70 B90:E101 B89:C89 H92:I101 J93:K101 L94:M101 N95:O101 P96:Q101 R97:S101 T98:U101 V99:W101 X100:Y101 Z101:AA101 F91:G101 Z120:AA120 F110:G120 H111:I120 J112:K120 L113:M120 N114:O120 P115:Q120 R116:S120 T117:U120 V118:W120 X119:Y120 B109:E120 B108:C108 B33:E44 B32:C32 H35:I44 J36:K44 L37:M44 N38:O44 P39:Q44 R40:S44 T41:U44 V42:W44 X43:Y44 Z44:AA44 F34:G44">
    <cfRule type="expression" dxfId="618" priority="2" stopIfTrue="1">
      <formula>AND($A32&lt;&gt;"",$A33="")</formula>
    </cfRule>
    <cfRule type="expression" dxfId="617" priority="3" stopIfTrue="1">
      <formula>$A32=""</formula>
    </cfRule>
  </conditionalFormatting>
  <conditionalFormatting sqref="B50 D50:D51 F50:F52 H50:H53 J50:J54 L50:L55 N50:N56 P50:P57 R50:R58 T50:T59 V50:V60 X50:X61 Z50:Z62 AB50:AB63">
    <cfRule type="expression" dxfId="616" priority="4" stopIfTrue="1">
      <formula>AND(OR($A50="",C$49=""),$AE50&lt;&gt;"")</formula>
    </cfRule>
    <cfRule type="expression" dxfId="615" priority="5" stopIfTrue="1">
      <formula>OR($A50="",C$49="")</formula>
    </cfRule>
  </conditionalFormatting>
  <conditionalFormatting sqref="C50 E50:E51 G50:G52 I50:I53 K50:K54 M50:M55 O50:O56 Q50:Q57 S50:S58 U50:U59 W50:W60 Y50:Y61 AA50:AA62 AC50:AC63 C88 E88:E89 G88:G90 I88:I91 K88:K92 M88:M93 O88:O94 Q88:Q95 S88:S96 U88:U97 W88:W98 Y88:Y99 AA88:AA100 AC88:AC101">
    <cfRule type="expression" dxfId="614" priority="6" stopIfTrue="1">
      <formula>AND(OR($A50="",C$49=""),$AE50&lt;&gt;"")</formula>
    </cfRule>
    <cfRule type="expression" dxfId="613" priority="7" stopIfTrue="1">
      <formula>C$49=""</formula>
    </cfRule>
  </conditionalFormatting>
  <conditionalFormatting sqref="B69 F69:F71 D69:D70 H69:H72 J69:J73 L69:L74 N69:N75 P69:P76 R69:R77 T69:T78 V69:V79 X69:X80 Z69:Z81 AB69:AB82 X118">
    <cfRule type="expression" dxfId="612" priority="8" stopIfTrue="1">
      <formula>AND(OR($A69="",C$68=""),$AE69&lt;&gt;"")</formula>
    </cfRule>
    <cfRule type="expression" dxfId="611" priority="9" stopIfTrue="1">
      <formula>OR($A69="",C$68="")</formula>
    </cfRule>
  </conditionalFormatting>
  <conditionalFormatting sqref="C69 G69:G71 E69:E70 I69:I72 K69:K73 M69:M74 O69:O75 Q69:Q76 S69:S77 U69:U78 W69:W79 Y69:Y80 AA69:AA81 AC69:AC82 C107 G107:G109 E107:E108 I107:I110 K107:K111 M107:M112 O107:O113 Q107:Q114 S107:S115 U107:U116 W107:W117 Y107:Y118 AA107:AA119 AC107:AC120">
    <cfRule type="expression" dxfId="610" priority="10" stopIfTrue="1">
      <formula>AND(OR($A69="",C$68=""),$AE69&lt;&gt;"")</formula>
    </cfRule>
    <cfRule type="expression" dxfId="609" priority="11" stopIfTrue="1">
      <formula>C$68=""</formula>
    </cfRule>
  </conditionalFormatting>
  <conditionalFormatting sqref="B88 D88:D89 F88:F90 H88:H91 J88:J92 L88:L93 N88:N94 P88:P95 R88:R96 T88:T97 V88:V98 X88:X99 Z88:Z100 AB88:AB101">
    <cfRule type="expression" dxfId="608" priority="12" stopIfTrue="1">
      <formula>AND(OR($A88="",C$87=""),$AE88&lt;&gt;"")</formula>
    </cfRule>
    <cfRule type="expression" dxfId="607" priority="13" stopIfTrue="1">
      <formula>OR($A88="",C$87="")</formula>
    </cfRule>
  </conditionalFormatting>
  <conditionalFormatting sqref="B107 D107:D108 F107:F109 H107:H110 J107:J111 L107:L112 N107:N113 P107:P114 R107:R115 T107:T116 V107:V117 X107:X117 Z107:Z119 AB107:AB120">
    <cfRule type="expression" dxfId="606" priority="14" stopIfTrue="1">
      <formula>AND(OR($A107="",C$106=""),$AE107&lt;&gt;"")</formula>
    </cfRule>
    <cfRule type="expression" dxfId="605" priority="15" stopIfTrue="1">
      <formula>OR($A107="",C$106="")</formula>
    </cfRule>
  </conditionalFormatting>
  <conditionalFormatting sqref="B31 D31:D32 R31:R39 AB31:AB44 Z31:Z43 X31:X42 V31:V41 T31:T40 P31:P38 N31:N37 L31:L36 J31:J35 H31:H34 F31:F33">
    <cfRule type="expression" dxfId="604" priority="16" stopIfTrue="1">
      <formula>AND(OR($A31="",C$30=""),$AE31&lt;&gt;"")</formula>
    </cfRule>
    <cfRule type="expression" dxfId="603" priority="17" stopIfTrue="1">
      <formula>OR($A31="",C$30="")</formula>
    </cfRule>
  </conditionalFormatting>
  <conditionalFormatting sqref="C31 E31:E32 S31:S39 AC31:AC44 AA31:AA43 Y31:Y42 W31:W41 U31:U40 Q31:Q38 O31:O37 M31:M36 K31:K35 I31:I34 G31:G33">
    <cfRule type="expression" dxfId="602" priority="18" stopIfTrue="1">
      <formula>AND(OR($A31="",C$30=""),$AE31&lt;&gt;"")</formula>
    </cfRule>
    <cfRule type="expression" dxfId="601" priority="19" stopIfTrue="1">
      <formula>C$30=""</formula>
    </cfRule>
  </conditionalFormatting>
  <conditionalFormatting sqref="A31:A45 A107:A121 AE107:AE120 B106:AC106 AE88:AE101 A88:A102 B87:AC87 A69:A83 B68:AC68 AE69:AE82 AE50:AE63 B49:AC49 A50:A64 AE31:AE44 B30:AC30">
    <cfRule type="cellIs" dxfId="600" priority="20" stopIfTrue="1" operator="equal">
      <formula>""</formula>
    </cfRule>
  </conditionalFormatting>
  <hyperlinks>
    <hyperlink ref="A1" location="Anagrafica!A1" display="Torna alla scheda Anagrafica" xr:uid="{00000000-0004-0000-3E00-000000000000}"/>
  </hyperlinks>
  <pageMargins left="0.39370078740157483" right="0.39370078740157483" top="0.39370078740157483" bottom="0.78740157480314965" header="0.51181102362204722" footer="0.39370078740157483"/>
  <pageSetup paperSize="9" scale="42" orientation="portrait" r:id="rId1"/>
  <headerFooter alignWithMargins="0">
    <oddFooter>&amp;L&amp;"Arial Narrow,Normale"&amp;8&amp;D&amp;R&amp;"Arial Narrow,Normale"&amp;A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Foglio14">
    <tabColor indexed="17"/>
    <pageSetUpPr fitToPage="1"/>
  </sheetPr>
  <dimension ref="A1:AI123"/>
  <sheetViews>
    <sheetView showGridLines="0" view="pageBreakPreview" zoomScaleNormal="100" workbookViewId="0">
      <selection activeCell="U38" sqref="U38"/>
    </sheetView>
  </sheetViews>
  <sheetFormatPr defaultColWidth="9.140625" defaultRowHeight="12.75" x14ac:dyDescent="0.2"/>
  <cols>
    <col min="1" max="2" width="3.85546875" style="3" customWidth="1"/>
    <col min="3" max="3" width="3.85546875" style="5" bestFit="1" customWidth="1"/>
    <col min="4" max="4" width="3.140625" style="3" customWidth="1"/>
    <col min="5" max="31" width="3" style="3" customWidth="1"/>
    <col min="32" max="32" width="2.42578125" style="3" customWidth="1"/>
    <col min="33" max="33" width="3.5703125" style="26" customWidth="1"/>
    <col min="34" max="35" width="10.85546875" style="3" customWidth="1"/>
    <col min="36" max="43" width="3" style="3" customWidth="1"/>
    <col min="44" max="44" width="3.140625" style="3" customWidth="1"/>
    <col min="45" max="16384" width="9.140625" style="3"/>
  </cols>
  <sheetData>
    <row r="1" spans="1:35" ht="26.25" customHeight="1" x14ac:dyDescent="0.2">
      <c r="A1" s="353" t="s">
        <v>21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</row>
    <row r="2" spans="1:35" s="30" customFormat="1" ht="13.5" x14ac:dyDescent="0.25">
      <c r="A2" s="45" t="s">
        <v>16</v>
      </c>
      <c r="B2" s="46"/>
      <c r="C2" s="47"/>
      <c r="D2" s="48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9"/>
      <c r="AH2" s="49"/>
      <c r="AI2" s="49"/>
    </row>
    <row r="3" spans="1:35" s="31" customFormat="1" ht="13.5" x14ac:dyDescent="0.25">
      <c r="A3" s="50"/>
      <c r="B3" s="50"/>
      <c r="C3" s="51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</row>
    <row r="4" spans="1:35" s="9" customFormat="1" ht="6" customHeight="1" x14ac:dyDescent="0.3">
      <c r="A4" s="52"/>
      <c r="B4" s="52"/>
      <c r="C4" s="53"/>
      <c r="D4" s="54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</row>
    <row r="5" spans="1:35" s="9" customFormat="1" ht="39.75" customHeight="1" x14ac:dyDescent="0.3">
      <c r="A5" s="411" t="str">
        <f>IF(Anagrafica!A3&lt;&gt;"",Anagrafica!A3,"")</f>
        <v>CDC ___/______/______ ANNO_______ (agg. P se plurien.) 
TITOLO DEL CDC______________________________</v>
      </c>
      <c r="B5" s="411"/>
      <c r="C5" s="411"/>
      <c r="D5" s="411"/>
      <c r="E5" s="411"/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  <c r="Q5" s="411"/>
      <c r="R5" s="411"/>
      <c r="S5" s="411"/>
      <c r="T5" s="411"/>
      <c r="U5" s="411"/>
      <c r="V5" s="411"/>
      <c r="W5" s="411"/>
      <c r="X5" s="411"/>
      <c r="Y5" s="411"/>
      <c r="Z5" s="411"/>
      <c r="AA5" s="411"/>
      <c r="AB5" s="411"/>
      <c r="AC5" s="411"/>
      <c r="AD5" s="411"/>
      <c r="AE5" s="411"/>
      <c r="AF5" s="411"/>
      <c r="AG5" s="411"/>
      <c r="AH5" s="411"/>
      <c r="AI5" s="411"/>
    </row>
    <row r="6" spans="1:35" s="9" customFormat="1" ht="20.25" x14ac:dyDescent="0.3">
      <c r="A6" s="33"/>
      <c r="B6" s="33"/>
      <c r="C6" s="58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</row>
    <row r="7" spans="1:35" s="9" customFormat="1" ht="20.25" x14ac:dyDescent="0.3">
      <c r="C7" s="10"/>
      <c r="D7" s="11"/>
    </row>
    <row r="8" spans="1:35" s="1" customFormat="1" ht="18.75" x14ac:dyDescent="0.3">
      <c r="A8" s="354" t="str">
        <f>"Criterio: "&amp; Anagrafica!A68&amp;" - "&amp;Anagrafica!B68</f>
        <v xml:space="preserve">Criterio:  - </v>
      </c>
      <c r="B8" s="354"/>
      <c r="C8" s="354"/>
      <c r="D8" s="354"/>
      <c r="E8" s="354"/>
      <c r="F8" s="354"/>
      <c r="G8" s="354"/>
      <c r="H8" s="354"/>
      <c r="I8" s="354"/>
      <c r="J8" s="354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4"/>
      <c r="Y8" s="354"/>
      <c r="Z8" s="354"/>
      <c r="AA8" s="354"/>
      <c r="AB8" s="354"/>
      <c r="AC8" s="354"/>
      <c r="AD8" s="354"/>
      <c r="AE8" s="354"/>
      <c r="AF8" s="354"/>
      <c r="AG8" s="354"/>
      <c r="AH8" s="65" t="s">
        <v>3</v>
      </c>
      <c r="AI8" s="80" t="str">
        <f>IF(+Anagrafica!C68&lt;&gt;"",Anagrafica!C68,"")</f>
        <v/>
      </c>
    </row>
    <row r="9" spans="1:35" s="1" customFormat="1" ht="24" customHeight="1" x14ac:dyDescent="0.3">
      <c r="A9" s="416"/>
      <c r="B9" s="416"/>
      <c r="C9" s="416"/>
      <c r="D9" s="416"/>
      <c r="E9" s="416"/>
      <c r="F9" s="416"/>
      <c r="G9" s="416"/>
      <c r="H9" s="416"/>
      <c r="I9" s="416"/>
      <c r="J9" s="416"/>
      <c r="K9" s="416"/>
      <c r="L9" s="416"/>
      <c r="M9" s="416"/>
      <c r="N9" s="416"/>
      <c r="O9" s="416"/>
      <c r="P9" s="416"/>
      <c r="Q9" s="416"/>
      <c r="R9" s="416"/>
      <c r="S9" s="416"/>
      <c r="T9" s="416"/>
      <c r="U9" s="416"/>
      <c r="V9" s="416"/>
      <c r="W9" s="416"/>
      <c r="X9" s="416"/>
      <c r="Y9" s="416"/>
      <c r="Z9" s="416"/>
      <c r="AA9" s="416"/>
      <c r="AB9" s="416"/>
      <c r="AC9" s="416"/>
      <c r="AD9" s="416"/>
      <c r="AE9" s="416"/>
      <c r="AF9" s="416"/>
      <c r="AG9" s="416"/>
      <c r="AH9" s="65"/>
      <c r="AI9" s="81"/>
    </row>
    <row r="10" spans="1:35" ht="18" x14ac:dyDescent="0.25">
      <c r="B10" s="1"/>
      <c r="D10" s="1"/>
      <c r="AB10" s="4"/>
      <c r="AC10" s="4"/>
      <c r="AD10" s="4"/>
      <c r="AE10" s="4"/>
    </row>
    <row r="11" spans="1:35" ht="29.25" customHeight="1" x14ac:dyDescent="0.2">
      <c r="A11" s="385" t="s">
        <v>17</v>
      </c>
      <c r="B11" s="385"/>
      <c r="C11" s="385"/>
      <c r="D11" s="385"/>
      <c r="E11" s="385"/>
      <c r="F11" s="385"/>
      <c r="G11" s="385"/>
      <c r="H11" s="385"/>
      <c r="I11" s="385"/>
      <c r="J11" s="385"/>
      <c r="K11" s="385"/>
      <c r="L11" s="385"/>
      <c r="M11" s="385"/>
      <c r="N11" s="385"/>
      <c r="O11" s="385"/>
      <c r="P11" s="385"/>
      <c r="Q11" s="385"/>
      <c r="R11" s="385"/>
      <c r="S11" s="385"/>
      <c r="T11" s="385" t="s">
        <v>23</v>
      </c>
      <c r="U11" s="385"/>
      <c r="V11" s="385"/>
      <c r="W11" s="385"/>
      <c r="X11" s="385" t="s">
        <v>25</v>
      </c>
      <c r="Y11" s="385"/>
      <c r="Z11" s="385"/>
      <c r="AA11" s="385"/>
      <c r="AB11" s="385" t="s">
        <v>24</v>
      </c>
      <c r="AC11" s="385"/>
      <c r="AD11" s="385"/>
      <c r="AE11" s="385"/>
      <c r="AF11" s="26"/>
      <c r="AI11" s="21" t="s">
        <v>19</v>
      </c>
    </row>
    <row r="12" spans="1:35" ht="16.5" x14ac:dyDescent="0.3">
      <c r="A12" s="61" t="str">
        <f>IF($AI$8&lt;&gt;"",IF(Anagrafica!A99&lt;&gt;"",Anagrafica!A99,""),"")</f>
        <v/>
      </c>
      <c r="B12" s="409" t="str">
        <f>IF(A12&lt;&gt;"",IF(Anagrafica!B99&lt;&gt;"",Anagrafica!B99,""),"")</f>
        <v/>
      </c>
      <c r="C12" s="409"/>
      <c r="D12" s="409"/>
      <c r="E12" s="409"/>
      <c r="F12" s="409"/>
      <c r="G12" s="409"/>
      <c r="H12" s="409"/>
      <c r="I12" s="409"/>
      <c r="J12" s="409"/>
      <c r="K12" s="409"/>
      <c r="L12" s="409"/>
      <c r="M12" s="409"/>
      <c r="N12" s="409"/>
      <c r="O12" s="409"/>
      <c r="P12" s="409"/>
      <c r="Q12" s="409"/>
      <c r="R12" s="409"/>
      <c r="S12" s="410"/>
      <c r="T12" s="372" t="str">
        <f>IF(A12&lt;&gt;"",IF(AI31&lt;&gt;"",AI31,0)+IF(AI50&lt;&gt;"",AI50,0)+IF(AI69&lt;&gt;"",AI69,0)+IF(AI88&lt;&gt;"",AI88,0)+IF(AI107&lt;&gt;"",AI107,0),"")</f>
        <v/>
      </c>
      <c r="U12" s="373"/>
      <c r="V12" s="373"/>
      <c r="W12" s="373"/>
      <c r="X12" s="372" t="str">
        <f>IF(T12&lt;&gt;"",ROUND(T12/COUNTA(Anagrafica!$B$89:$C$93),3),"")</f>
        <v/>
      </c>
      <c r="Y12" s="373"/>
      <c r="Z12" s="373"/>
      <c r="AA12" s="390"/>
      <c r="AB12" s="372" t="str">
        <f>IF(T12="","",IF(T12&gt;0,ROUND(X12/LARGE($X$12:$AA$26,1),3),0))</f>
        <v/>
      </c>
      <c r="AC12" s="373"/>
      <c r="AD12" s="373"/>
      <c r="AE12" s="390"/>
      <c r="AF12" s="94"/>
      <c r="AG12" s="94"/>
      <c r="AH12" s="95"/>
      <c r="AI12" s="85" t="str">
        <f t="shared" ref="AI12:AI26" si="0">IF(AB12&lt;&gt;"",IF(AB12&gt;0,ROUND(AB12*IF($AI$9&lt;&gt;"",$AI$9,$AI$8),3),0),"")</f>
        <v/>
      </c>
    </row>
    <row r="13" spans="1:35" ht="16.5" x14ac:dyDescent="0.3">
      <c r="A13" s="62" t="str">
        <f>IF($AI$8&lt;&gt;"",IF(Anagrafica!A100&lt;&gt;"",Anagrafica!A100,""),"")</f>
        <v/>
      </c>
      <c r="B13" s="374" t="str">
        <f>IF(A13&lt;&gt;"",IF(Anagrafica!B100&lt;&gt;"",Anagrafica!B100,""),"")</f>
        <v/>
      </c>
      <c r="C13" s="374"/>
      <c r="D13" s="374"/>
      <c r="E13" s="374"/>
      <c r="F13" s="374"/>
      <c r="G13" s="374"/>
      <c r="H13" s="374"/>
      <c r="I13" s="374"/>
      <c r="J13" s="374"/>
      <c r="K13" s="374"/>
      <c r="L13" s="374"/>
      <c r="M13" s="374"/>
      <c r="N13" s="374"/>
      <c r="O13" s="374"/>
      <c r="P13" s="374"/>
      <c r="Q13" s="374"/>
      <c r="R13" s="374"/>
      <c r="S13" s="376"/>
      <c r="T13" s="401" t="str">
        <f t="shared" ref="T13:T26" si="1">IF(A13&lt;&gt;"",IF(AI32&lt;&gt;"",AI32,0)+IF(AI51&lt;&gt;"",AI51,0)+IF(AI70&lt;&gt;"",AI70,0)+IF(AI89&lt;&gt;"",AI89,0)+IF(AI108&lt;&gt;"",AI108,0),"")</f>
        <v/>
      </c>
      <c r="U13" s="402"/>
      <c r="V13" s="402"/>
      <c r="W13" s="402"/>
      <c r="X13" s="401" t="str">
        <f>IF(T13&lt;&gt;"",ROUND(T13/COUNTA(Anagrafica!$B$89:$C$93),3),"")</f>
        <v/>
      </c>
      <c r="Y13" s="402"/>
      <c r="Z13" s="402"/>
      <c r="AA13" s="403"/>
      <c r="AB13" s="401" t="str">
        <f t="shared" ref="AB13:AB26" si="2">IF(T13="","",IF(T13&gt;0,ROUND(X13/LARGE($X$12:$AA$26,1),3),0))</f>
        <v/>
      </c>
      <c r="AC13" s="402"/>
      <c r="AD13" s="402"/>
      <c r="AE13" s="403"/>
      <c r="AF13" s="96"/>
      <c r="AG13" s="96"/>
      <c r="AH13" s="97"/>
      <c r="AI13" s="86" t="str">
        <f t="shared" si="0"/>
        <v/>
      </c>
    </row>
    <row r="14" spans="1:35" ht="16.5" x14ac:dyDescent="0.3">
      <c r="A14" s="62" t="str">
        <f>IF($AI$8&lt;&gt;"",IF(Anagrafica!A101&lt;&gt;"",Anagrafica!A101,""),"")</f>
        <v/>
      </c>
      <c r="B14" s="374" t="str">
        <f>IF(A14&lt;&gt;"",IF(Anagrafica!B101&lt;&gt;"",Anagrafica!B101,""),"")</f>
        <v/>
      </c>
      <c r="C14" s="374"/>
      <c r="D14" s="374"/>
      <c r="E14" s="374"/>
      <c r="F14" s="374"/>
      <c r="G14" s="374"/>
      <c r="H14" s="374"/>
      <c r="I14" s="374"/>
      <c r="J14" s="374"/>
      <c r="K14" s="374"/>
      <c r="L14" s="374"/>
      <c r="M14" s="374"/>
      <c r="N14" s="374"/>
      <c r="O14" s="374"/>
      <c r="P14" s="374"/>
      <c r="Q14" s="374"/>
      <c r="R14" s="374"/>
      <c r="S14" s="376"/>
      <c r="T14" s="401" t="str">
        <f t="shared" si="1"/>
        <v/>
      </c>
      <c r="U14" s="402"/>
      <c r="V14" s="402"/>
      <c r="W14" s="402"/>
      <c r="X14" s="401" t="str">
        <f>IF(T14&lt;&gt;"",ROUND(T14/COUNTA(Anagrafica!$B$89:$C$93),3),"")</f>
        <v/>
      </c>
      <c r="Y14" s="402"/>
      <c r="Z14" s="402"/>
      <c r="AA14" s="403"/>
      <c r="AB14" s="401" t="str">
        <f t="shared" si="2"/>
        <v/>
      </c>
      <c r="AC14" s="402"/>
      <c r="AD14" s="402"/>
      <c r="AE14" s="403"/>
      <c r="AF14" s="96"/>
      <c r="AG14" s="96"/>
      <c r="AH14" s="97"/>
      <c r="AI14" s="86" t="str">
        <f t="shared" si="0"/>
        <v/>
      </c>
    </row>
    <row r="15" spans="1:35" ht="16.5" x14ac:dyDescent="0.3">
      <c r="A15" s="62" t="str">
        <f>IF($AI$8&lt;&gt;"",IF(Anagrafica!A102&lt;&gt;"",Anagrafica!A102,""),"")</f>
        <v/>
      </c>
      <c r="B15" s="374" t="str">
        <f>IF(A15&lt;&gt;"",IF(Anagrafica!B102&lt;&gt;"",Anagrafica!B102,""),"")</f>
        <v/>
      </c>
      <c r="C15" s="374"/>
      <c r="D15" s="374"/>
      <c r="E15" s="374"/>
      <c r="F15" s="374"/>
      <c r="G15" s="374"/>
      <c r="H15" s="374"/>
      <c r="I15" s="374"/>
      <c r="J15" s="374"/>
      <c r="K15" s="374"/>
      <c r="L15" s="374"/>
      <c r="M15" s="374"/>
      <c r="N15" s="374"/>
      <c r="O15" s="374"/>
      <c r="P15" s="374"/>
      <c r="Q15" s="374"/>
      <c r="R15" s="374"/>
      <c r="S15" s="376"/>
      <c r="T15" s="401" t="str">
        <f t="shared" si="1"/>
        <v/>
      </c>
      <c r="U15" s="402"/>
      <c r="V15" s="402"/>
      <c r="W15" s="402"/>
      <c r="X15" s="401" t="str">
        <f>IF(T15&lt;&gt;"",ROUND(T15/COUNTA(Anagrafica!$B$89:$C$93),3),"")</f>
        <v/>
      </c>
      <c r="Y15" s="402"/>
      <c r="Z15" s="402"/>
      <c r="AA15" s="403"/>
      <c r="AB15" s="401" t="str">
        <f t="shared" si="2"/>
        <v/>
      </c>
      <c r="AC15" s="402"/>
      <c r="AD15" s="402"/>
      <c r="AE15" s="403"/>
      <c r="AF15" s="96"/>
      <c r="AG15" s="96"/>
      <c r="AH15" s="97"/>
      <c r="AI15" s="86" t="str">
        <f t="shared" si="0"/>
        <v/>
      </c>
    </row>
    <row r="16" spans="1:35" ht="16.5" x14ac:dyDescent="0.3">
      <c r="A16" s="62" t="str">
        <f>IF($AI$8&lt;&gt;"",IF(Anagrafica!A103&lt;&gt;"",Anagrafica!A103,""),"")</f>
        <v/>
      </c>
      <c r="B16" s="374" t="str">
        <f>IF(A16&lt;&gt;"",IF(Anagrafica!B103&lt;&gt;"",Anagrafica!B103,""),"")</f>
        <v/>
      </c>
      <c r="C16" s="374"/>
      <c r="D16" s="374"/>
      <c r="E16" s="374"/>
      <c r="F16" s="374"/>
      <c r="G16" s="374"/>
      <c r="H16" s="374"/>
      <c r="I16" s="374"/>
      <c r="J16" s="374"/>
      <c r="K16" s="374"/>
      <c r="L16" s="374"/>
      <c r="M16" s="374"/>
      <c r="N16" s="374"/>
      <c r="O16" s="374"/>
      <c r="P16" s="374"/>
      <c r="Q16" s="374"/>
      <c r="R16" s="374"/>
      <c r="S16" s="376"/>
      <c r="T16" s="401" t="str">
        <f t="shared" si="1"/>
        <v/>
      </c>
      <c r="U16" s="402"/>
      <c r="V16" s="402"/>
      <c r="W16" s="402"/>
      <c r="X16" s="401" t="str">
        <f>IF(T16&lt;&gt;"",ROUND(T16/COUNTA(Anagrafica!$B$89:$C$93),3),"")</f>
        <v/>
      </c>
      <c r="Y16" s="402"/>
      <c r="Z16" s="402"/>
      <c r="AA16" s="403"/>
      <c r="AB16" s="401" t="str">
        <f t="shared" si="2"/>
        <v/>
      </c>
      <c r="AC16" s="402"/>
      <c r="AD16" s="402"/>
      <c r="AE16" s="403"/>
      <c r="AF16" s="96"/>
      <c r="AG16" s="96"/>
      <c r="AH16" s="97"/>
      <c r="AI16" s="86" t="str">
        <f t="shared" si="0"/>
        <v/>
      </c>
    </row>
    <row r="17" spans="1:35" ht="16.5" x14ac:dyDescent="0.3">
      <c r="A17" s="62" t="str">
        <f>IF($AI$8&lt;&gt;"",IF(Anagrafica!A104&lt;&gt;"",Anagrafica!A104,""),"")</f>
        <v/>
      </c>
      <c r="B17" s="374" t="str">
        <f>IF(A17&lt;&gt;"",IF(Anagrafica!B104&lt;&gt;"",Anagrafica!B104,""),"")</f>
        <v/>
      </c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4"/>
      <c r="N17" s="374"/>
      <c r="O17" s="374"/>
      <c r="P17" s="374"/>
      <c r="Q17" s="374"/>
      <c r="R17" s="374"/>
      <c r="S17" s="376"/>
      <c r="T17" s="401" t="str">
        <f t="shared" si="1"/>
        <v/>
      </c>
      <c r="U17" s="402"/>
      <c r="V17" s="402"/>
      <c r="W17" s="402"/>
      <c r="X17" s="401" t="str">
        <f>IF(T17&lt;&gt;"",ROUND(T17/COUNTA(Anagrafica!$B$89:$C$93),3),"")</f>
        <v/>
      </c>
      <c r="Y17" s="402"/>
      <c r="Z17" s="402"/>
      <c r="AA17" s="403"/>
      <c r="AB17" s="401" t="str">
        <f t="shared" si="2"/>
        <v/>
      </c>
      <c r="AC17" s="402"/>
      <c r="AD17" s="402"/>
      <c r="AE17" s="403"/>
      <c r="AF17" s="96"/>
      <c r="AG17" s="96"/>
      <c r="AH17" s="97"/>
      <c r="AI17" s="86" t="str">
        <f t="shared" si="0"/>
        <v/>
      </c>
    </row>
    <row r="18" spans="1:35" ht="16.5" x14ac:dyDescent="0.3">
      <c r="A18" s="62" t="str">
        <f>IF($AI$8&lt;&gt;"",IF(Anagrafica!A105&lt;&gt;"",Anagrafica!A105,""),"")</f>
        <v/>
      </c>
      <c r="B18" s="374" t="str">
        <f>IF(A18&lt;&gt;"",IF(Anagrafica!B105&lt;&gt;"",Anagrafica!B105,""),"")</f>
        <v/>
      </c>
      <c r="C18" s="374"/>
      <c r="D18" s="374"/>
      <c r="E18" s="374"/>
      <c r="F18" s="374"/>
      <c r="G18" s="374"/>
      <c r="H18" s="374"/>
      <c r="I18" s="374"/>
      <c r="J18" s="374"/>
      <c r="K18" s="374"/>
      <c r="L18" s="374"/>
      <c r="M18" s="374"/>
      <c r="N18" s="374"/>
      <c r="O18" s="374"/>
      <c r="P18" s="374"/>
      <c r="Q18" s="374"/>
      <c r="R18" s="374"/>
      <c r="S18" s="376"/>
      <c r="T18" s="401" t="str">
        <f t="shared" si="1"/>
        <v/>
      </c>
      <c r="U18" s="402"/>
      <c r="V18" s="402"/>
      <c r="W18" s="402"/>
      <c r="X18" s="401" t="str">
        <f>IF(T18&lt;&gt;"",ROUND(T18/COUNTA(Anagrafica!$B$89:$C$93),3),"")</f>
        <v/>
      </c>
      <c r="Y18" s="402"/>
      <c r="Z18" s="402"/>
      <c r="AA18" s="403"/>
      <c r="AB18" s="401" t="str">
        <f t="shared" si="2"/>
        <v/>
      </c>
      <c r="AC18" s="402"/>
      <c r="AD18" s="402"/>
      <c r="AE18" s="403"/>
      <c r="AF18" s="96"/>
      <c r="AG18" s="96"/>
      <c r="AH18" s="97"/>
      <c r="AI18" s="86" t="str">
        <f t="shared" si="0"/>
        <v/>
      </c>
    </row>
    <row r="19" spans="1:35" ht="16.5" x14ac:dyDescent="0.3">
      <c r="A19" s="62" t="str">
        <f>IF($AI$8&lt;&gt;"",IF(Anagrafica!A106&lt;&gt;"",Anagrafica!A106,""),"")</f>
        <v/>
      </c>
      <c r="B19" s="374" t="str">
        <f>IF(A19&lt;&gt;"",IF(Anagrafica!B106&lt;&gt;"",Anagrafica!B106,""),"")</f>
        <v/>
      </c>
      <c r="C19" s="374"/>
      <c r="D19" s="374"/>
      <c r="E19" s="374"/>
      <c r="F19" s="374"/>
      <c r="G19" s="374"/>
      <c r="H19" s="374"/>
      <c r="I19" s="374"/>
      <c r="J19" s="374"/>
      <c r="K19" s="374"/>
      <c r="L19" s="374"/>
      <c r="M19" s="374"/>
      <c r="N19" s="374"/>
      <c r="O19" s="374"/>
      <c r="P19" s="374"/>
      <c r="Q19" s="374"/>
      <c r="R19" s="374"/>
      <c r="S19" s="376"/>
      <c r="T19" s="401" t="str">
        <f t="shared" si="1"/>
        <v/>
      </c>
      <c r="U19" s="402"/>
      <c r="V19" s="402"/>
      <c r="W19" s="402"/>
      <c r="X19" s="401" t="str">
        <f>IF(T19&lt;&gt;"",ROUND(T19/COUNTA(Anagrafica!$B$89:$C$93),3),"")</f>
        <v/>
      </c>
      <c r="Y19" s="402"/>
      <c r="Z19" s="402"/>
      <c r="AA19" s="403"/>
      <c r="AB19" s="401" t="str">
        <f t="shared" si="2"/>
        <v/>
      </c>
      <c r="AC19" s="402"/>
      <c r="AD19" s="402"/>
      <c r="AE19" s="403"/>
      <c r="AF19" s="96"/>
      <c r="AG19" s="96"/>
      <c r="AH19" s="97"/>
      <c r="AI19" s="86" t="str">
        <f t="shared" si="0"/>
        <v/>
      </c>
    </row>
    <row r="20" spans="1:35" ht="16.5" x14ac:dyDescent="0.3">
      <c r="A20" s="62" t="str">
        <f>IF($AI$8&lt;&gt;"",IF(Anagrafica!A107&lt;&gt;"",Anagrafica!A107,""),"")</f>
        <v/>
      </c>
      <c r="B20" s="374" t="str">
        <f>IF(A20&lt;&gt;"",IF(Anagrafica!B107&lt;&gt;"",Anagrafica!B107,""),"")</f>
        <v/>
      </c>
      <c r="C20" s="374"/>
      <c r="D20" s="374"/>
      <c r="E20" s="374"/>
      <c r="F20" s="374"/>
      <c r="G20" s="374"/>
      <c r="H20" s="374"/>
      <c r="I20" s="374"/>
      <c r="J20" s="374"/>
      <c r="K20" s="374"/>
      <c r="L20" s="374"/>
      <c r="M20" s="374"/>
      <c r="N20" s="374"/>
      <c r="O20" s="374"/>
      <c r="P20" s="374"/>
      <c r="Q20" s="374"/>
      <c r="R20" s="374"/>
      <c r="S20" s="376"/>
      <c r="T20" s="401" t="str">
        <f t="shared" si="1"/>
        <v/>
      </c>
      <c r="U20" s="402"/>
      <c r="V20" s="402"/>
      <c r="W20" s="402"/>
      <c r="X20" s="401" t="str">
        <f>IF(T20&lt;&gt;"",ROUND(T20/COUNTA(Anagrafica!$B$89:$C$93),3),"")</f>
        <v/>
      </c>
      <c r="Y20" s="402"/>
      <c r="Z20" s="402"/>
      <c r="AA20" s="403"/>
      <c r="AB20" s="401" t="str">
        <f t="shared" si="2"/>
        <v/>
      </c>
      <c r="AC20" s="402"/>
      <c r="AD20" s="402"/>
      <c r="AE20" s="403"/>
      <c r="AF20" s="96"/>
      <c r="AG20" s="96"/>
      <c r="AH20" s="97"/>
      <c r="AI20" s="86" t="str">
        <f t="shared" si="0"/>
        <v/>
      </c>
    </row>
    <row r="21" spans="1:35" ht="16.5" x14ac:dyDescent="0.3">
      <c r="A21" s="62" t="str">
        <f>IF($AI$8&lt;&gt;"",IF(Anagrafica!A108&lt;&gt;"",Anagrafica!A108,""),"")</f>
        <v/>
      </c>
      <c r="B21" s="374" t="str">
        <f>IF(A21&lt;&gt;"",IF(Anagrafica!B108&lt;&gt;"",Anagrafica!B108,""),"")</f>
        <v/>
      </c>
      <c r="C21" s="374"/>
      <c r="D21" s="374"/>
      <c r="E21" s="374"/>
      <c r="F21" s="374"/>
      <c r="G21" s="374"/>
      <c r="H21" s="374"/>
      <c r="I21" s="374"/>
      <c r="J21" s="374"/>
      <c r="K21" s="374"/>
      <c r="L21" s="374"/>
      <c r="M21" s="374"/>
      <c r="N21" s="374"/>
      <c r="O21" s="374"/>
      <c r="P21" s="374"/>
      <c r="Q21" s="374"/>
      <c r="R21" s="374"/>
      <c r="S21" s="376"/>
      <c r="T21" s="401" t="str">
        <f t="shared" si="1"/>
        <v/>
      </c>
      <c r="U21" s="402"/>
      <c r="V21" s="402"/>
      <c r="W21" s="402"/>
      <c r="X21" s="401" t="str">
        <f>IF(T21&lt;&gt;"",ROUND(T21/COUNTA(Anagrafica!$B$89:$C$93),3),"")</f>
        <v/>
      </c>
      <c r="Y21" s="402"/>
      <c r="Z21" s="402"/>
      <c r="AA21" s="403"/>
      <c r="AB21" s="401" t="str">
        <f t="shared" si="2"/>
        <v/>
      </c>
      <c r="AC21" s="402"/>
      <c r="AD21" s="402"/>
      <c r="AE21" s="403"/>
      <c r="AF21" s="96"/>
      <c r="AG21" s="96"/>
      <c r="AH21" s="97"/>
      <c r="AI21" s="86" t="str">
        <f t="shared" si="0"/>
        <v/>
      </c>
    </row>
    <row r="22" spans="1:35" ht="16.5" x14ac:dyDescent="0.3">
      <c r="A22" s="62" t="str">
        <f>IF($AI$8&lt;&gt;"",IF(Anagrafica!A109&lt;&gt;"",Anagrafica!A109,""),"")</f>
        <v/>
      </c>
      <c r="B22" s="374" t="str">
        <f>IF(A22&lt;&gt;"",IF(Anagrafica!B109&lt;&gt;"",Anagrafica!B109,""),"")</f>
        <v/>
      </c>
      <c r="C22" s="374"/>
      <c r="D22" s="374"/>
      <c r="E22" s="374"/>
      <c r="F22" s="374"/>
      <c r="G22" s="374"/>
      <c r="H22" s="374"/>
      <c r="I22" s="374"/>
      <c r="J22" s="374"/>
      <c r="K22" s="374"/>
      <c r="L22" s="374"/>
      <c r="M22" s="374"/>
      <c r="N22" s="374"/>
      <c r="O22" s="374"/>
      <c r="P22" s="374"/>
      <c r="Q22" s="374"/>
      <c r="R22" s="374"/>
      <c r="S22" s="376"/>
      <c r="T22" s="401" t="str">
        <f t="shared" si="1"/>
        <v/>
      </c>
      <c r="U22" s="402"/>
      <c r="V22" s="402"/>
      <c r="W22" s="402"/>
      <c r="X22" s="401" t="str">
        <f>IF(T22&lt;&gt;"",ROUND(T22/COUNTA(Anagrafica!$B$89:$C$93),3),"")</f>
        <v/>
      </c>
      <c r="Y22" s="402"/>
      <c r="Z22" s="402"/>
      <c r="AA22" s="403"/>
      <c r="AB22" s="401" t="str">
        <f t="shared" si="2"/>
        <v/>
      </c>
      <c r="AC22" s="402"/>
      <c r="AD22" s="402"/>
      <c r="AE22" s="403"/>
      <c r="AF22" s="96"/>
      <c r="AG22" s="96"/>
      <c r="AH22" s="97"/>
      <c r="AI22" s="86" t="str">
        <f t="shared" si="0"/>
        <v/>
      </c>
    </row>
    <row r="23" spans="1:35" ht="16.5" x14ac:dyDescent="0.3">
      <c r="A23" s="62" t="str">
        <f>IF($AI$8&lt;&gt;"",IF(Anagrafica!A110&lt;&gt;"",Anagrafica!A110,""),"")</f>
        <v/>
      </c>
      <c r="B23" s="374" t="str">
        <f>IF(A23&lt;&gt;"",IF(Anagrafica!B110&lt;&gt;"",Anagrafica!B110,""),"")</f>
        <v/>
      </c>
      <c r="C23" s="374"/>
      <c r="D23" s="374"/>
      <c r="E23" s="374"/>
      <c r="F23" s="374"/>
      <c r="G23" s="374"/>
      <c r="H23" s="374"/>
      <c r="I23" s="374"/>
      <c r="J23" s="374"/>
      <c r="K23" s="374"/>
      <c r="L23" s="374"/>
      <c r="M23" s="374"/>
      <c r="N23" s="374"/>
      <c r="O23" s="374"/>
      <c r="P23" s="374"/>
      <c r="Q23" s="374"/>
      <c r="R23" s="374"/>
      <c r="S23" s="376"/>
      <c r="T23" s="401" t="str">
        <f t="shared" si="1"/>
        <v/>
      </c>
      <c r="U23" s="402"/>
      <c r="V23" s="402"/>
      <c r="W23" s="402"/>
      <c r="X23" s="401" t="str">
        <f>IF(T23&lt;&gt;"",ROUND(T23/COUNTA(Anagrafica!$B$89:$C$93),3),"")</f>
        <v/>
      </c>
      <c r="Y23" s="402"/>
      <c r="Z23" s="402"/>
      <c r="AA23" s="403"/>
      <c r="AB23" s="401" t="str">
        <f t="shared" si="2"/>
        <v/>
      </c>
      <c r="AC23" s="402"/>
      <c r="AD23" s="402"/>
      <c r="AE23" s="403"/>
      <c r="AF23" s="96"/>
      <c r="AG23" s="96"/>
      <c r="AH23" s="97"/>
      <c r="AI23" s="86" t="str">
        <f t="shared" si="0"/>
        <v/>
      </c>
    </row>
    <row r="24" spans="1:35" ht="16.5" x14ac:dyDescent="0.3">
      <c r="A24" s="62" t="str">
        <f>IF($AI$8&lt;&gt;"",IF(Anagrafica!A111&lt;&gt;"",Anagrafica!A111,""),"")</f>
        <v/>
      </c>
      <c r="B24" s="374" t="str">
        <f>IF(A24&lt;&gt;"",IF(Anagrafica!B111&lt;&gt;"",Anagrafica!B111,""),"")</f>
        <v/>
      </c>
      <c r="C24" s="374"/>
      <c r="D24" s="374"/>
      <c r="E24" s="374"/>
      <c r="F24" s="374"/>
      <c r="G24" s="374"/>
      <c r="H24" s="374"/>
      <c r="I24" s="374"/>
      <c r="J24" s="374"/>
      <c r="K24" s="374"/>
      <c r="L24" s="374"/>
      <c r="M24" s="374"/>
      <c r="N24" s="374"/>
      <c r="O24" s="374"/>
      <c r="P24" s="374"/>
      <c r="Q24" s="374"/>
      <c r="R24" s="374"/>
      <c r="S24" s="376"/>
      <c r="T24" s="401" t="str">
        <f t="shared" si="1"/>
        <v/>
      </c>
      <c r="U24" s="402"/>
      <c r="V24" s="402"/>
      <c r="W24" s="402"/>
      <c r="X24" s="401" t="str">
        <f>IF(T24&lt;&gt;"",ROUND(T24/COUNTA(Anagrafica!$B$89:$C$93),3),"")</f>
        <v/>
      </c>
      <c r="Y24" s="402"/>
      <c r="Z24" s="402"/>
      <c r="AA24" s="403"/>
      <c r="AB24" s="401" t="str">
        <f t="shared" si="2"/>
        <v/>
      </c>
      <c r="AC24" s="402"/>
      <c r="AD24" s="402"/>
      <c r="AE24" s="403"/>
      <c r="AF24" s="96"/>
      <c r="AG24" s="96"/>
      <c r="AH24" s="97"/>
      <c r="AI24" s="86" t="str">
        <f t="shared" si="0"/>
        <v/>
      </c>
    </row>
    <row r="25" spans="1:35" ht="16.5" x14ac:dyDescent="0.3">
      <c r="A25" s="62" t="str">
        <f>IF($AI$8&lt;&gt;"",IF(Anagrafica!A112&lt;&gt;"",Anagrafica!A112,""),"")</f>
        <v/>
      </c>
      <c r="B25" s="374" t="str">
        <f>IF(A25&lt;&gt;"",IF(Anagrafica!B112&lt;&gt;"",Anagrafica!B112,""),"")</f>
        <v/>
      </c>
      <c r="C25" s="374"/>
      <c r="D25" s="374"/>
      <c r="E25" s="374"/>
      <c r="F25" s="374"/>
      <c r="G25" s="374"/>
      <c r="H25" s="374"/>
      <c r="I25" s="374"/>
      <c r="J25" s="374"/>
      <c r="K25" s="374"/>
      <c r="L25" s="374"/>
      <c r="M25" s="374"/>
      <c r="N25" s="374"/>
      <c r="O25" s="374"/>
      <c r="P25" s="374"/>
      <c r="Q25" s="374"/>
      <c r="R25" s="374"/>
      <c r="S25" s="376"/>
      <c r="T25" s="401" t="str">
        <f t="shared" si="1"/>
        <v/>
      </c>
      <c r="U25" s="402"/>
      <c r="V25" s="402"/>
      <c r="W25" s="402"/>
      <c r="X25" s="401" t="str">
        <f>IF(T25&lt;&gt;"",ROUND(T25/COUNTA(Anagrafica!$B$89:$C$93),3),"")</f>
        <v/>
      </c>
      <c r="Y25" s="402"/>
      <c r="Z25" s="402"/>
      <c r="AA25" s="403"/>
      <c r="AB25" s="401" t="str">
        <f t="shared" si="2"/>
        <v/>
      </c>
      <c r="AC25" s="402"/>
      <c r="AD25" s="402"/>
      <c r="AE25" s="403"/>
      <c r="AF25" s="96"/>
      <c r="AG25" s="96"/>
      <c r="AH25" s="97"/>
      <c r="AI25" s="86" t="str">
        <f t="shared" si="0"/>
        <v/>
      </c>
    </row>
    <row r="26" spans="1:35" ht="16.5" x14ac:dyDescent="0.3">
      <c r="A26" s="63" t="str">
        <f>IF($AI$8&lt;&gt;"",IF(Anagrafica!A113&lt;&gt;"",Anagrafica!A113,""),"")</f>
        <v/>
      </c>
      <c r="B26" s="379" t="str">
        <f>IF(A26&lt;&gt;"",IF(Anagrafica!B113&lt;&gt;"",Anagrafica!B113,""),"")</f>
        <v/>
      </c>
      <c r="C26" s="379"/>
      <c r="D26" s="379"/>
      <c r="E26" s="379"/>
      <c r="F26" s="379"/>
      <c r="G26" s="379"/>
      <c r="H26" s="379"/>
      <c r="I26" s="379"/>
      <c r="J26" s="379"/>
      <c r="K26" s="379"/>
      <c r="L26" s="379"/>
      <c r="M26" s="379"/>
      <c r="N26" s="379"/>
      <c r="O26" s="379"/>
      <c r="P26" s="379"/>
      <c r="Q26" s="379"/>
      <c r="R26" s="379"/>
      <c r="S26" s="380"/>
      <c r="T26" s="407" t="str">
        <f t="shared" si="1"/>
        <v/>
      </c>
      <c r="U26" s="408"/>
      <c r="V26" s="408"/>
      <c r="W26" s="408"/>
      <c r="X26" s="404" t="str">
        <f>IF(T26&lt;&gt;"",ROUND(T26/COUNTA(Anagrafica!$B$89:$C$93),3),"")</f>
        <v/>
      </c>
      <c r="Y26" s="405"/>
      <c r="Z26" s="405"/>
      <c r="AA26" s="406"/>
      <c r="AB26" s="404" t="str">
        <f t="shared" si="2"/>
        <v/>
      </c>
      <c r="AC26" s="405"/>
      <c r="AD26" s="405"/>
      <c r="AE26" s="406"/>
      <c r="AF26" s="96"/>
      <c r="AG26" s="96"/>
      <c r="AH26" s="97"/>
      <c r="AI26" s="87" t="str">
        <f t="shared" si="0"/>
        <v/>
      </c>
    </row>
    <row r="27" spans="1:35" x14ac:dyDescent="0.2">
      <c r="A27" s="42"/>
      <c r="B27" s="42"/>
      <c r="C27" s="9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378"/>
      <c r="Q27" s="378"/>
      <c r="R27" s="378"/>
      <c r="S27" s="378"/>
      <c r="T27" s="400"/>
      <c r="U27" s="400"/>
      <c r="V27" s="400"/>
      <c r="W27" s="400"/>
      <c r="X27" s="42"/>
      <c r="Y27" s="42"/>
      <c r="Z27" s="42"/>
      <c r="AA27" s="42"/>
      <c r="AB27" s="26"/>
      <c r="AC27" s="26"/>
      <c r="AD27" s="26"/>
      <c r="AE27" s="26"/>
      <c r="AF27" s="104"/>
      <c r="AG27" s="104"/>
      <c r="AH27" s="103"/>
      <c r="AI27" s="42"/>
    </row>
    <row r="29" spans="1:35" ht="18.75" x14ac:dyDescent="0.3">
      <c r="A29" s="19" t="str">
        <f>IF(Anagrafica!A89&lt;&gt;"",Anagrafica!A89&amp;" - "&amp;Anagrafica!B89,"")</f>
        <v>1 - Commissario 1</v>
      </c>
      <c r="B29" s="20"/>
      <c r="D29" s="1"/>
    </row>
    <row r="30" spans="1:35" s="5" customFormat="1" ht="13.5" customHeight="1" x14ac:dyDescent="0.2">
      <c r="A30" s="4" t="s">
        <v>10</v>
      </c>
      <c r="C30" s="60" t="str">
        <f>$A$13</f>
        <v/>
      </c>
      <c r="E30" s="60" t="str">
        <f>+$A$14</f>
        <v/>
      </c>
      <c r="G30" s="60" t="str">
        <f>+$A$15</f>
        <v/>
      </c>
      <c r="I30" s="60" t="str">
        <f>+$A$16</f>
        <v/>
      </c>
      <c r="K30" s="60" t="str">
        <f>+$A$17</f>
        <v/>
      </c>
      <c r="M30" s="60" t="str">
        <f>+$A$18</f>
        <v/>
      </c>
      <c r="O30" s="60" t="str">
        <f>+$A$19</f>
        <v/>
      </c>
      <c r="Q30" s="60" t="str">
        <f>+$A$20</f>
        <v/>
      </c>
      <c r="S30" s="60" t="str">
        <f>+$A$21</f>
        <v/>
      </c>
      <c r="U30" s="60" t="str">
        <f>+$A$22</f>
        <v/>
      </c>
      <c r="W30" s="60" t="str">
        <f>+$A$23</f>
        <v/>
      </c>
      <c r="Y30" s="60" t="str">
        <f>+$A$24</f>
        <v/>
      </c>
      <c r="AA30" s="60" t="str">
        <f>+$A$25</f>
        <v/>
      </c>
      <c r="AC30" s="60" t="str">
        <f>+$A$26</f>
        <v/>
      </c>
      <c r="AE30" s="26"/>
      <c r="AG30" s="4" t="s">
        <v>10</v>
      </c>
      <c r="AH30" s="5" t="s">
        <v>1</v>
      </c>
      <c r="AI30" s="5" t="s">
        <v>0</v>
      </c>
    </row>
    <row r="31" spans="1:35" ht="13.5" x14ac:dyDescent="0.25">
      <c r="A31" s="59" t="str">
        <f>+$A$12</f>
        <v/>
      </c>
      <c r="B31" s="22"/>
      <c r="C31" s="23"/>
      <c r="D31" s="22"/>
      <c r="E31" s="23"/>
      <c r="F31" s="22"/>
      <c r="G31" s="23"/>
      <c r="H31" s="22"/>
      <c r="I31" s="23"/>
      <c r="J31" s="22"/>
      <c r="K31" s="23"/>
      <c r="L31" s="22"/>
      <c r="M31" s="23"/>
      <c r="N31" s="22"/>
      <c r="O31" s="23"/>
      <c r="P31" s="22"/>
      <c r="Q31" s="23"/>
      <c r="R31" s="22"/>
      <c r="S31" s="23"/>
      <c r="T31" s="22"/>
      <c r="U31" s="23"/>
      <c r="V31" s="22"/>
      <c r="W31" s="23"/>
      <c r="X31" s="22"/>
      <c r="Y31" s="23"/>
      <c r="Z31" s="22"/>
      <c r="AA31" s="23"/>
      <c r="AB31" s="22"/>
      <c r="AC31" s="23"/>
      <c r="AE31" s="29" t="str">
        <f t="shared" ref="AE31:AE44" si="3">IF(OR(A31="",AND(A31&lt;&gt;"",A32="")),"",SUM(B31,D31,F31,H31,J31,L31,N31,P31,R31,T31,V31,X31,Z31,AB31))</f>
        <v/>
      </c>
      <c r="AG31" s="6" t="str">
        <f>+$A$12</f>
        <v/>
      </c>
      <c r="AH31" s="6" t="str">
        <f>IF(A31&lt;&gt;"",AE31,"")</f>
        <v/>
      </c>
      <c r="AI31" s="105" t="str">
        <f>IF(AH31="","",IF(AH31&gt;0,ROUND(AH31/LARGE(AH31:AH45,1),3),0))</f>
        <v/>
      </c>
    </row>
    <row r="32" spans="1:35" ht="13.5" x14ac:dyDescent="0.25">
      <c r="A32" s="59" t="str">
        <f>+$A$13</f>
        <v/>
      </c>
      <c r="B32" s="24"/>
      <c r="C32" s="24"/>
      <c r="D32" s="22"/>
      <c r="E32" s="23"/>
      <c r="F32" s="22"/>
      <c r="G32" s="23"/>
      <c r="H32" s="22"/>
      <c r="I32" s="23"/>
      <c r="J32" s="22"/>
      <c r="K32" s="23"/>
      <c r="L32" s="22"/>
      <c r="M32" s="23"/>
      <c r="N32" s="22"/>
      <c r="O32" s="23"/>
      <c r="P32" s="22"/>
      <c r="Q32" s="23"/>
      <c r="R32" s="22"/>
      <c r="S32" s="23"/>
      <c r="T32" s="22"/>
      <c r="U32" s="23"/>
      <c r="V32" s="22"/>
      <c r="W32" s="23"/>
      <c r="X32" s="22"/>
      <c r="Y32" s="23"/>
      <c r="Z32" s="22"/>
      <c r="AA32" s="23"/>
      <c r="AB32" s="22"/>
      <c r="AC32" s="23"/>
      <c r="AE32" s="29" t="str">
        <f t="shared" si="3"/>
        <v/>
      </c>
      <c r="AG32" s="7" t="str">
        <f>+$A$13</f>
        <v/>
      </c>
      <c r="AH32" s="7" t="str">
        <f>IF(A32&lt;&gt;"",IF(AE32&lt;&gt;"",AE32,0)+IF(C46&lt;&gt;"",C46,0),"")</f>
        <v/>
      </c>
      <c r="AI32" s="106" t="str">
        <f>IF(AH32="","",IF(AH32&gt;0,ROUND(AH32/LARGE(AH31:AH45,1),3),0))</f>
        <v/>
      </c>
    </row>
    <row r="33" spans="1:35" ht="13.5" x14ac:dyDescent="0.25">
      <c r="A33" s="59" t="str">
        <f>+$A$14</f>
        <v/>
      </c>
      <c r="B33" s="24"/>
      <c r="C33" s="24"/>
      <c r="D33" s="24"/>
      <c r="E33" s="24"/>
      <c r="F33" s="22"/>
      <c r="G33" s="23"/>
      <c r="H33" s="22"/>
      <c r="I33" s="23"/>
      <c r="J33" s="22"/>
      <c r="K33" s="23"/>
      <c r="L33" s="22"/>
      <c r="M33" s="23"/>
      <c r="N33" s="22"/>
      <c r="O33" s="23"/>
      <c r="P33" s="22"/>
      <c r="Q33" s="23"/>
      <c r="R33" s="22"/>
      <c r="S33" s="23"/>
      <c r="T33" s="22"/>
      <c r="U33" s="23"/>
      <c r="V33" s="22"/>
      <c r="W33" s="23"/>
      <c r="X33" s="22"/>
      <c r="Y33" s="23"/>
      <c r="Z33" s="22"/>
      <c r="AA33" s="23"/>
      <c r="AB33" s="22"/>
      <c r="AC33" s="23"/>
      <c r="AE33" s="29" t="str">
        <f t="shared" si="3"/>
        <v/>
      </c>
      <c r="AG33" s="7" t="str">
        <f>+$A$14</f>
        <v/>
      </c>
      <c r="AH33" s="7" t="str">
        <f>IF(A33&lt;&gt;"",IF(AE33&lt;&gt;"",AE33,0)+IF(E46&lt;&gt;"",E46,0),"")</f>
        <v/>
      </c>
      <c r="AI33" s="106" t="str">
        <f>IF(AH33="","",IF(AH33&gt;0,ROUND(AH33/LARGE(AH31:AH45,1),3),0))</f>
        <v/>
      </c>
    </row>
    <row r="34" spans="1:35" ht="13.5" x14ac:dyDescent="0.25">
      <c r="A34" s="59" t="str">
        <f>+$A$15</f>
        <v/>
      </c>
      <c r="B34" s="24"/>
      <c r="C34" s="24"/>
      <c r="D34" s="24"/>
      <c r="E34" s="24"/>
      <c r="F34" s="24"/>
      <c r="G34" s="24"/>
      <c r="H34" s="22"/>
      <c r="I34" s="23"/>
      <c r="J34" s="22"/>
      <c r="K34" s="23"/>
      <c r="L34" s="22"/>
      <c r="M34" s="23"/>
      <c r="N34" s="22"/>
      <c r="O34" s="23"/>
      <c r="P34" s="22"/>
      <c r="Q34" s="23"/>
      <c r="R34" s="22"/>
      <c r="S34" s="23"/>
      <c r="T34" s="22"/>
      <c r="U34" s="23"/>
      <c r="V34" s="22"/>
      <c r="W34" s="23"/>
      <c r="X34" s="22"/>
      <c r="Y34" s="23"/>
      <c r="Z34" s="22"/>
      <c r="AA34" s="23"/>
      <c r="AB34" s="22"/>
      <c r="AC34" s="23"/>
      <c r="AE34" s="29" t="str">
        <f t="shared" si="3"/>
        <v/>
      </c>
      <c r="AG34" s="7" t="str">
        <f>+$A$15</f>
        <v/>
      </c>
      <c r="AH34" s="7" t="str">
        <f>IF(A34&lt;&gt;"",IF(AE34&lt;&gt;"",AE34,0)+IF(G46&lt;&gt;"",G46,0),"")</f>
        <v/>
      </c>
      <c r="AI34" s="106" t="str">
        <f>IF(AH34="","",IF(AH34&gt;0,ROUND(AH34/LARGE(AH31:AH45,1),3),0))</f>
        <v/>
      </c>
    </row>
    <row r="35" spans="1:35" ht="13.5" x14ac:dyDescent="0.25">
      <c r="A35" s="59" t="str">
        <f>+$A$16</f>
        <v/>
      </c>
      <c r="B35" s="24"/>
      <c r="C35" s="24"/>
      <c r="D35" s="24"/>
      <c r="E35" s="24"/>
      <c r="F35" s="24"/>
      <c r="G35" s="24"/>
      <c r="H35" s="24"/>
      <c r="I35" s="24"/>
      <c r="J35" s="22"/>
      <c r="K35" s="23"/>
      <c r="L35" s="22"/>
      <c r="M35" s="23"/>
      <c r="N35" s="22"/>
      <c r="O35" s="23"/>
      <c r="P35" s="22"/>
      <c r="Q35" s="23"/>
      <c r="R35" s="22"/>
      <c r="S35" s="23"/>
      <c r="T35" s="22"/>
      <c r="U35" s="23"/>
      <c r="V35" s="22"/>
      <c r="W35" s="23"/>
      <c r="X35" s="22"/>
      <c r="Y35" s="23"/>
      <c r="Z35" s="22"/>
      <c r="AA35" s="23"/>
      <c r="AB35" s="22"/>
      <c r="AC35" s="23"/>
      <c r="AE35" s="29" t="str">
        <f t="shared" si="3"/>
        <v/>
      </c>
      <c r="AG35" s="7" t="str">
        <f>+$A$16</f>
        <v/>
      </c>
      <c r="AH35" s="7" t="str">
        <f>IF(A35&lt;&gt;"",IF(AE35&lt;&gt;"",AE35,0)+IF(I46&lt;&gt;"",I46,0),"")</f>
        <v/>
      </c>
      <c r="AI35" s="106" t="str">
        <f>IF(AH35="","",IF(AH35&gt;0,ROUND(AH35/LARGE(AH31:AH45,1),3),0))</f>
        <v/>
      </c>
    </row>
    <row r="36" spans="1:35" ht="13.5" x14ac:dyDescent="0.25">
      <c r="A36" s="59" t="str">
        <f>+$A$17</f>
        <v/>
      </c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2"/>
      <c r="M36" s="23"/>
      <c r="N36" s="22"/>
      <c r="O36" s="23"/>
      <c r="P36" s="22"/>
      <c r="Q36" s="23"/>
      <c r="R36" s="22"/>
      <c r="S36" s="23"/>
      <c r="T36" s="22"/>
      <c r="U36" s="23"/>
      <c r="V36" s="22"/>
      <c r="W36" s="23"/>
      <c r="X36" s="22"/>
      <c r="Y36" s="23"/>
      <c r="Z36" s="22"/>
      <c r="AA36" s="23"/>
      <c r="AB36" s="22"/>
      <c r="AC36" s="23"/>
      <c r="AE36" s="29" t="str">
        <f t="shared" si="3"/>
        <v/>
      </c>
      <c r="AG36" s="7" t="str">
        <f>+$A$17</f>
        <v/>
      </c>
      <c r="AH36" s="7" t="str">
        <f>IF(A36&lt;&gt;"",IF(AE36&lt;&gt;"",AE36,0)+IF(K46&lt;&gt;"",K46,0),"")</f>
        <v/>
      </c>
      <c r="AI36" s="106" t="str">
        <f>IF(AH36="","",IF(AH36&gt;0,ROUND(AH36/LARGE(AH31:AH45,1),3),0))</f>
        <v/>
      </c>
    </row>
    <row r="37" spans="1:35" ht="13.5" x14ac:dyDescent="0.25">
      <c r="A37" s="59" t="str">
        <f>+$A$18</f>
        <v/>
      </c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2"/>
      <c r="O37" s="23"/>
      <c r="P37" s="22"/>
      <c r="Q37" s="23"/>
      <c r="R37" s="22"/>
      <c r="S37" s="23"/>
      <c r="T37" s="22"/>
      <c r="U37" s="23"/>
      <c r="V37" s="22"/>
      <c r="W37" s="23"/>
      <c r="X37" s="22"/>
      <c r="Y37" s="23"/>
      <c r="Z37" s="22"/>
      <c r="AA37" s="23"/>
      <c r="AB37" s="22"/>
      <c r="AC37" s="23"/>
      <c r="AE37" s="29" t="str">
        <f t="shared" si="3"/>
        <v/>
      </c>
      <c r="AG37" s="7" t="str">
        <f>+$A$18</f>
        <v/>
      </c>
      <c r="AH37" s="7" t="str">
        <f>IF(A37&lt;&gt;"",IF(AE37&lt;&gt;"",AE37,0)+IF(M46&lt;&gt;"",M46,0),"")</f>
        <v/>
      </c>
      <c r="AI37" s="106" t="str">
        <f>IF(AH37="","",IF(AH37&gt;0,ROUND(AH37/LARGE(AH31:AH45,1),3),0))</f>
        <v/>
      </c>
    </row>
    <row r="38" spans="1:35" ht="13.5" x14ac:dyDescent="0.25">
      <c r="A38" s="59" t="str">
        <f>+$A$19</f>
        <v/>
      </c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2"/>
      <c r="Q38" s="23"/>
      <c r="R38" s="22"/>
      <c r="S38" s="23"/>
      <c r="T38" s="22"/>
      <c r="U38" s="23"/>
      <c r="V38" s="22"/>
      <c r="W38" s="23"/>
      <c r="X38" s="22"/>
      <c r="Y38" s="23"/>
      <c r="Z38" s="22"/>
      <c r="AA38" s="23"/>
      <c r="AB38" s="22"/>
      <c r="AC38" s="23"/>
      <c r="AE38" s="29" t="str">
        <f t="shared" si="3"/>
        <v/>
      </c>
      <c r="AG38" s="7" t="str">
        <f>+$A$19</f>
        <v/>
      </c>
      <c r="AH38" s="7" t="str">
        <f>IF(A38&lt;&gt;"",IF(AE38&lt;&gt;"",AE38,0)+IF(O46&lt;&gt;"",O46,0),"")</f>
        <v/>
      </c>
      <c r="AI38" s="106" t="str">
        <f>IF(AH38="","",IF(AH38&gt;0,ROUND(AH38/LARGE(AH31:AH45,1),3),0))</f>
        <v/>
      </c>
    </row>
    <row r="39" spans="1:35" ht="13.5" x14ac:dyDescent="0.25">
      <c r="A39" s="59" t="str">
        <f>+$A$20</f>
        <v/>
      </c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2"/>
      <c r="S39" s="23"/>
      <c r="T39" s="22"/>
      <c r="U39" s="23"/>
      <c r="V39" s="22"/>
      <c r="W39" s="23"/>
      <c r="X39" s="22"/>
      <c r="Y39" s="23"/>
      <c r="Z39" s="22"/>
      <c r="AA39" s="23"/>
      <c r="AB39" s="22"/>
      <c r="AC39" s="23"/>
      <c r="AE39" s="29" t="str">
        <f t="shared" si="3"/>
        <v/>
      </c>
      <c r="AG39" s="7" t="str">
        <f>+$A$20</f>
        <v/>
      </c>
      <c r="AH39" s="7" t="str">
        <f>IF(A39&lt;&gt;"",IF(AE39&lt;&gt;"",AE39,0)+IF(Q46&lt;&gt;"",Q46,0),"")</f>
        <v/>
      </c>
      <c r="AI39" s="106" t="str">
        <f>IF(AH39="","",IF(AH39&gt;0,ROUND(AH39/LARGE(AH31:AH45,1),3),0))</f>
        <v/>
      </c>
    </row>
    <row r="40" spans="1:35" ht="13.5" x14ac:dyDescent="0.25">
      <c r="A40" s="59" t="str">
        <f>+$A$21</f>
        <v/>
      </c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2"/>
      <c r="U40" s="23"/>
      <c r="V40" s="22"/>
      <c r="W40" s="23"/>
      <c r="X40" s="22"/>
      <c r="Y40" s="23"/>
      <c r="Z40" s="22"/>
      <c r="AA40" s="23"/>
      <c r="AB40" s="22"/>
      <c r="AC40" s="23"/>
      <c r="AE40" s="29" t="str">
        <f t="shared" si="3"/>
        <v/>
      </c>
      <c r="AG40" s="7" t="str">
        <f>+$A$21</f>
        <v/>
      </c>
      <c r="AH40" s="7" t="str">
        <f>IF(A40&lt;&gt;"",IF(AE40&lt;&gt;"",AE40,0)+IF(S46&lt;&gt;"",S46,0),"")</f>
        <v/>
      </c>
      <c r="AI40" s="106" t="str">
        <f>IF(AH40="","",IF(AH40&gt;0,ROUND(AH40/LARGE(AH31:AH45,1),3),0))</f>
        <v/>
      </c>
    </row>
    <row r="41" spans="1:35" ht="13.5" x14ac:dyDescent="0.25">
      <c r="A41" s="59" t="str">
        <f>+$A$22</f>
        <v/>
      </c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2"/>
      <c r="W41" s="23"/>
      <c r="X41" s="22"/>
      <c r="Y41" s="23"/>
      <c r="Z41" s="22"/>
      <c r="AA41" s="23"/>
      <c r="AB41" s="22"/>
      <c r="AC41" s="23"/>
      <c r="AE41" s="29" t="str">
        <f t="shared" si="3"/>
        <v/>
      </c>
      <c r="AG41" s="7" t="str">
        <f>+$A$22</f>
        <v/>
      </c>
      <c r="AH41" s="7" t="str">
        <f>IF(A41&lt;&gt;"",IF(AE41&lt;&gt;"",AE41,0)+IF(U46&lt;&gt;"",U46,0),"")</f>
        <v/>
      </c>
      <c r="AI41" s="106" t="str">
        <f>IF(AH41="","",IF(AH41&gt;0,ROUND(AH41/LARGE(AH31:AH45,1),3),0))</f>
        <v/>
      </c>
    </row>
    <row r="42" spans="1:35" ht="13.5" x14ac:dyDescent="0.25">
      <c r="A42" s="59" t="str">
        <f>+$A$23</f>
        <v/>
      </c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2"/>
      <c r="Y42" s="23"/>
      <c r="Z42" s="22"/>
      <c r="AA42" s="23"/>
      <c r="AB42" s="22"/>
      <c r="AC42" s="23"/>
      <c r="AE42" s="29" t="str">
        <f t="shared" si="3"/>
        <v/>
      </c>
      <c r="AG42" s="7" t="str">
        <f>+$A$23</f>
        <v/>
      </c>
      <c r="AH42" s="7" t="str">
        <f>IF(A42&lt;&gt;"",IF(AE42&lt;&gt;"",AE42,0)+IF(W46&lt;&gt;"",W46,0),"")</f>
        <v/>
      </c>
      <c r="AI42" s="106" t="str">
        <f>IF(AH42="","",IF(AH42&gt;0,ROUND(AH42/LARGE(AH31:AH45,1),3),0))</f>
        <v/>
      </c>
    </row>
    <row r="43" spans="1:35" ht="13.5" x14ac:dyDescent="0.25">
      <c r="A43" s="59" t="str">
        <f>+$A$24</f>
        <v/>
      </c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2"/>
      <c r="AA43" s="23"/>
      <c r="AB43" s="22"/>
      <c r="AC43" s="23"/>
      <c r="AE43" s="29" t="str">
        <f t="shared" si="3"/>
        <v/>
      </c>
      <c r="AG43" s="7" t="str">
        <f>+$A$24</f>
        <v/>
      </c>
      <c r="AH43" s="7" t="str">
        <f>IF(A43&lt;&gt;"",IF(AE43&lt;&gt;"",AE43,0)+IF(Y46&lt;&gt;"",Y46,0),"")</f>
        <v/>
      </c>
      <c r="AI43" s="106" t="str">
        <f>IF(AH43="","",IF(AH43&gt;0,ROUND(AH43/LARGE(AH31:AH45,1),3),0))</f>
        <v/>
      </c>
    </row>
    <row r="44" spans="1:35" ht="13.5" x14ac:dyDescent="0.25">
      <c r="A44" s="59" t="str">
        <f>+$A$25</f>
        <v/>
      </c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2"/>
      <c r="AC44" s="23"/>
      <c r="AE44" s="29" t="str">
        <f t="shared" si="3"/>
        <v/>
      </c>
      <c r="AG44" s="7" t="str">
        <f>+$A$25</f>
        <v/>
      </c>
      <c r="AH44" s="7" t="str">
        <f>IF(A44&lt;&gt;"",IF(AE44&lt;&gt;"",AE44,0)+IF(AA46&lt;&gt;"",AA46,0),"")</f>
        <v/>
      </c>
      <c r="AI44" s="106" t="str">
        <f>IF(AH44="","",IF(AH44&gt;0,ROUND(AH44/LARGE(AH31:AH45,1),3),0))</f>
        <v/>
      </c>
    </row>
    <row r="45" spans="1:35" x14ac:dyDescent="0.2">
      <c r="A45" s="59" t="str">
        <f>+$A$26</f>
        <v/>
      </c>
      <c r="C45" s="3"/>
      <c r="AE45" s="26"/>
      <c r="AG45" s="40" t="str">
        <f>+$A$26</f>
        <v/>
      </c>
      <c r="AH45" s="40" t="str">
        <f>IF(A45&lt;&gt;"",IF(AE45&lt;&gt;"",AE45,0)+IF(AC46&lt;&gt;"",AC46,0),"")</f>
        <v/>
      </c>
      <c r="AI45" s="107" t="str">
        <f>IF(AH45="","",IF(AH45&gt;0,ROUND(AH45/LARGE(AH31:AH45,1),3),0))</f>
        <v/>
      </c>
    </row>
    <row r="46" spans="1:35" s="26" customFormat="1" x14ac:dyDescent="0.2">
      <c r="C46" s="27" t="str">
        <f>IF(C30="","",SUM(C31:C44))</f>
        <v/>
      </c>
      <c r="E46" s="27" t="str">
        <f>IF(E30="","",SUM(E31:E44))</f>
        <v/>
      </c>
      <c r="G46" s="27" t="str">
        <f>IF(G30="","",SUM(G31:G44))</f>
        <v/>
      </c>
      <c r="I46" s="27" t="str">
        <f>IF(I30="","",SUM(I31:I44))</f>
        <v/>
      </c>
      <c r="K46" s="27" t="str">
        <f>IF(K30="","",SUM(K31:K44))</f>
        <v/>
      </c>
      <c r="M46" s="27" t="str">
        <f>IF(M30="","",SUM(M31:M44))</f>
        <v/>
      </c>
      <c r="O46" s="27" t="str">
        <f>IF(O30="","",SUM(O31:O44))</f>
        <v/>
      </c>
      <c r="Q46" s="27" t="str">
        <f>IF(Q30="","",SUM(Q31:Q44))</f>
        <v/>
      </c>
      <c r="S46" s="27" t="str">
        <f>IF(S30="","",SUM(S31:S44))</f>
        <v/>
      </c>
      <c r="U46" s="27" t="str">
        <f>IF(U30="","",SUM(U31:U44))</f>
        <v/>
      </c>
      <c r="W46" s="27" t="str">
        <f>IF(W30="","",SUM(W31:W44))</f>
        <v/>
      </c>
      <c r="X46" s="27"/>
      <c r="Y46" s="27" t="str">
        <f>IF(Y30="","",SUM(Y31:Y44))</f>
        <v/>
      </c>
      <c r="AA46" s="27" t="str">
        <f>IF(AA30="","",SUM(AA31:AA44))</f>
        <v/>
      </c>
      <c r="AC46" s="27" t="str">
        <f>IF(AC30="","",SUM(AC31:AC44))</f>
        <v/>
      </c>
      <c r="AG46" s="41"/>
      <c r="AH46" s="93"/>
      <c r="AI46" s="41"/>
    </row>
    <row r="47" spans="1:35" ht="24" customHeight="1" x14ac:dyDescent="0.2">
      <c r="AC47" s="8" t="str">
        <f>"Firma ("&amp;Anagrafica!B89&amp;")"</f>
        <v>Firma (Commissario 1)</v>
      </c>
      <c r="AE47" s="88"/>
      <c r="AF47" s="88"/>
      <c r="AG47" s="89"/>
      <c r="AH47" s="88"/>
      <c r="AI47" s="88"/>
    </row>
    <row r="48" spans="1:35" ht="18.75" x14ac:dyDescent="0.3">
      <c r="A48" s="19" t="str">
        <f>IF(Anagrafica!A90&lt;&gt;"",Anagrafica!A90&amp;" - "&amp;Anagrafica!B90,"")</f>
        <v>2 - Commissario 2</v>
      </c>
      <c r="B48" s="20"/>
      <c r="D48" s="1"/>
      <c r="AE48" s="90"/>
      <c r="AF48" s="90"/>
      <c r="AG48" s="91"/>
      <c r="AH48" s="90"/>
      <c r="AI48" s="90"/>
    </row>
    <row r="49" spans="1:35" s="5" customFormat="1" ht="13.5" customHeight="1" x14ac:dyDescent="0.2">
      <c r="A49" s="4" t="s">
        <v>10</v>
      </c>
      <c r="C49" s="60" t="str">
        <f>$A$13</f>
        <v/>
      </c>
      <c r="E49" s="60" t="str">
        <f>+$A$14</f>
        <v/>
      </c>
      <c r="G49" s="60" t="str">
        <f>+$A$15</f>
        <v/>
      </c>
      <c r="I49" s="60" t="str">
        <f>+$A$16</f>
        <v/>
      </c>
      <c r="K49" s="60" t="str">
        <f>+$A$17</f>
        <v/>
      </c>
      <c r="M49" s="60" t="str">
        <f>+$A$18</f>
        <v/>
      </c>
      <c r="O49" s="60" t="str">
        <f>+$A$19</f>
        <v/>
      </c>
      <c r="Q49" s="60" t="str">
        <f>+$A$20</f>
        <v/>
      </c>
      <c r="S49" s="60" t="str">
        <f>+$A$21</f>
        <v/>
      </c>
      <c r="U49" s="60" t="str">
        <f>+$A$22</f>
        <v/>
      </c>
      <c r="W49" s="60" t="str">
        <f>+$A$23</f>
        <v/>
      </c>
      <c r="Y49" s="60" t="str">
        <f>+$A$24</f>
        <v/>
      </c>
      <c r="AA49" s="60" t="str">
        <f>+$A$25</f>
        <v/>
      </c>
      <c r="AC49" s="60" t="str">
        <f>+$A$26</f>
        <v/>
      </c>
      <c r="AE49" s="26"/>
      <c r="AG49" s="4" t="s">
        <v>10</v>
      </c>
      <c r="AH49" s="5" t="s">
        <v>1</v>
      </c>
      <c r="AI49" s="5" t="s">
        <v>0</v>
      </c>
    </row>
    <row r="50" spans="1:35" ht="13.5" x14ac:dyDescent="0.25">
      <c r="A50" s="59" t="str">
        <f>+$A$12</f>
        <v/>
      </c>
      <c r="B50" s="22"/>
      <c r="C50" s="23"/>
      <c r="D50" s="22"/>
      <c r="E50" s="23"/>
      <c r="F50" s="22"/>
      <c r="G50" s="23"/>
      <c r="H50" s="22"/>
      <c r="I50" s="23"/>
      <c r="J50" s="22"/>
      <c r="K50" s="23"/>
      <c r="L50" s="22"/>
      <c r="M50" s="23"/>
      <c r="N50" s="22"/>
      <c r="O50" s="23"/>
      <c r="P50" s="22"/>
      <c r="Q50" s="23"/>
      <c r="R50" s="22"/>
      <c r="S50" s="23"/>
      <c r="T50" s="22"/>
      <c r="U50" s="23"/>
      <c r="V50" s="22"/>
      <c r="W50" s="23"/>
      <c r="X50" s="22"/>
      <c r="Y50" s="23"/>
      <c r="Z50" s="22"/>
      <c r="AA50" s="23"/>
      <c r="AB50" s="22"/>
      <c r="AC50" s="23"/>
      <c r="AE50" s="29" t="str">
        <f t="shared" ref="AE50:AE63" si="4">IF(OR(A50="",AND(A50&lt;&gt;"",A51="")),"",SUM(B50,D50,F50,H50,J50,L50,N50,P50,R50,T50,V50,X50,Z50,AB50))</f>
        <v/>
      </c>
      <c r="AG50" s="6" t="str">
        <f>+$A$12</f>
        <v/>
      </c>
      <c r="AH50" s="6" t="str">
        <f>IF(A50&lt;&gt;"",AE50,"")</f>
        <v/>
      </c>
      <c r="AI50" s="105" t="str">
        <f>IF(AH50="","",IF(AH50&gt;0,ROUND(AH50/LARGE(AH50:AH64,1),3),0))</f>
        <v/>
      </c>
    </row>
    <row r="51" spans="1:35" ht="13.5" x14ac:dyDescent="0.25">
      <c r="A51" s="59" t="str">
        <f>+$A$13</f>
        <v/>
      </c>
      <c r="B51" s="24"/>
      <c r="C51" s="24"/>
      <c r="D51" s="22"/>
      <c r="E51" s="23"/>
      <c r="F51" s="22"/>
      <c r="G51" s="23"/>
      <c r="H51" s="22"/>
      <c r="I51" s="23"/>
      <c r="J51" s="22"/>
      <c r="K51" s="23"/>
      <c r="L51" s="22"/>
      <c r="M51" s="23"/>
      <c r="N51" s="22"/>
      <c r="O51" s="23"/>
      <c r="P51" s="22"/>
      <c r="Q51" s="23"/>
      <c r="R51" s="22"/>
      <c r="S51" s="23"/>
      <c r="T51" s="22"/>
      <c r="U51" s="23"/>
      <c r="V51" s="22"/>
      <c r="W51" s="23"/>
      <c r="X51" s="22"/>
      <c r="Y51" s="23"/>
      <c r="Z51" s="22"/>
      <c r="AA51" s="23"/>
      <c r="AB51" s="22"/>
      <c r="AC51" s="23"/>
      <c r="AE51" s="29" t="str">
        <f t="shared" si="4"/>
        <v/>
      </c>
      <c r="AG51" s="7" t="str">
        <f>+$A$13</f>
        <v/>
      </c>
      <c r="AH51" s="7" t="str">
        <f>IF(A51&lt;&gt;"",IF(AE51&lt;&gt;"",AE51,0)+IF(C65&lt;&gt;"",C65,0),"")</f>
        <v/>
      </c>
      <c r="AI51" s="106" t="str">
        <f>IF(AH51="","",IF(AH51&gt;0,ROUND(AH51/LARGE(AH50:AH64,1),3),0))</f>
        <v/>
      </c>
    </row>
    <row r="52" spans="1:35" ht="13.5" x14ac:dyDescent="0.25">
      <c r="A52" s="59" t="str">
        <f>+$A$14</f>
        <v/>
      </c>
      <c r="B52" s="24"/>
      <c r="C52" s="24"/>
      <c r="D52" s="24"/>
      <c r="E52" s="24"/>
      <c r="F52" s="22"/>
      <c r="G52" s="23"/>
      <c r="H52" s="22"/>
      <c r="I52" s="23"/>
      <c r="J52" s="22"/>
      <c r="K52" s="23"/>
      <c r="L52" s="22"/>
      <c r="M52" s="23"/>
      <c r="N52" s="22"/>
      <c r="O52" s="23"/>
      <c r="P52" s="22"/>
      <c r="Q52" s="23"/>
      <c r="R52" s="22"/>
      <c r="S52" s="23"/>
      <c r="T52" s="22"/>
      <c r="U52" s="23"/>
      <c r="V52" s="22"/>
      <c r="W52" s="23"/>
      <c r="X52" s="22"/>
      <c r="Y52" s="23"/>
      <c r="Z52" s="22"/>
      <c r="AA52" s="23"/>
      <c r="AB52" s="22"/>
      <c r="AC52" s="23"/>
      <c r="AE52" s="29" t="str">
        <f t="shared" si="4"/>
        <v/>
      </c>
      <c r="AG52" s="7" t="str">
        <f>+$A$14</f>
        <v/>
      </c>
      <c r="AH52" s="7" t="str">
        <f>IF(A52&lt;&gt;"",IF(AE52&lt;&gt;"",AE52,0)+IF(E65&lt;&gt;"",E65,0),"")</f>
        <v/>
      </c>
      <c r="AI52" s="106" t="str">
        <f>IF(AH52="","",IF(AH52&gt;0,ROUND(AH52/LARGE(AH50:AH64,1),3),0))</f>
        <v/>
      </c>
    </row>
    <row r="53" spans="1:35" ht="13.5" x14ac:dyDescent="0.25">
      <c r="A53" s="59" t="str">
        <f>+$A$15</f>
        <v/>
      </c>
      <c r="B53" s="24"/>
      <c r="C53" s="24"/>
      <c r="D53" s="24"/>
      <c r="E53" s="24"/>
      <c r="F53" s="24"/>
      <c r="G53" s="24"/>
      <c r="H53" s="22"/>
      <c r="I53" s="23"/>
      <c r="J53" s="22"/>
      <c r="K53" s="23"/>
      <c r="L53" s="22"/>
      <c r="M53" s="23"/>
      <c r="N53" s="22"/>
      <c r="O53" s="23"/>
      <c r="P53" s="22"/>
      <c r="Q53" s="23"/>
      <c r="R53" s="22"/>
      <c r="S53" s="23"/>
      <c r="T53" s="22"/>
      <c r="U53" s="23"/>
      <c r="V53" s="22"/>
      <c r="W53" s="23"/>
      <c r="X53" s="22"/>
      <c r="Y53" s="23"/>
      <c r="Z53" s="22"/>
      <c r="AA53" s="23"/>
      <c r="AB53" s="22"/>
      <c r="AC53" s="23"/>
      <c r="AE53" s="29" t="str">
        <f t="shared" si="4"/>
        <v/>
      </c>
      <c r="AG53" s="7" t="str">
        <f>+$A$15</f>
        <v/>
      </c>
      <c r="AH53" s="7" t="str">
        <f>IF(A53&lt;&gt;"",IF(AE53&lt;&gt;"",AE53,0)+IF(G65&lt;&gt;"",G65,0),"")</f>
        <v/>
      </c>
      <c r="AI53" s="106" t="str">
        <f>IF(AH53="","",IF(AH53&gt;0,ROUND(AH53/LARGE(AH50:AH64,1),3),0))</f>
        <v/>
      </c>
    </row>
    <row r="54" spans="1:35" ht="13.5" x14ac:dyDescent="0.25">
      <c r="A54" s="59" t="str">
        <f>+$A$16</f>
        <v/>
      </c>
      <c r="B54" s="24"/>
      <c r="C54" s="24"/>
      <c r="D54" s="24"/>
      <c r="E54" s="24"/>
      <c r="F54" s="24"/>
      <c r="G54" s="24"/>
      <c r="H54" s="24"/>
      <c r="I54" s="24"/>
      <c r="J54" s="22"/>
      <c r="K54" s="23"/>
      <c r="L54" s="22"/>
      <c r="M54" s="23"/>
      <c r="N54" s="22"/>
      <c r="O54" s="23"/>
      <c r="P54" s="22"/>
      <c r="Q54" s="23"/>
      <c r="R54" s="22"/>
      <c r="S54" s="23"/>
      <c r="T54" s="22"/>
      <c r="U54" s="23"/>
      <c r="V54" s="22"/>
      <c r="W54" s="23"/>
      <c r="X54" s="22"/>
      <c r="Y54" s="23"/>
      <c r="Z54" s="22"/>
      <c r="AA54" s="23"/>
      <c r="AB54" s="22"/>
      <c r="AC54" s="23"/>
      <c r="AE54" s="29" t="str">
        <f t="shared" si="4"/>
        <v/>
      </c>
      <c r="AG54" s="7" t="str">
        <f>+$A$16</f>
        <v/>
      </c>
      <c r="AH54" s="7" t="str">
        <f>IF(A54&lt;&gt;"",IF(AE54&lt;&gt;"",AE54,0)+IF(I65&lt;&gt;"",I65,0),"")</f>
        <v/>
      </c>
      <c r="AI54" s="106" t="str">
        <f>IF(AH54="","",IF(AH54&gt;0,ROUND(AH54/LARGE(AH50:AH64,1),3),0))</f>
        <v/>
      </c>
    </row>
    <row r="55" spans="1:35" ht="13.5" x14ac:dyDescent="0.25">
      <c r="A55" s="59" t="str">
        <f>+$A$17</f>
        <v/>
      </c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2"/>
      <c r="M55" s="23"/>
      <c r="N55" s="22"/>
      <c r="O55" s="23"/>
      <c r="P55" s="22"/>
      <c r="Q55" s="23"/>
      <c r="R55" s="22"/>
      <c r="S55" s="23"/>
      <c r="T55" s="22"/>
      <c r="U55" s="23"/>
      <c r="V55" s="22"/>
      <c r="W55" s="23"/>
      <c r="X55" s="22"/>
      <c r="Y55" s="23"/>
      <c r="Z55" s="22"/>
      <c r="AA55" s="23"/>
      <c r="AB55" s="22"/>
      <c r="AC55" s="23"/>
      <c r="AE55" s="29" t="str">
        <f t="shared" si="4"/>
        <v/>
      </c>
      <c r="AG55" s="7" t="str">
        <f>+$A$17</f>
        <v/>
      </c>
      <c r="AH55" s="7" t="str">
        <f>IF(A55&lt;&gt;"",IF(AE55&lt;&gt;"",AE55,0)+IF(K65&lt;&gt;"",K65,0),"")</f>
        <v/>
      </c>
      <c r="AI55" s="106" t="str">
        <f>IF(AH55="","",IF(AH55&gt;0,ROUND(AH55/LARGE(AH50:AH64,1),3),0))</f>
        <v/>
      </c>
    </row>
    <row r="56" spans="1:35" ht="13.5" x14ac:dyDescent="0.25">
      <c r="A56" s="59" t="str">
        <f>+$A$18</f>
        <v/>
      </c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2"/>
      <c r="O56" s="23"/>
      <c r="P56" s="22"/>
      <c r="Q56" s="23"/>
      <c r="R56" s="22"/>
      <c r="S56" s="23"/>
      <c r="T56" s="22"/>
      <c r="U56" s="23"/>
      <c r="V56" s="22"/>
      <c r="W56" s="23"/>
      <c r="X56" s="22"/>
      <c r="Y56" s="23"/>
      <c r="Z56" s="22"/>
      <c r="AA56" s="23"/>
      <c r="AB56" s="22"/>
      <c r="AC56" s="23"/>
      <c r="AE56" s="29" t="str">
        <f t="shared" si="4"/>
        <v/>
      </c>
      <c r="AG56" s="7" t="str">
        <f>+$A$18</f>
        <v/>
      </c>
      <c r="AH56" s="7" t="str">
        <f>IF(A56&lt;&gt;"",IF(AE56&lt;&gt;"",AE56,0)+IF(M65&lt;&gt;"",M65,0),"")</f>
        <v/>
      </c>
      <c r="AI56" s="106" t="str">
        <f>IF(AH56="","",IF(AH56&gt;0,ROUND(AH56/LARGE(AH50:AH64,1),3),0))</f>
        <v/>
      </c>
    </row>
    <row r="57" spans="1:35" ht="13.5" x14ac:dyDescent="0.25">
      <c r="A57" s="59" t="str">
        <f>+$A$19</f>
        <v/>
      </c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2"/>
      <c r="Q57" s="23"/>
      <c r="R57" s="22"/>
      <c r="S57" s="23"/>
      <c r="T57" s="22"/>
      <c r="U57" s="23"/>
      <c r="V57" s="22"/>
      <c r="W57" s="23"/>
      <c r="X57" s="22"/>
      <c r="Y57" s="23"/>
      <c r="Z57" s="22"/>
      <c r="AA57" s="23"/>
      <c r="AB57" s="22"/>
      <c r="AC57" s="23"/>
      <c r="AE57" s="29" t="str">
        <f t="shared" si="4"/>
        <v/>
      </c>
      <c r="AG57" s="7" t="str">
        <f>+$A$19</f>
        <v/>
      </c>
      <c r="AH57" s="7" t="str">
        <f>IF(A57&lt;&gt;"",IF(AE57&lt;&gt;"",AE57,0)+IF(O65&lt;&gt;"",O65,0),"")</f>
        <v/>
      </c>
      <c r="AI57" s="106" t="str">
        <f>IF(AH57="","",IF(AH57&gt;0,ROUND(AH57/LARGE(AH50:AH64,1),3),0))</f>
        <v/>
      </c>
    </row>
    <row r="58" spans="1:35" ht="13.5" x14ac:dyDescent="0.25">
      <c r="A58" s="59" t="str">
        <f>+$A$20</f>
        <v/>
      </c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2"/>
      <c r="S58" s="23"/>
      <c r="T58" s="22"/>
      <c r="U58" s="23"/>
      <c r="V58" s="22"/>
      <c r="W58" s="23"/>
      <c r="X58" s="22"/>
      <c r="Y58" s="23"/>
      <c r="Z58" s="22"/>
      <c r="AA58" s="23"/>
      <c r="AB58" s="22"/>
      <c r="AC58" s="23"/>
      <c r="AE58" s="29" t="str">
        <f t="shared" si="4"/>
        <v/>
      </c>
      <c r="AG58" s="7" t="str">
        <f>+$A$20</f>
        <v/>
      </c>
      <c r="AH58" s="7" t="str">
        <f>IF(A58&lt;&gt;"",IF(AE58&lt;&gt;"",AE58,0)+IF(Q65&lt;&gt;"",Q65,0),"")</f>
        <v/>
      </c>
      <c r="AI58" s="106" t="str">
        <f>IF(AH58="","",IF(AH58&gt;0,ROUND(AH58/LARGE(AH50:AH64,1),3),0))</f>
        <v/>
      </c>
    </row>
    <row r="59" spans="1:35" ht="13.5" x14ac:dyDescent="0.25">
      <c r="A59" s="59" t="str">
        <f>+$A$21</f>
        <v/>
      </c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2"/>
      <c r="U59" s="23"/>
      <c r="V59" s="22"/>
      <c r="W59" s="23"/>
      <c r="X59" s="22"/>
      <c r="Y59" s="23"/>
      <c r="Z59" s="22"/>
      <c r="AA59" s="23"/>
      <c r="AB59" s="22"/>
      <c r="AC59" s="23"/>
      <c r="AE59" s="29" t="str">
        <f t="shared" si="4"/>
        <v/>
      </c>
      <c r="AG59" s="7" t="str">
        <f>+$A$21</f>
        <v/>
      </c>
      <c r="AH59" s="7" t="str">
        <f>IF(A59&lt;&gt;"",IF(AE59&lt;&gt;"",AE59,0)+IF(S65&lt;&gt;"",S65,0),"")</f>
        <v/>
      </c>
      <c r="AI59" s="106" t="str">
        <f>IF(AH59="","",IF(AH59&gt;0,ROUND(AH59/LARGE(AH50:AH64,1),3),0))</f>
        <v/>
      </c>
    </row>
    <row r="60" spans="1:35" ht="13.5" x14ac:dyDescent="0.25">
      <c r="A60" s="59" t="str">
        <f>+$A$22</f>
        <v/>
      </c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2"/>
      <c r="W60" s="23"/>
      <c r="X60" s="22"/>
      <c r="Y60" s="23"/>
      <c r="Z60" s="22"/>
      <c r="AA60" s="23"/>
      <c r="AB60" s="22"/>
      <c r="AC60" s="23"/>
      <c r="AE60" s="29" t="str">
        <f t="shared" si="4"/>
        <v/>
      </c>
      <c r="AG60" s="7" t="str">
        <f>+$A$22</f>
        <v/>
      </c>
      <c r="AH60" s="7" t="str">
        <f>IF(A60&lt;&gt;"",IF(AE60&lt;&gt;"",AE60,0)+IF(U65&lt;&gt;"",U65,0),"")</f>
        <v/>
      </c>
      <c r="AI60" s="106" t="str">
        <f>IF(AH60="","",IF(AH60&gt;0,ROUND(AH60/LARGE(AH50:AH64,1),3),0))</f>
        <v/>
      </c>
    </row>
    <row r="61" spans="1:35" ht="13.5" x14ac:dyDescent="0.25">
      <c r="A61" s="59" t="str">
        <f>+$A$23</f>
        <v/>
      </c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2"/>
      <c r="Y61" s="23"/>
      <c r="Z61" s="22"/>
      <c r="AA61" s="23"/>
      <c r="AB61" s="22"/>
      <c r="AC61" s="23"/>
      <c r="AE61" s="29" t="str">
        <f t="shared" si="4"/>
        <v/>
      </c>
      <c r="AG61" s="7" t="str">
        <f>+$A$23</f>
        <v/>
      </c>
      <c r="AH61" s="7" t="str">
        <f>IF(A61&lt;&gt;"",IF(AE61&lt;&gt;"",AE61,0)+IF(W65&lt;&gt;"",W65,0),"")</f>
        <v/>
      </c>
      <c r="AI61" s="106" t="str">
        <f>IF(AH61="","",IF(AH61&gt;0,ROUND(AH61/LARGE(AH50:AH64,1),3),0))</f>
        <v/>
      </c>
    </row>
    <row r="62" spans="1:35" ht="13.5" x14ac:dyDescent="0.25">
      <c r="A62" s="59" t="str">
        <f>+$A$24</f>
        <v/>
      </c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2"/>
      <c r="AA62" s="23"/>
      <c r="AB62" s="22"/>
      <c r="AC62" s="23"/>
      <c r="AE62" s="29" t="str">
        <f t="shared" si="4"/>
        <v/>
      </c>
      <c r="AG62" s="7" t="str">
        <f>+$A$24</f>
        <v/>
      </c>
      <c r="AH62" s="7" t="str">
        <f>IF(A62&lt;&gt;"",IF(AE62&lt;&gt;"",AE62,0)+IF(Y65&lt;&gt;"",Y65,0),"")</f>
        <v/>
      </c>
      <c r="AI62" s="106" t="str">
        <f>IF(AH62="","",IF(AH62&gt;0,ROUND(AH62/LARGE(AH50:AH64,1),3),0))</f>
        <v/>
      </c>
    </row>
    <row r="63" spans="1:35" ht="13.5" x14ac:dyDescent="0.25">
      <c r="A63" s="59" t="str">
        <f>+$A$25</f>
        <v/>
      </c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2"/>
      <c r="AC63" s="23"/>
      <c r="AE63" s="29" t="str">
        <f t="shared" si="4"/>
        <v/>
      </c>
      <c r="AG63" s="7" t="str">
        <f>+$A$25</f>
        <v/>
      </c>
      <c r="AH63" s="7" t="str">
        <f>IF(A63&lt;&gt;"",IF(AE63&lt;&gt;"",AE63,0)+IF(AA65&lt;&gt;"",AA65,0),"")</f>
        <v/>
      </c>
      <c r="AI63" s="106" t="str">
        <f>IF(AH63="","",IF(AH63&gt;0,ROUND(AH63/LARGE(AH50:AH64,1),3),0))</f>
        <v/>
      </c>
    </row>
    <row r="64" spans="1:35" x14ac:dyDescent="0.2">
      <c r="A64" s="59" t="str">
        <f>+$A$26</f>
        <v/>
      </c>
      <c r="C64" s="3"/>
      <c r="AE64" s="26"/>
      <c r="AG64" s="40" t="str">
        <f>+$A$26</f>
        <v/>
      </c>
      <c r="AH64" s="40" t="str">
        <f>IF(A64&lt;&gt;"",IF(AE64&lt;&gt;"",AE64,0)+IF(AC65&lt;&gt;"",AC65,0),"")</f>
        <v/>
      </c>
      <c r="AI64" s="107" t="str">
        <f>IF(AH64="","",IF(AH64&gt;0,ROUND(AH64/LARGE(AH50:AH64,1),3),0))</f>
        <v/>
      </c>
    </row>
    <row r="65" spans="1:35" s="26" customFormat="1" x14ac:dyDescent="0.2">
      <c r="C65" s="27" t="str">
        <f>IF(C49="","",SUM(C50:C63))</f>
        <v/>
      </c>
      <c r="E65" s="27" t="str">
        <f>IF(E49="","",SUM(E50:E63))</f>
        <v/>
      </c>
      <c r="G65" s="27" t="str">
        <f>IF(G49="","",SUM(G50:G63))</f>
        <v/>
      </c>
      <c r="I65" s="27" t="str">
        <f>IF(I49="","",SUM(I50:I63))</f>
        <v/>
      </c>
      <c r="K65" s="27" t="str">
        <f>IF(K49="","",SUM(K50:K63))</f>
        <v/>
      </c>
      <c r="M65" s="27" t="str">
        <f>IF(M49="","",SUM(M50:M63))</f>
        <v/>
      </c>
      <c r="O65" s="27" t="str">
        <f>IF(O49="","",SUM(O50:O63))</f>
        <v/>
      </c>
      <c r="Q65" s="27" t="str">
        <f>IF(Q49="","",SUM(Q50:Q63))</f>
        <v/>
      </c>
      <c r="S65" s="27" t="str">
        <f>IF(S49="","",SUM(S50:S63))</f>
        <v/>
      </c>
      <c r="U65" s="27" t="str">
        <f>IF(U49="","",SUM(U50:U63))</f>
        <v/>
      </c>
      <c r="W65" s="27" t="str">
        <f>IF(W49="","",SUM(W50:W63))</f>
        <v/>
      </c>
      <c r="X65" s="27"/>
      <c r="Y65" s="27" t="str">
        <f>IF(Y49="","",SUM(Y50:Y63))</f>
        <v/>
      </c>
      <c r="AA65" s="27" t="str">
        <f>IF(AA49="","",SUM(AA50:AA63))</f>
        <v/>
      </c>
      <c r="AC65" s="27" t="str">
        <f>IF(AC49="","",SUM(AC50:AC63))</f>
        <v/>
      </c>
      <c r="AG65" s="41"/>
      <c r="AH65" s="93"/>
      <c r="AI65" s="41"/>
    </row>
    <row r="66" spans="1:35" ht="24" customHeight="1" x14ac:dyDescent="0.2">
      <c r="AC66" s="8" t="str">
        <f>"Firma ("&amp;Anagrafica!B90&amp;")"</f>
        <v>Firma (Commissario 2)</v>
      </c>
      <c r="AE66" s="88"/>
      <c r="AF66" s="88"/>
      <c r="AG66" s="89"/>
      <c r="AH66" s="88"/>
      <c r="AI66" s="88"/>
    </row>
    <row r="67" spans="1:35" ht="18.75" x14ac:dyDescent="0.3">
      <c r="A67" s="19" t="str">
        <f>IF(Anagrafica!A91&lt;&gt;"",Anagrafica!A91&amp;" - "&amp;Anagrafica!B91,"")</f>
        <v>3 - Commissario 3</v>
      </c>
      <c r="B67" s="20"/>
      <c r="D67" s="1"/>
    </row>
    <row r="68" spans="1:35" s="5" customFormat="1" ht="13.5" customHeight="1" x14ac:dyDescent="0.2">
      <c r="A68" s="4" t="s">
        <v>10</v>
      </c>
      <c r="C68" s="60" t="str">
        <f>$A$13</f>
        <v/>
      </c>
      <c r="E68" s="60" t="str">
        <f>+$A$14</f>
        <v/>
      </c>
      <c r="G68" s="60" t="str">
        <f>+$A$15</f>
        <v/>
      </c>
      <c r="I68" s="60" t="str">
        <f>+$A$16</f>
        <v/>
      </c>
      <c r="K68" s="60" t="str">
        <f>+$A$17</f>
        <v/>
      </c>
      <c r="M68" s="60" t="str">
        <f>+$A$18</f>
        <v/>
      </c>
      <c r="O68" s="60" t="str">
        <f>+$A$19</f>
        <v/>
      </c>
      <c r="Q68" s="60" t="str">
        <f>+$A$20</f>
        <v/>
      </c>
      <c r="S68" s="60" t="str">
        <f>+$A$21</f>
        <v/>
      </c>
      <c r="U68" s="60" t="str">
        <f>+$A$22</f>
        <v/>
      </c>
      <c r="W68" s="60" t="str">
        <f>+$A$23</f>
        <v/>
      </c>
      <c r="Y68" s="60" t="str">
        <f>+$A$24</f>
        <v/>
      </c>
      <c r="AA68" s="60" t="str">
        <f>+$A$25</f>
        <v/>
      </c>
      <c r="AC68" s="60" t="str">
        <f>+$A$26</f>
        <v/>
      </c>
      <c r="AE68" s="26"/>
      <c r="AG68" s="4" t="s">
        <v>10</v>
      </c>
      <c r="AH68" s="5" t="s">
        <v>1</v>
      </c>
      <c r="AI68" s="5" t="s">
        <v>0</v>
      </c>
    </row>
    <row r="69" spans="1:35" ht="13.5" x14ac:dyDescent="0.25">
      <c r="A69" s="59" t="str">
        <f>+$A$12</f>
        <v/>
      </c>
      <c r="B69" s="22"/>
      <c r="C69" s="23"/>
      <c r="D69" s="22"/>
      <c r="E69" s="23"/>
      <c r="F69" s="22"/>
      <c r="G69" s="23"/>
      <c r="H69" s="22"/>
      <c r="I69" s="23"/>
      <c r="J69" s="22"/>
      <c r="K69" s="23"/>
      <c r="L69" s="22"/>
      <c r="M69" s="23"/>
      <c r="N69" s="22"/>
      <c r="O69" s="23"/>
      <c r="P69" s="22"/>
      <c r="Q69" s="23"/>
      <c r="R69" s="22"/>
      <c r="S69" s="23"/>
      <c r="T69" s="22"/>
      <c r="U69" s="23"/>
      <c r="V69" s="22"/>
      <c r="W69" s="23"/>
      <c r="X69" s="22"/>
      <c r="Y69" s="23"/>
      <c r="Z69" s="22"/>
      <c r="AA69" s="23"/>
      <c r="AB69" s="22"/>
      <c r="AC69" s="23"/>
      <c r="AE69" s="29" t="str">
        <f t="shared" ref="AE69:AE82" si="5">IF(OR(A69="",AND(A69&lt;&gt;"",A70="")),"",SUM(B69,D69,F69,H69,J69,L69,N69,P69,R69,T69,V69,X69,Z69,AB69))</f>
        <v/>
      </c>
      <c r="AG69" s="6" t="str">
        <f>+$A$12</f>
        <v/>
      </c>
      <c r="AH69" s="6" t="str">
        <f>IF(A69&lt;&gt;"",AE69,"")</f>
        <v/>
      </c>
      <c r="AI69" s="105" t="str">
        <f>IF(AH69="","",IF(AH69&gt;0,ROUND(AH69/LARGE(AH69:AH83,1),3),0))</f>
        <v/>
      </c>
    </row>
    <row r="70" spans="1:35" ht="13.5" x14ac:dyDescent="0.25">
      <c r="A70" s="59" t="str">
        <f>+$A$13</f>
        <v/>
      </c>
      <c r="B70" s="24"/>
      <c r="C70" s="24"/>
      <c r="D70" s="22"/>
      <c r="E70" s="23"/>
      <c r="F70" s="22"/>
      <c r="G70" s="23"/>
      <c r="H70" s="22"/>
      <c r="I70" s="23"/>
      <c r="J70" s="22"/>
      <c r="K70" s="23"/>
      <c r="L70" s="22"/>
      <c r="M70" s="23"/>
      <c r="N70" s="22"/>
      <c r="O70" s="23"/>
      <c r="P70" s="22"/>
      <c r="Q70" s="23"/>
      <c r="R70" s="22"/>
      <c r="S70" s="23"/>
      <c r="T70" s="22"/>
      <c r="U70" s="23"/>
      <c r="V70" s="22"/>
      <c r="W70" s="23"/>
      <c r="X70" s="22"/>
      <c r="Y70" s="23"/>
      <c r="Z70" s="22"/>
      <c r="AA70" s="23"/>
      <c r="AB70" s="22"/>
      <c r="AC70" s="23"/>
      <c r="AE70" s="29" t="str">
        <f t="shared" si="5"/>
        <v/>
      </c>
      <c r="AG70" s="7" t="str">
        <f>+$A$13</f>
        <v/>
      </c>
      <c r="AH70" s="7" t="str">
        <f>IF(A70&lt;&gt;"",IF(AE70&lt;&gt;"",AE70,0)+IF(C84&lt;&gt;"",C84,0),"")</f>
        <v/>
      </c>
      <c r="AI70" s="106" t="str">
        <f>IF(AH70="","",IF(AH70&gt;0,ROUND(AH70/LARGE(AH69:AH83,1),3),0))</f>
        <v/>
      </c>
    </row>
    <row r="71" spans="1:35" ht="13.5" x14ac:dyDescent="0.25">
      <c r="A71" s="59" t="str">
        <f>+$A$14</f>
        <v/>
      </c>
      <c r="B71" s="24"/>
      <c r="C71" s="24"/>
      <c r="D71" s="24"/>
      <c r="E71" s="24"/>
      <c r="F71" s="22"/>
      <c r="G71" s="23"/>
      <c r="H71" s="22"/>
      <c r="I71" s="23"/>
      <c r="J71" s="22"/>
      <c r="K71" s="23"/>
      <c r="L71" s="22"/>
      <c r="M71" s="23"/>
      <c r="N71" s="22"/>
      <c r="O71" s="23"/>
      <c r="P71" s="22"/>
      <c r="Q71" s="23"/>
      <c r="R71" s="22"/>
      <c r="S71" s="23"/>
      <c r="T71" s="22"/>
      <c r="U71" s="23"/>
      <c r="V71" s="22"/>
      <c r="W71" s="23"/>
      <c r="X71" s="22"/>
      <c r="Y71" s="23"/>
      <c r="Z71" s="22"/>
      <c r="AA71" s="23"/>
      <c r="AB71" s="22"/>
      <c r="AC71" s="23"/>
      <c r="AE71" s="29" t="str">
        <f t="shared" si="5"/>
        <v/>
      </c>
      <c r="AG71" s="7" t="str">
        <f>+$A$14</f>
        <v/>
      </c>
      <c r="AH71" s="7" t="str">
        <f>IF(A71&lt;&gt;"",IF(AE71&lt;&gt;"",AE71,0)+IF(E84&lt;&gt;"",E84,0),"")</f>
        <v/>
      </c>
      <c r="AI71" s="106" t="str">
        <f>IF(AH71="","",IF(AH71&gt;0,ROUND(AH71/LARGE(AH69:AH83,1),3),0))</f>
        <v/>
      </c>
    </row>
    <row r="72" spans="1:35" ht="13.5" x14ac:dyDescent="0.25">
      <c r="A72" s="59" t="str">
        <f>+$A$15</f>
        <v/>
      </c>
      <c r="B72" s="24"/>
      <c r="C72" s="24"/>
      <c r="D72" s="24"/>
      <c r="E72" s="24"/>
      <c r="F72" s="24"/>
      <c r="G72" s="24"/>
      <c r="H72" s="22"/>
      <c r="I72" s="23"/>
      <c r="J72" s="22"/>
      <c r="K72" s="23"/>
      <c r="L72" s="22"/>
      <c r="M72" s="23"/>
      <c r="N72" s="22"/>
      <c r="O72" s="23"/>
      <c r="P72" s="22"/>
      <c r="Q72" s="23"/>
      <c r="R72" s="22"/>
      <c r="S72" s="23"/>
      <c r="T72" s="22"/>
      <c r="U72" s="23"/>
      <c r="V72" s="22"/>
      <c r="W72" s="23"/>
      <c r="X72" s="22"/>
      <c r="Y72" s="23"/>
      <c r="Z72" s="22"/>
      <c r="AA72" s="23"/>
      <c r="AB72" s="22"/>
      <c r="AC72" s="23"/>
      <c r="AE72" s="29" t="str">
        <f t="shared" si="5"/>
        <v/>
      </c>
      <c r="AG72" s="7" t="str">
        <f>+$A$15</f>
        <v/>
      </c>
      <c r="AH72" s="7" t="str">
        <f>IF(A72&lt;&gt;"",IF(AE72&lt;&gt;"",AE72,0)+IF(G84&lt;&gt;"",G84,0),"")</f>
        <v/>
      </c>
      <c r="AI72" s="106" t="str">
        <f>IF(AH72="","",IF(AH72&gt;0,ROUND(AH72/LARGE(AH69:AH83,1),3),0))</f>
        <v/>
      </c>
    </row>
    <row r="73" spans="1:35" ht="13.5" x14ac:dyDescent="0.25">
      <c r="A73" s="59" t="str">
        <f>+$A$16</f>
        <v/>
      </c>
      <c r="B73" s="24"/>
      <c r="C73" s="24"/>
      <c r="D73" s="24"/>
      <c r="E73" s="24"/>
      <c r="F73" s="24"/>
      <c r="G73" s="24"/>
      <c r="H73" s="24"/>
      <c r="I73" s="24"/>
      <c r="J73" s="22"/>
      <c r="K73" s="23"/>
      <c r="L73" s="22"/>
      <c r="M73" s="23"/>
      <c r="N73" s="22"/>
      <c r="O73" s="23"/>
      <c r="P73" s="22"/>
      <c r="Q73" s="23"/>
      <c r="R73" s="22"/>
      <c r="S73" s="23"/>
      <c r="T73" s="22"/>
      <c r="U73" s="23"/>
      <c r="V73" s="22"/>
      <c r="W73" s="23"/>
      <c r="X73" s="22"/>
      <c r="Y73" s="23"/>
      <c r="Z73" s="22"/>
      <c r="AA73" s="23"/>
      <c r="AB73" s="22"/>
      <c r="AC73" s="23"/>
      <c r="AE73" s="29" t="str">
        <f t="shared" si="5"/>
        <v/>
      </c>
      <c r="AG73" s="7" t="str">
        <f>+$A$16</f>
        <v/>
      </c>
      <c r="AH73" s="7" t="str">
        <f>IF(A73&lt;&gt;"",IF(AE73&lt;&gt;"",AE73,0)+IF(I84&lt;&gt;"",I84,0),"")</f>
        <v/>
      </c>
      <c r="AI73" s="106" t="str">
        <f>IF(AH73="","",IF(AH73&gt;0,ROUND(AH73/LARGE(AH69:AH83,1),3),0))</f>
        <v/>
      </c>
    </row>
    <row r="74" spans="1:35" ht="13.5" x14ac:dyDescent="0.25">
      <c r="A74" s="59" t="str">
        <f>+$A$17</f>
        <v/>
      </c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2"/>
      <c r="M74" s="23"/>
      <c r="N74" s="22"/>
      <c r="O74" s="23"/>
      <c r="P74" s="22"/>
      <c r="Q74" s="23"/>
      <c r="R74" s="22"/>
      <c r="S74" s="23"/>
      <c r="T74" s="22"/>
      <c r="U74" s="23"/>
      <c r="V74" s="22"/>
      <c r="W74" s="23"/>
      <c r="X74" s="22"/>
      <c r="Y74" s="23"/>
      <c r="Z74" s="22"/>
      <c r="AA74" s="23"/>
      <c r="AB74" s="22"/>
      <c r="AC74" s="23"/>
      <c r="AE74" s="29" t="str">
        <f t="shared" si="5"/>
        <v/>
      </c>
      <c r="AG74" s="7" t="str">
        <f>+$A$17</f>
        <v/>
      </c>
      <c r="AH74" s="7" t="str">
        <f>IF(A74&lt;&gt;"",IF(AE74&lt;&gt;"",AE74,0)+IF(K84&lt;&gt;"",K84,0),"")</f>
        <v/>
      </c>
      <c r="AI74" s="106" t="str">
        <f>IF(AH74="","",IF(AH74&gt;0,ROUND(AH74/LARGE(AH69:AH83,1),3),0))</f>
        <v/>
      </c>
    </row>
    <row r="75" spans="1:35" ht="13.5" x14ac:dyDescent="0.25">
      <c r="A75" s="59" t="str">
        <f>+$A$18</f>
        <v/>
      </c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2"/>
      <c r="O75" s="23"/>
      <c r="P75" s="22"/>
      <c r="Q75" s="23"/>
      <c r="R75" s="22"/>
      <c r="S75" s="23"/>
      <c r="T75" s="22"/>
      <c r="U75" s="23"/>
      <c r="V75" s="22"/>
      <c r="W75" s="23"/>
      <c r="X75" s="22"/>
      <c r="Y75" s="23"/>
      <c r="Z75" s="22"/>
      <c r="AA75" s="23"/>
      <c r="AB75" s="22"/>
      <c r="AC75" s="23"/>
      <c r="AE75" s="29" t="str">
        <f t="shared" si="5"/>
        <v/>
      </c>
      <c r="AG75" s="7" t="str">
        <f>+$A$18</f>
        <v/>
      </c>
      <c r="AH75" s="7" t="str">
        <f>IF(A75&lt;&gt;"",IF(AE75&lt;&gt;"",AE75,0)+IF(M84&lt;&gt;"",M84,0),"")</f>
        <v/>
      </c>
      <c r="AI75" s="106" t="str">
        <f>IF(AH75="","",IF(AH75&gt;0,ROUND(AH75/LARGE(AH69:AH83,1),3),0))</f>
        <v/>
      </c>
    </row>
    <row r="76" spans="1:35" ht="13.5" x14ac:dyDescent="0.25">
      <c r="A76" s="59" t="str">
        <f>+$A$19</f>
        <v/>
      </c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2"/>
      <c r="Q76" s="23"/>
      <c r="R76" s="22"/>
      <c r="S76" s="23"/>
      <c r="T76" s="22"/>
      <c r="U76" s="23"/>
      <c r="V76" s="22"/>
      <c r="W76" s="23"/>
      <c r="X76" s="22"/>
      <c r="Y76" s="23"/>
      <c r="Z76" s="22"/>
      <c r="AA76" s="23"/>
      <c r="AB76" s="22"/>
      <c r="AC76" s="23"/>
      <c r="AE76" s="29" t="str">
        <f t="shared" si="5"/>
        <v/>
      </c>
      <c r="AG76" s="7" t="str">
        <f>+$A$19</f>
        <v/>
      </c>
      <c r="AH76" s="7" t="str">
        <f>IF(A76&lt;&gt;"",IF(AE76&lt;&gt;"",AE76,0)+IF(O84&lt;&gt;"",O84,0),"")</f>
        <v/>
      </c>
      <c r="AI76" s="106" t="str">
        <f>IF(AH76="","",IF(AH76&gt;0,ROUND(AH76/LARGE(AH69:AH83,1),3),0))</f>
        <v/>
      </c>
    </row>
    <row r="77" spans="1:35" ht="13.5" x14ac:dyDescent="0.25">
      <c r="A77" s="59" t="str">
        <f>+$A$20</f>
        <v/>
      </c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2"/>
      <c r="S77" s="23"/>
      <c r="T77" s="22"/>
      <c r="U77" s="23"/>
      <c r="V77" s="22"/>
      <c r="W77" s="23"/>
      <c r="X77" s="22"/>
      <c r="Y77" s="23"/>
      <c r="Z77" s="22"/>
      <c r="AA77" s="23"/>
      <c r="AB77" s="22"/>
      <c r="AC77" s="23"/>
      <c r="AE77" s="29" t="str">
        <f t="shared" si="5"/>
        <v/>
      </c>
      <c r="AG77" s="7" t="str">
        <f>+$A$20</f>
        <v/>
      </c>
      <c r="AH77" s="7" t="str">
        <f>IF(A77&lt;&gt;"",IF(AE77&lt;&gt;"",AE77,0)+IF(Q84&lt;&gt;"",Q84,0),"")</f>
        <v/>
      </c>
      <c r="AI77" s="106" t="str">
        <f>IF(AH77="","",IF(AH77&gt;0,ROUND(AH77/LARGE(AH69:AH83,1),3),0))</f>
        <v/>
      </c>
    </row>
    <row r="78" spans="1:35" ht="13.5" x14ac:dyDescent="0.25">
      <c r="A78" s="59" t="str">
        <f>+$A$21</f>
        <v/>
      </c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2"/>
      <c r="U78" s="23"/>
      <c r="V78" s="22"/>
      <c r="W78" s="23"/>
      <c r="X78" s="22"/>
      <c r="Y78" s="23"/>
      <c r="Z78" s="22"/>
      <c r="AA78" s="23"/>
      <c r="AB78" s="22"/>
      <c r="AC78" s="23"/>
      <c r="AE78" s="29" t="str">
        <f t="shared" si="5"/>
        <v/>
      </c>
      <c r="AG78" s="7" t="str">
        <f>+$A$21</f>
        <v/>
      </c>
      <c r="AH78" s="7" t="str">
        <f>IF(A78&lt;&gt;"",IF(AE78&lt;&gt;"",AE78,0)+IF(S84&lt;&gt;"",S84,0),"")</f>
        <v/>
      </c>
      <c r="AI78" s="106" t="str">
        <f>IF(AH78="","",IF(AH78&gt;0,ROUND(AH78/LARGE(AH69:AH83,1),3),0))</f>
        <v/>
      </c>
    </row>
    <row r="79" spans="1:35" ht="13.5" x14ac:dyDescent="0.25">
      <c r="A79" s="59" t="str">
        <f>+$A$22</f>
        <v/>
      </c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2"/>
      <c r="W79" s="23"/>
      <c r="X79" s="22"/>
      <c r="Y79" s="23"/>
      <c r="Z79" s="22"/>
      <c r="AA79" s="23"/>
      <c r="AB79" s="22"/>
      <c r="AC79" s="23"/>
      <c r="AE79" s="29" t="str">
        <f t="shared" si="5"/>
        <v/>
      </c>
      <c r="AG79" s="7" t="str">
        <f>+$A$22</f>
        <v/>
      </c>
      <c r="AH79" s="7" t="str">
        <f>IF(A79&lt;&gt;"",IF(AE79&lt;&gt;"",AE79,0)+IF(U84&lt;&gt;"",U84,0),"")</f>
        <v/>
      </c>
      <c r="AI79" s="106" t="str">
        <f>IF(AH79="","",IF(AH79&gt;0,ROUND(AH79/LARGE(AH69:AH83,1),3),0))</f>
        <v/>
      </c>
    </row>
    <row r="80" spans="1:35" ht="13.5" x14ac:dyDescent="0.25">
      <c r="A80" s="59" t="str">
        <f>+$A$23</f>
        <v/>
      </c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2"/>
      <c r="Y80" s="23"/>
      <c r="Z80" s="22"/>
      <c r="AA80" s="23"/>
      <c r="AB80" s="22"/>
      <c r="AC80" s="23"/>
      <c r="AE80" s="29" t="str">
        <f t="shared" si="5"/>
        <v/>
      </c>
      <c r="AG80" s="7" t="str">
        <f>+$A$23</f>
        <v/>
      </c>
      <c r="AH80" s="7" t="str">
        <f>IF(A80&lt;&gt;"",IF(AE80&lt;&gt;"",AE80,0)+IF(W84&lt;&gt;"",W84,0),"")</f>
        <v/>
      </c>
      <c r="AI80" s="106" t="str">
        <f>IF(AH80="","",IF(AH80&gt;0,ROUND(AH80/LARGE(AH69:AH83,1),3),0))</f>
        <v/>
      </c>
    </row>
    <row r="81" spans="1:35" ht="13.5" x14ac:dyDescent="0.25">
      <c r="A81" s="59" t="str">
        <f>+$A$24</f>
        <v/>
      </c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2"/>
      <c r="AA81" s="23"/>
      <c r="AB81" s="22"/>
      <c r="AC81" s="23"/>
      <c r="AE81" s="29" t="str">
        <f t="shared" si="5"/>
        <v/>
      </c>
      <c r="AG81" s="7" t="str">
        <f>+$A$24</f>
        <v/>
      </c>
      <c r="AH81" s="7" t="str">
        <f>IF(A81&lt;&gt;"",IF(AE81&lt;&gt;"",AE81,0)+IF(Y84&lt;&gt;"",Y84,0),"")</f>
        <v/>
      </c>
      <c r="AI81" s="106" t="str">
        <f>IF(AH81="","",IF(AH81&gt;0,ROUND(AH81/LARGE(AH69:AH83,1),3),0))</f>
        <v/>
      </c>
    </row>
    <row r="82" spans="1:35" ht="13.5" x14ac:dyDescent="0.25">
      <c r="A82" s="59" t="str">
        <f>+$A$25</f>
        <v/>
      </c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2"/>
      <c r="AC82" s="23"/>
      <c r="AE82" s="29" t="str">
        <f t="shared" si="5"/>
        <v/>
      </c>
      <c r="AG82" s="7" t="str">
        <f>+$A$25</f>
        <v/>
      </c>
      <c r="AH82" s="7" t="str">
        <f>IF(A82&lt;&gt;"",IF(AE82&lt;&gt;"",AE82,0)+IF(AA84&lt;&gt;"",AA84,0),"")</f>
        <v/>
      </c>
      <c r="AI82" s="106" t="str">
        <f>IF(AH82="","",IF(AH82&gt;0,ROUND(AH82/LARGE(AH69:AH83,1),3),0))</f>
        <v/>
      </c>
    </row>
    <row r="83" spans="1:35" x14ac:dyDescent="0.2">
      <c r="A83" s="59" t="str">
        <f>+$A$26</f>
        <v/>
      </c>
      <c r="C83" s="3"/>
      <c r="AE83" s="26"/>
      <c r="AG83" s="40" t="str">
        <f>+$A$26</f>
        <v/>
      </c>
      <c r="AH83" s="40" t="str">
        <f>IF(A83&lt;&gt;"",IF(AE83&lt;&gt;"",AE83,0)+IF(AC84&lt;&gt;"",AC84,0),"")</f>
        <v/>
      </c>
      <c r="AI83" s="107" t="str">
        <f>IF(AH83="","",IF(AH83&gt;0,ROUND(AH83/LARGE(AH69:AH83,1),3),0))</f>
        <v/>
      </c>
    </row>
    <row r="84" spans="1:35" s="26" customFormat="1" x14ac:dyDescent="0.2">
      <c r="C84" s="27" t="str">
        <f>IF(C68="","",SUM(C69:C82))</f>
        <v/>
      </c>
      <c r="E84" s="27" t="str">
        <f>IF(E68="","",SUM(E69:E82))</f>
        <v/>
      </c>
      <c r="G84" s="27" t="str">
        <f>IF(G68="","",SUM(G69:G82))</f>
        <v/>
      </c>
      <c r="I84" s="27" t="str">
        <f>IF(I68="","",SUM(I69:I82))</f>
        <v/>
      </c>
      <c r="K84" s="27" t="str">
        <f>IF(K68="","",SUM(K69:K82))</f>
        <v/>
      </c>
      <c r="M84" s="27" t="str">
        <f>IF(M68="","",SUM(M69:M82))</f>
        <v/>
      </c>
      <c r="O84" s="27" t="str">
        <f>IF(O68="","",SUM(O69:O82))</f>
        <v/>
      </c>
      <c r="Q84" s="27" t="str">
        <f>IF(Q68="","",SUM(Q69:Q82))</f>
        <v/>
      </c>
      <c r="S84" s="27" t="str">
        <f>IF(S68="","",SUM(S69:S82))</f>
        <v/>
      </c>
      <c r="U84" s="27" t="str">
        <f>IF(U68="","",SUM(U69:U82))</f>
        <v/>
      </c>
      <c r="W84" s="27" t="str">
        <f>IF(W68="","",SUM(W69:W82))</f>
        <v/>
      </c>
      <c r="X84" s="27"/>
      <c r="Y84" s="27" t="str">
        <f>IF(Y68="","",SUM(Y69:Y82))</f>
        <v/>
      </c>
      <c r="AA84" s="27" t="str">
        <f>IF(AA68="","",SUM(AA69:AA82))</f>
        <v/>
      </c>
      <c r="AC84" s="27" t="str">
        <f>IF(AC68="","",SUM(AC69:AC82))</f>
        <v/>
      </c>
      <c r="AG84" s="41"/>
      <c r="AH84" s="93"/>
      <c r="AI84" s="41"/>
    </row>
    <row r="85" spans="1:35" ht="24" customHeight="1" x14ac:dyDescent="0.2">
      <c r="AC85" s="8" t="str">
        <f>"Firma ("&amp;Anagrafica!B91&amp;")"</f>
        <v>Firma (Commissario 3)</v>
      </c>
      <c r="AE85" s="88"/>
      <c r="AF85" s="88"/>
      <c r="AG85" s="89"/>
      <c r="AH85" s="88"/>
      <c r="AI85" s="88"/>
    </row>
    <row r="86" spans="1:35" ht="18.75" x14ac:dyDescent="0.3">
      <c r="A86" s="19" t="str">
        <f>IF(Anagrafica!A92&lt;&gt;"",Anagrafica!A92&amp;" - "&amp;Anagrafica!B92,"")</f>
        <v/>
      </c>
      <c r="B86" s="20"/>
      <c r="D86" s="1"/>
      <c r="AE86" s="90"/>
      <c r="AF86" s="90"/>
      <c r="AG86" s="91"/>
      <c r="AH86" s="90"/>
      <c r="AI86" s="90"/>
    </row>
    <row r="87" spans="1:35" s="5" customFormat="1" ht="13.5" customHeight="1" x14ac:dyDescent="0.2">
      <c r="A87" s="4" t="s">
        <v>10</v>
      </c>
      <c r="C87" s="60" t="str">
        <f>$A$13</f>
        <v/>
      </c>
      <c r="E87" s="60" t="str">
        <f>+$A$14</f>
        <v/>
      </c>
      <c r="G87" s="60" t="str">
        <f>+$A$15</f>
        <v/>
      </c>
      <c r="I87" s="60" t="str">
        <f>+$A$16</f>
        <v/>
      </c>
      <c r="K87" s="60" t="str">
        <f>+$A$17</f>
        <v/>
      </c>
      <c r="M87" s="60" t="str">
        <f>+$A$18</f>
        <v/>
      </c>
      <c r="O87" s="60" t="str">
        <f>+$A$19</f>
        <v/>
      </c>
      <c r="Q87" s="60" t="str">
        <f>+$A$20</f>
        <v/>
      </c>
      <c r="S87" s="60" t="str">
        <f>+$A$21</f>
        <v/>
      </c>
      <c r="U87" s="60" t="str">
        <f>+$A$22</f>
        <v/>
      </c>
      <c r="W87" s="60" t="str">
        <f>+$A$23</f>
        <v/>
      </c>
      <c r="Y87" s="60" t="str">
        <f>+$A$24</f>
        <v/>
      </c>
      <c r="AA87" s="60" t="str">
        <f>+$A$25</f>
        <v/>
      </c>
      <c r="AC87" s="60" t="str">
        <f>+$A$26</f>
        <v/>
      </c>
      <c r="AE87" s="26"/>
      <c r="AG87" s="4" t="s">
        <v>10</v>
      </c>
      <c r="AH87" s="5" t="s">
        <v>1</v>
      </c>
      <c r="AI87" s="5" t="s">
        <v>0</v>
      </c>
    </row>
    <row r="88" spans="1:35" ht="13.5" x14ac:dyDescent="0.25">
      <c r="A88" s="59" t="str">
        <f>+$A$12</f>
        <v/>
      </c>
      <c r="B88" s="22"/>
      <c r="C88" s="23"/>
      <c r="D88" s="22"/>
      <c r="E88" s="23"/>
      <c r="F88" s="22"/>
      <c r="G88" s="23"/>
      <c r="H88" s="22"/>
      <c r="I88" s="23"/>
      <c r="J88" s="22"/>
      <c r="K88" s="23"/>
      <c r="L88" s="22"/>
      <c r="M88" s="23"/>
      <c r="N88" s="22"/>
      <c r="O88" s="23"/>
      <c r="P88" s="22"/>
      <c r="Q88" s="23"/>
      <c r="R88" s="22"/>
      <c r="S88" s="23"/>
      <c r="T88" s="22"/>
      <c r="U88" s="23"/>
      <c r="V88" s="22"/>
      <c r="W88" s="23"/>
      <c r="X88" s="22"/>
      <c r="Y88" s="23"/>
      <c r="Z88" s="22"/>
      <c r="AA88" s="23"/>
      <c r="AB88" s="22"/>
      <c r="AC88" s="23"/>
      <c r="AE88" s="29" t="str">
        <f t="shared" ref="AE88:AE101" si="6">IF(OR(A88="",AND(A88&lt;&gt;"",A89="")),"",SUM(B88,D88,F88,H88,J88,L88,N88,P88,R88,T88,V88,X88,Z88,AB88))</f>
        <v/>
      </c>
      <c r="AG88" s="6" t="str">
        <f>+$A$12</f>
        <v/>
      </c>
      <c r="AH88" s="6" t="str">
        <f>IF(A88&lt;&gt;"",AE88,"")</f>
        <v/>
      </c>
      <c r="AI88" s="105" t="str">
        <f>IF(AH88="","",IF(AH88&gt;0,ROUND(AH88/LARGE(AH88:AH102,1),3),0))</f>
        <v/>
      </c>
    </row>
    <row r="89" spans="1:35" ht="13.5" x14ac:dyDescent="0.25">
      <c r="A89" s="59" t="str">
        <f>+$A$13</f>
        <v/>
      </c>
      <c r="B89" s="24"/>
      <c r="C89" s="24"/>
      <c r="D89" s="22"/>
      <c r="E89" s="23"/>
      <c r="F89" s="22"/>
      <c r="G89" s="23"/>
      <c r="H89" s="22"/>
      <c r="I89" s="23"/>
      <c r="J89" s="22"/>
      <c r="K89" s="23"/>
      <c r="L89" s="22"/>
      <c r="M89" s="23"/>
      <c r="N89" s="22"/>
      <c r="O89" s="23"/>
      <c r="P89" s="22"/>
      <c r="Q89" s="23"/>
      <c r="R89" s="22"/>
      <c r="S89" s="23"/>
      <c r="T89" s="22"/>
      <c r="U89" s="23"/>
      <c r="V89" s="22"/>
      <c r="W89" s="23"/>
      <c r="X89" s="22"/>
      <c r="Y89" s="23"/>
      <c r="Z89" s="22"/>
      <c r="AA89" s="23"/>
      <c r="AB89" s="22"/>
      <c r="AC89" s="23"/>
      <c r="AE89" s="29" t="str">
        <f t="shared" si="6"/>
        <v/>
      </c>
      <c r="AG89" s="7" t="str">
        <f>+$A$13</f>
        <v/>
      </c>
      <c r="AH89" s="7" t="str">
        <f>IF(A89&lt;&gt;"",IF(AE89&lt;&gt;"",AE89,0)+IF(C103&lt;&gt;"",C103,0),"")</f>
        <v/>
      </c>
      <c r="AI89" s="106" t="str">
        <f>IF(AH89="","",IF(AH89&gt;0,ROUND(AH89/LARGE(AH88:AH102,1),3),0))</f>
        <v/>
      </c>
    </row>
    <row r="90" spans="1:35" ht="13.5" x14ac:dyDescent="0.25">
      <c r="A90" s="59" t="str">
        <f>+$A$14</f>
        <v/>
      </c>
      <c r="B90" s="24"/>
      <c r="C90" s="24"/>
      <c r="D90" s="24"/>
      <c r="E90" s="24"/>
      <c r="F90" s="22"/>
      <c r="G90" s="23"/>
      <c r="H90" s="22"/>
      <c r="I90" s="23"/>
      <c r="J90" s="22"/>
      <c r="K90" s="23"/>
      <c r="L90" s="22"/>
      <c r="M90" s="23"/>
      <c r="N90" s="22"/>
      <c r="O90" s="23"/>
      <c r="P90" s="22"/>
      <c r="Q90" s="23"/>
      <c r="R90" s="22"/>
      <c r="S90" s="23"/>
      <c r="T90" s="22"/>
      <c r="U90" s="23"/>
      <c r="V90" s="22"/>
      <c r="W90" s="23"/>
      <c r="X90" s="22"/>
      <c r="Y90" s="23"/>
      <c r="Z90" s="22"/>
      <c r="AA90" s="23"/>
      <c r="AB90" s="22"/>
      <c r="AC90" s="23"/>
      <c r="AE90" s="29" t="str">
        <f t="shared" si="6"/>
        <v/>
      </c>
      <c r="AG90" s="7" t="str">
        <f>+$A$14</f>
        <v/>
      </c>
      <c r="AH90" s="7" t="str">
        <f>IF(A90&lt;&gt;"",IF(AE90&lt;&gt;"",AE90,0)+IF(E103&lt;&gt;"",E103,0),"")</f>
        <v/>
      </c>
      <c r="AI90" s="106" t="str">
        <f>IF(AH90="","",IF(AH90&gt;0,ROUND(AH90/LARGE(AH88:AH102,1),3),0))</f>
        <v/>
      </c>
    </row>
    <row r="91" spans="1:35" ht="13.5" x14ac:dyDescent="0.25">
      <c r="A91" s="59" t="str">
        <f>+$A$15</f>
        <v/>
      </c>
      <c r="B91" s="24"/>
      <c r="C91" s="24"/>
      <c r="D91" s="24"/>
      <c r="E91" s="24"/>
      <c r="F91" s="24"/>
      <c r="G91" s="24"/>
      <c r="H91" s="22"/>
      <c r="I91" s="23"/>
      <c r="J91" s="22"/>
      <c r="K91" s="23"/>
      <c r="L91" s="22"/>
      <c r="M91" s="23"/>
      <c r="N91" s="22"/>
      <c r="O91" s="23"/>
      <c r="P91" s="22"/>
      <c r="Q91" s="23"/>
      <c r="R91" s="22"/>
      <c r="S91" s="23"/>
      <c r="T91" s="22"/>
      <c r="U91" s="23"/>
      <c r="V91" s="22"/>
      <c r="W91" s="23"/>
      <c r="X91" s="22"/>
      <c r="Y91" s="23"/>
      <c r="Z91" s="22"/>
      <c r="AA91" s="23"/>
      <c r="AB91" s="22"/>
      <c r="AC91" s="23"/>
      <c r="AE91" s="29" t="str">
        <f t="shared" si="6"/>
        <v/>
      </c>
      <c r="AG91" s="7" t="str">
        <f>+$A$15</f>
        <v/>
      </c>
      <c r="AH91" s="7" t="str">
        <f>IF(A91&lt;&gt;"",IF(AE91&lt;&gt;"",AE91,0)+IF(G103&lt;&gt;"",G103,0),"")</f>
        <v/>
      </c>
      <c r="AI91" s="106" t="str">
        <f>IF(AH91="","",IF(AH91&gt;0,ROUND(AH91/LARGE(AH88:AH102,1),3),0))</f>
        <v/>
      </c>
    </row>
    <row r="92" spans="1:35" ht="13.5" x14ac:dyDescent="0.25">
      <c r="A92" s="59" t="str">
        <f>+$A$16</f>
        <v/>
      </c>
      <c r="B92" s="24"/>
      <c r="C92" s="24"/>
      <c r="D92" s="24"/>
      <c r="E92" s="24"/>
      <c r="F92" s="24"/>
      <c r="G92" s="24"/>
      <c r="H92" s="24"/>
      <c r="I92" s="24"/>
      <c r="J92" s="22"/>
      <c r="K92" s="23"/>
      <c r="L92" s="22"/>
      <c r="M92" s="23"/>
      <c r="N92" s="22"/>
      <c r="O92" s="23"/>
      <c r="P92" s="22"/>
      <c r="Q92" s="23"/>
      <c r="R92" s="22"/>
      <c r="S92" s="23"/>
      <c r="T92" s="22"/>
      <c r="U92" s="23"/>
      <c r="V92" s="22"/>
      <c r="W92" s="23"/>
      <c r="X92" s="22"/>
      <c r="Y92" s="23"/>
      <c r="Z92" s="22"/>
      <c r="AA92" s="23"/>
      <c r="AB92" s="22"/>
      <c r="AC92" s="23"/>
      <c r="AE92" s="29" t="str">
        <f t="shared" si="6"/>
        <v/>
      </c>
      <c r="AG92" s="7" t="str">
        <f>+$A$16</f>
        <v/>
      </c>
      <c r="AH92" s="7" t="str">
        <f>IF(A92&lt;&gt;"",IF(AE92&lt;&gt;"",AE92,0)+IF(I103&lt;&gt;"",I103,0),"")</f>
        <v/>
      </c>
      <c r="AI92" s="106" t="str">
        <f>IF(AH92="","",IF(AH92&gt;0,ROUND(AH92/LARGE(AH88:AH102,1),3),0))</f>
        <v/>
      </c>
    </row>
    <row r="93" spans="1:35" ht="13.5" x14ac:dyDescent="0.25">
      <c r="A93" s="59" t="str">
        <f>+$A$17</f>
        <v/>
      </c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2"/>
      <c r="M93" s="23"/>
      <c r="N93" s="22"/>
      <c r="O93" s="23"/>
      <c r="P93" s="22"/>
      <c r="Q93" s="23"/>
      <c r="R93" s="22"/>
      <c r="S93" s="23"/>
      <c r="T93" s="22"/>
      <c r="U93" s="23"/>
      <c r="V93" s="22"/>
      <c r="W93" s="23"/>
      <c r="X93" s="22"/>
      <c r="Y93" s="23"/>
      <c r="Z93" s="22"/>
      <c r="AA93" s="23"/>
      <c r="AB93" s="22"/>
      <c r="AC93" s="23"/>
      <c r="AE93" s="29" t="str">
        <f t="shared" si="6"/>
        <v/>
      </c>
      <c r="AG93" s="7" t="str">
        <f>+$A$17</f>
        <v/>
      </c>
      <c r="AH93" s="7" t="str">
        <f>IF(A93&lt;&gt;"",IF(AE93&lt;&gt;"",AE93,0)+IF(K103&lt;&gt;"",K103,0),"")</f>
        <v/>
      </c>
      <c r="AI93" s="106" t="str">
        <f>IF(AH93="","",IF(AH93&gt;0,ROUND(AH93/LARGE(AH88:AH102,1),3),0))</f>
        <v/>
      </c>
    </row>
    <row r="94" spans="1:35" ht="13.5" x14ac:dyDescent="0.25">
      <c r="A94" s="59" t="str">
        <f>+$A$18</f>
        <v/>
      </c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2"/>
      <c r="O94" s="23"/>
      <c r="P94" s="22"/>
      <c r="Q94" s="23"/>
      <c r="R94" s="22"/>
      <c r="S94" s="23"/>
      <c r="T94" s="22"/>
      <c r="U94" s="23"/>
      <c r="V94" s="22"/>
      <c r="W94" s="23"/>
      <c r="X94" s="22"/>
      <c r="Y94" s="23"/>
      <c r="Z94" s="22"/>
      <c r="AA94" s="23"/>
      <c r="AB94" s="22"/>
      <c r="AC94" s="23"/>
      <c r="AE94" s="29" t="str">
        <f t="shared" si="6"/>
        <v/>
      </c>
      <c r="AG94" s="7" t="str">
        <f>+$A$18</f>
        <v/>
      </c>
      <c r="AH94" s="7" t="str">
        <f>IF(A94&lt;&gt;"",IF(AE94&lt;&gt;"",AE94,0)+IF(M103&lt;&gt;"",M103,0),"")</f>
        <v/>
      </c>
      <c r="AI94" s="106" t="str">
        <f>IF(AH94="","",IF(AH94&gt;0,ROUND(AH94/LARGE(AH88:AH102,1),3),0))</f>
        <v/>
      </c>
    </row>
    <row r="95" spans="1:35" ht="13.5" x14ac:dyDescent="0.25">
      <c r="A95" s="59" t="str">
        <f>+$A$19</f>
        <v/>
      </c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2"/>
      <c r="Q95" s="23"/>
      <c r="R95" s="22"/>
      <c r="S95" s="23"/>
      <c r="T95" s="22"/>
      <c r="U95" s="23"/>
      <c r="V95" s="22"/>
      <c r="W95" s="23"/>
      <c r="X95" s="22"/>
      <c r="Y95" s="23"/>
      <c r="Z95" s="22"/>
      <c r="AA95" s="23"/>
      <c r="AB95" s="22"/>
      <c r="AC95" s="23"/>
      <c r="AE95" s="29" t="str">
        <f t="shared" si="6"/>
        <v/>
      </c>
      <c r="AG95" s="7" t="str">
        <f>+$A$19</f>
        <v/>
      </c>
      <c r="AH95" s="7" t="str">
        <f>IF(A95&lt;&gt;"",IF(AE95&lt;&gt;"",AE95,0)+IF(O103&lt;&gt;"",O103,0),"")</f>
        <v/>
      </c>
      <c r="AI95" s="106" t="str">
        <f>IF(AH95="","",IF(AH95&gt;0,ROUND(AH95/LARGE(AH88:AH102,1),3),0))</f>
        <v/>
      </c>
    </row>
    <row r="96" spans="1:35" ht="13.5" x14ac:dyDescent="0.25">
      <c r="A96" s="59" t="str">
        <f>+$A$20</f>
        <v/>
      </c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2"/>
      <c r="S96" s="23"/>
      <c r="T96" s="22"/>
      <c r="U96" s="23"/>
      <c r="V96" s="22"/>
      <c r="W96" s="23"/>
      <c r="X96" s="22"/>
      <c r="Y96" s="23"/>
      <c r="Z96" s="22"/>
      <c r="AA96" s="23"/>
      <c r="AB96" s="22"/>
      <c r="AC96" s="23"/>
      <c r="AE96" s="29" t="str">
        <f t="shared" si="6"/>
        <v/>
      </c>
      <c r="AG96" s="7" t="str">
        <f>+$A$20</f>
        <v/>
      </c>
      <c r="AH96" s="7" t="str">
        <f>IF(A96&lt;&gt;"",IF(AE96&lt;&gt;"",AE96,0)+IF(Q103&lt;&gt;"",Q103,0),"")</f>
        <v/>
      </c>
      <c r="AI96" s="106" t="str">
        <f>IF(AH96="","",IF(AH96&gt;0,ROUND(AH96/LARGE(AH88:AH102,1),3),0))</f>
        <v/>
      </c>
    </row>
    <row r="97" spans="1:35" ht="13.5" x14ac:dyDescent="0.25">
      <c r="A97" s="59" t="str">
        <f>+$A$21</f>
        <v/>
      </c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2"/>
      <c r="U97" s="23"/>
      <c r="V97" s="22"/>
      <c r="W97" s="23"/>
      <c r="X97" s="22"/>
      <c r="Y97" s="23"/>
      <c r="Z97" s="22"/>
      <c r="AA97" s="23"/>
      <c r="AB97" s="22"/>
      <c r="AC97" s="23"/>
      <c r="AE97" s="29" t="str">
        <f t="shared" si="6"/>
        <v/>
      </c>
      <c r="AG97" s="7" t="str">
        <f>+$A$21</f>
        <v/>
      </c>
      <c r="AH97" s="7" t="str">
        <f>IF(A97&lt;&gt;"",IF(AE97&lt;&gt;"",AE97,0)+IF(S103&lt;&gt;"",S103,0),"")</f>
        <v/>
      </c>
      <c r="AI97" s="106" t="str">
        <f>IF(AH97="","",IF(AH97&gt;0,ROUND(AH97/LARGE(AH88:AH102,1),3),0))</f>
        <v/>
      </c>
    </row>
    <row r="98" spans="1:35" ht="13.5" x14ac:dyDescent="0.25">
      <c r="A98" s="59" t="str">
        <f>+$A$22</f>
        <v/>
      </c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2"/>
      <c r="W98" s="23"/>
      <c r="X98" s="22"/>
      <c r="Y98" s="23"/>
      <c r="Z98" s="22"/>
      <c r="AA98" s="23"/>
      <c r="AB98" s="22"/>
      <c r="AC98" s="23"/>
      <c r="AE98" s="29" t="str">
        <f t="shared" si="6"/>
        <v/>
      </c>
      <c r="AG98" s="7" t="str">
        <f>+$A$22</f>
        <v/>
      </c>
      <c r="AH98" s="7" t="str">
        <f>IF(A98&lt;&gt;"",IF(AE98&lt;&gt;"",AE98,0)+IF(U103&lt;&gt;"",U103,0),"")</f>
        <v/>
      </c>
      <c r="AI98" s="106" t="str">
        <f>IF(AH98="","",IF(AH98&gt;0,ROUND(AH98/LARGE(AH88:AH102,1),3),0))</f>
        <v/>
      </c>
    </row>
    <row r="99" spans="1:35" ht="13.5" x14ac:dyDescent="0.25">
      <c r="A99" s="59" t="str">
        <f>+$A$23</f>
        <v/>
      </c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2"/>
      <c r="Y99" s="23"/>
      <c r="Z99" s="22"/>
      <c r="AA99" s="23"/>
      <c r="AB99" s="22"/>
      <c r="AC99" s="23"/>
      <c r="AE99" s="29" t="str">
        <f t="shared" si="6"/>
        <v/>
      </c>
      <c r="AG99" s="7" t="str">
        <f>+$A$23</f>
        <v/>
      </c>
      <c r="AH99" s="7" t="str">
        <f>IF(A99&lt;&gt;"",IF(AE99&lt;&gt;"",AE99,0)+IF(W103&lt;&gt;"",W103,0),"")</f>
        <v/>
      </c>
      <c r="AI99" s="106" t="str">
        <f>IF(AH99="","",IF(AH99&gt;0,ROUND(AH99/LARGE(AH88:AH102,1),3),0))</f>
        <v/>
      </c>
    </row>
    <row r="100" spans="1:35" ht="13.5" x14ac:dyDescent="0.25">
      <c r="A100" s="59" t="str">
        <f>+$A$24</f>
        <v/>
      </c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2"/>
      <c r="AA100" s="23"/>
      <c r="AB100" s="22"/>
      <c r="AC100" s="23"/>
      <c r="AE100" s="29" t="str">
        <f t="shared" si="6"/>
        <v/>
      </c>
      <c r="AG100" s="7" t="str">
        <f>+$A$24</f>
        <v/>
      </c>
      <c r="AH100" s="7" t="str">
        <f>IF(A100&lt;&gt;"",IF(AE100&lt;&gt;"",AE100,0)+IF(Y103&lt;&gt;"",Y103,0),"")</f>
        <v/>
      </c>
      <c r="AI100" s="106" t="str">
        <f>IF(AH100="","",IF(AH100&gt;0,ROUND(AH100/LARGE(AH88:AH102,1),3),0))</f>
        <v/>
      </c>
    </row>
    <row r="101" spans="1:35" ht="13.5" x14ac:dyDescent="0.25">
      <c r="A101" s="59" t="str">
        <f>+$A$25</f>
        <v/>
      </c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2"/>
      <c r="AC101" s="23"/>
      <c r="AE101" s="29" t="str">
        <f t="shared" si="6"/>
        <v/>
      </c>
      <c r="AG101" s="7" t="str">
        <f>+$A$25</f>
        <v/>
      </c>
      <c r="AH101" s="7" t="str">
        <f>IF(A101&lt;&gt;"",IF(AE101&lt;&gt;"",AE101,0)+IF(AA103&lt;&gt;"",AA103,0),"")</f>
        <v/>
      </c>
      <c r="AI101" s="106" t="str">
        <f>IF(AH101="","",IF(AH101&gt;0,ROUND(AH101/LARGE(AH88:AH102,1),3),0))</f>
        <v/>
      </c>
    </row>
    <row r="102" spans="1:35" x14ac:dyDescent="0.2">
      <c r="A102" s="59" t="str">
        <f>+$A$26</f>
        <v/>
      </c>
      <c r="C102" s="3"/>
      <c r="AE102" s="26"/>
      <c r="AG102" s="40" t="str">
        <f>+$A$26</f>
        <v/>
      </c>
      <c r="AH102" s="40" t="str">
        <f>IF(A102&lt;&gt;"",IF(AE102&lt;&gt;"",AE102,0)+IF(AC103&lt;&gt;"",AC103,0),"")</f>
        <v/>
      </c>
      <c r="AI102" s="107" t="str">
        <f>IF(AH102="","",IF(AH102&gt;0,ROUND(AH102/LARGE(AH88:AH102,1),3),0))</f>
        <v/>
      </c>
    </row>
    <row r="103" spans="1:35" s="26" customFormat="1" x14ac:dyDescent="0.2">
      <c r="C103" s="27" t="str">
        <f>IF(C87="","",SUM(C88:C101))</f>
        <v/>
      </c>
      <c r="E103" s="27" t="str">
        <f>IF(E87="","",SUM(E88:E101))</f>
        <v/>
      </c>
      <c r="G103" s="27" t="str">
        <f>IF(G87="","",SUM(G88:G101))</f>
        <v/>
      </c>
      <c r="I103" s="27" t="str">
        <f>IF(I87="","",SUM(I88:I101))</f>
        <v/>
      </c>
      <c r="K103" s="27" t="str">
        <f>IF(K87="","",SUM(K88:K101))</f>
        <v/>
      </c>
      <c r="M103" s="27" t="str">
        <f>IF(M87="","",SUM(M88:M101))</f>
        <v/>
      </c>
      <c r="O103" s="27" t="str">
        <f>IF(O87="","",SUM(O88:O101))</f>
        <v/>
      </c>
      <c r="Q103" s="27" t="str">
        <f>IF(Q87="","",SUM(Q88:Q101))</f>
        <v/>
      </c>
      <c r="S103" s="27" t="str">
        <f>IF(S87="","",SUM(S88:S101))</f>
        <v/>
      </c>
      <c r="U103" s="27" t="str">
        <f>IF(U87="","",SUM(U88:U101))</f>
        <v/>
      </c>
      <c r="W103" s="27" t="str">
        <f>IF(W87="","",SUM(W88:W101))</f>
        <v/>
      </c>
      <c r="X103" s="27"/>
      <c r="Y103" s="27" t="str">
        <f>IF(Y87="","",SUM(Y88:Y101))</f>
        <v/>
      </c>
      <c r="AA103" s="27" t="str">
        <f>IF(AA87="","",SUM(AA88:AA101))</f>
        <v/>
      </c>
      <c r="AC103" s="27" t="str">
        <f>IF(AC87="","",SUM(AC88:AC101))</f>
        <v/>
      </c>
      <c r="AG103" s="41"/>
      <c r="AH103" s="93"/>
      <c r="AI103" s="41"/>
    </row>
    <row r="104" spans="1:35" ht="24" customHeight="1" x14ac:dyDescent="0.2">
      <c r="AC104" s="8" t="str">
        <f>"Firma ("&amp;Anagrafica!B92&amp;")"</f>
        <v>Firma ()</v>
      </c>
      <c r="AE104" s="88"/>
      <c r="AF104" s="88"/>
      <c r="AG104" s="89"/>
      <c r="AH104" s="88"/>
      <c r="AI104" s="88"/>
    </row>
    <row r="105" spans="1:35" ht="18.75" x14ac:dyDescent="0.3">
      <c r="A105" s="19" t="str">
        <f>IF(Anagrafica!A93&lt;&gt;"",Anagrafica!A93&amp;" - "&amp;Anagrafica!B93,"")</f>
        <v/>
      </c>
      <c r="B105" s="20"/>
      <c r="D105" s="1"/>
    </row>
    <row r="106" spans="1:35" s="5" customFormat="1" ht="13.5" customHeight="1" x14ac:dyDescent="0.2">
      <c r="A106" s="4" t="s">
        <v>10</v>
      </c>
      <c r="C106" s="60" t="str">
        <f>$A$13</f>
        <v/>
      </c>
      <c r="E106" s="60" t="str">
        <f>+$A$14</f>
        <v/>
      </c>
      <c r="G106" s="60" t="str">
        <f>+$A$15</f>
        <v/>
      </c>
      <c r="I106" s="60" t="str">
        <f>+$A$16</f>
        <v/>
      </c>
      <c r="K106" s="60" t="str">
        <f>+$A$17</f>
        <v/>
      </c>
      <c r="M106" s="60" t="str">
        <f>+$A$18</f>
        <v/>
      </c>
      <c r="O106" s="60" t="str">
        <f>+$A$19</f>
        <v/>
      </c>
      <c r="Q106" s="60" t="str">
        <f>+$A$20</f>
        <v/>
      </c>
      <c r="S106" s="60" t="str">
        <f>+$A$21</f>
        <v/>
      </c>
      <c r="U106" s="60" t="str">
        <f>+$A$22</f>
        <v/>
      </c>
      <c r="W106" s="60" t="str">
        <f>+$A$23</f>
        <v/>
      </c>
      <c r="Y106" s="60" t="str">
        <f>+$A$24</f>
        <v/>
      </c>
      <c r="AA106" s="60" t="str">
        <f>+$A$25</f>
        <v/>
      </c>
      <c r="AC106" s="60" t="str">
        <f>+$A$26</f>
        <v/>
      </c>
      <c r="AE106" s="26"/>
      <c r="AG106" s="4" t="s">
        <v>10</v>
      </c>
      <c r="AH106" s="5" t="s">
        <v>1</v>
      </c>
      <c r="AI106" s="5" t="s">
        <v>0</v>
      </c>
    </row>
    <row r="107" spans="1:35" ht="13.5" x14ac:dyDescent="0.25">
      <c r="A107" s="59" t="str">
        <f>+$A$12</f>
        <v/>
      </c>
      <c r="B107" s="22"/>
      <c r="C107" s="23"/>
      <c r="D107" s="22"/>
      <c r="E107" s="23"/>
      <c r="F107" s="22"/>
      <c r="G107" s="23"/>
      <c r="H107" s="22"/>
      <c r="I107" s="23"/>
      <c r="J107" s="22"/>
      <c r="K107" s="23"/>
      <c r="L107" s="22"/>
      <c r="M107" s="23"/>
      <c r="N107" s="22"/>
      <c r="O107" s="23"/>
      <c r="P107" s="22"/>
      <c r="Q107" s="23"/>
      <c r="R107" s="22"/>
      <c r="S107" s="23"/>
      <c r="T107" s="22"/>
      <c r="U107" s="23"/>
      <c r="V107" s="22"/>
      <c r="W107" s="23"/>
      <c r="X107" s="22"/>
      <c r="Y107" s="23"/>
      <c r="Z107" s="22"/>
      <c r="AA107" s="23"/>
      <c r="AB107" s="22"/>
      <c r="AC107" s="23"/>
      <c r="AE107" s="29" t="str">
        <f t="shared" ref="AE107:AE120" si="7">IF(OR(A107="",AND(A107&lt;&gt;"",A108="")),"",SUM(B107,D107,F107,H107,J107,L107,N107,P107,R107,T107,V107,X107,Z107,AB107))</f>
        <v/>
      </c>
      <c r="AG107" s="6" t="str">
        <f>+$A$12</f>
        <v/>
      </c>
      <c r="AH107" s="6" t="str">
        <f>IF(A107&lt;&gt;"",AE107,"")</f>
        <v/>
      </c>
      <c r="AI107" s="105" t="str">
        <f>IF(AH107="","",IF(AH107&gt;0,ROUND(AH107/LARGE(AH107:AH121,1),3),0))</f>
        <v/>
      </c>
    </row>
    <row r="108" spans="1:35" ht="13.5" x14ac:dyDescent="0.25">
      <c r="A108" s="59" t="str">
        <f>+$A$13</f>
        <v/>
      </c>
      <c r="B108" s="24"/>
      <c r="C108" s="24"/>
      <c r="D108" s="22"/>
      <c r="E108" s="23"/>
      <c r="F108" s="22"/>
      <c r="G108" s="23"/>
      <c r="H108" s="22"/>
      <c r="I108" s="23"/>
      <c r="J108" s="22"/>
      <c r="K108" s="23"/>
      <c r="L108" s="22"/>
      <c r="M108" s="23"/>
      <c r="N108" s="22"/>
      <c r="O108" s="23"/>
      <c r="P108" s="22"/>
      <c r="Q108" s="23"/>
      <c r="R108" s="22"/>
      <c r="S108" s="23"/>
      <c r="T108" s="22"/>
      <c r="U108" s="23"/>
      <c r="V108" s="22"/>
      <c r="W108" s="23"/>
      <c r="X108" s="22"/>
      <c r="Y108" s="23"/>
      <c r="Z108" s="22"/>
      <c r="AA108" s="23"/>
      <c r="AB108" s="22"/>
      <c r="AC108" s="23"/>
      <c r="AE108" s="29" t="str">
        <f t="shared" si="7"/>
        <v/>
      </c>
      <c r="AG108" s="7" t="str">
        <f>+$A$13</f>
        <v/>
      </c>
      <c r="AH108" s="7" t="str">
        <f>IF(A108&lt;&gt;"",IF(AE108&lt;&gt;"",AE108,0)+IF(C122&lt;&gt;"",C122,0),"")</f>
        <v/>
      </c>
      <c r="AI108" s="106" t="str">
        <f>IF(AH108="","",IF(AH108&gt;0,ROUND(AH108/LARGE(AH107:AH121,1),3),0))</f>
        <v/>
      </c>
    </row>
    <row r="109" spans="1:35" ht="13.5" x14ac:dyDescent="0.25">
      <c r="A109" s="59" t="str">
        <f>+$A$14</f>
        <v/>
      </c>
      <c r="B109" s="24"/>
      <c r="C109" s="24"/>
      <c r="D109" s="24"/>
      <c r="E109" s="24"/>
      <c r="F109" s="22"/>
      <c r="G109" s="23"/>
      <c r="H109" s="22"/>
      <c r="I109" s="23"/>
      <c r="J109" s="22"/>
      <c r="K109" s="23"/>
      <c r="L109" s="22"/>
      <c r="M109" s="23"/>
      <c r="N109" s="22"/>
      <c r="O109" s="23"/>
      <c r="P109" s="22"/>
      <c r="Q109" s="23"/>
      <c r="R109" s="22"/>
      <c r="S109" s="23"/>
      <c r="T109" s="22"/>
      <c r="U109" s="23"/>
      <c r="V109" s="22"/>
      <c r="W109" s="23"/>
      <c r="X109" s="22"/>
      <c r="Y109" s="23"/>
      <c r="Z109" s="22"/>
      <c r="AA109" s="23"/>
      <c r="AB109" s="22"/>
      <c r="AC109" s="23"/>
      <c r="AE109" s="29" t="str">
        <f t="shared" si="7"/>
        <v/>
      </c>
      <c r="AG109" s="7" t="str">
        <f>+$A$14</f>
        <v/>
      </c>
      <c r="AH109" s="7" t="str">
        <f>IF(A109&lt;&gt;"",IF(AE109&lt;&gt;"",AE109,0)+IF(E122&lt;&gt;"",E122,0),"")</f>
        <v/>
      </c>
      <c r="AI109" s="106" t="str">
        <f>IF(AH109="","",IF(AH109&gt;0,ROUND(AH109/LARGE(AH107:AH121,1),3),0))</f>
        <v/>
      </c>
    </row>
    <row r="110" spans="1:35" ht="13.5" x14ac:dyDescent="0.25">
      <c r="A110" s="59" t="str">
        <f>+$A$15</f>
        <v/>
      </c>
      <c r="B110" s="24"/>
      <c r="C110" s="24"/>
      <c r="D110" s="24"/>
      <c r="E110" s="24"/>
      <c r="F110" s="24"/>
      <c r="G110" s="24"/>
      <c r="H110" s="22"/>
      <c r="I110" s="23"/>
      <c r="J110" s="22"/>
      <c r="K110" s="23"/>
      <c r="L110" s="22"/>
      <c r="M110" s="23"/>
      <c r="N110" s="22"/>
      <c r="O110" s="23"/>
      <c r="P110" s="22"/>
      <c r="Q110" s="23"/>
      <c r="R110" s="22"/>
      <c r="S110" s="23"/>
      <c r="T110" s="22"/>
      <c r="U110" s="23"/>
      <c r="V110" s="22"/>
      <c r="W110" s="23"/>
      <c r="X110" s="22"/>
      <c r="Y110" s="23"/>
      <c r="Z110" s="22"/>
      <c r="AA110" s="23"/>
      <c r="AB110" s="22"/>
      <c r="AC110" s="23"/>
      <c r="AE110" s="29" t="str">
        <f t="shared" si="7"/>
        <v/>
      </c>
      <c r="AG110" s="7" t="str">
        <f>+$A$15</f>
        <v/>
      </c>
      <c r="AH110" s="7" t="str">
        <f>IF(A110&lt;&gt;"",IF(AE110&lt;&gt;"",AE110,0)+IF(G122&lt;&gt;"",G122,0),"")</f>
        <v/>
      </c>
      <c r="AI110" s="106" t="str">
        <f>IF(AH110="","",IF(AH110&gt;0,ROUND(AH110/LARGE(AH107:AH121,1),3),0))</f>
        <v/>
      </c>
    </row>
    <row r="111" spans="1:35" ht="13.5" x14ac:dyDescent="0.25">
      <c r="A111" s="59" t="str">
        <f>+$A$16</f>
        <v/>
      </c>
      <c r="B111" s="24"/>
      <c r="C111" s="24"/>
      <c r="D111" s="24"/>
      <c r="E111" s="24"/>
      <c r="F111" s="24"/>
      <c r="G111" s="24"/>
      <c r="H111" s="24"/>
      <c r="I111" s="24"/>
      <c r="J111" s="22"/>
      <c r="K111" s="23"/>
      <c r="L111" s="22"/>
      <c r="M111" s="23"/>
      <c r="N111" s="22"/>
      <c r="O111" s="23"/>
      <c r="P111" s="22"/>
      <c r="Q111" s="23"/>
      <c r="R111" s="22"/>
      <c r="S111" s="23"/>
      <c r="T111" s="22"/>
      <c r="U111" s="23"/>
      <c r="V111" s="22"/>
      <c r="W111" s="23"/>
      <c r="X111" s="22"/>
      <c r="Y111" s="23"/>
      <c r="Z111" s="22"/>
      <c r="AA111" s="23"/>
      <c r="AB111" s="22"/>
      <c r="AC111" s="23"/>
      <c r="AE111" s="29" t="str">
        <f t="shared" si="7"/>
        <v/>
      </c>
      <c r="AG111" s="7" t="str">
        <f>+$A$16</f>
        <v/>
      </c>
      <c r="AH111" s="7" t="str">
        <f>IF(A111&lt;&gt;"",IF(AE111&lt;&gt;"",AE111,0)+IF(I122&lt;&gt;"",I122,0),"")</f>
        <v/>
      </c>
      <c r="AI111" s="106" t="str">
        <f>IF(AH111="","",IF(AH111&gt;0,ROUND(AH111/LARGE(AH107:AH121,1),3),0))</f>
        <v/>
      </c>
    </row>
    <row r="112" spans="1:35" ht="13.5" x14ac:dyDescent="0.25">
      <c r="A112" s="59" t="str">
        <f>+$A$17</f>
        <v/>
      </c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2"/>
      <c r="M112" s="23"/>
      <c r="N112" s="22"/>
      <c r="O112" s="23"/>
      <c r="P112" s="22"/>
      <c r="Q112" s="23"/>
      <c r="R112" s="22"/>
      <c r="S112" s="23"/>
      <c r="T112" s="22"/>
      <c r="U112" s="23"/>
      <c r="V112" s="22"/>
      <c r="W112" s="23"/>
      <c r="X112" s="22"/>
      <c r="Y112" s="23"/>
      <c r="Z112" s="22"/>
      <c r="AA112" s="23"/>
      <c r="AB112" s="22"/>
      <c r="AC112" s="23"/>
      <c r="AE112" s="29" t="str">
        <f t="shared" si="7"/>
        <v/>
      </c>
      <c r="AG112" s="7" t="str">
        <f>+$A$17</f>
        <v/>
      </c>
      <c r="AH112" s="7" t="str">
        <f>IF(A112&lt;&gt;"",IF(AE112&lt;&gt;"",AE112,0)+IF(K122&lt;&gt;"",K122,0),"")</f>
        <v/>
      </c>
      <c r="AI112" s="106" t="str">
        <f>IF(AH112="","",IF(AH112&gt;0,ROUND(AH112/LARGE(AH107:AH121,1),3),0))</f>
        <v/>
      </c>
    </row>
    <row r="113" spans="1:35" ht="13.5" x14ac:dyDescent="0.25">
      <c r="A113" s="59" t="str">
        <f>+$A$18</f>
        <v/>
      </c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2"/>
      <c r="O113" s="23"/>
      <c r="P113" s="22"/>
      <c r="Q113" s="23"/>
      <c r="R113" s="22"/>
      <c r="S113" s="23"/>
      <c r="T113" s="22"/>
      <c r="U113" s="23"/>
      <c r="V113" s="22"/>
      <c r="W113" s="23"/>
      <c r="X113" s="22"/>
      <c r="Y113" s="23"/>
      <c r="Z113" s="22"/>
      <c r="AA113" s="23"/>
      <c r="AB113" s="22"/>
      <c r="AC113" s="23"/>
      <c r="AE113" s="29" t="str">
        <f t="shared" si="7"/>
        <v/>
      </c>
      <c r="AG113" s="7" t="str">
        <f>+$A$18</f>
        <v/>
      </c>
      <c r="AH113" s="7" t="str">
        <f>IF(A113&lt;&gt;"",IF(AE113&lt;&gt;"",AE113,0)+IF(M122&lt;&gt;"",M122,0),"")</f>
        <v/>
      </c>
      <c r="AI113" s="106" t="str">
        <f>IF(AH113="","",IF(AH113&gt;0,ROUND(AH113/LARGE(AH107:AH121,1),3),0))</f>
        <v/>
      </c>
    </row>
    <row r="114" spans="1:35" ht="13.5" x14ac:dyDescent="0.25">
      <c r="A114" s="59" t="str">
        <f>+$A$19</f>
        <v/>
      </c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2"/>
      <c r="Q114" s="23"/>
      <c r="R114" s="22"/>
      <c r="S114" s="23"/>
      <c r="T114" s="22"/>
      <c r="U114" s="23"/>
      <c r="V114" s="22"/>
      <c r="W114" s="23"/>
      <c r="X114" s="22"/>
      <c r="Y114" s="23"/>
      <c r="Z114" s="22"/>
      <c r="AA114" s="23"/>
      <c r="AB114" s="22"/>
      <c r="AC114" s="23"/>
      <c r="AE114" s="29" t="str">
        <f t="shared" si="7"/>
        <v/>
      </c>
      <c r="AG114" s="7" t="str">
        <f>+$A$19</f>
        <v/>
      </c>
      <c r="AH114" s="7" t="str">
        <f>IF(A114&lt;&gt;"",IF(AE114&lt;&gt;"",AE114,0)+IF(O122&lt;&gt;"",O122,0),"")</f>
        <v/>
      </c>
      <c r="AI114" s="106" t="str">
        <f>IF(AH114="","",IF(AH114&gt;0,ROUND(AH114/LARGE(AH107:AH121,1),3),0))</f>
        <v/>
      </c>
    </row>
    <row r="115" spans="1:35" ht="13.5" x14ac:dyDescent="0.25">
      <c r="A115" s="59" t="str">
        <f>+$A$20</f>
        <v/>
      </c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79"/>
      <c r="P115" s="24"/>
      <c r="Q115" s="24"/>
      <c r="R115" s="22"/>
      <c r="S115" s="23"/>
      <c r="T115" s="22"/>
      <c r="U115" s="23"/>
      <c r="V115" s="22"/>
      <c r="W115" s="23"/>
      <c r="X115" s="22"/>
      <c r="Y115" s="23"/>
      <c r="Z115" s="22"/>
      <c r="AA115" s="23"/>
      <c r="AB115" s="22"/>
      <c r="AC115" s="23"/>
      <c r="AE115" s="29" t="str">
        <f t="shared" si="7"/>
        <v/>
      </c>
      <c r="AG115" s="7" t="str">
        <f>+$A$20</f>
        <v/>
      </c>
      <c r="AH115" s="7" t="str">
        <f>IF(A115&lt;&gt;"",IF(AE115&lt;&gt;"",AE115,0)+IF(Q122&lt;&gt;"",Q122,0),"")</f>
        <v/>
      </c>
      <c r="AI115" s="106" t="str">
        <f>IF(AH115="","",IF(AH115&gt;0,ROUND(AH115/LARGE(AH107:AH121,1),3),0))</f>
        <v/>
      </c>
    </row>
    <row r="116" spans="1:35" ht="13.5" x14ac:dyDescent="0.25">
      <c r="A116" s="59" t="str">
        <f>+$A$21</f>
        <v/>
      </c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2"/>
      <c r="U116" s="23"/>
      <c r="V116" s="22"/>
      <c r="W116" s="23"/>
      <c r="X116" s="22"/>
      <c r="Y116" s="23"/>
      <c r="Z116" s="22"/>
      <c r="AA116" s="23"/>
      <c r="AB116" s="22"/>
      <c r="AC116" s="23"/>
      <c r="AE116" s="29" t="str">
        <f t="shared" si="7"/>
        <v/>
      </c>
      <c r="AG116" s="7" t="str">
        <f>+$A$21</f>
        <v/>
      </c>
      <c r="AH116" s="7" t="str">
        <f>IF(A116&lt;&gt;"",IF(AE116&lt;&gt;"",AE116,0)+IF(S122&lt;&gt;"",S122,0),"")</f>
        <v/>
      </c>
      <c r="AI116" s="106" t="str">
        <f>IF(AH116="","",IF(AH116&gt;0,ROUND(AH116/LARGE(AH107:AH121,1),3),0))</f>
        <v/>
      </c>
    </row>
    <row r="117" spans="1:35" ht="13.5" x14ac:dyDescent="0.25">
      <c r="A117" s="59" t="str">
        <f>+$A$22</f>
        <v/>
      </c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2"/>
      <c r="W117" s="23"/>
      <c r="X117" s="22"/>
      <c r="Y117" s="23"/>
      <c r="Z117" s="22"/>
      <c r="AA117" s="23"/>
      <c r="AB117" s="22"/>
      <c r="AC117" s="23"/>
      <c r="AE117" s="29" t="str">
        <f t="shared" si="7"/>
        <v/>
      </c>
      <c r="AG117" s="7" t="str">
        <f>+$A$22</f>
        <v/>
      </c>
      <c r="AH117" s="7" t="str">
        <f>IF(A117&lt;&gt;"",IF(AE117&lt;&gt;"",AE117,0)+IF(U122&lt;&gt;"",U122,0),"")</f>
        <v/>
      </c>
      <c r="AI117" s="106" t="str">
        <f>IF(AH117="","",IF(AH117&gt;0,ROUND(AH117/LARGE(AH107:AH121,1),3),0))</f>
        <v/>
      </c>
    </row>
    <row r="118" spans="1:35" ht="13.5" x14ac:dyDescent="0.25">
      <c r="A118" s="59" t="str">
        <f>+$A$23</f>
        <v/>
      </c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2"/>
      <c r="Y118" s="23"/>
      <c r="Z118" s="22"/>
      <c r="AA118" s="23"/>
      <c r="AB118" s="22"/>
      <c r="AC118" s="23"/>
      <c r="AE118" s="29" t="str">
        <f t="shared" si="7"/>
        <v/>
      </c>
      <c r="AG118" s="7" t="str">
        <f>+$A$23</f>
        <v/>
      </c>
      <c r="AH118" s="7" t="str">
        <f>IF(A118&lt;&gt;"",IF(AE118&lt;&gt;"",AE118,0)+IF(W122&lt;&gt;"",W122,0),"")</f>
        <v/>
      </c>
      <c r="AI118" s="106" t="str">
        <f>IF(AH118="","",IF(AH118&gt;0,ROUND(AH118/LARGE(AH107:AH121,1),3),0))</f>
        <v/>
      </c>
    </row>
    <row r="119" spans="1:35" ht="13.5" x14ac:dyDescent="0.25">
      <c r="A119" s="59" t="str">
        <f>+$A$24</f>
        <v/>
      </c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2"/>
      <c r="AA119" s="23"/>
      <c r="AB119" s="22"/>
      <c r="AC119" s="23"/>
      <c r="AE119" s="29" t="str">
        <f t="shared" si="7"/>
        <v/>
      </c>
      <c r="AG119" s="7" t="str">
        <f>+$A$24</f>
        <v/>
      </c>
      <c r="AH119" s="7" t="str">
        <f>IF(A119&lt;&gt;"",IF(AE119&lt;&gt;"",AE119,0)+IF(Y122&lt;&gt;"",Y122,0),"")</f>
        <v/>
      </c>
      <c r="AI119" s="106" t="str">
        <f>IF(AH119="","",IF(AH119&gt;0,ROUND(AH119/LARGE(AH107:AH121,1),3),0))</f>
        <v/>
      </c>
    </row>
    <row r="120" spans="1:35" ht="13.5" x14ac:dyDescent="0.25">
      <c r="A120" s="59" t="str">
        <f>+$A$25</f>
        <v/>
      </c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2"/>
      <c r="AC120" s="23"/>
      <c r="AE120" s="29" t="str">
        <f t="shared" si="7"/>
        <v/>
      </c>
      <c r="AG120" s="7" t="str">
        <f>+$A$25</f>
        <v/>
      </c>
      <c r="AH120" s="7" t="str">
        <f>IF(A120&lt;&gt;"",IF(AE120&lt;&gt;"",AE120,0)+IF(AA122&lt;&gt;"",AA122,0),"")</f>
        <v/>
      </c>
      <c r="AI120" s="106" t="str">
        <f>IF(AH120="","",IF(AH120&gt;0,ROUND(AH120/LARGE(AH107:AH121,1),3),0))</f>
        <v/>
      </c>
    </row>
    <row r="121" spans="1:35" x14ac:dyDescent="0.2">
      <c r="A121" s="59" t="str">
        <f>+$A$26</f>
        <v/>
      </c>
      <c r="C121" s="3"/>
      <c r="AE121" s="26"/>
      <c r="AG121" s="40" t="str">
        <f>+$A$26</f>
        <v/>
      </c>
      <c r="AH121" s="40" t="str">
        <f>IF(A121&lt;&gt;"",IF(AE121&lt;&gt;"",AE121,0)+IF(AC122&lt;&gt;"",AC122,0),"")</f>
        <v/>
      </c>
      <c r="AI121" s="107" t="str">
        <f>IF(AH121="","",IF(AH121&gt;0,ROUND(AH121/LARGE(AH107:AH121,1),3),0))</f>
        <v/>
      </c>
    </row>
    <row r="122" spans="1:35" s="26" customFormat="1" x14ac:dyDescent="0.2">
      <c r="C122" s="27" t="str">
        <f>IF(C106="","",SUM(C107:C120))</f>
        <v/>
      </c>
      <c r="E122" s="27" t="str">
        <f>IF(E106="","",SUM(E107:E120))</f>
        <v/>
      </c>
      <c r="G122" s="27" t="str">
        <f>IF(G106="","",SUM(G107:G120))</f>
        <v/>
      </c>
      <c r="I122" s="27" t="str">
        <f>IF(I106="","",SUM(I107:I120))</f>
        <v/>
      </c>
      <c r="K122" s="27" t="str">
        <f>IF(K106="","",SUM(K107:K120))</f>
        <v/>
      </c>
      <c r="M122" s="27" t="str">
        <f>IF(M106="","",SUM(M107:M120))</f>
        <v/>
      </c>
      <c r="O122" s="27" t="str">
        <f>IF(O106="","",SUM(O107:O120))</f>
        <v/>
      </c>
      <c r="Q122" s="27" t="str">
        <f>IF(Q106="","",SUM(Q107:Q120))</f>
        <v/>
      </c>
      <c r="S122" s="27" t="str">
        <f>IF(S106="","",SUM(S107:S120))</f>
        <v/>
      </c>
      <c r="U122" s="27" t="str">
        <f>IF(U106="","",SUM(U107:U120))</f>
        <v/>
      </c>
      <c r="W122" s="27" t="str">
        <f>IF(W106="","",SUM(W107:W120))</f>
        <v/>
      </c>
      <c r="X122" s="27"/>
      <c r="Y122" s="27" t="str">
        <f>IF(Y106="","",SUM(Y107:Y120))</f>
        <v/>
      </c>
      <c r="AA122" s="27" t="str">
        <f>IF(AA106="","",SUM(AA107:AA120))</f>
        <v/>
      </c>
      <c r="AC122" s="27" t="str">
        <f>IF(AC106="","",SUM(AC107:AC120))</f>
        <v/>
      </c>
      <c r="AG122" s="41"/>
      <c r="AH122" s="93"/>
      <c r="AI122" s="41"/>
    </row>
    <row r="123" spans="1:35" ht="24" customHeight="1" x14ac:dyDescent="0.2">
      <c r="AC123" s="8" t="str">
        <f>"Firma ("&amp;Anagrafica!B93&amp;")"</f>
        <v>Firma ()</v>
      </c>
      <c r="AE123" s="88"/>
      <c r="AF123" s="88"/>
      <c r="AG123" s="89"/>
      <c r="AH123" s="88"/>
      <c r="AI123" s="88"/>
    </row>
  </sheetData>
  <mergeCells count="70">
    <mergeCell ref="AB25:AE25"/>
    <mergeCell ref="AB26:AE26"/>
    <mergeCell ref="AB21:AE21"/>
    <mergeCell ref="AB22:AE22"/>
    <mergeCell ref="AB23:AE23"/>
    <mergeCell ref="AB24:AE24"/>
    <mergeCell ref="A5:AI5"/>
    <mergeCell ref="A8:AG8"/>
    <mergeCell ref="A9:AG9"/>
    <mergeCell ref="A11:S11"/>
    <mergeCell ref="B21:S21"/>
    <mergeCell ref="T12:W12"/>
    <mergeCell ref="AB17:AE17"/>
    <mergeCell ref="AB18:AE18"/>
    <mergeCell ref="AB19:AE19"/>
    <mergeCell ref="AB20:AE20"/>
    <mergeCell ref="X16:AA16"/>
    <mergeCell ref="T13:W13"/>
    <mergeCell ref="X11:AA11"/>
    <mergeCell ref="X12:AA12"/>
    <mergeCell ref="X13:AA13"/>
    <mergeCell ref="X14:AA14"/>
    <mergeCell ref="A1:AG1"/>
    <mergeCell ref="T15:W15"/>
    <mergeCell ref="T16:W16"/>
    <mergeCell ref="T14:W14"/>
    <mergeCell ref="B16:S16"/>
    <mergeCell ref="AB13:AE13"/>
    <mergeCell ref="AB14:AE14"/>
    <mergeCell ref="AB15:AE15"/>
    <mergeCell ref="AB16:AE16"/>
    <mergeCell ref="T11:W11"/>
    <mergeCell ref="AB11:AE11"/>
    <mergeCell ref="AB12:AE12"/>
    <mergeCell ref="B12:S12"/>
    <mergeCell ref="B13:S13"/>
    <mergeCell ref="B14:S14"/>
    <mergeCell ref="B15:S15"/>
    <mergeCell ref="P27:S27"/>
    <mergeCell ref="T17:W17"/>
    <mergeCell ref="T23:W23"/>
    <mergeCell ref="T24:W24"/>
    <mergeCell ref="T25:W25"/>
    <mergeCell ref="B25:S25"/>
    <mergeCell ref="B20:S20"/>
    <mergeCell ref="B24:S24"/>
    <mergeCell ref="B17:S17"/>
    <mergeCell ref="B18:S18"/>
    <mergeCell ref="B22:S22"/>
    <mergeCell ref="B23:S23"/>
    <mergeCell ref="B19:S19"/>
    <mergeCell ref="B26:S26"/>
    <mergeCell ref="T27:W27"/>
    <mergeCell ref="T21:W21"/>
    <mergeCell ref="T26:W26"/>
    <mergeCell ref="T22:W22"/>
    <mergeCell ref="T18:W18"/>
    <mergeCell ref="T19:W19"/>
    <mergeCell ref="T20:W20"/>
    <mergeCell ref="X15:AA15"/>
    <mergeCell ref="X23:AA23"/>
    <mergeCell ref="X24:AA24"/>
    <mergeCell ref="X25:AA25"/>
    <mergeCell ref="X26:AA26"/>
    <mergeCell ref="X17:AA17"/>
    <mergeCell ref="X18:AA18"/>
    <mergeCell ref="X19:AA19"/>
    <mergeCell ref="X20:AA20"/>
    <mergeCell ref="X21:AA21"/>
    <mergeCell ref="X22:AA22"/>
  </mergeCells>
  <phoneticPr fontId="0" type="noConversion"/>
  <conditionalFormatting sqref="C46 W46:Y46 C65 E46 G46 I46 K46 M46 O46 Q46 U46 S46 AC84 W65:Y65 E65 G65 I65 K65 M65 O65 Q65 U65 S65 AC65 AA65 AA46 C84 W84:Y84 E84 G84 I84 K84 M84 O84 Q84 U84 S84 AA84 AC46 C103 AC122 W103:Y103 E103 G103 I103 K103 M103 O103 Q103 U103 S103 AC103 AA103 C122 W122:Y122 E122 G122 I122 K122 M122 O122 Q122 U122 S122 AA122">
    <cfRule type="expression" dxfId="599" priority="1" stopIfTrue="1">
      <formula>C30=""</formula>
    </cfRule>
  </conditionalFormatting>
  <conditionalFormatting sqref="B52:E63 B51:C51 H54:I63 J55:K63 L56:M63 N57:O63 P58:Q63 R59:S63 T60:U63 V61:W63 X62:Y63 Z63:AA63 F53:G63 Z82:AA82 F72:G82 H73:I82 J74:K82 L75:M82 N76:O82 P77:Q82 R78:S82 T79:U82 V80:W82 X81:Y82 B71:E82 B70:C70 B90:E101 B89:C89 H92:I101 J93:K101 L94:M101 N95:O101 P96:Q101 R97:S101 T98:U101 V99:W101 X100:Y101 Z101:AA101 F91:G101 Z120:AA120 F110:G120 H111:I120 J112:K120 L113:M120 N114:O120 P115:Q120 R116:S120 T117:U120 V118:W120 X119:Y120 B109:E120 B108:C108 B33:E44 B32:C32 H35:I44 J36:K44 L37:M44 N38:O44 P39:Q44 R40:S44 T41:U44 V42:W44 X43:Y44 Z44:AA44 F34:G44">
    <cfRule type="expression" dxfId="598" priority="2" stopIfTrue="1">
      <formula>AND($A32&lt;&gt;"",$A33="")</formula>
    </cfRule>
    <cfRule type="expression" dxfId="597" priority="3" stopIfTrue="1">
      <formula>$A32=""</formula>
    </cfRule>
  </conditionalFormatting>
  <conditionalFormatting sqref="B50 D50:D51 F50:F52 H50:H53 J50:J54 L50:L55 N50:N56 P50:P57 R50:R58 T50:T59 V50:V60 X50:X61 Z50:Z62 AB50:AB63">
    <cfRule type="expression" dxfId="596" priority="4" stopIfTrue="1">
      <formula>AND(OR($A50="",C$49=""),$AE50&lt;&gt;"")</formula>
    </cfRule>
    <cfRule type="expression" dxfId="595" priority="5" stopIfTrue="1">
      <formula>OR($A50="",C$49="")</formula>
    </cfRule>
  </conditionalFormatting>
  <conditionalFormatting sqref="C50 E50:E51 G50:G52 I50:I53 K50:K54 M50:M55 O50:O56 Q50:Q57 S50:S58 U50:U59 W50:W60 Y50:Y61 AA50:AA62 AC50:AC63 C88 E88:E89 G88:G90 I88:I91 K88:K92 M88:M93 O88:O94 Q88:Q95 S88:S96 U88:U97 W88:W98 Y88:Y99 AA88:AA100 AC88:AC101">
    <cfRule type="expression" dxfId="594" priority="6" stopIfTrue="1">
      <formula>AND(OR($A50="",C$49=""),$AE50&lt;&gt;"")</formula>
    </cfRule>
    <cfRule type="expression" dxfId="593" priority="7" stopIfTrue="1">
      <formula>C$49=""</formula>
    </cfRule>
  </conditionalFormatting>
  <conditionalFormatting sqref="B69 F69:F71 D69:D70 H69:H72 J69:J73 L69:L74 N69:N75 P69:P76 R69:R77 T69:T78 V69:V79 X69:X80 Z69:Z81 AB69:AB82 X118">
    <cfRule type="expression" dxfId="592" priority="8" stopIfTrue="1">
      <formula>AND(OR($A69="",C$68=""),$AE69&lt;&gt;"")</formula>
    </cfRule>
    <cfRule type="expression" dxfId="591" priority="9" stopIfTrue="1">
      <formula>OR($A69="",C$68="")</formula>
    </cfRule>
  </conditionalFormatting>
  <conditionalFormatting sqref="C69 G69:G71 E69:E70 I69:I72 K69:K73 M69:M74 O69:O75 Q69:Q76 S69:S77 U69:U78 W69:W79 Y69:Y80 AA69:AA81 AC69:AC82 C107 G107:G109 E107:E108 I107:I110 K107:K111 M107:M112 O107:O113 Q107:Q114 S107:S115 U107:U116 W107:W117 Y107:Y118 AA107:AA119 AC107:AC120">
    <cfRule type="expression" dxfId="590" priority="10" stopIfTrue="1">
      <formula>AND(OR($A69="",C$68=""),$AE69&lt;&gt;"")</formula>
    </cfRule>
    <cfRule type="expression" dxfId="589" priority="11" stopIfTrue="1">
      <formula>C$68=""</formula>
    </cfRule>
  </conditionalFormatting>
  <conditionalFormatting sqref="B88 D88:D89 F88:F90 H88:H91 J88:J92 L88:L93 N88:N94 P88:P95 R88:R96 T88:T97 V88:V98 X88:X99 Z88:Z100 AB88:AB101">
    <cfRule type="expression" dxfId="588" priority="12" stopIfTrue="1">
      <formula>AND(OR($A88="",C$87=""),$AE88&lt;&gt;"")</formula>
    </cfRule>
    <cfRule type="expression" dxfId="587" priority="13" stopIfTrue="1">
      <formula>OR($A88="",C$87="")</formula>
    </cfRule>
  </conditionalFormatting>
  <conditionalFormatting sqref="B107 D107:D108 F107:F109 H107:H110 J107:J111 L107:L112 N107:N113 P107:P114 R107:R115 T107:T116 V107:V117 X107:X117 Z107:Z119 AB107:AB120">
    <cfRule type="expression" dxfId="586" priority="14" stopIfTrue="1">
      <formula>AND(OR($A107="",C$106=""),$AE107&lt;&gt;"")</formula>
    </cfRule>
    <cfRule type="expression" dxfId="585" priority="15" stopIfTrue="1">
      <formula>OR($A107="",C$106="")</formula>
    </cfRule>
  </conditionalFormatting>
  <conditionalFormatting sqref="B31 D31:D32 R31:R39 AB31:AB44 Z31:Z43 X31:X42 V31:V41 T31:T40 P31:P38 N31:N37 L31:L36 J31:J35 H31:H34 F31:F33">
    <cfRule type="expression" dxfId="584" priority="16" stopIfTrue="1">
      <formula>AND(OR($A31="",C$30=""),$AE31&lt;&gt;"")</formula>
    </cfRule>
    <cfRule type="expression" dxfId="583" priority="17" stopIfTrue="1">
      <formula>OR($A31="",C$30="")</formula>
    </cfRule>
  </conditionalFormatting>
  <conditionalFormatting sqref="C31 E31:E32 S31:S39 AC31:AC44 AA31:AA43 Y31:Y42 W31:W41 U31:U40 Q31:Q38 O31:O37 M31:M36 K31:K35 I31:I34 G31:G33">
    <cfRule type="expression" dxfId="582" priority="18" stopIfTrue="1">
      <formula>AND(OR($A31="",C$30=""),$AE31&lt;&gt;"")</formula>
    </cfRule>
    <cfRule type="expression" dxfId="581" priority="19" stopIfTrue="1">
      <formula>C$30=""</formula>
    </cfRule>
  </conditionalFormatting>
  <conditionalFormatting sqref="A31:A45 A107:A121 AE107:AE120 B106:AC106 AE88:AE101 A88:A102 B87:AC87 A69:A83 B68:AC68 AE69:AE82 AE50:AE63 B49:AC49 A50:A64 AE31:AE44 B30:AC30">
    <cfRule type="cellIs" dxfId="580" priority="20" stopIfTrue="1" operator="equal">
      <formula>""</formula>
    </cfRule>
  </conditionalFormatting>
  <hyperlinks>
    <hyperlink ref="A1" location="Anagrafica!A1" display="Torna alla scheda Anagrafica" xr:uid="{00000000-0004-0000-3F00-000000000000}"/>
  </hyperlinks>
  <pageMargins left="0.39370078740157483" right="0.39370078740157483" top="0.39370078740157483" bottom="0.78740157480314965" header="0.51181102362204722" footer="0.39370078740157483"/>
  <pageSetup paperSize="9" scale="42" orientation="portrait" r:id="rId1"/>
  <headerFooter alignWithMargins="0">
    <oddFooter>&amp;L&amp;"Arial Narrow,Normale"&amp;8&amp;D&amp;R&amp;"Arial Narrow,Normale"&amp;A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Foglio15">
    <tabColor indexed="17"/>
    <pageSetUpPr fitToPage="1"/>
  </sheetPr>
  <dimension ref="A1:AI123"/>
  <sheetViews>
    <sheetView showGridLines="0" view="pageBreakPreview" zoomScaleNormal="100" workbookViewId="0">
      <selection activeCell="U38" sqref="U38"/>
    </sheetView>
  </sheetViews>
  <sheetFormatPr defaultColWidth="9.140625" defaultRowHeight="12.75" x14ac:dyDescent="0.2"/>
  <cols>
    <col min="1" max="2" width="3.85546875" style="3" customWidth="1"/>
    <col min="3" max="3" width="3.85546875" style="5" bestFit="1" customWidth="1"/>
    <col min="4" max="4" width="3.140625" style="3" customWidth="1"/>
    <col min="5" max="31" width="3" style="3" customWidth="1"/>
    <col min="32" max="32" width="2.42578125" style="3" customWidth="1"/>
    <col min="33" max="33" width="3.5703125" style="26" customWidth="1"/>
    <col min="34" max="35" width="10.85546875" style="3" customWidth="1"/>
    <col min="36" max="43" width="3" style="3" customWidth="1"/>
    <col min="44" max="44" width="3.140625" style="3" customWidth="1"/>
    <col min="45" max="16384" width="9.140625" style="3"/>
  </cols>
  <sheetData>
    <row r="1" spans="1:35" ht="26.25" customHeight="1" x14ac:dyDescent="0.2">
      <c r="A1" s="353" t="s">
        <v>21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</row>
    <row r="2" spans="1:35" s="30" customFormat="1" ht="13.5" x14ac:dyDescent="0.25">
      <c r="A2" s="45" t="s">
        <v>16</v>
      </c>
      <c r="B2" s="46"/>
      <c r="C2" s="47"/>
      <c r="D2" s="48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9"/>
      <c r="AH2" s="49"/>
      <c r="AI2" s="49"/>
    </row>
    <row r="3" spans="1:35" s="31" customFormat="1" ht="13.5" x14ac:dyDescent="0.25">
      <c r="A3" s="50"/>
      <c r="B3" s="50"/>
      <c r="C3" s="51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</row>
    <row r="4" spans="1:35" s="9" customFormat="1" ht="6" customHeight="1" x14ac:dyDescent="0.3">
      <c r="A4" s="52"/>
      <c r="B4" s="52"/>
      <c r="C4" s="53"/>
      <c r="D4" s="54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</row>
    <row r="5" spans="1:35" s="9" customFormat="1" ht="39.75" customHeight="1" x14ac:dyDescent="0.3">
      <c r="A5" s="411" t="str">
        <f>IF(Anagrafica!A3&lt;&gt;"",Anagrafica!A3,"")</f>
        <v>CDC ___/______/______ ANNO_______ (agg. P se plurien.) 
TITOLO DEL CDC______________________________</v>
      </c>
      <c r="B5" s="411"/>
      <c r="C5" s="411"/>
      <c r="D5" s="411"/>
      <c r="E5" s="411"/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  <c r="Q5" s="411"/>
      <c r="R5" s="411"/>
      <c r="S5" s="411"/>
      <c r="T5" s="411"/>
      <c r="U5" s="411"/>
      <c r="V5" s="411"/>
      <c r="W5" s="411"/>
      <c r="X5" s="411"/>
      <c r="Y5" s="411"/>
      <c r="Z5" s="411"/>
      <c r="AA5" s="411"/>
      <c r="AB5" s="411"/>
      <c r="AC5" s="411"/>
      <c r="AD5" s="411"/>
      <c r="AE5" s="411"/>
      <c r="AF5" s="411"/>
      <c r="AG5" s="411"/>
      <c r="AH5" s="411"/>
      <c r="AI5" s="411"/>
    </row>
    <row r="6" spans="1:35" s="9" customFormat="1" ht="20.25" x14ac:dyDescent="0.3">
      <c r="A6" s="33"/>
      <c r="B6" s="33"/>
      <c r="C6" s="58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</row>
    <row r="7" spans="1:35" s="9" customFormat="1" ht="20.25" x14ac:dyDescent="0.3">
      <c r="C7" s="10"/>
      <c r="D7" s="11"/>
    </row>
    <row r="8" spans="1:35" s="1" customFormat="1" ht="18.75" x14ac:dyDescent="0.3">
      <c r="A8" s="354" t="str">
        <f>"Criterio: "&amp; Anagrafica!A69&amp;" - "&amp;Anagrafica!B69</f>
        <v xml:space="preserve">Criterio:  - </v>
      </c>
      <c r="B8" s="354"/>
      <c r="C8" s="354"/>
      <c r="D8" s="354"/>
      <c r="E8" s="354"/>
      <c r="F8" s="354"/>
      <c r="G8" s="354"/>
      <c r="H8" s="354"/>
      <c r="I8" s="354"/>
      <c r="J8" s="354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4"/>
      <c r="Y8" s="354"/>
      <c r="Z8" s="354"/>
      <c r="AA8" s="354"/>
      <c r="AB8" s="354"/>
      <c r="AC8" s="354"/>
      <c r="AD8" s="354"/>
      <c r="AE8" s="354"/>
      <c r="AF8" s="354"/>
      <c r="AG8" s="354"/>
      <c r="AH8" s="65" t="s">
        <v>3</v>
      </c>
      <c r="AI8" s="80" t="str">
        <f>IF(+Anagrafica!C69&lt;&gt;"",Anagrafica!C69,"")</f>
        <v/>
      </c>
    </row>
    <row r="9" spans="1:35" s="1" customFormat="1" ht="24" customHeight="1" x14ac:dyDescent="0.3">
      <c r="A9" s="416"/>
      <c r="B9" s="416"/>
      <c r="C9" s="416"/>
      <c r="D9" s="416"/>
      <c r="E9" s="416"/>
      <c r="F9" s="416"/>
      <c r="G9" s="416"/>
      <c r="H9" s="416"/>
      <c r="I9" s="416"/>
      <c r="J9" s="416"/>
      <c r="K9" s="416"/>
      <c r="L9" s="416"/>
      <c r="M9" s="416"/>
      <c r="N9" s="416"/>
      <c r="O9" s="416"/>
      <c r="P9" s="416"/>
      <c r="Q9" s="416"/>
      <c r="R9" s="416"/>
      <c r="S9" s="416"/>
      <c r="T9" s="416"/>
      <c r="U9" s="416"/>
      <c r="V9" s="416"/>
      <c r="W9" s="416"/>
      <c r="X9" s="416"/>
      <c r="Y9" s="416"/>
      <c r="Z9" s="416"/>
      <c r="AA9" s="416"/>
      <c r="AB9" s="416"/>
      <c r="AC9" s="416"/>
      <c r="AD9" s="416"/>
      <c r="AE9" s="416"/>
      <c r="AF9" s="416"/>
      <c r="AG9" s="416"/>
      <c r="AH9" s="65"/>
      <c r="AI9" s="81"/>
    </row>
    <row r="10" spans="1:35" ht="18" x14ac:dyDescent="0.25">
      <c r="B10" s="1"/>
      <c r="D10" s="1"/>
      <c r="AB10" s="4"/>
      <c r="AC10" s="4"/>
      <c r="AD10" s="4"/>
      <c r="AE10" s="4"/>
    </row>
    <row r="11" spans="1:35" ht="29.25" customHeight="1" x14ac:dyDescent="0.2">
      <c r="A11" s="385" t="s">
        <v>17</v>
      </c>
      <c r="B11" s="385"/>
      <c r="C11" s="385"/>
      <c r="D11" s="385"/>
      <c r="E11" s="385"/>
      <c r="F11" s="385"/>
      <c r="G11" s="385"/>
      <c r="H11" s="385"/>
      <c r="I11" s="385"/>
      <c r="J11" s="385"/>
      <c r="K11" s="385"/>
      <c r="L11" s="385"/>
      <c r="M11" s="385"/>
      <c r="N11" s="385"/>
      <c r="O11" s="385"/>
      <c r="P11" s="385"/>
      <c r="Q11" s="385"/>
      <c r="R11" s="385"/>
      <c r="S11" s="385"/>
      <c r="T11" s="385" t="s">
        <v>23</v>
      </c>
      <c r="U11" s="385"/>
      <c r="V11" s="385"/>
      <c r="W11" s="385"/>
      <c r="X11" s="385" t="s">
        <v>25</v>
      </c>
      <c r="Y11" s="385"/>
      <c r="Z11" s="385"/>
      <c r="AA11" s="385"/>
      <c r="AB11" s="385" t="s">
        <v>24</v>
      </c>
      <c r="AC11" s="385"/>
      <c r="AD11" s="385"/>
      <c r="AE11" s="385"/>
      <c r="AF11" s="26"/>
      <c r="AI11" s="21" t="s">
        <v>19</v>
      </c>
    </row>
    <row r="12" spans="1:35" ht="16.5" x14ac:dyDescent="0.3">
      <c r="A12" s="61" t="str">
        <f>IF($AI$8&lt;&gt;"",IF(Anagrafica!A99&lt;&gt;"",Anagrafica!A99,""),"")</f>
        <v/>
      </c>
      <c r="B12" s="409" t="str">
        <f>IF(A12&lt;&gt;"",IF(Anagrafica!B99&lt;&gt;"",Anagrafica!B99,""),"")</f>
        <v/>
      </c>
      <c r="C12" s="409"/>
      <c r="D12" s="409"/>
      <c r="E12" s="409"/>
      <c r="F12" s="409"/>
      <c r="G12" s="409"/>
      <c r="H12" s="409"/>
      <c r="I12" s="409"/>
      <c r="J12" s="409"/>
      <c r="K12" s="409"/>
      <c r="L12" s="409"/>
      <c r="M12" s="409"/>
      <c r="N12" s="409"/>
      <c r="O12" s="409"/>
      <c r="P12" s="409"/>
      <c r="Q12" s="409"/>
      <c r="R12" s="409"/>
      <c r="S12" s="410"/>
      <c r="T12" s="372" t="str">
        <f>IF(A12&lt;&gt;"",IF(AI31&lt;&gt;"",AI31,0)+IF(AI50&lt;&gt;"",AI50,0)+IF(AI69&lt;&gt;"",AI69,0)+IF(AI88&lt;&gt;"",AI88,0)+IF(AI107&lt;&gt;"",AI107,0),"")</f>
        <v/>
      </c>
      <c r="U12" s="373"/>
      <c r="V12" s="373"/>
      <c r="W12" s="373"/>
      <c r="X12" s="372" t="str">
        <f>IF(T12&lt;&gt;"",ROUND(T12/COUNTA(Anagrafica!$B$89:$C$93),3),"")</f>
        <v/>
      </c>
      <c r="Y12" s="373"/>
      <c r="Z12" s="373"/>
      <c r="AA12" s="390"/>
      <c r="AB12" s="372" t="str">
        <f>IF(T12="","",IF(T12&gt;0,ROUND(X12/LARGE($X$12:$AA$26,1),3),0))</f>
        <v/>
      </c>
      <c r="AC12" s="373"/>
      <c r="AD12" s="373"/>
      <c r="AE12" s="390"/>
      <c r="AF12" s="94"/>
      <c r="AG12" s="94"/>
      <c r="AH12" s="95"/>
      <c r="AI12" s="85" t="str">
        <f t="shared" ref="AI12:AI26" si="0">IF(AB12&lt;&gt;"",IF(AB12&gt;0,ROUND(AB12*IF($AI$9&lt;&gt;"",$AI$9,$AI$8),3),0),"")</f>
        <v/>
      </c>
    </row>
    <row r="13" spans="1:35" ht="16.5" x14ac:dyDescent="0.3">
      <c r="A13" s="62" t="str">
        <f>IF($AI$8&lt;&gt;"",IF(Anagrafica!A100&lt;&gt;"",Anagrafica!A100,""),"")</f>
        <v/>
      </c>
      <c r="B13" s="374" t="str">
        <f>IF(A13&lt;&gt;"",IF(Anagrafica!B100&lt;&gt;"",Anagrafica!B100,""),"")</f>
        <v/>
      </c>
      <c r="C13" s="374"/>
      <c r="D13" s="374"/>
      <c r="E13" s="374"/>
      <c r="F13" s="374"/>
      <c r="G13" s="374"/>
      <c r="H13" s="374"/>
      <c r="I13" s="374"/>
      <c r="J13" s="374"/>
      <c r="K13" s="374"/>
      <c r="L13" s="374"/>
      <c r="M13" s="374"/>
      <c r="N13" s="374"/>
      <c r="O13" s="374"/>
      <c r="P13" s="374"/>
      <c r="Q13" s="374"/>
      <c r="R13" s="374"/>
      <c r="S13" s="376"/>
      <c r="T13" s="401" t="str">
        <f t="shared" ref="T13:T26" si="1">IF(A13&lt;&gt;"",IF(AI32&lt;&gt;"",AI32,0)+IF(AI51&lt;&gt;"",AI51,0)+IF(AI70&lt;&gt;"",AI70,0)+IF(AI89&lt;&gt;"",AI89,0)+IF(AI108&lt;&gt;"",AI108,0),"")</f>
        <v/>
      </c>
      <c r="U13" s="402"/>
      <c r="V13" s="402"/>
      <c r="W13" s="402"/>
      <c r="X13" s="401" t="str">
        <f>IF(T13&lt;&gt;"",ROUND(T13/COUNTA(Anagrafica!$B$89:$C$93),3),"")</f>
        <v/>
      </c>
      <c r="Y13" s="402"/>
      <c r="Z13" s="402"/>
      <c r="AA13" s="403"/>
      <c r="AB13" s="401" t="str">
        <f t="shared" ref="AB13:AB26" si="2">IF(T13="","",IF(T13&gt;0,ROUND(X13/LARGE($X$12:$AA$26,1),3),0))</f>
        <v/>
      </c>
      <c r="AC13" s="402"/>
      <c r="AD13" s="402"/>
      <c r="AE13" s="403"/>
      <c r="AF13" s="96"/>
      <c r="AG13" s="96"/>
      <c r="AH13" s="97"/>
      <c r="AI13" s="86" t="str">
        <f t="shared" si="0"/>
        <v/>
      </c>
    </row>
    <row r="14" spans="1:35" ht="16.5" x14ac:dyDescent="0.3">
      <c r="A14" s="62" t="str">
        <f>IF($AI$8&lt;&gt;"",IF(Anagrafica!A101&lt;&gt;"",Anagrafica!A101,""),"")</f>
        <v/>
      </c>
      <c r="B14" s="374" t="str">
        <f>IF(A14&lt;&gt;"",IF(Anagrafica!B101&lt;&gt;"",Anagrafica!B101,""),"")</f>
        <v/>
      </c>
      <c r="C14" s="374"/>
      <c r="D14" s="374"/>
      <c r="E14" s="374"/>
      <c r="F14" s="374"/>
      <c r="G14" s="374"/>
      <c r="H14" s="374"/>
      <c r="I14" s="374"/>
      <c r="J14" s="374"/>
      <c r="K14" s="374"/>
      <c r="L14" s="374"/>
      <c r="M14" s="374"/>
      <c r="N14" s="374"/>
      <c r="O14" s="374"/>
      <c r="P14" s="374"/>
      <c r="Q14" s="374"/>
      <c r="R14" s="374"/>
      <c r="S14" s="376"/>
      <c r="T14" s="401" t="str">
        <f t="shared" si="1"/>
        <v/>
      </c>
      <c r="U14" s="402"/>
      <c r="V14" s="402"/>
      <c r="W14" s="402"/>
      <c r="X14" s="401" t="str">
        <f>IF(T14&lt;&gt;"",ROUND(T14/COUNTA(Anagrafica!$B$89:$C$93),3),"")</f>
        <v/>
      </c>
      <c r="Y14" s="402"/>
      <c r="Z14" s="402"/>
      <c r="AA14" s="403"/>
      <c r="AB14" s="401" t="str">
        <f t="shared" si="2"/>
        <v/>
      </c>
      <c r="AC14" s="402"/>
      <c r="AD14" s="402"/>
      <c r="AE14" s="403"/>
      <c r="AF14" s="96"/>
      <c r="AG14" s="96"/>
      <c r="AH14" s="97"/>
      <c r="AI14" s="86" t="str">
        <f t="shared" si="0"/>
        <v/>
      </c>
    </row>
    <row r="15" spans="1:35" ht="16.5" x14ac:dyDescent="0.3">
      <c r="A15" s="62" t="str">
        <f>IF($AI$8&lt;&gt;"",IF(Anagrafica!A102&lt;&gt;"",Anagrafica!A102,""),"")</f>
        <v/>
      </c>
      <c r="B15" s="374" t="str">
        <f>IF(A15&lt;&gt;"",IF(Anagrafica!B102&lt;&gt;"",Anagrafica!B102,""),"")</f>
        <v/>
      </c>
      <c r="C15" s="374"/>
      <c r="D15" s="374"/>
      <c r="E15" s="374"/>
      <c r="F15" s="374"/>
      <c r="G15" s="374"/>
      <c r="H15" s="374"/>
      <c r="I15" s="374"/>
      <c r="J15" s="374"/>
      <c r="K15" s="374"/>
      <c r="L15" s="374"/>
      <c r="M15" s="374"/>
      <c r="N15" s="374"/>
      <c r="O15" s="374"/>
      <c r="P15" s="374"/>
      <c r="Q15" s="374"/>
      <c r="R15" s="374"/>
      <c r="S15" s="376"/>
      <c r="T15" s="401" t="str">
        <f t="shared" si="1"/>
        <v/>
      </c>
      <c r="U15" s="402"/>
      <c r="V15" s="402"/>
      <c r="W15" s="402"/>
      <c r="X15" s="401" t="str">
        <f>IF(T15&lt;&gt;"",ROUND(T15/COUNTA(Anagrafica!$B$89:$C$93),3),"")</f>
        <v/>
      </c>
      <c r="Y15" s="402"/>
      <c r="Z15" s="402"/>
      <c r="AA15" s="403"/>
      <c r="AB15" s="401" t="str">
        <f t="shared" si="2"/>
        <v/>
      </c>
      <c r="AC15" s="402"/>
      <c r="AD15" s="402"/>
      <c r="AE15" s="403"/>
      <c r="AF15" s="96"/>
      <c r="AG15" s="96"/>
      <c r="AH15" s="97"/>
      <c r="AI15" s="86" t="str">
        <f t="shared" si="0"/>
        <v/>
      </c>
    </row>
    <row r="16" spans="1:35" ht="16.5" x14ac:dyDescent="0.3">
      <c r="A16" s="62" t="str">
        <f>IF($AI$8&lt;&gt;"",IF(Anagrafica!A103&lt;&gt;"",Anagrafica!A103,""),"")</f>
        <v/>
      </c>
      <c r="B16" s="374" t="str">
        <f>IF(A16&lt;&gt;"",IF(Anagrafica!B103&lt;&gt;"",Anagrafica!B103,""),"")</f>
        <v/>
      </c>
      <c r="C16" s="374"/>
      <c r="D16" s="374"/>
      <c r="E16" s="374"/>
      <c r="F16" s="374"/>
      <c r="G16" s="374"/>
      <c r="H16" s="374"/>
      <c r="I16" s="374"/>
      <c r="J16" s="374"/>
      <c r="K16" s="374"/>
      <c r="L16" s="374"/>
      <c r="M16" s="374"/>
      <c r="N16" s="374"/>
      <c r="O16" s="374"/>
      <c r="P16" s="374"/>
      <c r="Q16" s="374"/>
      <c r="R16" s="374"/>
      <c r="S16" s="376"/>
      <c r="T16" s="401" t="str">
        <f t="shared" si="1"/>
        <v/>
      </c>
      <c r="U16" s="402"/>
      <c r="V16" s="402"/>
      <c r="W16" s="402"/>
      <c r="X16" s="401" t="str">
        <f>IF(T16&lt;&gt;"",ROUND(T16/COUNTA(Anagrafica!$B$89:$C$93),3),"")</f>
        <v/>
      </c>
      <c r="Y16" s="402"/>
      <c r="Z16" s="402"/>
      <c r="AA16" s="403"/>
      <c r="AB16" s="401" t="str">
        <f t="shared" si="2"/>
        <v/>
      </c>
      <c r="AC16" s="402"/>
      <c r="AD16" s="402"/>
      <c r="AE16" s="403"/>
      <c r="AF16" s="96"/>
      <c r="AG16" s="96"/>
      <c r="AH16" s="97"/>
      <c r="AI16" s="86" t="str">
        <f t="shared" si="0"/>
        <v/>
      </c>
    </row>
    <row r="17" spans="1:35" ht="16.5" x14ac:dyDescent="0.3">
      <c r="A17" s="62" t="str">
        <f>IF($AI$8&lt;&gt;"",IF(Anagrafica!A104&lt;&gt;"",Anagrafica!A104,""),"")</f>
        <v/>
      </c>
      <c r="B17" s="374" t="str">
        <f>IF(A17&lt;&gt;"",IF(Anagrafica!B104&lt;&gt;"",Anagrafica!B104,""),"")</f>
        <v/>
      </c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4"/>
      <c r="N17" s="374"/>
      <c r="O17" s="374"/>
      <c r="P17" s="374"/>
      <c r="Q17" s="374"/>
      <c r="R17" s="374"/>
      <c r="S17" s="376"/>
      <c r="T17" s="401" t="str">
        <f t="shared" si="1"/>
        <v/>
      </c>
      <c r="U17" s="402"/>
      <c r="V17" s="402"/>
      <c r="W17" s="402"/>
      <c r="X17" s="401" t="str">
        <f>IF(T17&lt;&gt;"",ROUND(T17/COUNTA(Anagrafica!$B$89:$C$93),3),"")</f>
        <v/>
      </c>
      <c r="Y17" s="402"/>
      <c r="Z17" s="402"/>
      <c r="AA17" s="403"/>
      <c r="AB17" s="401" t="str">
        <f t="shared" si="2"/>
        <v/>
      </c>
      <c r="AC17" s="402"/>
      <c r="AD17" s="402"/>
      <c r="AE17" s="403"/>
      <c r="AF17" s="96"/>
      <c r="AG17" s="96"/>
      <c r="AH17" s="97"/>
      <c r="AI17" s="86" t="str">
        <f t="shared" si="0"/>
        <v/>
      </c>
    </row>
    <row r="18" spans="1:35" ht="16.5" x14ac:dyDescent="0.3">
      <c r="A18" s="62" t="str">
        <f>IF($AI$8&lt;&gt;"",IF(Anagrafica!A105&lt;&gt;"",Anagrafica!A105,""),"")</f>
        <v/>
      </c>
      <c r="B18" s="374" t="str">
        <f>IF(A18&lt;&gt;"",IF(Anagrafica!B105&lt;&gt;"",Anagrafica!B105,""),"")</f>
        <v/>
      </c>
      <c r="C18" s="374"/>
      <c r="D18" s="374"/>
      <c r="E18" s="374"/>
      <c r="F18" s="374"/>
      <c r="G18" s="374"/>
      <c r="H18" s="374"/>
      <c r="I18" s="374"/>
      <c r="J18" s="374"/>
      <c r="K18" s="374"/>
      <c r="L18" s="374"/>
      <c r="M18" s="374"/>
      <c r="N18" s="374"/>
      <c r="O18" s="374"/>
      <c r="P18" s="374"/>
      <c r="Q18" s="374"/>
      <c r="R18" s="374"/>
      <c r="S18" s="376"/>
      <c r="T18" s="401" t="str">
        <f t="shared" si="1"/>
        <v/>
      </c>
      <c r="U18" s="402"/>
      <c r="V18" s="402"/>
      <c r="W18" s="402"/>
      <c r="X18" s="401" t="str">
        <f>IF(T18&lt;&gt;"",ROUND(T18/COUNTA(Anagrafica!$B$89:$C$93),3),"")</f>
        <v/>
      </c>
      <c r="Y18" s="402"/>
      <c r="Z18" s="402"/>
      <c r="AA18" s="403"/>
      <c r="AB18" s="401" t="str">
        <f t="shared" si="2"/>
        <v/>
      </c>
      <c r="AC18" s="402"/>
      <c r="AD18" s="402"/>
      <c r="AE18" s="403"/>
      <c r="AF18" s="96"/>
      <c r="AG18" s="96"/>
      <c r="AH18" s="97"/>
      <c r="AI18" s="86" t="str">
        <f t="shared" si="0"/>
        <v/>
      </c>
    </row>
    <row r="19" spans="1:35" ht="16.5" x14ac:dyDescent="0.3">
      <c r="A19" s="62" t="str">
        <f>IF($AI$8&lt;&gt;"",IF(Anagrafica!A106&lt;&gt;"",Anagrafica!A106,""),"")</f>
        <v/>
      </c>
      <c r="B19" s="374" t="str">
        <f>IF(A19&lt;&gt;"",IF(Anagrafica!B106&lt;&gt;"",Anagrafica!B106,""),"")</f>
        <v/>
      </c>
      <c r="C19" s="374"/>
      <c r="D19" s="374"/>
      <c r="E19" s="374"/>
      <c r="F19" s="374"/>
      <c r="G19" s="374"/>
      <c r="H19" s="374"/>
      <c r="I19" s="374"/>
      <c r="J19" s="374"/>
      <c r="K19" s="374"/>
      <c r="L19" s="374"/>
      <c r="M19" s="374"/>
      <c r="N19" s="374"/>
      <c r="O19" s="374"/>
      <c r="P19" s="374"/>
      <c r="Q19" s="374"/>
      <c r="R19" s="374"/>
      <c r="S19" s="376"/>
      <c r="T19" s="401" t="str">
        <f t="shared" si="1"/>
        <v/>
      </c>
      <c r="U19" s="402"/>
      <c r="V19" s="402"/>
      <c r="W19" s="402"/>
      <c r="X19" s="401" t="str">
        <f>IF(T19&lt;&gt;"",ROUND(T19/COUNTA(Anagrafica!$B$89:$C$93),3),"")</f>
        <v/>
      </c>
      <c r="Y19" s="402"/>
      <c r="Z19" s="402"/>
      <c r="AA19" s="403"/>
      <c r="AB19" s="401" t="str">
        <f t="shared" si="2"/>
        <v/>
      </c>
      <c r="AC19" s="402"/>
      <c r="AD19" s="402"/>
      <c r="AE19" s="403"/>
      <c r="AF19" s="96"/>
      <c r="AG19" s="96"/>
      <c r="AH19" s="97"/>
      <c r="AI19" s="86" t="str">
        <f t="shared" si="0"/>
        <v/>
      </c>
    </row>
    <row r="20" spans="1:35" ht="16.5" x14ac:dyDescent="0.3">
      <c r="A20" s="62" t="str">
        <f>IF($AI$8&lt;&gt;"",IF(Anagrafica!A107&lt;&gt;"",Anagrafica!A107,""),"")</f>
        <v/>
      </c>
      <c r="B20" s="374" t="str">
        <f>IF(A20&lt;&gt;"",IF(Anagrafica!B107&lt;&gt;"",Anagrafica!B107,""),"")</f>
        <v/>
      </c>
      <c r="C20" s="374"/>
      <c r="D20" s="374"/>
      <c r="E20" s="374"/>
      <c r="F20" s="374"/>
      <c r="G20" s="374"/>
      <c r="H20" s="374"/>
      <c r="I20" s="374"/>
      <c r="J20" s="374"/>
      <c r="K20" s="374"/>
      <c r="L20" s="374"/>
      <c r="M20" s="374"/>
      <c r="N20" s="374"/>
      <c r="O20" s="374"/>
      <c r="P20" s="374"/>
      <c r="Q20" s="374"/>
      <c r="R20" s="374"/>
      <c r="S20" s="376"/>
      <c r="T20" s="401" t="str">
        <f t="shared" si="1"/>
        <v/>
      </c>
      <c r="U20" s="402"/>
      <c r="V20" s="402"/>
      <c r="W20" s="402"/>
      <c r="X20" s="401" t="str">
        <f>IF(T20&lt;&gt;"",ROUND(T20/COUNTA(Anagrafica!$B$89:$C$93),3),"")</f>
        <v/>
      </c>
      <c r="Y20" s="402"/>
      <c r="Z20" s="402"/>
      <c r="AA20" s="403"/>
      <c r="AB20" s="401" t="str">
        <f t="shared" si="2"/>
        <v/>
      </c>
      <c r="AC20" s="402"/>
      <c r="AD20" s="402"/>
      <c r="AE20" s="403"/>
      <c r="AF20" s="96"/>
      <c r="AG20" s="96"/>
      <c r="AH20" s="97"/>
      <c r="AI20" s="86" t="str">
        <f t="shared" si="0"/>
        <v/>
      </c>
    </row>
    <row r="21" spans="1:35" ht="16.5" x14ac:dyDescent="0.3">
      <c r="A21" s="62" t="str">
        <f>IF($AI$8&lt;&gt;"",IF(Anagrafica!A108&lt;&gt;"",Anagrafica!A108,""),"")</f>
        <v/>
      </c>
      <c r="B21" s="374" t="str">
        <f>IF(A21&lt;&gt;"",IF(Anagrafica!B108&lt;&gt;"",Anagrafica!B108,""),"")</f>
        <v/>
      </c>
      <c r="C21" s="374"/>
      <c r="D21" s="374"/>
      <c r="E21" s="374"/>
      <c r="F21" s="374"/>
      <c r="G21" s="374"/>
      <c r="H21" s="374"/>
      <c r="I21" s="374"/>
      <c r="J21" s="374"/>
      <c r="K21" s="374"/>
      <c r="L21" s="374"/>
      <c r="M21" s="374"/>
      <c r="N21" s="374"/>
      <c r="O21" s="374"/>
      <c r="P21" s="374"/>
      <c r="Q21" s="374"/>
      <c r="R21" s="374"/>
      <c r="S21" s="376"/>
      <c r="T21" s="401" t="str">
        <f t="shared" si="1"/>
        <v/>
      </c>
      <c r="U21" s="402"/>
      <c r="V21" s="402"/>
      <c r="W21" s="402"/>
      <c r="X21" s="401" t="str">
        <f>IF(T21&lt;&gt;"",ROUND(T21/COUNTA(Anagrafica!$B$89:$C$93),3),"")</f>
        <v/>
      </c>
      <c r="Y21" s="402"/>
      <c r="Z21" s="402"/>
      <c r="AA21" s="403"/>
      <c r="AB21" s="401" t="str">
        <f t="shared" si="2"/>
        <v/>
      </c>
      <c r="AC21" s="402"/>
      <c r="AD21" s="402"/>
      <c r="AE21" s="403"/>
      <c r="AF21" s="96"/>
      <c r="AG21" s="96"/>
      <c r="AH21" s="97"/>
      <c r="AI21" s="86" t="str">
        <f t="shared" si="0"/>
        <v/>
      </c>
    </row>
    <row r="22" spans="1:35" ht="16.5" x14ac:dyDescent="0.3">
      <c r="A22" s="62" t="str">
        <f>IF($AI$8&lt;&gt;"",IF(Anagrafica!A109&lt;&gt;"",Anagrafica!A109,""),"")</f>
        <v/>
      </c>
      <c r="B22" s="374" t="str">
        <f>IF(A22&lt;&gt;"",IF(Anagrafica!B109&lt;&gt;"",Anagrafica!B109,""),"")</f>
        <v/>
      </c>
      <c r="C22" s="374"/>
      <c r="D22" s="374"/>
      <c r="E22" s="374"/>
      <c r="F22" s="374"/>
      <c r="G22" s="374"/>
      <c r="H22" s="374"/>
      <c r="I22" s="374"/>
      <c r="J22" s="374"/>
      <c r="K22" s="374"/>
      <c r="L22" s="374"/>
      <c r="M22" s="374"/>
      <c r="N22" s="374"/>
      <c r="O22" s="374"/>
      <c r="P22" s="374"/>
      <c r="Q22" s="374"/>
      <c r="R22" s="374"/>
      <c r="S22" s="376"/>
      <c r="T22" s="401" t="str">
        <f t="shared" si="1"/>
        <v/>
      </c>
      <c r="U22" s="402"/>
      <c r="V22" s="402"/>
      <c r="W22" s="402"/>
      <c r="X22" s="401" t="str">
        <f>IF(T22&lt;&gt;"",ROUND(T22/COUNTA(Anagrafica!$B$89:$C$93),3),"")</f>
        <v/>
      </c>
      <c r="Y22" s="402"/>
      <c r="Z22" s="402"/>
      <c r="AA22" s="403"/>
      <c r="AB22" s="401" t="str">
        <f t="shared" si="2"/>
        <v/>
      </c>
      <c r="AC22" s="402"/>
      <c r="AD22" s="402"/>
      <c r="AE22" s="403"/>
      <c r="AF22" s="96"/>
      <c r="AG22" s="96"/>
      <c r="AH22" s="97"/>
      <c r="AI22" s="86" t="str">
        <f t="shared" si="0"/>
        <v/>
      </c>
    </row>
    <row r="23" spans="1:35" ht="16.5" x14ac:dyDescent="0.3">
      <c r="A23" s="62" t="str">
        <f>IF($AI$8&lt;&gt;"",IF(Anagrafica!A110&lt;&gt;"",Anagrafica!A110,""),"")</f>
        <v/>
      </c>
      <c r="B23" s="374" t="str">
        <f>IF(A23&lt;&gt;"",IF(Anagrafica!B110&lt;&gt;"",Anagrafica!B110,""),"")</f>
        <v/>
      </c>
      <c r="C23" s="374"/>
      <c r="D23" s="374"/>
      <c r="E23" s="374"/>
      <c r="F23" s="374"/>
      <c r="G23" s="374"/>
      <c r="H23" s="374"/>
      <c r="I23" s="374"/>
      <c r="J23" s="374"/>
      <c r="K23" s="374"/>
      <c r="L23" s="374"/>
      <c r="M23" s="374"/>
      <c r="N23" s="374"/>
      <c r="O23" s="374"/>
      <c r="P23" s="374"/>
      <c r="Q23" s="374"/>
      <c r="R23" s="374"/>
      <c r="S23" s="376"/>
      <c r="T23" s="401" t="str">
        <f t="shared" si="1"/>
        <v/>
      </c>
      <c r="U23" s="402"/>
      <c r="V23" s="402"/>
      <c r="W23" s="402"/>
      <c r="X23" s="401" t="str">
        <f>IF(T23&lt;&gt;"",ROUND(T23/COUNTA(Anagrafica!$B$89:$C$93),3),"")</f>
        <v/>
      </c>
      <c r="Y23" s="402"/>
      <c r="Z23" s="402"/>
      <c r="AA23" s="403"/>
      <c r="AB23" s="401" t="str">
        <f t="shared" si="2"/>
        <v/>
      </c>
      <c r="AC23" s="402"/>
      <c r="AD23" s="402"/>
      <c r="AE23" s="403"/>
      <c r="AF23" s="96"/>
      <c r="AG23" s="96"/>
      <c r="AH23" s="97"/>
      <c r="AI23" s="86" t="str">
        <f t="shared" si="0"/>
        <v/>
      </c>
    </row>
    <row r="24" spans="1:35" ht="16.5" x14ac:dyDescent="0.3">
      <c r="A24" s="62" t="str">
        <f>IF($AI$8&lt;&gt;"",IF(Anagrafica!A111&lt;&gt;"",Anagrafica!A111,""),"")</f>
        <v/>
      </c>
      <c r="B24" s="374" t="str">
        <f>IF(A24&lt;&gt;"",IF(Anagrafica!B111&lt;&gt;"",Anagrafica!B111,""),"")</f>
        <v/>
      </c>
      <c r="C24" s="374"/>
      <c r="D24" s="374"/>
      <c r="E24" s="374"/>
      <c r="F24" s="374"/>
      <c r="G24" s="374"/>
      <c r="H24" s="374"/>
      <c r="I24" s="374"/>
      <c r="J24" s="374"/>
      <c r="K24" s="374"/>
      <c r="L24" s="374"/>
      <c r="M24" s="374"/>
      <c r="N24" s="374"/>
      <c r="O24" s="374"/>
      <c r="P24" s="374"/>
      <c r="Q24" s="374"/>
      <c r="R24" s="374"/>
      <c r="S24" s="376"/>
      <c r="T24" s="401" t="str">
        <f t="shared" si="1"/>
        <v/>
      </c>
      <c r="U24" s="402"/>
      <c r="V24" s="402"/>
      <c r="W24" s="402"/>
      <c r="X24" s="401" t="str">
        <f>IF(T24&lt;&gt;"",ROUND(T24/COUNTA(Anagrafica!$B$89:$C$93),3),"")</f>
        <v/>
      </c>
      <c r="Y24" s="402"/>
      <c r="Z24" s="402"/>
      <c r="AA24" s="403"/>
      <c r="AB24" s="401" t="str">
        <f t="shared" si="2"/>
        <v/>
      </c>
      <c r="AC24" s="402"/>
      <c r="AD24" s="402"/>
      <c r="AE24" s="403"/>
      <c r="AF24" s="96"/>
      <c r="AG24" s="96"/>
      <c r="AH24" s="97"/>
      <c r="AI24" s="86" t="str">
        <f t="shared" si="0"/>
        <v/>
      </c>
    </row>
    <row r="25" spans="1:35" ht="16.5" x14ac:dyDescent="0.3">
      <c r="A25" s="62" t="str">
        <f>IF($AI$8&lt;&gt;"",IF(Anagrafica!A112&lt;&gt;"",Anagrafica!A112,""),"")</f>
        <v/>
      </c>
      <c r="B25" s="374" t="str">
        <f>IF(A25&lt;&gt;"",IF(Anagrafica!B112&lt;&gt;"",Anagrafica!B112,""),"")</f>
        <v/>
      </c>
      <c r="C25" s="374"/>
      <c r="D25" s="374"/>
      <c r="E25" s="374"/>
      <c r="F25" s="374"/>
      <c r="G25" s="374"/>
      <c r="H25" s="374"/>
      <c r="I25" s="374"/>
      <c r="J25" s="374"/>
      <c r="K25" s="374"/>
      <c r="L25" s="374"/>
      <c r="M25" s="374"/>
      <c r="N25" s="374"/>
      <c r="O25" s="374"/>
      <c r="P25" s="374"/>
      <c r="Q25" s="374"/>
      <c r="R25" s="374"/>
      <c r="S25" s="376"/>
      <c r="T25" s="401" t="str">
        <f t="shared" si="1"/>
        <v/>
      </c>
      <c r="U25" s="402"/>
      <c r="V25" s="402"/>
      <c r="W25" s="402"/>
      <c r="X25" s="401" t="str">
        <f>IF(T25&lt;&gt;"",ROUND(T25/COUNTA(Anagrafica!$B$89:$C$93),3),"")</f>
        <v/>
      </c>
      <c r="Y25" s="402"/>
      <c r="Z25" s="402"/>
      <c r="AA25" s="403"/>
      <c r="AB25" s="401" t="str">
        <f t="shared" si="2"/>
        <v/>
      </c>
      <c r="AC25" s="402"/>
      <c r="AD25" s="402"/>
      <c r="AE25" s="403"/>
      <c r="AF25" s="96"/>
      <c r="AG25" s="96"/>
      <c r="AH25" s="97"/>
      <c r="AI25" s="86" t="str">
        <f t="shared" si="0"/>
        <v/>
      </c>
    </row>
    <row r="26" spans="1:35" ht="16.5" x14ac:dyDescent="0.3">
      <c r="A26" s="63" t="str">
        <f>IF($AI$8&lt;&gt;"",IF(Anagrafica!A113&lt;&gt;"",Anagrafica!A113,""),"")</f>
        <v/>
      </c>
      <c r="B26" s="379" t="str">
        <f>IF(A26&lt;&gt;"",IF(Anagrafica!B113&lt;&gt;"",Anagrafica!B113,""),"")</f>
        <v/>
      </c>
      <c r="C26" s="379"/>
      <c r="D26" s="379"/>
      <c r="E26" s="379"/>
      <c r="F26" s="379"/>
      <c r="G26" s="379"/>
      <c r="H26" s="379"/>
      <c r="I26" s="379"/>
      <c r="J26" s="379"/>
      <c r="K26" s="379"/>
      <c r="L26" s="379"/>
      <c r="M26" s="379"/>
      <c r="N26" s="379"/>
      <c r="O26" s="379"/>
      <c r="P26" s="379"/>
      <c r="Q26" s="379"/>
      <c r="R26" s="379"/>
      <c r="S26" s="380"/>
      <c r="T26" s="407" t="str">
        <f t="shared" si="1"/>
        <v/>
      </c>
      <c r="U26" s="408"/>
      <c r="V26" s="408"/>
      <c r="W26" s="408"/>
      <c r="X26" s="404" t="str">
        <f>IF(T26&lt;&gt;"",ROUND(T26/COUNTA(Anagrafica!$B$89:$C$93),3),"")</f>
        <v/>
      </c>
      <c r="Y26" s="405"/>
      <c r="Z26" s="405"/>
      <c r="AA26" s="406"/>
      <c r="AB26" s="404" t="str">
        <f t="shared" si="2"/>
        <v/>
      </c>
      <c r="AC26" s="405"/>
      <c r="AD26" s="405"/>
      <c r="AE26" s="406"/>
      <c r="AF26" s="96"/>
      <c r="AG26" s="96"/>
      <c r="AH26" s="97"/>
      <c r="AI26" s="87" t="str">
        <f t="shared" si="0"/>
        <v/>
      </c>
    </row>
    <row r="27" spans="1:35" x14ac:dyDescent="0.2">
      <c r="A27" s="42"/>
      <c r="B27" s="42"/>
      <c r="C27" s="9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378"/>
      <c r="Q27" s="378"/>
      <c r="R27" s="378"/>
      <c r="S27" s="378"/>
      <c r="T27" s="400"/>
      <c r="U27" s="400"/>
      <c r="V27" s="400"/>
      <c r="W27" s="400"/>
      <c r="X27" s="42"/>
      <c r="Y27" s="42"/>
      <c r="Z27" s="42"/>
      <c r="AA27" s="42"/>
      <c r="AB27" s="26"/>
      <c r="AC27" s="26"/>
      <c r="AD27" s="26"/>
      <c r="AE27" s="26"/>
      <c r="AF27" s="104"/>
      <c r="AG27" s="104"/>
      <c r="AH27" s="103"/>
      <c r="AI27" s="42"/>
    </row>
    <row r="29" spans="1:35" ht="18.75" x14ac:dyDescent="0.3">
      <c r="A29" s="19" t="str">
        <f>IF(Anagrafica!A89&lt;&gt;"",Anagrafica!A89&amp;" - "&amp;Anagrafica!B89,"")</f>
        <v>1 - Commissario 1</v>
      </c>
      <c r="B29" s="20"/>
      <c r="D29" s="1"/>
    </row>
    <row r="30" spans="1:35" s="5" customFormat="1" ht="13.5" customHeight="1" x14ac:dyDescent="0.2">
      <c r="A30" s="4" t="s">
        <v>10</v>
      </c>
      <c r="C30" s="60" t="str">
        <f>$A$13</f>
        <v/>
      </c>
      <c r="E30" s="60" t="str">
        <f>+$A$14</f>
        <v/>
      </c>
      <c r="G30" s="60" t="str">
        <f>+$A$15</f>
        <v/>
      </c>
      <c r="I30" s="60" t="str">
        <f>+$A$16</f>
        <v/>
      </c>
      <c r="K30" s="60" t="str">
        <f>+$A$17</f>
        <v/>
      </c>
      <c r="M30" s="60" t="str">
        <f>+$A$18</f>
        <v/>
      </c>
      <c r="O30" s="60" t="str">
        <f>+$A$19</f>
        <v/>
      </c>
      <c r="Q30" s="60" t="str">
        <f>+$A$20</f>
        <v/>
      </c>
      <c r="S30" s="60" t="str">
        <f>+$A$21</f>
        <v/>
      </c>
      <c r="U30" s="60" t="str">
        <f>+$A$22</f>
        <v/>
      </c>
      <c r="W30" s="60" t="str">
        <f>+$A$23</f>
        <v/>
      </c>
      <c r="Y30" s="60" t="str">
        <f>+$A$24</f>
        <v/>
      </c>
      <c r="AA30" s="60" t="str">
        <f>+$A$25</f>
        <v/>
      </c>
      <c r="AC30" s="60" t="str">
        <f>+$A$26</f>
        <v/>
      </c>
      <c r="AE30" s="26"/>
      <c r="AG30" s="4" t="s">
        <v>10</v>
      </c>
      <c r="AH30" s="5" t="s">
        <v>1</v>
      </c>
      <c r="AI30" s="5" t="s">
        <v>0</v>
      </c>
    </row>
    <row r="31" spans="1:35" ht="13.5" x14ac:dyDescent="0.25">
      <c r="A31" s="59" t="str">
        <f>+$A$12</f>
        <v/>
      </c>
      <c r="B31" s="22"/>
      <c r="C31" s="23"/>
      <c r="D31" s="22"/>
      <c r="E31" s="23"/>
      <c r="F31" s="22"/>
      <c r="G31" s="23"/>
      <c r="H31" s="22"/>
      <c r="I31" s="23"/>
      <c r="J31" s="22"/>
      <c r="K31" s="23"/>
      <c r="L31" s="22"/>
      <c r="M31" s="23"/>
      <c r="N31" s="22"/>
      <c r="O31" s="23"/>
      <c r="P31" s="22"/>
      <c r="Q31" s="23"/>
      <c r="R31" s="22"/>
      <c r="S31" s="23"/>
      <c r="T31" s="22"/>
      <c r="U31" s="23"/>
      <c r="V31" s="22"/>
      <c r="W31" s="23"/>
      <c r="X31" s="22"/>
      <c r="Y31" s="23"/>
      <c r="Z31" s="22"/>
      <c r="AA31" s="23"/>
      <c r="AB31" s="22"/>
      <c r="AC31" s="23"/>
      <c r="AE31" s="29" t="str">
        <f t="shared" ref="AE31:AE44" si="3">IF(OR(A31="",AND(A31&lt;&gt;"",A32="")),"",SUM(B31,D31,F31,H31,J31,L31,N31,P31,R31,T31,V31,X31,Z31,AB31))</f>
        <v/>
      </c>
      <c r="AG31" s="6" t="str">
        <f>+$A$12</f>
        <v/>
      </c>
      <c r="AH31" s="6" t="str">
        <f>IF(A31&lt;&gt;"",AE31,"")</f>
        <v/>
      </c>
      <c r="AI31" s="105" t="str">
        <f>IF(AH31="","",IF(AH31&gt;0,ROUND(AH31/LARGE(AH31:AH45,1),3),0))</f>
        <v/>
      </c>
    </row>
    <row r="32" spans="1:35" ht="13.5" x14ac:dyDescent="0.25">
      <c r="A32" s="59" t="str">
        <f>+$A$13</f>
        <v/>
      </c>
      <c r="B32" s="24"/>
      <c r="C32" s="24"/>
      <c r="D32" s="22"/>
      <c r="E32" s="23"/>
      <c r="F32" s="22"/>
      <c r="G32" s="23"/>
      <c r="H32" s="22"/>
      <c r="I32" s="23"/>
      <c r="J32" s="22"/>
      <c r="K32" s="23"/>
      <c r="L32" s="22"/>
      <c r="M32" s="23"/>
      <c r="N32" s="22"/>
      <c r="O32" s="23"/>
      <c r="P32" s="22"/>
      <c r="Q32" s="23"/>
      <c r="R32" s="22"/>
      <c r="S32" s="23"/>
      <c r="T32" s="22"/>
      <c r="U32" s="23"/>
      <c r="V32" s="22"/>
      <c r="W32" s="23"/>
      <c r="X32" s="22"/>
      <c r="Y32" s="23"/>
      <c r="Z32" s="22"/>
      <c r="AA32" s="23"/>
      <c r="AB32" s="22"/>
      <c r="AC32" s="23"/>
      <c r="AE32" s="29" t="str">
        <f t="shared" si="3"/>
        <v/>
      </c>
      <c r="AG32" s="7" t="str">
        <f>+$A$13</f>
        <v/>
      </c>
      <c r="AH32" s="7" t="str">
        <f>IF(A32&lt;&gt;"",IF(AE32&lt;&gt;"",AE32,0)+IF(C46&lt;&gt;"",C46,0),"")</f>
        <v/>
      </c>
      <c r="AI32" s="106" t="str">
        <f>IF(AH32="","",IF(AH32&gt;0,ROUND(AH32/LARGE(AH31:AH45,1),3),0))</f>
        <v/>
      </c>
    </row>
    <row r="33" spans="1:35" ht="13.5" x14ac:dyDescent="0.25">
      <c r="A33" s="59" t="str">
        <f>+$A$14</f>
        <v/>
      </c>
      <c r="B33" s="24"/>
      <c r="C33" s="24"/>
      <c r="D33" s="24"/>
      <c r="E33" s="24"/>
      <c r="F33" s="22"/>
      <c r="G33" s="23"/>
      <c r="H33" s="22"/>
      <c r="I33" s="23"/>
      <c r="J33" s="22"/>
      <c r="K33" s="23"/>
      <c r="L33" s="22"/>
      <c r="M33" s="23"/>
      <c r="N33" s="22"/>
      <c r="O33" s="23"/>
      <c r="P33" s="22"/>
      <c r="Q33" s="23"/>
      <c r="R33" s="22"/>
      <c r="S33" s="23"/>
      <c r="T33" s="22"/>
      <c r="U33" s="23"/>
      <c r="V33" s="22"/>
      <c r="W33" s="23"/>
      <c r="X33" s="22"/>
      <c r="Y33" s="23"/>
      <c r="Z33" s="22"/>
      <c r="AA33" s="23"/>
      <c r="AB33" s="22"/>
      <c r="AC33" s="23"/>
      <c r="AE33" s="29" t="str">
        <f t="shared" si="3"/>
        <v/>
      </c>
      <c r="AG33" s="7" t="str">
        <f>+$A$14</f>
        <v/>
      </c>
      <c r="AH33" s="7" t="str">
        <f>IF(A33&lt;&gt;"",IF(AE33&lt;&gt;"",AE33,0)+IF(E46&lt;&gt;"",E46,0),"")</f>
        <v/>
      </c>
      <c r="AI33" s="106" t="str">
        <f>IF(AH33="","",IF(AH33&gt;0,ROUND(AH33/LARGE(AH31:AH45,1),3),0))</f>
        <v/>
      </c>
    </row>
    <row r="34" spans="1:35" ht="13.5" x14ac:dyDescent="0.25">
      <c r="A34" s="59" t="str">
        <f>+$A$15</f>
        <v/>
      </c>
      <c r="B34" s="24"/>
      <c r="C34" s="24"/>
      <c r="D34" s="24"/>
      <c r="E34" s="24"/>
      <c r="F34" s="24"/>
      <c r="G34" s="24"/>
      <c r="H34" s="22"/>
      <c r="I34" s="23"/>
      <c r="J34" s="22"/>
      <c r="K34" s="23"/>
      <c r="L34" s="22"/>
      <c r="M34" s="23"/>
      <c r="N34" s="22"/>
      <c r="O34" s="23"/>
      <c r="P34" s="22"/>
      <c r="Q34" s="23"/>
      <c r="R34" s="22"/>
      <c r="S34" s="23"/>
      <c r="T34" s="22"/>
      <c r="U34" s="23"/>
      <c r="V34" s="22"/>
      <c r="W34" s="23"/>
      <c r="X34" s="22"/>
      <c r="Y34" s="23"/>
      <c r="Z34" s="22"/>
      <c r="AA34" s="23"/>
      <c r="AB34" s="22"/>
      <c r="AC34" s="23"/>
      <c r="AE34" s="29" t="str">
        <f t="shared" si="3"/>
        <v/>
      </c>
      <c r="AG34" s="7" t="str">
        <f>+$A$15</f>
        <v/>
      </c>
      <c r="AH34" s="7" t="str">
        <f>IF(A34&lt;&gt;"",IF(AE34&lt;&gt;"",AE34,0)+IF(G46&lt;&gt;"",G46,0),"")</f>
        <v/>
      </c>
      <c r="AI34" s="106" t="str">
        <f>IF(AH34="","",IF(AH34&gt;0,ROUND(AH34/LARGE(AH31:AH45,1),3),0))</f>
        <v/>
      </c>
    </row>
    <row r="35" spans="1:35" ht="13.5" x14ac:dyDescent="0.25">
      <c r="A35" s="59" t="str">
        <f>+$A$16</f>
        <v/>
      </c>
      <c r="B35" s="24"/>
      <c r="C35" s="24"/>
      <c r="D35" s="24"/>
      <c r="E35" s="24"/>
      <c r="F35" s="24"/>
      <c r="G35" s="24"/>
      <c r="H35" s="24"/>
      <c r="I35" s="24"/>
      <c r="J35" s="22"/>
      <c r="K35" s="23"/>
      <c r="L35" s="22"/>
      <c r="M35" s="23"/>
      <c r="N35" s="22"/>
      <c r="O35" s="23"/>
      <c r="P35" s="22"/>
      <c r="Q35" s="23"/>
      <c r="R35" s="22"/>
      <c r="S35" s="23"/>
      <c r="T35" s="22"/>
      <c r="U35" s="23"/>
      <c r="V35" s="22"/>
      <c r="W35" s="23"/>
      <c r="X35" s="22"/>
      <c r="Y35" s="23"/>
      <c r="Z35" s="22"/>
      <c r="AA35" s="23"/>
      <c r="AB35" s="22"/>
      <c r="AC35" s="23"/>
      <c r="AE35" s="29" t="str">
        <f t="shared" si="3"/>
        <v/>
      </c>
      <c r="AG35" s="7" t="str">
        <f>+$A$16</f>
        <v/>
      </c>
      <c r="AH35" s="7" t="str">
        <f>IF(A35&lt;&gt;"",IF(AE35&lt;&gt;"",AE35,0)+IF(I46&lt;&gt;"",I46,0),"")</f>
        <v/>
      </c>
      <c r="AI35" s="106" t="str">
        <f>IF(AH35="","",IF(AH35&gt;0,ROUND(AH35/LARGE(AH31:AH45,1),3),0))</f>
        <v/>
      </c>
    </row>
    <row r="36" spans="1:35" ht="13.5" x14ac:dyDescent="0.25">
      <c r="A36" s="59" t="str">
        <f>+$A$17</f>
        <v/>
      </c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2"/>
      <c r="M36" s="23"/>
      <c r="N36" s="22"/>
      <c r="O36" s="23"/>
      <c r="P36" s="22"/>
      <c r="Q36" s="23"/>
      <c r="R36" s="22"/>
      <c r="S36" s="23"/>
      <c r="T36" s="22"/>
      <c r="U36" s="23"/>
      <c r="V36" s="22"/>
      <c r="W36" s="23"/>
      <c r="X36" s="22"/>
      <c r="Y36" s="23"/>
      <c r="Z36" s="22"/>
      <c r="AA36" s="23"/>
      <c r="AB36" s="22"/>
      <c r="AC36" s="23"/>
      <c r="AE36" s="29" t="str">
        <f t="shared" si="3"/>
        <v/>
      </c>
      <c r="AG36" s="7" t="str">
        <f>+$A$17</f>
        <v/>
      </c>
      <c r="AH36" s="7" t="str">
        <f>IF(A36&lt;&gt;"",IF(AE36&lt;&gt;"",AE36,0)+IF(K46&lt;&gt;"",K46,0),"")</f>
        <v/>
      </c>
      <c r="AI36" s="106" t="str">
        <f>IF(AH36="","",IF(AH36&gt;0,ROUND(AH36/LARGE(AH31:AH45,1),3),0))</f>
        <v/>
      </c>
    </row>
    <row r="37" spans="1:35" ht="13.5" x14ac:dyDescent="0.25">
      <c r="A37" s="59" t="str">
        <f>+$A$18</f>
        <v/>
      </c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2"/>
      <c r="O37" s="23"/>
      <c r="P37" s="22"/>
      <c r="Q37" s="23"/>
      <c r="R37" s="22"/>
      <c r="S37" s="23"/>
      <c r="T37" s="22"/>
      <c r="U37" s="23"/>
      <c r="V37" s="22"/>
      <c r="W37" s="23"/>
      <c r="X37" s="22"/>
      <c r="Y37" s="23"/>
      <c r="Z37" s="22"/>
      <c r="AA37" s="23"/>
      <c r="AB37" s="22"/>
      <c r="AC37" s="23"/>
      <c r="AE37" s="29" t="str">
        <f t="shared" si="3"/>
        <v/>
      </c>
      <c r="AG37" s="7" t="str">
        <f>+$A$18</f>
        <v/>
      </c>
      <c r="AH37" s="7" t="str">
        <f>IF(A37&lt;&gt;"",IF(AE37&lt;&gt;"",AE37,0)+IF(M46&lt;&gt;"",M46,0),"")</f>
        <v/>
      </c>
      <c r="AI37" s="106" t="str">
        <f>IF(AH37="","",IF(AH37&gt;0,ROUND(AH37/LARGE(AH31:AH45,1),3),0))</f>
        <v/>
      </c>
    </row>
    <row r="38" spans="1:35" ht="13.5" x14ac:dyDescent="0.25">
      <c r="A38" s="59" t="str">
        <f>+$A$19</f>
        <v/>
      </c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2"/>
      <c r="Q38" s="23"/>
      <c r="R38" s="22"/>
      <c r="S38" s="23"/>
      <c r="T38" s="22"/>
      <c r="U38" s="23"/>
      <c r="V38" s="22"/>
      <c r="W38" s="23"/>
      <c r="X38" s="22"/>
      <c r="Y38" s="23"/>
      <c r="Z38" s="22"/>
      <c r="AA38" s="23"/>
      <c r="AB38" s="22"/>
      <c r="AC38" s="23"/>
      <c r="AE38" s="29" t="str">
        <f t="shared" si="3"/>
        <v/>
      </c>
      <c r="AG38" s="7" t="str">
        <f>+$A$19</f>
        <v/>
      </c>
      <c r="AH38" s="7" t="str">
        <f>IF(A38&lt;&gt;"",IF(AE38&lt;&gt;"",AE38,0)+IF(O46&lt;&gt;"",O46,0),"")</f>
        <v/>
      </c>
      <c r="AI38" s="106" t="str">
        <f>IF(AH38="","",IF(AH38&gt;0,ROUND(AH38/LARGE(AH31:AH45,1),3),0))</f>
        <v/>
      </c>
    </row>
    <row r="39" spans="1:35" ht="13.5" x14ac:dyDescent="0.25">
      <c r="A39" s="59" t="str">
        <f>+$A$20</f>
        <v/>
      </c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2"/>
      <c r="S39" s="23"/>
      <c r="T39" s="22"/>
      <c r="U39" s="23"/>
      <c r="V39" s="22"/>
      <c r="W39" s="23"/>
      <c r="X39" s="22"/>
      <c r="Y39" s="23"/>
      <c r="Z39" s="22"/>
      <c r="AA39" s="23"/>
      <c r="AB39" s="22"/>
      <c r="AC39" s="23"/>
      <c r="AE39" s="29" t="str">
        <f t="shared" si="3"/>
        <v/>
      </c>
      <c r="AG39" s="7" t="str">
        <f>+$A$20</f>
        <v/>
      </c>
      <c r="AH39" s="7" t="str">
        <f>IF(A39&lt;&gt;"",IF(AE39&lt;&gt;"",AE39,0)+IF(Q46&lt;&gt;"",Q46,0),"")</f>
        <v/>
      </c>
      <c r="AI39" s="106" t="str">
        <f>IF(AH39="","",IF(AH39&gt;0,ROUND(AH39/LARGE(AH31:AH45,1),3),0))</f>
        <v/>
      </c>
    </row>
    <row r="40" spans="1:35" ht="13.5" x14ac:dyDescent="0.25">
      <c r="A40" s="59" t="str">
        <f>+$A$21</f>
        <v/>
      </c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2"/>
      <c r="U40" s="23"/>
      <c r="V40" s="22"/>
      <c r="W40" s="23"/>
      <c r="X40" s="22"/>
      <c r="Y40" s="23"/>
      <c r="Z40" s="22"/>
      <c r="AA40" s="23"/>
      <c r="AB40" s="22"/>
      <c r="AC40" s="23"/>
      <c r="AE40" s="29" t="str">
        <f t="shared" si="3"/>
        <v/>
      </c>
      <c r="AG40" s="7" t="str">
        <f>+$A$21</f>
        <v/>
      </c>
      <c r="AH40" s="7" t="str">
        <f>IF(A40&lt;&gt;"",IF(AE40&lt;&gt;"",AE40,0)+IF(S46&lt;&gt;"",S46,0),"")</f>
        <v/>
      </c>
      <c r="AI40" s="106" t="str">
        <f>IF(AH40="","",IF(AH40&gt;0,ROUND(AH40/LARGE(AH31:AH45,1),3),0))</f>
        <v/>
      </c>
    </row>
    <row r="41" spans="1:35" ht="13.5" x14ac:dyDescent="0.25">
      <c r="A41" s="59" t="str">
        <f>+$A$22</f>
        <v/>
      </c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2"/>
      <c r="W41" s="23"/>
      <c r="X41" s="22"/>
      <c r="Y41" s="23"/>
      <c r="Z41" s="22"/>
      <c r="AA41" s="23"/>
      <c r="AB41" s="22"/>
      <c r="AC41" s="23"/>
      <c r="AE41" s="29" t="str">
        <f t="shared" si="3"/>
        <v/>
      </c>
      <c r="AG41" s="7" t="str">
        <f>+$A$22</f>
        <v/>
      </c>
      <c r="AH41" s="7" t="str">
        <f>IF(A41&lt;&gt;"",IF(AE41&lt;&gt;"",AE41,0)+IF(U46&lt;&gt;"",U46,0),"")</f>
        <v/>
      </c>
      <c r="AI41" s="106" t="str">
        <f>IF(AH41="","",IF(AH41&gt;0,ROUND(AH41/LARGE(AH31:AH45,1),3),0))</f>
        <v/>
      </c>
    </row>
    <row r="42" spans="1:35" ht="13.5" x14ac:dyDescent="0.25">
      <c r="A42" s="59" t="str">
        <f>+$A$23</f>
        <v/>
      </c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2"/>
      <c r="Y42" s="23"/>
      <c r="Z42" s="22"/>
      <c r="AA42" s="23"/>
      <c r="AB42" s="22"/>
      <c r="AC42" s="23"/>
      <c r="AE42" s="29" t="str">
        <f t="shared" si="3"/>
        <v/>
      </c>
      <c r="AG42" s="7" t="str">
        <f>+$A$23</f>
        <v/>
      </c>
      <c r="AH42" s="7" t="str">
        <f>IF(A42&lt;&gt;"",IF(AE42&lt;&gt;"",AE42,0)+IF(W46&lt;&gt;"",W46,0),"")</f>
        <v/>
      </c>
      <c r="AI42" s="106" t="str">
        <f>IF(AH42="","",IF(AH42&gt;0,ROUND(AH42/LARGE(AH31:AH45,1),3),0))</f>
        <v/>
      </c>
    </row>
    <row r="43" spans="1:35" ht="13.5" x14ac:dyDescent="0.25">
      <c r="A43" s="59" t="str">
        <f>+$A$24</f>
        <v/>
      </c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2"/>
      <c r="AA43" s="23"/>
      <c r="AB43" s="22"/>
      <c r="AC43" s="23"/>
      <c r="AE43" s="29" t="str">
        <f t="shared" si="3"/>
        <v/>
      </c>
      <c r="AG43" s="7" t="str">
        <f>+$A$24</f>
        <v/>
      </c>
      <c r="AH43" s="7" t="str">
        <f>IF(A43&lt;&gt;"",IF(AE43&lt;&gt;"",AE43,0)+IF(Y46&lt;&gt;"",Y46,0),"")</f>
        <v/>
      </c>
      <c r="AI43" s="106" t="str">
        <f>IF(AH43="","",IF(AH43&gt;0,ROUND(AH43/LARGE(AH31:AH45,1),3),0))</f>
        <v/>
      </c>
    </row>
    <row r="44" spans="1:35" ht="13.5" x14ac:dyDescent="0.25">
      <c r="A44" s="59" t="str">
        <f>+$A$25</f>
        <v/>
      </c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2"/>
      <c r="AC44" s="23"/>
      <c r="AE44" s="29" t="str">
        <f t="shared" si="3"/>
        <v/>
      </c>
      <c r="AG44" s="7" t="str">
        <f>+$A$25</f>
        <v/>
      </c>
      <c r="AH44" s="7" t="str">
        <f>IF(A44&lt;&gt;"",IF(AE44&lt;&gt;"",AE44,0)+IF(AA46&lt;&gt;"",AA46,0),"")</f>
        <v/>
      </c>
      <c r="AI44" s="106" t="str">
        <f>IF(AH44="","",IF(AH44&gt;0,ROUND(AH44/LARGE(AH31:AH45,1),3),0))</f>
        <v/>
      </c>
    </row>
    <row r="45" spans="1:35" x14ac:dyDescent="0.2">
      <c r="A45" s="59" t="str">
        <f>+$A$26</f>
        <v/>
      </c>
      <c r="C45" s="3"/>
      <c r="AE45" s="26"/>
      <c r="AG45" s="40" t="str">
        <f>+$A$26</f>
        <v/>
      </c>
      <c r="AH45" s="40" t="str">
        <f>IF(A45&lt;&gt;"",IF(AE45&lt;&gt;"",AE45,0)+IF(AC46&lt;&gt;"",AC46,0),"")</f>
        <v/>
      </c>
      <c r="AI45" s="107" t="str">
        <f>IF(AH45="","",IF(AH45&gt;0,ROUND(AH45/LARGE(AH31:AH45,1),3),0))</f>
        <v/>
      </c>
    </row>
    <row r="46" spans="1:35" s="26" customFormat="1" x14ac:dyDescent="0.2">
      <c r="C46" s="27" t="str">
        <f>IF(C30="","",SUM(C31:C44))</f>
        <v/>
      </c>
      <c r="E46" s="27" t="str">
        <f>IF(E30="","",SUM(E31:E44))</f>
        <v/>
      </c>
      <c r="G46" s="27" t="str">
        <f>IF(G30="","",SUM(G31:G44))</f>
        <v/>
      </c>
      <c r="I46" s="27" t="str">
        <f>IF(I30="","",SUM(I31:I44))</f>
        <v/>
      </c>
      <c r="K46" s="27" t="str">
        <f>IF(K30="","",SUM(K31:K44))</f>
        <v/>
      </c>
      <c r="M46" s="27" t="str">
        <f>IF(M30="","",SUM(M31:M44))</f>
        <v/>
      </c>
      <c r="O46" s="27" t="str">
        <f>IF(O30="","",SUM(O31:O44))</f>
        <v/>
      </c>
      <c r="Q46" s="27" t="str">
        <f>IF(Q30="","",SUM(Q31:Q44))</f>
        <v/>
      </c>
      <c r="S46" s="27" t="str">
        <f>IF(S30="","",SUM(S31:S44))</f>
        <v/>
      </c>
      <c r="U46" s="27" t="str">
        <f>IF(U30="","",SUM(U31:U44))</f>
        <v/>
      </c>
      <c r="W46" s="27" t="str">
        <f>IF(W30="","",SUM(W31:W44))</f>
        <v/>
      </c>
      <c r="X46" s="27"/>
      <c r="Y46" s="27" t="str">
        <f>IF(Y30="","",SUM(Y31:Y44))</f>
        <v/>
      </c>
      <c r="AA46" s="27" t="str">
        <f>IF(AA30="","",SUM(AA31:AA44))</f>
        <v/>
      </c>
      <c r="AC46" s="27" t="str">
        <f>IF(AC30="","",SUM(AC31:AC44))</f>
        <v/>
      </c>
      <c r="AG46" s="41"/>
      <c r="AH46" s="93"/>
      <c r="AI46" s="41"/>
    </row>
    <row r="47" spans="1:35" ht="24" customHeight="1" x14ac:dyDescent="0.2">
      <c r="AC47" s="8" t="str">
        <f>"Firma ("&amp;Anagrafica!B89&amp;")"</f>
        <v>Firma (Commissario 1)</v>
      </c>
      <c r="AE47" s="88"/>
      <c r="AF47" s="88"/>
      <c r="AG47" s="89"/>
      <c r="AH47" s="88"/>
      <c r="AI47" s="88"/>
    </row>
    <row r="48" spans="1:35" ht="18.75" x14ac:dyDescent="0.3">
      <c r="A48" s="19" t="str">
        <f>IF(Anagrafica!A90&lt;&gt;"",Anagrafica!A90&amp;" - "&amp;Anagrafica!B90,"")</f>
        <v>2 - Commissario 2</v>
      </c>
      <c r="B48" s="20"/>
      <c r="D48" s="1"/>
      <c r="AE48" s="90"/>
      <c r="AF48" s="90"/>
      <c r="AG48" s="91"/>
      <c r="AH48" s="90"/>
      <c r="AI48" s="90"/>
    </row>
    <row r="49" spans="1:35" s="5" customFormat="1" ht="13.5" customHeight="1" x14ac:dyDescent="0.2">
      <c r="A49" s="4" t="s">
        <v>10</v>
      </c>
      <c r="C49" s="60" t="str">
        <f>$A$13</f>
        <v/>
      </c>
      <c r="E49" s="60" t="str">
        <f>+$A$14</f>
        <v/>
      </c>
      <c r="G49" s="60" t="str">
        <f>+$A$15</f>
        <v/>
      </c>
      <c r="I49" s="60" t="str">
        <f>+$A$16</f>
        <v/>
      </c>
      <c r="K49" s="60" t="str">
        <f>+$A$17</f>
        <v/>
      </c>
      <c r="M49" s="60" t="str">
        <f>+$A$18</f>
        <v/>
      </c>
      <c r="O49" s="60" t="str">
        <f>+$A$19</f>
        <v/>
      </c>
      <c r="Q49" s="60" t="str">
        <f>+$A$20</f>
        <v/>
      </c>
      <c r="S49" s="60" t="str">
        <f>+$A$21</f>
        <v/>
      </c>
      <c r="U49" s="60" t="str">
        <f>+$A$22</f>
        <v/>
      </c>
      <c r="W49" s="60" t="str">
        <f>+$A$23</f>
        <v/>
      </c>
      <c r="Y49" s="60" t="str">
        <f>+$A$24</f>
        <v/>
      </c>
      <c r="AA49" s="60" t="str">
        <f>+$A$25</f>
        <v/>
      </c>
      <c r="AC49" s="60" t="str">
        <f>+$A$26</f>
        <v/>
      </c>
      <c r="AE49" s="26"/>
      <c r="AG49" s="4" t="s">
        <v>10</v>
      </c>
      <c r="AH49" s="5" t="s">
        <v>1</v>
      </c>
      <c r="AI49" s="5" t="s">
        <v>0</v>
      </c>
    </row>
    <row r="50" spans="1:35" ht="13.5" x14ac:dyDescent="0.25">
      <c r="A50" s="59" t="str">
        <f>+$A$12</f>
        <v/>
      </c>
      <c r="B50" s="22"/>
      <c r="C50" s="23"/>
      <c r="D50" s="22"/>
      <c r="E50" s="23"/>
      <c r="F50" s="22"/>
      <c r="G50" s="23"/>
      <c r="H50" s="22"/>
      <c r="I50" s="23"/>
      <c r="J50" s="22"/>
      <c r="K50" s="23"/>
      <c r="L50" s="22"/>
      <c r="M50" s="23"/>
      <c r="N50" s="22"/>
      <c r="O50" s="23"/>
      <c r="P50" s="22"/>
      <c r="Q50" s="23"/>
      <c r="R50" s="22"/>
      <c r="S50" s="23"/>
      <c r="T50" s="22"/>
      <c r="U50" s="23"/>
      <c r="V50" s="22"/>
      <c r="W50" s="23"/>
      <c r="X50" s="22"/>
      <c r="Y50" s="23"/>
      <c r="Z50" s="22"/>
      <c r="AA50" s="23"/>
      <c r="AB50" s="22"/>
      <c r="AC50" s="23"/>
      <c r="AE50" s="29" t="str">
        <f t="shared" ref="AE50:AE63" si="4">IF(OR(A50="",AND(A50&lt;&gt;"",A51="")),"",SUM(B50,D50,F50,H50,J50,L50,N50,P50,R50,T50,V50,X50,Z50,AB50))</f>
        <v/>
      </c>
      <c r="AG50" s="6" t="str">
        <f>+$A$12</f>
        <v/>
      </c>
      <c r="AH50" s="6" t="str">
        <f>IF(A50&lt;&gt;"",AE50,"")</f>
        <v/>
      </c>
      <c r="AI50" s="105" t="str">
        <f>IF(AH50="","",IF(AH50&gt;0,ROUND(AH50/LARGE(AH50:AH64,1),3),0))</f>
        <v/>
      </c>
    </row>
    <row r="51" spans="1:35" ht="13.5" x14ac:dyDescent="0.25">
      <c r="A51" s="59" t="str">
        <f>+$A$13</f>
        <v/>
      </c>
      <c r="B51" s="24"/>
      <c r="C51" s="24"/>
      <c r="D51" s="22"/>
      <c r="E51" s="23"/>
      <c r="F51" s="22"/>
      <c r="G51" s="23"/>
      <c r="H51" s="22"/>
      <c r="I51" s="23"/>
      <c r="J51" s="22"/>
      <c r="K51" s="23"/>
      <c r="L51" s="22"/>
      <c r="M51" s="23"/>
      <c r="N51" s="22"/>
      <c r="O51" s="23"/>
      <c r="P51" s="22"/>
      <c r="Q51" s="23"/>
      <c r="R51" s="22"/>
      <c r="S51" s="23"/>
      <c r="T51" s="22"/>
      <c r="U51" s="23"/>
      <c r="V51" s="22"/>
      <c r="W51" s="23"/>
      <c r="X51" s="22"/>
      <c r="Y51" s="23"/>
      <c r="Z51" s="22"/>
      <c r="AA51" s="23"/>
      <c r="AB51" s="22"/>
      <c r="AC51" s="23"/>
      <c r="AE51" s="29" t="str">
        <f t="shared" si="4"/>
        <v/>
      </c>
      <c r="AG51" s="7" t="str">
        <f>+$A$13</f>
        <v/>
      </c>
      <c r="AH51" s="7" t="str">
        <f>IF(A51&lt;&gt;"",IF(AE51&lt;&gt;"",AE51,0)+IF(C65&lt;&gt;"",C65,0),"")</f>
        <v/>
      </c>
      <c r="AI51" s="106" t="str">
        <f>IF(AH51="","",IF(AH51&gt;0,ROUND(AH51/LARGE(AH50:AH64,1),3),0))</f>
        <v/>
      </c>
    </row>
    <row r="52" spans="1:35" ht="13.5" x14ac:dyDescent="0.25">
      <c r="A52" s="59" t="str">
        <f>+$A$14</f>
        <v/>
      </c>
      <c r="B52" s="24"/>
      <c r="C52" s="24"/>
      <c r="D52" s="24"/>
      <c r="E52" s="24"/>
      <c r="F52" s="22"/>
      <c r="G52" s="23"/>
      <c r="H52" s="22"/>
      <c r="I52" s="23"/>
      <c r="J52" s="22"/>
      <c r="K52" s="23"/>
      <c r="L52" s="22"/>
      <c r="M52" s="23"/>
      <c r="N52" s="22"/>
      <c r="O52" s="23"/>
      <c r="P52" s="22"/>
      <c r="Q52" s="23"/>
      <c r="R52" s="22"/>
      <c r="S52" s="23"/>
      <c r="T52" s="22"/>
      <c r="U52" s="23"/>
      <c r="V52" s="22"/>
      <c r="W52" s="23"/>
      <c r="X52" s="22"/>
      <c r="Y52" s="23"/>
      <c r="Z52" s="22"/>
      <c r="AA52" s="23"/>
      <c r="AB52" s="22"/>
      <c r="AC52" s="23"/>
      <c r="AE52" s="29" t="str">
        <f t="shared" si="4"/>
        <v/>
      </c>
      <c r="AG52" s="7" t="str">
        <f>+$A$14</f>
        <v/>
      </c>
      <c r="AH52" s="7" t="str">
        <f>IF(A52&lt;&gt;"",IF(AE52&lt;&gt;"",AE52,0)+IF(E65&lt;&gt;"",E65,0),"")</f>
        <v/>
      </c>
      <c r="AI52" s="106" t="str">
        <f>IF(AH52="","",IF(AH52&gt;0,ROUND(AH52/LARGE(AH50:AH64,1),3),0))</f>
        <v/>
      </c>
    </row>
    <row r="53" spans="1:35" ht="13.5" x14ac:dyDescent="0.25">
      <c r="A53" s="59" t="str">
        <f>+$A$15</f>
        <v/>
      </c>
      <c r="B53" s="24"/>
      <c r="C53" s="24"/>
      <c r="D53" s="24"/>
      <c r="E53" s="24"/>
      <c r="F53" s="24"/>
      <c r="G53" s="24"/>
      <c r="H53" s="22"/>
      <c r="I53" s="23"/>
      <c r="J53" s="22"/>
      <c r="K53" s="23"/>
      <c r="L53" s="22"/>
      <c r="M53" s="23"/>
      <c r="N53" s="22"/>
      <c r="O53" s="23"/>
      <c r="P53" s="22"/>
      <c r="Q53" s="23"/>
      <c r="R53" s="22"/>
      <c r="S53" s="23"/>
      <c r="T53" s="22"/>
      <c r="U53" s="23"/>
      <c r="V53" s="22"/>
      <c r="W53" s="23"/>
      <c r="X53" s="22"/>
      <c r="Y53" s="23"/>
      <c r="Z53" s="22"/>
      <c r="AA53" s="23"/>
      <c r="AB53" s="22"/>
      <c r="AC53" s="23"/>
      <c r="AE53" s="29" t="str">
        <f t="shared" si="4"/>
        <v/>
      </c>
      <c r="AG53" s="7" t="str">
        <f>+$A$15</f>
        <v/>
      </c>
      <c r="AH53" s="7" t="str">
        <f>IF(A53&lt;&gt;"",IF(AE53&lt;&gt;"",AE53,0)+IF(G65&lt;&gt;"",G65,0),"")</f>
        <v/>
      </c>
      <c r="AI53" s="106" t="str">
        <f>IF(AH53="","",IF(AH53&gt;0,ROUND(AH53/LARGE(AH50:AH64,1),3),0))</f>
        <v/>
      </c>
    </row>
    <row r="54" spans="1:35" ht="13.5" x14ac:dyDescent="0.25">
      <c r="A54" s="59" t="str">
        <f>+$A$16</f>
        <v/>
      </c>
      <c r="B54" s="24"/>
      <c r="C54" s="24"/>
      <c r="D54" s="24"/>
      <c r="E54" s="24"/>
      <c r="F54" s="24"/>
      <c r="G54" s="24"/>
      <c r="H54" s="24"/>
      <c r="I54" s="24"/>
      <c r="J54" s="22"/>
      <c r="K54" s="23"/>
      <c r="L54" s="22"/>
      <c r="M54" s="23"/>
      <c r="N54" s="22"/>
      <c r="O54" s="23"/>
      <c r="P54" s="22"/>
      <c r="Q54" s="23"/>
      <c r="R54" s="22"/>
      <c r="S54" s="23"/>
      <c r="T54" s="22"/>
      <c r="U54" s="23"/>
      <c r="V54" s="22"/>
      <c r="W54" s="23"/>
      <c r="X54" s="22"/>
      <c r="Y54" s="23"/>
      <c r="Z54" s="22"/>
      <c r="AA54" s="23"/>
      <c r="AB54" s="22"/>
      <c r="AC54" s="23"/>
      <c r="AE54" s="29" t="str">
        <f t="shared" si="4"/>
        <v/>
      </c>
      <c r="AG54" s="7" t="str">
        <f>+$A$16</f>
        <v/>
      </c>
      <c r="AH54" s="7" t="str">
        <f>IF(A54&lt;&gt;"",IF(AE54&lt;&gt;"",AE54,0)+IF(I65&lt;&gt;"",I65,0),"")</f>
        <v/>
      </c>
      <c r="AI54" s="106" t="str">
        <f>IF(AH54="","",IF(AH54&gt;0,ROUND(AH54/LARGE(AH50:AH64,1),3),0))</f>
        <v/>
      </c>
    </row>
    <row r="55" spans="1:35" ht="13.5" x14ac:dyDescent="0.25">
      <c r="A55" s="59" t="str">
        <f>+$A$17</f>
        <v/>
      </c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2"/>
      <c r="M55" s="23"/>
      <c r="N55" s="22"/>
      <c r="O55" s="23"/>
      <c r="P55" s="22"/>
      <c r="Q55" s="23"/>
      <c r="R55" s="22"/>
      <c r="S55" s="23"/>
      <c r="T55" s="22"/>
      <c r="U55" s="23"/>
      <c r="V55" s="22"/>
      <c r="W55" s="23"/>
      <c r="X55" s="22"/>
      <c r="Y55" s="23"/>
      <c r="Z55" s="22"/>
      <c r="AA55" s="23"/>
      <c r="AB55" s="22"/>
      <c r="AC55" s="23"/>
      <c r="AE55" s="29" t="str">
        <f t="shared" si="4"/>
        <v/>
      </c>
      <c r="AG55" s="7" t="str">
        <f>+$A$17</f>
        <v/>
      </c>
      <c r="AH55" s="7" t="str">
        <f>IF(A55&lt;&gt;"",IF(AE55&lt;&gt;"",AE55,0)+IF(K65&lt;&gt;"",K65,0),"")</f>
        <v/>
      </c>
      <c r="AI55" s="106" t="str">
        <f>IF(AH55="","",IF(AH55&gt;0,ROUND(AH55/LARGE(AH50:AH64,1),3),0))</f>
        <v/>
      </c>
    </row>
    <row r="56" spans="1:35" ht="13.5" x14ac:dyDescent="0.25">
      <c r="A56" s="59" t="str">
        <f>+$A$18</f>
        <v/>
      </c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2"/>
      <c r="O56" s="23"/>
      <c r="P56" s="22"/>
      <c r="Q56" s="23"/>
      <c r="R56" s="22"/>
      <c r="S56" s="23"/>
      <c r="T56" s="22"/>
      <c r="U56" s="23"/>
      <c r="V56" s="22"/>
      <c r="W56" s="23"/>
      <c r="X56" s="22"/>
      <c r="Y56" s="23"/>
      <c r="Z56" s="22"/>
      <c r="AA56" s="23"/>
      <c r="AB56" s="22"/>
      <c r="AC56" s="23"/>
      <c r="AE56" s="29" t="str">
        <f t="shared" si="4"/>
        <v/>
      </c>
      <c r="AG56" s="7" t="str">
        <f>+$A$18</f>
        <v/>
      </c>
      <c r="AH56" s="7" t="str">
        <f>IF(A56&lt;&gt;"",IF(AE56&lt;&gt;"",AE56,0)+IF(M65&lt;&gt;"",M65,0),"")</f>
        <v/>
      </c>
      <c r="AI56" s="106" t="str">
        <f>IF(AH56="","",IF(AH56&gt;0,ROUND(AH56/LARGE(AH50:AH64,1),3),0))</f>
        <v/>
      </c>
    </row>
    <row r="57" spans="1:35" ht="13.5" x14ac:dyDescent="0.25">
      <c r="A57" s="59" t="str">
        <f>+$A$19</f>
        <v/>
      </c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2"/>
      <c r="Q57" s="23"/>
      <c r="R57" s="22"/>
      <c r="S57" s="23"/>
      <c r="T57" s="22"/>
      <c r="U57" s="23"/>
      <c r="V57" s="22"/>
      <c r="W57" s="23"/>
      <c r="X57" s="22"/>
      <c r="Y57" s="23"/>
      <c r="Z57" s="22"/>
      <c r="AA57" s="23"/>
      <c r="AB57" s="22"/>
      <c r="AC57" s="23"/>
      <c r="AE57" s="29" t="str">
        <f t="shared" si="4"/>
        <v/>
      </c>
      <c r="AG57" s="7" t="str">
        <f>+$A$19</f>
        <v/>
      </c>
      <c r="AH57" s="7" t="str">
        <f>IF(A57&lt;&gt;"",IF(AE57&lt;&gt;"",AE57,0)+IF(O65&lt;&gt;"",O65,0),"")</f>
        <v/>
      </c>
      <c r="AI57" s="106" t="str">
        <f>IF(AH57="","",IF(AH57&gt;0,ROUND(AH57/LARGE(AH50:AH64,1),3),0))</f>
        <v/>
      </c>
    </row>
    <row r="58" spans="1:35" ht="13.5" x14ac:dyDescent="0.25">
      <c r="A58" s="59" t="str">
        <f>+$A$20</f>
        <v/>
      </c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2"/>
      <c r="S58" s="23"/>
      <c r="T58" s="22"/>
      <c r="U58" s="23"/>
      <c r="V58" s="22"/>
      <c r="W58" s="23"/>
      <c r="X58" s="22"/>
      <c r="Y58" s="23"/>
      <c r="Z58" s="22"/>
      <c r="AA58" s="23"/>
      <c r="AB58" s="22"/>
      <c r="AC58" s="23"/>
      <c r="AE58" s="29" t="str">
        <f t="shared" si="4"/>
        <v/>
      </c>
      <c r="AG58" s="7" t="str">
        <f>+$A$20</f>
        <v/>
      </c>
      <c r="AH58" s="7" t="str">
        <f>IF(A58&lt;&gt;"",IF(AE58&lt;&gt;"",AE58,0)+IF(Q65&lt;&gt;"",Q65,0),"")</f>
        <v/>
      </c>
      <c r="AI58" s="106" t="str">
        <f>IF(AH58="","",IF(AH58&gt;0,ROUND(AH58/LARGE(AH50:AH64,1),3),0))</f>
        <v/>
      </c>
    </row>
    <row r="59" spans="1:35" ht="13.5" x14ac:dyDescent="0.25">
      <c r="A59" s="59" t="str">
        <f>+$A$21</f>
        <v/>
      </c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2"/>
      <c r="U59" s="23"/>
      <c r="V59" s="22"/>
      <c r="W59" s="23"/>
      <c r="X59" s="22"/>
      <c r="Y59" s="23"/>
      <c r="Z59" s="22"/>
      <c r="AA59" s="23"/>
      <c r="AB59" s="22"/>
      <c r="AC59" s="23"/>
      <c r="AE59" s="29" t="str">
        <f t="shared" si="4"/>
        <v/>
      </c>
      <c r="AG59" s="7" t="str">
        <f>+$A$21</f>
        <v/>
      </c>
      <c r="AH59" s="7" t="str">
        <f>IF(A59&lt;&gt;"",IF(AE59&lt;&gt;"",AE59,0)+IF(S65&lt;&gt;"",S65,0),"")</f>
        <v/>
      </c>
      <c r="AI59" s="106" t="str">
        <f>IF(AH59="","",IF(AH59&gt;0,ROUND(AH59/LARGE(AH50:AH64,1),3),0))</f>
        <v/>
      </c>
    </row>
    <row r="60" spans="1:35" ht="13.5" x14ac:dyDescent="0.25">
      <c r="A60" s="59" t="str">
        <f>+$A$22</f>
        <v/>
      </c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2"/>
      <c r="W60" s="23"/>
      <c r="X60" s="22"/>
      <c r="Y60" s="23"/>
      <c r="Z60" s="22"/>
      <c r="AA60" s="23"/>
      <c r="AB60" s="22"/>
      <c r="AC60" s="23"/>
      <c r="AE60" s="29" t="str">
        <f t="shared" si="4"/>
        <v/>
      </c>
      <c r="AG60" s="7" t="str">
        <f>+$A$22</f>
        <v/>
      </c>
      <c r="AH60" s="7" t="str">
        <f>IF(A60&lt;&gt;"",IF(AE60&lt;&gt;"",AE60,0)+IF(U65&lt;&gt;"",U65,0),"")</f>
        <v/>
      </c>
      <c r="AI60" s="106" t="str">
        <f>IF(AH60="","",IF(AH60&gt;0,ROUND(AH60/LARGE(AH50:AH64,1),3),0))</f>
        <v/>
      </c>
    </row>
    <row r="61" spans="1:35" ht="13.5" x14ac:dyDescent="0.25">
      <c r="A61" s="59" t="str">
        <f>+$A$23</f>
        <v/>
      </c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2"/>
      <c r="Y61" s="23"/>
      <c r="Z61" s="22"/>
      <c r="AA61" s="23"/>
      <c r="AB61" s="22"/>
      <c r="AC61" s="23"/>
      <c r="AE61" s="29" t="str">
        <f t="shared" si="4"/>
        <v/>
      </c>
      <c r="AG61" s="7" t="str">
        <f>+$A$23</f>
        <v/>
      </c>
      <c r="AH61" s="7" t="str">
        <f>IF(A61&lt;&gt;"",IF(AE61&lt;&gt;"",AE61,0)+IF(W65&lt;&gt;"",W65,0),"")</f>
        <v/>
      </c>
      <c r="AI61" s="106" t="str">
        <f>IF(AH61="","",IF(AH61&gt;0,ROUND(AH61/LARGE(AH50:AH64,1),3),0))</f>
        <v/>
      </c>
    </row>
    <row r="62" spans="1:35" ht="13.5" x14ac:dyDescent="0.25">
      <c r="A62" s="59" t="str">
        <f>+$A$24</f>
        <v/>
      </c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2"/>
      <c r="AA62" s="23"/>
      <c r="AB62" s="22"/>
      <c r="AC62" s="23"/>
      <c r="AE62" s="29" t="str">
        <f t="shared" si="4"/>
        <v/>
      </c>
      <c r="AG62" s="7" t="str">
        <f>+$A$24</f>
        <v/>
      </c>
      <c r="AH62" s="7" t="str">
        <f>IF(A62&lt;&gt;"",IF(AE62&lt;&gt;"",AE62,0)+IF(Y65&lt;&gt;"",Y65,0),"")</f>
        <v/>
      </c>
      <c r="AI62" s="106" t="str">
        <f>IF(AH62="","",IF(AH62&gt;0,ROUND(AH62/LARGE(AH50:AH64,1),3),0))</f>
        <v/>
      </c>
    </row>
    <row r="63" spans="1:35" ht="13.5" x14ac:dyDescent="0.25">
      <c r="A63" s="59" t="str">
        <f>+$A$25</f>
        <v/>
      </c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2"/>
      <c r="AC63" s="23"/>
      <c r="AE63" s="29" t="str">
        <f t="shared" si="4"/>
        <v/>
      </c>
      <c r="AG63" s="7" t="str">
        <f>+$A$25</f>
        <v/>
      </c>
      <c r="AH63" s="7" t="str">
        <f>IF(A63&lt;&gt;"",IF(AE63&lt;&gt;"",AE63,0)+IF(AA65&lt;&gt;"",AA65,0),"")</f>
        <v/>
      </c>
      <c r="AI63" s="106" t="str">
        <f>IF(AH63="","",IF(AH63&gt;0,ROUND(AH63/LARGE(AH50:AH64,1),3),0))</f>
        <v/>
      </c>
    </row>
    <row r="64" spans="1:35" x14ac:dyDescent="0.2">
      <c r="A64" s="59" t="str">
        <f>+$A$26</f>
        <v/>
      </c>
      <c r="C64" s="3"/>
      <c r="AE64" s="26"/>
      <c r="AG64" s="40" t="str">
        <f>+$A$26</f>
        <v/>
      </c>
      <c r="AH64" s="40" t="str">
        <f>IF(A64&lt;&gt;"",IF(AE64&lt;&gt;"",AE64,0)+IF(AC65&lt;&gt;"",AC65,0),"")</f>
        <v/>
      </c>
      <c r="AI64" s="107" t="str">
        <f>IF(AH64="","",IF(AH64&gt;0,ROUND(AH64/LARGE(AH50:AH64,1),3),0))</f>
        <v/>
      </c>
    </row>
    <row r="65" spans="1:35" s="26" customFormat="1" x14ac:dyDescent="0.2">
      <c r="C65" s="27" t="str">
        <f>IF(C49="","",SUM(C50:C63))</f>
        <v/>
      </c>
      <c r="E65" s="27" t="str">
        <f>IF(E49="","",SUM(E50:E63))</f>
        <v/>
      </c>
      <c r="G65" s="27" t="str">
        <f>IF(G49="","",SUM(G50:G63))</f>
        <v/>
      </c>
      <c r="I65" s="27" t="str">
        <f>IF(I49="","",SUM(I50:I63))</f>
        <v/>
      </c>
      <c r="K65" s="27" t="str">
        <f>IF(K49="","",SUM(K50:K63))</f>
        <v/>
      </c>
      <c r="M65" s="27" t="str">
        <f>IF(M49="","",SUM(M50:M63))</f>
        <v/>
      </c>
      <c r="O65" s="27" t="str">
        <f>IF(O49="","",SUM(O50:O63))</f>
        <v/>
      </c>
      <c r="Q65" s="27" t="str">
        <f>IF(Q49="","",SUM(Q50:Q63))</f>
        <v/>
      </c>
      <c r="S65" s="27" t="str">
        <f>IF(S49="","",SUM(S50:S63))</f>
        <v/>
      </c>
      <c r="U65" s="27" t="str">
        <f>IF(U49="","",SUM(U50:U63))</f>
        <v/>
      </c>
      <c r="W65" s="27" t="str">
        <f>IF(W49="","",SUM(W50:W63))</f>
        <v/>
      </c>
      <c r="X65" s="27"/>
      <c r="Y65" s="27" t="str">
        <f>IF(Y49="","",SUM(Y50:Y63))</f>
        <v/>
      </c>
      <c r="AA65" s="27" t="str">
        <f>IF(AA49="","",SUM(AA50:AA63))</f>
        <v/>
      </c>
      <c r="AC65" s="27" t="str">
        <f>IF(AC49="","",SUM(AC50:AC63))</f>
        <v/>
      </c>
      <c r="AG65" s="41"/>
      <c r="AH65" s="93"/>
      <c r="AI65" s="41"/>
    </row>
    <row r="66" spans="1:35" ht="24" customHeight="1" x14ac:dyDescent="0.2">
      <c r="AC66" s="8" t="str">
        <f>"Firma ("&amp;Anagrafica!B90&amp;")"</f>
        <v>Firma (Commissario 2)</v>
      </c>
      <c r="AE66" s="88"/>
      <c r="AF66" s="88"/>
      <c r="AG66" s="89"/>
      <c r="AH66" s="88"/>
      <c r="AI66" s="88"/>
    </row>
    <row r="67" spans="1:35" ht="18.75" x14ac:dyDescent="0.3">
      <c r="A67" s="19" t="str">
        <f>IF(Anagrafica!A91&lt;&gt;"",Anagrafica!A91&amp;" - "&amp;Anagrafica!B91,"")</f>
        <v>3 - Commissario 3</v>
      </c>
      <c r="B67" s="20"/>
      <c r="D67" s="1"/>
    </row>
    <row r="68" spans="1:35" s="5" customFormat="1" ht="13.5" customHeight="1" x14ac:dyDescent="0.2">
      <c r="A68" s="4" t="s">
        <v>10</v>
      </c>
      <c r="C68" s="60" t="str">
        <f>$A$13</f>
        <v/>
      </c>
      <c r="E68" s="60" t="str">
        <f>+$A$14</f>
        <v/>
      </c>
      <c r="G68" s="60" t="str">
        <f>+$A$15</f>
        <v/>
      </c>
      <c r="I68" s="60" t="str">
        <f>+$A$16</f>
        <v/>
      </c>
      <c r="K68" s="60" t="str">
        <f>+$A$17</f>
        <v/>
      </c>
      <c r="M68" s="60" t="str">
        <f>+$A$18</f>
        <v/>
      </c>
      <c r="O68" s="60" t="str">
        <f>+$A$19</f>
        <v/>
      </c>
      <c r="Q68" s="60" t="str">
        <f>+$A$20</f>
        <v/>
      </c>
      <c r="S68" s="60" t="str">
        <f>+$A$21</f>
        <v/>
      </c>
      <c r="U68" s="60" t="str">
        <f>+$A$22</f>
        <v/>
      </c>
      <c r="W68" s="60" t="str">
        <f>+$A$23</f>
        <v/>
      </c>
      <c r="Y68" s="60" t="str">
        <f>+$A$24</f>
        <v/>
      </c>
      <c r="AA68" s="60" t="str">
        <f>+$A$25</f>
        <v/>
      </c>
      <c r="AC68" s="60" t="str">
        <f>+$A$26</f>
        <v/>
      </c>
      <c r="AE68" s="26"/>
      <c r="AG68" s="4" t="s">
        <v>10</v>
      </c>
      <c r="AH68" s="5" t="s">
        <v>1</v>
      </c>
      <c r="AI68" s="5" t="s">
        <v>0</v>
      </c>
    </row>
    <row r="69" spans="1:35" ht="13.5" x14ac:dyDescent="0.25">
      <c r="A69" s="59" t="str">
        <f>+$A$12</f>
        <v/>
      </c>
      <c r="B69" s="22"/>
      <c r="C69" s="23"/>
      <c r="D69" s="22"/>
      <c r="E69" s="23"/>
      <c r="F69" s="22"/>
      <c r="G69" s="23"/>
      <c r="H69" s="22"/>
      <c r="I69" s="23"/>
      <c r="J69" s="22"/>
      <c r="K69" s="23"/>
      <c r="L69" s="22"/>
      <c r="M69" s="23"/>
      <c r="N69" s="22"/>
      <c r="O69" s="23"/>
      <c r="P69" s="22"/>
      <c r="Q69" s="23"/>
      <c r="R69" s="22"/>
      <c r="S69" s="23"/>
      <c r="T69" s="22"/>
      <c r="U69" s="23"/>
      <c r="V69" s="22"/>
      <c r="W69" s="23"/>
      <c r="X69" s="22"/>
      <c r="Y69" s="23"/>
      <c r="Z69" s="22"/>
      <c r="AA69" s="23"/>
      <c r="AB69" s="22"/>
      <c r="AC69" s="23"/>
      <c r="AE69" s="29" t="str">
        <f t="shared" ref="AE69:AE82" si="5">IF(OR(A69="",AND(A69&lt;&gt;"",A70="")),"",SUM(B69,D69,F69,H69,J69,L69,N69,P69,R69,T69,V69,X69,Z69,AB69))</f>
        <v/>
      </c>
      <c r="AG69" s="6" t="str">
        <f>+$A$12</f>
        <v/>
      </c>
      <c r="AH69" s="6" t="str">
        <f>IF(A69&lt;&gt;"",AE69,"")</f>
        <v/>
      </c>
      <c r="AI69" s="105" t="str">
        <f>IF(AH69="","",IF(AH69&gt;0,ROUND(AH69/LARGE(AH69:AH83,1),3),0))</f>
        <v/>
      </c>
    </row>
    <row r="70" spans="1:35" ht="13.5" x14ac:dyDescent="0.25">
      <c r="A70" s="59" t="str">
        <f>+$A$13</f>
        <v/>
      </c>
      <c r="B70" s="24"/>
      <c r="C70" s="24"/>
      <c r="D70" s="22"/>
      <c r="E70" s="23"/>
      <c r="F70" s="22"/>
      <c r="G70" s="23"/>
      <c r="H70" s="22"/>
      <c r="I70" s="23"/>
      <c r="J70" s="22"/>
      <c r="K70" s="23"/>
      <c r="L70" s="22"/>
      <c r="M70" s="23"/>
      <c r="N70" s="22"/>
      <c r="O70" s="23"/>
      <c r="P70" s="22"/>
      <c r="Q70" s="23"/>
      <c r="R70" s="22"/>
      <c r="S70" s="23"/>
      <c r="T70" s="22"/>
      <c r="U70" s="23"/>
      <c r="V70" s="22"/>
      <c r="W70" s="23"/>
      <c r="X70" s="22"/>
      <c r="Y70" s="23"/>
      <c r="Z70" s="22"/>
      <c r="AA70" s="23"/>
      <c r="AB70" s="22"/>
      <c r="AC70" s="23"/>
      <c r="AE70" s="29" t="str">
        <f t="shared" si="5"/>
        <v/>
      </c>
      <c r="AG70" s="7" t="str">
        <f>+$A$13</f>
        <v/>
      </c>
      <c r="AH70" s="7" t="str">
        <f>IF(A70&lt;&gt;"",IF(AE70&lt;&gt;"",AE70,0)+IF(C84&lt;&gt;"",C84,0),"")</f>
        <v/>
      </c>
      <c r="AI70" s="106" t="str">
        <f>IF(AH70="","",IF(AH70&gt;0,ROUND(AH70/LARGE(AH69:AH83,1),3),0))</f>
        <v/>
      </c>
    </row>
    <row r="71" spans="1:35" ht="13.5" x14ac:dyDescent="0.25">
      <c r="A71" s="59" t="str">
        <f>+$A$14</f>
        <v/>
      </c>
      <c r="B71" s="24"/>
      <c r="C71" s="24"/>
      <c r="D71" s="24"/>
      <c r="E71" s="24"/>
      <c r="F71" s="22"/>
      <c r="G71" s="23"/>
      <c r="H71" s="22"/>
      <c r="I71" s="23"/>
      <c r="J71" s="22"/>
      <c r="K71" s="23"/>
      <c r="L71" s="22"/>
      <c r="M71" s="23"/>
      <c r="N71" s="22"/>
      <c r="O71" s="23"/>
      <c r="P71" s="22"/>
      <c r="Q71" s="23"/>
      <c r="R71" s="22"/>
      <c r="S71" s="23"/>
      <c r="T71" s="22"/>
      <c r="U71" s="23"/>
      <c r="V71" s="22"/>
      <c r="W71" s="23"/>
      <c r="X71" s="22"/>
      <c r="Y71" s="23"/>
      <c r="Z71" s="22"/>
      <c r="AA71" s="23"/>
      <c r="AB71" s="22"/>
      <c r="AC71" s="23"/>
      <c r="AE71" s="29" t="str">
        <f t="shared" si="5"/>
        <v/>
      </c>
      <c r="AG71" s="7" t="str">
        <f>+$A$14</f>
        <v/>
      </c>
      <c r="AH71" s="7" t="str">
        <f>IF(A71&lt;&gt;"",IF(AE71&lt;&gt;"",AE71,0)+IF(E84&lt;&gt;"",E84,0),"")</f>
        <v/>
      </c>
      <c r="AI71" s="106" t="str">
        <f>IF(AH71="","",IF(AH71&gt;0,ROUND(AH71/LARGE(AH69:AH83,1),3),0))</f>
        <v/>
      </c>
    </row>
    <row r="72" spans="1:35" ht="13.5" x14ac:dyDescent="0.25">
      <c r="A72" s="59" t="str">
        <f>+$A$15</f>
        <v/>
      </c>
      <c r="B72" s="24"/>
      <c r="C72" s="24"/>
      <c r="D72" s="24"/>
      <c r="E72" s="24"/>
      <c r="F72" s="24"/>
      <c r="G72" s="24"/>
      <c r="H72" s="22"/>
      <c r="I72" s="23"/>
      <c r="J72" s="22"/>
      <c r="K72" s="23"/>
      <c r="L72" s="22"/>
      <c r="M72" s="23"/>
      <c r="N72" s="22"/>
      <c r="O72" s="23"/>
      <c r="P72" s="22"/>
      <c r="Q72" s="23"/>
      <c r="R72" s="22"/>
      <c r="S72" s="23"/>
      <c r="T72" s="22"/>
      <c r="U72" s="23"/>
      <c r="V72" s="22"/>
      <c r="W72" s="23"/>
      <c r="X72" s="22"/>
      <c r="Y72" s="23"/>
      <c r="Z72" s="22"/>
      <c r="AA72" s="23"/>
      <c r="AB72" s="22"/>
      <c r="AC72" s="23"/>
      <c r="AE72" s="29" t="str">
        <f t="shared" si="5"/>
        <v/>
      </c>
      <c r="AG72" s="7" t="str">
        <f>+$A$15</f>
        <v/>
      </c>
      <c r="AH72" s="7" t="str">
        <f>IF(A72&lt;&gt;"",IF(AE72&lt;&gt;"",AE72,0)+IF(G84&lt;&gt;"",G84,0),"")</f>
        <v/>
      </c>
      <c r="AI72" s="106" t="str">
        <f>IF(AH72="","",IF(AH72&gt;0,ROUND(AH72/LARGE(AH69:AH83,1),3),0))</f>
        <v/>
      </c>
    </row>
    <row r="73" spans="1:35" ht="13.5" x14ac:dyDescent="0.25">
      <c r="A73" s="59" t="str">
        <f>+$A$16</f>
        <v/>
      </c>
      <c r="B73" s="24"/>
      <c r="C73" s="24"/>
      <c r="D73" s="24"/>
      <c r="E73" s="24"/>
      <c r="F73" s="24"/>
      <c r="G73" s="24"/>
      <c r="H73" s="24"/>
      <c r="I73" s="24"/>
      <c r="J73" s="22"/>
      <c r="K73" s="23"/>
      <c r="L73" s="22"/>
      <c r="M73" s="23"/>
      <c r="N73" s="22"/>
      <c r="O73" s="23"/>
      <c r="P73" s="22"/>
      <c r="Q73" s="23"/>
      <c r="R73" s="22"/>
      <c r="S73" s="23"/>
      <c r="T73" s="22"/>
      <c r="U73" s="23"/>
      <c r="V73" s="22"/>
      <c r="W73" s="23"/>
      <c r="X73" s="22"/>
      <c r="Y73" s="23"/>
      <c r="Z73" s="22"/>
      <c r="AA73" s="23"/>
      <c r="AB73" s="22"/>
      <c r="AC73" s="23"/>
      <c r="AE73" s="29" t="str">
        <f t="shared" si="5"/>
        <v/>
      </c>
      <c r="AG73" s="7" t="str">
        <f>+$A$16</f>
        <v/>
      </c>
      <c r="AH73" s="7" t="str">
        <f>IF(A73&lt;&gt;"",IF(AE73&lt;&gt;"",AE73,0)+IF(I84&lt;&gt;"",I84,0),"")</f>
        <v/>
      </c>
      <c r="AI73" s="106" t="str">
        <f>IF(AH73="","",IF(AH73&gt;0,ROUND(AH73/LARGE(AH69:AH83,1),3),0))</f>
        <v/>
      </c>
    </row>
    <row r="74" spans="1:35" ht="13.5" x14ac:dyDescent="0.25">
      <c r="A74" s="59" t="str">
        <f>+$A$17</f>
        <v/>
      </c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2"/>
      <c r="M74" s="23"/>
      <c r="N74" s="22"/>
      <c r="O74" s="23"/>
      <c r="P74" s="22"/>
      <c r="Q74" s="23"/>
      <c r="R74" s="22"/>
      <c r="S74" s="23"/>
      <c r="T74" s="22"/>
      <c r="U74" s="23"/>
      <c r="V74" s="22"/>
      <c r="W74" s="23"/>
      <c r="X74" s="22"/>
      <c r="Y74" s="23"/>
      <c r="Z74" s="22"/>
      <c r="AA74" s="23"/>
      <c r="AB74" s="22"/>
      <c r="AC74" s="23"/>
      <c r="AE74" s="29" t="str">
        <f t="shared" si="5"/>
        <v/>
      </c>
      <c r="AG74" s="7" t="str">
        <f>+$A$17</f>
        <v/>
      </c>
      <c r="AH74" s="7" t="str">
        <f>IF(A74&lt;&gt;"",IF(AE74&lt;&gt;"",AE74,0)+IF(K84&lt;&gt;"",K84,0),"")</f>
        <v/>
      </c>
      <c r="AI74" s="106" t="str">
        <f>IF(AH74="","",IF(AH74&gt;0,ROUND(AH74/LARGE(AH69:AH83,1),3),0))</f>
        <v/>
      </c>
    </row>
    <row r="75" spans="1:35" ht="13.5" x14ac:dyDescent="0.25">
      <c r="A75" s="59" t="str">
        <f>+$A$18</f>
        <v/>
      </c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2"/>
      <c r="O75" s="23"/>
      <c r="P75" s="22"/>
      <c r="Q75" s="23"/>
      <c r="R75" s="22"/>
      <c r="S75" s="23"/>
      <c r="T75" s="22"/>
      <c r="U75" s="23"/>
      <c r="V75" s="22"/>
      <c r="W75" s="23"/>
      <c r="X75" s="22"/>
      <c r="Y75" s="23"/>
      <c r="Z75" s="22"/>
      <c r="AA75" s="23"/>
      <c r="AB75" s="22"/>
      <c r="AC75" s="23"/>
      <c r="AE75" s="29" t="str">
        <f t="shared" si="5"/>
        <v/>
      </c>
      <c r="AG75" s="7" t="str">
        <f>+$A$18</f>
        <v/>
      </c>
      <c r="AH75" s="7" t="str">
        <f>IF(A75&lt;&gt;"",IF(AE75&lt;&gt;"",AE75,0)+IF(M84&lt;&gt;"",M84,0),"")</f>
        <v/>
      </c>
      <c r="AI75" s="106" t="str">
        <f>IF(AH75="","",IF(AH75&gt;0,ROUND(AH75/LARGE(AH69:AH83,1),3),0))</f>
        <v/>
      </c>
    </row>
    <row r="76" spans="1:35" ht="13.5" x14ac:dyDescent="0.25">
      <c r="A76" s="59" t="str">
        <f>+$A$19</f>
        <v/>
      </c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2"/>
      <c r="Q76" s="23"/>
      <c r="R76" s="22"/>
      <c r="S76" s="23"/>
      <c r="T76" s="22"/>
      <c r="U76" s="23"/>
      <c r="V76" s="22"/>
      <c r="W76" s="23"/>
      <c r="X76" s="22"/>
      <c r="Y76" s="23"/>
      <c r="Z76" s="22"/>
      <c r="AA76" s="23"/>
      <c r="AB76" s="22"/>
      <c r="AC76" s="23"/>
      <c r="AE76" s="29" t="str">
        <f t="shared" si="5"/>
        <v/>
      </c>
      <c r="AG76" s="7" t="str">
        <f>+$A$19</f>
        <v/>
      </c>
      <c r="AH76" s="7" t="str">
        <f>IF(A76&lt;&gt;"",IF(AE76&lt;&gt;"",AE76,0)+IF(O84&lt;&gt;"",O84,0),"")</f>
        <v/>
      </c>
      <c r="AI76" s="106" t="str">
        <f>IF(AH76="","",IF(AH76&gt;0,ROUND(AH76/LARGE(AH69:AH83,1),3),0))</f>
        <v/>
      </c>
    </row>
    <row r="77" spans="1:35" ht="13.5" x14ac:dyDescent="0.25">
      <c r="A77" s="59" t="str">
        <f>+$A$20</f>
        <v/>
      </c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2"/>
      <c r="S77" s="23"/>
      <c r="T77" s="22"/>
      <c r="U77" s="23"/>
      <c r="V77" s="22"/>
      <c r="W77" s="23"/>
      <c r="X77" s="22"/>
      <c r="Y77" s="23"/>
      <c r="Z77" s="22"/>
      <c r="AA77" s="23"/>
      <c r="AB77" s="22"/>
      <c r="AC77" s="23"/>
      <c r="AE77" s="29" t="str">
        <f t="shared" si="5"/>
        <v/>
      </c>
      <c r="AG77" s="7" t="str">
        <f>+$A$20</f>
        <v/>
      </c>
      <c r="AH77" s="7" t="str">
        <f>IF(A77&lt;&gt;"",IF(AE77&lt;&gt;"",AE77,0)+IF(Q84&lt;&gt;"",Q84,0),"")</f>
        <v/>
      </c>
      <c r="AI77" s="106" t="str">
        <f>IF(AH77="","",IF(AH77&gt;0,ROUND(AH77/LARGE(AH69:AH83,1),3),0))</f>
        <v/>
      </c>
    </row>
    <row r="78" spans="1:35" ht="13.5" x14ac:dyDescent="0.25">
      <c r="A78" s="59" t="str">
        <f>+$A$21</f>
        <v/>
      </c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2"/>
      <c r="U78" s="23"/>
      <c r="V78" s="22"/>
      <c r="W78" s="23"/>
      <c r="X78" s="22"/>
      <c r="Y78" s="23"/>
      <c r="Z78" s="22"/>
      <c r="AA78" s="23"/>
      <c r="AB78" s="22"/>
      <c r="AC78" s="23"/>
      <c r="AE78" s="29" t="str">
        <f t="shared" si="5"/>
        <v/>
      </c>
      <c r="AG78" s="7" t="str">
        <f>+$A$21</f>
        <v/>
      </c>
      <c r="AH78" s="7" t="str">
        <f>IF(A78&lt;&gt;"",IF(AE78&lt;&gt;"",AE78,0)+IF(S84&lt;&gt;"",S84,0),"")</f>
        <v/>
      </c>
      <c r="AI78" s="106" t="str">
        <f>IF(AH78="","",IF(AH78&gt;0,ROUND(AH78/LARGE(AH69:AH83,1),3),0))</f>
        <v/>
      </c>
    </row>
    <row r="79" spans="1:35" ht="13.5" x14ac:dyDescent="0.25">
      <c r="A79" s="59" t="str">
        <f>+$A$22</f>
        <v/>
      </c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2"/>
      <c r="W79" s="23"/>
      <c r="X79" s="22"/>
      <c r="Y79" s="23"/>
      <c r="Z79" s="22"/>
      <c r="AA79" s="23"/>
      <c r="AB79" s="22"/>
      <c r="AC79" s="23"/>
      <c r="AE79" s="29" t="str">
        <f t="shared" si="5"/>
        <v/>
      </c>
      <c r="AG79" s="7" t="str">
        <f>+$A$22</f>
        <v/>
      </c>
      <c r="AH79" s="7" t="str">
        <f>IF(A79&lt;&gt;"",IF(AE79&lt;&gt;"",AE79,0)+IF(U84&lt;&gt;"",U84,0),"")</f>
        <v/>
      </c>
      <c r="AI79" s="106" t="str">
        <f>IF(AH79="","",IF(AH79&gt;0,ROUND(AH79/LARGE(AH69:AH83,1),3),0))</f>
        <v/>
      </c>
    </row>
    <row r="80" spans="1:35" ht="13.5" x14ac:dyDescent="0.25">
      <c r="A80" s="59" t="str">
        <f>+$A$23</f>
        <v/>
      </c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2"/>
      <c r="Y80" s="23"/>
      <c r="Z80" s="22"/>
      <c r="AA80" s="23"/>
      <c r="AB80" s="22"/>
      <c r="AC80" s="23"/>
      <c r="AE80" s="29" t="str">
        <f t="shared" si="5"/>
        <v/>
      </c>
      <c r="AG80" s="7" t="str">
        <f>+$A$23</f>
        <v/>
      </c>
      <c r="AH80" s="7" t="str">
        <f>IF(A80&lt;&gt;"",IF(AE80&lt;&gt;"",AE80,0)+IF(W84&lt;&gt;"",W84,0),"")</f>
        <v/>
      </c>
      <c r="AI80" s="106" t="str">
        <f>IF(AH80="","",IF(AH80&gt;0,ROUND(AH80/LARGE(AH69:AH83,1),3),0))</f>
        <v/>
      </c>
    </row>
    <row r="81" spans="1:35" ht="13.5" x14ac:dyDescent="0.25">
      <c r="A81" s="59" t="str">
        <f>+$A$24</f>
        <v/>
      </c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2"/>
      <c r="AA81" s="23"/>
      <c r="AB81" s="22"/>
      <c r="AC81" s="23"/>
      <c r="AE81" s="29" t="str">
        <f t="shared" si="5"/>
        <v/>
      </c>
      <c r="AG81" s="7" t="str">
        <f>+$A$24</f>
        <v/>
      </c>
      <c r="AH81" s="7" t="str">
        <f>IF(A81&lt;&gt;"",IF(AE81&lt;&gt;"",AE81,0)+IF(Y84&lt;&gt;"",Y84,0),"")</f>
        <v/>
      </c>
      <c r="AI81" s="106" t="str">
        <f>IF(AH81="","",IF(AH81&gt;0,ROUND(AH81/LARGE(AH69:AH83,1),3),0))</f>
        <v/>
      </c>
    </row>
    <row r="82" spans="1:35" ht="13.5" x14ac:dyDescent="0.25">
      <c r="A82" s="59" t="str">
        <f>+$A$25</f>
        <v/>
      </c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2"/>
      <c r="AC82" s="23"/>
      <c r="AE82" s="29" t="str">
        <f t="shared" si="5"/>
        <v/>
      </c>
      <c r="AG82" s="7" t="str">
        <f>+$A$25</f>
        <v/>
      </c>
      <c r="AH82" s="7" t="str">
        <f>IF(A82&lt;&gt;"",IF(AE82&lt;&gt;"",AE82,0)+IF(AA84&lt;&gt;"",AA84,0),"")</f>
        <v/>
      </c>
      <c r="AI82" s="106" t="str">
        <f>IF(AH82="","",IF(AH82&gt;0,ROUND(AH82/LARGE(AH69:AH83,1),3),0))</f>
        <v/>
      </c>
    </row>
    <row r="83" spans="1:35" x14ac:dyDescent="0.2">
      <c r="A83" s="59" t="str">
        <f>+$A$26</f>
        <v/>
      </c>
      <c r="C83" s="3"/>
      <c r="AE83" s="26"/>
      <c r="AG83" s="40" t="str">
        <f>+$A$26</f>
        <v/>
      </c>
      <c r="AH83" s="40" t="str">
        <f>IF(A83&lt;&gt;"",IF(AE83&lt;&gt;"",AE83,0)+IF(AC84&lt;&gt;"",AC84,0),"")</f>
        <v/>
      </c>
      <c r="AI83" s="107" t="str">
        <f>IF(AH83="","",IF(AH83&gt;0,ROUND(AH83/LARGE(AH69:AH83,1),3),0))</f>
        <v/>
      </c>
    </row>
    <row r="84" spans="1:35" s="26" customFormat="1" x14ac:dyDescent="0.2">
      <c r="C84" s="27" t="str">
        <f>IF(C68="","",SUM(C69:C82))</f>
        <v/>
      </c>
      <c r="E84" s="27" t="str">
        <f>IF(E68="","",SUM(E69:E82))</f>
        <v/>
      </c>
      <c r="G84" s="27" t="str">
        <f>IF(G68="","",SUM(G69:G82))</f>
        <v/>
      </c>
      <c r="I84" s="27" t="str">
        <f>IF(I68="","",SUM(I69:I82))</f>
        <v/>
      </c>
      <c r="K84" s="27" t="str">
        <f>IF(K68="","",SUM(K69:K82))</f>
        <v/>
      </c>
      <c r="M84" s="27" t="str">
        <f>IF(M68="","",SUM(M69:M82))</f>
        <v/>
      </c>
      <c r="O84" s="27" t="str">
        <f>IF(O68="","",SUM(O69:O82))</f>
        <v/>
      </c>
      <c r="Q84" s="27" t="str">
        <f>IF(Q68="","",SUM(Q69:Q82))</f>
        <v/>
      </c>
      <c r="S84" s="27" t="str">
        <f>IF(S68="","",SUM(S69:S82))</f>
        <v/>
      </c>
      <c r="U84" s="27" t="str">
        <f>IF(U68="","",SUM(U69:U82))</f>
        <v/>
      </c>
      <c r="W84" s="27" t="str">
        <f>IF(W68="","",SUM(W69:W82))</f>
        <v/>
      </c>
      <c r="X84" s="27"/>
      <c r="Y84" s="27" t="str">
        <f>IF(Y68="","",SUM(Y69:Y82))</f>
        <v/>
      </c>
      <c r="AA84" s="27" t="str">
        <f>IF(AA68="","",SUM(AA69:AA82))</f>
        <v/>
      </c>
      <c r="AC84" s="27" t="str">
        <f>IF(AC68="","",SUM(AC69:AC82))</f>
        <v/>
      </c>
      <c r="AG84" s="41"/>
      <c r="AH84" s="93"/>
      <c r="AI84" s="41"/>
    </row>
    <row r="85" spans="1:35" ht="24" customHeight="1" x14ac:dyDescent="0.2">
      <c r="AC85" s="8" t="str">
        <f>"Firma ("&amp;Anagrafica!B91&amp;")"</f>
        <v>Firma (Commissario 3)</v>
      </c>
      <c r="AE85" s="88"/>
      <c r="AF85" s="88"/>
      <c r="AG85" s="89"/>
      <c r="AH85" s="88"/>
      <c r="AI85" s="88"/>
    </row>
    <row r="86" spans="1:35" ht="18.75" x14ac:dyDescent="0.3">
      <c r="A86" s="19" t="str">
        <f>IF(Anagrafica!A92&lt;&gt;"",Anagrafica!A92&amp;" - "&amp;Anagrafica!B92,"")</f>
        <v/>
      </c>
      <c r="B86" s="20"/>
      <c r="D86" s="1"/>
      <c r="AE86" s="90"/>
      <c r="AF86" s="90"/>
      <c r="AG86" s="91"/>
      <c r="AH86" s="90"/>
      <c r="AI86" s="90"/>
    </row>
    <row r="87" spans="1:35" s="5" customFormat="1" ht="13.5" customHeight="1" x14ac:dyDescent="0.2">
      <c r="A87" s="4" t="s">
        <v>10</v>
      </c>
      <c r="C87" s="60" t="str">
        <f>$A$13</f>
        <v/>
      </c>
      <c r="E87" s="60" t="str">
        <f>+$A$14</f>
        <v/>
      </c>
      <c r="G87" s="60" t="str">
        <f>+$A$15</f>
        <v/>
      </c>
      <c r="I87" s="60" t="str">
        <f>+$A$16</f>
        <v/>
      </c>
      <c r="K87" s="60" t="str">
        <f>+$A$17</f>
        <v/>
      </c>
      <c r="M87" s="60" t="str">
        <f>+$A$18</f>
        <v/>
      </c>
      <c r="O87" s="60" t="str">
        <f>+$A$19</f>
        <v/>
      </c>
      <c r="Q87" s="60" t="str">
        <f>+$A$20</f>
        <v/>
      </c>
      <c r="S87" s="60" t="str">
        <f>+$A$21</f>
        <v/>
      </c>
      <c r="U87" s="60" t="str">
        <f>+$A$22</f>
        <v/>
      </c>
      <c r="W87" s="60" t="str">
        <f>+$A$23</f>
        <v/>
      </c>
      <c r="Y87" s="60" t="str">
        <f>+$A$24</f>
        <v/>
      </c>
      <c r="AA87" s="60" t="str">
        <f>+$A$25</f>
        <v/>
      </c>
      <c r="AC87" s="60" t="str">
        <f>+$A$26</f>
        <v/>
      </c>
      <c r="AE87" s="26"/>
      <c r="AG87" s="4" t="s">
        <v>10</v>
      </c>
      <c r="AH87" s="5" t="s">
        <v>1</v>
      </c>
      <c r="AI87" s="5" t="s">
        <v>0</v>
      </c>
    </row>
    <row r="88" spans="1:35" ht="13.5" x14ac:dyDescent="0.25">
      <c r="A88" s="59" t="str">
        <f>+$A$12</f>
        <v/>
      </c>
      <c r="B88" s="22"/>
      <c r="C88" s="23"/>
      <c r="D88" s="22"/>
      <c r="E88" s="23"/>
      <c r="F88" s="22"/>
      <c r="G88" s="23"/>
      <c r="H88" s="22"/>
      <c r="I88" s="23"/>
      <c r="J88" s="22"/>
      <c r="K88" s="23"/>
      <c r="L88" s="22"/>
      <c r="M88" s="23"/>
      <c r="N88" s="22"/>
      <c r="O88" s="23"/>
      <c r="P88" s="22"/>
      <c r="Q88" s="23"/>
      <c r="R88" s="22"/>
      <c r="S88" s="23"/>
      <c r="T88" s="22"/>
      <c r="U88" s="23"/>
      <c r="V88" s="22"/>
      <c r="W88" s="23"/>
      <c r="X88" s="22"/>
      <c r="Y88" s="23"/>
      <c r="Z88" s="22"/>
      <c r="AA88" s="23"/>
      <c r="AB88" s="22"/>
      <c r="AC88" s="23"/>
      <c r="AE88" s="29" t="str">
        <f t="shared" ref="AE88:AE101" si="6">IF(OR(A88="",AND(A88&lt;&gt;"",A89="")),"",SUM(B88,D88,F88,H88,J88,L88,N88,P88,R88,T88,V88,X88,Z88,AB88))</f>
        <v/>
      </c>
      <c r="AG88" s="6" t="str">
        <f>+$A$12</f>
        <v/>
      </c>
      <c r="AH88" s="6" t="str">
        <f>IF(A88&lt;&gt;"",AE88,"")</f>
        <v/>
      </c>
      <c r="AI88" s="105" t="str">
        <f>IF(AH88="","",IF(AH88&gt;0,ROUND(AH88/LARGE(AH88:AH102,1),3),0))</f>
        <v/>
      </c>
    </row>
    <row r="89" spans="1:35" ht="13.5" x14ac:dyDescent="0.25">
      <c r="A89" s="59" t="str">
        <f>+$A$13</f>
        <v/>
      </c>
      <c r="B89" s="24"/>
      <c r="C89" s="24"/>
      <c r="D89" s="22"/>
      <c r="E89" s="23"/>
      <c r="F89" s="22"/>
      <c r="G89" s="23"/>
      <c r="H89" s="22"/>
      <c r="I89" s="23"/>
      <c r="J89" s="22"/>
      <c r="K89" s="23"/>
      <c r="L89" s="22"/>
      <c r="M89" s="23"/>
      <c r="N89" s="22"/>
      <c r="O89" s="23"/>
      <c r="P89" s="22"/>
      <c r="Q89" s="23"/>
      <c r="R89" s="22"/>
      <c r="S89" s="23"/>
      <c r="T89" s="22"/>
      <c r="U89" s="23"/>
      <c r="V89" s="22"/>
      <c r="W89" s="23"/>
      <c r="X89" s="22"/>
      <c r="Y89" s="23"/>
      <c r="Z89" s="22"/>
      <c r="AA89" s="23"/>
      <c r="AB89" s="22"/>
      <c r="AC89" s="23"/>
      <c r="AE89" s="29" t="str">
        <f t="shared" si="6"/>
        <v/>
      </c>
      <c r="AG89" s="7" t="str">
        <f>+$A$13</f>
        <v/>
      </c>
      <c r="AH89" s="7" t="str">
        <f>IF(A89&lt;&gt;"",IF(AE89&lt;&gt;"",AE89,0)+IF(C103&lt;&gt;"",C103,0),"")</f>
        <v/>
      </c>
      <c r="AI89" s="106" t="str">
        <f>IF(AH89="","",IF(AH89&gt;0,ROUND(AH89/LARGE(AH88:AH102,1),3),0))</f>
        <v/>
      </c>
    </row>
    <row r="90" spans="1:35" ht="13.5" x14ac:dyDescent="0.25">
      <c r="A90" s="59" t="str">
        <f>+$A$14</f>
        <v/>
      </c>
      <c r="B90" s="24"/>
      <c r="C90" s="24"/>
      <c r="D90" s="24"/>
      <c r="E90" s="24"/>
      <c r="F90" s="22"/>
      <c r="G90" s="23"/>
      <c r="H90" s="22"/>
      <c r="I90" s="23"/>
      <c r="J90" s="22"/>
      <c r="K90" s="23"/>
      <c r="L90" s="22"/>
      <c r="M90" s="23"/>
      <c r="N90" s="22"/>
      <c r="O90" s="23"/>
      <c r="P90" s="22"/>
      <c r="Q90" s="23"/>
      <c r="R90" s="22"/>
      <c r="S90" s="23"/>
      <c r="T90" s="22"/>
      <c r="U90" s="23"/>
      <c r="V90" s="22"/>
      <c r="W90" s="23"/>
      <c r="X90" s="22"/>
      <c r="Y90" s="23"/>
      <c r="Z90" s="22"/>
      <c r="AA90" s="23"/>
      <c r="AB90" s="22"/>
      <c r="AC90" s="23"/>
      <c r="AE90" s="29" t="str">
        <f t="shared" si="6"/>
        <v/>
      </c>
      <c r="AG90" s="7" t="str">
        <f>+$A$14</f>
        <v/>
      </c>
      <c r="AH90" s="7" t="str">
        <f>IF(A90&lt;&gt;"",IF(AE90&lt;&gt;"",AE90,0)+IF(E103&lt;&gt;"",E103,0),"")</f>
        <v/>
      </c>
      <c r="AI90" s="106" t="str">
        <f>IF(AH90="","",IF(AH90&gt;0,ROUND(AH90/LARGE(AH88:AH102,1),3),0))</f>
        <v/>
      </c>
    </row>
    <row r="91" spans="1:35" ht="13.5" x14ac:dyDescent="0.25">
      <c r="A91" s="59" t="str">
        <f>+$A$15</f>
        <v/>
      </c>
      <c r="B91" s="24"/>
      <c r="C91" s="24"/>
      <c r="D91" s="24"/>
      <c r="E91" s="24"/>
      <c r="F91" s="24"/>
      <c r="G91" s="24"/>
      <c r="H91" s="22"/>
      <c r="I91" s="23"/>
      <c r="J91" s="22"/>
      <c r="K91" s="23"/>
      <c r="L91" s="22"/>
      <c r="M91" s="23"/>
      <c r="N91" s="22"/>
      <c r="O91" s="23"/>
      <c r="P91" s="22"/>
      <c r="Q91" s="23"/>
      <c r="R91" s="22"/>
      <c r="S91" s="23"/>
      <c r="T91" s="22"/>
      <c r="U91" s="23"/>
      <c r="V91" s="22"/>
      <c r="W91" s="23"/>
      <c r="X91" s="22"/>
      <c r="Y91" s="23"/>
      <c r="Z91" s="22"/>
      <c r="AA91" s="23"/>
      <c r="AB91" s="22"/>
      <c r="AC91" s="23"/>
      <c r="AE91" s="29" t="str">
        <f t="shared" si="6"/>
        <v/>
      </c>
      <c r="AG91" s="7" t="str">
        <f>+$A$15</f>
        <v/>
      </c>
      <c r="AH91" s="7" t="str">
        <f>IF(A91&lt;&gt;"",IF(AE91&lt;&gt;"",AE91,0)+IF(G103&lt;&gt;"",G103,0),"")</f>
        <v/>
      </c>
      <c r="AI91" s="106" t="str">
        <f>IF(AH91="","",IF(AH91&gt;0,ROUND(AH91/LARGE(AH88:AH102,1),3),0))</f>
        <v/>
      </c>
    </row>
    <row r="92" spans="1:35" ht="13.5" x14ac:dyDescent="0.25">
      <c r="A92" s="59" t="str">
        <f>+$A$16</f>
        <v/>
      </c>
      <c r="B92" s="24"/>
      <c r="C92" s="24"/>
      <c r="D92" s="24"/>
      <c r="E92" s="24"/>
      <c r="F92" s="24"/>
      <c r="G92" s="24"/>
      <c r="H92" s="24"/>
      <c r="I92" s="24"/>
      <c r="J92" s="22"/>
      <c r="K92" s="23"/>
      <c r="L92" s="22"/>
      <c r="M92" s="23"/>
      <c r="N92" s="22"/>
      <c r="O92" s="23"/>
      <c r="P92" s="22"/>
      <c r="Q92" s="23"/>
      <c r="R92" s="22"/>
      <c r="S92" s="23"/>
      <c r="T92" s="22"/>
      <c r="U92" s="23"/>
      <c r="V92" s="22"/>
      <c r="W92" s="23"/>
      <c r="X92" s="22"/>
      <c r="Y92" s="23"/>
      <c r="Z92" s="22"/>
      <c r="AA92" s="23"/>
      <c r="AB92" s="22"/>
      <c r="AC92" s="23"/>
      <c r="AE92" s="29" t="str">
        <f t="shared" si="6"/>
        <v/>
      </c>
      <c r="AG92" s="7" t="str">
        <f>+$A$16</f>
        <v/>
      </c>
      <c r="AH92" s="7" t="str">
        <f>IF(A92&lt;&gt;"",IF(AE92&lt;&gt;"",AE92,0)+IF(I103&lt;&gt;"",I103,0),"")</f>
        <v/>
      </c>
      <c r="AI92" s="106" t="str">
        <f>IF(AH92="","",IF(AH92&gt;0,ROUND(AH92/LARGE(AH88:AH102,1),3),0))</f>
        <v/>
      </c>
    </row>
    <row r="93" spans="1:35" ht="13.5" x14ac:dyDescent="0.25">
      <c r="A93" s="59" t="str">
        <f>+$A$17</f>
        <v/>
      </c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2"/>
      <c r="M93" s="23"/>
      <c r="N93" s="22"/>
      <c r="O93" s="23"/>
      <c r="P93" s="22"/>
      <c r="Q93" s="23"/>
      <c r="R93" s="22"/>
      <c r="S93" s="23"/>
      <c r="T93" s="22"/>
      <c r="U93" s="23"/>
      <c r="V93" s="22"/>
      <c r="W93" s="23"/>
      <c r="X93" s="22"/>
      <c r="Y93" s="23"/>
      <c r="Z93" s="22"/>
      <c r="AA93" s="23"/>
      <c r="AB93" s="22"/>
      <c r="AC93" s="23"/>
      <c r="AE93" s="29" t="str">
        <f t="shared" si="6"/>
        <v/>
      </c>
      <c r="AG93" s="7" t="str">
        <f>+$A$17</f>
        <v/>
      </c>
      <c r="AH93" s="7" t="str">
        <f>IF(A93&lt;&gt;"",IF(AE93&lt;&gt;"",AE93,0)+IF(K103&lt;&gt;"",K103,0),"")</f>
        <v/>
      </c>
      <c r="AI93" s="106" t="str">
        <f>IF(AH93="","",IF(AH93&gt;0,ROUND(AH93/LARGE(AH88:AH102,1),3),0))</f>
        <v/>
      </c>
    </row>
    <row r="94" spans="1:35" ht="13.5" x14ac:dyDescent="0.25">
      <c r="A94" s="59" t="str">
        <f>+$A$18</f>
        <v/>
      </c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2"/>
      <c r="O94" s="23"/>
      <c r="P94" s="22"/>
      <c r="Q94" s="23"/>
      <c r="R94" s="22"/>
      <c r="S94" s="23"/>
      <c r="T94" s="22"/>
      <c r="U94" s="23"/>
      <c r="V94" s="22"/>
      <c r="W94" s="23"/>
      <c r="X94" s="22"/>
      <c r="Y94" s="23"/>
      <c r="Z94" s="22"/>
      <c r="AA94" s="23"/>
      <c r="AB94" s="22"/>
      <c r="AC94" s="23"/>
      <c r="AE94" s="29" t="str">
        <f t="shared" si="6"/>
        <v/>
      </c>
      <c r="AG94" s="7" t="str">
        <f>+$A$18</f>
        <v/>
      </c>
      <c r="AH94" s="7" t="str">
        <f>IF(A94&lt;&gt;"",IF(AE94&lt;&gt;"",AE94,0)+IF(M103&lt;&gt;"",M103,0),"")</f>
        <v/>
      </c>
      <c r="AI94" s="106" t="str">
        <f>IF(AH94="","",IF(AH94&gt;0,ROUND(AH94/LARGE(AH88:AH102,1),3),0))</f>
        <v/>
      </c>
    </row>
    <row r="95" spans="1:35" ht="13.5" x14ac:dyDescent="0.25">
      <c r="A95" s="59" t="str">
        <f>+$A$19</f>
        <v/>
      </c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2"/>
      <c r="Q95" s="23"/>
      <c r="R95" s="22"/>
      <c r="S95" s="23"/>
      <c r="T95" s="22"/>
      <c r="U95" s="23"/>
      <c r="V95" s="22"/>
      <c r="W95" s="23"/>
      <c r="X95" s="22"/>
      <c r="Y95" s="23"/>
      <c r="Z95" s="22"/>
      <c r="AA95" s="23"/>
      <c r="AB95" s="22"/>
      <c r="AC95" s="23"/>
      <c r="AE95" s="29" t="str">
        <f t="shared" si="6"/>
        <v/>
      </c>
      <c r="AG95" s="7" t="str">
        <f>+$A$19</f>
        <v/>
      </c>
      <c r="AH95" s="7" t="str">
        <f>IF(A95&lt;&gt;"",IF(AE95&lt;&gt;"",AE95,0)+IF(O103&lt;&gt;"",O103,0),"")</f>
        <v/>
      </c>
      <c r="AI95" s="106" t="str">
        <f>IF(AH95="","",IF(AH95&gt;0,ROUND(AH95/LARGE(AH88:AH102,1),3),0))</f>
        <v/>
      </c>
    </row>
    <row r="96" spans="1:35" ht="13.5" x14ac:dyDescent="0.25">
      <c r="A96" s="59" t="str">
        <f>+$A$20</f>
        <v/>
      </c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2"/>
      <c r="S96" s="23"/>
      <c r="T96" s="22"/>
      <c r="U96" s="23"/>
      <c r="V96" s="22"/>
      <c r="W96" s="23"/>
      <c r="X96" s="22"/>
      <c r="Y96" s="23"/>
      <c r="Z96" s="22"/>
      <c r="AA96" s="23"/>
      <c r="AB96" s="22"/>
      <c r="AC96" s="23"/>
      <c r="AE96" s="29" t="str">
        <f t="shared" si="6"/>
        <v/>
      </c>
      <c r="AG96" s="7" t="str">
        <f>+$A$20</f>
        <v/>
      </c>
      <c r="AH96" s="7" t="str">
        <f>IF(A96&lt;&gt;"",IF(AE96&lt;&gt;"",AE96,0)+IF(Q103&lt;&gt;"",Q103,0),"")</f>
        <v/>
      </c>
      <c r="AI96" s="106" t="str">
        <f>IF(AH96="","",IF(AH96&gt;0,ROUND(AH96/LARGE(AH88:AH102,1),3),0))</f>
        <v/>
      </c>
    </row>
    <row r="97" spans="1:35" ht="13.5" x14ac:dyDescent="0.25">
      <c r="A97" s="59" t="str">
        <f>+$A$21</f>
        <v/>
      </c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2"/>
      <c r="U97" s="23"/>
      <c r="V97" s="22"/>
      <c r="W97" s="23"/>
      <c r="X97" s="22"/>
      <c r="Y97" s="23"/>
      <c r="Z97" s="22"/>
      <c r="AA97" s="23"/>
      <c r="AB97" s="22"/>
      <c r="AC97" s="23"/>
      <c r="AE97" s="29" t="str">
        <f t="shared" si="6"/>
        <v/>
      </c>
      <c r="AG97" s="7" t="str">
        <f>+$A$21</f>
        <v/>
      </c>
      <c r="AH97" s="7" t="str">
        <f>IF(A97&lt;&gt;"",IF(AE97&lt;&gt;"",AE97,0)+IF(S103&lt;&gt;"",S103,0),"")</f>
        <v/>
      </c>
      <c r="AI97" s="106" t="str">
        <f>IF(AH97="","",IF(AH97&gt;0,ROUND(AH97/LARGE(AH88:AH102,1),3),0))</f>
        <v/>
      </c>
    </row>
    <row r="98" spans="1:35" ht="13.5" x14ac:dyDescent="0.25">
      <c r="A98" s="59" t="str">
        <f>+$A$22</f>
        <v/>
      </c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2"/>
      <c r="W98" s="23"/>
      <c r="X98" s="22"/>
      <c r="Y98" s="23"/>
      <c r="Z98" s="22"/>
      <c r="AA98" s="23"/>
      <c r="AB98" s="22"/>
      <c r="AC98" s="23"/>
      <c r="AE98" s="29" t="str">
        <f t="shared" si="6"/>
        <v/>
      </c>
      <c r="AG98" s="7" t="str">
        <f>+$A$22</f>
        <v/>
      </c>
      <c r="AH98" s="7" t="str">
        <f>IF(A98&lt;&gt;"",IF(AE98&lt;&gt;"",AE98,0)+IF(U103&lt;&gt;"",U103,0),"")</f>
        <v/>
      </c>
      <c r="AI98" s="106" t="str">
        <f>IF(AH98="","",IF(AH98&gt;0,ROUND(AH98/LARGE(AH88:AH102,1),3),0))</f>
        <v/>
      </c>
    </row>
    <row r="99" spans="1:35" ht="13.5" x14ac:dyDescent="0.25">
      <c r="A99" s="59" t="str">
        <f>+$A$23</f>
        <v/>
      </c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2"/>
      <c r="Y99" s="23"/>
      <c r="Z99" s="22"/>
      <c r="AA99" s="23"/>
      <c r="AB99" s="22"/>
      <c r="AC99" s="23"/>
      <c r="AE99" s="29" t="str">
        <f t="shared" si="6"/>
        <v/>
      </c>
      <c r="AG99" s="7" t="str">
        <f>+$A$23</f>
        <v/>
      </c>
      <c r="AH99" s="7" t="str">
        <f>IF(A99&lt;&gt;"",IF(AE99&lt;&gt;"",AE99,0)+IF(W103&lt;&gt;"",W103,0),"")</f>
        <v/>
      </c>
      <c r="AI99" s="106" t="str">
        <f>IF(AH99="","",IF(AH99&gt;0,ROUND(AH99/LARGE(AH88:AH102,1),3),0))</f>
        <v/>
      </c>
    </row>
    <row r="100" spans="1:35" ht="13.5" x14ac:dyDescent="0.25">
      <c r="A100" s="59" t="str">
        <f>+$A$24</f>
        <v/>
      </c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2"/>
      <c r="AA100" s="23"/>
      <c r="AB100" s="22"/>
      <c r="AC100" s="23"/>
      <c r="AE100" s="29" t="str">
        <f t="shared" si="6"/>
        <v/>
      </c>
      <c r="AG100" s="7" t="str">
        <f>+$A$24</f>
        <v/>
      </c>
      <c r="AH100" s="7" t="str">
        <f>IF(A100&lt;&gt;"",IF(AE100&lt;&gt;"",AE100,0)+IF(Y103&lt;&gt;"",Y103,0),"")</f>
        <v/>
      </c>
      <c r="AI100" s="106" t="str">
        <f>IF(AH100="","",IF(AH100&gt;0,ROUND(AH100/LARGE(AH88:AH102,1),3),0))</f>
        <v/>
      </c>
    </row>
    <row r="101" spans="1:35" ht="13.5" x14ac:dyDescent="0.25">
      <c r="A101" s="59" t="str">
        <f>+$A$25</f>
        <v/>
      </c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2"/>
      <c r="AC101" s="23"/>
      <c r="AE101" s="29" t="str">
        <f t="shared" si="6"/>
        <v/>
      </c>
      <c r="AG101" s="7" t="str">
        <f>+$A$25</f>
        <v/>
      </c>
      <c r="AH101" s="7" t="str">
        <f>IF(A101&lt;&gt;"",IF(AE101&lt;&gt;"",AE101,0)+IF(AA103&lt;&gt;"",AA103,0),"")</f>
        <v/>
      </c>
      <c r="AI101" s="106" t="str">
        <f>IF(AH101="","",IF(AH101&gt;0,ROUND(AH101/LARGE(AH88:AH102,1),3),0))</f>
        <v/>
      </c>
    </row>
    <row r="102" spans="1:35" x14ac:dyDescent="0.2">
      <c r="A102" s="59" t="str">
        <f>+$A$26</f>
        <v/>
      </c>
      <c r="C102" s="3"/>
      <c r="AE102" s="26"/>
      <c r="AG102" s="40" t="str">
        <f>+$A$26</f>
        <v/>
      </c>
      <c r="AH102" s="40" t="str">
        <f>IF(A102&lt;&gt;"",IF(AE102&lt;&gt;"",AE102,0)+IF(AC103&lt;&gt;"",AC103,0),"")</f>
        <v/>
      </c>
      <c r="AI102" s="107" t="str">
        <f>IF(AH102="","",IF(AH102&gt;0,ROUND(AH102/LARGE(AH88:AH102,1),3),0))</f>
        <v/>
      </c>
    </row>
    <row r="103" spans="1:35" s="26" customFormat="1" x14ac:dyDescent="0.2">
      <c r="C103" s="27" t="str">
        <f>IF(C87="","",SUM(C88:C101))</f>
        <v/>
      </c>
      <c r="E103" s="27" t="str">
        <f>IF(E87="","",SUM(E88:E101))</f>
        <v/>
      </c>
      <c r="G103" s="27" t="str">
        <f>IF(G87="","",SUM(G88:G101))</f>
        <v/>
      </c>
      <c r="I103" s="27" t="str">
        <f>IF(I87="","",SUM(I88:I101))</f>
        <v/>
      </c>
      <c r="K103" s="27" t="str">
        <f>IF(K87="","",SUM(K88:K101))</f>
        <v/>
      </c>
      <c r="M103" s="27" t="str">
        <f>IF(M87="","",SUM(M88:M101))</f>
        <v/>
      </c>
      <c r="O103" s="27" t="str">
        <f>IF(O87="","",SUM(O88:O101))</f>
        <v/>
      </c>
      <c r="Q103" s="27" t="str">
        <f>IF(Q87="","",SUM(Q88:Q101))</f>
        <v/>
      </c>
      <c r="S103" s="27" t="str">
        <f>IF(S87="","",SUM(S88:S101))</f>
        <v/>
      </c>
      <c r="U103" s="27" t="str">
        <f>IF(U87="","",SUM(U88:U101))</f>
        <v/>
      </c>
      <c r="W103" s="27" t="str">
        <f>IF(W87="","",SUM(W88:W101))</f>
        <v/>
      </c>
      <c r="X103" s="27"/>
      <c r="Y103" s="27" t="str">
        <f>IF(Y87="","",SUM(Y88:Y101))</f>
        <v/>
      </c>
      <c r="AA103" s="27" t="str">
        <f>IF(AA87="","",SUM(AA88:AA101))</f>
        <v/>
      </c>
      <c r="AC103" s="27" t="str">
        <f>IF(AC87="","",SUM(AC88:AC101))</f>
        <v/>
      </c>
      <c r="AG103" s="41"/>
      <c r="AH103" s="93"/>
      <c r="AI103" s="41"/>
    </row>
    <row r="104" spans="1:35" ht="24" customHeight="1" x14ac:dyDescent="0.2">
      <c r="AC104" s="8" t="str">
        <f>"Firma ("&amp;Anagrafica!B92&amp;")"</f>
        <v>Firma ()</v>
      </c>
      <c r="AE104" s="88"/>
      <c r="AF104" s="88"/>
      <c r="AG104" s="89"/>
      <c r="AH104" s="88"/>
      <c r="AI104" s="88"/>
    </row>
    <row r="105" spans="1:35" ht="18.75" x14ac:dyDescent="0.3">
      <c r="A105" s="19" t="str">
        <f>IF(Anagrafica!A93&lt;&gt;"",Anagrafica!A93&amp;" - "&amp;Anagrafica!B93,"")</f>
        <v/>
      </c>
      <c r="B105" s="20"/>
      <c r="D105" s="1"/>
    </row>
    <row r="106" spans="1:35" s="5" customFormat="1" ht="13.5" customHeight="1" x14ac:dyDescent="0.2">
      <c r="A106" s="4" t="s">
        <v>10</v>
      </c>
      <c r="C106" s="60" t="str">
        <f>$A$13</f>
        <v/>
      </c>
      <c r="E106" s="60" t="str">
        <f>+$A$14</f>
        <v/>
      </c>
      <c r="G106" s="60" t="str">
        <f>+$A$15</f>
        <v/>
      </c>
      <c r="I106" s="60" t="str">
        <f>+$A$16</f>
        <v/>
      </c>
      <c r="K106" s="60" t="str">
        <f>+$A$17</f>
        <v/>
      </c>
      <c r="M106" s="60" t="str">
        <f>+$A$18</f>
        <v/>
      </c>
      <c r="O106" s="60" t="str">
        <f>+$A$19</f>
        <v/>
      </c>
      <c r="Q106" s="60" t="str">
        <f>+$A$20</f>
        <v/>
      </c>
      <c r="S106" s="60" t="str">
        <f>+$A$21</f>
        <v/>
      </c>
      <c r="U106" s="60" t="str">
        <f>+$A$22</f>
        <v/>
      </c>
      <c r="W106" s="60" t="str">
        <f>+$A$23</f>
        <v/>
      </c>
      <c r="Y106" s="60" t="str">
        <f>+$A$24</f>
        <v/>
      </c>
      <c r="AA106" s="60" t="str">
        <f>+$A$25</f>
        <v/>
      </c>
      <c r="AC106" s="60" t="str">
        <f>+$A$26</f>
        <v/>
      </c>
      <c r="AE106" s="26"/>
      <c r="AG106" s="4" t="s">
        <v>10</v>
      </c>
      <c r="AH106" s="5" t="s">
        <v>1</v>
      </c>
      <c r="AI106" s="5" t="s">
        <v>0</v>
      </c>
    </row>
    <row r="107" spans="1:35" ht="13.5" x14ac:dyDescent="0.25">
      <c r="A107" s="59" t="str">
        <f>+$A$12</f>
        <v/>
      </c>
      <c r="B107" s="22"/>
      <c r="C107" s="23"/>
      <c r="D107" s="22"/>
      <c r="E107" s="23"/>
      <c r="F107" s="22"/>
      <c r="G107" s="23"/>
      <c r="H107" s="22"/>
      <c r="I107" s="23"/>
      <c r="J107" s="22"/>
      <c r="K107" s="23"/>
      <c r="L107" s="22"/>
      <c r="M107" s="23"/>
      <c r="N107" s="22"/>
      <c r="O107" s="23"/>
      <c r="P107" s="22"/>
      <c r="Q107" s="23"/>
      <c r="R107" s="22"/>
      <c r="S107" s="23"/>
      <c r="T107" s="22"/>
      <c r="U107" s="23"/>
      <c r="V107" s="22"/>
      <c r="W107" s="23"/>
      <c r="X107" s="22"/>
      <c r="Y107" s="23"/>
      <c r="Z107" s="22"/>
      <c r="AA107" s="23"/>
      <c r="AB107" s="22"/>
      <c r="AC107" s="23"/>
      <c r="AE107" s="29" t="str">
        <f t="shared" ref="AE107:AE120" si="7">IF(OR(A107="",AND(A107&lt;&gt;"",A108="")),"",SUM(B107,D107,F107,H107,J107,L107,N107,P107,R107,T107,V107,X107,Z107,AB107))</f>
        <v/>
      </c>
      <c r="AG107" s="6" t="str">
        <f>+$A$12</f>
        <v/>
      </c>
      <c r="AH107" s="6" t="str">
        <f>IF(A107&lt;&gt;"",AE107,"")</f>
        <v/>
      </c>
      <c r="AI107" s="105" t="str">
        <f>IF(AH107="","",IF(AH107&gt;0,ROUND(AH107/LARGE(AH107:AH121,1),3),0))</f>
        <v/>
      </c>
    </row>
    <row r="108" spans="1:35" ht="13.5" x14ac:dyDescent="0.25">
      <c r="A108" s="59" t="str">
        <f>+$A$13</f>
        <v/>
      </c>
      <c r="B108" s="24"/>
      <c r="C108" s="24"/>
      <c r="D108" s="22"/>
      <c r="E108" s="23"/>
      <c r="F108" s="22"/>
      <c r="G108" s="23"/>
      <c r="H108" s="22"/>
      <c r="I108" s="23"/>
      <c r="J108" s="22"/>
      <c r="K108" s="23"/>
      <c r="L108" s="22"/>
      <c r="M108" s="23"/>
      <c r="N108" s="22"/>
      <c r="O108" s="23"/>
      <c r="P108" s="22"/>
      <c r="Q108" s="23"/>
      <c r="R108" s="22"/>
      <c r="S108" s="23"/>
      <c r="T108" s="22"/>
      <c r="U108" s="23"/>
      <c r="V108" s="22"/>
      <c r="W108" s="23"/>
      <c r="X108" s="22"/>
      <c r="Y108" s="23"/>
      <c r="Z108" s="22"/>
      <c r="AA108" s="23"/>
      <c r="AB108" s="22"/>
      <c r="AC108" s="23"/>
      <c r="AE108" s="29" t="str">
        <f t="shared" si="7"/>
        <v/>
      </c>
      <c r="AG108" s="7" t="str">
        <f>+$A$13</f>
        <v/>
      </c>
      <c r="AH108" s="7" t="str">
        <f>IF(A108&lt;&gt;"",IF(AE108&lt;&gt;"",AE108,0)+IF(C122&lt;&gt;"",C122,0),"")</f>
        <v/>
      </c>
      <c r="AI108" s="106" t="str">
        <f>IF(AH108="","",IF(AH108&gt;0,ROUND(AH108/LARGE(AH107:AH121,1),3),0))</f>
        <v/>
      </c>
    </row>
    <row r="109" spans="1:35" ht="13.5" x14ac:dyDescent="0.25">
      <c r="A109" s="59" t="str">
        <f>+$A$14</f>
        <v/>
      </c>
      <c r="B109" s="24"/>
      <c r="C109" s="24"/>
      <c r="D109" s="24"/>
      <c r="E109" s="24"/>
      <c r="F109" s="22"/>
      <c r="G109" s="23"/>
      <c r="H109" s="22"/>
      <c r="I109" s="23"/>
      <c r="J109" s="22"/>
      <c r="K109" s="23"/>
      <c r="L109" s="22"/>
      <c r="M109" s="23"/>
      <c r="N109" s="22"/>
      <c r="O109" s="23"/>
      <c r="P109" s="22"/>
      <c r="Q109" s="23"/>
      <c r="R109" s="22"/>
      <c r="S109" s="23"/>
      <c r="T109" s="22"/>
      <c r="U109" s="23"/>
      <c r="V109" s="22"/>
      <c r="W109" s="23"/>
      <c r="X109" s="22"/>
      <c r="Y109" s="23"/>
      <c r="Z109" s="22"/>
      <c r="AA109" s="23"/>
      <c r="AB109" s="22"/>
      <c r="AC109" s="23"/>
      <c r="AE109" s="29" t="str">
        <f t="shared" si="7"/>
        <v/>
      </c>
      <c r="AG109" s="7" t="str">
        <f>+$A$14</f>
        <v/>
      </c>
      <c r="AH109" s="7" t="str">
        <f>IF(A109&lt;&gt;"",IF(AE109&lt;&gt;"",AE109,0)+IF(E122&lt;&gt;"",E122,0),"")</f>
        <v/>
      </c>
      <c r="AI109" s="106" t="str">
        <f>IF(AH109="","",IF(AH109&gt;0,ROUND(AH109/LARGE(AH107:AH121,1),3),0))</f>
        <v/>
      </c>
    </row>
    <row r="110" spans="1:35" ht="13.5" x14ac:dyDescent="0.25">
      <c r="A110" s="59" t="str">
        <f>+$A$15</f>
        <v/>
      </c>
      <c r="B110" s="24"/>
      <c r="C110" s="24"/>
      <c r="D110" s="24"/>
      <c r="E110" s="24"/>
      <c r="F110" s="24"/>
      <c r="G110" s="24"/>
      <c r="H110" s="22"/>
      <c r="I110" s="23"/>
      <c r="J110" s="22"/>
      <c r="K110" s="23"/>
      <c r="L110" s="22"/>
      <c r="M110" s="23"/>
      <c r="N110" s="22"/>
      <c r="O110" s="23"/>
      <c r="P110" s="22"/>
      <c r="Q110" s="23"/>
      <c r="R110" s="22"/>
      <c r="S110" s="23"/>
      <c r="T110" s="22"/>
      <c r="U110" s="23"/>
      <c r="V110" s="22"/>
      <c r="W110" s="23"/>
      <c r="X110" s="22"/>
      <c r="Y110" s="23"/>
      <c r="Z110" s="22"/>
      <c r="AA110" s="23"/>
      <c r="AB110" s="22"/>
      <c r="AC110" s="23"/>
      <c r="AE110" s="29" t="str">
        <f t="shared" si="7"/>
        <v/>
      </c>
      <c r="AG110" s="7" t="str">
        <f>+$A$15</f>
        <v/>
      </c>
      <c r="AH110" s="7" t="str">
        <f>IF(A110&lt;&gt;"",IF(AE110&lt;&gt;"",AE110,0)+IF(G122&lt;&gt;"",G122,0),"")</f>
        <v/>
      </c>
      <c r="AI110" s="106" t="str">
        <f>IF(AH110="","",IF(AH110&gt;0,ROUND(AH110/LARGE(AH107:AH121,1),3),0))</f>
        <v/>
      </c>
    </row>
    <row r="111" spans="1:35" ht="13.5" x14ac:dyDescent="0.25">
      <c r="A111" s="59" t="str">
        <f>+$A$16</f>
        <v/>
      </c>
      <c r="B111" s="24"/>
      <c r="C111" s="24"/>
      <c r="D111" s="24"/>
      <c r="E111" s="24"/>
      <c r="F111" s="24"/>
      <c r="G111" s="24"/>
      <c r="H111" s="24"/>
      <c r="I111" s="24"/>
      <c r="J111" s="22"/>
      <c r="K111" s="23"/>
      <c r="L111" s="22"/>
      <c r="M111" s="23"/>
      <c r="N111" s="22"/>
      <c r="O111" s="23"/>
      <c r="P111" s="22"/>
      <c r="Q111" s="23"/>
      <c r="R111" s="22"/>
      <c r="S111" s="23"/>
      <c r="T111" s="22"/>
      <c r="U111" s="23"/>
      <c r="V111" s="22"/>
      <c r="W111" s="23"/>
      <c r="X111" s="22"/>
      <c r="Y111" s="23"/>
      <c r="Z111" s="22"/>
      <c r="AA111" s="23"/>
      <c r="AB111" s="22"/>
      <c r="AC111" s="23"/>
      <c r="AE111" s="29" t="str">
        <f t="shared" si="7"/>
        <v/>
      </c>
      <c r="AG111" s="7" t="str">
        <f>+$A$16</f>
        <v/>
      </c>
      <c r="AH111" s="7" t="str">
        <f>IF(A111&lt;&gt;"",IF(AE111&lt;&gt;"",AE111,0)+IF(I122&lt;&gt;"",I122,0),"")</f>
        <v/>
      </c>
      <c r="AI111" s="106" t="str">
        <f>IF(AH111="","",IF(AH111&gt;0,ROUND(AH111/LARGE(AH107:AH121,1),3),0))</f>
        <v/>
      </c>
    </row>
    <row r="112" spans="1:35" ht="13.5" x14ac:dyDescent="0.25">
      <c r="A112" s="59" t="str">
        <f>+$A$17</f>
        <v/>
      </c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2"/>
      <c r="M112" s="23"/>
      <c r="N112" s="22"/>
      <c r="O112" s="23"/>
      <c r="P112" s="22"/>
      <c r="Q112" s="23"/>
      <c r="R112" s="22"/>
      <c r="S112" s="23"/>
      <c r="T112" s="22"/>
      <c r="U112" s="23"/>
      <c r="V112" s="22"/>
      <c r="W112" s="23"/>
      <c r="X112" s="22"/>
      <c r="Y112" s="23"/>
      <c r="Z112" s="22"/>
      <c r="AA112" s="23"/>
      <c r="AB112" s="22"/>
      <c r="AC112" s="23"/>
      <c r="AE112" s="29" t="str">
        <f t="shared" si="7"/>
        <v/>
      </c>
      <c r="AG112" s="7" t="str">
        <f>+$A$17</f>
        <v/>
      </c>
      <c r="AH112" s="7" t="str">
        <f>IF(A112&lt;&gt;"",IF(AE112&lt;&gt;"",AE112,0)+IF(K122&lt;&gt;"",K122,0),"")</f>
        <v/>
      </c>
      <c r="AI112" s="106" t="str">
        <f>IF(AH112="","",IF(AH112&gt;0,ROUND(AH112/LARGE(AH107:AH121,1),3),0))</f>
        <v/>
      </c>
    </row>
    <row r="113" spans="1:35" ht="13.5" x14ac:dyDescent="0.25">
      <c r="A113" s="59" t="str">
        <f>+$A$18</f>
        <v/>
      </c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2"/>
      <c r="O113" s="23"/>
      <c r="P113" s="22"/>
      <c r="Q113" s="23"/>
      <c r="R113" s="22"/>
      <c r="S113" s="23"/>
      <c r="T113" s="22"/>
      <c r="U113" s="23"/>
      <c r="V113" s="22"/>
      <c r="W113" s="23"/>
      <c r="X113" s="22"/>
      <c r="Y113" s="23"/>
      <c r="Z113" s="22"/>
      <c r="AA113" s="23"/>
      <c r="AB113" s="22"/>
      <c r="AC113" s="23"/>
      <c r="AE113" s="29" t="str">
        <f t="shared" si="7"/>
        <v/>
      </c>
      <c r="AG113" s="7" t="str">
        <f>+$A$18</f>
        <v/>
      </c>
      <c r="AH113" s="7" t="str">
        <f>IF(A113&lt;&gt;"",IF(AE113&lt;&gt;"",AE113,0)+IF(M122&lt;&gt;"",M122,0),"")</f>
        <v/>
      </c>
      <c r="AI113" s="106" t="str">
        <f>IF(AH113="","",IF(AH113&gt;0,ROUND(AH113/LARGE(AH107:AH121,1),3),0))</f>
        <v/>
      </c>
    </row>
    <row r="114" spans="1:35" ht="13.5" x14ac:dyDescent="0.25">
      <c r="A114" s="59" t="str">
        <f>+$A$19</f>
        <v/>
      </c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2"/>
      <c r="Q114" s="23"/>
      <c r="R114" s="22"/>
      <c r="S114" s="23"/>
      <c r="T114" s="22"/>
      <c r="U114" s="23"/>
      <c r="V114" s="22"/>
      <c r="W114" s="23"/>
      <c r="X114" s="22"/>
      <c r="Y114" s="23"/>
      <c r="Z114" s="22"/>
      <c r="AA114" s="23"/>
      <c r="AB114" s="22"/>
      <c r="AC114" s="23"/>
      <c r="AE114" s="29" t="str">
        <f t="shared" si="7"/>
        <v/>
      </c>
      <c r="AG114" s="7" t="str">
        <f>+$A$19</f>
        <v/>
      </c>
      <c r="AH114" s="7" t="str">
        <f>IF(A114&lt;&gt;"",IF(AE114&lt;&gt;"",AE114,0)+IF(O122&lt;&gt;"",O122,0),"")</f>
        <v/>
      </c>
      <c r="AI114" s="106" t="str">
        <f>IF(AH114="","",IF(AH114&gt;0,ROUND(AH114/LARGE(AH107:AH121,1),3),0))</f>
        <v/>
      </c>
    </row>
    <row r="115" spans="1:35" ht="13.5" x14ac:dyDescent="0.25">
      <c r="A115" s="59" t="str">
        <f>+$A$20</f>
        <v/>
      </c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79"/>
      <c r="P115" s="24"/>
      <c r="Q115" s="24"/>
      <c r="R115" s="22"/>
      <c r="S115" s="23"/>
      <c r="T115" s="22"/>
      <c r="U115" s="23"/>
      <c r="V115" s="22"/>
      <c r="W115" s="23"/>
      <c r="X115" s="22"/>
      <c r="Y115" s="23"/>
      <c r="Z115" s="22"/>
      <c r="AA115" s="23"/>
      <c r="AB115" s="22"/>
      <c r="AC115" s="23"/>
      <c r="AE115" s="29" t="str">
        <f t="shared" si="7"/>
        <v/>
      </c>
      <c r="AG115" s="7" t="str">
        <f>+$A$20</f>
        <v/>
      </c>
      <c r="AH115" s="7" t="str">
        <f>IF(A115&lt;&gt;"",IF(AE115&lt;&gt;"",AE115,0)+IF(Q122&lt;&gt;"",Q122,0),"")</f>
        <v/>
      </c>
      <c r="AI115" s="106" t="str">
        <f>IF(AH115="","",IF(AH115&gt;0,ROUND(AH115/LARGE(AH107:AH121,1),3),0))</f>
        <v/>
      </c>
    </row>
    <row r="116" spans="1:35" ht="13.5" x14ac:dyDescent="0.25">
      <c r="A116" s="59" t="str">
        <f>+$A$21</f>
        <v/>
      </c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2"/>
      <c r="U116" s="23"/>
      <c r="V116" s="22"/>
      <c r="W116" s="23"/>
      <c r="X116" s="22"/>
      <c r="Y116" s="23"/>
      <c r="Z116" s="22"/>
      <c r="AA116" s="23"/>
      <c r="AB116" s="22"/>
      <c r="AC116" s="23"/>
      <c r="AE116" s="29" t="str">
        <f t="shared" si="7"/>
        <v/>
      </c>
      <c r="AG116" s="7" t="str">
        <f>+$A$21</f>
        <v/>
      </c>
      <c r="AH116" s="7" t="str">
        <f>IF(A116&lt;&gt;"",IF(AE116&lt;&gt;"",AE116,0)+IF(S122&lt;&gt;"",S122,0),"")</f>
        <v/>
      </c>
      <c r="AI116" s="106" t="str">
        <f>IF(AH116="","",IF(AH116&gt;0,ROUND(AH116/LARGE(AH107:AH121,1),3),0))</f>
        <v/>
      </c>
    </row>
    <row r="117" spans="1:35" ht="13.5" x14ac:dyDescent="0.25">
      <c r="A117" s="59" t="str">
        <f>+$A$22</f>
        <v/>
      </c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2"/>
      <c r="W117" s="23"/>
      <c r="X117" s="22"/>
      <c r="Y117" s="23"/>
      <c r="Z117" s="22"/>
      <c r="AA117" s="23"/>
      <c r="AB117" s="22"/>
      <c r="AC117" s="23"/>
      <c r="AE117" s="29" t="str">
        <f t="shared" si="7"/>
        <v/>
      </c>
      <c r="AG117" s="7" t="str">
        <f>+$A$22</f>
        <v/>
      </c>
      <c r="AH117" s="7" t="str">
        <f>IF(A117&lt;&gt;"",IF(AE117&lt;&gt;"",AE117,0)+IF(U122&lt;&gt;"",U122,0),"")</f>
        <v/>
      </c>
      <c r="AI117" s="106" t="str">
        <f>IF(AH117="","",IF(AH117&gt;0,ROUND(AH117/LARGE(AH107:AH121,1),3),0))</f>
        <v/>
      </c>
    </row>
    <row r="118" spans="1:35" ht="13.5" x14ac:dyDescent="0.25">
      <c r="A118" s="59" t="str">
        <f>+$A$23</f>
        <v/>
      </c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2"/>
      <c r="Y118" s="23"/>
      <c r="Z118" s="22"/>
      <c r="AA118" s="23"/>
      <c r="AB118" s="22"/>
      <c r="AC118" s="23"/>
      <c r="AE118" s="29" t="str">
        <f t="shared" si="7"/>
        <v/>
      </c>
      <c r="AG118" s="7" t="str">
        <f>+$A$23</f>
        <v/>
      </c>
      <c r="AH118" s="7" t="str">
        <f>IF(A118&lt;&gt;"",IF(AE118&lt;&gt;"",AE118,0)+IF(W122&lt;&gt;"",W122,0),"")</f>
        <v/>
      </c>
      <c r="AI118" s="106" t="str">
        <f>IF(AH118="","",IF(AH118&gt;0,ROUND(AH118/LARGE(AH107:AH121,1),3),0))</f>
        <v/>
      </c>
    </row>
    <row r="119" spans="1:35" ht="13.5" x14ac:dyDescent="0.25">
      <c r="A119" s="59" t="str">
        <f>+$A$24</f>
        <v/>
      </c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2"/>
      <c r="AA119" s="23"/>
      <c r="AB119" s="22"/>
      <c r="AC119" s="23"/>
      <c r="AE119" s="29" t="str">
        <f t="shared" si="7"/>
        <v/>
      </c>
      <c r="AG119" s="7" t="str">
        <f>+$A$24</f>
        <v/>
      </c>
      <c r="AH119" s="7" t="str">
        <f>IF(A119&lt;&gt;"",IF(AE119&lt;&gt;"",AE119,0)+IF(Y122&lt;&gt;"",Y122,0),"")</f>
        <v/>
      </c>
      <c r="AI119" s="106" t="str">
        <f>IF(AH119="","",IF(AH119&gt;0,ROUND(AH119/LARGE(AH107:AH121,1),3),0))</f>
        <v/>
      </c>
    </row>
    <row r="120" spans="1:35" ht="13.5" x14ac:dyDescent="0.25">
      <c r="A120" s="59" t="str">
        <f>+$A$25</f>
        <v/>
      </c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2"/>
      <c r="AC120" s="23"/>
      <c r="AE120" s="29" t="str">
        <f t="shared" si="7"/>
        <v/>
      </c>
      <c r="AG120" s="7" t="str">
        <f>+$A$25</f>
        <v/>
      </c>
      <c r="AH120" s="7" t="str">
        <f>IF(A120&lt;&gt;"",IF(AE120&lt;&gt;"",AE120,0)+IF(AA122&lt;&gt;"",AA122,0),"")</f>
        <v/>
      </c>
      <c r="AI120" s="106" t="str">
        <f>IF(AH120="","",IF(AH120&gt;0,ROUND(AH120/LARGE(AH107:AH121,1),3),0))</f>
        <v/>
      </c>
    </row>
    <row r="121" spans="1:35" x14ac:dyDescent="0.2">
      <c r="A121" s="59" t="str">
        <f>+$A$26</f>
        <v/>
      </c>
      <c r="C121" s="3"/>
      <c r="AE121" s="26"/>
      <c r="AG121" s="40" t="str">
        <f>+$A$26</f>
        <v/>
      </c>
      <c r="AH121" s="40" t="str">
        <f>IF(A121&lt;&gt;"",IF(AE121&lt;&gt;"",AE121,0)+IF(AC122&lt;&gt;"",AC122,0),"")</f>
        <v/>
      </c>
      <c r="AI121" s="107" t="str">
        <f>IF(AH121="","",IF(AH121&gt;0,ROUND(AH121/LARGE(AH107:AH121,1),3),0))</f>
        <v/>
      </c>
    </row>
    <row r="122" spans="1:35" s="26" customFormat="1" x14ac:dyDescent="0.2">
      <c r="C122" s="27" t="str">
        <f>IF(C106="","",SUM(C107:C120))</f>
        <v/>
      </c>
      <c r="E122" s="27" t="str">
        <f>IF(E106="","",SUM(E107:E120))</f>
        <v/>
      </c>
      <c r="G122" s="27" t="str">
        <f>IF(G106="","",SUM(G107:G120))</f>
        <v/>
      </c>
      <c r="I122" s="27" t="str">
        <f>IF(I106="","",SUM(I107:I120))</f>
        <v/>
      </c>
      <c r="K122" s="27" t="str">
        <f>IF(K106="","",SUM(K107:K120))</f>
        <v/>
      </c>
      <c r="M122" s="27" t="str">
        <f>IF(M106="","",SUM(M107:M120))</f>
        <v/>
      </c>
      <c r="O122" s="27" t="str">
        <f>IF(O106="","",SUM(O107:O120))</f>
        <v/>
      </c>
      <c r="Q122" s="27" t="str">
        <f>IF(Q106="","",SUM(Q107:Q120))</f>
        <v/>
      </c>
      <c r="S122" s="27" t="str">
        <f>IF(S106="","",SUM(S107:S120))</f>
        <v/>
      </c>
      <c r="U122" s="27" t="str">
        <f>IF(U106="","",SUM(U107:U120))</f>
        <v/>
      </c>
      <c r="W122" s="27" t="str">
        <f>IF(W106="","",SUM(W107:W120))</f>
        <v/>
      </c>
      <c r="X122" s="27"/>
      <c r="Y122" s="27" t="str">
        <f>IF(Y106="","",SUM(Y107:Y120))</f>
        <v/>
      </c>
      <c r="AA122" s="27" t="str">
        <f>IF(AA106="","",SUM(AA107:AA120))</f>
        <v/>
      </c>
      <c r="AC122" s="27" t="str">
        <f>IF(AC106="","",SUM(AC107:AC120))</f>
        <v/>
      </c>
      <c r="AG122" s="41"/>
      <c r="AH122" s="93"/>
      <c r="AI122" s="41"/>
    </row>
    <row r="123" spans="1:35" ht="24" customHeight="1" x14ac:dyDescent="0.2">
      <c r="AC123" s="8" t="str">
        <f>"Firma ("&amp;Anagrafica!B93&amp;")"</f>
        <v>Firma ()</v>
      </c>
      <c r="AE123" s="88"/>
      <c r="AF123" s="88"/>
      <c r="AG123" s="89"/>
      <c r="AH123" s="88"/>
      <c r="AI123" s="88"/>
    </row>
  </sheetData>
  <mergeCells count="70">
    <mergeCell ref="AB23:AE23"/>
    <mergeCell ref="AB24:AE24"/>
    <mergeCell ref="AB25:AE25"/>
    <mergeCell ref="AB26:AE26"/>
    <mergeCell ref="AB19:AE19"/>
    <mergeCell ref="AB20:AE20"/>
    <mergeCell ref="AB21:AE21"/>
    <mergeCell ref="AB22:AE22"/>
    <mergeCell ref="AB15:AE15"/>
    <mergeCell ref="AB16:AE16"/>
    <mergeCell ref="AB17:AE17"/>
    <mergeCell ref="AB18:AE18"/>
    <mergeCell ref="AB11:AE11"/>
    <mergeCell ref="AB12:AE12"/>
    <mergeCell ref="AB13:AE13"/>
    <mergeCell ref="AB14:AE14"/>
    <mergeCell ref="B15:S15"/>
    <mergeCell ref="B16:S16"/>
    <mergeCell ref="B17:S17"/>
    <mergeCell ref="B18:S18"/>
    <mergeCell ref="B19:S19"/>
    <mergeCell ref="A1:AG1"/>
    <mergeCell ref="T11:W11"/>
    <mergeCell ref="T12:W12"/>
    <mergeCell ref="T13:W13"/>
    <mergeCell ref="B12:S12"/>
    <mergeCell ref="B13:S13"/>
    <mergeCell ref="A5:AI5"/>
    <mergeCell ref="A8:AG8"/>
    <mergeCell ref="A9:AG9"/>
    <mergeCell ref="A11:S11"/>
    <mergeCell ref="X11:AA11"/>
    <mergeCell ref="X12:AA12"/>
    <mergeCell ref="X13:AA13"/>
    <mergeCell ref="T18:W18"/>
    <mergeCell ref="P27:S27"/>
    <mergeCell ref="B25:S25"/>
    <mergeCell ref="B26:S26"/>
    <mergeCell ref="T24:W24"/>
    <mergeCell ref="T25:W25"/>
    <mergeCell ref="T27:W27"/>
    <mergeCell ref="T26:W26"/>
    <mergeCell ref="B21:S21"/>
    <mergeCell ref="B22:S22"/>
    <mergeCell ref="B23:S23"/>
    <mergeCell ref="B24:S24"/>
    <mergeCell ref="B20:S20"/>
    <mergeCell ref="X26:AA26"/>
    <mergeCell ref="X19:AA19"/>
    <mergeCell ref="X20:AA20"/>
    <mergeCell ref="X21:AA21"/>
    <mergeCell ref="X22:AA22"/>
    <mergeCell ref="X23:AA23"/>
    <mergeCell ref="X24:AA24"/>
    <mergeCell ref="X16:AA16"/>
    <mergeCell ref="X14:AA14"/>
    <mergeCell ref="X15:AA15"/>
    <mergeCell ref="B14:S14"/>
    <mergeCell ref="X25:AA25"/>
    <mergeCell ref="T19:W19"/>
    <mergeCell ref="T20:W20"/>
    <mergeCell ref="T14:W14"/>
    <mergeCell ref="T15:W15"/>
    <mergeCell ref="T16:W16"/>
    <mergeCell ref="X17:AA17"/>
    <mergeCell ref="X18:AA18"/>
    <mergeCell ref="T21:W21"/>
    <mergeCell ref="T22:W22"/>
    <mergeCell ref="T23:W23"/>
    <mergeCell ref="T17:W17"/>
  </mergeCells>
  <phoneticPr fontId="0" type="noConversion"/>
  <conditionalFormatting sqref="C46 W46:Y46 C65 E46 G46 I46 K46 M46 O46 Q46 U46 S46 AC84 W65:Y65 E65 G65 I65 K65 M65 O65 Q65 U65 S65 AC65 AA65 AA46 C84 W84:Y84 E84 G84 I84 K84 M84 O84 Q84 U84 S84 AA84 AC46 C103 AC122 W103:Y103 E103 G103 I103 K103 M103 O103 Q103 U103 S103 AC103 AA103 C122 W122:Y122 E122 G122 I122 K122 M122 O122 Q122 U122 S122 AA122">
    <cfRule type="expression" dxfId="579" priority="1" stopIfTrue="1">
      <formula>C30=""</formula>
    </cfRule>
  </conditionalFormatting>
  <conditionalFormatting sqref="B52:E63 B51:C51 H54:I63 J55:K63 L56:M63 N57:O63 P58:Q63 R59:S63 T60:U63 V61:W63 X62:Y63 Z63:AA63 F53:G63 Z82:AA82 F72:G82 H73:I82 J74:K82 L75:M82 N76:O82 P77:Q82 R78:S82 T79:U82 V80:W82 X81:Y82 B71:E82 B70:C70 B90:E101 B89:C89 H92:I101 J93:K101 L94:M101 N95:O101 P96:Q101 R97:S101 T98:U101 V99:W101 X100:Y101 Z101:AA101 F91:G101 Z120:AA120 F110:G120 H111:I120 J112:K120 L113:M120 N114:O120 P115:Q120 R116:S120 T117:U120 V118:W120 X119:Y120 B109:E120 B108:C108 B33:E44 B32:C32 H35:I44 J36:K44 L37:M44 N38:O44 P39:Q44 R40:S44 T41:U44 V42:W44 X43:Y44 Z44:AA44 F34:G44">
    <cfRule type="expression" dxfId="578" priority="2" stopIfTrue="1">
      <formula>AND($A32&lt;&gt;"",$A33="")</formula>
    </cfRule>
    <cfRule type="expression" dxfId="577" priority="3" stopIfTrue="1">
      <formula>$A32=""</formula>
    </cfRule>
  </conditionalFormatting>
  <conditionalFormatting sqref="B50 D50:D51 F50:F52 H50:H53 J50:J54 L50:L55 N50:N56 P50:P57 R50:R58 T50:T59 V50:V60 X50:X61 Z50:Z62 AB50:AB63">
    <cfRule type="expression" dxfId="576" priority="4" stopIfTrue="1">
      <formula>AND(OR($A50="",C$49=""),$AE50&lt;&gt;"")</formula>
    </cfRule>
    <cfRule type="expression" dxfId="575" priority="5" stopIfTrue="1">
      <formula>OR($A50="",C$49="")</formula>
    </cfRule>
  </conditionalFormatting>
  <conditionalFormatting sqref="C50 E50:E51 G50:G52 I50:I53 K50:K54 M50:M55 O50:O56 Q50:Q57 S50:S58 U50:U59 W50:W60 Y50:Y61 AA50:AA62 AC50:AC63 C88 E88:E89 G88:G90 I88:I91 K88:K92 M88:M93 O88:O94 Q88:Q95 S88:S96 U88:U97 W88:W98 Y88:Y99 AA88:AA100 AC88:AC101">
    <cfRule type="expression" dxfId="574" priority="6" stopIfTrue="1">
      <formula>AND(OR($A50="",C$49=""),$AE50&lt;&gt;"")</formula>
    </cfRule>
    <cfRule type="expression" dxfId="573" priority="7" stopIfTrue="1">
      <formula>C$49=""</formula>
    </cfRule>
  </conditionalFormatting>
  <conditionalFormatting sqref="B69 F69:F71 D69:D70 H69:H72 J69:J73 L69:L74 N69:N75 P69:P76 R69:R77 T69:T78 V69:V79 X69:X80 Z69:Z81 AB69:AB82 X118">
    <cfRule type="expression" dxfId="572" priority="8" stopIfTrue="1">
      <formula>AND(OR($A69="",C$68=""),$AE69&lt;&gt;"")</formula>
    </cfRule>
    <cfRule type="expression" dxfId="571" priority="9" stopIfTrue="1">
      <formula>OR($A69="",C$68="")</formula>
    </cfRule>
  </conditionalFormatting>
  <conditionalFormatting sqref="C69 G69:G71 E69:E70 I69:I72 K69:K73 M69:M74 O69:O75 Q69:Q76 S69:S77 U69:U78 W69:W79 Y69:Y80 AA69:AA81 AC69:AC82 C107 G107:G109 E107:E108 I107:I110 K107:K111 M107:M112 O107:O113 Q107:Q114 S107:S115 U107:U116 W107:W117 Y107:Y118 AA107:AA119 AC107:AC120">
    <cfRule type="expression" dxfId="570" priority="10" stopIfTrue="1">
      <formula>AND(OR($A69="",C$68=""),$AE69&lt;&gt;"")</formula>
    </cfRule>
    <cfRule type="expression" dxfId="569" priority="11" stopIfTrue="1">
      <formula>C$68=""</formula>
    </cfRule>
  </conditionalFormatting>
  <conditionalFormatting sqref="B88 D88:D89 F88:F90 H88:H91 J88:J92 L88:L93 N88:N94 P88:P95 R88:R96 T88:T97 V88:V98 X88:X99 Z88:Z100 AB88:AB101">
    <cfRule type="expression" dxfId="568" priority="12" stopIfTrue="1">
      <formula>AND(OR($A88="",C$87=""),$AE88&lt;&gt;"")</formula>
    </cfRule>
    <cfRule type="expression" dxfId="567" priority="13" stopIfTrue="1">
      <formula>OR($A88="",C$87="")</formula>
    </cfRule>
  </conditionalFormatting>
  <conditionalFormatting sqref="B107 D107:D108 F107:F109 H107:H110 J107:J111 L107:L112 N107:N113 P107:P114 R107:R115 T107:T116 V107:V117 X107:X117 Z107:Z119 AB107:AB120">
    <cfRule type="expression" dxfId="566" priority="14" stopIfTrue="1">
      <formula>AND(OR($A107="",C$106=""),$AE107&lt;&gt;"")</formula>
    </cfRule>
    <cfRule type="expression" dxfId="565" priority="15" stopIfTrue="1">
      <formula>OR($A107="",C$106="")</formula>
    </cfRule>
  </conditionalFormatting>
  <conditionalFormatting sqref="B31 D31:D32 R31:R39 AB31:AB44 Z31:Z43 X31:X42 V31:V41 T31:T40 P31:P38 N31:N37 L31:L36 J31:J35 H31:H34 F31:F33">
    <cfRule type="expression" dxfId="564" priority="16" stopIfTrue="1">
      <formula>AND(OR($A31="",C$30=""),$AE31&lt;&gt;"")</formula>
    </cfRule>
    <cfRule type="expression" dxfId="563" priority="17" stopIfTrue="1">
      <formula>OR($A31="",C$30="")</formula>
    </cfRule>
  </conditionalFormatting>
  <conditionalFormatting sqref="C31 E31:E32 S31:S39 AC31:AC44 AA31:AA43 Y31:Y42 W31:W41 U31:U40 Q31:Q38 O31:O37 M31:M36 K31:K35 I31:I34 G31:G33">
    <cfRule type="expression" dxfId="562" priority="18" stopIfTrue="1">
      <formula>AND(OR($A31="",C$30=""),$AE31&lt;&gt;"")</formula>
    </cfRule>
    <cfRule type="expression" dxfId="561" priority="19" stopIfTrue="1">
      <formula>C$30=""</formula>
    </cfRule>
  </conditionalFormatting>
  <conditionalFormatting sqref="A31:A45 A107:A121 AE107:AE120 B106:AC106 AE88:AE101 A88:A102 B87:AC87 A69:A83 B68:AC68 AE69:AE82 AE50:AE63 B49:AC49 A50:A64 AE31:AE44 B30:AC30">
    <cfRule type="cellIs" dxfId="560" priority="20" stopIfTrue="1" operator="equal">
      <formula>""</formula>
    </cfRule>
  </conditionalFormatting>
  <hyperlinks>
    <hyperlink ref="A1" location="Anagrafica!A1" display="Torna alla scheda Anagrafica" xr:uid="{00000000-0004-0000-4000-000000000000}"/>
  </hyperlinks>
  <pageMargins left="0.39370078740157483" right="0.39370078740157483" top="0.39370078740157483" bottom="0.78740157480314965" header="0.51181102362204722" footer="0.39370078740157483"/>
  <pageSetup paperSize="9" scale="42" orientation="portrait" r:id="rId1"/>
  <headerFooter alignWithMargins="0">
    <oddFooter>&amp;L&amp;"Arial Narrow,Normale"&amp;8&amp;D&amp;R&amp;"Arial Narrow,Normale"&amp;A</oddFoot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Foglio20">
    <tabColor indexed="17"/>
    <pageSetUpPr fitToPage="1"/>
  </sheetPr>
  <dimension ref="A1:AI123"/>
  <sheetViews>
    <sheetView showGridLines="0" view="pageBreakPreview" zoomScaleNormal="100" workbookViewId="0">
      <selection activeCell="U38" sqref="U38"/>
    </sheetView>
  </sheetViews>
  <sheetFormatPr defaultColWidth="9.140625" defaultRowHeight="12.75" x14ac:dyDescent="0.2"/>
  <cols>
    <col min="1" max="2" width="3.85546875" style="3" customWidth="1"/>
    <col min="3" max="3" width="3.85546875" style="5" bestFit="1" customWidth="1"/>
    <col min="4" max="4" width="3.140625" style="3" customWidth="1"/>
    <col min="5" max="31" width="3" style="3" customWidth="1"/>
    <col min="32" max="32" width="2.42578125" style="3" customWidth="1"/>
    <col min="33" max="33" width="3.5703125" style="26" customWidth="1"/>
    <col min="34" max="35" width="10.85546875" style="3" customWidth="1"/>
    <col min="36" max="43" width="3" style="3" customWidth="1"/>
    <col min="44" max="44" width="3.140625" style="3" customWidth="1"/>
    <col min="45" max="16384" width="9.140625" style="3"/>
  </cols>
  <sheetData>
    <row r="1" spans="1:35" ht="26.25" customHeight="1" x14ac:dyDescent="0.2">
      <c r="A1" s="353" t="s">
        <v>21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</row>
    <row r="2" spans="1:35" s="30" customFormat="1" ht="13.5" x14ac:dyDescent="0.25">
      <c r="A2" s="45" t="s">
        <v>16</v>
      </c>
      <c r="B2" s="46"/>
      <c r="C2" s="47"/>
      <c r="D2" s="48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9"/>
      <c r="AH2" s="49"/>
      <c r="AI2" s="49"/>
    </row>
    <row r="3" spans="1:35" s="31" customFormat="1" ht="13.5" x14ac:dyDescent="0.25">
      <c r="A3" s="50"/>
      <c r="B3" s="50"/>
      <c r="C3" s="51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</row>
    <row r="4" spans="1:35" s="9" customFormat="1" ht="6" customHeight="1" x14ac:dyDescent="0.3">
      <c r="A4" s="52"/>
      <c r="B4" s="52"/>
      <c r="C4" s="53"/>
      <c r="D4" s="54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</row>
    <row r="5" spans="1:35" s="9" customFormat="1" ht="39.75" customHeight="1" x14ac:dyDescent="0.3">
      <c r="A5" s="411" t="str">
        <f>IF(Anagrafica!A3&lt;&gt;"",Anagrafica!A3,"")</f>
        <v>CDC ___/______/______ ANNO_______ (agg. P se plurien.) 
TITOLO DEL CDC______________________________</v>
      </c>
      <c r="B5" s="411"/>
      <c r="C5" s="411"/>
      <c r="D5" s="411"/>
      <c r="E5" s="411"/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  <c r="Q5" s="411"/>
      <c r="R5" s="411"/>
      <c r="S5" s="411"/>
      <c r="T5" s="411"/>
      <c r="U5" s="411"/>
      <c r="V5" s="411"/>
      <c r="W5" s="411"/>
      <c r="X5" s="411"/>
      <c r="Y5" s="411"/>
      <c r="Z5" s="411"/>
      <c r="AA5" s="411"/>
      <c r="AB5" s="411"/>
      <c r="AC5" s="411"/>
      <c r="AD5" s="411"/>
      <c r="AE5" s="411"/>
      <c r="AF5" s="411"/>
      <c r="AG5" s="411"/>
      <c r="AH5" s="411"/>
      <c r="AI5" s="411"/>
    </row>
    <row r="6" spans="1:35" s="9" customFormat="1" ht="20.25" x14ac:dyDescent="0.3">
      <c r="A6" s="33"/>
      <c r="B6" s="33"/>
      <c r="C6" s="58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</row>
    <row r="7" spans="1:35" s="9" customFormat="1" ht="20.25" x14ac:dyDescent="0.3">
      <c r="C7" s="10"/>
      <c r="D7" s="11"/>
    </row>
    <row r="8" spans="1:35" s="1" customFormat="1" ht="18.75" x14ac:dyDescent="0.3">
      <c r="A8" s="354" t="str">
        <f>"Criterio: "&amp; Anagrafica!A70&amp;" - "&amp;Anagrafica!B70</f>
        <v xml:space="preserve">Criterio:  - </v>
      </c>
      <c r="B8" s="354"/>
      <c r="C8" s="354"/>
      <c r="D8" s="354"/>
      <c r="E8" s="354"/>
      <c r="F8" s="354"/>
      <c r="G8" s="354"/>
      <c r="H8" s="354"/>
      <c r="I8" s="354"/>
      <c r="J8" s="354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4"/>
      <c r="Y8" s="354"/>
      <c r="Z8" s="354"/>
      <c r="AA8" s="354"/>
      <c r="AB8" s="354"/>
      <c r="AC8" s="354"/>
      <c r="AD8" s="354"/>
      <c r="AE8" s="354"/>
      <c r="AF8" s="354"/>
      <c r="AG8" s="354"/>
      <c r="AH8" s="65" t="s">
        <v>3</v>
      </c>
      <c r="AI8" s="80" t="str">
        <f>IF(+Anagrafica!C70&lt;&gt;"",Anagrafica!C70,"")</f>
        <v/>
      </c>
    </row>
    <row r="9" spans="1:35" s="1" customFormat="1" ht="24" customHeight="1" x14ac:dyDescent="0.3">
      <c r="A9" s="416"/>
      <c r="B9" s="416"/>
      <c r="C9" s="416"/>
      <c r="D9" s="416"/>
      <c r="E9" s="416"/>
      <c r="F9" s="416"/>
      <c r="G9" s="416"/>
      <c r="H9" s="416"/>
      <c r="I9" s="416"/>
      <c r="J9" s="416"/>
      <c r="K9" s="416"/>
      <c r="L9" s="416"/>
      <c r="M9" s="416"/>
      <c r="N9" s="416"/>
      <c r="O9" s="416"/>
      <c r="P9" s="416"/>
      <c r="Q9" s="416"/>
      <c r="R9" s="416"/>
      <c r="S9" s="416"/>
      <c r="T9" s="416"/>
      <c r="U9" s="416"/>
      <c r="V9" s="416"/>
      <c r="W9" s="416"/>
      <c r="X9" s="416"/>
      <c r="Y9" s="416"/>
      <c r="Z9" s="416"/>
      <c r="AA9" s="416"/>
      <c r="AB9" s="416"/>
      <c r="AC9" s="416"/>
      <c r="AD9" s="416"/>
      <c r="AE9" s="416"/>
      <c r="AF9" s="416"/>
      <c r="AG9" s="416"/>
      <c r="AH9" s="65"/>
      <c r="AI9" s="81"/>
    </row>
    <row r="10" spans="1:35" ht="18" x14ac:dyDescent="0.25">
      <c r="B10" s="1"/>
      <c r="D10" s="1"/>
      <c r="AB10" s="4"/>
      <c r="AC10" s="4"/>
      <c r="AD10" s="4"/>
      <c r="AE10" s="4"/>
    </row>
    <row r="11" spans="1:35" ht="29.25" customHeight="1" x14ac:dyDescent="0.2">
      <c r="A11" s="385" t="s">
        <v>17</v>
      </c>
      <c r="B11" s="385"/>
      <c r="C11" s="385"/>
      <c r="D11" s="385"/>
      <c r="E11" s="385"/>
      <c r="F11" s="385"/>
      <c r="G11" s="385"/>
      <c r="H11" s="385"/>
      <c r="I11" s="385"/>
      <c r="J11" s="385"/>
      <c r="K11" s="385"/>
      <c r="L11" s="385"/>
      <c r="M11" s="385"/>
      <c r="N11" s="385"/>
      <c r="O11" s="385"/>
      <c r="P11" s="385"/>
      <c r="Q11" s="385"/>
      <c r="R11" s="385"/>
      <c r="S11" s="385"/>
      <c r="T11" s="385" t="s">
        <v>23</v>
      </c>
      <c r="U11" s="385"/>
      <c r="V11" s="385"/>
      <c r="W11" s="385"/>
      <c r="X11" s="385" t="s">
        <v>25</v>
      </c>
      <c r="Y11" s="385"/>
      <c r="Z11" s="385"/>
      <c r="AA11" s="385"/>
      <c r="AB11" s="385" t="s">
        <v>24</v>
      </c>
      <c r="AC11" s="385"/>
      <c r="AD11" s="385"/>
      <c r="AE11" s="385"/>
      <c r="AF11" s="26"/>
      <c r="AI11" s="21" t="s">
        <v>19</v>
      </c>
    </row>
    <row r="12" spans="1:35" ht="16.5" x14ac:dyDescent="0.3">
      <c r="A12" s="61" t="str">
        <f>IF($AI$8&lt;&gt;"",IF(Anagrafica!A99&lt;&gt;"",Anagrafica!A99,""),"")</f>
        <v/>
      </c>
      <c r="B12" s="409" t="str">
        <f>IF(A12&lt;&gt;"",IF(Anagrafica!B99&lt;&gt;"",Anagrafica!B99,""),"")</f>
        <v/>
      </c>
      <c r="C12" s="409"/>
      <c r="D12" s="409"/>
      <c r="E12" s="409"/>
      <c r="F12" s="409"/>
      <c r="G12" s="409"/>
      <c r="H12" s="409"/>
      <c r="I12" s="409"/>
      <c r="J12" s="409"/>
      <c r="K12" s="409"/>
      <c r="L12" s="409"/>
      <c r="M12" s="409"/>
      <c r="N12" s="409"/>
      <c r="O12" s="409"/>
      <c r="P12" s="409"/>
      <c r="Q12" s="409"/>
      <c r="R12" s="409"/>
      <c r="S12" s="410"/>
      <c r="T12" s="372" t="str">
        <f>IF(A12&lt;&gt;"",IF(AI31&lt;&gt;"",AI31,0)+IF(AI50&lt;&gt;"",AI50,0)+IF(AI69&lt;&gt;"",AI69,0)+IF(AI88&lt;&gt;"",AI88,0)+IF(AI107&lt;&gt;"",AI107,0),"")</f>
        <v/>
      </c>
      <c r="U12" s="373"/>
      <c r="V12" s="373"/>
      <c r="W12" s="373"/>
      <c r="X12" s="372" t="str">
        <f>IF(T12&lt;&gt;"",ROUND(T12/COUNTA(Anagrafica!$B$89:$C$93),3),"")</f>
        <v/>
      </c>
      <c r="Y12" s="373"/>
      <c r="Z12" s="373"/>
      <c r="AA12" s="390"/>
      <c r="AB12" s="372" t="str">
        <f>IF(T12="","",IF(T12&gt;0,ROUND(X12/LARGE($X$12:$AA$26,1),3),0))</f>
        <v/>
      </c>
      <c r="AC12" s="373"/>
      <c r="AD12" s="373"/>
      <c r="AE12" s="390"/>
      <c r="AF12" s="94"/>
      <c r="AG12" s="94"/>
      <c r="AH12" s="95"/>
      <c r="AI12" s="85" t="str">
        <f t="shared" ref="AI12:AI26" si="0">IF(AB12&lt;&gt;"",IF(AB12&gt;0,ROUND(AB12*IF($AI$9&lt;&gt;"",$AI$9,$AI$8),3),0),"")</f>
        <v/>
      </c>
    </row>
    <row r="13" spans="1:35" ht="16.5" x14ac:dyDescent="0.3">
      <c r="A13" s="62" t="str">
        <f>IF($AI$8&lt;&gt;"",IF(Anagrafica!A100&lt;&gt;"",Anagrafica!A100,""),"")</f>
        <v/>
      </c>
      <c r="B13" s="374" t="str">
        <f>IF(A13&lt;&gt;"",IF(Anagrafica!B100&lt;&gt;"",Anagrafica!B100,""),"")</f>
        <v/>
      </c>
      <c r="C13" s="374"/>
      <c r="D13" s="374"/>
      <c r="E13" s="374"/>
      <c r="F13" s="374"/>
      <c r="G13" s="374"/>
      <c r="H13" s="374"/>
      <c r="I13" s="374"/>
      <c r="J13" s="374"/>
      <c r="K13" s="374"/>
      <c r="L13" s="374"/>
      <c r="M13" s="374"/>
      <c r="N13" s="374"/>
      <c r="O13" s="374"/>
      <c r="P13" s="374"/>
      <c r="Q13" s="374"/>
      <c r="R13" s="374"/>
      <c r="S13" s="376"/>
      <c r="T13" s="401" t="str">
        <f t="shared" ref="T13:T26" si="1">IF(A13&lt;&gt;"",IF(AI32&lt;&gt;"",AI32,0)+IF(AI51&lt;&gt;"",AI51,0)+IF(AI70&lt;&gt;"",AI70,0)+IF(AI89&lt;&gt;"",AI89,0)+IF(AI108&lt;&gt;"",AI108,0),"")</f>
        <v/>
      </c>
      <c r="U13" s="402"/>
      <c r="V13" s="402"/>
      <c r="W13" s="402"/>
      <c r="X13" s="401" t="str">
        <f>IF(T13&lt;&gt;"",ROUND(T13/COUNTA(Anagrafica!$B$89:$C$93),3),"")</f>
        <v/>
      </c>
      <c r="Y13" s="402"/>
      <c r="Z13" s="402"/>
      <c r="AA13" s="403"/>
      <c r="AB13" s="401" t="str">
        <f t="shared" ref="AB13:AB26" si="2">IF(T13="","",IF(T13&gt;0,ROUND(X13/LARGE($X$12:$AA$26,1),3),0))</f>
        <v/>
      </c>
      <c r="AC13" s="402"/>
      <c r="AD13" s="402"/>
      <c r="AE13" s="403"/>
      <c r="AF13" s="96"/>
      <c r="AG13" s="96"/>
      <c r="AH13" s="97"/>
      <c r="AI13" s="86" t="str">
        <f t="shared" si="0"/>
        <v/>
      </c>
    </row>
    <row r="14" spans="1:35" ht="16.5" x14ac:dyDescent="0.3">
      <c r="A14" s="62" t="str">
        <f>IF($AI$8&lt;&gt;"",IF(Anagrafica!A101&lt;&gt;"",Anagrafica!A101,""),"")</f>
        <v/>
      </c>
      <c r="B14" s="374" t="str">
        <f>IF(A14&lt;&gt;"",IF(Anagrafica!B101&lt;&gt;"",Anagrafica!B101,""),"")</f>
        <v/>
      </c>
      <c r="C14" s="374"/>
      <c r="D14" s="374"/>
      <c r="E14" s="374"/>
      <c r="F14" s="374"/>
      <c r="G14" s="374"/>
      <c r="H14" s="374"/>
      <c r="I14" s="374"/>
      <c r="J14" s="374"/>
      <c r="K14" s="374"/>
      <c r="L14" s="374"/>
      <c r="M14" s="374"/>
      <c r="N14" s="374"/>
      <c r="O14" s="374"/>
      <c r="P14" s="374"/>
      <c r="Q14" s="374"/>
      <c r="R14" s="374"/>
      <c r="S14" s="376"/>
      <c r="T14" s="401" t="str">
        <f t="shared" si="1"/>
        <v/>
      </c>
      <c r="U14" s="402"/>
      <c r="V14" s="402"/>
      <c r="W14" s="402"/>
      <c r="X14" s="401" t="str">
        <f>IF(T14&lt;&gt;"",ROUND(T14/COUNTA(Anagrafica!$B$89:$C$93),3),"")</f>
        <v/>
      </c>
      <c r="Y14" s="402"/>
      <c r="Z14" s="402"/>
      <c r="AA14" s="403"/>
      <c r="AB14" s="401" t="str">
        <f t="shared" si="2"/>
        <v/>
      </c>
      <c r="AC14" s="402"/>
      <c r="AD14" s="402"/>
      <c r="AE14" s="403"/>
      <c r="AF14" s="96"/>
      <c r="AG14" s="96"/>
      <c r="AH14" s="97"/>
      <c r="AI14" s="86" t="str">
        <f t="shared" si="0"/>
        <v/>
      </c>
    </row>
    <row r="15" spans="1:35" ht="16.5" x14ac:dyDescent="0.3">
      <c r="A15" s="62" t="str">
        <f>IF($AI$8&lt;&gt;"",IF(Anagrafica!A102&lt;&gt;"",Anagrafica!A102,""),"")</f>
        <v/>
      </c>
      <c r="B15" s="374" t="str">
        <f>IF(A15&lt;&gt;"",IF(Anagrafica!B102&lt;&gt;"",Anagrafica!B102,""),"")</f>
        <v/>
      </c>
      <c r="C15" s="374"/>
      <c r="D15" s="374"/>
      <c r="E15" s="374"/>
      <c r="F15" s="374"/>
      <c r="G15" s="374"/>
      <c r="H15" s="374"/>
      <c r="I15" s="374"/>
      <c r="J15" s="374"/>
      <c r="K15" s="374"/>
      <c r="L15" s="374"/>
      <c r="M15" s="374"/>
      <c r="N15" s="374"/>
      <c r="O15" s="374"/>
      <c r="P15" s="374"/>
      <c r="Q15" s="374"/>
      <c r="R15" s="374"/>
      <c r="S15" s="376"/>
      <c r="T15" s="401" t="str">
        <f t="shared" si="1"/>
        <v/>
      </c>
      <c r="U15" s="402"/>
      <c r="V15" s="402"/>
      <c r="W15" s="402"/>
      <c r="X15" s="401" t="str">
        <f>IF(T15&lt;&gt;"",ROUND(T15/COUNTA(Anagrafica!$B$89:$C$93),3),"")</f>
        <v/>
      </c>
      <c r="Y15" s="402"/>
      <c r="Z15" s="402"/>
      <c r="AA15" s="403"/>
      <c r="AB15" s="401" t="str">
        <f t="shared" si="2"/>
        <v/>
      </c>
      <c r="AC15" s="402"/>
      <c r="AD15" s="402"/>
      <c r="AE15" s="403"/>
      <c r="AF15" s="96"/>
      <c r="AG15" s="96"/>
      <c r="AH15" s="97"/>
      <c r="AI15" s="86" t="str">
        <f t="shared" si="0"/>
        <v/>
      </c>
    </row>
    <row r="16" spans="1:35" ht="16.5" x14ac:dyDescent="0.3">
      <c r="A16" s="62" t="str">
        <f>IF($AI$8&lt;&gt;"",IF(Anagrafica!A103&lt;&gt;"",Anagrafica!A103,""),"")</f>
        <v/>
      </c>
      <c r="B16" s="374" t="str">
        <f>IF(A16&lt;&gt;"",IF(Anagrafica!B103&lt;&gt;"",Anagrafica!B103,""),"")</f>
        <v/>
      </c>
      <c r="C16" s="374"/>
      <c r="D16" s="374"/>
      <c r="E16" s="374"/>
      <c r="F16" s="374"/>
      <c r="G16" s="374"/>
      <c r="H16" s="374"/>
      <c r="I16" s="374"/>
      <c r="J16" s="374"/>
      <c r="K16" s="374"/>
      <c r="L16" s="374"/>
      <c r="M16" s="374"/>
      <c r="N16" s="374"/>
      <c r="O16" s="374"/>
      <c r="P16" s="374"/>
      <c r="Q16" s="374"/>
      <c r="R16" s="374"/>
      <c r="S16" s="376"/>
      <c r="T16" s="401" t="str">
        <f t="shared" si="1"/>
        <v/>
      </c>
      <c r="U16" s="402"/>
      <c r="V16" s="402"/>
      <c r="W16" s="402"/>
      <c r="X16" s="401" t="str">
        <f>IF(T16&lt;&gt;"",ROUND(T16/COUNTA(Anagrafica!$B$89:$C$93),3),"")</f>
        <v/>
      </c>
      <c r="Y16" s="402"/>
      <c r="Z16" s="402"/>
      <c r="AA16" s="403"/>
      <c r="AB16" s="401" t="str">
        <f t="shared" si="2"/>
        <v/>
      </c>
      <c r="AC16" s="402"/>
      <c r="AD16" s="402"/>
      <c r="AE16" s="403"/>
      <c r="AF16" s="96"/>
      <c r="AG16" s="96"/>
      <c r="AH16" s="97"/>
      <c r="AI16" s="86" t="str">
        <f t="shared" si="0"/>
        <v/>
      </c>
    </row>
    <row r="17" spans="1:35" ht="16.5" x14ac:dyDescent="0.3">
      <c r="A17" s="62" t="str">
        <f>IF($AI$8&lt;&gt;"",IF(Anagrafica!A104&lt;&gt;"",Anagrafica!A104,""),"")</f>
        <v/>
      </c>
      <c r="B17" s="374" t="str">
        <f>IF(A17&lt;&gt;"",IF(Anagrafica!B104&lt;&gt;"",Anagrafica!B104,""),"")</f>
        <v/>
      </c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4"/>
      <c r="N17" s="374"/>
      <c r="O17" s="374"/>
      <c r="P17" s="374"/>
      <c r="Q17" s="374"/>
      <c r="R17" s="374"/>
      <c r="S17" s="376"/>
      <c r="T17" s="401" t="str">
        <f t="shared" si="1"/>
        <v/>
      </c>
      <c r="U17" s="402"/>
      <c r="V17" s="402"/>
      <c r="W17" s="402"/>
      <c r="X17" s="401" t="str">
        <f>IF(T17&lt;&gt;"",ROUND(T17/COUNTA(Anagrafica!$B$89:$C$93),3),"")</f>
        <v/>
      </c>
      <c r="Y17" s="402"/>
      <c r="Z17" s="402"/>
      <c r="AA17" s="403"/>
      <c r="AB17" s="401" t="str">
        <f t="shared" si="2"/>
        <v/>
      </c>
      <c r="AC17" s="402"/>
      <c r="AD17" s="402"/>
      <c r="AE17" s="403"/>
      <c r="AF17" s="96"/>
      <c r="AG17" s="96"/>
      <c r="AH17" s="97"/>
      <c r="AI17" s="86" t="str">
        <f t="shared" si="0"/>
        <v/>
      </c>
    </row>
    <row r="18" spans="1:35" ht="16.5" x14ac:dyDescent="0.3">
      <c r="A18" s="62" t="str">
        <f>IF($AI$8&lt;&gt;"",IF(Anagrafica!A105&lt;&gt;"",Anagrafica!A105,""),"")</f>
        <v/>
      </c>
      <c r="B18" s="374" t="str">
        <f>IF(A18&lt;&gt;"",IF(Anagrafica!B105&lt;&gt;"",Anagrafica!B105,""),"")</f>
        <v/>
      </c>
      <c r="C18" s="374"/>
      <c r="D18" s="374"/>
      <c r="E18" s="374"/>
      <c r="F18" s="374"/>
      <c r="G18" s="374"/>
      <c r="H18" s="374"/>
      <c r="I18" s="374"/>
      <c r="J18" s="374"/>
      <c r="K18" s="374"/>
      <c r="L18" s="374"/>
      <c r="M18" s="374"/>
      <c r="N18" s="374"/>
      <c r="O18" s="374"/>
      <c r="P18" s="374"/>
      <c r="Q18" s="374"/>
      <c r="R18" s="374"/>
      <c r="S18" s="376"/>
      <c r="T18" s="401" t="str">
        <f t="shared" si="1"/>
        <v/>
      </c>
      <c r="U18" s="402"/>
      <c r="V18" s="402"/>
      <c r="W18" s="402"/>
      <c r="X18" s="401" t="str">
        <f>IF(T18&lt;&gt;"",ROUND(T18/COUNTA(Anagrafica!$B$89:$C$93),3),"")</f>
        <v/>
      </c>
      <c r="Y18" s="402"/>
      <c r="Z18" s="402"/>
      <c r="AA18" s="403"/>
      <c r="AB18" s="401" t="str">
        <f t="shared" si="2"/>
        <v/>
      </c>
      <c r="AC18" s="402"/>
      <c r="AD18" s="402"/>
      <c r="AE18" s="403"/>
      <c r="AF18" s="96"/>
      <c r="AG18" s="96"/>
      <c r="AH18" s="97"/>
      <c r="AI18" s="86" t="str">
        <f t="shared" si="0"/>
        <v/>
      </c>
    </row>
    <row r="19" spans="1:35" ht="16.5" x14ac:dyDescent="0.3">
      <c r="A19" s="62" t="str">
        <f>IF($AI$8&lt;&gt;"",IF(Anagrafica!A106&lt;&gt;"",Anagrafica!A106,""),"")</f>
        <v/>
      </c>
      <c r="B19" s="374" t="str">
        <f>IF(A19&lt;&gt;"",IF(Anagrafica!B106&lt;&gt;"",Anagrafica!B106,""),"")</f>
        <v/>
      </c>
      <c r="C19" s="374"/>
      <c r="D19" s="374"/>
      <c r="E19" s="374"/>
      <c r="F19" s="374"/>
      <c r="G19" s="374"/>
      <c r="H19" s="374"/>
      <c r="I19" s="374"/>
      <c r="J19" s="374"/>
      <c r="K19" s="374"/>
      <c r="L19" s="374"/>
      <c r="M19" s="374"/>
      <c r="N19" s="374"/>
      <c r="O19" s="374"/>
      <c r="P19" s="374"/>
      <c r="Q19" s="374"/>
      <c r="R19" s="374"/>
      <c r="S19" s="376"/>
      <c r="T19" s="401" t="str">
        <f t="shared" si="1"/>
        <v/>
      </c>
      <c r="U19" s="402"/>
      <c r="V19" s="402"/>
      <c r="W19" s="402"/>
      <c r="X19" s="401" t="str">
        <f>IF(T19&lt;&gt;"",ROUND(T19/COUNTA(Anagrafica!$B$89:$C$93),3),"")</f>
        <v/>
      </c>
      <c r="Y19" s="402"/>
      <c r="Z19" s="402"/>
      <c r="AA19" s="403"/>
      <c r="AB19" s="401" t="str">
        <f t="shared" si="2"/>
        <v/>
      </c>
      <c r="AC19" s="402"/>
      <c r="AD19" s="402"/>
      <c r="AE19" s="403"/>
      <c r="AF19" s="96"/>
      <c r="AG19" s="96"/>
      <c r="AH19" s="97"/>
      <c r="AI19" s="86" t="str">
        <f t="shared" si="0"/>
        <v/>
      </c>
    </row>
    <row r="20" spans="1:35" ht="16.5" x14ac:dyDescent="0.3">
      <c r="A20" s="62" t="str">
        <f>IF($AI$8&lt;&gt;"",IF(Anagrafica!A107&lt;&gt;"",Anagrafica!A107,""),"")</f>
        <v/>
      </c>
      <c r="B20" s="374" t="str">
        <f>IF(A20&lt;&gt;"",IF(Anagrafica!B107&lt;&gt;"",Anagrafica!B107,""),"")</f>
        <v/>
      </c>
      <c r="C20" s="374"/>
      <c r="D20" s="374"/>
      <c r="E20" s="374"/>
      <c r="F20" s="374"/>
      <c r="G20" s="374"/>
      <c r="H20" s="374"/>
      <c r="I20" s="374"/>
      <c r="J20" s="374"/>
      <c r="K20" s="374"/>
      <c r="L20" s="374"/>
      <c r="M20" s="374"/>
      <c r="N20" s="374"/>
      <c r="O20" s="374"/>
      <c r="P20" s="374"/>
      <c r="Q20" s="374"/>
      <c r="R20" s="374"/>
      <c r="S20" s="376"/>
      <c r="T20" s="401" t="str">
        <f t="shared" si="1"/>
        <v/>
      </c>
      <c r="U20" s="402"/>
      <c r="V20" s="402"/>
      <c r="W20" s="402"/>
      <c r="X20" s="401" t="str">
        <f>IF(T20&lt;&gt;"",ROUND(T20/COUNTA(Anagrafica!$B$89:$C$93),3),"")</f>
        <v/>
      </c>
      <c r="Y20" s="402"/>
      <c r="Z20" s="402"/>
      <c r="AA20" s="403"/>
      <c r="AB20" s="401" t="str">
        <f t="shared" si="2"/>
        <v/>
      </c>
      <c r="AC20" s="402"/>
      <c r="AD20" s="402"/>
      <c r="AE20" s="403"/>
      <c r="AF20" s="96"/>
      <c r="AG20" s="96"/>
      <c r="AH20" s="97"/>
      <c r="AI20" s="86" t="str">
        <f t="shared" si="0"/>
        <v/>
      </c>
    </row>
    <row r="21" spans="1:35" ht="16.5" x14ac:dyDescent="0.3">
      <c r="A21" s="62" t="str">
        <f>IF($AI$8&lt;&gt;"",IF(Anagrafica!A108&lt;&gt;"",Anagrafica!A108,""),"")</f>
        <v/>
      </c>
      <c r="B21" s="374" t="str">
        <f>IF(A21&lt;&gt;"",IF(Anagrafica!B108&lt;&gt;"",Anagrafica!B108,""),"")</f>
        <v/>
      </c>
      <c r="C21" s="374"/>
      <c r="D21" s="374"/>
      <c r="E21" s="374"/>
      <c r="F21" s="374"/>
      <c r="G21" s="374"/>
      <c r="H21" s="374"/>
      <c r="I21" s="374"/>
      <c r="J21" s="374"/>
      <c r="K21" s="374"/>
      <c r="L21" s="374"/>
      <c r="M21" s="374"/>
      <c r="N21" s="374"/>
      <c r="O21" s="374"/>
      <c r="P21" s="374"/>
      <c r="Q21" s="374"/>
      <c r="R21" s="374"/>
      <c r="S21" s="376"/>
      <c r="T21" s="401" t="str">
        <f t="shared" si="1"/>
        <v/>
      </c>
      <c r="U21" s="402"/>
      <c r="V21" s="402"/>
      <c r="W21" s="402"/>
      <c r="X21" s="401" t="str">
        <f>IF(T21&lt;&gt;"",ROUND(T21/COUNTA(Anagrafica!$B$89:$C$93),3),"")</f>
        <v/>
      </c>
      <c r="Y21" s="402"/>
      <c r="Z21" s="402"/>
      <c r="AA21" s="403"/>
      <c r="AB21" s="401" t="str">
        <f t="shared" si="2"/>
        <v/>
      </c>
      <c r="AC21" s="402"/>
      <c r="AD21" s="402"/>
      <c r="AE21" s="403"/>
      <c r="AF21" s="96"/>
      <c r="AG21" s="96"/>
      <c r="AH21" s="97"/>
      <c r="AI21" s="86" t="str">
        <f t="shared" si="0"/>
        <v/>
      </c>
    </row>
    <row r="22" spans="1:35" ht="16.5" x14ac:dyDescent="0.3">
      <c r="A22" s="62" t="str">
        <f>IF($AI$8&lt;&gt;"",IF(Anagrafica!A109&lt;&gt;"",Anagrafica!A109,""),"")</f>
        <v/>
      </c>
      <c r="B22" s="374" t="str">
        <f>IF(A22&lt;&gt;"",IF(Anagrafica!B109&lt;&gt;"",Anagrafica!B109,""),"")</f>
        <v/>
      </c>
      <c r="C22" s="374"/>
      <c r="D22" s="374"/>
      <c r="E22" s="374"/>
      <c r="F22" s="374"/>
      <c r="G22" s="374"/>
      <c r="H22" s="374"/>
      <c r="I22" s="374"/>
      <c r="J22" s="374"/>
      <c r="K22" s="374"/>
      <c r="L22" s="374"/>
      <c r="M22" s="374"/>
      <c r="N22" s="374"/>
      <c r="O22" s="374"/>
      <c r="P22" s="374"/>
      <c r="Q22" s="374"/>
      <c r="R22" s="374"/>
      <c r="S22" s="376"/>
      <c r="T22" s="401" t="str">
        <f t="shared" si="1"/>
        <v/>
      </c>
      <c r="U22" s="402"/>
      <c r="V22" s="402"/>
      <c r="W22" s="402"/>
      <c r="X22" s="401" t="str">
        <f>IF(T22&lt;&gt;"",ROUND(T22/COUNTA(Anagrafica!$B$89:$C$93),3),"")</f>
        <v/>
      </c>
      <c r="Y22" s="402"/>
      <c r="Z22" s="402"/>
      <c r="AA22" s="403"/>
      <c r="AB22" s="401" t="str">
        <f t="shared" si="2"/>
        <v/>
      </c>
      <c r="AC22" s="402"/>
      <c r="AD22" s="402"/>
      <c r="AE22" s="403"/>
      <c r="AF22" s="96"/>
      <c r="AG22" s="96"/>
      <c r="AH22" s="97"/>
      <c r="AI22" s="86" t="str">
        <f t="shared" si="0"/>
        <v/>
      </c>
    </row>
    <row r="23" spans="1:35" ht="16.5" x14ac:dyDescent="0.3">
      <c r="A23" s="62" t="str">
        <f>IF($AI$8&lt;&gt;"",IF(Anagrafica!A110&lt;&gt;"",Anagrafica!A110,""),"")</f>
        <v/>
      </c>
      <c r="B23" s="374" t="str">
        <f>IF(A23&lt;&gt;"",IF(Anagrafica!B110&lt;&gt;"",Anagrafica!B110,""),"")</f>
        <v/>
      </c>
      <c r="C23" s="374"/>
      <c r="D23" s="374"/>
      <c r="E23" s="374"/>
      <c r="F23" s="374"/>
      <c r="G23" s="374"/>
      <c r="H23" s="374"/>
      <c r="I23" s="374"/>
      <c r="J23" s="374"/>
      <c r="K23" s="374"/>
      <c r="L23" s="374"/>
      <c r="M23" s="374"/>
      <c r="N23" s="374"/>
      <c r="O23" s="374"/>
      <c r="P23" s="374"/>
      <c r="Q23" s="374"/>
      <c r="R23" s="374"/>
      <c r="S23" s="376"/>
      <c r="T23" s="401" t="str">
        <f t="shared" si="1"/>
        <v/>
      </c>
      <c r="U23" s="402"/>
      <c r="V23" s="402"/>
      <c r="W23" s="402"/>
      <c r="X23" s="401" t="str">
        <f>IF(T23&lt;&gt;"",ROUND(T23/COUNTA(Anagrafica!$B$89:$C$93),3),"")</f>
        <v/>
      </c>
      <c r="Y23" s="402"/>
      <c r="Z23" s="402"/>
      <c r="AA23" s="403"/>
      <c r="AB23" s="401" t="str">
        <f t="shared" si="2"/>
        <v/>
      </c>
      <c r="AC23" s="402"/>
      <c r="AD23" s="402"/>
      <c r="AE23" s="403"/>
      <c r="AF23" s="96"/>
      <c r="AG23" s="96"/>
      <c r="AH23" s="97"/>
      <c r="AI23" s="86" t="str">
        <f t="shared" si="0"/>
        <v/>
      </c>
    </row>
    <row r="24" spans="1:35" ht="16.5" x14ac:dyDescent="0.3">
      <c r="A24" s="62" t="str">
        <f>IF($AI$8&lt;&gt;"",IF(Anagrafica!A111&lt;&gt;"",Anagrafica!A111,""),"")</f>
        <v/>
      </c>
      <c r="B24" s="374" t="str">
        <f>IF(A24&lt;&gt;"",IF(Anagrafica!B111&lt;&gt;"",Anagrafica!B111,""),"")</f>
        <v/>
      </c>
      <c r="C24" s="374"/>
      <c r="D24" s="374"/>
      <c r="E24" s="374"/>
      <c r="F24" s="374"/>
      <c r="G24" s="374"/>
      <c r="H24" s="374"/>
      <c r="I24" s="374"/>
      <c r="J24" s="374"/>
      <c r="K24" s="374"/>
      <c r="L24" s="374"/>
      <c r="M24" s="374"/>
      <c r="N24" s="374"/>
      <c r="O24" s="374"/>
      <c r="P24" s="374"/>
      <c r="Q24" s="374"/>
      <c r="R24" s="374"/>
      <c r="S24" s="376"/>
      <c r="T24" s="401" t="str">
        <f t="shared" si="1"/>
        <v/>
      </c>
      <c r="U24" s="402"/>
      <c r="V24" s="402"/>
      <c r="W24" s="402"/>
      <c r="X24" s="401" t="str">
        <f>IF(T24&lt;&gt;"",ROUND(T24/COUNTA(Anagrafica!$B$89:$C$93),3),"")</f>
        <v/>
      </c>
      <c r="Y24" s="402"/>
      <c r="Z24" s="402"/>
      <c r="AA24" s="403"/>
      <c r="AB24" s="401" t="str">
        <f t="shared" si="2"/>
        <v/>
      </c>
      <c r="AC24" s="402"/>
      <c r="AD24" s="402"/>
      <c r="AE24" s="403"/>
      <c r="AF24" s="96"/>
      <c r="AG24" s="96"/>
      <c r="AH24" s="97"/>
      <c r="AI24" s="86" t="str">
        <f t="shared" si="0"/>
        <v/>
      </c>
    </row>
    <row r="25" spans="1:35" ht="16.5" x14ac:dyDescent="0.3">
      <c r="A25" s="62" t="str">
        <f>IF($AI$8&lt;&gt;"",IF(Anagrafica!A112&lt;&gt;"",Anagrafica!A112,""),"")</f>
        <v/>
      </c>
      <c r="B25" s="374" t="str">
        <f>IF(A25&lt;&gt;"",IF(Anagrafica!B112&lt;&gt;"",Anagrafica!B112,""),"")</f>
        <v/>
      </c>
      <c r="C25" s="374"/>
      <c r="D25" s="374"/>
      <c r="E25" s="374"/>
      <c r="F25" s="374"/>
      <c r="G25" s="374"/>
      <c r="H25" s="374"/>
      <c r="I25" s="374"/>
      <c r="J25" s="374"/>
      <c r="K25" s="374"/>
      <c r="L25" s="374"/>
      <c r="M25" s="374"/>
      <c r="N25" s="374"/>
      <c r="O25" s="374"/>
      <c r="P25" s="374"/>
      <c r="Q25" s="374"/>
      <c r="R25" s="374"/>
      <c r="S25" s="376"/>
      <c r="T25" s="401" t="str">
        <f t="shared" si="1"/>
        <v/>
      </c>
      <c r="U25" s="402"/>
      <c r="V25" s="402"/>
      <c r="W25" s="402"/>
      <c r="X25" s="401" t="str">
        <f>IF(T25&lt;&gt;"",ROUND(T25/COUNTA(Anagrafica!$B$89:$C$93),3),"")</f>
        <v/>
      </c>
      <c r="Y25" s="402"/>
      <c r="Z25" s="402"/>
      <c r="AA25" s="403"/>
      <c r="AB25" s="401" t="str">
        <f t="shared" si="2"/>
        <v/>
      </c>
      <c r="AC25" s="402"/>
      <c r="AD25" s="402"/>
      <c r="AE25" s="403"/>
      <c r="AF25" s="96"/>
      <c r="AG25" s="96"/>
      <c r="AH25" s="97"/>
      <c r="AI25" s="86" t="str">
        <f t="shared" si="0"/>
        <v/>
      </c>
    </row>
    <row r="26" spans="1:35" ht="16.5" x14ac:dyDescent="0.3">
      <c r="A26" s="63" t="str">
        <f>IF($AI$8&lt;&gt;"",IF(Anagrafica!A113&lt;&gt;"",Anagrafica!A113,""),"")</f>
        <v/>
      </c>
      <c r="B26" s="379" t="str">
        <f>IF(A26&lt;&gt;"",IF(Anagrafica!B113&lt;&gt;"",Anagrafica!B113,""),"")</f>
        <v/>
      </c>
      <c r="C26" s="379"/>
      <c r="D26" s="379"/>
      <c r="E26" s="379"/>
      <c r="F26" s="379"/>
      <c r="G26" s="379"/>
      <c r="H26" s="379"/>
      <c r="I26" s="379"/>
      <c r="J26" s="379"/>
      <c r="K26" s="379"/>
      <c r="L26" s="379"/>
      <c r="M26" s="379"/>
      <c r="N26" s="379"/>
      <c r="O26" s="379"/>
      <c r="P26" s="379"/>
      <c r="Q26" s="379"/>
      <c r="R26" s="379"/>
      <c r="S26" s="380"/>
      <c r="T26" s="407" t="str">
        <f t="shared" si="1"/>
        <v/>
      </c>
      <c r="U26" s="408"/>
      <c r="V26" s="408"/>
      <c r="W26" s="408"/>
      <c r="X26" s="404" t="str">
        <f>IF(T26&lt;&gt;"",ROUND(T26/COUNTA(Anagrafica!$B$89:$C$93),3),"")</f>
        <v/>
      </c>
      <c r="Y26" s="405"/>
      <c r="Z26" s="405"/>
      <c r="AA26" s="406"/>
      <c r="AB26" s="404" t="str">
        <f t="shared" si="2"/>
        <v/>
      </c>
      <c r="AC26" s="405"/>
      <c r="AD26" s="405"/>
      <c r="AE26" s="406"/>
      <c r="AF26" s="96"/>
      <c r="AG26" s="96"/>
      <c r="AH26" s="97"/>
      <c r="AI26" s="87" t="str">
        <f t="shared" si="0"/>
        <v/>
      </c>
    </row>
    <row r="27" spans="1:35" x14ac:dyDescent="0.2">
      <c r="A27" s="42"/>
      <c r="B27" s="42"/>
      <c r="C27" s="9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378"/>
      <c r="Q27" s="378"/>
      <c r="R27" s="378"/>
      <c r="S27" s="378"/>
      <c r="T27" s="400"/>
      <c r="U27" s="400"/>
      <c r="V27" s="400"/>
      <c r="W27" s="400"/>
      <c r="X27" s="42"/>
      <c r="Y27" s="42"/>
      <c r="Z27" s="42"/>
      <c r="AA27" s="42"/>
      <c r="AB27" s="26"/>
      <c r="AC27" s="26"/>
      <c r="AD27" s="26"/>
      <c r="AE27" s="26"/>
      <c r="AF27" s="104"/>
      <c r="AG27" s="104"/>
      <c r="AH27" s="103"/>
      <c r="AI27" s="42"/>
    </row>
    <row r="29" spans="1:35" s="20" customFormat="1" ht="16.5" x14ac:dyDescent="0.3">
      <c r="A29" s="19" t="str">
        <f>IF(Anagrafica!A89&lt;&gt;"",Anagrafica!A89&amp;" - "&amp;Anagrafica!B89,"")</f>
        <v>1 - Commissario 1</v>
      </c>
      <c r="C29" s="28"/>
      <c r="AG29" s="28"/>
    </row>
    <row r="30" spans="1:35" s="5" customFormat="1" ht="13.5" customHeight="1" x14ac:dyDescent="0.2">
      <c r="A30" s="4" t="s">
        <v>10</v>
      </c>
      <c r="C30" s="60" t="str">
        <f>$A$13</f>
        <v/>
      </c>
      <c r="E30" s="60" t="str">
        <f>+$A$14</f>
        <v/>
      </c>
      <c r="G30" s="60" t="str">
        <f>+$A$15</f>
        <v/>
      </c>
      <c r="I30" s="60" t="str">
        <f>+$A$16</f>
        <v/>
      </c>
      <c r="K30" s="60" t="str">
        <f>+$A$17</f>
        <v/>
      </c>
      <c r="M30" s="60" t="str">
        <f>+$A$18</f>
        <v/>
      </c>
      <c r="O30" s="60" t="str">
        <f>+$A$19</f>
        <v/>
      </c>
      <c r="Q30" s="60" t="str">
        <f>+$A$20</f>
        <v/>
      </c>
      <c r="S30" s="60" t="str">
        <f>+$A$21</f>
        <v/>
      </c>
      <c r="U30" s="60" t="str">
        <f>+$A$22</f>
        <v/>
      </c>
      <c r="W30" s="60" t="str">
        <f>+$A$23</f>
        <v/>
      </c>
      <c r="Y30" s="60" t="str">
        <f>+$A$24</f>
        <v/>
      </c>
      <c r="AA30" s="60" t="str">
        <f>+$A$25</f>
        <v/>
      </c>
      <c r="AC30" s="60" t="str">
        <f>+$A$26</f>
        <v/>
      </c>
      <c r="AE30" s="26"/>
      <c r="AG30" s="4" t="s">
        <v>10</v>
      </c>
      <c r="AH30" s="5" t="s">
        <v>1</v>
      </c>
      <c r="AI30" s="5" t="s">
        <v>0</v>
      </c>
    </row>
    <row r="31" spans="1:35" ht="13.5" x14ac:dyDescent="0.25">
      <c r="A31" s="59" t="str">
        <f>+$A$12</f>
        <v/>
      </c>
      <c r="B31" s="22"/>
      <c r="C31" s="23"/>
      <c r="D31" s="22"/>
      <c r="E31" s="23"/>
      <c r="F31" s="22"/>
      <c r="G31" s="23"/>
      <c r="H31" s="22"/>
      <c r="I31" s="23"/>
      <c r="J31" s="22"/>
      <c r="K31" s="23"/>
      <c r="L31" s="22"/>
      <c r="M31" s="23"/>
      <c r="N31" s="22"/>
      <c r="O31" s="23"/>
      <c r="P31" s="22"/>
      <c r="Q31" s="23"/>
      <c r="R31" s="22"/>
      <c r="S31" s="23"/>
      <c r="T31" s="22"/>
      <c r="U31" s="23"/>
      <c r="V31" s="22"/>
      <c r="W31" s="23"/>
      <c r="X31" s="22"/>
      <c r="Y31" s="23"/>
      <c r="Z31" s="22"/>
      <c r="AA31" s="23"/>
      <c r="AB31" s="22"/>
      <c r="AC31" s="23"/>
      <c r="AE31" s="29" t="str">
        <f t="shared" ref="AE31:AE44" si="3">IF(OR(A31="",AND(A31&lt;&gt;"",A32="")),"",SUM(B31,D31,F31,H31,J31,L31,N31,P31,R31,T31,V31,X31,Z31,AB31))</f>
        <v/>
      </c>
      <c r="AG31" s="6" t="str">
        <f>+$A$12</f>
        <v/>
      </c>
      <c r="AH31" s="6" t="str">
        <f>IF(A31&lt;&gt;"",AE31,"")</f>
        <v/>
      </c>
      <c r="AI31" s="105" t="str">
        <f>IF(AH31="","",IF(AH31&gt;0,ROUND(AH31/LARGE(AH31:AH45,1),3),0))</f>
        <v/>
      </c>
    </row>
    <row r="32" spans="1:35" ht="13.5" x14ac:dyDescent="0.25">
      <c r="A32" s="59" t="str">
        <f>+$A$13</f>
        <v/>
      </c>
      <c r="B32" s="24"/>
      <c r="C32" s="24"/>
      <c r="D32" s="22"/>
      <c r="E32" s="23"/>
      <c r="F32" s="22"/>
      <c r="G32" s="23"/>
      <c r="H32" s="22"/>
      <c r="I32" s="23"/>
      <c r="J32" s="22"/>
      <c r="K32" s="23"/>
      <c r="L32" s="22"/>
      <c r="M32" s="23"/>
      <c r="N32" s="22"/>
      <c r="O32" s="23"/>
      <c r="P32" s="22"/>
      <c r="Q32" s="23"/>
      <c r="R32" s="22"/>
      <c r="S32" s="23"/>
      <c r="T32" s="22"/>
      <c r="U32" s="23"/>
      <c r="V32" s="22"/>
      <c r="W32" s="23"/>
      <c r="X32" s="22"/>
      <c r="Y32" s="23"/>
      <c r="Z32" s="22"/>
      <c r="AA32" s="23"/>
      <c r="AB32" s="22"/>
      <c r="AC32" s="23"/>
      <c r="AE32" s="29" t="str">
        <f t="shared" si="3"/>
        <v/>
      </c>
      <c r="AG32" s="7" t="str">
        <f>+$A$13</f>
        <v/>
      </c>
      <c r="AH32" s="7" t="str">
        <f>IF(A32&lt;&gt;"",IF(AE32&lt;&gt;"",AE32,0)+IF(C46&lt;&gt;"",C46,0),"")</f>
        <v/>
      </c>
      <c r="AI32" s="106" t="str">
        <f>IF(AH32="","",IF(AH32&gt;0,ROUND(AH32/LARGE(AH31:AH45,1),3),0))</f>
        <v/>
      </c>
    </row>
    <row r="33" spans="1:35" ht="13.5" x14ac:dyDescent="0.25">
      <c r="A33" s="59" t="str">
        <f>+$A$14</f>
        <v/>
      </c>
      <c r="B33" s="24"/>
      <c r="C33" s="24"/>
      <c r="D33" s="24"/>
      <c r="E33" s="24"/>
      <c r="F33" s="22"/>
      <c r="G33" s="23"/>
      <c r="H33" s="22"/>
      <c r="I33" s="23"/>
      <c r="J33" s="22"/>
      <c r="K33" s="23"/>
      <c r="L33" s="22"/>
      <c r="M33" s="23"/>
      <c r="N33" s="22"/>
      <c r="O33" s="23"/>
      <c r="P33" s="22"/>
      <c r="Q33" s="23"/>
      <c r="R33" s="22"/>
      <c r="S33" s="23"/>
      <c r="T33" s="22"/>
      <c r="U33" s="23"/>
      <c r="V33" s="22"/>
      <c r="W33" s="23"/>
      <c r="X33" s="22"/>
      <c r="Y33" s="23"/>
      <c r="Z33" s="22"/>
      <c r="AA33" s="23"/>
      <c r="AB33" s="22"/>
      <c r="AC33" s="23"/>
      <c r="AE33" s="29" t="str">
        <f t="shared" si="3"/>
        <v/>
      </c>
      <c r="AG33" s="7" t="str">
        <f>+$A$14</f>
        <v/>
      </c>
      <c r="AH33" s="7" t="str">
        <f>IF(A33&lt;&gt;"",IF(AE33&lt;&gt;"",AE33,0)+IF(E46&lt;&gt;"",E46,0),"")</f>
        <v/>
      </c>
      <c r="AI33" s="106" t="str">
        <f>IF(AH33="","",IF(AH33&gt;0,ROUND(AH33/LARGE(AH31:AH45,1),3),0))</f>
        <v/>
      </c>
    </row>
    <row r="34" spans="1:35" ht="13.5" x14ac:dyDescent="0.25">
      <c r="A34" s="59" t="str">
        <f>+$A$15</f>
        <v/>
      </c>
      <c r="B34" s="24"/>
      <c r="C34" s="24"/>
      <c r="D34" s="24"/>
      <c r="E34" s="24"/>
      <c r="F34" s="24"/>
      <c r="G34" s="24"/>
      <c r="H34" s="22"/>
      <c r="I34" s="23"/>
      <c r="J34" s="22"/>
      <c r="K34" s="23"/>
      <c r="L34" s="22"/>
      <c r="M34" s="23"/>
      <c r="N34" s="22"/>
      <c r="O34" s="23"/>
      <c r="P34" s="22"/>
      <c r="Q34" s="23"/>
      <c r="R34" s="22"/>
      <c r="S34" s="23"/>
      <c r="T34" s="22"/>
      <c r="U34" s="23"/>
      <c r="V34" s="22"/>
      <c r="W34" s="23"/>
      <c r="X34" s="22"/>
      <c r="Y34" s="23"/>
      <c r="Z34" s="22"/>
      <c r="AA34" s="23"/>
      <c r="AB34" s="22"/>
      <c r="AC34" s="23"/>
      <c r="AE34" s="29" t="str">
        <f t="shared" si="3"/>
        <v/>
      </c>
      <c r="AG34" s="7" t="str">
        <f>+$A$15</f>
        <v/>
      </c>
      <c r="AH34" s="7" t="str">
        <f>IF(A34&lt;&gt;"",IF(AE34&lt;&gt;"",AE34,0)+IF(G46&lt;&gt;"",G46,0),"")</f>
        <v/>
      </c>
      <c r="AI34" s="106" t="str">
        <f>IF(AH34="","",IF(AH34&gt;0,ROUND(AH34/LARGE(AH31:AH45,1),3),0))</f>
        <v/>
      </c>
    </row>
    <row r="35" spans="1:35" ht="13.5" x14ac:dyDescent="0.25">
      <c r="A35" s="59" t="str">
        <f>+$A$16</f>
        <v/>
      </c>
      <c r="B35" s="24"/>
      <c r="C35" s="24"/>
      <c r="D35" s="24"/>
      <c r="E35" s="24"/>
      <c r="F35" s="24"/>
      <c r="G35" s="24"/>
      <c r="H35" s="24"/>
      <c r="I35" s="24"/>
      <c r="J35" s="22"/>
      <c r="K35" s="23"/>
      <c r="L35" s="22"/>
      <c r="M35" s="23"/>
      <c r="N35" s="22"/>
      <c r="O35" s="23"/>
      <c r="P35" s="22"/>
      <c r="Q35" s="23"/>
      <c r="R35" s="22"/>
      <c r="S35" s="23"/>
      <c r="T35" s="22"/>
      <c r="U35" s="23"/>
      <c r="V35" s="22"/>
      <c r="W35" s="23"/>
      <c r="X35" s="22"/>
      <c r="Y35" s="23"/>
      <c r="Z35" s="22"/>
      <c r="AA35" s="23"/>
      <c r="AB35" s="22"/>
      <c r="AC35" s="23"/>
      <c r="AE35" s="29" t="str">
        <f t="shared" si="3"/>
        <v/>
      </c>
      <c r="AG35" s="7" t="str">
        <f>+$A$16</f>
        <v/>
      </c>
      <c r="AH35" s="7" t="str">
        <f>IF(A35&lt;&gt;"",IF(AE35&lt;&gt;"",AE35,0)+IF(I46&lt;&gt;"",I46,0),"")</f>
        <v/>
      </c>
      <c r="AI35" s="106" t="str">
        <f>IF(AH35="","",IF(AH35&gt;0,ROUND(AH35/LARGE(AH31:AH45,1),3),0))</f>
        <v/>
      </c>
    </row>
    <row r="36" spans="1:35" ht="13.5" x14ac:dyDescent="0.25">
      <c r="A36" s="59" t="str">
        <f>+$A$17</f>
        <v/>
      </c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2"/>
      <c r="M36" s="23"/>
      <c r="N36" s="22"/>
      <c r="O36" s="23"/>
      <c r="P36" s="22"/>
      <c r="Q36" s="23"/>
      <c r="R36" s="22"/>
      <c r="S36" s="23"/>
      <c r="T36" s="22"/>
      <c r="U36" s="23"/>
      <c r="V36" s="22"/>
      <c r="W36" s="23"/>
      <c r="X36" s="22"/>
      <c r="Y36" s="23"/>
      <c r="Z36" s="22"/>
      <c r="AA36" s="23"/>
      <c r="AB36" s="22"/>
      <c r="AC36" s="23"/>
      <c r="AE36" s="29" t="str">
        <f t="shared" si="3"/>
        <v/>
      </c>
      <c r="AG36" s="7" t="str">
        <f>+$A$17</f>
        <v/>
      </c>
      <c r="AH36" s="7" t="str">
        <f>IF(A36&lt;&gt;"",IF(AE36&lt;&gt;"",AE36,0)+IF(K46&lt;&gt;"",K46,0),"")</f>
        <v/>
      </c>
      <c r="AI36" s="106" t="str">
        <f>IF(AH36="","",IF(AH36&gt;0,ROUND(AH36/LARGE(AH31:AH45,1),3),0))</f>
        <v/>
      </c>
    </row>
    <row r="37" spans="1:35" ht="13.5" x14ac:dyDescent="0.25">
      <c r="A37" s="59" t="str">
        <f>+$A$18</f>
        <v/>
      </c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2"/>
      <c r="O37" s="23"/>
      <c r="P37" s="22"/>
      <c r="Q37" s="23"/>
      <c r="R37" s="22"/>
      <c r="S37" s="23"/>
      <c r="T37" s="22"/>
      <c r="U37" s="23"/>
      <c r="V37" s="22"/>
      <c r="W37" s="23"/>
      <c r="X37" s="22"/>
      <c r="Y37" s="23"/>
      <c r="Z37" s="22"/>
      <c r="AA37" s="23"/>
      <c r="AB37" s="22"/>
      <c r="AC37" s="23"/>
      <c r="AE37" s="29" t="str">
        <f t="shared" si="3"/>
        <v/>
      </c>
      <c r="AG37" s="7" t="str">
        <f>+$A$18</f>
        <v/>
      </c>
      <c r="AH37" s="7" t="str">
        <f>IF(A37&lt;&gt;"",IF(AE37&lt;&gt;"",AE37,0)+IF(M46&lt;&gt;"",M46,0),"")</f>
        <v/>
      </c>
      <c r="AI37" s="106" t="str">
        <f>IF(AH37="","",IF(AH37&gt;0,ROUND(AH37/LARGE(AH31:AH45,1),3),0))</f>
        <v/>
      </c>
    </row>
    <row r="38" spans="1:35" ht="13.5" x14ac:dyDescent="0.25">
      <c r="A38" s="59" t="str">
        <f>+$A$19</f>
        <v/>
      </c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2"/>
      <c r="Q38" s="23"/>
      <c r="R38" s="22"/>
      <c r="S38" s="23"/>
      <c r="T38" s="22"/>
      <c r="U38" s="23"/>
      <c r="V38" s="22"/>
      <c r="W38" s="23"/>
      <c r="X38" s="22"/>
      <c r="Y38" s="23"/>
      <c r="Z38" s="22"/>
      <c r="AA38" s="23"/>
      <c r="AB38" s="22"/>
      <c r="AC38" s="23"/>
      <c r="AE38" s="29" t="str">
        <f t="shared" si="3"/>
        <v/>
      </c>
      <c r="AG38" s="7" t="str">
        <f>+$A$19</f>
        <v/>
      </c>
      <c r="AH38" s="7" t="str">
        <f>IF(A38&lt;&gt;"",IF(AE38&lt;&gt;"",AE38,0)+IF(O46&lt;&gt;"",O46,0),"")</f>
        <v/>
      </c>
      <c r="AI38" s="106" t="str">
        <f>IF(AH38="","",IF(AH38&gt;0,ROUND(AH38/LARGE(AH31:AH45,1),3),0))</f>
        <v/>
      </c>
    </row>
    <row r="39" spans="1:35" ht="13.5" x14ac:dyDescent="0.25">
      <c r="A39" s="59" t="str">
        <f>+$A$20</f>
        <v/>
      </c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2"/>
      <c r="S39" s="23"/>
      <c r="T39" s="22"/>
      <c r="U39" s="23"/>
      <c r="V39" s="22"/>
      <c r="W39" s="23"/>
      <c r="X39" s="22"/>
      <c r="Y39" s="23"/>
      <c r="Z39" s="22"/>
      <c r="AA39" s="23"/>
      <c r="AB39" s="22"/>
      <c r="AC39" s="23"/>
      <c r="AE39" s="29" t="str">
        <f t="shared" si="3"/>
        <v/>
      </c>
      <c r="AG39" s="7" t="str">
        <f>+$A$20</f>
        <v/>
      </c>
      <c r="AH39" s="7" t="str">
        <f>IF(A39&lt;&gt;"",IF(AE39&lt;&gt;"",AE39,0)+IF(Q46&lt;&gt;"",Q46,0),"")</f>
        <v/>
      </c>
      <c r="AI39" s="106" t="str">
        <f>IF(AH39="","",IF(AH39&gt;0,ROUND(AH39/LARGE(AH31:AH45,1),3),0))</f>
        <v/>
      </c>
    </row>
    <row r="40" spans="1:35" ht="13.5" x14ac:dyDescent="0.25">
      <c r="A40" s="59" t="str">
        <f>+$A$21</f>
        <v/>
      </c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2"/>
      <c r="U40" s="23"/>
      <c r="V40" s="22"/>
      <c r="W40" s="23"/>
      <c r="X40" s="22"/>
      <c r="Y40" s="23"/>
      <c r="Z40" s="22"/>
      <c r="AA40" s="23"/>
      <c r="AB40" s="22"/>
      <c r="AC40" s="23"/>
      <c r="AE40" s="29" t="str">
        <f t="shared" si="3"/>
        <v/>
      </c>
      <c r="AG40" s="7" t="str">
        <f>+$A$21</f>
        <v/>
      </c>
      <c r="AH40" s="7" t="str">
        <f>IF(A40&lt;&gt;"",IF(AE40&lt;&gt;"",AE40,0)+IF(S46&lt;&gt;"",S46,0),"")</f>
        <v/>
      </c>
      <c r="AI40" s="106" t="str">
        <f>IF(AH40="","",IF(AH40&gt;0,ROUND(AH40/LARGE(AH31:AH45,1),3),0))</f>
        <v/>
      </c>
    </row>
    <row r="41" spans="1:35" ht="13.5" x14ac:dyDescent="0.25">
      <c r="A41" s="59" t="str">
        <f>+$A$22</f>
        <v/>
      </c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2"/>
      <c r="W41" s="23"/>
      <c r="X41" s="22"/>
      <c r="Y41" s="23"/>
      <c r="Z41" s="22"/>
      <c r="AA41" s="23"/>
      <c r="AB41" s="22"/>
      <c r="AC41" s="23"/>
      <c r="AE41" s="29" t="str">
        <f t="shared" si="3"/>
        <v/>
      </c>
      <c r="AG41" s="7" t="str">
        <f>+$A$22</f>
        <v/>
      </c>
      <c r="AH41" s="7" t="str">
        <f>IF(A41&lt;&gt;"",IF(AE41&lt;&gt;"",AE41,0)+IF(U46&lt;&gt;"",U46,0),"")</f>
        <v/>
      </c>
      <c r="AI41" s="106" t="str">
        <f>IF(AH41="","",IF(AH41&gt;0,ROUND(AH41/LARGE(AH31:AH45,1),3),0))</f>
        <v/>
      </c>
    </row>
    <row r="42" spans="1:35" ht="13.5" x14ac:dyDescent="0.25">
      <c r="A42" s="59" t="str">
        <f>+$A$23</f>
        <v/>
      </c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2"/>
      <c r="Y42" s="23"/>
      <c r="Z42" s="22"/>
      <c r="AA42" s="23"/>
      <c r="AB42" s="22"/>
      <c r="AC42" s="23"/>
      <c r="AE42" s="29" t="str">
        <f t="shared" si="3"/>
        <v/>
      </c>
      <c r="AG42" s="7" t="str">
        <f>+$A$23</f>
        <v/>
      </c>
      <c r="AH42" s="7" t="str">
        <f>IF(A42&lt;&gt;"",IF(AE42&lt;&gt;"",AE42,0)+IF(W46&lt;&gt;"",W46,0),"")</f>
        <v/>
      </c>
      <c r="AI42" s="106" t="str">
        <f>IF(AH42="","",IF(AH42&gt;0,ROUND(AH42/LARGE(AH31:AH45,1),3),0))</f>
        <v/>
      </c>
    </row>
    <row r="43" spans="1:35" ht="13.5" x14ac:dyDescent="0.25">
      <c r="A43" s="59" t="str">
        <f>+$A$24</f>
        <v/>
      </c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2"/>
      <c r="AA43" s="23"/>
      <c r="AB43" s="22"/>
      <c r="AC43" s="23"/>
      <c r="AE43" s="29" t="str">
        <f t="shared" si="3"/>
        <v/>
      </c>
      <c r="AG43" s="7" t="str">
        <f>+$A$24</f>
        <v/>
      </c>
      <c r="AH43" s="7" t="str">
        <f>IF(A43&lt;&gt;"",IF(AE43&lt;&gt;"",AE43,0)+IF(Y46&lt;&gt;"",Y46,0),"")</f>
        <v/>
      </c>
      <c r="AI43" s="106" t="str">
        <f>IF(AH43="","",IF(AH43&gt;0,ROUND(AH43/LARGE(AH31:AH45,1),3),0))</f>
        <v/>
      </c>
    </row>
    <row r="44" spans="1:35" ht="13.5" x14ac:dyDescent="0.25">
      <c r="A44" s="59" t="str">
        <f>+$A$25</f>
        <v/>
      </c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2"/>
      <c r="AC44" s="23"/>
      <c r="AE44" s="29" t="str">
        <f t="shared" si="3"/>
        <v/>
      </c>
      <c r="AG44" s="7" t="str">
        <f>+$A$25</f>
        <v/>
      </c>
      <c r="AH44" s="7" t="str">
        <f>IF(A44&lt;&gt;"",IF(AE44&lt;&gt;"",AE44,0)+IF(AA46&lt;&gt;"",AA46,0),"")</f>
        <v/>
      </c>
      <c r="AI44" s="106" t="str">
        <f>IF(AH44="","",IF(AH44&gt;0,ROUND(AH44/LARGE(AH31:AH45,1),3),0))</f>
        <v/>
      </c>
    </row>
    <row r="45" spans="1:35" x14ac:dyDescent="0.2">
      <c r="A45" s="59" t="str">
        <f>+$A$26</f>
        <v/>
      </c>
      <c r="C45" s="3"/>
      <c r="AE45" s="26"/>
      <c r="AG45" s="40" t="str">
        <f>+$A$26</f>
        <v/>
      </c>
      <c r="AH45" s="40" t="str">
        <f>IF(A45&lt;&gt;"",IF(AE45&lt;&gt;"",AE45,0)+IF(AC46&lt;&gt;"",AC46,0),"")</f>
        <v/>
      </c>
      <c r="AI45" s="107" t="str">
        <f>IF(AH45="","",IF(AH45&gt;0,ROUND(AH45/LARGE(AH31:AH45,1),3),0))</f>
        <v/>
      </c>
    </row>
    <row r="46" spans="1:35" s="26" customFormat="1" x14ac:dyDescent="0.2">
      <c r="C46" s="27" t="str">
        <f>IF(C30="","",SUM(C31:C44))</f>
        <v/>
      </c>
      <c r="E46" s="27" t="str">
        <f>IF(E30="","",SUM(E31:E44))</f>
        <v/>
      </c>
      <c r="G46" s="27" t="str">
        <f>IF(G30="","",SUM(G31:G44))</f>
        <v/>
      </c>
      <c r="I46" s="27" t="str">
        <f>IF(I30="","",SUM(I31:I44))</f>
        <v/>
      </c>
      <c r="K46" s="27" t="str">
        <f>IF(K30="","",SUM(K31:K44))</f>
        <v/>
      </c>
      <c r="M46" s="27" t="str">
        <f>IF(M30="","",SUM(M31:M44))</f>
        <v/>
      </c>
      <c r="O46" s="27" t="str">
        <f>IF(O30="","",SUM(O31:O44))</f>
        <v/>
      </c>
      <c r="Q46" s="27" t="str">
        <f>IF(Q30="","",SUM(Q31:Q44))</f>
        <v/>
      </c>
      <c r="S46" s="27" t="str">
        <f>IF(S30="","",SUM(S31:S44))</f>
        <v/>
      </c>
      <c r="U46" s="27" t="str">
        <f>IF(U30="","",SUM(U31:U44))</f>
        <v/>
      </c>
      <c r="W46" s="27" t="str">
        <f>IF(W30="","",SUM(W31:W44))</f>
        <v/>
      </c>
      <c r="X46" s="27"/>
      <c r="Y46" s="27" t="str">
        <f>IF(Y30="","",SUM(Y31:Y44))</f>
        <v/>
      </c>
      <c r="AA46" s="27" t="str">
        <f>IF(AA30="","",SUM(AA31:AA44))</f>
        <v/>
      </c>
      <c r="AC46" s="27" t="str">
        <f>IF(AC30="","",SUM(AC31:AC44))</f>
        <v/>
      </c>
      <c r="AG46" s="41"/>
      <c r="AH46" s="93"/>
      <c r="AI46" s="41"/>
    </row>
    <row r="47" spans="1:35" ht="24" customHeight="1" x14ac:dyDescent="0.2">
      <c r="AC47" s="8" t="str">
        <f>"Firma ("&amp;Anagrafica!B89&amp;")"</f>
        <v>Firma (Commissario 1)</v>
      </c>
      <c r="AE47" s="88"/>
      <c r="AF47" s="88"/>
      <c r="AG47" s="89"/>
      <c r="AH47" s="88"/>
      <c r="AI47" s="88"/>
    </row>
    <row r="48" spans="1:35" ht="18.75" x14ac:dyDescent="0.3">
      <c r="A48" s="19" t="str">
        <f>IF(Anagrafica!A90&lt;&gt;"",Anagrafica!A90&amp;" - "&amp;Anagrafica!B90,"")</f>
        <v>2 - Commissario 2</v>
      </c>
      <c r="B48" s="20"/>
      <c r="D48" s="1"/>
      <c r="AE48" s="90"/>
      <c r="AF48" s="90"/>
      <c r="AG48" s="91"/>
      <c r="AH48" s="90"/>
      <c r="AI48" s="90"/>
    </row>
    <row r="49" spans="1:35" s="5" customFormat="1" ht="13.5" customHeight="1" x14ac:dyDescent="0.2">
      <c r="A49" s="4" t="s">
        <v>10</v>
      </c>
      <c r="C49" s="60" t="str">
        <f>$A$13</f>
        <v/>
      </c>
      <c r="E49" s="60" t="str">
        <f>+$A$14</f>
        <v/>
      </c>
      <c r="G49" s="60" t="str">
        <f>+$A$15</f>
        <v/>
      </c>
      <c r="I49" s="60" t="str">
        <f>+$A$16</f>
        <v/>
      </c>
      <c r="K49" s="60" t="str">
        <f>+$A$17</f>
        <v/>
      </c>
      <c r="M49" s="60" t="str">
        <f>+$A$18</f>
        <v/>
      </c>
      <c r="O49" s="60" t="str">
        <f>+$A$19</f>
        <v/>
      </c>
      <c r="Q49" s="60" t="str">
        <f>+$A$20</f>
        <v/>
      </c>
      <c r="S49" s="60" t="str">
        <f>+$A$21</f>
        <v/>
      </c>
      <c r="U49" s="60" t="str">
        <f>+$A$22</f>
        <v/>
      </c>
      <c r="W49" s="60" t="str">
        <f>+$A$23</f>
        <v/>
      </c>
      <c r="Y49" s="60" t="str">
        <f>+$A$24</f>
        <v/>
      </c>
      <c r="AA49" s="60" t="str">
        <f>+$A$25</f>
        <v/>
      </c>
      <c r="AC49" s="60" t="str">
        <f>+$A$26</f>
        <v/>
      </c>
      <c r="AE49" s="26"/>
      <c r="AG49" s="4" t="s">
        <v>10</v>
      </c>
      <c r="AH49" s="5" t="s">
        <v>1</v>
      </c>
      <c r="AI49" s="5" t="s">
        <v>0</v>
      </c>
    </row>
    <row r="50" spans="1:35" ht="13.5" x14ac:dyDescent="0.25">
      <c r="A50" s="59" t="str">
        <f>+$A$12</f>
        <v/>
      </c>
      <c r="B50" s="22"/>
      <c r="C50" s="23"/>
      <c r="D50" s="22"/>
      <c r="E50" s="23"/>
      <c r="F50" s="22"/>
      <c r="G50" s="23"/>
      <c r="H50" s="22"/>
      <c r="I50" s="23"/>
      <c r="J50" s="22"/>
      <c r="K50" s="23"/>
      <c r="L50" s="22"/>
      <c r="M50" s="23"/>
      <c r="N50" s="22"/>
      <c r="O50" s="23"/>
      <c r="P50" s="22"/>
      <c r="Q50" s="23"/>
      <c r="R50" s="22"/>
      <c r="S50" s="23"/>
      <c r="T50" s="22"/>
      <c r="U50" s="23"/>
      <c r="V50" s="22"/>
      <c r="W50" s="23"/>
      <c r="X50" s="22"/>
      <c r="Y50" s="23"/>
      <c r="Z50" s="22"/>
      <c r="AA50" s="23"/>
      <c r="AB50" s="22"/>
      <c r="AC50" s="23"/>
      <c r="AE50" s="29" t="str">
        <f t="shared" ref="AE50:AE63" si="4">IF(OR(A50="",AND(A50&lt;&gt;"",A51="")),"",SUM(B50,D50,F50,H50,J50,L50,N50,P50,R50,T50,V50,X50,Z50,AB50))</f>
        <v/>
      </c>
      <c r="AG50" s="6" t="str">
        <f>+$A$12</f>
        <v/>
      </c>
      <c r="AH50" s="6" t="str">
        <f>IF(A50&lt;&gt;"",AE50,"")</f>
        <v/>
      </c>
      <c r="AI50" s="105" t="str">
        <f>IF(AH50="","",IF(AH50&gt;0,ROUND(AH50/LARGE(AH50:AH64,1),3),0))</f>
        <v/>
      </c>
    </row>
    <row r="51" spans="1:35" ht="13.5" x14ac:dyDescent="0.25">
      <c r="A51" s="59" t="str">
        <f>+$A$13</f>
        <v/>
      </c>
      <c r="B51" s="24"/>
      <c r="C51" s="24"/>
      <c r="D51" s="22"/>
      <c r="E51" s="23"/>
      <c r="F51" s="22"/>
      <c r="G51" s="23"/>
      <c r="H51" s="22"/>
      <c r="I51" s="23"/>
      <c r="J51" s="22"/>
      <c r="K51" s="23"/>
      <c r="L51" s="22"/>
      <c r="M51" s="23"/>
      <c r="N51" s="22"/>
      <c r="O51" s="23"/>
      <c r="P51" s="22"/>
      <c r="Q51" s="23"/>
      <c r="R51" s="22"/>
      <c r="S51" s="23"/>
      <c r="T51" s="22"/>
      <c r="U51" s="23"/>
      <c r="V51" s="22"/>
      <c r="W51" s="23"/>
      <c r="X51" s="22"/>
      <c r="Y51" s="23"/>
      <c r="Z51" s="22"/>
      <c r="AA51" s="23"/>
      <c r="AB51" s="22"/>
      <c r="AC51" s="23"/>
      <c r="AE51" s="29" t="str">
        <f t="shared" si="4"/>
        <v/>
      </c>
      <c r="AG51" s="7" t="str">
        <f>+$A$13</f>
        <v/>
      </c>
      <c r="AH51" s="7" t="str">
        <f>IF(A51&lt;&gt;"",IF(AE51&lt;&gt;"",AE51,0)+IF(C65&lt;&gt;"",C65,0),"")</f>
        <v/>
      </c>
      <c r="AI51" s="106" t="str">
        <f>IF(AH51="","",IF(AH51&gt;0,ROUND(AH51/LARGE(AH50:AH64,1),3),0))</f>
        <v/>
      </c>
    </row>
    <row r="52" spans="1:35" ht="13.5" x14ac:dyDescent="0.25">
      <c r="A52" s="59" t="str">
        <f>+$A$14</f>
        <v/>
      </c>
      <c r="B52" s="24"/>
      <c r="C52" s="24"/>
      <c r="D52" s="24"/>
      <c r="E52" s="24"/>
      <c r="F52" s="22"/>
      <c r="G52" s="23"/>
      <c r="H52" s="22"/>
      <c r="I52" s="23"/>
      <c r="J52" s="22"/>
      <c r="K52" s="23"/>
      <c r="L52" s="22"/>
      <c r="M52" s="23"/>
      <c r="N52" s="22"/>
      <c r="O52" s="23"/>
      <c r="P52" s="22"/>
      <c r="Q52" s="23"/>
      <c r="R52" s="22"/>
      <c r="S52" s="23"/>
      <c r="T52" s="22"/>
      <c r="U52" s="23"/>
      <c r="V52" s="22"/>
      <c r="W52" s="23"/>
      <c r="X52" s="22"/>
      <c r="Y52" s="23"/>
      <c r="Z52" s="22"/>
      <c r="AA52" s="23"/>
      <c r="AB52" s="22"/>
      <c r="AC52" s="23"/>
      <c r="AE52" s="29" t="str">
        <f t="shared" si="4"/>
        <v/>
      </c>
      <c r="AG52" s="7" t="str">
        <f>+$A$14</f>
        <v/>
      </c>
      <c r="AH52" s="7" t="str">
        <f>IF(A52&lt;&gt;"",IF(AE52&lt;&gt;"",AE52,0)+IF(E65&lt;&gt;"",E65,0),"")</f>
        <v/>
      </c>
      <c r="AI52" s="106" t="str">
        <f>IF(AH52="","",IF(AH52&gt;0,ROUND(AH52/LARGE(AH50:AH64,1),3),0))</f>
        <v/>
      </c>
    </row>
    <row r="53" spans="1:35" ht="13.5" x14ac:dyDescent="0.25">
      <c r="A53" s="59" t="str">
        <f>+$A$15</f>
        <v/>
      </c>
      <c r="B53" s="24"/>
      <c r="C53" s="24"/>
      <c r="D53" s="24"/>
      <c r="E53" s="24"/>
      <c r="F53" s="24"/>
      <c r="G53" s="24"/>
      <c r="H53" s="22"/>
      <c r="I53" s="23"/>
      <c r="J53" s="22"/>
      <c r="K53" s="23"/>
      <c r="L53" s="22"/>
      <c r="M53" s="23"/>
      <c r="N53" s="22"/>
      <c r="O53" s="23"/>
      <c r="P53" s="22"/>
      <c r="Q53" s="23"/>
      <c r="R53" s="22"/>
      <c r="S53" s="23"/>
      <c r="T53" s="22"/>
      <c r="U53" s="23"/>
      <c r="V53" s="22"/>
      <c r="W53" s="23"/>
      <c r="X53" s="22"/>
      <c r="Y53" s="23"/>
      <c r="Z53" s="22"/>
      <c r="AA53" s="23"/>
      <c r="AB53" s="22"/>
      <c r="AC53" s="23"/>
      <c r="AE53" s="29" t="str">
        <f t="shared" si="4"/>
        <v/>
      </c>
      <c r="AG53" s="7" t="str">
        <f>+$A$15</f>
        <v/>
      </c>
      <c r="AH53" s="7" t="str">
        <f>IF(A53&lt;&gt;"",IF(AE53&lt;&gt;"",AE53,0)+IF(G65&lt;&gt;"",G65,0),"")</f>
        <v/>
      </c>
      <c r="AI53" s="106" t="str">
        <f>IF(AH53="","",IF(AH53&gt;0,ROUND(AH53/LARGE(AH50:AH64,1),3),0))</f>
        <v/>
      </c>
    </row>
    <row r="54" spans="1:35" ht="13.5" x14ac:dyDescent="0.25">
      <c r="A54" s="59" t="str">
        <f>+$A$16</f>
        <v/>
      </c>
      <c r="B54" s="24"/>
      <c r="C54" s="24"/>
      <c r="D54" s="24"/>
      <c r="E54" s="24"/>
      <c r="F54" s="24"/>
      <c r="G54" s="24"/>
      <c r="H54" s="24"/>
      <c r="I54" s="24"/>
      <c r="J54" s="22"/>
      <c r="K54" s="23"/>
      <c r="L54" s="22"/>
      <c r="M54" s="23"/>
      <c r="N54" s="22"/>
      <c r="O54" s="23"/>
      <c r="P54" s="22"/>
      <c r="Q54" s="23"/>
      <c r="R54" s="22"/>
      <c r="S54" s="23"/>
      <c r="T54" s="22"/>
      <c r="U54" s="23"/>
      <c r="V54" s="22"/>
      <c r="W54" s="23"/>
      <c r="X54" s="22"/>
      <c r="Y54" s="23"/>
      <c r="Z54" s="22"/>
      <c r="AA54" s="23"/>
      <c r="AB54" s="22"/>
      <c r="AC54" s="23"/>
      <c r="AE54" s="29" t="str">
        <f t="shared" si="4"/>
        <v/>
      </c>
      <c r="AG54" s="7" t="str">
        <f>+$A$16</f>
        <v/>
      </c>
      <c r="AH54" s="7" t="str">
        <f>IF(A54&lt;&gt;"",IF(AE54&lt;&gt;"",AE54,0)+IF(I65&lt;&gt;"",I65,0),"")</f>
        <v/>
      </c>
      <c r="AI54" s="106" t="str">
        <f>IF(AH54="","",IF(AH54&gt;0,ROUND(AH54/LARGE(AH50:AH64,1),3),0))</f>
        <v/>
      </c>
    </row>
    <row r="55" spans="1:35" ht="13.5" x14ac:dyDescent="0.25">
      <c r="A55" s="59" t="str">
        <f>+$A$17</f>
        <v/>
      </c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2"/>
      <c r="M55" s="23"/>
      <c r="N55" s="22"/>
      <c r="O55" s="23"/>
      <c r="P55" s="22"/>
      <c r="Q55" s="23"/>
      <c r="R55" s="22"/>
      <c r="S55" s="23"/>
      <c r="T55" s="22"/>
      <c r="U55" s="23"/>
      <c r="V55" s="22"/>
      <c r="W55" s="23"/>
      <c r="X55" s="22"/>
      <c r="Y55" s="23"/>
      <c r="Z55" s="22"/>
      <c r="AA55" s="23"/>
      <c r="AB55" s="22"/>
      <c r="AC55" s="23"/>
      <c r="AE55" s="29" t="str">
        <f t="shared" si="4"/>
        <v/>
      </c>
      <c r="AG55" s="7" t="str">
        <f>+$A$17</f>
        <v/>
      </c>
      <c r="AH55" s="7" t="str">
        <f>IF(A55&lt;&gt;"",IF(AE55&lt;&gt;"",AE55,0)+IF(K65&lt;&gt;"",K65,0),"")</f>
        <v/>
      </c>
      <c r="AI55" s="106" t="str">
        <f>IF(AH55="","",IF(AH55&gt;0,ROUND(AH55/LARGE(AH50:AH64,1),3),0))</f>
        <v/>
      </c>
    </row>
    <row r="56" spans="1:35" ht="13.5" x14ac:dyDescent="0.25">
      <c r="A56" s="59" t="str">
        <f>+$A$18</f>
        <v/>
      </c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2"/>
      <c r="O56" s="23"/>
      <c r="P56" s="22"/>
      <c r="Q56" s="23"/>
      <c r="R56" s="22"/>
      <c r="S56" s="23"/>
      <c r="T56" s="22"/>
      <c r="U56" s="23"/>
      <c r="V56" s="22"/>
      <c r="W56" s="23"/>
      <c r="X56" s="22"/>
      <c r="Y56" s="23"/>
      <c r="Z56" s="22"/>
      <c r="AA56" s="23"/>
      <c r="AB56" s="22"/>
      <c r="AC56" s="23"/>
      <c r="AE56" s="29" t="str">
        <f t="shared" si="4"/>
        <v/>
      </c>
      <c r="AG56" s="7" t="str">
        <f>+$A$18</f>
        <v/>
      </c>
      <c r="AH56" s="7" t="str">
        <f>IF(A56&lt;&gt;"",IF(AE56&lt;&gt;"",AE56,0)+IF(M65&lt;&gt;"",M65,0),"")</f>
        <v/>
      </c>
      <c r="AI56" s="106" t="str">
        <f>IF(AH56="","",IF(AH56&gt;0,ROUND(AH56/LARGE(AH50:AH64,1),3),0))</f>
        <v/>
      </c>
    </row>
    <row r="57" spans="1:35" ht="13.5" x14ac:dyDescent="0.25">
      <c r="A57" s="59" t="str">
        <f>+$A$19</f>
        <v/>
      </c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2"/>
      <c r="Q57" s="23"/>
      <c r="R57" s="22"/>
      <c r="S57" s="23"/>
      <c r="T57" s="22"/>
      <c r="U57" s="23"/>
      <c r="V57" s="22"/>
      <c r="W57" s="23"/>
      <c r="X57" s="22"/>
      <c r="Y57" s="23"/>
      <c r="Z57" s="22"/>
      <c r="AA57" s="23"/>
      <c r="AB57" s="22"/>
      <c r="AC57" s="23"/>
      <c r="AE57" s="29" t="str">
        <f t="shared" si="4"/>
        <v/>
      </c>
      <c r="AG57" s="7" t="str">
        <f>+$A$19</f>
        <v/>
      </c>
      <c r="AH57" s="7" t="str">
        <f>IF(A57&lt;&gt;"",IF(AE57&lt;&gt;"",AE57,0)+IF(O65&lt;&gt;"",O65,0),"")</f>
        <v/>
      </c>
      <c r="AI57" s="106" t="str">
        <f>IF(AH57="","",IF(AH57&gt;0,ROUND(AH57/LARGE(AH50:AH64,1),3),0))</f>
        <v/>
      </c>
    </row>
    <row r="58" spans="1:35" ht="13.5" x14ac:dyDescent="0.25">
      <c r="A58" s="59" t="str">
        <f>+$A$20</f>
        <v/>
      </c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2"/>
      <c r="S58" s="23"/>
      <c r="T58" s="22"/>
      <c r="U58" s="23"/>
      <c r="V58" s="22"/>
      <c r="W58" s="23"/>
      <c r="X58" s="22"/>
      <c r="Y58" s="23"/>
      <c r="Z58" s="22"/>
      <c r="AA58" s="23"/>
      <c r="AB58" s="22"/>
      <c r="AC58" s="23"/>
      <c r="AE58" s="29" t="str">
        <f t="shared" si="4"/>
        <v/>
      </c>
      <c r="AG58" s="7" t="str">
        <f>+$A$20</f>
        <v/>
      </c>
      <c r="AH58" s="7" t="str">
        <f>IF(A58&lt;&gt;"",IF(AE58&lt;&gt;"",AE58,0)+IF(Q65&lt;&gt;"",Q65,0),"")</f>
        <v/>
      </c>
      <c r="AI58" s="106" t="str">
        <f>IF(AH58="","",IF(AH58&gt;0,ROUND(AH58/LARGE(AH50:AH64,1),3),0))</f>
        <v/>
      </c>
    </row>
    <row r="59" spans="1:35" ht="13.5" x14ac:dyDescent="0.25">
      <c r="A59" s="59" t="str">
        <f>+$A$21</f>
        <v/>
      </c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2"/>
      <c r="U59" s="23"/>
      <c r="V59" s="22"/>
      <c r="W59" s="23"/>
      <c r="X59" s="22"/>
      <c r="Y59" s="23"/>
      <c r="Z59" s="22"/>
      <c r="AA59" s="23"/>
      <c r="AB59" s="22"/>
      <c r="AC59" s="23"/>
      <c r="AE59" s="29" t="str">
        <f t="shared" si="4"/>
        <v/>
      </c>
      <c r="AG59" s="7" t="str">
        <f>+$A$21</f>
        <v/>
      </c>
      <c r="AH59" s="7" t="str">
        <f>IF(A59&lt;&gt;"",IF(AE59&lt;&gt;"",AE59,0)+IF(S65&lt;&gt;"",S65,0),"")</f>
        <v/>
      </c>
      <c r="AI59" s="106" t="str">
        <f>IF(AH59="","",IF(AH59&gt;0,ROUND(AH59/LARGE(AH50:AH64,1),3),0))</f>
        <v/>
      </c>
    </row>
    <row r="60" spans="1:35" ht="13.5" x14ac:dyDescent="0.25">
      <c r="A60" s="59" t="str">
        <f>+$A$22</f>
        <v/>
      </c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2"/>
      <c r="W60" s="23"/>
      <c r="X60" s="22"/>
      <c r="Y60" s="23"/>
      <c r="Z60" s="22"/>
      <c r="AA60" s="23"/>
      <c r="AB60" s="22"/>
      <c r="AC60" s="23"/>
      <c r="AE60" s="29" t="str">
        <f t="shared" si="4"/>
        <v/>
      </c>
      <c r="AG60" s="7" t="str">
        <f>+$A$22</f>
        <v/>
      </c>
      <c r="AH60" s="7" t="str">
        <f>IF(A60&lt;&gt;"",IF(AE60&lt;&gt;"",AE60,0)+IF(U65&lt;&gt;"",U65,0),"")</f>
        <v/>
      </c>
      <c r="AI60" s="106" t="str">
        <f>IF(AH60="","",IF(AH60&gt;0,ROUND(AH60/LARGE(AH50:AH64,1),3),0))</f>
        <v/>
      </c>
    </row>
    <row r="61" spans="1:35" ht="13.5" x14ac:dyDescent="0.25">
      <c r="A61" s="59" t="str">
        <f>+$A$23</f>
        <v/>
      </c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2"/>
      <c r="Y61" s="23"/>
      <c r="Z61" s="22"/>
      <c r="AA61" s="23"/>
      <c r="AB61" s="22"/>
      <c r="AC61" s="23"/>
      <c r="AE61" s="29" t="str">
        <f t="shared" si="4"/>
        <v/>
      </c>
      <c r="AG61" s="7" t="str">
        <f>+$A$23</f>
        <v/>
      </c>
      <c r="AH61" s="7" t="str">
        <f>IF(A61&lt;&gt;"",IF(AE61&lt;&gt;"",AE61,0)+IF(W65&lt;&gt;"",W65,0),"")</f>
        <v/>
      </c>
      <c r="AI61" s="106" t="str">
        <f>IF(AH61="","",IF(AH61&gt;0,ROUND(AH61/LARGE(AH50:AH64,1),3),0))</f>
        <v/>
      </c>
    </row>
    <row r="62" spans="1:35" ht="13.5" x14ac:dyDescent="0.25">
      <c r="A62" s="59" t="str">
        <f>+$A$24</f>
        <v/>
      </c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2"/>
      <c r="AA62" s="23"/>
      <c r="AB62" s="22"/>
      <c r="AC62" s="23"/>
      <c r="AE62" s="29" t="str">
        <f t="shared" si="4"/>
        <v/>
      </c>
      <c r="AG62" s="7" t="str">
        <f>+$A$24</f>
        <v/>
      </c>
      <c r="AH62" s="7" t="str">
        <f>IF(A62&lt;&gt;"",IF(AE62&lt;&gt;"",AE62,0)+IF(Y65&lt;&gt;"",Y65,0),"")</f>
        <v/>
      </c>
      <c r="AI62" s="106" t="str">
        <f>IF(AH62="","",IF(AH62&gt;0,ROUND(AH62/LARGE(AH50:AH64,1),3),0))</f>
        <v/>
      </c>
    </row>
    <row r="63" spans="1:35" ht="13.5" x14ac:dyDescent="0.25">
      <c r="A63" s="59" t="str">
        <f>+$A$25</f>
        <v/>
      </c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2"/>
      <c r="AC63" s="23"/>
      <c r="AE63" s="29" t="str">
        <f t="shared" si="4"/>
        <v/>
      </c>
      <c r="AG63" s="7" t="str">
        <f>+$A$25</f>
        <v/>
      </c>
      <c r="AH63" s="7" t="str">
        <f>IF(A63&lt;&gt;"",IF(AE63&lt;&gt;"",AE63,0)+IF(AA65&lt;&gt;"",AA65,0),"")</f>
        <v/>
      </c>
      <c r="AI63" s="106" t="str">
        <f>IF(AH63="","",IF(AH63&gt;0,ROUND(AH63/LARGE(AH50:AH64,1),3),0))</f>
        <v/>
      </c>
    </row>
    <row r="64" spans="1:35" x14ac:dyDescent="0.2">
      <c r="A64" s="59" t="str">
        <f>+$A$26</f>
        <v/>
      </c>
      <c r="C64" s="3"/>
      <c r="AE64" s="26"/>
      <c r="AG64" s="40" t="str">
        <f>+$A$26</f>
        <v/>
      </c>
      <c r="AH64" s="40" t="str">
        <f>IF(A64&lt;&gt;"",IF(AE64&lt;&gt;"",AE64,0)+IF(AC65&lt;&gt;"",AC65,0),"")</f>
        <v/>
      </c>
      <c r="AI64" s="107" t="str">
        <f>IF(AH64="","",IF(AH64&gt;0,ROUND(AH64/LARGE(AH50:AH64,1),3),0))</f>
        <v/>
      </c>
    </row>
    <row r="65" spans="1:35" s="26" customFormat="1" x14ac:dyDescent="0.2">
      <c r="C65" s="27" t="str">
        <f>IF(C49="","",SUM(C50:C63))</f>
        <v/>
      </c>
      <c r="E65" s="27" t="str">
        <f>IF(E49="","",SUM(E50:E63))</f>
        <v/>
      </c>
      <c r="G65" s="27" t="str">
        <f>IF(G49="","",SUM(G50:G63))</f>
        <v/>
      </c>
      <c r="I65" s="27" t="str">
        <f>IF(I49="","",SUM(I50:I63))</f>
        <v/>
      </c>
      <c r="K65" s="27" t="str">
        <f>IF(K49="","",SUM(K50:K63))</f>
        <v/>
      </c>
      <c r="M65" s="27" t="str">
        <f>IF(M49="","",SUM(M50:M63))</f>
        <v/>
      </c>
      <c r="O65" s="27" t="str">
        <f>IF(O49="","",SUM(O50:O63))</f>
        <v/>
      </c>
      <c r="Q65" s="27" t="str">
        <f>IF(Q49="","",SUM(Q50:Q63))</f>
        <v/>
      </c>
      <c r="S65" s="27" t="str">
        <f>IF(S49="","",SUM(S50:S63))</f>
        <v/>
      </c>
      <c r="U65" s="27" t="str">
        <f>IF(U49="","",SUM(U50:U63))</f>
        <v/>
      </c>
      <c r="W65" s="27" t="str">
        <f>IF(W49="","",SUM(W50:W63))</f>
        <v/>
      </c>
      <c r="X65" s="27"/>
      <c r="Y65" s="27" t="str">
        <f>IF(Y49="","",SUM(Y50:Y63))</f>
        <v/>
      </c>
      <c r="AA65" s="27" t="str">
        <f>IF(AA49="","",SUM(AA50:AA63))</f>
        <v/>
      </c>
      <c r="AC65" s="27" t="str">
        <f>IF(AC49="","",SUM(AC50:AC63))</f>
        <v/>
      </c>
      <c r="AG65" s="41"/>
      <c r="AH65" s="93"/>
      <c r="AI65" s="41"/>
    </row>
    <row r="66" spans="1:35" ht="24" customHeight="1" x14ac:dyDescent="0.2">
      <c r="AC66" s="8" t="str">
        <f>"Firma ("&amp;Anagrafica!B90&amp;")"</f>
        <v>Firma (Commissario 2)</v>
      </c>
      <c r="AE66" s="88"/>
      <c r="AF66" s="88"/>
      <c r="AG66" s="89"/>
      <c r="AH66" s="88"/>
      <c r="AI66" s="88"/>
    </row>
    <row r="67" spans="1:35" ht="18.75" x14ac:dyDescent="0.3">
      <c r="A67" s="19" t="str">
        <f>IF(Anagrafica!A91&lt;&gt;"",Anagrafica!A91&amp;" - "&amp;Anagrafica!B91,"")</f>
        <v>3 - Commissario 3</v>
      </c>
      <c r="B67" s="20"/>
      <c r="D67" s="1"/>
    </row>
    <row r="68" spans="1:35" s="5" customFormat="1" ht="13.5" customHeight="1" x14ac:dyDescent="0.2">
      <c r="A68" s="4" t="s">
        <v>10</v>
      </c>
      <c r="C68" s="60" t="str">
        <f>$A$13</f>
        <v/>
      </c>
      <c r="E68" s="60" t="str">
        <f>+$A$14</f>
        <v/>
      </c>
      <c r="G68" s="60" t="str">
        <f>+$A$15</f>
        <v/>
      </c>
      <c r="I68" s="60" t="str">
        <f>+$A$16</f>
        <v/>
      </c>
      <c r="K68" s="60" t="str">
        <f>+$A$17</f>
        <v/>
      </c>
      <c r="M68" s="60" t="str">
        <f>+$A$18</f>
        <v/>
      </c>
      <c r="O68" s="60" t="str">
        <f>+$A$19</f>
        <v/>
      </c>
      <c r="Q68" s="60" t="str">
        <f>+$A$20</f>
        <v/>
      </c>
      <c r="S68" s="60" t="str">
        <f>+$A$21</f>
        <v/>
      </c>
      <c r="U68" s="60" t="str">
        <f>+$A$22</f>
        <v/>
      </c>
      <c r="W68" s="60" t="str">
        <f>+$A$23</f>
        <v/>
      </c>
      <c r="Y68" s="60" t="str">
        <f>+$A$24</f>
        <v/>
      </c>
      <c r="AA68" s="60" t="str">
        <f>+$A$25</f>
        <v/>
      </c>
      <c r="AC68" s="60" t="str">
        <f>+$A$26</f>
        <v/>
      </c>
      <c r="AE68" s="26"/>
      <c r="AG68" s="4" t="s">
        <v>10</v>
      </c>
      <c r="AH68" s="5" t="s">
        <v>1</v>
      </c>
      <c r="AI68" s="5" t="s">
        <v>0</v>
      </c>
    </row>
    <row r="69" spans="1:35" ht="13.5" x14ac:dyDescent="0.25">
      <c r="A69" s="59" t="str">
        <f>+$A$12</f>
        <v/>
      </c>
      <c r="B69" s="22"/>
      <c r="C69" s="23"/>
      <c r="D69" s="22"/>
      <c r="E69" s="23"/>
      <c r="F69" s="22"/>
      <c r="G69" s="23"/>
      <c r="H69" s="22"/>
      <c r="I69" s="23"/>
      <c r="J69" s="22"/>
      <c r="K69" s="23"/>
      <c r="L69" s="22"/>
      <c r="M69" s="23"/>
      <c r="N69" s="22"/>
      <c r="O69" s="23"/>
      <c r="P69" s="22"/>
      <c r="Q69" s="23"/>
      <c r="R69" s="22"/>
      <c r="S69" s="23"/>
      <c r="T69" s="22"/>
      <c r="U69" s="23"/>
      <c r="V69" s="22"/>
      <c r="W69" s="23"/>
      <c r="X69" s="22"/>
      <c r="Y69" s="23"/>
      <c r="Z69" s="22"/>
      <c r="AA69" s="23"/>
      <c r="AB69" s="22"/>
      <c r="AC69" s="23"/>
      <c r="AE69" s="29" t="str">
        <f t="shared" ref="AE69:AE82" si="5">IF(OR(A69="",AND(A69&lt;&gt;"",A70="")),"",SUM(B69,D69,F69,H69,J69,L69,N69,P69,R69,T69,V69,X69,Z69,AB69))</f>
        <v/>
      </c>
      <c r="AG69" s="6" t="str">
        <f>+$A$12</f>
        <v/>
      </c>
      <c r="AH69" s="6" t="str">
        <f>IF(A69&lt;&gt;"",AE69,"")</f>
        <v/>
      </c>
      <c r="AI69" s="105" t="str">
        <f>IF(AH69="","",IF(AH69&gt;0,ROUND(AH69/LARGE(AH69:AH83,1),3),0))</f>
        <v/>
      </c>
    </row>
    <row r="70" spans="1:35" ht="13.5" x14ac:dyDescent="0.25">
      <c r="A70" s="59" t="str">
        <f>+$A$13</f>
        <v/>
      </c>
      <c r="B70" s="24"/>
      <c r="C70" s="24"/>
      <c r="D70" s="22"/>
      <c r="E70" s="23"/>
      <c r="F70" s="22"/>
      <c r="G70" s="23"/>
      <c r="H70" s="22"/>
      <c r="I70" s="23"/>
      <c r="J70" s="22"/>
      <c r="K70" s="23"/>
      <c r="L70" s="22"/>
      <c r="M70" s="23"/>
      <c r="N70" s="22"/>
      <c r="O70" s="23"/>
      <c r="P70" s="22"/>
      <c r="Q70" s="23"/>
      <c r="R70" s="22"/>
      <c r="S70" s="23"/>
      <c r="T70" s="22"/>
      <c r="U70" s="23"/>
      <c r="V70" s="22"/>
      <c r="W70" s="23"/>
      <c r="X70" s="22"/>
      <c r="Y70" s="23"/>
      <c r="Z70" s="22"/>
      <c r="AA70" s="23"/>
      <c r="AB70" s="22"/>
      <c r="AC70" s="23"/>
      <c r="AE70" s="29" t="str">
        <f t="shared" si="5"/>
        <v/>
      </c>
      <c r="AG70" s="7" t="str">
        <f>+$A$13</f>
        <v/>
      </c>
      <c r="AH70" s="7" t="str">
        <f>IF(A70&lt;&gt;"",IF(AE70&lt;&gt;"",AE70,0)+IF(C84&lt;&gt;"",C84,0),"")</f>
        <v/>
      </c>
      <c r="AI70" s="106" t="str">
        <f>IF(AH70="","",IF(AH70&gt;0,ROUND(AH70/LARGE(AH69:AH83,1),3),0))</f>
        <v/>
      </c>
    </row>
    <row r="71" spans="1:35" ht="13.5" x14ac:dyDescent="0.25">
      <c r="A71" s="59" t="str">
        <f>+$A$14</f>
        <v/>
      </c>
      <c r="B71" s="24"/>
      <c r="C71" s="24"/>
      <c r="D71" s="24"/>
      <c r="E71" s="24"/>
      <c r="F71" s="22"/>
      <c r="G71" s="23"/>
      <c r="H71" s="22"/>
      <c r="I71" s="23"/>
      <c r="J71" s="22"/>
      <c r="K71" s="23"/>
      <c r="L71" s="22"/>
      <c r="M71" s="23"/>
      <c r="N71" s="22"/>
      <c r="O71" s="23"/>
      <c r="P71" s="22"/>
      <c r="Q71" s="23"/>
      <c r="R71" s="22"/>
      <c r="S71" s="23"/>
      <c r="T71" s="22"/>
      <c r="U71" s="23"/>
      <c r="V71" s="22"/>
      <c r="W71" s="23"/>
      <c r="X71" s="22"/>
      <c r="Y71" s="23"/>
      <c r="Z71" s="22"/>
      <c r="AA71" s="23"/>
      <c r="AB71" s="22"/>
      <c r="AC71" s="23"/>
      <c r="AE71" s="29" t="str">
        <f t="shared" si="5"/>
        <v/>
      </c>
      <c r="AG71" s="7" t="str">
        <f>+$A$14</f>
        <v/>
      </c>
      <c r="AH71" s="7" t="str">
        <f>IF(A71&lt;&gt;"",IF(AE71&lt;&gt;"",AE71,0)+IF(E84&lt;&gt;"",E84,0),"")</f>
        <v/>
      </c>
      <c r="AI71" s="106" t="str">
        <f>IF(AH71="","",IF(AH71&gt;0,ROUND(AH71/LARGE(AH69:AH83,1),3),0))</f>
        <v/>
      </c>
    </row>
    <row r="72" spans="1:35" ht="13.5" x14ac:dyDescent="0.25">
      <c r="A72" s="59" t="str">
        <f>+$A$15</f>
        <v/>
      </c>
      <c r="B72" s="24"/>
      <c r="C72" s="24"/>
      <c r="D72" s="24"/>
      <c r="E72" s="24"/>
      <c r="F72" s="24"/>
      <c r="G72" s="24"/>
      <c r="H72" s="22"/>
      <c r="I72" s="23"/>
      <c r="J72" s="22"/>
      <c r="K72" s="23"/>
      <c r="L72" s="22"/>
      <c r="M72" s="23"/>
      <c r="N72" s="22"/>
      <c r="O72" s="23"/>
      <c r="P72" s="22"/>
      <c r="Q72" s="23"/>
      <c r="R72" s="22"/>
      <c r="S72" s="23"/>
      <c r="T72" s="22"/>
      <c r="U72" s="23"/>
      <c r="V72" s="22"/>
      <c r="W72" s="23"/>
      <c r="X72" s="22"/>
      <c r="Y72" s="23"/>
      <c r="Z72" s="22"/>
      <c r="AA72" s="23"/>
      <c r="AB72" s="22"/>
      <c r="AC72" s="23"/>
      <c r="AE72" s="29" t="str">
        <f t="shared" si="5"/>
        <v/>
      </c>
      <c r="AG72" s="7" t="str">
        <f>+$A$15</f>
        <v/>
      </c>
      <c r="AH72" s="7" t="str">
        <f>IF(A72&lt;&gt;"",IF(AE72&lt;&gt;"",AE72,0)+IF(G84&lt;&gt;"",G84,0),"")</f>
        <v/>
      </c>
      <c r="AI72" s="106" t="str">
        <f>IF(AH72="","",IF(AH72&gt;0,ROUND(AH72/LARGE(AH69:AH83,1),3),0))</f>
        <v/>
      </c>
    </row>
    <row r="73" spans="1:35" ht="13.5" x14ac:dyDescent="0.25">
      <c r="A73" s="59" t="str">
        <f>+$A$16</f>
        <v/>
      </c>
      <c r="B73" s="24"/>
      <c r="C73" s="24"/>
      <c r="D73" s="24"/>
      <c r="E73" s="24"/>
      <c r="F73" s="24"/>
      <c r="G73" s="24"/>
      <c r="H73" s="24"/>
      <c r="I73" s="24"/>
      <c r="J73" s="22"/>
      <c r="K73" s="23"/>
      <c r="L73" s="22"/>
      <c r="M73" s="23"/>
      <c r="N73" s="22"/>
      <c r="O73" s="23"/>
      <c r="P73" s="22"/>
      <c r="Q73" s="23"/>
      <c r="R73" s="22"/>
      <c r="S73" s="23"/>
      <c r="T73" s="22"/>
      <c r="U73" s="23"/>
      <c r="V73" s="22"/>
      <c r="W73" s="23"/>
      <c r="X73" s="22"/>
      <c r="Y73" s="23"/>
      <c r="Z73" s="22"/>
      <c r="AA73" s="23"/>
      <c r="AB73" s="22"/>
      <c r="AC73" s="23"/>
      <c r="AE73" s="29" t="str">
        <f t="shared" si="5"/>
        <v/>
      </c>
      <c r="AG73" s="7" t="str">
        <f>+$A$16</f>
        <v/>
      </c>
      <c r="AH73" s="7" t="str">
        <f>IF(A73&lt;&gt;"",IF(AE73&lt;&gt;"",AE73,0)+IF(I84&lt;&gt;"",I84,0),"")</f>
        <v/>
      </c>
      <c r="AI73" s="106" t="str">
        <f>IF(AH73="","",IF(AH73&gt;0,ROUND(AH73/LARGE(AH69:AH83,1),3),0))</f>
        <v/>
      </c>
    </row>
    <row r="74" spans="1:35" ht="13.5" x14ac:dyDescent="0.25">
      <c r="A74" s="59" t="str">
        <f>+$A$17</f>
        <v/>
      </c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2"/>
      <c r="M74" s="23"/>
      <c r="N74" s="22"/>
      <c r="O74" s="23"/>
      <c r="P74" s="22"/>
      <c r="Q74" s="23"/>
      <c r="R74" s="22"/>
      <c r="S74" s="23"/>
      <c r="T74" s="22"/>
      <c r="U74" s="23"/>
      <c r="V74" s="22"/>
      <c r="W74" s="23"/>
      <c r="X74" s="22"/>
      <c r="Y74" s="23"/>
      <c r="Z74" s="22"/>
      <c r="AA74" s="23"/>
      <c r="AB74" s="22"/>
      <c r="AC74" s="23"/>
      <c r="AE74" s="29" t="str">
        <f t="shared" si="5"/>
        <v/>
      </c>
      <c r="AG74" s="7" t="str">
        <f>+$A$17</f>
        <v/>
      </c>
      <c r="AH74" s="7" t="str">
        <f>IF(A74&lt;&gt;"",IF(AE74&lt;&gt;"",AE74,0)+IF(K84&lt;&gt;"",K84,0),"")</f>
        <v/>
      </c>
      <c r="AI74" s="106" t="str">
        <f>IF(AH74="","",IF(AH74&gt;0,ROUND(AH74/LARGE(AH69:AH83,1),3),0))</f>
        <v/>
      </c>
    </row>
    <row r="75" spans="1:35" ht="13.5" x14ac:dyDescent="0.25">
      <c r="A75" s="59" t="str">
        <f>+$A$18</f>
        <v/>
      </c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2"/>
      <c r="O75" s="23"/>
      <c r="P75" s="22"/>
      <c r="Q75" s="23"/>
      <c r="R75" s="22"/>
      <c r="S75" s="23"/>
      <c r="T75" s="22"/>
      <c r="U75" s="23"/>
      <c r="V75" s="22"/>
      <c r="W75" s="23"/>
      <c r="X75" s="22"/>
      <c r="Y75" s="23"/>
      <c r="Z75" s="22"/>
      <c r="AA75" s="23"/>
      <c r="AB75" s="22"/>
      <c r="AC75" s="23"/>
      <c r="AE75" s="29" t="str">
        <f t="shared" si="5"/>
        <v/>
      </c>
      <c r="AG75" s="7" t="str">
        <f>+$A$18</f>
        <v/>
      </c>
      <c r="AH75" s="7" t="str">
        <f>IF(A75&lt;&gt;"",IF(AE75&lt;&gt;"",AE75,0)+IF(M84&lt;&gt;"",M84,0),"")</f>
        <v/>
      </c>
      <c r="AI75" s="106" t="str">
        <f>IF(AH75="","",IF(AH75&gt;0,ROUND(AH75/LARGE(AH69:AH83,1),3),0))</f>
        <v/>
      </c>
    </row>
    <row r="76" spans="1:35" ht="13.5" x14ac:dyDescent="0.25">
      <c r="A76" s="59" t="str">
        <f>+$A$19</f>
        <v/>
      </c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2"/>
      <c r="Q76" s="23"/>
      <c r="R76" s="22"/>
      <c r="S76" s="23"/>
      <c r="T76" s="22"/>
      <c r="U76" s="23"/>
      <c r="V76" s="22"/>
      <c r="W76" s="23"/>
      <c r="X76" s="22"/>
      <c r="Y76" s="23"/>
      <c r="Z76" s="22"/>
      <c r="AA76" s="23"/>
      <c r="AB76" s="22"/>
      <c r="AC76" s="23"/>
      <c r="AE76" s="29" t="str">
        <f t="shared" si="5"/>
        <v/>
      </c>
      <c r="AG76" s="7" t="str">
        <f>+$A$19</f>
        <v/>
      </c>
      <c r="AH76" s="7" t="str">
        <f>IF(A76&lt;&gt;"",IF(AE76&lt;&gt;"",AE76,0)+IF(O84&lt;&gt;"",O84,0),"")</f>
        <v/>
      </c>
      <c r="AI76" s="106" t="str">
        <f>IF(AH76="","",IF(AH76&gt;0,ROUND(AH76/LARGE(AH69:AH83,1),3),0))</f>
        <v/>
      </c>
    </row>
    <row r="77" spans="1:35" ht="13.5" x14ac:dyDescent="0.25">
      <c r="A77" s="59" t="str">
        <f>+$A$20</f>
        <v/>
      </c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2"/>
      <c r="S77" s="23"/>
      <c r="T77" s="22"/>
      <c r="U77" s="23"/>
      <c r="V77" s="22"/>
      <c r="W77" s="23"/>
      <c r="X77" s="22"/>
      <c r="Y77" s="23"/>
      <c r="Z77" s="22"/>
      <c r="AA77" s="23"/>
      <c r="AB77" s="22"/>
      <c r="AC77" s="23"/>
      <c r="AE77" s="29" t="str">
        <f t="shared" si="5"/>
        <v/>
      </c>
      <c r="AG77" s="7" t="str">
        <f>+$A$20</f>
        <v/>
      </c>
      <c r="AH77" s="7" t="str">
        <f>IF(A77&lt;&gt;"",IF(AE77&lt;&gt;"",AE77,0)+IF(Q84&lt;&gt;"",Q84,0),"")</f>
        <v/>
      </c>
      <c r="AI77" s="106" t="str">
        <f>IF(AH77="","",IF(AH77&gt;0,ROUND(AH77/LARGE(AH69:AH83,1),3),0))</f>
        <v/>
      </c>
    </row>
    <row r="78" spans="1:35" ht="13.5" x14ac:dyDescent="0.25">
      <c r="A78" s="59" t="str">
        <f>+$A$21</f>
        <v/>
      </c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2"/>
      <c r="U78" s="23"/>
      <c r="V78" s="22"/>
      <c r="W78" s="23"/>
      <c r="X78" s="22"/>
      <c r="Y78" s="23"/>
      <c r="Z78" s="22"/>
      <c r="AA78" s="23"/>
      <c r="AB78" s="22"/>
      <c r="AC78" s="23"/>
      <c r="AE78" s="29" t="str">
        <f t="shared" si="5"/>
        <v/>
      </c>
      <c r="AG78" s="7" t="str">
        <f>+$A$21</f>
        <v/>
      </c>
      <c r="AH78" s="7" t="str">
        <f>IF(A78&lt;&gt;"",IF(AE78&lt;&gt;"",AE78,0)+IF(S84&lt;&gt;"",S84,0),"")</f>
        <v/>
      </c>
      <c r="AI78" s="106" t="str">
        <f>IF(AH78="","",IF(AH78&gt;0,ROUND(AH78/LARGE(AH69:AH83,1),3),0))</f>
        <v/>
      </c>
    </row>
    <row r="79" spans="1:35" ht="13.5" x14ac:dyDescent="0.25">
      <c r="A79" s="59" t="str">
        <f>+$A$22</f>
        <v/>
      </c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2"/>
      <c r="W79" s="23"/>
      <c r="X79" s="22"/>
      <c r="Y79" s="23"/>
      <c r="Z79" s="22"/>
      <c r="AA79" s="23"/>
      <c r="AB79" s="22"/>
      <c r="AC79" s="23"/>
      <c r="AE79" s="29" t="str">
        <f t="shared" si="5"/>
        <v/>
      </c>
      <c r="AG79" s="7" t="str">
        <f>+$A$22</f>
        <v/>
      </c>
      <c r="AH79" s="7" t="str">
        <f>IF(A79&lt;&gt;"",IF(AE79&lt;&gt;"",AE79,0)+IF(U84&lt;&gt;"",U84,0),"")</f>
        <v/>
      </c>
      <c r="AI79" s="106" t="str">
        <f>IF(AH79="","",IF(AH79&gt;0,ROUND(AH79/LARGE(AH69:AH83,1),3),0))</f>
        <v/>
      </c>
    </row>
    <row r="80" spans="1:35" ht="13.5" x14ac:dyDescent="0.25">
      <c r="A80" s="59" t="str">
        <f>+$A$23</f>
        <v/>
      </c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2"/>
      <c r="Y80" s="23"/>
      <c r="Z80" s="22"/>
      <c r="AA80" s="23"/>
      <c r="AB80" s="22"/>
      <c r="AC80" s="23"/>
      <c r="AE80" s="29" t="str">
        <f t="shared" si="5"/>
        <v/>
      </c>
      <c r="AG80" s="7" t="str">
        <f>+$A$23</f>
        <v/>
      </c>
      <c r="AH80" s="7" t="str">
        <f>IF(A80&lt;&gt;"",IF(AE80&lt;&gt;"",AE80,0)+IF(W84&lt;&gt;"",W84,0),"")</f>
        <v/>
      </c>
      <c r="AI80" s="106" t="str">
        <f>IF(AH80="","",IF(AH80&gt;0,ROUND(AH80/LARGE(AH69:AH83,1),3),0))</f>
        <v/>
      </c>
    </row>
    <row r="81" spans="1:35" ht="13.5" x14ac:dyDescent="0.25">
      <c r="A81" s="59" t="str">
        <f>+$A$24</f>
        <v/>
      </c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2"/>
      <c r="AA81" s="23"/>
      <c r="AB81" s="22"/>
      <c r="AC81" s="23"/>
      <c r="AE81" s="29" t="str">
        <f t="shared" si="5"/>
        <v/>
      </c>
      <c r="AG81" s="7" t="str">
        <f>+$A$24</f>
        <v/>
      </c>
      <c r="AH81" s="7" t="str">
        <f>IF(A81&lt;&gt;"",IF(AE81&lt;&gt;"",AE81,0)+IF(Y84&lt;&gt;"",Y84,0),"")</f>
        <v/>
      </c>
      <c r="AI81" s="106" t="str">
        <f>IF(AH81="","",IF(AH81&gt;0,ROUND(AH81/LARGE(AH69:AH83,1),3),0))</f>
        <v/>
      </c>
    </row>
    <row r="82" spans="1:35" ht="13.5" x14ac:dyDescent="0.25">
      <c r="A82" s="59" t="str">
        <f>+$A$25</f>
        <v/>
      </c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2"/>
      <c r="AC82" s="23"/>
      <c r="AE82" s="29" t="str">
        <f t="shared" si="5"/>
        <v/>
      </c>
      <c r="AG82" s="7" t="str">
        <f>+$A$25</f>
        <v/>
      </c>
      <c r="AH82" s="7" t="str">
        <f>IF(A82&lt;&gt;"",IF(AE82&lt;&gt;"",AE82,0)+IF(AA84&lt;&gt;"",AA84,0),"")</f>
        <v/>
      </c>
      <c r="AI82" s="106" t="str">
        <f>IF(AH82="","",IF(AH82&gt;0,ROUND(AH82/LARGE(AH69:AH83,1),3),0))</f>
        <v/>
      </c>
    </row>
    <row r="83" spans="1:35" x14ac:dyDescent="0.2">
      <c r="A83" s="59" t="str">
        <f>+$A$26</f>
        <v/>
      </c>
      <c r="C83" s="3"/>
      <c r="AE83" s="26"/>
      <c r="AG83" s="40" t="str">
        <f>+$A$26</f>
        <v/>
      </c>
      <c r="AH83" s="40" t="str">
        <f>IF(A83&lt;&gt;"",IF(AE83&lt;&gt;"",AE83,0)+IF(AC84&lt;&gt;"",AC84,0),"")</f>
        <v/>
      </c>
      <c r="AI83" s="107" t="str">
        <f>IF(AH83="","",IF(AH83&gt;0,ROUND(AH83/LARGE(AH69:AH83,1),3),0))</f>
        <v/>
      </c>
    </row>
    <row r="84" spans="1:35" s="26" customFormat="1" x14ac:dyDescent="0.2">
      <c r="C84" s="27" t="str">
        <f>IF(C68="","",SUM(C69:C82))</f>
        <v/>
      </c>
      <c r="E84" s="27" t="str">
        <f>IF(E68="","",SUM(E69:E82))</f>
        <v/>
      </c>
      <c r="G84" s="27" t="str">
        <f>IF(G68="","",SUM(G69:G82))</f>
        <v/>
      </c>
      <c r="I84" s="27" t="str">
        <f>IF(I68="","",SUM(I69:I82))</f>
        <v/>
      </c>
      <c r="K84" s="27" t="str">
        <f>IF(K68="","",SUM(K69:K82))</f>
        <v/>
      </c>
      <c r="M84" s="27" t="str">
        <f>IF(M68="","",SUM(M69:M82))</f>
        <v/>
      </c>
      <c r="O84" s="27" t="str">
        <f>IF(O68="","",SUM(O69:O82))</f>
        <v/>
      </c>
      <c r="Q84" s="27" t="str">
        <f>IF(Q68="","",SUM(Q69:Q82))</f>
        <v/>
      </c>
      <c r="S84" s="27" t="str">
        <f>IF(S68="","",SUM(S69:S82))</f>
        <v/>
      </c>
      <c r="U84" s="27" t="str">
        <f>IF(U68="","",SUM(U69:U82))</f>
        <v/>
      </c>
      <c r="W84" s="27" t="str">
        <f>IF(W68="","",SUM(W69:W82))</f>
        <v/>
      </c>
      <c r="X84" s="27"/>
      <c r="Y84" s="27" t="str">
        <f>IF(Y68="","",SUM(Y69:Y82))</f>
        <v/>
      </c>
      <c r="AA84" s="27" t="str">
        <f>IF(AA68="","",SUM(AA69:AA82))</f>
        <v/>
      </c>
      <c r="AC84" s="27" t="str">
        <f>IF(AC68="","",SUM(AC69:AC82))</f>
        <v/>
      </c>
      <c r="AG84" s="41"/>
      <c r="AH84" s="93"/>
      <c r="AI84" s="41"/>
    </row>
    <row r="85" spans="1:35" ht="24" customHeight="1" x14ac:dyDescent="0.2">
      <c r="AC85" s="8" t="str">
        <f>"Firma ("&amp;Anagrafica!B91&amp;")"</f>
        <v>Firma (Commissario 3)</v>
      </c>
      <c r="AE85" s="88"/>
      <c r="AF85" s="88"/>
      <c r="AG85" s="89"/>
      <c r="AH85" s="88"/>
      <c r="AI85" s="88"/>
    </row>
    <row r="86" spans="1:35" ht="18.75" x14ac:dyDescent="0.3">
      <c r="A86" s="19" t="str">
        <f>IF(Anagrafica!A92&lt;&gt;"",Anagrafica!A92&amp;" - "&amp;Anagrafica!B92,"")</f>
        <v/>
      </c>
      <c r="B86" s="20"/>
      <c r="D86" s="1"/>
      <c r="AE86" s="90"/>
      <c r="AF86" s="90"/>
      <c r="AG86" s="91"/>
      <c r="AH86" s="90"/>
      <c r="AI86" s="90"/>
    </row>
    <row r="87" spans="1:35" s="5" customFormat="1" ht="13.5" customHeight="1" x14ac:dyDescent="0.2">
      <c r="A87" s="4" t="s">
        <v>10</v>
      </c>
      <c r="C87" s="60" t="str">
        <f>$A$13</f>
        <v/>
      </c>
      <c r="E87" s="60" t="str">
        <f>+$A$14</f>
        <v/>
      </c>
      <c r="G87" s="60" t="str">
        <f>+$A$15</f>
        <v/>
      </c>
      <c r="I87" s="60" t="str">
        <f>+$A$16</f>
        <v/>
      </c>
      <c r="K87" s="60" t="str">
        <f>+$A$17</f>
        <v/>
      </c>
      <c r="M87" s="60" t="str">
        <f>+$A$18</f>
        <v/>
      </c>
      <c r="O87" s="60" t="str">
        <f>+$A$19</f>
        <v/>
      </c>
      <c r="Q87" s="60" t="str">
        <f>+$A$20</f>
        <v/>
      </c>
      <c r="S87" s="60" t="str">
        <f>+$A$21</f>
        <v/>
      </c>
      <c r="U87" s="60" t="str">
        <f>+$A$22</f>
        <v/>
      </c>
      <c r="W87" s="60" t="str">
        <f>+$A$23</f>
        <v/>
      </c>
      <c r="Y87" s="60" t="str">
        <f>+$A$24</f>
        <v/>
      </c>
      <c r="AA87" s="60" t="str">
        <f>+$A$25</f>
        <v/>
      </c>
      <c r="AC87" s="60" t="str">
        <f>+$A$26</f>
        <v/>
      </c>
      <c r="AE87" s="26"/>
      <c r="AG87" s="4" t="s">
        <v>10</v>
      </c>
      <c r="AH87" s="5" t="s">
        <v>1</v>
      </c>
      <c r="AI87" s="5" t="s">
        <v>0</v>
      </c>
    </row>
    <row r="88" spans="1:35" ht="13.5" x14ac:dyDescent="0.25">
      <c r="A88" s="59" t="str">
        <f>+$A$12</f>
        <v/>
      </c>
      <c r="B88" s="22"/>
      <c r="C88" s="23"/>
      <c r="D88" s="22"/>
      <c r="E88" s="23"/>
      <c r="F88" s="22"/>
      <c r="G88" s="23"/>
      <c r="H88" s="22"/>
      <c r="I88" s="23"/>
      <c r="J88" s="22"/>
      <c r="K88" s="23"/>
      <c r="L88" s="22"/>
      <c r="M88" s="23"/>
      <c r="N88" s="22"/>
      <c r="O88" s="23"/>
      <c r="P88" s="22"/>
      <c r="Q88" s="23"/>
      <c r="R88" s="22"/>
      <c r="S88" s="23"/>
      <c r="T88" s="22"/>
      <c r="U88" s="23"/>
      <c r="V88" s="22"/>
      <c r="W88" s="23"/>
      <c r="X88" s="22"/>
      <c r="Y88" s="23"/>
      <c r="Z88" s="22"/>
      <c r="AA88" s="23"/>
      <c r="AB88" s="22"/>
      <c r="AC88" s="23"/>
      <c r="AE88" s="29" t="str">
        <f t="shared" ref="AE88:AE101" si="6">IF(OR(A88="",AND(A88&lt;&gt;"",A89="")),"",SUM(B88,D88,F88,H88,J88,L88,N88,P88,R88,T88,V88,X88,Z88,AB88))</f>
        <v/>
      </c>
      <c r="AG88" s="6" t="str">
        <f>+$A$12</f>
        <v/>
      </c>
      <c r="AH88" s="6" t="str">
        <f>IF(A88&lt;&gt;"",AE88,"")</f>
        <v/>
      </c>
      <c r="AI88" s="105" t="str">
        <f>IF(AH88="","",IF(AH88&gt;0,ROUND(AH88/LARGE(AH88:AH102,1),3),0))</f>
        <v/>
      </c>
    </row>
    <row r="89" spans="1:35" ht="13.5" x14ac:dyDescent="0.25">
      <c r="A89" s="59" t="str">
        <f>+$A$13</f>
        <v/>
      </c>
      <c r="B89" s="24"/>
      <c r="C89" s="24"/>
      <c r="D89" s="22"/>
      <c r="E89" s="23"/>
      <c r="F89" s="22"/>
      <c r="G89" s="23"/>
      <c r="H89" s="22"/>
      <c r="I89" s="23"/>
      <c r="J89" s="22"/>
      <c r="K89" s="23"/>
      <c r="L89" s="22"/>
      <c r="M89" s="23"/>
      <c r="N89" s="22"/>
      <c r="O89" s="23"/>
      <c r="P89" s="22"/>
      <c r="Q89" s="23"/>
      <c r="R89" s="22"/>
      <c r="S89" s="23"/>
      <c r="T89" s="22"/>
      <c r="U89" s="23"/>
      <c r="V89" s="22"/>
      <c r="W89" s="23"/>
      <c r="X89" s="22"/>
      <c r="Y89" s="23"/>
      <c r="Z89" s="22"/>
      <c r="AA89" s="23"/>
      <c r="AB89" s="22"/>
      <c r="AC89" s="23"/>
      <c r="AE89" s="29" t="str">
        <f t="shared" si="6"/>
        <v/>
      </c>
      <c r="AG89" s="7" t="str">
        <f>+$A$13</f>
        <v/>
      </c>
      <c r="AH89" s="7" t="str">
        <f>IF(A89&lt;&gt;"",IF(AE89&lt;&gt;"",AE89,0)+IF(C103&lt;&gt;"",C103,0),"")</f>
        <v/>
      </c>
      <c r="AI89" s="106" t="str">
        <f>IF(AH89="","",IF(AH89&gt;0,ROUND(AH89/LARGE(AH88:AH102,1),3),0))</f>
        <v/>
      </c>
    </row>
    <row r="90" spans="1:35" ht="13.5" x14ac:dyDescent="0.25">
      <c r="A90" s="59" t="str">
        <f>+$A$14</f>
        <v/>
      </c>
      <c r="B90" s="24"/>
      <c r="C90" s="24"/>
      <c r="D90" s="24"/>
      <c r="E90" s="24"/>
      <c r="F90" s="22"/>
      <c r="G90" s="23"/>
      <c r="H90" s="22"/>
      <c r="I90" s="23"/>
      <c r="J90" s="22"/>
      <c r="K90" s="23"/>
      <c r="L90" s="22"/>
      <c r="M90" s="23"/>
      <c r="N90" s="22"/>
      <c r="O90" s="23"/>
      <c r="P90" s="22"/>
      <c r="Q90" s="23"/>
      <c r="R90" s="22"/>
      <c r="S90" s="23"/>
      <c r="T90" s="22"/>
      <c r="U90" s="23"/>
      <c r="V90" s="22"/>
      <c r="W90" s="23"/>
      <c r="X90" s="22"/>
      <c r="Y90" s="23"/>
      <c r="Z90" s="22"/>
      <c r="AA90" s="23"/>
      <c r="AB90" s="22"/>
      <c r="AC90" s="23"/>
      <c r="AE90" s="29" t="str">
        <f t="shared" si="6"/>
        <v/>
      </c>
      <c r="AG90" s="7" t="str">
        <f>+$A$14</f>
        <v/>
      </c>
      <c r="AH90" s="7" t="str">
        <f>IF(A90&lt;&gt;"",IF(AE90&lt;&gt;"",AE90,0)+IF(E103&lt;&gt;"",E103,0),"")</f>
        <v/>
      </c>
      <c r="AI90" s="106" t="str">
        <f>IF(AH90="","",IF(AH90&gt;0,ROUND(AH90/LARGE(AH88:AH102,1),3),0))</f>
        <v/>
      </c>
    </row>
    <row r="91" spans="1:35" ht="13.5" x14ac:dyDescent="0.25">
      <c r="A91" s="59" t="str">
        <f>+$A$15</f>
        <v/>
      </c>
      <c r="B91" s="24"/>
      <c r="C91" s="24"/>
      <c r="D91" s="24"/>
      <c r="E91" s="24"/>
      <c r="F91" s="24"/>
      <c r="G91" s="24"/>
      <c r="H91" s="22"/>
      <c r="I91" s="23"/>
      <c r="J91" s="22"/>
      <c r="K91" s="23"/>
      <c r="L91" s="22"/>
      <c r="M91" s="23"/>
      <c r="N91" s="22"/>
      <c r="O91" s="23"/>
      <c r="P91" s="22"/>
      <c r="Q91" s="23"/>
      <c r="R91" s="22"/>
      <c r="S91" s="23"/>
      <c r="T91" s="22"/>
      <c r="U91" s="23"/>
      <c r="V91" s="22"/>
      <c r="W91" s="23"/>
      <c r="X91" s="22"/>
      <c r="Y91" s="23"/>
      <c r="Z91" s="22"/>
      <c r="AA91" s="23"/>
      <c r="AB91" s="22"/>
      <c r="AC91" s="23"/>
      <c r="AE91" s="29" t="str">
        <f t="shared" si="6"/>
        <v/>
      </c>
      <c r="AG91" s="7" t="str">
        <f>+$A$15</f>
        <v/>
      </c>
      <c r="AH91" s="7" t="str">
        <f>IF(A91&lt;&gt;"",IF(AE91&lt;&gt;"",AE91,0)+IF(G103&lt;&gt;"",G103,0),"")</f>
        <v/>
      </c>
      <c r="AI91" s="106" t="str">
        <f>IF(AH91="","",IF(AH91&gt;0,ROUND(AH91/LARGE(AH88:AH102,1),3),0))</f>
        <v/>
      </c>
    </row>
    <row r="92" spans="1:35" ht="13.5" x14ac:dyDescent="0.25">
      <c r="A92" s="59" t="str">
        <f>+$A$16</f>
        <v/>
      </c>
      <c r="B92" s="24"/>
      <c r="C92" s="24"/>
      <c r="D92" s="24"/>
      <c r="E92" s="24"/>
      <c r="F92" s="24"/>
      <c r="G92" s="24"/>
      <c r="H92" s="24"/>
      <c r="I92" s="24"/>
      <c r="J92" s="22"/>
      <c r="K92" s="23"/>
      <c r="L92" s="22"/>
      <c r="M92" s="23"/>
      <c r="N92" s="22"/>
      <c r="O92" s="23"/>
      <c r="P92" s="22"/>
      <c r="Q92" s="23"/>
      <c r="R92" s="22"/>
      <c r="S92" s="23"/>
      <c r="T92" s="22"/>
      <c r="U92" s="23"/>
      <c r="V92" s="22"/>
      <c r="W92" s="23"/>
      <c r="X92" s="22"/>
      <c r="Y92" s="23"/>
      <c r="Z92" s="22"/>
      <c r="AA92" s="23"/>
      <c r="AB92" s="22"/>
      <c r="AC92" s="23"/>
      <c r="AE92" s="29" t="str">
        <f t="shared" si="6"/>
        <v/>
      </c>
      <c r="AG92" s="7" t="str">
        <f>+$A$16</f>
        <v/>
      </c>
      <c r="AH92" s="7" t="str">
        <f>IF(A92&lt;&gt;"",IF(AE92&lt;&gt;"",AE92,0)+IF(I103&lt;&gt;"",I103,0),"")</f>
        <v/>
      </c>
      <c r="AI92" s="106" t="str">
        <f>IF(AH92="","",IF(AH92&gt;0,ROUND(AH92/LARGE(AH88:AH102,1),3),0))</f>
        <v/>
      </c>
    </row>
    <row r="93" spans="1:35" ht="13.5" x14ac:dyDescent="0.25">
      <c r="A93" s="59" t="str">
        <f>+$A$17</f>
        <v/>
      </c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2"/>
      <c r="M93" s="23"/>
      <c r="N93" s="22"/>
      <c r="O93" s="23"/>
      <c r="P93" s="22"/>
      <c r="Q93" s="23"/>
      <c r="R93" s="22"/>
      <c r="S93" s="23"/>
      <c r="T93" s="22"/>
      <c r="U93" s="23"/>
      <c r="V93" s="22"/>
      <c r="W93" s="23"/>
      <c r="X93" s="22"/>
      <c r="Y93" s="23"/>
      <c r="Z93" s="22"/>
      <c r="AA93" s="23"/>
      <c r="AB93" s="22"/>
      <c r="AC93" s="23"/>
      <c r="AE93" s="29" t="str">
        <f t="shared" si="6"/>
        <v/>
      </c>
      <c r="AG93" s="7" t="str">
        <f>+$A$17</f>
        <v/>
      </c>
      <c r="AH93" s="7" t="str">
        <f>IF(A93&lt;&gt;"",IF(AE93&lt;&gt;"",AE93,0)+IF(K103&lt;&gt;"",K103,0),"")</f>
        <v/>
      </c>
      <c r="AI93" s="106" t="str">
        <f>IF(AH93="","",IF(AH93&gt;0,ROUND(AH93/LARGE(AH88:AH102,1),3),0))</f>
        <v/>
      </c>
    </row>
    <row r="94" spans="1:35" ht="13.5" x14ac:dyDescent="0.25">
      <c r="A94" s="59" t="str">
        <f>+$A$18</f>
        <v/>
      </c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2"/>
      <c r="O94" s="23"/>
      <c r="P94" s="22"/>
      <c r="Q94" s="23"/>
      <c r="R94" s="22"/>
      <c r="S94" s="23"/>
      <c r="T94" s="22"/>
      <c r="U94" s="23"/>
      <c r="V94" s="22"/>
      <c r="W94" s="23"/>
      <c r="X94" s="22"/>
      <c r="Y94" s="23"/>
      <c r="Z94" s="22"/>
      <c r="AA94" s="23"/>
      <c r="AB94" s="22"/>
      <c r="AC94" s="23"/>
      <c r="AE94" s="29" t="str">
        <f t="shared" si="6"/>
        <v/>
      </c>
      <c r="AG94" s="7" t="str">
        <f>+$A$18</f>
        <v/>
      </c>
      <c r="AH94" s="7" t="str">
        <f>IF(A94&lt;&gt;"",IF(AE94&lt;&gt;"",AE94,0)+IF(M103&lt;&gt;"",M103,0),"")</f>
        <v/>
      </c>
      <c r="AI94" s="106" t="str">
        <f>IF(AH94="","",IF(AH94&gt;0,ROUND(AH94/LARGE(AH88:AH102,1),3),0))</f>
        <v/>
      </c>
    </row>
    <row r="95" spans="1:35" ht="13.5" x14ac:dyDescent="0.25">
      <c r="A95" s="59" t="str">
        <f>+$A$19</f>
        <v/>
      </c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2"/>
      <c r="Q95" s="23"/>
      <c r="R95" s="22"/>
      <c r="S95" s="23"/>
      <c r="T95" s="22"/>
      <c r="U95" s="23"/>
      <c r="V95" s="22"/>
      <c r="W95" s="23"/>
      <c r="X95" s="22"/>
      <c r="Y95" s="23"/>
      <c r="Z95" s="22"/>
      <c r="AA95" s="23"/>
      <c r="AB95" s="22"/>
      <c r="AC95" s="23"/>
      <c r="AE95" s="29" t="str">
        <f t="shared" si="6"/>
        <v/>
      </c>
      <c r="AG95" s="7" t="str">
        <f>+$A$19</f>
        <v/>
      </c>
      <c r="AH95" s="7" t="str">
        <f>IF(A95&lt;&gt;"",IF(AE95&lt;&gt;"",AE95,0)+IF(O103&lt;&gt;"",O103,0),"")</f>
        <v/>
      </c>
      <c r="AI95" s="106" t="str">
        <f>IF(AH95="","",IF(AH95&gt;0,ROUND(AH95/LARGE(AH88:AH102,1),3),0))</f>
        <v/>
      </c>
    </row>
    <row r="96" spans="1:35" ht="13.5" x14ac:dyDescent="0.25">
      <c r="A96" s="59" t="str">
        <f>+$A$20</f>
        <v/>
      </c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2"/>
      <c r="S96" s="23"/>
      <c r="T96" s="22"/>
      <c r="U96" s="23"/>
      <c r="V96" s="22"/>
      <c r="W96" s="23"/>
      <c r="X96" s="22"/>
      <c r="Y96" s="23"/>
      <c r="Z96" s="22"/>
      <c r="AA96" s="23"/>
      <c r="AB96" s="22"/>
      <c r="AC96" s="23"/>
      <c r="AE96" s="29" t="str">
        <f t="shared" si="6"/>
        <v/>
      </c>
      <c r="AG96" s="7" t="str">
        <f>+$A$20</f>
        <v/>
      </c>
      <c r="AH96" s="7" t="str">
        <f>IF(A96&lt;&gt;"",IF(AE96&lt;&gt;"",AE96,0)+IF(Q103&lt;&gt;"",Q103,0),"")</f>
        <v/>
      </c>
      <c r="AI96" s="106" t="str">
        <f>IF(AH96="","",IF(AH96&gt;0,ROUND(AH96/LARGE(AH88:AH102,1),3),0))</f>
        <v/>
      </c>
    </row>
    <row r="97" spans="1:35" ht="13.5" x14ac:dyDescent="0.25">
      <c r="A97" s="59" t="str">
        <f>+$A$21</f>
        <v/>
      </c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2"/>
      <c r="U97" s="23"/>
      <c r="V97" s="22"/>
      <c r="W97" s="23"/>
      <c r="X97" s="22"/>
      <c r="Y97" s="23"/>
      <c r="Z97" s="22"/>
      <c r="AA97" s="23"/>
      <c r="AB97" s="22"/>
      <c r="AC97" s="23"/>
      <c r="AE97" s="29" t="str">
        <f t="shared" si="6"/>
        <v/>
      </c>
      <c r="AG97" s="7" t="str">
        <f>+$A$21</f>
        <v/>
      </c>
      <c r="AH97" s="7" t="str">
        <f>IF(A97&lt;&gt;"",IF(AE97&lt;&gt;"",AE97,0)+IF(S103&lt;&gt;"",S103,0),"")</f>
        <v/>
      </c>
      <c r="AI97" s="106" t="str">
        <f>IF(AH97="","",IF(AH97&gt;0,ROUND(AH97/LARGE(AH88:AH102,1),3),0))</f>
        <v/>
      </c>
    </row>
    <row r="98" spans="1:35" ht="13.5" x14ac:dyDescent="0.25">
      <c r="A98" s="59" t="str">
        <f>+$A$22</f>
        <v/>
      </c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2"/>
      <c r="W98" s="23"/>
      <c r="X98" s="22"/>
      <c r="Y98" s="23"/>
      <c r="Z98" s="22"/>
      <c r="AA98" s="23"/>
      <c r="AB98" s="22"/>
      <c r="AC98" s="23"/>
      <c r="AE98" s="29" t="str">
        <f t="shared" si="6"/>
        <v/>
      </c>
      <c r="AG98" s="7" t="str">
        <f>+$A$22</f>
        <v/>
      </c>
      <c r="AH98" s="7" t="str">
        <f>IF(A98&lt;&gt;"",IF(AE98&lt;&gt;"",AE98,0)+IF(U103&lt;&gt;"",U103,0),"")</f>
        <v/>
      </c>
      <c r="AI98" s="106" t="str">
        <f>IF(AH98="","",IF(AH98&gt;0,ROUND(AH98/LARGE(AH88:AH102,1),3),0))</f>
        <v/>
      </c>
    </row>
    <row r="99" spans="1:35" ht="13.5" x14ac:dyDescent="0.25">
      <c r="A99" s="59" t="str">
        <f>+$A$23</f>
        <v/>
      </c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2"/>
      <c r="Y99" s="23"/>
      <c r="Z99" s="22"/>
      <c r="AA99" s="23"/>
      <c r="AB99" s="22"/>
      <c r="AC99" s="23"/>
      <c r="AE99" s="29" t="str">
        <f t="shared" si="6"/>
        <v/>
      </c>
      <c r="AG99" s="7" t="str">
        <f>+$A$23</f>
        <v/>
      </c>
      <c r="AH99" s="7" t="str">
        <f>IF(A99&lt;&gt;"",IF(AE99&lt;&gt;"",AE99,0)+IF(W103&lt;&gt;"",W103,0),"")</f>
        <v/>
      </c>
      <c r="AI99" s="106" t="str">
        <f>IF(AH99="","",IF(AH99&gt;0,ROUND(AH99/LARGE(AH88:AH102,1),3),0))</f>
        <v/>
      </c>
    </row>
    <row r="100" spans="1:35" ht="13.5" x14ac:dyDescent="0.25">
      <c r="A100" s="59" t="str">
        <f>+$A$24</f>
        <v/>
      </c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2"/>
      <c r="AA100" s="23"/>
      <c r="AB100" s="22"/>
      <c r="AC100" s="23"/>
      <c r="AE100" s="29" t="str">
        <f t="shared" si="6"/>
        <v/>
      </c>
      <c r="AG100" s="7" t="str">
        <f>+$A$24</f>
        <v/>
      </c>
      <c r="AH100" s="7" t="str">
        <f>IF(A100&lt;&gt;"",IF(AE100&lt;&gt;"",AE100,0)+IF(Y103&lt;&gt;"",Y103,0),"")</f>
        <v/>
      </c>
      <c r="AI100" s="106" t="str">
        <f>IF(AH100="","",IF(AH100&gt;0,ROUND(AH100/LARGE(AH88:AH102,1),3),0))</f>
        <v/>
      </c>
    </row>
    <row r="101" spans="1:35" ht="13.5" x14ac:dyDescent="0.25">
      <c r="A101" s="59" t="str">
        <f>+$A$25</f>
        <v/>
      </c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2"/>
      <c r="AC101" s="23"/>
      <c r="AE101" s="29" t="str">
        <f t="shared" si="6"/>
        <v/>
      </c>
      <c r="AG101" s="7" t="str">
        <f>+$A$25</f>
        <v/>
      </c>
      <c r="AH101" s="7" t="str">
        <f>IF(A101&lt;&gt;"",IF(AE101&lt;&gt;"",AE101,0)+IF(AA103&lt;&gt;"",AA103,0),"")</f>
        <v/>
      </c>
      <c r="AI101" s="106" t="str">
        <f>IF(AH101="","",IF(AH101&gt;0,ROUND(AH101/LARGE(AH88:AH102,1),3),0))</f>
        <v/>
      </c>
    </row>
    <row r="102" spans="1:35" x14ac:dyDescent="0.2">
      <c r="A102" s="59" t="str">
        <f>+$A$26</f>
        <v/>
      </c>
      <c r="C102" s="3"/>
      <c r="AE102" s="26"/>
      <c r="AG102" s="40" t="str">
        <f>+$A$26</f>
        <v/>
      </c>
      <c r="AH102" s="40" t="str">
        <f>IF(A102&lt;&gt;"",IF(AE102&lt;&gt;"",AE102,0)+IF(AC103&lt;&gt;"",AC103,0),"")</f>
        <v/>
      </c>
      <c r="AI102" s="107" t="str">
        <f>IF(AH102="","",IF(AH102&gt;0,ROUND(AH102/LARGE(AH88:AH102,1),3),0))</f>
        <v/>
      </c>
    </row>
    <row r="103" spans="1:35" s="26" customFormat="1" x14ac:dyDescent="0.2">
      <c r="C103" s="27" t="str">
        <f>IF(C87="","",SUM(C88:C101))</f>
        <v/>
      </c>
      <c r="E103" s="27" t="str">
        <f>IF(E87="","",SUM(E88:E101))</f>
        <v/>
      </c>
      <c r="G103" s="27" t="str">
        <f>IF(G87="","",SUM(G88:G101))</f>
        <v/>
      </c>
      <c r="I103" s="27" t="str">
        <f>IF(I87="","",SUM(I88:I101))</f>
        <v/>
      </c>
      <c r="K103" s="27" t="str">
        <f>IF(K87="","",SUM(K88:K101))</f>
        <v/>
      </c>
      <c r="M103" s="27" t="str">
        <f>IF(M87="","",SUM(M88:M101))</f>
        <v/>
      </c>
      <c r="O103" s="27" t="str">
        <f>IF(O87="","",SUM(O88:O101))</f>
        <v/>
      </c>
      <c r="Q103" s="27" t="str">
        <f>IF(Q87="","",SUM(Q88:Q101))</f>
        <v/>
      </c>
      <c r="S103" s="27" t="str">
        <f>IF(S87="","",SUM(S88:S101))</f>
        <v/>
      </c>
      <c r="U103" s="27" t="str">
        <f>IF(U87="","",SUM(U88:U101))</f>
        <v/>
      </c>
      <c r="W103" s="27" t="str">
        <f>IF(W87="","",SUM(W88:W101))</f>
        <v/>
      </c>
      <c r="X103" s="27"/>
      <c r="Y103" s="27" t="str">
        <f>IF(Y87="","",SUM(Y88:Y101))</f>
        <v/>
      </c>
      <c r="AA103" s="27" t="str">
        <f>IF(AA87="","",SUM(AA88:AA101))</f>
        <v/>
      </c>
      <c r="AC103" s="27" t="str">
        <f>IF(AC87="","",SUM(AC88:AC101))</f>
        <v/>
      </c>
      <c r="AG103" s="41"/>
      <c r="AH103" s="93"/>
      <c r="AI103" s="41"/>
    </row>
    <row r="104" spans="1:35" ht="24" customHeight="1" x14ac:dyDescent="0.2">
      <c r="AC104" s="8" t="str">
        <f>"Firma ("&amp;Anagrafica!B92&amp;")"</f>
        <v>Firma ()</v>
      </c>
      <c r="AE104" s="88"/>
      <c r="AF104" s="88"/>
      <c r="AG104" s="89"/>
      <c r="AH104" s="88"/>
      <c r="AI104" s="88"/>
    </row>
    <row r="105" spans="1:35" ht="18.75" x14ac:dyDescent="0.3">
      <c r="A105" s="19" t="str">
        <f>IF(Anagrafica!A93&lt;&gt;"",Anagrafica!A93&amp;" - "&amp;Anagrafica!B93,"")</f>
        <v/>
      </c>
      <c r="B105" s="20"/>
      <c r="D105" s="1"/>
    </row>
    <row r="106" spans="1:35" s="5" customFormat="1" ht="13.5" customHeight="1" x14ac:dyDescent="0.2">
      <c r="A106" s="4" t="s">
        <v>10</v>
      </c>
      <c r="C106" s="60" t="str">
        <f>$A$13</f>
        <v/>
      </c>
      <c r="E106" s="60" t="str">
        <f>+$A$14</f>
        <v/>
      </c>
      <c r="G106" s="60" t="str">
        <f>+$A$15</f>
        <v/>
      </c>
      <c r="I106" s="60" t="str">
        <f>+$A$16</f>
        <v/>
      </c>
      <c r="K106" s="60" t="str">
        <f>+$A$17</f>
        <v/>
      </c>
      <c r="M106" s="60" t="str">
        <f>+$A$18</f>
        <v/>
      </c>
      <c r="O106" s="60" t="str">
        <f>+$A$19</f>
        <v/>
      </c>
      <c r="Q106" s="60" t="str">
        <f>+$A$20</f>
        <v/>
      </c>
      <c r="S106" s="60" t="str">
        <f>+$A$21</f>
        <v/>
      </c>
      <c r="U106" s="60" t="str">
        <f>+$A$22</f>
        <v/>
      </c>
      <c r="W106" s="60" t="str">
        <f>+$A$23</f>
        <v/>
      </c>
      <c r="Y106" s="60" t="str">
        <f>+$A$24</f>
        <v/>
      </c>
      <c r="AA106" s="60" t="str">
        <f>+$A$25</f>
        <v/>
      </c>
      <c r="AC106" s="60" t="str">
        <f>+$A$26</f>
        <v/>
      </c>
      <c r="AE106" s="26"/>
      <c r="AG106" s="4" t="s">
        <v>10</v>
      </c>
      <c r="AH106" s="5" t="s">
        <v>1</v>
      </c>
      <c r="AI106" s="5" t="s">
        <v>0</v>
      </c>
    </row>
    <row r="107" spans="1:35" ht="13.5" x14ac:dyDescent="0.25">
      <c r="A107" s="59" t="str">
        <f>+$A$12</f>
        <v/>
      </c>
      <c r="B107" s="22"/>
      <c r="C107" s="23"/>
      <c r="D107" s="22"/>
      <c r="E107" s="23"/>
      <c r="F107" s="22"/>
      <c r="G107" s="23"/>
      <c r="H107" s="22"/>
      <c r="I107" s="23"/>
      <c r="J107" s="22"/>
      <c r="K107" s="23"/>
      <c r="L107" s="22"/>
      <c r="M107" s="23"/>
      <c r="N107" s="22"/>
      <c r="O107" s="23"/>
      <c r="P107" s="22"/>
      <c r="Q107" s="23"/>
      <c r="R107" s="22"/>
      <c r="S107" s="23"/>
      <c r="T107" s="22"/>
      <c r="U107" s="23"/>
      <c r="V107" s="22"/>
      <c r="W107" s="23"/>
      <c r="X107" s="22"/>
      <c r="Y107" s="23"/>
      <c r="Z107" s="22"/>
      <c r="AA107" s="23"/>
      <c r="AB107" s="22"/>
      <c r="AC107" s="23"/>
      <c r="AE107" s="29" t="str">
        <f t="shared" ref="AE107:AE120" si="7">IF(OR(A107="",AND(A107&lt;&gt;"",A108="")),"",SUM(B107,D107,F107,H107,J107,L107,N107,P107,R107,T107,V107,X107,Z107,AB107))</f>
        <v/>
      </c>
      <c r="AG107" s="6" t="str">
        <f>+$A$12</f>
        <v/>
      </c>
      <c r="AH107" s="6" t="str">
        <f>IF(A107&lt;&gt;"",AE107,"")</f>
        <v/>
      </c>
      <c r="AI107" s="105" t="str">
        <f>IF(AH107="","",IF(AH107&gt;0,ROUND(AH107/LARGE(AH107:AH121,1),3),0))</f>
        <v/>
      </c>
    </row>
    <row r="108" spans="1:35" ht="13.5" x14ac:dyDescent="0.25">
      <c r="A108" s="59" t="str">
        <f>+$A$13</f>
        <v/>
      </c>
      <c r="B108" s="24"/>
      <c r="C108" s="24"/>
      <c r="D108" s="22"/>
      <c r="E108" s="23"/>
      <c r="F108" s="22"/>
      <c r="G108" s="23"/>
      <c r="H108" s="22"/>
      <c r="I108" s="23"/>
      <c r="J108" s="22"/>
      <c r="K108" s="23"/>
      <c r="L108" s="22"/>
      <c r="M108" s="23"/>
      <c r="N108" s="22"/>
      <c r="O108" s="23"/>
      <c r="P108" s="22"/>
      <c r="Q108" s="23"/>
      <c r="R108" s="22"/>
      <c r="S108" s="23"/>
      <c r="T108" s="22"/>
      <c r="U108" s="23"/>
      <c r="V108" s="22"/>
      <c r="W108" s="23"/>
      <c r="X108" s="22"/>
      <c r="Y108" s="23"/>
      <c r="Z108" s="22"/>
      <c r="AA108" s="23"/>
      <c r="AB108" s="22"/>
      <c r="AC108" s="23"/>
      <c r="AE108" s="29" t="str">
        <f t="shared" si="7"/>
        <v/>
      </c>
      <c r="AG108" s="7" t="str">
        <f>+$A$13</f>
        <v/>
      </c>
      <c r="AH108" s="7" t="str">
        <f>IF(A108&lt;&gt;"",IF(AE108&lt;&gt;"",AE108,0)+IF(C122&lt;&gt;"",C122,0),"")</f>
        <v/>
      </c>
      <c r="AI108" s="106" t="str">
        <f>IF(AH108="","",IF(AH108&gt;0,ROUND(AH108/LARGE(AH107:AH121,1),3),0))</f>
        <v/>
      </c>
    </row>
    <row r="109" spans="1:35" ht="13.5" x14ac:dyDescent="0.25">
      <c r="A109" s="59" t="str">
        <f>+$A$14</f>
        <v/>
      </c>
      <c r="B109" s="24"/>
      <c r="C109" s="24"/>
      <c r="D109" s="24"/>
      <c r="E109" s="24"/>
      <c r="F109" s="22"/>
      <c r="G109" s="23"/>
      <c r="H109" s="22"/>
      <c r="I109" s="23"/>
      <c r="J109" s="22"/>
      <c r="K109" s="23"/>
      <c r="L109" s="22"/>
      <c r="M109" s="23"/>
      <c r="N109" s="22"/>
      <c r="O109" s="23"/>
      <c r="P109" s="22"/>
      <c r="Q109" s="23"/>
      <c r="R109" s="22"/>
      <c r="S109" s="23"/>
      <c r="T109" s="22"/>
      <c r="U109" s="23"/>
      <c r="V109" s="22"/>
      <c r="W109" s="23"/>
      <c r="X109" s="22"/>
      <c r="Y109" s="23"/>
      <c r="Z109" s="22"/>
      <c r="AA109" s="23"/>
      <c r="AB109" s="22"/>
      <c r="AC109" s="23"/>
      <c r="AE109" s="29" t="str">
        <f t="shared" si="7"/>
        <v/>
      </c>
      <c r="AG109" s="7" t="str">
        <f>+$A$14</f>
        <v/>
      </c>
      <c r="AH109" s="7" t="str">
        <f>IF(A109&lt;&gt;"",IF(AE109&lt;&gt;"",AE109,0)+IF(E122&lt;&gt;"",E122,0),"")</f>
        <v/>
      </c>
      <c r="AI109" s="106" t="str">
        <f>IF(AH109="","",IF(AH109&gt;0,ROUND(AH109/LARGE(AH107:AH121,1),3),0))</f>
        <v/>
      </c>
    </row>
    <row r="110" spans="1:35" ht="13.5" x14ac:dyDescent="0.25">
      <c r="A110" s="59" t="str">
        <f>+$A$15</f>
        <v/>
      </c>
      <c r="B110" s="24"/>
      <c r="C110" s="24"/>
      <c r="D110" s="24"/>
      <c r="E110" s="24"/>
      <c r="F110" s="24"/>
      <c r="G110" s="24"/>
      <c r="H110" s="22"/>
      <c r="I110" s="23"/>
      <c r="J110" s="22"/>
      <c r="K110" s="23"/>
      <c r="L110" s="22"/>
      <c r="M110" s="23"/>
      <c r="N110" s="22"/>
      <c r="O110" s="23"/>
      <c r="P110" s="22"/>
      <c r="Q110" s="23"/>
      <c r="R110" s="22"/>
      <c r="S110" s="23"/>
      <c r="T110" s="22"/>
      <c r="U110" s="23"/>
      <c r="V110" s="22"/>
      <c r="W110" s="23"/>
      <c r="X110" s="22"/>
      <c r="Y110" s="23"/>
      <c r="Z110" s="22"/>
      <c r="AA110" s="23"/>
      <c r="AB110" s="22"/>
      <c r="AC110" s="23"/>
      <c r="AE110" s="29" t="str">
        <f t="shared" si="7"/>
        <v/>
      </c>
      <c r="AG110" s="7" t="str">
        <f>+$A$15</f>
        <v/>
      </c>
      <c r="AH110" s="7" t="str">
        <f>IF(A110&lt;&gt;"",IF(AE110&lt;&gt;"",AE110,0)+IF(G122&lt;&gt;"",G122,0),"")</f>
        <v/>
      </c>
      <c r="AI110" s="106" t="str">
        <f>IF(AH110="","",IF(AH110&gt;0,ROUND(AH110/LARGE(AH107:AH121,1),3),0))</f>
        <v/>
      </c>
    </row>
    <row r="111" spans="1:35" ht="13.5" x14ac:dyDescent="0.25">
      <c r="A111" s="59" t="str">
        <f>+$A$16</f>
        <v/>
      </c>
      <c r="B111" s="24"/>
      <c r="C111" s="24"/>
      <c r="D111" s="24"/>
      <c r="E111" s="24"/>
      <c r="F111" s="24"/>
      <c r="G111" s="24"/>
      <c r="H111" s="24"/>
      <c r="I111" s="24"/>
      <c r="J111" s="22"/>
      <c r="K111" s="23"/>
      <c r="L111" s="22"/>
      <c r="M111" s="23"/>
      <c r="N111" s="22"/>
      <c r="O111" s="23"/>
      <c r="P111" s="22"/>
      <c r="Q111" s="23"/>
      <c r="R111" s="22"/>
      <c r="S111" s="23"/>
      <c r="T111" s="22"/>
      <c r="U111" s="23"/>
      <c r="V111" s="22"/>
      <c r="W111" s="23"/>
      <c r="X111" s="22"/>
      <c r="Y111" s="23"/>
      <c r="Z111" s="22"/>
      <c r="AA111" s="23"/>
      <c r="AB111" s="22"/>
      <c r="AC111" s="23"/>
      <c r="AE111" s="29" t="str">
        <f t="shared" si="7"/>
        <v/>
      </c>
      <c r="AG111" s="7" t="str">
        <f>+$A$16</f>
        <v/>
      </c>
      <c r="AH111" s="7" t="str">
        <f>IF(A111&lt;&gt;"",IF(AE111&lt;&gt;"",AE111,0)+IF(I122&lt;&gt;"",I122,0),"")</f>
        <v/>
      </c>
      <c r="AI111" s="106" t="str">
        <f>IF(AH111="","",IF(AH111&gt;0,ROUND(AH111/LARGE(AH107:AH121,1),3),0))</f>
        <v/>
      </c>
    </row>
    <row r="112" spans="1:35" ht="13.5" x14ac:dyDescent="0.25">
      <c r="A112" s="59" t="str">
        <f>+$A$17</f>
        <v/>
      </c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2"/>
      <c r="M112" s="23"/>
      <c r="N112" s="22"/>
      <c r="O112" s="23"/>
      <c r="P112" s="22"/>
      <c r="Q112" s="23"/>
      <c r="R112" s="22"/>
      <c r="S112" s="23"/>
      <c r="T112" s="22"/>
      <c r="U112" s="23"/>
      <c r="V112" s="22"/>
      <c r="W112" s="23"/>
      <c r="X112" s="22"/>
      <c r="Y112" s="23"/>
      <c r="Z112" s="22"/>
      <c r="AA112" s="23"/>
      <c r="AB112" s="22"/>
      <c r="AC112" s="23"/>
      <c r="AE112" s="29" t="str">
        <f t="shared" si="7"/>
        <v/>
      </c>
      <c r="AG112" s="7" t="str">
        <f>+$A$17</f>
        <v/>
      </c>
      <c r="AH112" s="7" t="str">
        <f>IF(A112&lt;&gt;"",IF(AE112&lt;&gt;"",AE112,0)+IF(K122&lt;&gt;"",K122,0),"")</f>
        <v/>
      </c>
      <c r="AI112" s="106" t="str">
        <f>IF(AH112="","",IF(AH112&gt;0,ROUND(AH112/LARGE(AH107:AH121,1),3),0))</f>
        <v/>
      </c>
    </row>
    <row r="113" spans="1:35" ht="13.5" x14ac:dyDescent="0.25">
      <c r="A113" s="59" t="str">
        <f>+$A$18</f>
        <v/>
      </c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2"/>
      <c r="O113" s="23"/>
      <c r="P113" s="22"/>
      <c r="Q113" s="23"/>
      <c r="R113" s="22"/>
      <c r="S113" s="23"/>
      <c r="T113" s="22"/>
      <c r="U113" s="23"/>
      <c r="V113" s="22"/>
      <c r="W113" s="23"/>
      <c r="X113" s="22"/>
      <c r="Y113" s="23"/>
      <c r="Z113" s="22"/>
      <c r="AA113" s="23"/>
      <c r="AB113" s="22"/>
      <c r="AC113" s="23"/>
      <c r="AE113" s="29" t="str">
        <f t="shared" si="7"/>
        <v/>
      </c>
      <c r="AG113" s="7" t="str">
        <f>+$A$18</f>
        <v/>
      </c>
      <c r="AH113" s="7" t="str">
        <f>IF(A113&lt;&gt;"",IF(AE113&lt;&gt;"",AE113,0)+IF(M122&lt;&gt;"",M122,0),"")</f>
        <v/>
      </c>
      <c r="AI113" s="106" t="str">
        <f>IF(AH113="","",IF(AH113&gt;0,ROUND(AH113/LARGE(AH107:AH121,1),3),0))</f>
        <v/>
      </c>
    </row>
    <row r="114" spans="1:35" ht="13.5" x14ac:dyDescent="0.25">
      <c r="A114" s="59" t="str">
        <f>+$A$19</f>
        <v/>
      </c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2"/>
      <c r="Q114" s="23"/>
      <c r="R114" s="22"/>
      <c r="S114" s="23"/>
      <c r="T114" s="22"/>
      <c r="U114" s="23"/>
      <c r="V114" s="22"/>
      <c r="W114" s="23"/>
      <c r="X114" s="22"/>
      <c r="Y114" s="23"/>
      <c r="Z114" s="22"/>
      <c r="AA114" s="23"/>
      <c r="AB114" s="22"/>
      <c r="AC114" s="23"/>
      <c r="AE114" s="29" t="str">
        <f t="shared" si="7"/>
        <v/>
      </c>
      <c r="AG114" s="7" t="str">
        <f>+$A$19</f>
        <v/>
      </c>
      <c r="AH114" s="7" t="str">
        <f>IF(A114&lt;&gt;"",IF(AE114&lt;&gt;"",AE114,0)+IF(O122&lt;&gt;"",O122,0),"")</f>
        <v/>
      </c>
      <c r="AI114" s="106" t="str">
        <f>IF(AH114="","",IF(AH114&gt;0,ROUND(AH114/LARGE(AH107:AH121,1),3),0))</f>
        <v/>
      </c>
    </row>
    <row r="115" spans="1:35" ht="13.5" x14ac:dyDescent="0.25">
      <c r="A115" s="59" t="str">
        <f>+$A$20</f>
        <v/>
      </c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79"/>
      <c r="P115" s="24"/>
      <c r="Q115" s="24"/>
      <c r="R115" s="22"/>
      <c r="S115" s="23"/>
      <c r="T115" s="22"/>
      <c r="U115" s="23"/>
      <c r="V115" s="22"/>
      <c r="W115" s="23"/>
      <c r="X115" s="22"/>
      <c r="Y115" s="23"/>
      <c r="Z115" s="22"/>
      <c r="AA115" s="23"/>
      <c r="AB115" s="22"/>
      <c r="AC115" s="23"/>
      <c r="AE115" s="29" t="str">
        <f t="shared" si="7"/>
        <v/>
      </c>
      <c r="AG115" s="7" t="str">
        <f>+$A$20</f>
        <v/>
      </c>
      <c r="AH115" s="7" t="str">
        <f>IF(A115&lt;&gt;"",IF(AE115&lt;&gt;"",AE115,0)+IF(Q122&lt;&gt;"",Q122,0),"")</f>
        <v/>
      </c>
      <c r="AI115" s="106" t="str">
        <f>IF(AH115="","",IF(AH115&gt;0,ROUND(AH115/LARGE(AH107:AH121,1),3),0))</f>
        <v/>
      </c>
    </row>
    <row r="116" spans="1:35" ht="13.5" x14ac:dyDescent="0.25">
      <c r="A116" s="59" t="str">
        <f>+$A$21</f>
        <v/>
      </c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2"/>
      <c r="U116" s="23"/>
      <c r="V116" s="22"/>
      <c r="W116" s="23"/>
      <c r="X116" s="22"/>
      <c r="Y116" s="23"/>
      <c r="Z116" s="22"/>
      <c r="AA116" s="23"/>
      <c r="AB116" s="22"/>
      <c r="AC116" s="23"/>
      <c r="AE116" s="29" t="str">
        <f t="shared" si="7"/>
        <v/>
      </c>
      <c r="AG116" s="7" t="str">
        <f>+$A$21</f>
        <v/>
      </c>
      <c r="AH116" s="7" t="str">
        <f>IF(A116&lt;&gt;"",IF(AE116&lt;&gt;"",AE116,0)+IF(S122&lt;&gt;"",S122,0),"")</f>
        <v/>
      </c>
      <c r="AI116" s="106" t="str">
        <f>IF(AH116="","",IF(AH116&gt;0,ROUND(AH116/LARGE(AH107:AH121,1),3),0))</f>
        <v/>
      </c>
    </row>
    <row r="117" spans="1:35" ht="13.5" x14ac:dyDescent="0.25">
      <c r="A117" s="59" t="str">
        <f>+$A$22</f>
        <v/>
      </c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2"/>
      <c r="W117" s="23"/>
      <c r="X117" s="22"/>
      <c r="Y117" s="23"/>
      <c r="Z117" s="22"/>
      <c r="AA117" s="23"/>
      <c r="AB117" s="22"/>
      <c r="AC117" s="23"/>
      <c r="AE117" s="29" t="str">
        <f t="shared" si="7"/>
        <v/>
      </c>
      <c r="AG117" s="7" t="str">
        <f>+$A$22</f>
        <v/>
      </c>
      <c r="AH117" s="7" t="str">
        <f>IF(A117&lt;&gt;"",IF(AE117&lt;&gt;"",AE117,0)+IF(U122&lt;&gt;"",U122,0),"")</f>
        <v/>
      </c>
      <c r="AI117" s="106" t="str">
        <f>IF(AH117="","",IF(AH117&gt;0,ROUND(AH117/LARGE(AH107:AH121,1),3),0))</f>
        <v/>
      </c>
    </row>
    <row r="118" spans="1:35" ht="13.5" x14ac:dyDescent="0.25">
      <c r="A118" s="59" t="str">
        <f>+$A$23</f>
        <v/>
      </c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2"/>
      <c r="Y118" s="23"/>
      <c r="Z118" s="22"/>
      <c r="AA118" s="23"/>
      <c r="AB118" s="22"/>
      <c r="AC118" s="23"/>
      <c r="AE118" s="29" t="str">
        <f t="shared" si="7"/>
        <v/>
      </c>
      <c r="AG118" s="7" t="str">
        <f>+$A$23</f>
        <v/>
      </c>
      <c r="AH118" s="7" t="str">
        <f>IF(A118&lt;&gt;"",IF(AE118&lt;&gt;"",AE118,0)+IF(W122&lt;&gt;"",W122,0),"")</f>
        <v/>
      </c>
      <c r="AI118" s="106" t="str">
        <f>IF(AH118="","",IF(AH118&gt;0,ROUND(AH118/LARGE(AH107:AH121,1),3),0))</f>
        <v/>
      </c>
    </row>
    <row r="119" spans="1:35" ht="13.5" x14ac:dyDescent="0.25">
      <c r="A119" s="59" t="str">
        <f>+$A$24</f>
        <v/>
      </c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2"/>
      <c r="AA119" s="23"/>
      <c r="AB119" s="22"/>
      <c r="AC119" s="23"/>
      <c r="AE119" s="29" t="str">
        <f t="shared" si="7"/>
        <v/>
      </c>
      <c r="AG119" s="7" t="str">
        <f>+$A$24</f>
        <v/>
      </c>
      <c r="AH119" s="7" t="str">
        <f>IF(A119&lt;&gt;"",IF(AE119&lt;&gt;"",AE119,0)+IF(Y122&lt;&gt;"",Y122,0),"")</f>
        <v/>
      </c>
      <c r="AI119" s="106" t="str">
        <f>IF(AH119="","",IF(AH119&gt;0,ROUND(AH119/LARGE(AH107:AH121,1),3),0))</f>
        <v/>
      </c>
    </row>
    <row r="120" spans="1:35" ht="13.5" x14ac:dyDescent="0.25">
      <c r="A120" s="59" t="str">
        <f>+$A$25</f>
        <v/>
      </c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2"/>
      <c r="AC120" s="23"/>
      <c r="AE120" s="29" t="str">
        <f t="shared" si="7"/>
        <v/>
      </c>
      <c r="AG120" s="7" t="str">
        <f>+$A$25</f>
        <v/>
      </c>
      <c r="AH120" s="7" t="str">
        <f>IF(A120&lt;&gt;"",IF(AE120&lt;&gt;"",AE120,0)+IF(AA122&lt;&gt;"",AA122,0),"")</f>
        <v/>
      </c>
      <c r="AI120" s="106" t="str">
        <f>IF(AH120="","",IF(AH120&gt;0,ROUND(AH120/LARGE(AH107:AH121,1),3),0))</f>
        <v/>
      </c>
    </row>
    <row r="121" spans="1:35" x14ac:dyDescent="0.2">
      <c r="A121" s="59" t="str">
        <f>+$A$26</f>
        <v/>
      </c>
      <c r="C121" s="3"/>
      <c r="AE121" s="26"/>
      <c r="AG121" s="40" t="str">
        <f>+$A$26</f>
        <v/>
      </c>
      <c r="AH121" s="40" t="str">
        <f>IF(A121&lt;&gt;"",IF(AE121&lt;&gt;"",AE121,0)+IF(AC122&lt;&gt;"",AC122,0),"")</f>
        <v/>
      </c>
      <c r="AI121" s="107" t="str">
        <f>IF(AH121="","",IF(AH121&gt;0,ROUND(AH121/LARGE(AH107:AH121,1),3),0))</f>
        <v/>
      </c>
    </row>
    <row r="122" spans="1:35" s="26" customFormat="1" x14ac:dyDescent="0.2">
      <c r="C122" s="27" t="str">
        <f>IF(C106="","",SUM(C107:C120))</f>
        <v/>
      </c>
      <c r="E122" s="27" t="str">
        <f>IF(E106="","",SUM(E107:E120))</f>
        <v/>
      </c>
      <c r="G122" s="27" t="str">
        <f>IF(G106="","",SUM(G107:G120))</f>
        <v/>
      </c>
      <c r="I122" s="27" t="str">
        <f>IF(I106="","",SUM(I107:I120))</f>
        <v/>
      </c>
      <c r="K122" s="27" t="str">
        <f>IF(K106="","",SUM(K107:K120))</f>
        <v/>
      </c>
      <c r="M122" s="27" t="str">
        <f>IF(M106="","",SUM(M107:M120))</f>
        <v/>
      </c>
      <c r="O122" s="27" t="str">
        <f>IF(O106="","",SUM(O107:O120))</f>
        <v/>
      </c>
      <c r="Q122" s="27" t="str">
        <f>IF(Q106="","",SUM(Q107:Q120))</f>
        <v/>
      </c>
      <c r="S122" s="27" t="str">
        <f>IF(S106="","",SUM(S107:S120))</f>
        <v/>
      </c>
      <c r="U122" s="27" t="str">
        <f>IF(U106="","",SUM(U107:U120))</f>
        <v/>
      </c>
      <c r="W122" s="27" t="str">
        <f>IF(W106="","",SUM(W107:W120))</f>
        <v/>
      </c>
      <c r="X122" s="27"/>
      <c r="Y122" s="27" t="str">
        <f>IF(Y106="","",SUM(Y107:Y120))</f>
        <v/>
      </c>
      <c r="AA122" s="27" t="str">
        <f>IF(AA106="","",SUM(AA107:AA120))</f>
        <v/>
      </c>
      <c r="AC122" s="27" t="str">
        <f>IF(AC106="","",SUM(AC107:AC120))</f>
        <v/>
      </c>
      <c r="AG122" s="41"/>
      <c r="AH122" s="93"/>
      <c r="AI122" s="41"/>
    </row>
    <row r="123" spans="1:35" ht="24" customHeight="1" x14ac:dyDescent="0.2">
      <c r="AC123" s="8" t="str">
        <f>"Firma ("&amp;Anagrafica!B93&amp;")"</f>
        <v>Firma ()</v>
      </c>
      <c r="AE123" s="88"/>
      <c r="AF123" s="88"/>
      <c r="AG123" s="89"/>
      <c r="AH123" s="88"/>
      <c r="AI123" s="88"/>
    </row>
  </sheetData>
  <mergeCells count="70">
    <mergeCell ref="AB20:AE20"/>
    <mergeCell ref="AB21:AE21"/>
    <mergeCell ref="AB26:AE26"/>
    <mergeCell ref="AB22:AE22"/>
    <mergeCell ref="AB23:AE23"/>
    <mergeCell ref="AB24:AE24"/>
    <mergeCell ref="AB25:AE25"/>
    <mergeCell ref="AB16:AE16"/>
    <mergeCell ref="AB17:AE17"/>
    <mergeCell ref="B19:S19"/>
    <mergeCell ref="B20:S20"/>
    <mergeCell ref="T24:W24"/>
    <mergeCell ref="B24:S24"/>
    <mergeCell ref="T21:W21"/>
    <mergeCell ref="B23:S23"/>
    <mergeCell ref="B22:S22"/>
    <mergeCell ref="T23:W23"/>
    <mergeCell ref="T22:W22"/>
    <mergeCell ref="B21:S21"/>
    <mergeCell ref="T19:W19"/>
    <mergeCell ref="T20:W20"/>
    <mergeCell ref="AB18:AE18"/>
    <mergeCell ref="AB19:AE19"/>
    <mergeCell ref="B12:S12"/>
    <mergeCell ref="B13:S13"/>
    <mergeCell ref="B14:S14"/>
    <mergeCell ref="B15:S15"/>
    <mergeCell ref="AB15:AE15"/>
    <mergeCell ref="AB12:AE12"/>
    <mergeCell ref="AB13:AE13"/>
    <mergeCell ref="AB14:AE14"/>
    <mergeCell ref="X12:AA12"/>
    <mergeCell ref="X13:AA13"/>
    <mergeCell ref="X14:AA14"/>
    <mergeCell ref="X15:AA15"/>
    <mergeCell ref="T13:W13"/>
    <mergeCell ref="T14:W14"/>
    <mergeCell ref="T15:W15"/>
    <mergeCell ref="T12:W12"/>
    <mergeCell ref="A1:AG1"/>
    <mergeCell ref="A5:AI5"/>
    <mergeCell ref="A8:AG8"/>
    <mergeCell ref="A9:AG9"/>
    <mergeCell ref="A11:S11"/>
    <mergeCell ref="AB11:AE11"/>
    <mergeCell ref="X11:AA11"/>
    <mergeCell ref="T11:W11"/>
    <mergeCell ref="X16:AA16"/>
    <mergeCell ref="T27:W27"/>
    <mergeCell ref="P27:S27"/>
    <mergeCell ref="B25:S25"/>
    <mergeCell ref="B26:S26"/>
    <mergeCell ref="T26:W26"/>
    <mergeCell ref="B16:S16"/>
    <mergeCell ref="B17:S17"/>
    <mergeCell ref="B18:S18"/>
    <mergeCell ref="T25:W25"/>
    <mergeCell ref="T16:W16"/>
    <mergeCell ref="T18:W18"/>
    <mergeCell ref="T17:W17"/>
    <mergeCell ref="X24:AA24"/>
    <mergeCell ref="X25:AA25"/>
    <mergeCell ref="X26:AA26"/>
    <mergeCell ref="X23:AA23"/>
    <mergeCell ref="X17:AA17"/>
    <mergeCell ref="X18:AA18"/>
    <mergeCell ref="X19:AA19"/>
    <mergeCell ref="X20:AA20"/>
    <mergeCell ref="X21:AA21"/>
    <mergeCell ref="X22:AA22"/>
  </mergeCells>
  <phoneticPr fontId="0" type="noConversion"/>
  <conditionalFormatting sqref="C46 W46:Y46 C65 E46 G46 I46 K46 M46 O46 Q46 U46 S46 AC84 W65:Y65 E65 G65 I65 K65 M65 O65 Q65 U65 S65 AC65 AA65 AA46 C84 W84:Y84 E84 G84 I84 K84 M84 O84 Q84 U84 S84 AA84 AC46 C103 AC122 W103:Y103 E103 G103 I103 K103 M103 O103 Q103 U103 S103 AC103 AA103 C122 W122:Y122 E122 G122 I122 K122 M122 O122 Q122 U122 S122 AA122">
    <cfRule type="expression" dxfId="559" priority="1" stopIfTrue="1">
      <formula>C30=""</formula>
    </cfRule>
  </conditionalFormatting>
  <conditionalFormatting sqref="B52:E63 B51:C51 H54:I63 J55:K63 L56:M63 N57:O63 P58:Q63 R59:S63 T60:U63 V61:W63 X62:Y63 Z63:AA63 F53:G63 Z82:AA82 F72:G82 H73:I82 J74:K82 L75:M82 N76:O82 P77:Q82 R78:S82 T79:U82 V80:W82 X81:Y82 B71:E82 B70:C70 B90:E101 B89:C89 H92:I101 J93:K101 L94:M101 N95:O101 P96:Q101 R97:S101 T98:U101 V99:W101 X100:Y101 Z101:AA101 F91:G101 Z120:AA120 F110:G120 H111:I120 J112:K120 L113:M120 N114:O120 P115:Q120 R116:S120 T117:U120 V118:W120 X119:Y120 B109:E120 B108:C108 B33:E44 B32:C32 H35:I44 J36:K44 L37:M44 N38:O44 P39:Q44 R40:S44 T41:U44 V42:W44 X43:Y44 Z44:AA44 F34:G44">
    <cfRule type="expression" dxfId="558" priority="2" stopIfTrue="1">
      <formula>AND($A32&lt;&gt;"",$A33="")</formula>
    </cfRule>
    <cfRule type="expression" dxfId="557" priority="3" stopIfTrue="1">
      <formula>$A32=""</formula>
    </cfRule>
  </conditionalFormatting>
  <conditionalFormatting sqref="B50 D50:D51 F50:F52 H50:H53 J50:J54 L50:L55 N50:N56 P50:P57 R50:R58 T50:T59 V50:V60 X50:X61 Z50:Z62 AB50:AB63">
    <cfRule type="expression" dxfId="556" priority="4" stopIfTrue="1">
      <formula>AND(OR($A50="",C$49=""),$AE50&lt;&gt;"")</formula>
    </cfRule>
    <cfRule type="expression" dxfId="555" priority="5" stopIfTrue="1">
      <formula>OR($A50="",C$49="")</formula>
    </cfRule>
  </conditionalFormatting>
  <conditionalFormatting sqref="C50 E50:E51 G50:G52 I50:I53 K50:K54 M50:M55 O50:O56 Q50:Q57 S50:S58 U50:U59 W50:W60 Y50:Y61 AA50:AA62 AC50:AC63 C88 E88:E89 G88:G90 I88:I91 K88:K92 M88:M93 O88:O94 Q88:Q95 S88:S96 U88:U97 W88:W98 Y88:Y99 AA88:AA100 AC88:AC101">
    <cfRule type="expression" dxfId="554" priority="6" stopIfTrue="1">
      <formula>AND(OR($A50="",C$49=""),$AE50&lt;&gt;"")</formula>
    </cfRule>
    <cfRule type="expression" dxfId="553" priority="7" stopIfTrue="1">
      <formula>C$49=""</formula>
    </cfRule>
  </conditionalFormatting>
  <conditionalFormatting sqref="B69 F69:F71 D69:D70 H69:H72 J69:J73 L69:L74 N69:N75 P69:P76 R69:R77 T69:T78 V69:V79 X69:X80 Z69:Z81 AB69:AB82 X118">
    <cfRule type="expression" dxfId="552" priority="8" stopIfTrue="1">
      <formula>AND(OR($A69="",C$68=""),$AE69&lt;&gt;"")</formula>
    </cfRule>
    <cfRule type="expression" dxfId="551" priority="9" stopIfTrue="1">
      <formula>OR($A69="",C$68="")</formula>
    </cfRule>
  </conditionalFormatting>
  <conditionalFormatting sqref="C69 G69:G71 E69:E70 I69:I72 K69:K73 M69:M74 O69:O75 Q69:Q76 S69:S77 U69:U78 W69:W79 Y69:Y80 AA69:AA81 AC69:AC82 C107 G107:G109 E107:E108 I107:I110 K107:K111 M107:M112 O107:O113 Q107:Q114 S107:S115 U107:U116 W107:W117 Y107:Y118 AA107:AA119 AC107:AC120">
    <cfRule type="expression" dxfId="550" priority="10" stopIfTrue="1">
      <formula>AND(OR($A69="",C$68=""),$AE69&lt;&gt;"")</formula>
    </cfRule>
    <cfRule type="expression" dxfId="549" priority="11" stopIfTrue="1">
      <formula>C$68=""</formula>
    </cfRule>
  </conditionalFormatting>
  <conditionalFormatting sqref="B88 D88:D89 F88:F90 H88:H91 J88:J92 L88:L93 N88:N94 P88:P95 R88:R96 T88:T97 V88:V98 X88:X99 Z88:Z100 AB88:AB101">
    <cfRule type="expression" dxfId="548" priority="12" stopIfTrue="1">
      <formula>AND(OR($A88="",C$87=""),$AE88&lt;&gt;"")</formula>
    </cfRule>
    <cfRule type="expression" dxfId="547" priority="13" stopIfTrue="1">
      <formula>OR($A88="",C$87="")</formula>
    </cfRule>
  </conditionalFormatting>
  <conditionalFormatting sqref="B107 D107:D108 F107:F109 H107:H110 J107:J111 L107:L112 N107:N113 P107:P114 R107:R115 T107:T116 V107:V117 X107:X117 Z107:Z119 AB107:AB120">
    <cfRule type="expression" dxfId="546" priority="14" stopIfTrue="1">
      <formula>AND(OR($A107="",C$106=""),$AE107&lt;&gt;"")</formula>
    </cfRule>
    <cfRule type="expression" dxfId="545" priority="15" stopIfTrue="1">
      <formula>OR($A107="",C$106="")</formula>
    </cfRule>
  </conditionalFormatting>
  <conditionalFormatting sqref="B31 D31:D32 R31:R39 AB31:AB44 Z31:Z43 X31:X42 V31:V41 T31:T40 P31:P38 N31:N37 L31:L36 J31:J35 H31:H34 F31:F33">
    <cfRule type="expression" dxfId="544" priority="16" stopIfTrue="1">
      <formula>AND(OR($A31="",C$30=""),$AE31&lt;&gt;"")</formula>
    </cfRule>
    <cfRule type="expression" dxfId="543" priority="17" stopIfTrue="1">
      <formula>OR($A31="",C$30="")</formula>
    </cfRule>
  </conditionalFormatting>
  <conditionalFormatting sqref="C31 E31:E32 S31:S39 AC31:AC44 AA31:AA43 Y31:Y42 W31:W41 U31:U40 Q31:Q38 O31:O37 M31:M36 K31:K35 I31:I34 G31:G33">
    <cfRule type="expression" dxfId="542" priority="18" stopIfTrue="1">
      <formula>AND(OR($A31="",C$30=""),$AE31&lt;&gt;"")</formula>
    </cfRule>
    <cfRule type="expression" dxfId="541" priority="19" stopIfTrue="1">
      <formula>C$30=""</formula>
    </cfRule>
  </conditionalFormatting>
  <conditionalFormatting sqref="A31:A45 A107:A121 AE107:AE120 B106:AC106 AE88:AE101 A88:A102 B87:AC87 A69:A83 B68:AC68 AE69:AE82 AE50:AE63 B49:AC49 A50:A64 B30:AC30 AE31:AE44">
    <cfRule type="cellIs" dxfId="540" priority="20" stopIfTrue="1" operator="equal">
      <formula>""</formula>
    </cfRule>
  </conditionalFormatting>
  <hyperlinks>
    <hyperlink ref="A1" location="Anagrafica!A1" display="Torna alla scheda Anagrafica" xr:uid="{00000000-0004-0000-4100-000000000000}"/>
  </hyperlinks>
  <pageMargins left="0.39370078740157483" right="0.39370078740157483" top="0.39370078740157483" bottom="0.78740157480314965" header="0.51181102362204722" footer="0.39370078740157483"/>
  <pageSetup paperSize="9" scale="42" orientation="portrait" r:id="rId1"/>
  <headerFooter alignWithMargins="0">
    <oddFooter>&amp;L&amp;"Arial Narrow,Normale"&amp;8&amp;D&amp;R&amp;"Arial Narrow,Normale"&amp;A</oddFoot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Foglio21">
    <tabColor indexed="17"/>
    <pageSetUpPr fitToPage="1"/>
  </sheetPr>
  <dimension ref="A1:AI123"/>
  <sheetViews>
    <sheetView showGridLines="0" view="pageBreakPreview" zoomScaleNormal="100" workbookViewId="0">
      <selection activeCell="U38" sqref="U38"/>
    </sheetView>
  </sheetViews>
  <sheetFormatPr defaultColWidth="9.140625" defaultRowHeight="12.75" x14ac:dyDescent="0.2"/>
  <cols>
    <col min="1" max="2" width="3.85546875" style="3" customWidth="1"/>
    <col min="3" max="3" width="3.85546875" style="5" bestFit="1" customWidth="1"/>
    <col min="4" max="4" width="3.140625" style="3" customWidth="1"/>
    <col min="5" max="31" width="3" style="3" customWidth="1"/>
    <col min="32" max="32" width="2.42578125" style="3" customWidth="1"/>
    <col min="33" max="33" width="3.5703125" style="26" customWidth="1"/>
    <col min="34" max="35" width="10.85546875" style="3" customWidth="1"/>
    <col min="36" max="40" width="3" style="3" customWidth="1"/>
    <col min="41" max="41" width="3.140625" style="3" customWidth="1"/>
    <col min="42" max="16384" width="9.140625" style="3"/>
  </cols>
  <sheetData>
    <row r="1" spans="1:35" ht="26.25" customHeight="1" x14ac:dyDescent="0.2">
      <c r="A1" s="353" t="s">
        <v>21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</row>
    <row r="2" spans="1:35" s="30" customFormat="1" ht="13.5" x14ac:dyDescent="0.25">
      <c r="A2" s="45" t="s">
        <v>16</v>
      </c>
      <c r="B2" s="46"/>
      <c r="C2" s="47"/>
      <c r="D2" s="48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9"/>
      <c r="AH2" s="49"/>
      <c r="AI2" s="49"/>
    </row>
    <row r="3" spans="1:35" s="31" customFormat="1" ht="13.5" x14ac:dyDescent="0.25">
      <c r="A3" s="50"/>
      <c r="B3" s="50"/>
      <c r="C3" s="51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</row>
    <row r="4" spans="1:35" s="9" customFormat="1" ht="6" customHeight="1" x14ac:dyDescent="0.3">
      <c r="A4" s="52"/>
      <c r="B4" s="52"/>
      <c r="C4" s="53"/>
      <c r="D4" s="54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</row>
    <row r="5" spans="1:35" s="9" customFormat="1" ht="39.75" customHeight="1" x14ac:dyDescent="0.3">
      <c r="A5" s="411" t="str">
        <f>IF(Anagrafica!A3&lt;&gt;"",Anagrafica!A3,"")</f>
        <v>CDC ___/______/______ ANNO_______ (agg. P se plurien.) 
TITOLO DEL CDC______________________________</v>
      </c>
      <c r="B5" s="411"/>
      <c r="C5" s="411"/>
      <c r="D5" s="411"/>
      <c r="E5" s="411"/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  <c r="Q5" s="411"/>
      <c r="R5" s="411"/>
      <c r="S5" s="411"/>
      <c r="T5" s="411"/>
      <c r="U5" s="411"/>
      <c r="V5" s="411"/>
      <c r="W5" s="411"/>
      <c r="X5" s="411"/>
      <c r="Y5" s="411"/>
      <c r="Z5" s="411"/>
      <c r="AA5" s="411"/>
      <c r="AB5" s="411"/>
      <c r="AC5" s="411"/>
      <c r="AD5" s="411"/>
      <c r="AE5" s="411"/>
      <c r="AF5" s="411"/>
      <c r="AG5" s="411"/>
      <c r="AH5" s="411"/>
      <c r="AI5" s="411"/>
    </row>
    <row r="6" spans="1:35" s="9" customFormat="1" ht="20.25" x14ac:dyDescent="0.3">
      <c r="A6" s="33"/>
      <c r="B6" s="33"/>
      <c r="C6" s="58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</row>
    <row r="7" spans="1:35" s="9" customFormat="1" ht="20.25" x14ac:dyDescent="0.3">
      <c r="C7" s="10"/>
      <c r="D7" s="11"/>
    </row>
    <row r="8" spans="1:35" s="1" customFormat="1" ht="18.75" x14ac:dyDescent="0.3">
      <c r="A8" s="354" t="str">
        <f>"Criterio: "&amp; Anagrafica!A71&amp;" - "&amp;Anagrafica!B71</f>
        <v xml:space="preserve">Criterio:  - </v>
      </c>
      <c r="B8" s="354"/>
      <c r="C8" s="354"/>
      <c r="D8" s="354"/>
      <c r="E8" s="354"/>
      <c r="F8" s="354"/>
      <c r="G8" s="354"/>
      <c r="H8" s="354"/>
      <c r="I8" s="354"/>
      <c r="J8" s="354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4"/>
      <c r="Y8" s="354"/>
      <c r="Z8" s="354"/>
      <c r="AA8" s="354"/>
      <c r="AB8" s="354"/>
      <c r="AC8" s="354"/>
      <c r="AD8" s="354"/>
      <c r="AE8" s="354"/>
      <c r="AF8" s="354"/>
      <c r="AG8" s="354"/>
      <c r="AH8" s="65" t="s">
        <v>3</v>
      </c>
      <c r="AI8" s="80" t="str">
        <f>IF(+Anagrafica!C71&lt;&gt;"",Anagrafica!C71,"")</f>
        <v/>
      </c>
    </row>
    <row r="9" spans="1:35" s="1" customFormat="1" ht="24" customHeight="1" x14ac:dyDescent="0.3">
      <c r="A9" s="416"/>
      <c r="B9" s="416"/>
      <c r="C9" s="416"/>
      <c r="D9" s="416"/>
      <c r="E9" s="416"/>
      <c r="F9" s="416"/>
      <c r="G9" s="416"/>
      <c r="H9" s="416"/>
      <c r="I9" s="416"/>
      <c r="J9" s="416"/>
      <c r="K9" s="416"/>
      <c r="L9" s="416"/>
      <c r="M9" s="416"/>
      <c r="N9" s="416"/>
      <c r="O9" s="416"/>
      <c r="P9" s="416"/>
      <c r="Q9" s="416"/>
      <c r="R9" s="416"/>
      <c r="S9" s="416"/>
      <c r="T9" s="416"/>
      <c r="U9" s="416"/>
      <c r="V9" s="416"/>
      <c r="W9" s="416"/>
      <c r="X9" s="416"/>
      <c r="Y9" s="416"/>
      <c r="Z9" s="416"/>
      <c r="AA9" s="416"/>
      <c r="AB9" s="416"/>
      <c r="AC9" s="416"/>
      <c r="AD9" s="416"/>
      <c r="AE9" s="416"/>
      <c r="AF9" s="416"/>
      <c r="AG9" s="416"/>
      <c r="AH9" s="65"/>
      <c r="AI9" s="81"/>
    </row>
    <row r="10" spans="1:35" ht="18" x14ac:dyDescent="0.25">
      <c r="B10" s="1"/>
      <c r="D10" s="1"/>
      <c r="AB10" s="4"/>
      <c r="AC10" s="4"/>
      <c r="AD10" s="4"/>
      <c r="AE10" s="4"/>
    </row>
    <row r="11" spans="1:35" ht="29.25" customHeight="1" x14ac:dyDescent="0.2">
      <c r="A11" s="385" t="s">
        <v>17</v>
      </c>
      <c r="B11" s="385"/>
      <c r="C11" s="385"/>
      <c r="D11" s="385"/>
      <c r="E11" s="385"/>
      <c r="F11" s="385"/>
      <c r="G11" s="385"/>
      <c r="H11" s="385"/>
      <c r="I11" s="385"/>
      <c r="J11" s="385"/>
      <c r="K11" s="385"/>
      <c r="L11" s="385"/>
      <c r="M11" s="385"/>
      <c r="N11" s="385"/>
      <c r="O11" s="385"/>
      <c r="P11" s="385"/>
      <c r="Q11" s="385"/>
      <c r="R11" s="385"/>
      <c r="S11" s="385"/>
      <c r="T11" s="385" t="s">
        <v>23</v>
      </c>
      <c r="U11" s="385"/>
      <c r="V11" s="385"/>
      <c r="W11" s="385"/>
      <c r="X11" s="385" t="s">
        <v>25</v>
      </c>
      <c r="Y11" s="385"/>
      <c r="Z11" s="385"/>
      <c r="AA11" s="385"/>
      <c r="AB11" s="385" t="s">
        <v>24</v>
      </c>
      <c r="AC11" s="385"/>
      <c r="AD11" s="385"/>
      <c r="AE11" s="385"/>
      <c r="AF11" s="26"/>
      <c r="AI11" s="21" t="s">
        <v>19</v>
      </c>
    </row>
    <row r="12" spans="1:35" ht="16.5" x14ac:dyDescent="0.3">
      <c r="A12" s="61" t="str">
        <f>IF($AI$8&lt;&gt;"",IF(Anagrafica!A99&lt;&gt;"",Anagrafica!A99,""),"")</f>
        <v/>
      </c>
      <c r="B12" s="409" t="str">
        <f>IF(A12&lt;&gt;"",IF(Anagrafica!B99&lt;&gt;"",Anagrafica!B99,""),"")</f>
        <v/>
      </c>
      <c r="C12" s="409"/>
      <c r="D12" s="409"/>
      <c r="E12" s="409"/>
      <c r="F12" s="409"/>
      <c r="G12" s="409"/>
      <c r="H12" s="409"/>
      <c r="I12" s="409"/>
      <c r="J12" s="409"/>
      <c r="K12" s="409"/>
      <c r="L12" s="409"/>
      <c r="M12" s="409"/>
      <c r="N12" s="409"/>
      <c r="O12" s="409"/>
      <c r="P12" s="409"/>
      <c r="Q12" s="409"/>
      <c r="R12" s="409"/>
      <c r="S12" s="410"/>
      <c r="T12" s="372" t="str">
        <f>IF(A12&lt;&gt;"",IF(AI31&lt;&gt;"",AI31,0)+IF(AI50&lt;&gt;"",AI50,0)+IF(AI69&lt;&gt;"",AI69,0)+IF(AI88&lt;&gt;"",AI88,0)+IF(AI107&lt;&gt;"",AI107,0),"")</f>
        <v/>
      </c>
      <c r="U12" s="373"/>
      <c r="V12" s="373"/>
      <c r="W12" s="373"/>
      <c r="X12" s="372" t="str">
        <f>IF(T12&lt;&gt;"",ROUND(T12/COUNTA(Anagrafica!$B$89:$C$93),3),"")</f>
        <v/>
      </c>
      <c r="Y12" s="373"/>
      <c r="Z12" s="373"/>
      <c r="AA12" s="390"/>
      <c r="AB12" s="372" t="str">
        <f>IF(T12="","",IF(T12&gt;0,ROUND(X12/LARGE($X$12:$AA$26,1),3),0))</f>
        <v/>
      </c>
      <c r="AC12" s="373"/>
      <c r="AD12" s="373"/>
      <c r="AE12" s="390"/>
      <c r="AF12" s="94"/>
      <c r="AG12" s="94"/>
      <c r="AH12" s="95"/>
      <c r="AI12" s="85" t="str">
        <f t="shared" ref="AI12:AI26" si="0">IF(AB12&lt;&gt;"",IF(AB12&gt;0,ROUND(AB12*IF($AI$9&lt;&gt;"",$AI$9,$AI$8),3),0),"")</f>
        <v/>
      </c>
    </row>
    <row r="13" spans="1:35" ht="16.5" x14ac:dyDescent="0.3">
      <c r="A13" s="62" t="str">
        <f>IF($AI$8&lt;&gt;"",IF(Anagrafica!A100&lt;&gt;"",Anagrafica!A100,""),"")</f>
        <v/>
      </c>
      <c r="B13" s="374" t="str">
        <f>IF(A13&lt;&gt;"",IF(Anagrafica!B100&lt;&gt;"",Anagrafica!B100,""),"")</f>
        <v/>
      </c>
      <c r="C13" s="374"/>
      <c r="D13" s="374"/>
      <c r="E13" s="374"/>
      <c r="F13" s="374"/>
      <c r="G13" s="374"/>
      <c r="H13" s="374"/>
      <c r="I13" s="374"/>
      <c r="J13" s="374"/>
      <c r="K13" s="374"/>
      <c r="L13" s="374"/>
      <c r="M13" s="374"/>
      <c r="N13" s="374"/>
      <c r="O13" s="374"/>
      <c r="P13" s="374"/>
      <c r="Q13" s="374"/>
      <c r="R13" s="374"/>
      <c r="S13" s="376"/>
      <c r="T13" s="401" t="str">
        <f t="shared" ref="T13:T26" si="1">IF(A13&lt;&gt;"",IF(AI32&lt;&gt;"",AI32,0)+IF(AI51&lt;&gt;"",AI51,0)+IF(AI70&lt;&gt;"",AI70,0)+IF(AI89&lt;&gt;"",AI89,0)+IF(AI108&lt;&gt;"",AI108,0),"")</f>
        <v/>
      </c>
      <c r="U13" s="402"/>
      <c r="V13" s="402"/>
      <c r="W13" s="402"/>
      <c r="X13" s="401" t="str">
        <f>IF(T13&lt;&gt;"",ROUND(T13/COUNTA(Anagrafica!$B$89:$C$93),3),"")</f>
        <v/>
      </c>
      <c r="Y13" s="402"/>
      <c r="Z13" s="402"/>
      <c r="AA13" s="403"/>
      <c r="AB13" s="401" t="str">
        <f t="shared" ref="AB13:AB26" si="2">IF(T13="","",IF(T13&gt;0,ROUND(X13/LARGE($X$12:$AA$26,1),3),0))</f>
        <v/>
      </c>
      <c r="AC13" s="402"/>
      <c r="AD13" s="402"/>
      <c r="AE13" s="403"/>
      <c r="AF13" s="96"/>
      <c r="AG13" s="96"/>
      <c r="AH13" s="97"/>
      <c r="AI13" s="86" t="str">
        <f t="shared" si="0"/>
        <v/>
      </c>
    </row>
    <row r="14" spans="1:35" ht="16.5" x14ac:dyDescent="0.3">
      <c r="A14" s="62" t="str">
        <f>IF($AI$8&lt;&gt;"",IF(Anagrafica!A101&lt;&gt;"",Anagrafica!A101,""),"")</f>
        <v/>
      </c>
      <c r="B14" s="374" t="str">
        <f>IF(A14&lt;&gt;"",IF(Anagrafica!B101&lt;&gt;"",Anagrafica!B101,""),"")</f>
        <v/>
      </c>
      <c r="C14" s="374"/>
      <c r="D14" s="374"/>
      <c r="E14" s="374"/>
      <c r="F14" s="374"/>
      <c r="G14" s="374"/>
      <c r="H14" s="374"/>
      <c r="I14" s="374"/>
      <c r="J14" s="374"/>
      <c r="K14" s="374"/>
      <c r="L14" s="374"/>
      <c r="M14" s="374"/>
      <c r="N14" s="374"/>
      <c r="O14" s="374"/>
      <c r="P14" s="374"/>
      <c r="Q14" s="374"/>
      <c r="R14" s="374"/>
      <c r="S14" s="376"/>
      <c r="T14" s="401" t="str">
        <f t="shared" si="1"/>
        <v/>
      </c>
      <c r="U14" s="402"/>
      <c r="V14" s="402"/>
      <c r="W14" s="402"/>
      <c r="X14" s="401" t="str">
        <f>IF(T14&lt;&gt;"",ROUND(T14/COUNTA(Anagrafica!$B$89:$C$93),3),"")</f>
        <v/>
      </c>
      <c r="Y14" s="402"/>
      <c r="Z14" s="402"/>
      <c r="AA14" s="403"/>
      <c r="AB14" s="401" t="str">
        <f t="shared" si="2"/>
        <v/>
      </c>
      <c r="AC14" s="402"/>
      <c r="AD14" s="402"/>
      <c r="AE14" s="403"/>
      <c r="AF14" s="96"/>
      <c r="AG14" s="96"/>
      <c r="AH14" s="97"/>
      <c r="AI14" s="86" t="str">
        <f t="shared" si="0"/>
        <v/>
      </c>
    </row>
    <row r="15" spans="1:35" ht="16.5" x14ac:dyDescent="0.3">
      <c r="A15" s="62" t="str">
        <f>IF($AI$8&lt;&gt;"",IF(Anagrafica!A102&lt;&gt;"",Anagrafica!A102,""),"")</f>
        <v/>
      </c>
      <c r="B15" s="374" t="str">
        <f>IF(A15&lt;&gt;"",IF(Anagrafica!B102&lt;&gt;"",Anagrafica!B102,""),"")</f>
        <v/>
      </c>
      <c r="C15" s="374"/>
      <c r="D15" s="374"/>
      <c r="E15" s="374"/>
      <c r="F15" s="374"/>
      <c r="G15" s="374"/>
      <c r="H15" s="374"/>
      <c r="I15" s="374"/>
      <c r="J15" s="374"/>
      <c r="K15" s="374"/>
      <c r="L15" s="374"/>
      <c r="M15" s="374"/>
      <c r="N15" s="374"/>
      <c r="O15" s="374"/>
      <c r="P15" s="374"/>
      <c r="Q15" s="374"/>
      <c r="R15" s="374"/>
      <c r="S15" s="376"/>
      <c r="T15" s="401" t="str">
        <f t="shared" si="1"/>
        <v/>
      </c>
      <c r="U15" s="402"/>
      <c r="V15" s="402"/>
      <c r="W15" s="402"/>
      <c r="X15" s="401" t="str">
        <f>IF(T15&lt;&gt;"",ROUND(T15/COUNTA(Anagrafica!$B$89:$C$93),3),"")</f>
        <v/>
      </c>
      <c r="Y15" s="402"/>
      <c r="Z15" s="402"/>
      <c r="AA15" s="403"/>
      <c r="AB15" s="401" t="str">
        <f t="shared" si="2"/>
        <v/>
      </c>
      <c r="AC15" s="402"/>
      <c r="AD15" s="402"/>
      <c r="AE15" s="403"/>
      <c r="AF15" s="96"/>
      <c r="AG15" s="96"/>
      <c r="AH15" s="97"/>
      <c r="AI15" s="86" t="str">
        <f t="shared" si="0"/>
        <v/>
      </c>
    </row>
    <row r="16" spans="1:35" ht="16.5" x14ac:dyDescent="0.3">
      <c r="A16" s="62" t="str">
        <f>IF($AI$8&lt;&gt;"",IF(Anagrafica!A103&lt;&gt;"",Anagrafica!A103,""),"")</f>
        <v/>
      </c>
      <c r="B16" s="374" t="str">
        <f>IF(A16&lt;&gt;"",IF(Anagrafica!B103&lt;&gt;"",Anagrafica!B103,""),"")</f>
        <v/>
      </c>
      <c r="C16" s="374"/>
      <c r="D16" s="374"/>
      <c r="E16" s="374"/>
      <c r="F16" s="374"/>
      <c r="G16" s="374"/>
      <c r="H16" s="374"/>
      <c r="I16" s="374"/>
      <c r="J16" s="374"/>
      <c r="K16" s="374"/>
      <c r="L16" s="374"/>
      <c r="M16" s="374"/>
      <c r="N16" s="374"/>
      <c r="O16" s="374"/>
      <c r="P16" s="374"/>
      <c r="Q16" s="374"/>
      <c r="R16" s="374"/>
      <c r="S16" s="376"/>
      <c r="T16" s="401" t="str">
        <f t="shared" si="1"/>
        <v/>
      </c>
      <c r="U16" s="402"/>
      <c r="V16" s="402"/>
      <c r="W16" s="402"/>
      <c r="X16" s="401" t="str">
        <f>IF(T16&lt;&gt;"",ROUND(T16/COUNTA(Anagrafica!$B$89:$C$93),3),"")</f>
        <v/>
      </c>
      <c r="Y16" s="402"/>
      <c r="Z16" s="402"/>
      <c r="AA16" s="403"/>
      <c r="AB16" s="401" t="str">
        <f t="shared" si="2"/>
        <v/>
      </c>
      <c r="AC16" s="402"/>
      <c r="AD16" s="402"/>
      <c r="AE16" s="403"/>
      <c r="AF16" s="96"/>
      <c r="AG16" s="96"/>
      <c r="AH16" s="97"/>
      <c r="AI16" s="86" t="str">
        <f t="shared" si="0"/>
        <v/>
      </c>
    </row>
    <row r="17" spans="1:35" ht="16.5" x14ac:dyDescent="0.3">
      <c r="A17" s="62" t="str">
        <f>IF($AI$8&lt;&gt;"",IF(Anagrafica!A104&lt;&gt;"",Anagrafica!A104,""),"")</f>
        <v/>
      </c>
      <c r="B17" s="374" t="str">
        <f>IF(A17&lt;&gt;"",IF(Anagrafica!B104&lt;&gt;"",Anagrafica!B104,""),"")</f>
        <v/>
      </c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4"/>
      <c r="N17" s="374"/>
      <c r="O17" s="374"/>
      <c r="P17" s="374"/>
      <c r="Q17" s="374"/>
      <c r="R17" s="374"/>
      <c r="S17" s="376"/>
      <c r="T17" s="401" t="str">
        <f t="shared" si="1"/>
        <v/>
      </c>
      <c r="U17" s="402"/>
      <c r="V17" s="402"/>
      <c r="W17" s="402"/>
      <c r="X17" s="401" t="str">
        <f>IF(T17&lt;&gt;"",ROUND(T17/COUNTA(Anagrafica!$B$89:$C$93),3),"")</f>
        <v/>
      </c>
      <c r="Y17" s="402"/>
      <c r="Z17" s="402"/>
      <c r="AA17" s="403"/>
      <c r="AB17" s="401" t="str">
        <f t="shared" si="2"/>
        <v/>
      </c>
      <c r="AC17" s="402"/>
      <c r="AD17" s="402"/>
      <c r="AE17" s="403"/>
      <c r="AF17" s="96"/>
      <c r="AG17" s="96"/>
      <c r="AH17" s="97"/>
      <c r="AI17" s="86" t="str">
        <f t="shared" si="0"/>
        <v/>
      </c>
    </row>
    <row r="18" spans="1:35" ht="16.5" x14ac:dyDescent="0.3">
      <c r="A18" s="62" t="str">
        <f>IF($AI$8&lt;&gt;"",IF(Anagrafica!A105&lt;&gt;"",Anagrafica!A105,""),"")</f>
        <v/>
      </c>
      <c r="B18" s="374" t="str">
        <f>IF(A18&lt;&gt;"",IF(Anagrafica!B105&lt;&gt;"",Anagrafica!B105,""),"")</f>
        <v/>
      </c>
      <c r="C18" s="374"/>
      <c r="D18" s="374"/>
      <c r="E18" s="374"/>
      <c r="F18" s="374"/>
      <c r="G18" s="374"/>
      <c r="H18" s="374"/>
      <c r="I18" s="374"/>
      <c r="J18" s="374"/>
      <c r="K18" s="374"/>
      <c r="L18" s="374"/>
      <c r="M18" s="374"/>
      <c r="N18" s="374"/>
      <c r="O18" s="374"/>
      <c r="P18" s="374"/>
      <c r="Q18" s="374"/>
      <c r="R18" s="374"/>
      <c r="S18" s="376"/>
      <c r="T18" s="401" t="str">
        <f t="shared" si="1"/>
        <v/>
      </c>
      <c r="U18" s="402"/>
      <c r="V18" s="402"/>
      <c r="W18" s="402"/>
      <c r="X18" s="401" t="str">
        <f>IF(T18&lt;&gt;"",ROUND(T18/COUNTA(Anagrafica!$B$89:$C$93),3),"")</f>
        <v/>
      </c>
      <c r="Y18" s="402"/>
      <c r="Z18" s="402"/>
      <c r="AA18" s="403"/>
      <c r="AB18" s="401" t="str">
        <f t="shared" si="2"/>
        <v/>
      </c>
      <c r="AC18" s="402"/>
      <c r="AD18" s="402"/>
      <c r="AE18" s="403"/>
      <c r="AF18" s="96"/>
      <c r="AG18" s="96"/>
      <c r="AH18" s="97"/>
      <c r="AI18" s="86" t="str">
        <f t="shared" si="0"/>
        <v/>
      </c>
    </row>
    <row r="19" spans="1:35" ht="16.5" x14ac:dyDescent="0.3">
      <c r="A19" s="62" t="str">
        <f>IF($AI$8&lt;&gt;"",IF(Anagrafica!A106&lt;&gt;"",Anagrafica!A106,""),"")</f>
        <v/>
      </c>
      <c r="B19" s="374" t="str">
        <f>IF(A19&lt;&gt;"",IF(Anagrafica!B106&lt;&gt;"",Anagrafica!B106,""),"")</f>
        <v/>
      </c>
      <c r="C19" s="374"/>
      <c r="D19" s="374"/>
      <c r="E19" s="374"/>
      <c r="F19" s="374"/>
      <c r="G19" s="374"/>
      <c r="H19" s="374"/>
      <c r="I19" s="374"/>
      <c r="J19" s="374"/>
      <c r="K19" s="374"/>
      <c r="L19" s="374"/>
      <c r="M19" s="374"/>
      <c r="N19" s="374"/>
      <c r="O19" s="374"/>
      <c r="P19" s="374"/>
      <c r="Q19" s="374"/>
      <c r="R19" s="374"/>
      <c r="S19" s="376"/>
      <c r="T19" s="401" t="str">
        <f t="shared" si="1"/>
        <v/>
      </c>
      <c r="U19" s="402"/>
      <c r="V19" s="402"/>
      <c r="W19" s="402"/>
      <c r="X19" s="401" t="str">
        <f>IF(T19&lt;&gt;"",ROUND(T19/COUNTA(Anagrafica!$B$89:$C$93),3),"")</f>
        <v/>
      </c>
      <c r="Y19" s="402"/>
      <c r="Z19" s="402"/>
      <c r="AA19" s="403"/>
      <c r="AB19" s="401" t="str">
        <f t="shared" si="2"/>
        <v/>
      </c>
      <c r="AC19" s="402"/>
      <c r="AD19" s="402"/>
      <c r="AE19" s="403"/>
      <c r="AF19" s="96"/>
      <c r="AG19" s="96"/>
      <c r="AH19" s="97"/>
      <c r="AI19" s="86" t="str">
        <f t="shared" si="0"/>
        <v/>
      </c>
    </row>
    <row r="20" spans="1:35" ht="16.5" x14ac:dyDescent="0.3">
      <c r="A20" s="62" t="str">
        <f>IF($AI$8&lt;&gt;"",IF(Anagrafica!A107&lt;&gt;"",Anagrafica!A107,""),"")</f>
        <v/>
      </c>
      <c r="B20" s="374" t="str">
        <f>IF(A20&lt;&gt;"",IF(Anagrafica!B107&lt;&gt;"",Anagrafica!B107,""),"")</f>
        <v/>
      </c>
      <c r="C20" s="374"/>
      <c r="D20" s="374"/>
      <c r="E20" s="374"/>
      <c r="F20" s="374"/>
      <c r="G20" s="374"/>
      <c r="H20" s="374"/>
      <c r="I20" s="374"/>
      <c r="J20" s="374"/>
      <c r="K20" s="374"/>
      <c r="L20" s="374"/>
      <c r="M20" s="374"/>
      <c r="N20" s="374"/>
      <c r="O20" s="374"/>
      <c r="P20" s="374"/>
      <c r="Q20" s="374"/>
      <c r="R20" s="374"/>
      <c r="S20" s="376"/>
      <c r="T20" s="401" t="str">
        <f t="shared" si="1"/>
        <v/>
      </c>
      <c r="U20" s="402"/>
      <c r="V20" s="402"/>
      <c r="W20" s="402"/>
      <c r="X20" s="401" t="str">
        <f>IF(T20&lt;&gt;"",ROUND(T20/COUNTA(Anagrafica!$B$89:$C$93),3),"")</f>
        <v/>
      </c>
      <c r="Y20" s="402"/>
      <c r="Z20" s="402"/>
      <c r="AA20" s="403"/>
      <c r="AB20" s="401" t="str">
        <f t="shared" si="2"/>
        <v/>
      </c>
      <c r="AC20" s="402"/>
      <c r="AD20" s="402"/>
      <c r="AE20" s="403"/>
      <c r="AF20" s="96"/>
      <c r="AG20" s="96"/>
      <c r="AH20" s="97"/>
      <c r="AI20" s="86" t="str">
        <f t="shared" si="0"/>
        <v/>
      </c>
    </row>
    <row r="21" spans="1:35" ht="16.5" x14ac:dyDescent="0.3">
      <c r="A21" s="62" t="str">
        <f>IF($AI$8&lt;&gt;"",IF(Anagrafica!A108&lt;&gt;"",Anagrafica!A108,""),"")</f>
        <v/>
      </c>
      <c r="B21" s="374" t="str">
        <f>IF(A21&lt;&gt;"",IF(Anagrafica!B108&lt;&gt;"",Anagrafica!B108,""),"")</f>
        <v/>
      </c>
      <c r="C21" s="374"/>
      <c r="D21" s="374"/>
      <c r="E21" s="374"/>
      <c r="F21" s="374"/>
      <c r="G21" s="374"/>
      <c r="H21" s="374"/>
      <c r="I21" s="374"/>
      <c r="J21" s="374"/>
      <c r="K21" s="374"/>
      <c r="L21" s="374"/>
      <c r="M21" s="374"/>
      <c r="N21" s="374"/>
      <c r="O21" s="374"/>
      <c r="P21" s="374"/>
      <c r="Q21" s="374"/>
      <c r="R21" s="374"/>
      <c r="S21" s="376"/>
      <c r="T21" s="401" t="str">
        <f t="shared" si="1"/>
        <v/>
      </c>
      <c r="U21" s="402"/>
      <c r="V21" s="402"/>
      <c r="W21" s="402"/>
      <c r="X21" s="401" t="str">
        <f>IF(T21&lt;&gt;"",ROUND(T21/COUNTA(Anagrafica!$B$89:$C$93),3),"")</f>
        <v/>
      </c>
      <c r="Y21" s="402"/>
      <c r="Z21" s="402"/>
      <c r="AA21" s="403"/>
      <c r="AB21" s="401" t="str">
        <f t="shared" si="2"/>
        <v/>
      </c>
      <c r="AC21" s="402"/>
      <c r="AD21" s="402"/>
      <c r="AE21" s="403"/>
      <c r="AF21" s="96"/>
      <c r="AG21" s="96"/>
      <c r="AH21" s="97"/>
      <c r="AI21" s="86" t="str">
        <f t="shared" si="0"/>
        <v/>
      </c>
    </row>
    <row r="22" spans="1:35" ht="16.5" x14ac:dyDescent="0.3">
      <c r="A22" s="62" t="str">
        <f>IF($AI$8&lt;&gt;"",IF(Anagrafica!A109&lt;&gt;"",Anagrafica!A109,""),"")</f>
        <v/>
      </c>
      <c r="B22" s="374" t="str">
        <f>IF(A22&lt;&gt;"",IF(Anagrafica!B109&lt;&gt;"",Anagrafica!B109,""),"")</f>
        <v/>
      </c>
      <c r="C22" s="374"/>
      <c r="D22" s="374"/>
      <c r="E22" s="374"/>
      <c r="F22" s="374"/>
      <c r="G22" s="374"/>
      <c r="H22" s="374"/>
      <c r="I22" s="374"/>
      <c r="J22" s="374"/>
      <c r="K22" s="374"/>
      <c r="L22" s="374"/>
      <c r="M22" s="374"/>
      <c r="N22" s="374"/>
      <c r="O22" s="374"/>
      <c r="P22" s="374"/>
      <c r="Q22" s="374"/>
      <c r="R22" s="374"/>
      <c r="S22" s="376"/>
      <c r="T22" s="401" t="str">
        <f t="shared" si="1"/>
        <v/>
      </c>
      <c r="U22" s="402"/>
      <c r="V22" s="402"/>
      <c r="W22" s="402"/>
      <c r="X22" s="401" t="str">
        <f>IF(T22&lt;&gt;"",ROUND(T22/COUNTA(Anagrafica!$B$89:$C$93),3),"")</f>
        <v/>
      </c>
      <c r="Y22" s="402"/>
      <c r="Z22" s="402"/>
      <c r="AA22" s="403"/>
      <c r="AB22" s="401" t="str">
        <f t="shared" si="2"/>
        <v/>
      </c>
      <c r="AC22" s="402"/>
      <c r="AD22" s="402"/>
      <c r="AE22" s="403"/>
      <c r="AF22" s="96"/>
      <c r="AG22" s="96"/>
      <c r="AH22" s="97"/>
      <c r="AI22" s="86" t="str">
        <f t="shared" si="0"/>
        <v/>
      </c>
    </row>
    <row r="23" spans="1:35" ht="16.5" x14ac:dyDescent="0.3">
      <c r="A23" s="62" t="str">
        <f>IF($AI$8&lt;&gt;"",IF(Anagrafica!A110&lt;&gt;"",Anagrafica!A110,""),"")</f>
        <v/>
      </c>
      <c r="B23" s="374" t="str">
        <f>IF(A23&lt;&gt;"",IF(Anagrafica!B110&lt;&gt;"",Anagrafica!B110,""),"")</f>
        <v/>
      </c>
      <c r="C23" s="374"/>
      <c r="D23" s="374"/>
      <c r="E23" s="374"/>
      <c r="F23" s="374"/>
      <c r="G23" s="374"/>
      <c r="H23" s="374"/>
      <c r="I23" s="374"/>
      <c r="J23" s="374"/>
      <c r="K23" s="374"/>
      <c r="L23" s="374"/>
      <c r="M23" s="374"/>
      <c r="N23" s="374"/>
      <c r="O23" s="374"/>
      <c r="P23" s="374"/>
      <c r="Q23" s="374"/>
      <c r="R23" s="374"/>
      <c r="S23" s="376"/>
      <c r="T23" s="401" t="str">
        <f t="shared" si="1"/>
        <v/>
      </c>
      <c r="U23" s="402"/>
      <c r="V23" s="402"/>
      <c r="W23" s="402"/>
      <c r="X23" s="401" t="str">
        <f>IF(T23&lt;&gt;"",ROUND(T23/COUNTA(Anagrafica!$B$89:$C$93),3),"")</f>
        <v/>
      </c>
      <c r="Y23" s="402"/>
      <c r="Z23" s="402"/>
      <c r="AA23" s="403"/>
      <c r="AB23" s="401" t="str">
        <f t="shared" si="2"/>
        <v/>
      </c>
      <c r="AC23" s="402"/>
      <c r="AD23" s="402"/>
      <c r="AE23" s="403"/>
      <c r="AF23" s="96"/>
      <c r="AG23" s="96"/>
      <c r="AH23" s="97"/>
      <c r="AI23" s="86" t="str">
        <f t="shared" si="0"/>
        <v/>
      </c>
    </row>
    <row r="24" spans="1:35" ht="16.5" x14ac:dyDescent="0.3">
      <c r="A24" s="62" t="str">
        <f>IF($AI$8&lt;&gt;"",IF(Anagrafica!A111&lt;&gt;"",Anagrafica!A111,""),"")</f>
        <v/>
      </c>
      <c r="B24" s="374" t="str">
        <f>IF(A24&lt;&gt;"",IF(Anagrafica!B111&lt;&gt;"",Anagrafica!B111,""),"")</f>
        <v/>
      </c>
      <c r="C24" s="374"/>
      <c r="D24" s="374"/>
      <c r="E24" s="374"/>
      <c r="F24" s="374"/>
      <c r="G24" s="374"/>
      <c r="H24" s="374"/>
      <c r="I24" s="374"/>
      <c r="J24" s="374"/>
      <c r="K24" s="374"/>
      <c r="L24" s="374"/>
      <c r="M24" s="374"/>
      <c r="N24" s="374"/>
      <c r="O24" s="374"/>
      <c r="P24" s="374"/>
      <c r="Q24" s="374"/>
      <c r="R24" s="374"/>
      <c r="S24" s="376"/>
      <c r="T24" s="401" t="str">
        <f t="shared" si="1"/>
        <v/>
      </c>
      <c r="U24" s="402"/>
      <c r="V24" s="402"/>
      <c r="W24" s="402"/>
      <c r="X24" s="401" t="str">
        <f>IF(T24&lt;&gt;"",ROUND(T24/COUNTA(Anagrafica!$B$89:$C$93),3),"")</f>
        <v/>
      </c>
      <c r="Y24" s="402"/>
      <c r="Z24" s="402"/>
      <c r="AA24" s="403"/>
      <c r="AB24" s="401" t="str">
        <f t="shared" si="2"/>
        <v/>
      </c>
      <c r="AC24" s="402"/>
      <c r="AD24" s="402"/>
      <c r="AE24" s="403"/>
      <c r="AF24" s="96"/>
      <c r="AG24" s="96"/>
      <c r="AH24" s="97"/>
      <c r="AI24" s="86" t="str">
        <f t="shared" si="0"/>
        <v/>
      </c>
    </row>
    <row r="25" spans="1:35" ht="16.5" x14ac:dyDescent="0.3">
      <c r="A25" s="62" t="str">
        <f>IF($AI$8&lt;&gt;"",IF(Anagrafica!A112&lt;&gt;"",Anagrafica!A112,""),"")</f>
        <v/>
      </c>
      <c r="B25" s="374" t="str">
        <f>IF(A25&lt;&gt;"",IF(Anagrafica!B112&lt;&gt;"",Anagrafica!B112,""),"")</f>
        <v/>
      </c>
      <c r="C25" s="374"/>
      <c r="D25" s="374"/>
      <c r="E25" s="374"/>
      <c r="F25" s="374"/>
      <c r="G25" s="374"/>
      <c r="H25" s="374"/>
      <c r="I25" s="374"/>
      <c r="J25" s="374"/>
      <c r="K25" s="374"/>
      <c r="L25" s="374"/>
      <c r="M25" s="374"/>
      <c r="N25" s="374"/>
      <c r="O25" s="374"/>
      <c r="P25" s="374"/>
      <c r="Q25" s="374"/>
      <c r="R25" s="374"/>
      <c r="S25" s="376"/>
      <c r="T25" s="401" t="str">
        <f t="shared" si="1"/>
        <v/>
      </c>
      <c r="U25" s="402"/>
      <c r="V25" s="402"/>
      <c r="W25" s="402"/>
      <c r="X25" s="401" t="str">
        <f>IF(T25&lt;&gt;"",ROUND(T25/COUNTA(Anagrafica!$B$89:$C$93),3),"")</f>
        <v/>
      </c>
      <c r="Y25" s="402"/>
      <c r="Z25" s="402"/>
      <c r="AA25" s="403"/>
      <c r="AB25" s="401" t="str">
        <f t="shared" si="2"/>
        <v/>
      </c>
      <c r="AC25" s="402"/>
      <c r="AD25" s="402"/>
      <c r="AE25" s="403"/>
      <c r="AF25" s="96"/>
      <c r="AG25" s="96"/>
      <c r="AH25" s="97"/>
      <c r="AI25" s="86" t="str">
        <f t="shared" si="0"/>
        <v/>
      </c>
    </row>
    <row r="26" spans="1:35" ht="16.5" x14ac:dyDescent="0.3">
      <c r="A26" s="63" t="str">
        <f>IF($AI$8&lt;&gt;"",IF(Anagrafica!A113&lt;&gt;"",Anagrafica!A113,""),"")</f>
        <v/>
      </c>
      <c r="B26" s="379" t="str">
        <f>IF(A26&lt;&gt;"",IF(Anagrafica!B113&lt;&gt;"",Anagrafica!B113,""),"")</f>
        <v/>
      </c>
      <c r="C26" s="379"/>
      <c r="D26" s="379"/>
      <c r="E26" s="379"/>
      <c r="F26" s="379"/>
      <c r="G26" s="379"/>
      <c r="H26" s="379"/>
      <c r="I26" s="379"/>
      <c r="J26" s="379"/>
      <c r="K26" s="379"/>
      <c r="L26" s="379"/>
      <c r="M26" s="379"/>
      <c r="N26" s="379"/>
      <c r="O26" s="379"/>
      <c r="P26" s="379"/>
      <c r="Q26" s="379"/>
      <c r="R26" s="379"/>
      <c r="S26" s="380"/>
      <c r="T26" s="407" t="str">
        <f t="shared" si="1"/>
        <v/>
      </c>
      <c r="U26" s="408"/>
      <c r="V26" s="408"/>
      <c r="W26" s="408"/>
      <c r="X26" s="404" t="str">
        <f>IF(T26&lt;&gt;"",ROUND(T26/COUNTA(Anagrafica!$B$89:$C$93),3),"")</f>
        <v/>
      </c>
      <c r="Y26" s="405"/>
      <c r="Z26" s="405"/>
      <c r="AA26" s="406"/>
      <c r="AB26" s="404" t="str">
        <f t="shared" si="2"/>
        <v/>
      </c>
      <c r="AC26" s="405"/>
      <c r="AD26" s="405"/>
      <c r="AE26" s="406"/>
      <c r="AF26" s="96"/>
      <c r="AG26" s="96"/>
      <c r="AH26" s="97"/>
      <c r="AI26" s="87" t="str">
        <f t="shared" si="0"/>
        <v/>
      </c>
    </row>
    <row r="27" spans="1:35" x14ac:dyDescent="0.2">
      <c r="A27" s="42"/>
      <c r="B27" s="42"/>
      <c r="C27" s="9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378"/>
      <c r="Q27" s="378"/>
      <c r="R27" s="378"/>
      <c r="S27" s="378"/>
      <c r="T27" s="400"/>
      <c r="U27" s="400"/>
      <c r="V27" s="400"/>
      <c r="W27" s="400"/>
      <c r="X27" s="42"/>
      <c r="Y27" s="42"/>
      <c r="Z27" s="42"/>
      <c r="AA27" s="42"/>
      <c r="AB27" s="26"/>
      <c r="AC27" s="26"/>
      <c r="AD27" s="26"/>
      <c r="AE27" s="26"/>
      <c r="AF27" s="104"/>
      <c r="AG27" s="104"/>
      <c r="AH27" s="103"/>
      <c r="AI27" s="42"/>
    </row>
    <row r="29" spans="1:35" ht="18.75" x14ac:dyDescent="0.3">
      <c r="A29" s="19" t="str">
        <f>IF(Anagrafica!A89&lt;&gt;"",Anagrafica!A89&amp;" - "&amp;Anagrafica!B89,"")</f>
        <v>1 - Commissario 1</v>
      </c>
      <c r="B29" s="20"/>
      <c r="D29" s="1"/>
    </row>
    <row r="30" spans="1:35" s="5" customFormat="1" ht="13.5" customHeight="1" x14ac:dyDescent="0.2">
      <c r="A30" s="4" t="s">
        <v>10</v>
      </c>
      <c r="C30" s="60" t="str">
        <f>$A$13</f>
        <v/>
      </c>
      <c r="E30" s="60" t="str">
        <f>+$A$14</f>
        <v/>
      </c>
      <c r="G30" s="60" t="str">
        <f>+$A$15</f>
        <v/>
      </c>
      <c r="I30" s="60" t="str">
        <f>+$A$16</f>
        <v/>
      </c>
      <c r="K30" s="60" t="str">
        <f>+$A$17</f>
        <v/>
      </c>
      <c r="M30" s="60" t="str">
        <f>+$A$18</f>
        <v/>
      </c>
      <c r="O30" s="60" t="str">
        <f>+$A$19</f>
        <v/>
      </c>
      <c r="Q30" s="60" t="str">
        <f>+$A$20</f>
        <v/>
      </c>
      <c r="S30" s="60" t="str">
        <f>+$A$21</f>
        <v/>
      </c>
      <c r="U30" s="60" t="str">
        <f>+$A$22</f>
        <v/>
      </c>
      <c r="W30" s="60" t="str">
        <f>+$A$23</f>
        <v/>
      </c>
      <c r="Y30" s="60" t="str">
        <f>+$A$24</f>
        <v/>
      </c>
      <c r="AA30" s="60" t="str">
        <f>+$A$25</f>
        <v/>
      </c>
      <c r="AC30" s="60" t="str">
        <f>+$A$26</f>
        <v/>
      </c>
      <c r="AE30" s="26"/>
      <c r="AG30" s="4" t="s">
        <v>10</v>
      </c>
      <c r="AH30" s="5" t="s">
        <v>1</v>
      </c>
      <c r="AI30" s="5" t="s">
        <v>0</v>
      </c>
    </row>
    <row r="31" spans="1:35" ht="13.5" x14ac:dyDescent="0.25">
      <c r="A31" s="59" t="str">
        <f>+$A$12</f>
        <v/>
      </c>
      <c r="B31" s="22"/>
      <c r="C31" s="23"/>
      <c r="D31" s="22"/>
      <c r="E31" s="23"/>
      <c r="F31" s="22"/>
      <c r="G31" s="23"/>
      <c r="H31" s="22"/>
      <c r="I31" s="23"/>
      <c r="J31" s="22"/>
      <c r="K31" s="23"/>
      <c r="L31" s="22"/>
      <c r="M31" s="23"/>
      <c r="N31" s="22"/>
      <c r="O31" s="23"/>
      <c r="P31" s="22"/>
      <c r="Q31" s="23"/>
      <c r="R31" s="22"/>
      <c r="S31" s="23"/>
      <c r="T31" s="22"/>
      <c r="U31" s="23"/>
      <c r="V31" s="22"/>
      <c r="W31" s="23"/>
      <c r="X31" s="22"/>
      <c r="Y31" s="23"/>
      <c r="Z31" s="22"/>
      <c r="AA31" s="23"/>
      <c r="AB31" s="22"/>
      <c r="AC31" s="23"/>
      <c r="AE31" s="29" t="str">
        <f t="shared" ref="AE31:AE44" si="3">IF(OR(A31="",AND(A31&lt;&gt;"",A32="")),"",SUM(B31,D31,F31,H31,J31,L31,N31,P31,R31,T31,V31,X31,Z31,AB31))</f>
        <v/>
      </c>
      <c r="AG31" s="6" t="str">
        <f>+$A$12</f>
        <v/>
      </c>
      <c r="AH31" s="6" t="str">
        <f>IF(A31&lt;&gt;"",AE31,"")</f>
        <v/>
      </c>
      <c r="AI31" s="105" t="str">
        <f>IF(AH31="","",IF(AH31&gt;0,ROUND(AH31/LARGE(AH31:AH45,1),3),0))</f>
        <v/>
      </c>
    </row>
    <row r="32" spans="1:35" ht="13.5" x14ac:dyDescent="0.25">
      <c r="A32" s="59" t="str">
        <f>+$A$13</f>
        <v/>
      </c>
      <c r="B32" s="24"/>
      <c r="C32" s="24"/>
      <c r="D32" s="22"/>
      <c r="E32" s="23"/>
      <c r="F32" s="22"/>
      <c r="G32" s="23"/>
      <c r="H32" s="22"/>
      <c r="I32" s="23"/>
      <c r="J32" s="22"/>
      <c r="K32" s="23"/>
      <c r="L32" s="22"/>
      <c r="M32" s="23"/>
      <c r="N32" s="22"/>
      <c r="O32" s="23"/>
      <c r="P32" s="22"/>
      <c r="Q32" s="23"/>
      <c r="R32" s="22"/>
      <c r="S32" s="23"/>
      <c r="T32" s="22"/>
      <c r="U32" s="23"/>
      <c r="V32" s="22"/>
      <c r="W32" s="23"/>
      <c r="X32" s="22"/>
      <c r="Y32" s="23"/>
      <c r="Z32" s="22"/>
      <c r="AA32" s="23"/>
      <c r="AB32" s="22"/>
      <c r="AC32" s="23"/>
      <c r="AE32" s="29" t="str">
        <f t="shared" si="3"/>
        <v/>
      </c>
      <c r="AG32" s="7" t="str">
        <f>+$A$13</f>
        <v/>
      </c>
      <c r="AH32" s="7" t="str">
        <f>IF(A32&lt;&gt;"",IF(AE32&lt;&gt;"",AE32,0)+IF(C46&lt;&gt;"",C46,0),"")</f>
        <v/>
      </c>
      <c r="AI32" s="106" t="str">
        <f>IF(AH32="","",IF(AH32&gt;0,ROUND(AH32/LARGE(AH31:AH45,1),3),0))</f>
        <v/>
      </c>
    </row>
    <row r="33" spans="1:35" ht="13.5" x14ac:dyDescent="0.25">
      <c r="A33" s="59" t="str">
        <f>+$A$14</f>
        <v/>
      </c>
      <c r="B33" s="24"/>
      <c r="C33" s="24"/>
      <c r="D33" s="24"/>
      <c r="E33" s="24"/>
      <c r="F33" s="22"/>
      <c r="G33" s="23"/>
      <c r="H33" s="22"/>
      <c r="I33" s="23"/>
      <c r="J33" s="22"/>
      <c r="K33" s="23"/>
      <c r="L33" s="22"/>
      <c r="M33" s="23"/>
      <c r="N33" s="22"/>
      <c r="O33" s="23"/>
      <c r="P33" s="22"/>
      <c r="Q33" s="23"/>
      <c r="R33" s="22"/>
      <c r="S33" s="23"/>
      <c r="T33" s="22"/>
      <c r="U33" s="23"/>
      <c r="V33" s="22"/>
      <c r="W33" s="23"/>
      <c r="X33" s="22"/>
      <c r="Y33" s="23"/>
      <c r="Z33" s="22"/>
      <c r="AA33" s="23"/>
      <c r="AB33" s="22"/>
      <c r="AC33" s="23"/>
      <c r="AE33" s="29" t="str">
        <f t="shared" si="3"/>
        <v/>
      </c>
      <c r="AG33" s="7" t="str">
        <f>+$A$14</f>
        <v/>
      </c>
      <c r="AH33" s="7" t="str">
        <f>IF(A33&lt;&gt;"",IF(AE33&lt;&gt;"",AE33,0)+IF(E46&lt;&gt;"",E46,0),"")</f>
        <v/>
      </c>
      <c r="AI33" s="106" t="str">
        <f>IF(AH33="","",IF(AH33&gt;0,ROUND(AH33/LARGE(AH31:AH45,1),3),0))</f>
        <v/>
      </c>
    </row>
    <row r="34" spans="1:35" ht="13.5" x14ac:dyDescent="0.25">
      <c r="A34" s="59" t="str">
        <f>+$A$15</f>
        <v/>
      </c>
      <c r="B34" s="24"/>
      <c r="C34" s="24"/>
      <c r="D34" s="24"/>
      <c r="E34" s="24"/>
      <c r="F34" s="24"/>
      <c r="G34" s="24"/>
      <c r="H34" s="22"/>
      <c r="I34" s="23"/>
      <c r="J34" s="22"/>
      <c r="K34" s="23"/>
      <c r="L34" s="22"/>
      <c r="M34" s="23"/>
      <c r="N34" s="22"/>
      <c r="O34" s="23"/>
      <c r="P34" s="22"/>
      <c r="Q34" s="23"/>
      <c r="R34" s="22"/>
      <c r="S34" s="23"/>
      <c r="T34" s="22"/>
      <c r="U34" s="23"/>
      <c r="V34" s="22"/>
      <c r="W34" s="23"/>
      <c r="X34" s="22"/>
      <c r="Y34" s="23"/>
      <c r="Z34" s="22"/>
      <c r="AA34" s="23"/>
      <c r="AB34" s="22"/>
      <c r="AC34" s="23"/>
      <c r="AE34" s="29" t="str">
        <f t="shared" si="3"/>
        <v/>
      </c>
      <c r="AG34" s="7" t="str">
        <f>+$A$15</f>
        <v/>
      </c>
      <c r="AH34" s="7" t="str">
        <f>IF(A34&lt;&gt;"",IF(AE34&lt;&gt;"",AE34,0)+IF(G46&lt;&gt;"",G46,0),"")</f>
        <v/>
      </c>
      <c r="AI34" s="106" t="str">
        <f>IF(AH34="","",IF(AH34&gt;0,ROUND(AH34/LARGE(AH31:AH45,1),3),0))</f>
        <v/>
      </c>
    </row>
    <row r="35" spans="1:35" ht="13.5" x14ac:dyDescent="0.25">
      <c r="A35" s="59" t="str">
        <f>+$A$16</f>
        <v/>
      </c>
      <c r="B35" s="24"/>
      <c r="C35" s="24"/>
      <c r="D35" s="24"/>
      <c r="E35" s="24"/>
      <c r="F35" s="24"/>
      <c r="G35" s="24"/>
      <c r="H35" s="24"/>
      <c r="I35" s="24"/>
      <c r="J35" s="22"/>
      <c r="K35" s="23"/>
      <c r="L35" s="22"/>
      <c r="M35" s="23"/>
      <c r="N35" s="22"/>
      <c r="O35" s="23"/>
      <c r="P35" s="22"/>
      <c r="Q35" s="23"/>
      <c r="R35" s="22"/>
      <c r="S35" s="23"/>
      <c r="T35" s="22"/>
      <c r="U35" s="23"/>
      <c r="V35" s="22"/>
      <c r="W35" s="23"/>
      <c r="X35" s="22"/>
      <c r="Y35" s="23"/>
      <c r="Z35" s="22"/>
      <c r="AA35" s="23"/>
      <c r="AB35" s="22"/>
      <c r="AC35" s="23"/>
      <c r="AE35" s="29" t="str">
        <f t="shared" si="3"/>
        <v/>
      </c>
      <c r="AG35" s="7" t="str">
        <f>+$A$16</f>
        <v/>
      </c>
      <c r="AH35" s="7" t="str">
        <f>IF(A35&lt;&gt;"",IF(AE35&lt;&gt;"",AE35,0)+IF(I46&lt;&gt;"",I46,0),"")</f>
        <v/>
      </c>
      <c r="AI35" s="106" t="str">
        <f>IF(AH35="","",IF(AH35&gt;0,ROUND(AH35/LARGE(AH31:AH45,1),3),0))</f>
        <v/>
      </c>
    </row>
    <row r="36" spans="1:35" ht="13.5" x14ac:dyDescent="0.25">
      <c r="A36" s="59" t="str">
        <f>+$A$17</f>
        <v/>
      </c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2"/>
      <c r="M36" s="23"/>
      <c r="N36" s="22"/>
      <c r="O36" s="23"/>
      <c r="P36" s="22"/>
      <c r="Q36" s="23"/>
      <c r="R36" s="22"/>
      <c r="S36" s="23"/>
      <c r="T36" s="22"/>
      <c r="U36" s="23"/>
      <c r="V36" s="22"/>
      <c r="W36" s="23"/>
      <c r="X36" s="22"/>
      <c r="Y36" s="23"/>
      <c r="Z36" s="22"/>
      <c r="AA36" s="23"/>
      <c r="AB36" s="22"/>
      <c r="AC36" s="23"/>
      <c r="AE36" s="29" t="str">
        <f t="shared" si="3"/>
        <v/>
      </c>
      <c r="AG36" s="7" t="str">
        <f>+$A$17</f>
        <v/>
      </c>
      <c r="AH36" s="7" t="str">
        <f>IF(A36&lt;&gt;"",IF(AE36&lt;&gt;"",AE36,0)+IF(K46&lt;&gt;"",K46,0),"")</f>
        <v/>
      </c>
      <c r="AI36" s="106" t="str">
        <f>IF(AH36="","",IF(AH36&gt;0,ROUND(AH36/LARGE(AH31:AH45,1),3),0))</f>
        <v/>
      </c>
    </row>
    <row r="37" spans="1:35" ht="13.5" x14ac:dyDescent="0.25">
      <c r="A37" s="59" t="str">
        <f>+$A$18</f>
        <v/>
      </c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2"/>
      <c r="O37" s="23"/>
      <c r="P37" s="22"/>
      <c r="Q37" s="23"/>
      <c r="R37" s="22"/>
      <c r="S37" s="23"/>
      <c r="T37" s="22"/>
      <c r="U37" s="23"/>
      <c r="V37" s="22"/>
      <c r="W37" s="23"/>
      <c r="X37" s="22"/>
      <c r="Y37" s="23"/>
      <c r="Z37" s="22"/>
      <c r="AA37" s="23"/>
      <c r="AB37" s="22"/>
      <c r="AC37" s="23"/>
      <c r="AE37" s="29" t="str">
        <f t="shared" si="3"/>
        <v/>
      </c>
      <c r="AG37" s="7" t="str">
        <f>+$A$18</f>
        <v/>
      </c>
      <c r="AH37" s="7" t="str">
        <f>IF(A37&lt;&gt;"",IF(AE37&lt;&gt;"",AE37,0)+IF(M46&lt;&gt;"",M46,0),"")</f>
        <v/>
      </c>
      <c r="AI37" s="106" t="str">
        <f>IF(AH37="","",IF(AH37&gt;0,ROUND(AH37/LARGE(AH31:AH45,1),3),0))</f>
        <v/>
      </c>
    </row>
    <row r="38" spans="1:35" ht="13.5" x14ac:dyDescent="0.25">
      <c r="A38" s="59" t="str">
        <f>+$A$19</f>
        <v/>
      </c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2"/>
      <c r="Q38" s="23"/>
      <c r="R38" s="22"/>
      <c r="S38" s="23"/>
      <c r="T38" s="22"/>
      <c r="U38" s="23"/>
      <c r="V38" s="22"/>
      <c r="W38" s="23"/>
      <c r="X38" s="22"/>
      <c r="Y38" s="23"/>
      <c r="Z38" s="22"/>
      <c r="AA38" s="23"/>
      <c r="AB38" s="22"/>
      <c r="AC38" s="23"/>
      <c r="AE38" s="29" t="str">
        <f t="shared" si="3"/>
        <v/>
      </c>
      <c r="AG38" s="7" t="str">
        <f>+$A$19</f>
        <v/>
      </c>
      <c r="AH38" s="7" t="str">
        <f>IF(A38&lt;&gt;"",IF(AE38&lt;&gt;"",AE38,0)+IF(O46&lt;&gt;"",O46,0),"")</f>
        <v/>
      </c>
      <c r="AI38" s="106" t="str">
        <f>IF(AH38="","",IF(AH38&gt;0,ROUND(AH38/LARGE(AH31:AH45,1),3),0))</f>
        <v/>
      </c>
    </row>
    <row r="39" spans="1:35" ht="13.5" x14ac:dyDescent="0.25">
      <c r="A39" s="59" t="str">
        <f>+$A$20</f>
        <v/>
      </c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2"/>
      <c r="S39" s="23"/>
      <c r="T39" s="22"/>
      <c r="U39" s="23"/>
      <c r="V39" s="22"/>
      <c r="W39" s="23"/>
      <c r="X39" s="22"/>
      <c r="Y39" s="23"/>
      <c r="Z39" s="22"/>
      <c r="AA39" s="23"/>
      <c r="AB39" s="22"/>
      <c r="AC39" s="23"/>
      <c r="AE39" s="29" t="str">
        <f t="shared" si="3"/>
        <v/>
      </c>
      <c r="AG39" s="7" t="str">
        <f>+$A$20</f>
        <v/>
      </c>
      <c r="AH39" s="7" t="str">
        <f>IF(A39&lt;&gt;"",IF(AE39&lt;&gt;"",AE39,0)+IF(Q46&lt;&gt;"",Q46,0),"")</f>
        <v/>
      </c>
      <c r="AI39" s="106" t="str">
        <f>IF(AH39="","",IF(AH39&gt;0,ROUND(AH39/LARGE(AH31:AH45,1),3),0))</f>
        <v/>
      </c>
    </row>
    <row r="40" spans="1:35" ht="13.5" x14ac:dyDescent="0.25">
      <c r="A40" s="59" t="str">
        <f>+$A$21</f>
        <v/>
      </c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2"/>
      <c r="U40" s="23"/>
      <c r="V40" s="22"/>
      <c r="W40" s="23"/>
      <c r="X40" s="22"/>
      <c r="Y40" s="23"/>
      <c r="Z40" s="22"/>
      <c r="AA40" s="23"/>
      <c r="AB40" s="22"/>
      <c r="AC40" s="23"/>
      <c r="AE40" s="29" t="str">
        <f t="shared" si="3"/>
        <v/>
      </c>
      <c r="AG40" s="7" t="str">
        <f>+$A$21</f>
        <v/>
      </c>
      <c r="AH40" s="7" t="str">
        <f>IF(A40&lt;&gt;"",IF(AE40&lt;&gt;"",AE40,0)+IF(S46&lt;&gt;"",S46,0),"")</f>
        <v/>
      </c>
      <c r="AI40" s="106" t="str">
        <f>IF(AH40="","",IF(AH40&gt;0,ROUND(AH40/LARGE(AH31:AH45,1),3),0))</f>
        <v/>
      </c>
    </row>
    <row r="41" spans="1:35" ht="13.5" x14ac:dyDescent="0.25">
      <c r="A41" s="59" t="str">
        <f>+$A$22</f>
        <v/>
      </c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2"/>
      <c r="W41" s="23"/>
      <c r="X41" s="22"/>
      <c r="Y41" s="23"/>
      <c r="Z41" s="22"/>
      <c r="AA41" s="23"/>
      <c r="AB41" s="22"/>
      <c r="AC41" s="23"/>
      <c r="AE41" s="29" t="str">
        <f t="shared" si="3"/>
        <v/>
      </c>
      <c r="AG41" s="7" t="str">
        <f>+$A$22</f>
        <v/>
      </c>
      <c r="AH41" s="7" t="str">
        <f>IF(A41&lt;&gt;"",IF(AE41&lt;&gt;"",AE41,0)+IF(U46&lt;&gt;"",U46,0),"")</f>
        <v/>
      </c>
      <c r="AI41" s="106" t="str">
        <f>IF(AH41="","",IF(AH41&gt;0,ROUND(AH41/LARGE(AH31:AH45,1),3),0))</f>
        <v/>
      </c>
    </row>
    <row r="42" spans="1:35" ht="13.5" x14ac:dyDescent="0.25">
      <c r="A42" s="59" t="str">
        <f>+$A$23</f>
        <v/>
      </c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2"/>
      <c r="Y42" s="23"/>
      <c r="Z42" s="22"/>
      <c r="AA42" s="23"/>
      <c r="AB42" s="22"/>
      <c r="AC42" s="23"/>
      <c r="AE42" s="29" t="str">
        <f t="shared" si="3"/>
        <v/>
      </c>
      <c r="AG42" s="7" t="str">
        <f>+$A$23</f>
        <v/>
      </c>
      <c r="AH42" s="7" t="str">
        <f>IF(A42&lt;&gt;"",IF(AE42&lt;&gt;"",AE42,0)+IF(W46&lt;&gt;"",W46,0),"")</f>
        <v/>
      </c>
      <c r="AI42" s="106" t="str">
        <f>IF(AH42="","",IF(AH42&gt;0,ROUND(AH42/LARGE(AH31:AH45,1),3),0))</f>
        <v/>
      </c>
    </row>
    <row r="43" spans="1:35" ht="13.5" x14ac:dyDescent="0.25">
      <c r="A43" s="59" t="str">
        <f>+$A$24</f>
        <v/>
      </c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2"/>
      <c r="AA43" s="23"/>
      <c r="AB43" s="22"/>
      <c r="AC43" s="23"/>
      <c r="AE43" s="29" t="str">
        <f t="shared" si="3"/>
        <v/>
      </c>
      <c r="AG43" s="7" t="str">
        <f>+$A$24</f>
        <v/>
      </c>
      <c r="AH43" s="7" t="str">
        <f>IF(A43&lt;&gt;"",IF(AE43&lt;&gt;"",AE43,0)+IF(Y46&lt;&gt;"",Y46,0),"")</f>
        <v/>
      </c>
      <c r="AI43" s="106" t="str">
        <f>IF(AH43="","",IF(AH43&gt;0,ROUND(AH43/LARGE(AH31:AH45,1),3),0))</f>
        <v/>
      </c>
    </row>
    <row r="44" spans="1:35" ht="13.5" x14ac:dyDescent="0.25">
      <c r="A44" s="59" t="str">
        <f>+$A$25</f>
        <v/>
      </c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2"/>
      <c r="AC44" s="23"/>
      <c r="AE44" s="29" t="str">
        <f t="shared" si="3"/>
        <v/>
      </c>
      <c r="AG44" s="7" t="str">
        <f>+$A$25</f>
        <v/>
      </c>
      <c r="AH44" s="7" t="str">
        <f>IF(A44&lt;&gt;"",IF(AE44&lt;&gt;"",AE44,0)+IF(AA46&lt;&gt;"",AA46,0),"")</f>
        <v/>
      </c>
      <c r="AI44" s="106" t="str">
        <f>IF(AH44="","",IF(AH44&gt;0,ROUND(AH44/LARGE(AH31:AH45,1),3),0))</f>
        <v/>
      </c>
    </row>
    <row r="45" spans="1:35" x14ac:dyDescent="0.2">
      <c r="A45" s="59" t="str">
        <f>+$A$26</f>
        <v/>
      </c>
      <c r="C45" s="3"/>
      <c r="AE45" s="26"/>
      <c r="AG45" s="40" t="str">
        <f>+$A$26</f>
        <v/>
      </c>
      <c r="AH45" s="40" t="str">
        <f>IF(A45&lt;&gt;"",IF(AE45&lt;&gt;"",AE45,0)+IF(AC46&lt;&gt;"",AC46,0),"")</f>
        <v/>
      </c>
      <c r="AI45" s="107" t="str">
        <f>IF(AH45="","",IF(AH45&gt;0,ROUND(AH45/LARGE(AH31:AH45,1),3),0))</f>
        <v/>
      </c>
    </row>
    <row r="46" spans="1:35" s="26" customFormat="1" x14ac:dyDescent="0.2">
      <c r="C46" s="27" t="str">
        <f>IF(C30="","",SUM(C31:C44))</f>
        <v/>
      </c>
      <c r="E46" s="27" t="str">
        <f>IF(E30="","",SUM(E31:E44))</f>
        <v/>
      </c>
      <c r="G46" s="27" t="str">
        <f>IF(G30="","",SUM(G31:G44))</f>
        <v/>
      </c>
      <c r="I46" s="27" t="str">
        <f>IF(I30="","",SUM(I31:I44))</f>
        <v/>
      </c>
      <c r="K46" s="27" t="str">
        <f>IF(K30="","",SUM(K31:K44))</f>
        <v/>
      </c>
      <c r="M46" s="27" t="str">
        <f>IF(M30="","",SUM(M31:M44))</f>
        <v/>
      </c>
      <c r="O46" s="27" t="str">
        <f>IF(O30="","",SUM(O31:O44))</f>
        <v/>
      </c>
      <c r="Q46" s="27" t="str">
        <f>IF(Q30="","",SUM(Q31:Q44))</f>
        <v/>
      </c>
      <c r="S46" s="27" t="str">
        <f>IF(S30="","",SUM(S31:S44))</f>
        <v/>
      </c>
      <c r="U46" s="27" t="str">
        <f>IF(U30="","",SUM(U31:U44))</f>
        <v/>
      </c>
      <c r="W46" s="27" t="str">
        <f>IF(W30="","",SUM(W31:W44))</f>
        <v/>
      </c>
      <c r="X46" s="27"/>
      <c r="Y46" s="27" t="str">
        <f>IF(Y30="","",SUM(Y31:Y44))</f>
        <v/>
      </c>
      <c r="AA46" s="27" t="str">
        <f>IF(AA30="","",SUM(AA31:AA44))</f>
        <v/>
      </c>
      <c r="AC46" s="27" t="str">
        <f>IF(AC30="","",SUM(AC31:AC44))</f>
        <v/>
      </c>
      <c r="AG46" s="41"/>
      <c r="AH46" s="93"/>
      <c r="AI46" s="41"/>
    </row>
    <row r="47" spans="1:35" ht="24" customHeight="1" x14ac:dyDescent="0.2">
      <c r="AC47" s="8" t="str">
        <f>"Firma ("&amp;Anagrafica!B89&amp;")"</f>
        <v>Firma (Commissario 1)</v>
      </c>
      <c r="AE47" s="88"/>
      <c r="AF47" s="88"/>
      <c r="AG47" s="89"/>
      <c r="AH47" s="88"/>
      <c r="AI47" s="88"/>
    </row>
    <row r="48" spans="1:35" ht="18.75" x14ac:dyDescent="0.3">
      <c r="A48" s="19" t="str">
        <f>IF(Anagrafica!A90&lt;&gt;"",Anagrafica!A90&amp;" - "&amp;Anagrafica!B90,"")</f>
        <v>2 - Commissario 2</v>
      </c>
      <c r="B48" s="20"/>
      <c r="D48" s="1"/>
      <c r="AE48" s="90"/>
      <c r="AF48" s="90"/>
      <c r="AG48" s="91"/>
      <c r="AH48" s="90"/>
      <c r="AI48" s="90"/>
    </row>
    <row r="49" spans="1:35" s="5" customFormat="1" ht="13.5" customHeight="1" x14ac:dyDescent="0.2">
      <c r="A49" s="4" t="s">
        <v>10</v>
      </c>
      <c r="C49" s="60" t="str">
        <f>$A$13</f>
        <v/>
      </c>
      <c r="E49" s="60" t="str">
        <f>+$A$14</f>
        <v/>
      </c>
      <c r="G49" s="60" t="str">
        <f>+$A$15</f>
        <v/>
      </c>
      <c r="I49" s="60" t="str">
        <f>+$A$16</f>
        <v/>
      </c>
      <c r="K49" s="60" t="str">
        <f>+$A$17</f>
        <v/>
      </c>
      <c r="M49" s="60" t="str">
        <f>+$A$18</f>
        <v/>
      </c>
      <c r="O49" s="60" t="str">
        <f>+$A$19</f>
        <v/>
      </c>
      <c r="Q49" s="60" t="str">
        <f>+$A$20</f>
        <v/>
      </c>
      <c r="S49" s="60" t="str">
        <f>+$A$21</f>
        <v/>
      </c>
      <c r="U49" s="60" t="str">
        <f>+$A$22</f>
        <v/>
      </c>
      <c r="W49" s="60" t="str">
        <f>+$A$23</f>
        <v/>
      </c>
      <c r="Y49" s="60" t="str">
        <f>+$A$24</f>
        <v/>
      </c>
      <c r="AA49" s="60" t="str">
        <f>+$A$25</f>
        <v/>
      </c>
      <c r="AC49" s="60" t="str">
        <f>+$A$26</f>
        <v/>
      </c>
      <c r="AE49" s="26"/>
      <c r="AG49" s="4" t="s">
        <v>10</v>
      </c>
      <c r="AH49" s="5" t="s">
        <v>1</v>
      </c>
      <c r="AI49" s="5" t="s">
        <v>0</v>
      </c>
    </row>
    <row r="50" spans="1:35" ht="13.5" x14ac:dyDescent="0.25">
      <c r="A50" s="59" t="str">
        <f>+$A$12</f>
        <v/>
      </c>
      <c r="B50" s="22"/>
      <c r="C50" s="23"/>
      <c r="D50" s="22"/>
      <c r="E50" s="23"/>
      <c r="F50" s="22"/>
      <c r="G50" s="23"/>
      <c r="H50" s="22"/>
      <c r="I50" s="23"/>
      <c r="J50" s="22"/>
      <c r="K50" s="23"/>
      <c r="L50" s="22"/>
      <c r="M50" s="23"/>
      <c r="N50" s="22"/>
      <c r="O50" s="23"/>
      <c r="P50" s="22"/>
      <c r="Q50" s="23"/>
      <c r="R50" s="22"/>
      <c r="S50" s="23"/>
      <c r="T50" s="22"/>
      <c r="U50" s="23"/>
      <c r="V50" s="22"/>
      <c r="W50" s="23"/>
      <c r="X50" s="22"/>
      <c r="Y50" s="23"/>
      <c r="Z50" s="22"/>
      <c r="AA50" s="23"/>
      <c r="AB50" s="22"/>
      <c r="AC50" s="23"/>
      <c r="AE50" s="29" t="str">
        <f t="shared" ref="AE50:AE63" si="4">IF(OR(A50="",AND(A50&lt;&gt;"",A51="")),"",SUM(B50,D50,F50,H50,J50,L50,N50,P50,R50,T50,V50,X50,Z50,AB50))</f>
        <v/>
      </c>
      <c r="AG50" s="6" t="str">
        <f>+$A$12</f>
        <v/>
      </c>
      <c r="AH50" s="6" t="str">
        <f>IF(A50&lt;&gt;"",AE50,"")</f>
        <v/>
      </c>
      <c r="AI50" s="105" t="str">
        <f>IF(AH50="","",IF(AH50&gt;0,ROUND(AH50/LARGE(AH50:AH64,1),3),0))</f>
        <v/>
      </c>
    </row>
    <row r="51" spans="1:35" ht="13.5" x14ac:dyDescent="0.25">
      <c r="A51" s="59" t="str">
        <f>+$A$13</f>
        <v/>
      </c>
      <c r="B51" s="24"/>
      <c r="C51" s="24"/>
      <c r="D51" s="22"/>
      <c r="E51" s="23"/>
      <c r="F51" s="22"/>
      <c r="G51" s="23"/>
      <c r="H51" s="22"/>
      <c r="I51" s="23"/>
      <c r="J51" s="22"/>
      <c r="K51" s="23"/>
      <c r="L51" s="22"/>
      <c r="M51" s="23"/>
      <c r="N51" s="22"/>
      <c r="O51" s="23"/>
      <c r="P51" s="22"/>
      <c r="Q51" s="23"/>
      <c r="R51" s="22"/>
      <c r="S51" s="23"/>
      <c r="T51" s="22"/>
      <c r="U51" s="23"/>
      <c r="V51" s="22"/>
      <c r="W51" s="23"/>
      <c r="X51" s="22"/>
      <c r="Y51" s="23"/>
      <c r="Z51" s="22"/>
      <c r="AA51" s="23"/>
      <c r="AB51" s="22"/>
      <c r="AC51" s="23"/>
      <c r="AE51" s="29" t="str">
        <f t="shared" si="4"/>
        <v/>
      </c>
      <c r="AG51" s="7" t="str">
        <f>+$A$13</f>
        <v/>
      </c>
      <c r="AH51" s="7" t="str">
        <f>IF(A51&lt;&gt;"",IF(AE51&lt;&gt;"",AE51,0)+IF(C65&lt;&gt;"",C65,0),"")</f>
        <v/>
      </c>
      <c r="AI51" s="106" t="str">
        <f>IF(AH51="","",IF(AH51&gt;0,ROUND(AH51/LARGE(AH50:AH64,1),3),0))</f>
        <v/>
      </c>
    </row>
    <row r="52" spans="1:35" ht="13.5" x14ac:dyDescent="0.25">
      <c r="A52" s="59" t="str">
        <f>+$A$14</f>
        <v/>
      </c>
      <c r="B52" s="24"/>
      <c r="C52" s="24"/>
      <c r="D52" s="24"/>
      <c r="E52" s="24"/>
      <c r="F52" s="22"/>
      <c r="G52" s="23"/>
      <c r="H52" s="22"/>
      <c r="I52" s="23"/>
      <c r="J52" s="22"/>
      <c r="K52" s="23"/>
      <c r="L52" s="22"/>
      <c r="M52" s="23"/>
      <c r="N52" s="22"/>
      <c r="O52" s="23"/>
      <c r="P52" s="22"/>
      <c r="Q52" s="23"/>
      <c r="R52" s="22"/>
      <c r="S52" s="23"/>
      <c r="T52" s="22"/>
      <c r="U52" s="23"/>
      <c r="V52" s="22"/>
      <c r="W52" s="23"/>
      <c r="X52" s="22"/>
      <c r="Y52" s="23"/>
      <c r="Z52" s="22"/>
      <c r="AA52" s="23"/>
      <c r="AB52" s="22"/>
      <c r="AC52" s="23"/>
      <c r="AE52" s="29" t="str">
        <f t="shared" si="4"/>
        <v/>
      </c>
      <c r="AG52" s="7" t="str">
        <f>+$A$14</f>
        <v/>
      </c>
      <c r="AH52" s="7" t="str">
        <f>IF(A52&lt;&gt;"",IF(AE52&lt;&gt;"",AE52,0)+IF(E65&lt;&gt;"",E65,0),"")</f>
        <v/>
      </c>
      <c r="AI52" s="106" t="str">
        <f>IF(AH52="","",IF(AH52&gt;0,ROUND(AH52/LARGE(AH50:AH64,1),3),0))</f>
        <v/>
      </c>
    </row>
    <row r="53" spans="1:35" ht="13.5" x14ac:dyDescent="0.25">
      <c r="A53" s="59" t="str">
        <f>+$A$15</f>
        <v/>
      </c>
      <c r="B53" s="24"/>
      <c r="C53" s="24"/>
      <c r="D53" s="24"/>
      <c r="E53" s="24"/>
      <c r="F53" s="24"/>
      <c r="G53" s="24"/>
      <c r="H53" s="22"/>
      <c r="I53" s="23"/>
      <c r="J53" s="22"/>
      <c r="K53" s="23"/>
      <c r="L53" s="22"/>
      <c r="M53" s="23"/>
      <c r="N53" s="22"/>
      <c r="O53" s="23"/>
      <c r="P53" s="22"/>
      <c r="Q53" s="23"/>
      <c r="R53" s="22"/>
      <c r="S53" s="23"/>
      <c r="T53" s="22"/>
      <c r="U53" s="23"/>
      <c r="V53" s="22"/>
      <c r="W53" s="23"/>
      <c r="X53" s="22"/>
      <c r="Y53" s="23"/>
      <c r="Z53" s="22"/>
      <c r="AA53" s="23"/>
      <c r="AB53" s="22"/>
      <c r="AC53" s="23"/>
      <c r="AE53" s="29" t="str">
        <f t="shared" si="4"/>
        <v/>
      </c>
      <c r="AG53" s="7" t="str">
        <f>+$A$15</f>
        <v/>
      </c>
      <c r="AH53" s="7" t="str">
        <f>IF(A53&lt;&gt;"",IF(AE53&lt;&gt;"",AE53,0)+IF(G65&lt;&gt;"",G65,0),"")</f>
        <v/>
      </c>
      <c r="AI53" s="106" t="str">
        <f>IF(AH53="","",IF(AH53&gt;0,ROUND(AH53/LARGE(AH50:AH64,1),3),0))</f>
        <v/>
      </c>
    </row>
    <row r="54" spans="1:35" ht="13.5" x14ac:dyDescent="0.25">
      <c r="A54" s="59" t="str">
        <f>+$A$16</f>
        <v/>
      </c>
      <c r="B54" s="24"/>
      <c r="C54" s="24"/>
      <c r="D54" s="24"/>
      <c r="E54" s="24"/>
      <c r="F54" s="24"/>
      <c r="G54" s="24"/>
      <c r="H54" s="24"/>
      <c r="I54" s="24"/>
      <c r="J54" s="22"/>
      <c r="K54" s="23"/>
      <c r="L54" s="22"/>
      <c r="M54" s="23"/>
      <c r="N54" s="22"/>
      <c r="O54" s="23"/>
      <c r="P54" s="22"/>
      <c r="Q54" s="23"/>
      <c r="R54" s="22"/>
      <c r="S54" s="23"/>
      <c r="T54" s="22"/>
      <c r="U54" s="23"/>
      <c r="V54" s="22"/>
      <c r="W54" s="23"/>
      <c r="X54" s="22"/>
      <c r="Y54" s="23"/>
      <c r="Z54" s="22"/>
      <c r="AA54" s="23"/>
      <c r="AB54" s="22"/>
      <c r="AC54" s="23"/>
      <c r="AE54" s="29" t="str">
        <f t="shared" si="4"/>
        <v/>
      </c>
      <c r="AG54" s="7" t="str">
        <f>+$A$16</f>
        <v/>
      </c>
      <c r="AH54" s="7" t="str">
        <f>IF(A54&lt;&gt;"",IF(AE54&lt;&gt;"",AE54,0)+IF(I65&lt;&gt;"",I65,0),"")</f>
        <v/>
      </c>
      <c r="AI54" s="106" t="str">
        <f>IF(AH54="","",IF(AH54&gt;0,ROUND(AH54/LARGE(AH50:AH64,1),3),0))</f>
        <v/>
      </c>
    </row>
    <row r="55" spans="1:35" ht="13.5" x14ac:dyDescent="0.25">
      <c r="A55" s="59" t="str">
        <f>+$A$17</f>
        <v/>
      </c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2"/>
      <c r="M55" s="23"/>
      <c r="N55" s="22"/>
      <c r="O55" s="23"/>
      <c r="P55" s="22"/>
      <c r="Q55" s="23"/>
      <c r="R55" s="22"/>
      <c r="S55" s="23"/>
      <c r="T55" s="22"/>
      <c r="U55" s="23"/>
      <c r="V55" s="22"/>
      <c r="W55" s="23"/>
      <c r="X55" s="22"/>
      <c r="Y55" s="23"/>
      <c r="Z55" s="22"/>
      <c r="AA55" s="23"/>
      <c r="AB55" s="22"/>
      <c r="AC55" s="23"/>
      <c r="AE55" s="29" t="str">
        <f t="shared" si="4"/>
        <v/>
      </c>
      <c r="AG55" s="7" t="str">
        <f>+$A$17</f>
        <v/>
      </c>
      <c r="AH55" s="7" t="str">
        <f>IF(A55&lt;&gt;"",IF(AE55&lt;&gt;"",AE55,0)+IF(K65&lt;&gt;"",K65,0),"")</f>
        <v/>
      </c>
      <c r="AI55" s="106" t="str">
        <f>IF(AH55="","",IF(AH55&gt;0,ROUND(AH55/LARGE(AH50:AH64,1),3),0))</f>
        <v/>
      </c>
    </row>
    <row r="56" spans="1:35" ht="13.5" x14ac:dyDescent="0.25">
      <c r="A56" s="59" t="str">
        <f>+$A$18</f>
        <v/>
      </c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2"/>
      <c r="O56" s="23"/>
      <c r="P56" s="22"/>
      <c r="Q56" s="23"/>
      <c r="R56" s="22"/>
      <c r="S56" s="23"/>
      <c r="T56" s="22"/>
      <c r="U56" s="23"/>
      <c r="V56" s="22"/>
      <c r="W56" s="23"/>
      <c r="X56" s="22"/>
      <c r="Y56" s="23"/>
      <c r="Z56" s="22"/>
      <c r="AA56" s="23"/>
      <c r="AB56" s="22"/>
      <c r="AC56" s="23"/>
      <c r="AE56" s="29" t="str">
        <f t="shared" si="4"/>
        <v/>
      </c>
      <c r="AG56" s="7" t="str">
        <f>+$A$18</f>
        <v/>
      </c>
      <c r="AH56" s="7" t="str">
        <f>IF(A56&lt;&gt;"",IF(AE56&lt;&gt;"",AE56,0)+IF(M65&lt;&gt;"",M65,0),"")</f>
        <v/>
      </c>
      <c r="AI56" s="106" t="str">
        <f>IF(AH56="","",IF(AH56&gt;0,ROUND(AH56/LARGE(AH50:AH64,1),3),0))</f>
        <v/>
      </c>
    </row>
    <row r="57" spans="1:35" ht="13.5" x14ac:dyDescent="0.25">
      <c r="A57" s="59" t="str">
        <f>+$A$19</f>
        <v/>
      </c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2"/>
      <c r="Q57" s="23"/>
      <c r="R57" s="22"/>
      <c r="S57" s="23"/>
      <c r="T57" s="22"/>
      <c r="U57" s="23"/>
      <c r="V57" s="22"/>
      <c r="W57" s="23"/>
      <c r="X57" s="22"/>
      <c r="Y57" s="23"/>
      <c r="Z57" s="22"/>
      <c r="AA57" s="23"/>
      <c r="AB57" s="22"/>
      <c r="AC57" s="23"/>
      <c r="AE57" s="29" t="str">
        <f t="shared" si="4"/>
        <v/>
      </c>
      <c r="AG57" s="7" t="str">
        <f>+$A$19</f>
        <v/>
      </c>
      <c r="AH57" s="7" t="str">
        <f>IF(A57&lt;&gt;"",IF(AE57&lt;&gt;"",AE57,0)+IF(O65&lt;&gt;"",O65,0),"")</f>
        <v/>
      </c>
      <c r="AI57" s="106" t="str">
        <f>IF(AH57="","",IF(AH57&gt;0,ROUND(AH57/LARGE(AH50:AH64,1),3),0))</f>
        <v/>
      </c>
    </row>
    <row r="58" spans="1:35" ht="13.5" x14ac:dyDescent="0.25">
      <c r="A58" s="59" t="str">
        <f>+$A$20</f>
        <v/>
      </c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2"/>
      <c r="S58" s="23"/>
      <c r="T58" s="22"/>
      <c r="U58" s="23"/>
      <c r="V58" s="22"/>
      <c r="W58" s="23"/>
      <c r="X58" s="22"/>
      <c r="Y58" s="23"/>
      <c r="Z58" s="22"/>
      <c r="AA58" s="23"/>
      <c r="AB58" s="22"/>
      <c r="AC58" s="23"/>
      <c r="AE58" s="29" t="str">
        <f t="shared" si="4"/>
        <v/>
      </c>
      <c r="AG58" s="7" t="str">
        <f>+$A$20</f>
        <v/>
      </c>
      <c r="AH58" s="7" t="str">
        <f>IF(A58&lt;&gt;"",IF(AE58&lt;&gt;"",AE58,0)+IF(Q65&lt;&gt;"",Q65,0),"")</f>
        <v/>
      </c>
      <c r="AI58" s="106" t="str">
        <f>IF(AH58="","",IF(AH58&gt;0,ROUND(AH58/LARGE(AH50:AH64,1),3),0))</f>
        <v/>
      </c>
    </row>
    <row r="59" spans="1:35" ht="13.5" x14ac:dyDescent="0.25">
      <c r="A59" s="59" t="str">
        <f>+$A$21</f>
        <v/>
      </c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2"/>
      <c r="U59" s="23"/>
      <c r="V59" s="22"/>
      <c r="W59" s="23"/>
      <c r="X59" s="22"/>
      <c r="Y59" s="23"/>
      <c r="Z59" s="22"/>
      <c r="AA59" s="23"/>
      <c r="AB59" s="22"/>
      <c r="AC59" s="23"/>
      <c r="AE59" s="29" t="str">
        <f t="shared" si="4"/>
        <v/>
      </c>
      <c r="AG59" s="7" t="str">
        <f>+$A$21</f>
        <v/>
      </c>
      <c r="AH59" s="7" t="str">
        <f>IF(A59&lt;&gt;"",IF(AE59&lt;&gt;"",AE59,0)+IF(S65&lt;&gt;"",S65,0),"")</f>
        <v/>
      </c>
      <c r="AI59" s="106" t="str">
        <f>IF(AH59="","",IF(AH59&gt;0,ROUND(AH59/LARGE(AH50:AH64,1),3),0))</f>
        <v/>
      </c>
    </row>
    <row r="60" spans="1:35" ht="13.5" x14ac:dyDescent="0.25">
      <c r="A60" s="59" t="str">
        <f>+$A$22</f>
        <v/>
      </c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2"/>
      <c r="W60" s="23"/>
      <c r="X60" s="22"/>
      <c r="Y60" s="23"/>
      <c r="Z60" s="22"/>
      <c r="AA60" s="23"/>
      <c r="AB60" s="22"/>
      <c r="AC60" s="23"/>
      <c r="AE60" s="29" t="str">
        <f t="shared" si="4"/>
        <v/>
      </c>
      <c r="AG60" s="7" t="str">
        <f>+$A$22</f>
        <v/>
      </c>
      <c r="AH60" s="7" t="str">
        <f>IF(A60&lt;&gt;"",IF(AE60&lt;&gt;"",AE60,0)+IF(U65&lt;&gt;"",U65,0),"")</f>
        <v/>
      </c>
      <c r="AI60" s="106" t="str">
        <f>IF(AH60="","",IF(AH60&gt;0,ROUND(AH60/LARGE(AH50:AH64,1),3),0))</f>
        <v/>
      </c>
    </row>
    <row r="61" spans="1:35" ht="13.5" x14ac:dyDescent="0.25">
      <c r="A61" s="59" t="str">
        <f>+$A$23</f>
        <v/>
      </c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2"/>
      <c r="Y61" s="23"/>
      <c r="Z61" s="22"/>
      <c r="AA61" s="23"/>
      <c r="AB61" s="22"/>
      <c r="AC61" s="23"/>
      <c r="AE61" s="29" t="str">
        <f t="shared" si="4"/>
        <v/>
      </c>
      <c r="AG61" s="7" t="str">
        <f>+$A$23</f>
        <v/>
      </c>
      <c r="AH61" s="7" t="str">
        <f>IF(A61&lt;&gt;"",IF(AE61&lt;&gt;"",AE61,0)+IF(W65&lt;&gt;"",W65,0),"")</f>
        <v/>
      </c>
      <c r="AI61" s="106" t="str">
        <f>IF(AH61="","",IF(AH61&gt;0,ROUND(AH61/LARGE(AH50:AH64,1),3),0))</f>
        <v/>
      </c>
    </row>
    <row r="62" spans="1:35" ht="13.5" x14ac:dyDescent="0.25">
      <c r="A62" s="59" t="str">
        <f>+$A$24</f>
        <v/>
      </c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2"/>
      <c r="AA62" s="23"/>
      <c r="AB62" s="22"/>
      <c r="AC62" s="23"/>
      <c r="AE62" s="29" t="str">
        <f t="shared" si="4"/>
        <v/>
      </c>
      <c r="AG62" s="7" t="str">
        <f>+$A$24</f>
        <v/>
      </c>
      <c r="AH62" s="7" t="str">
        <f>IF(A62&lt;&gt;"",IF(AE62&lt;&gt;"",AE62,0)+IF(Y65&lt;&gt;"",Y65,0),"")</f>
        <v/>
      </c>
      <c r="AI62" s="106" t="str">
        <f>IF(AH62="","",IF(AH62&gt;0,ROUND(AH62/LARGE(AH50:AH64,1),3),0))</f>
        <v/>
      </c>
    </row>
    <row r="63" spans="1:35" ht="13.5" x14ac:dyDescent="0.25">
      <c r="A63" s="59" t="str">
        <f>+$A$25</f>
        <v/>
      </c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2"/>
      <c r="AC63" s="23"/>
      <c r="AE63" s="29" t="str">
        <f t="shared" si="4"/>
        <v/>
      </c>
      <c r="AG63" s="7" t="str">
        <f>+$A$25</f>
        <v/>
      </c>
      <c r="AH63" s="7" t="str">
        <f>IF(A63&lt;&gt;"",IF(AE63&lt;&gt;"",AE63,0)+IF(AA65&lt;&gt;"",AA65,0),"")</f>
        <v/>
      </c>
      <c r="AI63" s="106" t="str">
        <f>IF(AH63="","",IF(AH63&gt;0,ROUND(AH63/LARGE(AH50:AH64,1),3),0))</f>
        <v/>
      </c>
    </row>
    <row r="64" spans="1:35" x14ac:dyDescent="0.2">
      <c r="A64" s="59" t="str">
        <f>+$A$26</f>
        <v/>
      </c>
      <c r="C64" s="3"/>
      <c r="AE64" s="26"/>
      <c r="AG64" s="40" t="str">
        <f>+$A$26</f>
        <v/>
      </c>
      <c r="AH64" s="40" t="str">
        <f>IF(A64&lt;&gt;"",IF(AE64&lt;&gt;"",AE64,0)+IF(AC65&lt;&gt;"",AC65,0),"")</f>
        <v/>
      </c>
      <c r="AI64" s="107" t="str">
        <f>IF(AH64="","",IF(AH64&gt;0,ROUND(AH64/LARGE(AH50:AH64,1),3),0))</f>
        <v/>
      </c>
    </row>
    <row r="65" spans="1:35" s="26" customFormat="1" x14ac:dyDescent="0.2">
      <c r="C65" s="27" t="str">
        <f>IF(C49="","",SUM(C50:C63))</f>
        <v/>
      </c>
      <c r="E65" s="27" t="str">
        <f>IF(E49="","",SUM(E50:E63))</f>
        <v/>
      </c>
      <c r="G65" s="27" t="str">
        <f>IF(G49="","",SUM(G50:G63))</f>
        <v/>
      </c>
      <c r="I65" s="27" t="str">
        <f>IF(I49="","",SUM(I50:I63))</f>
        <v/>
      </c>
      <c r="K65" s="27" t="str">
        <f>IF(K49="","",SUM(K50:K63))</f>
        <v/>
      </c>
      <c r="M65" s="27" t="str">
        <f>IF(M49="","",SUM(M50:M63))</f>
        <v/>
      </c>
      <c r="O65" s="27" t="str">
        <f>IF(O49="","",SUM(O50:O63))</f>
        <v/>
      </c>
      <c r="Q65" s="27" t="str">
        <f>IF(Q49="","",SUM(Q50:Q63))</f>
        <v/>
      </c>
      <c r="S65" s="27" t="str">
        <f>IF(S49="","",SUM(S50:S63))</f>
        <v/>
      </c>
      <c r="U65" s="27" t="str">
        <f>IF(U49="","",SUM(U50:U63))</f>
        <v/>
      </c>
      <c r="W65" s="27" t="str">
        <f>IF(W49="","",SUM(W50:W63))</f>
        <v/>
      </c>
      <c r="X65" s="27"/>
      <c r="Y65" s="27" t="str">
        <f>IF(Y49="","",SUM(Y50:Y63))</f>
        <v/>
      </c>
      <c r="AA65" s="27" t="str">
        <f>IF(AA49="","",SUM(AA50:AA63))</f>
        <v/>
      </c>
      <c r="AC65" s="27" t="str">
        <f>IF(AC49="","",SUM(AC50:AC63))</f>
        <v/>
      </c>
      <c r="AG65" s="41"/>
      <c r="AH65" s="93"/>
      <c r="AI65" s="41"/>
    </row>
    <row r="66" spans="1:35" ht="24" customHeight="1" x14ac:dyDescent="0.2">
      <c r="AC66" s="8" t="str">
        <f>"Firma ("&amp;Anagrafica!B90&amp;")"</f>
        <v>Firma (Commissario 2)</v>
      </c>
      <c r="AE66" s="88"/>
      <c r="AF66" s="88"/>
      <c r="AG66" s="89"/>
      <c r="AH66" s="88"/>
      <c r="AI66" s="88"/>
    </row>
    <row r="67" spans="1:35" ht="18.75" x14ac:dyDescent="0.3">
      <c r="A67" s="19" t="str">
        <f>IF(Anagrafica!A91&lt;&gt;"",Anagrafica!A91&amp;" - "&amp;Anagrafica!B91,"")</f>
        <v>3 - Commissario 3</v>
      </c>
      <c r="B67" s="20"/>
      <c r="D67" s="1"/>
    </row>
    <row r="68" spans="1:35" s="5" customFormat="1" ht="13.5" customHeight="1" x14ac:dyDescent="0.2">
      <c r="A68" s="4" t="s">
        <v>10</v>
      </c>
      <c r="C68" s="60" t="str">
        <f>$A$13</f>
        <v/>
      </c>
      <c r="E68" s="60" t="str">
        <f>+$A$14</f>
        <v/>
      </c>
      <c r="G68" s="60" t="str">
        <f>+$A$15</f>
        <v/>
      </c>
      <c r="I68" s="60" t="str">
        <f>+$A$16</f>
        <v/>
      </c>
      <c r="K68" s="60" t="str">
        <f>+$A$17</f>
        <v/>
      </c>
      <c r="M68" s="60" t="str">
        <f>+$A$18</f>
        <v/>
      </c>
      <c r="O68" s="60" t="str">
        <f>+$A$19</f>
        <v/>
      </c>
      <c r="Q68" s="60" t="str">
        <f>+$A$20</f>
        <v/>
      </c>
      <c r="S68" s="60" t="str">
        <f>+$A$21</f>
        <v/>
      </c>
      <c r="U68" s="60" t="str">
        <f>+$A$22</f>
        <v/>
      </c>
      <c r="W68" s="60" t="str">
        <f>+$A$23</f>
        <v/>
      </c>
      <c r="Y68" s="60" t="str">
        <f>+$A$24</f>
        <v/>
      </c>
      <c r="AA68" s="60" t="str">
        <f>+$A$25</f>
        <v/>
      </c>
      <c r="AC68" s="60" t="str">
        <f>+$A$26</f>
        <v/>
      </c>
      <c r="AE68" s="26"/>
      <c r="AG68" s="4" t="s">
        <v>10</v>
      </c>
      <c r="AH68" s="5" t="s">
        <v>1</v>
      </c>
      <c r="AI68" s="5" t="s">
        <v>0</v>
      </c>
    </row>
    <row r="69" spans="1:35" ht="13.5" x14ac:dyDescent="0.25">
      <c r="A69" s="59" t="str">
        <f>+$A$12</f>
        <v/>
      </c>
      <c r="B69" s="22"/>
      <c r="C69" s="23"/>
      <c r="D69" s="22"/>
      <c r="E69" s="23"/>
      <c r="F69" s="22"/>
      <c r="G69" s="23"/>
      <c r="H69" s="22"/>
      <c r="I69" s="23"/>
      <c r="J69" s="22"/>
      <c r="K69" s="23"/>
      <c r="L69" s="22"/>
      <c r="M69" s="23"/>
      <c r="N69" s="22"/>
      <c r="O69" s="23"/>
      <c r="P69" s="22"/>
      <c r="Q69" s="23"/>
      <c r="R69" s="22"/>
      <c r="S69" s="23"/>
      <c r="T69" s="22"/>
      <c r="U69" s="23"/>
      <c r="V69" s="22"/>
      <c r="W69" s="23"/>
      <c r="X69" s="22"/>
      <c r="Y69" s="23"/>
      <c r="Z69" s="22"/>
      <c r="AA69" s="23"/>
      <c r="AB69" s="22"/>
      <c r="AC69" s="23"/>
      <c r="AE69" s="29" t="str">
        <f t="shared" ref="AE69:AE82" si="5">IF(OR(A69="",AND(A69&lt;&gt;"",A70="")),"",SUM(B69,D69,F69,H69,J69,L69,N69,P69,R69,T69,V69,X69,Z69,AB69))</f>
        <v/>
      </c>
      <c r="AG69" s="6" t="str">
        <f>+$A$12</f>
        <v/>
      </c>
      <c r="AH69" s="6" t="str">
        <f>IF(A69&lt;&gt;"",AE69,"")</f>
        <v/>
      </c>
      <c r="AI69" s="105" t="str">
        <f>IF(AH69="","",IF(AH69&gt;0,ROUND(AH69/LARGE(AH69:AH83,1),3),0))</f>
        <v/>
      </c>
    </row>
    <row r="70" spans="1:35" ht="13.5" x14ac:dyDescent="0.25">
      <c r="A70" s="59" t="str">
        <f>+$A$13</f>
        <v/>
      </c>
      <c r="B70" s="24"/>
      <c r="C70" s="24"/>
      <c r="D70" s="22"/>
      <c r="E70" s="23"/>
      <c r="F70" s="22"/>
      <c r="G70" s="23"/>
      <c r="H70" s="22"/>
      <c r="I70" s="23"/>
      <c r="J70" s="22"/>
      <c r="K70" s="23"/>
      <c r="L70" s="22"/>
      <c r="M70" s="23"/>
      <c r="N70" s="22"/>
      <c r="O70" s="23"/>
      <c r="P70" s="22"/>
      <c r="Q70" s="23"/>
      <c r="R70" s="22"/>
      <c r="S70" s="23"/>
      <c r="T70" s="22"/>
      <c r="U70" s="23"/>
      <c r="V70" s="22"/>
      <c r="W70" s="23"/>
      <c r="X70" s="22"/>
      <c r="Y70" s="23"/>
      <c r="Z70" s="22"/>
      <c r="AA70" s="23"/>
      <c r="AB70" s="22"/>
      <c r="AC70" s="23"/>
      <c r="AE70" s="29" t="str">
        <f t="shared" si="5"/>
        <v/>
      </c>
      <c r="AG70" s="7" t="str">
        <f>+$A$13</f>
        <v/>
      </c>
      <c r="AH70" s="7" t="str">
        <f>IF(A70&lt;&gt;"",IF(AE70&lt;&gt;"",AE70,0)+IF(C84&lt;&gt;"",C84,0),"")</f>
        <v/>
      </c>
      <c r="AI70" s="106" t="str">
        <f>IF(AH70="","",IF(AH70&gt;0,ROUND(AH70/LARGE(AH69:AH83,1),3),0))</f>
        <v/>
      </c>
    </row>
    <row r="71" spans="1:35" ht="13.5" x14ac:dyDescent="0.25">
      <c r="A71" s="59" t="str">
        <f>+$A$14</f>
        <v/>
      </c>
      <c r="B71" s="24"/>
      <c r="C71" s="24"/>
      <c r="D71" s="24"/>
      <c r="E71" s="24"/>
      <c r="F71" s="22"/>
      <c r="G71" s="23"/>
      <c r="H71" s="22"/>
      <c r="I71" s="23"/>
      <c r="J71" s="22"/>
      <c r="K71" s="23"/>
      <c r="L71" s="22"/>
      <c r="M71" s="23"/>
      <c r="N71" s="22"/>
      <c r="O71" s="23"/>
      <c r="P71" s="22"/>
      <c r="Q71" s="23"/>
      <c r="R71" s="22"/>
      <c r="S71" s="23"/>
      <c r="T71" s="22"/>
      <c r="U71" s="23"/>
      <c r="V71" s="22"/>
      <c r="W71" s="23"/>
      <c r="X71" s="22"/>
      <c r="Y71" s="23"/>
      <c r="Z71" s="22"/>
      <c r="AA71" s="23"/>
      <c r="AB71" s="22"/>
      <c r="AC71" s="23"/>
      <c r="AE71" s="29" t="str">
        <f t="shared" si="5"/>
        <v/>
      </c>
      <c r="AG71" s="7" t="str">
        <f>+$A$14</f>
        <v/>
      </c>
      <c r="AH71" s="7" t="str">
        <f>IF(A71&lt;&gt;"",IF(AE71&lt;&gt;"",AE71,0)+IF(E84&lt;&gt;"",E84,0),"")</f>
        <v/>
      </c>
      <c r="AI71" s="106" t="str">
        <f>IF(AH71="","",IF(AH71&gt;0,ROUND(AH71/LARGE(AH69:AH83,1),3),0))</f>
        <v/>
      </c>
    </row>
    <row r="72" spans="1:35" ht="13.5" x14ac:dyDescent="0.25">
      <c r="A72" s="59" t="str">
        <f>+$A$15</f>
        <v/>
      </c>
      <c r="B72" s="24"/>
      <c r="C72" s="24"/>
      <c r="D72" s="24"/>
      <c r="E72" s="24"/>
      <c r="F72" s="24"/>
      <c r="G72" s="24"/>
      <c r="H72" s="22"/>
      <c r="I72" s="23"/>
      <c r="J72" s="22"/>
      <c r="K72" s="23"/>
      <c r="L72" s="22"/>
      <c r="M72" s="23"/>
      <c r="N72" s="22"/>
      <c r="O72" s="23"/>
      <c r="P72" s="22"/>
      <c r="Q72" s="23"/>
      <c r="R72" s="22"/>
      <c r="S72" s="23"/>
      <c r="T72" s="22"/>
      <c r="U72" s="23"/>
      <c r="V72" s="22"/>
      <c r="W72" s="23"/>
      <c r="X72" s="22"/>
      <c r="Y72" s="23"/>
      <c r="Z72" s="22"/>
      <c r="AA72" s="23"/>
      <c r="AB72" s="22"/>
      <c r="AC72" s="23"/>
      <c r="AE72" s="29" t="str">
        <f t="shared" si="5"/>
        <v/>
      </c>
      <c r="AG72" s="7" t="str">
        <f>+$A$15</f>
        <v/>
      </c>
      <c r="AH72" s="7" t="str">
        <f>IF(A72&lt;&gt;"",IF(AE72&lt;&gt;"",AE72,0)+IF(G84&lt;&gt;"",G84,0),"")</f>
        <v/>
      </c>
      <c r="AI72" s="106" t="str">
        <f>IF(AH72="","",IF(AH72&gt;0,ROUND(AH72/LARGE(AH69:AH83,1),3),0))</f>
        <v/>
      </c>
    </row>
    <row r="73" spans="1:35" ht="13.5" x14ac:dyDescent="0.25">
      <c r="A73" s="59" t="str">
        <f>+$A$16</f>
        <v/>
      </c>
      <c r="B73" s="24"/>
      <c r="C73" s="24"/>
      <c r="D73" s="24"/>
      <c r="E73" s="24"/>
      <c r="F73" s="24"/>
      <c r="G73" s="24"/>
      <c r="H73" s="24"/>
      <c r="I73" s="24"/>
      <c r="J73" s="22"/>
      <c r="K73" s="23"/>
      <c r="L73" s="22"/>
      <c r="M73" s="23"/>
      <c r="N73" s="22"/>
      <c r="O73" s="23"/>
      <c r="P73" s="22"/>
      <c r="Q73" s="23"/>
      <c r="R73" s="22"/>
      <c r="S73" s="23"/>
      <c r="T73" s="22"/>
      <c r="U73" s="23"/>
      <c r="V73" s="22"/>
      <c r="W73" s="23"/>
      <c r="X73" s="22"/>
      <c r="Y73" s="23"/>
      <c r="Z73" s="22"/>
      <c r="AA73" s="23"/>
      <c r="AB73" s="22"/>
      <c r="AC73" s="23"/>
      <c r="AE73" s="29" t="str">
        <f t="shared" si="5"/>
        <v/>
      </c>
      <c r="AG73" s="7" t="str">
        <f>+$A$16</f>
        <v/>
      </c>
      <c r="AH73" s="7" t="str">
        <f>IF(A73&lt;&gt;"",IF(AE73&lt;&gt;"",AE73,0)+IF(I84&lt;&gt;"",I84,0),"")</f>
        <v/>
      </c>
      <c r="AI73" s="106" t="str">
        <f>IF(AH73="","",IF(AH73&gt;0,ROUND(AH73/LARGE(AH69:AH83,1),3),0))</f>
        <v/>
      </c>
    </row>
    <row r="74" spans="1:35" ht="13.5" x14ac:dyDescent="0.25">
      <c r="A74" s="59" t="str">
        <f>+$A$17</f>
        <v/>
      </c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2"/>
      <c r="M74" s="23"/>
      <c r="N74" s="22"/>
      <c r="O74" s="23"/>
      <c r="P74" s="22"/>
      <c r="Q74" s="23"/>
      <c r="R74" s="22"/>
      <c r="S74" s="23"/>
      <c r="T74" s="22"/>
      <c r="U74" s="23"/>
      <c r="V74" s="22"/>
      <c r="W74" s="23"/>
      <c r="X74" s="22"/>
      <c r="Y74" s="23"/>
      <c r="Z74" s="22"/>
      <c r="AA74" s="23"/>
      <c r="AB74" s="22"/>
      <c r="AC74" s="23"/>
      <c r="AE74" s="29" t="str">
        <f t="shared" si="5"/>
        <v/>
      </c>
      <c r="AG74" s="7" t="str">
        <f>+$A$17</f>
        <v/>
      </c>
      <c r="AH74" s="7" t="str">
        <f>IF(A74&lt;&gt;"",IF(AE74&lt;&gt;"",AE74,0)+IF(K84&lt;&gt;"",K84,0),"")</f>
        <v/>
      </c>
      <c r="AI74" s="106" t="str">
        <f>IF(AH74="","",IF(AH74&gt;0,ROUND(AH74/LARGE(AH69:AH83,1),3),0))</f>
        <v/>
      </c>
    </row>
    <row r="75" spans="1:35" ht="13.5" x14ac:dyDescent="0.25">
      <c r="A75" s="59" t="str">
        <f>+$A$18</f>
        <v/>
      </c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2"/>
      <c r="O75" s="23"/>
      <c r="P75" s="22"/>
      <c r="Q75" s="23"/>
      <c r="R75" s="22"/>
      <c r="S75" s="23"/>
      <c r="T75" s="22"/>
      <c r="U75" s="23"/>
      <c r="V75" s="22"/>
      <c r="W75" s="23"/>
      <c r="X75" s="22"/>
      <c r="Y75" s="23"/>
      <c r="Z75" s="22"/>
      <c r="AA75" s="23"/>
      <c r="AB75" s="22"/>
      <c r="AC75" s="23"/>
      <c r="AE75" s="29" t="str">
        <f t="shared" si="5"/>
        <v/>
      </c>
      <c r="AG75" s="7" t="str">
        <f>+$A$18</f>
        <v/>
      </c>
      <c r="AH75" s="7" t="str">
        <f>IF(A75&lt;&gt;"",IF(AE75&lt;&gt;"",AE75,0)+IF(M84&lt;&gt;"",M84,0),"")</f>
        <v/>
      </c>
      <c r="AI75" s="106" t="str">
        <f>IF(AH75="","",IF(AH75&gt;0,ROUND(AH75/LARGE(AH69:AH83,1),3),0))</f>
        <v/>
      </c>
    </row>
    <row r="76" spans="1:35" ht="13.5" x14ac:dyDescent="0.25">
      <c r="A76" s="59" t="str">
        <f>+$A$19</f>
        <v/>
      </c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2"/>
      <c r="Q76" s="23"/>
      <c r="R76" s="22"/>
      <c r="S76" s="23"/>
      <c r="T76" s="22"/>
      <c r="U76" s="23"/>
      <c r="V76" s="22"/>
      <c r="W76" s="23"/>
      <c r="X76" s="22"/>
      <c r="Y76" s="23"/>
      <c r="Z76" s="22"/>
      <c r="AA76" s="23"/>
      <c r="AB76" s="22"/>
      <c r="AC76" s="23"/>
      <c r="AE76" s="29" t="str">
        <f t="shared" si="5"/>
        <v/>
      </c>
      <c r="AG76" s="7" t="str">
        <f>+$A$19</f>
        <v/>
      </c>
      <c r="AH76" s="7" t="str">
        <f>IF(A76&lt;&gt;"",IF(AE76&lt;&gt;"",AE76,0)+IF(O84&lt;&gt;"",O84,0),"")</f>
        <v/>
      </c>
      <c r="AI76" s="106" t="str">
        <f>IF(AH76="","",IF(AH76&gt;0,ROUND(AH76/LARGE(AH69:AH83,1),3),0))</f>
        <v/>
      </c>
    </row>
    <row r="77" spans="1:35" ht="13.5" x14ac:dyDescent="0.25">
      <c r="A77" s="59" t="str">
        <f>+$A$20</f>
        <v/>
      </c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2"/>
      <c r="S77" s="23"/>
      <c r="T77" s="22"/>
      <c r="U77" s="23"/>
      <c r="V77" s="22"/>
      <c r="W77" s="23"/>
      <c r="X77" s="22"/>
      <c r="Y77" s="23"/>
      <c r="Z77" s="22"/>
      <c r="AA77" s="23"/>
      <c r="AB77" s="22"/>
      <c r="AC77" s="23"/>
      <c r="AE77" s="29" t="str">
        <f t="shared" si="5"/>
        <v/>
      </c>
      <c r="AG77" s="7" t="str">
        <f>+$A$20</f>
        <v/>
      </c>
      <c r="AH77" s="7" t="str">
        <f>IF(A77&lt;&gt;"",IF(AE77&lt;&gt;"",AE77,0)+IF(Q84&lt;&gt;"",Q84,0),"")</f>
        <v/>
      </c>
      <c r="AI77" s="106" t="str">
        <f>IF(AH77="","",IF(AH77&gt;0,ROUND(AH77/LARGE(AH69:AH83,1),3),0))</f>
        <v/>
      </c>
    </row>
    <row r="78" spans="1:35" ht="13.5" x14ac:dyDescent="0.25">
      <c r="A78" s="59" t="str">
        <f>+$A$21</f>
        <v/>
      </c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2"/>
      <c r="U78" s="23"/>
      <c r="V78" s="22"/>
      <c r="W78" s="23"/>
      <c r="X78" s="22"/>
      <c r="Y78" s="23"/>
      <c r="Z78" s="22"/>
      <c r="AA78" s="23"/>
      <c r="AB78" s="22"/>
      <c r="AC78" s="23"/>
      <c r="AE78" s="29" t="str">
        <f t="shared" si="5"/>
        <v/>
      </c>
      <c r="AG78" s="7" t="str">
        <f>+$A$21</f>
        <v/>
      </c>
      <c r="AH78" s="7" t="str">
        <f>IF(A78&lt;&gt;"",IF(AE78&lt;&gt;"",AE78,0)+IF(S84&lt;&gt;"",S84,0),"")</f>
        <v/>
      </c>
      <c r="AI78" s="106" t="str">
        <f>IF(AH78="","",IF(AH78&gt;0,ROUND(AH78/LARGE(AH69:AH83,1),3),0))</f>
        <v/>
      </c>
    </row>
    <row r="79" spans="1:35" ht="13.5" x14ac:dyDescent="0.25">
      <c r="A79" s="59" t="str">
        <f>+$A$22</f>
        <v/>
      </c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2"/>
      <c r="W79" s="23"/>
      <c r="X79" s="22"/>
      <c r="Y79" s="23"/>
      <c r="Z79" s="22"/>
      <c r="AA79" s="23"/>
      <c r="AB79" s="22"/>
      <c r="AC79" s="23"/>
      <c r="AE79" s="29" t="str">
        <f t="shared" si="5"/>
        <v/>
      </c>
      <c r="AG79" s="7" t="str">
        <f>+$A$22</f>
        <v/>
      </c>
      <c r="AH79" s="7" t="str">
        <f>IF(A79&lt;&gt;"",IF(AE79&lt;&gt;"",AE79,0)+IF(U84&lt;&gt;"",U84,0),"")</f>
        <v/>
      </c>
      <c r="AI79" s="106" t="str">
        <f>IF(AH79="","",IF(AH79&gt;0,ROUND(AH79/LARGE(AH69:AH83,1),3),0))</f>
        <v/>
      </c>
    </row>
    <row r="80" spans="1:35" ht="13.5" x14ac:dyDescent="0.25">
      <c r="A80" s="59" t="str">
        <f>+$A$23</f>
        <v/>
      </c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2"/>
      <c r="Y80" s="23"/>
      <c r="Z80" s="22"/>
      <c r="AA80" s="23"/>
      <c r="AB80" s="22"/>
      <c r="AC80" s="23"/>
      <c r="AE80" s="29" t="str">
        <f t="shared" si="5"/>
        <v/>
      </c>
      <c r="AG80" s="7" t="str">
        <f>+$A$23</f>
        <v/>
      </c>
      <c r="AH80" s="7" t="str">
        <f>IF(A80&lt;&gt;"",IF(AE80&lt;&gt;"",AE80,0)+IF(W84&lt;&gt;"",W84,0),"")</f>
        <v/>
      </c>
      <c r="AI80" s="106" t="str">
        <f>IF(AH80="","",IF(AH80&gt;0,ROUND(AH80/LARGE(AH69:AH83,1),3),0))</f>
        <v/>
      </c>
    </row>
    <row r="81" spans="1:35" ht="13.5" x14ac:dyDescent="0.25">
      <c r="A81" s="59" t="str">
        <f>+$A$24</f>
        <v/>
      </c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2"/>
      <c r="AA81" s="23"/>
      <c r="AB81" s="22"/>
      <c r="AC81" s="23"/>
      <c r="AE81" s="29" t="str">
        <f t="shared" si="5"/>
        <v/>
      </c>
      <c r="AG81" s="7" t="str">
        <f>+$A$24</f>
        <v/>
      </c>
      <c r="AH81" s="7" t="str">
        <f>IF(A81&lt;&gt;"",IF(AE81&lt;&gt;"",AE81,0)+IF(Y84&lt;&gt;"",Y84,0),"")</f>
        <v/>
      </c>
      <c r="AI81" s="106" t="str">
        <f>IF(AH81="","",IF(AH81&gt;0,ROUND(AH81/LARGE(AH69:AH83,1),3),0))</f>
        <v/>
      </c>
    </row>
    <row r="82" spans="1:35" ht="13.5" x14ac:dyDescent="0.25">
      <c r="A82" s="59" t="str">
        <f>+$A$25</f>
        <v/>
      </c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2"/>
      <c r="AC82" s="23"/>
      <c r="AE82" s="29" t="str">
        <f t="shared" si="5"/>
        <v/>
      </c>
      <c r="AG82" s="7" t="str">
        <f>+$A$25</f>
        <v/>
      </c>
      <c r="AH82" s="7" t="str">
        <f>IF(A82&lt;&gt;"",IF(AE82&lt;&gt;"",AE82,0)+IF(AA84&lt;&gt;"",AA84,0),"")</f>
        <v/>
      </c>
      <c r="AI82" s="106" t="str">
        <f>IF(AH82="","",IF(AH82&gt;0,ROUND(AH82/LARGE(AH69:AH83,1),3),0))</f>
        <v/>
      </c>
    </row>
    <row r="83" spans="1:35" x14ac:dyDescent="0.2">
      <c r="A83" s="59" t="str">
        <f>+$A$26</f>
        <v/>
      </c>
      <c r="C83" s="3"/>
      <c r="AE83" s="26"/>
      <c r="AG83" s="40" t="str">
        <f>+$A$26</f>
        <v/>
      </c>
      <c r="AH83" s="40" t="str">
        <f>IF(A83&lt;&gt;"",IF(AE83&lt;&gt;"",AE83,0)+IF(AC84&lt;&gt;"",AC84,0),"")</f>
        <v/>
      </c>
      <c r="AI83" s="107" t="str">
        <f>IF(AH83="","",IF(AH83&gt;0,ROUND(AH83/LARGE(AH69:AH83,1),3),0))</f>
        <v/>
      </c>
    </row>
    <row r="84" spans="1:35" s="26" customFormat="1" x14ac:dyDescent="0.2">
      <c r="C84" s="27" t="str">
        <f>IF(C68="","",SUM(C69:C82))</f>
        <v/>
      </c>
      <c r="E84" s="27" t="str">
        <f>IF(E68="","",SUM(E69:E82))</f>
        <v/>
      </c>
      <c r="G84" s="27" t="str">
        <f>IF(G68="","",SUM(G69:G82))</f>
        <v/>
      </c>
      <c r="I84" s="27" t="str">
        <f>IF(I68="","",SUM(I69:I82))</f>
        <v/>
      </c>
      <c r="K84" s="27" t="str">
        <f>IF(K68="","",SUM(K69:K82))</f>
        <v/>
      </c>
      <c r="M84" s="27" t="str">
        <f>IF(M68="","",SUM(M69:M82))</f>
        <v/>
      </c>
      <c r="O84" s="27" t="str">
        <f>IF(O68="","",SUM(O69:O82))</f>
        <v/>
      </c>
      <c r="Q84" s="27" t="str">
        <f>IF(Q68="","",SUM(Q69:Q82))</f>
        <v/>
      </c>
      <c r="S84" s="27" t="str">
        <f>IF(S68="","",SUM(S69:S82))</f>
        <v/>
      </c>
      <c r="U84" s="27" t="str">
        <f>IF(U68="","",SUM(U69:U82))</f>
        <v/>
      </c>
      <c r="W84" s="27" t="str">
        <f>IF(W68="","",SUM(W69:W82))</f>
        <v/>
      </c>
      <c r="X84" s="27"/>
      <c r="Y84" s="27" t="str">
        <f>IF(Y68="","",SUM(Y69:Y82))</f>
        <v/>
      </c>
      <c r="AA84" s="27" t="str">
        <f>IF(AA68="","",SUM(AA69:AA82))</f>
        <v/>
      </c>
      <c r="AC84" s="27" t="str">
        <f>IF(AC68="","",SUM(AC69:AC82))</f>
        <v/>
      </c>
      <c r="AG84" s="41"/>
      <c r="AH84" s="93"/>
      <c r="AI84" s="41"/>
    </row>
    <row r="85" spans="1:35" ht="24" customHeight="1" x14ac:dyDescent="0.2">
      <c r="AC85" s="8" t="str">
        <f>"Firma ("&amp;Anagrafica!B91&amp;")"</f>
        <v>Firma (Commissario 3)</v>
      </c>
      <c r="AE85" s="88"/>
      <c r="AF85" s="88"/>
      <c r="AG85" s="89"/>
      <c r="AH85" s="88"/>
      <c r="AI85" s="88"/>
    </row>
    <row r="86" spans="1:35" ht="18.75" x14ac:dyDescent="0.3">
      <c r="A86" s="19" t="str">
        <f>IF(Anagrafica!A92&lt;&gt;"",Anagrafica!A92&amp;" - "&amp;Anagrafica!B92,"")</f>
        <v/>
      </c>
      <c r="B86" s="20"/>
      <c r="D86" s="1"/>
      <c r="AE86" s="90"/>
      <c r="AF86" s="90"/>
      <c r="AG86" s="91"/>
      <c r="AH86" s="90"/>
      <c r="AI86" s="90"/>
    </row>
    <row r="87" spans="1:35" s="5" customFormat="1" ht="13.5" customHeight="1" x14ac:dyDescent="0.2">
      <c r="A87" s="4" t="s">
        <v>10</v>
      </c>
      <c r="C87" s="60" t="str">
        <f>$A$13</f>
        <v/>
      </c>
      <c r="E87" s="60" t="str">
        <f>+$A$14</f>
        <v/>
      </c>
      <c r="G87" s="60" t="str">
        <f>+$A$15</f>
        <v/>
      </c>
      <c r="I87" s="60" t="str">
        <f>+$A$16</f>
        <v/>
      </c>
      <c r="K87" s="60" t="str">
        <f>+$A$17</f>
        <v/>
      </c>
      <c r="M87" s="60" t="str">
        <f>+$A$18</f>
        <v/>
      </c>
      <c r="O87" s="60" t="str">
        <f>+$A$19</f>
        <v/>
      </c>
      <c r="Q87" s="60" t="str">
        <f>+$A$20</f>
        <v/>
      </c>
      <c r="S87" s="60" t="str">
        <f>+$A$21</f>
        <v/>
      </c>
      <c r="U87" s="60" t="str">
        <f>+$A$22</f>
        <v/>
      </c>
      <c r="W87" s="60" t="str">
        <f>+$A$23</f>
        <v/>
      </c>
      <c r="Y87" s="60" t="str">
        <f>+$A$24</f>
        <v/>
      </c>
      <c r="AA87" s="60" t="str">
        <f>+$A$25</f>
        <v/>
      </c>
      <c r="AC87" s="60" t="str">
        <f>+$A$26</f>
        <v/>
      </c>
      <c r="AE87" s="26"/>
      <c r="AG87" s="4" t="s">
        <v>10</v>
      </c>
      <c r="AH87" s="5" t="s">
        <v>1</v>
      </c>
      <c r="AI87" s="5" t="s">
        <v>0</v>
      </c>
    </row>
    <row r="88" spans="1:35" ht="13.5" x14ac:dyDescent="0.25">
      <c r="A88" s="59" t="str">
        <f>+$A$12</f>
        <v/>
      </c>
      <c r="B88" s="22"/>
      <c r="C88" s="23"/>
      <c r="D88" s="22"/>
      <c r="E88" s="23"/>
      <c r="F88" s="22"/>
      <c r="G88" s="23"/>
      <c r="H88" s="22"/>
      <c r="I88" s="23"/>
      <c r="J88" s="22"/>
      <c r="K88" s="23"/>
      <c r="L88" s="22"/>
      <c r="M88" s="23"/>
      <c r="N88" s="22"/>
      <c r="O88" s="23"/>
      <c r="P88" s="22"/>
      <c r="Q88" s="23"/>
      <c r="R88" s="22"/>
      <c r="S88" s="23"/>
      <c r="T88" s="22"/>
      <c r="U88" s="23"/>
      <c r="V88" s="22"/>
      <c r="W88" s="23"/>
      <c r="X88" s="22"/>
      <c r="Y88" s="23"/>
      <c r="Z88" s="22"/>
      <c r="AA88" s="23"/>
      <c r="AB88" s="22"/>
      <c r="AC88" s="23"/>
      <c r="AE88" s="29" t="str">
        <f t="shared" ref="AE88:AE101" si="6">IF(OR(A88="",AND(A88&lt;&gt;"",A89="")),"",SUM(B88,D88,F88,H88,J88,L88,N88,P88,R88,T88,V88,X88,Z88,AB88))</f>
        <v/>
      </c>
      <c r="AG88" s="6" t="str">
        <f>+$A$12</f>
        <v/>
      </c>
      <c r="AH88" s="6" t="str">
        <f>IF(A88&lt;&gt;"",AE88,"")</f>
        <v/>
      </c>
      <c r="AI88" s="105" t="str">
        <f>IF(AH88="","",IF(AH88&gt;0,ROUND(AH88/LARGE(AH88:AH102,1),3),0))</f>
        <v/>
      </c>
    </row>
    <row r="89" spans="1:35" ht="13.5" x14ac:dyDescent="0.25">
      <c r="A89" s="59" t="str">
        <f>+$A$13</f>
        <v/>
      </c>
      <c r="B89" s="24"/>
      <c r="C89" s="24"/>
      <c r="D89" s="22"/>
      <c r="E89" s="23"/>
      <c r="F89" s="22"/>
      <c r="G89" s="23"/>
      <c r="H89" s="22"/>
      <c r="I89" s="23"/>
      <c r="J89" s="22"/>
      <c r="K89" s="23"/>
      <c r="L89" s="22"/>
      <c r="M89" s="23"/>
      <c r="N89" s="22"/>
      <c r="O89" s="23"/>
      <c r="P89" s="22"/>
      <c r="Q89" s="23"/>
      <c r="R89" s="22"/>
      <c r="S89" s="23"/>
      <c r="T89" s="22"/>
      <c r="U89" s="23"/>
      <c r="V89" s="22"/>
      <c r="W89" s="23"/>
      <c r="X89" s="22"/>
      <c r="Y89" s="23"/>
      <c r="Z89" s="22"/>
      <c r="AA89" s="23"/>
      <c r="AB89" s="22"/>
      <c r="AC89" s="23"/>
      <c r="AE89" s="29" t="str">
        <f t="shared" si="6"/>
        <v/>
      </c>
      <c r="AG89" s="7" t="str">
        <f>+$A$13</f>
        <v/>
      </c>
      <c r="AH89" s="7" t="str">
        <f>IF(A89&lt;&gt;"",IF(AE89&lt;&gt;"",AE89,0)+IF(C103&lt;&gt;"",C103,0),"")</f>
        <v/>
      </c>
      <c r="AI89" s="106" t="str">
        <f>IF(AH89="","",IF(AH89&gt;0,ROUND(AH89/LARGE(AH88:AH102,1),3),0))</f>
        <v/>
      </c>
    </row>
    <row r="90" spans="1:35" ht="13.5" x14ac:dyDescent="0.25">
      <c r="A90" s="59" t="str">
        <f>+$A$14</f>
        <v/>
      </c>
      <c r="B90" s="24"/>
      <c r="C90" s="24"/>
      <c r="D90" s="24"/>
      <c r="E90" s="24"/>
      <c r="F90" s="22"/>
      <c r="G90" s="23"/>
      <c r="H90" s="22"/>
      <c r="I90" s="23"/>
      <c r="J90" s="22"/>
      <c r="K90" s="23"/>
      <c r="L90" s="22"/>
      <c r="M90" s="23"/>
      <c r="N90" s="22"/>
      <c r="O90" s="23"/>
      <c r="P90" s="22"/>
      <c r="Q90" s="23"/>
      <c r="R90" s="22"/>
      <c r="S90" s="23"/>
      <c r="T90" s="22"/>
      <c r="U90" s="23"/>
      <c r="V90" s="22"/>
      <c r="W90" s="23"/>
      <c r="X90" s="22"/>
      <c r="Y90" s="23"/>
      <c r="Z90" s="22"/>
      <c r="AA90" s="23"/>
      <c r="AB90" s="22"/>
      <c r="AC90" s="23"/>
      <c r="AE90" s="29" t="str">
        <f t="shared" si="6"/>
        <v/>
      </c>
      <c r="AG90" s="7" t="str">
        <f>+$A$14</f>
        <v/>
      </c>
      <c r="AH90" s="7" t="str">
        <f>IF(A90&lt;&gt;"",IF(AE90&lt;&gt;"",AE90,0)+IF(E103&lt;&gt;"",E103,0),"")</f>
        <v/>
      </c>
      <c r="AI90" s="106" t="str">
        <f>IF(AH90="","",IF(AH90&gt;0,ROUND(AH90/LARGE(AH88:AH102,1),3),0))</f>
        <v/>
      </c>
    </row>
    <row r="91" spans="1:35" ht="13.5" x14ac:dyDescent="0.25">
      <c r="A91" s="59" t="str">
        <f>+$A$15</f>
        <v/>
      </c>
      <c r="B91" s="24"/>
      <c r="C91" s="24"/>
      <c r="D91" s="24"/>
      <c r="E91" s="24"/>
      <c r="F91" s="24"/>
      <c r="G91" s="24"/>
      <c r="H91" s="22"/>
      <c r="I91" s="23"/>
      <c r="J91" s="22"/>
      <c r="K91" s="23"/>
      <c r="L91" s="22"/>
      <c r="M91" s="23"/>
      <c r="N91" s="22"/>
      <c r="O91" s="23"/>
      <c r="P91" s="22"/>
      <c r="Q91" s="23"/>
      <c r="R91" s="22"/>
      <c r="S91" s="23"/>
      <c r="T91" s="22"/>
      <c r="U91" s="23"/>
      <c r="V91" s="22"/>
      <c r="W91" s="23"/>
      <c r="X91" s="22"/>
      <c r="Y91" s="23"/>
      <c r="Z91" s="22"/>
      <c r="AA91" s="23"/>
      <c r="AB91" s="22"/>
      <c r="AC91" s="23"/>
      <c r="AE91" s="29" t="str">
        <f t="shared" si="6"/>
        <v/>
      </c>
      <c r="AG91" s="7" t="str">
        <f>+$A$15</f>
        <v/>
      </c>
      <c r="AH91" s="7" t="str">
        <f>IF(A91&lt;&gt;"",IF(AE91&lt;&gt;"",AE91,0)+IF(G103&lt;&gt;"",G103,0),"")</f>
        <v/>
      </c>
      <c r="AI91" s="106" t="str">
        <f>IF(AH91="","",IF(AH91&gt;0,ROUND(AH91/LARGE(AH88:AH102,1),3),0))</f>
        <v/>
      </c>
    </row>
    <row r="92" spans="1:35" ht="13.5" x14ac:dyDescent="0.25">
      <c r="A92" s="59" t="str">
        <f>+$A$16</f>
        <v/>
      </c>
      <c r="B92" s="24"/>
      <c r="C92" s="24"/>
      <c r="D92" s="24"/>
      <c r="E92" s="24"/>
      <c r="F92" s="24"/>
      <c r="G92" s="24"/>
      <c r="H92" s="24"/>
      <c r="I92" s="24"/>
      <c r="J92" s="22"/>
      <c r="K92" s="23"/>
      <c r="L92" s="22"/>
      <c r="M92" s="23"/>
      <c r="N92" s="22"/>
      <c r="O92" s="23"/>
      <c r="P92" s="22"/>
      <c r="Q92" s="23"/>
      <c r="R92" s="22"/>
      <c r="S92" s="23"/>
      <c r="T92" s="22"/>
      <c r="U92" s="23"/>
      <c r="V92" s="22"/>
      <c r="W92" s="23"/>
      <c r="X92" s="22"/>
      <c r="Y92" s="23"/>
      <c r="Z92" s="22"/>
      <c r="AA92" s="23"/>
      <c r="AB92" s="22"/>
      <c r="AC92" s="23"/>
      <c r="AE92" s="29" t="str">
        <f t="shared" si="6"/>
        <v/>
      </c>
      <c r="AG92" s="7" t="str">
        <f>+$A$16</f>
        <v/>
      </c>
      <c r="AH92" s="7" t="str">
        <f>IF(A92&lt;&gt;"",IF(AE92&lt;&gt;"",AE92,0)+IF(I103&lt;&gt;"",I103,0),"")</f>
        <v/>
      </c>
      <c r="AI92" s="106" t="str">
        <f>IF(AH92="","",IF(AH92&gt;0,ROUND(AH92/LARGE(AH88:AH102,1),3),0))</f>
        <v/>
      </c>
    </row>
    <row r="93" spans="1:35" ht="13.5" x14ac:dyDescent="0.25">
      <c r="A93" s="59" t="str">
        <f>+$A$17</f>
        <v/>
      </c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2"/>
      <c r="M93" s="23"/>
      <c r="N93" s="22"/>
      <c r="O93" s="23"/>
      <c r="P93" s="22"/>
      <c r="Q93" s="23"/>
      <c r="R93" s="22"/>
      <c r="S93" s="23"/>
      <c r="T93" s="22"/>
      <c r="U93" s="23"/>
      <c r="V93" s="22"/>
      <c r="W93" s="23"/>
      <c r="X93" s="22"/>
      <c r="Y93" s="23"/>
      <c r="Z93" s="22"/>
      <c r="AA93" s="23"/>
      <c r="AB93" s="22"/>
      <c r="AC93" s="23"/>
      <c r="AE93" s="29" t="str">
        <f t="shared" si="6"/>
        <v/>
      </c>
      <c r="AG93" s="7" t="str">
        <f>+$A$17</f>
        <v/>
      </c>
      <c r="AH93" s="7" t="str">
        <f>IF(A93&lt;&gt;"",IF(AE93&lt;&gt;"",AE93,0)+IF(K103&lt;&gt;"",K103,0),"")</f>
        <v/>
      </c>
      <c r="AI93" s="106" t="str">
        <f>IF(AH93="","",IF(AH93&gt;0,ROUND(AH93/LARGE(AH88:AH102,1),3),0))</f>
        <v/>
      </c>
    </row>
    <row r="94" spans="1:35" ht="13.5" x14ac:dyDescent="0.25">
      <c r="A94" s="59" t="str">
        <f>+$A$18</f>
        <v/>
      </c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2"/>
      <c r="O94" s="23"/>
      <c r="P94" s="22"/>
      <c r="Q94" s="23"/>
      <c r="R94" s="22"/>
      <c r="S94" s="23"/>
      <c r="T94" s="22"/>
      <c r="U94" s="23"/>
      <c r="V94" s="22"/>
      <c r="W94" s="23"/>
      <c r="X94" s="22"/>
      <c r="Y94" s="23"/>
      <c r="Z94" s="22"/>
      <c r="AA94" s="23"/>
      <c r="AB94" s="22"/>
      <c r="AC94" s="23"/>
      <c r="AE94" s="29" t="str">
        <f t="shared" si="6"/>
        <v/>
      </c>
      <c r="AG94" s="7" t="str">
        <f>+$A$18</f>
        <v/>
      </c>
      <c r="AH94" s="7" t="str">
        <f>IF(A94&lt;&gt;"",IF(AE94&lt;&gt;"",AE94,0)+IF(M103&lt;&gt;"",M103,0),"")</f>
        <v/>
      </c>
      <c r="AI94" s="106" t="str">
        <f>IF(AH94="","",IF(AH94&gt;0,ROUND(AH94/LARGE(AH88:AH102,1),3),0))</f>
        <v/>
      </c>
    </row>
    <row r="95" spans="1:35" ht="13.5" x14ac:dyDescent="0.25">
      <c r="A95" s="59" t="str">
        <f>+$A$19</f>
        <v/>
      </c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2"/>
      <c r="Q95" s="23"/>
      <c r="R95" s="22"/>
      <c r="S95" s="23"/>
      <c r="T95" s="22"/>
      <c r="U95" s="23"/>
      <c r="V95" s="22"/>
      <c r="W95" s="23"/>
      <c r="X95" s="22"/>
      <c r="Y95" s="23"/>
      <c r="Z95" s="22"/>
      <c r="AA95" s="23"/>
      <c r="AB95" s="22"/>
      <c r="AC95" s="23"/>
      <c r="AE95" s="29" t="str">
        <f t="shared" si="6"/>
        <v/>
      </c>
      <c r="AG95" s="7" t="str">
        <f>+$A$19</f>
        <v/>
      </c>
      <c r="AH95" s="7" t="str">
        <f>IF(A95&lt;&gt;"",IF(AE95&lt;&gt;"",AE95,0)+IF(O103&lt;&gt;"",O103,0),"")</f>
        <v/>
      </c>
      <c r="AI95" s="106" t="str">
        <f>IF(AH95="","",IF(AH95&gt;0,ROUND(AH95/LARGE(AH88:AH102,1),3),0))</f>
        <v/>
      </c>
    </row>
    <row r="96" spans="1:35" ht="13.5" x14ac:dyDescent="0.25">
      <c r="A96" s="59" t="str">
        <f>+$A$20</f>
        <v/>
      </c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2"/>
      <c r="S96" s="23"/>
      <c r="T96" s="22"/>
      <c r="U96" s="23"/>
      <c r="V96" s="22"/>
      <c r="W96" s="23"/>
      <c r="X96" s="22"/>
      <c r="Y96" s="23"/>
      <c r="Z96" s="22"/>
      <c r="AA96" s="23"/>
      <c r="AB96" s="22"/>
      <c r="AC96" s="23"/>
      <c r="AE96" s="29" t="str">
        <f t="shared" si="6"/>
        <v/>
      </c>
      <c r="AG96" s="7" t="str">
        <f>+$A$20</f>
        <v/>
      </c>
      <c r="AH96" s="7" t="str">
        <f>IF(A96&lt;&gt;"",IF(AE96&lt;&gt;"",AE96,0)+IF(Q103&lt;&gt;"",Q103,0),"")</f>
        <v/>
      </c>
      <c r="AI96" s="106" t="str">
        <f>IF(AH96="","",IF(AH96&gt;0,ROUND(AH96/LARGE(AH88:AH102,1),3),0))</f>
        <v/>
      </c>
    </row>
    <row r="97" spans="1:35" ht="13.5" x14ac:dyDescent="0.25">
      <c r="A97" s="59" t="str">
        <f>+$A$21</f>
        <v/>
      </c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2"/>
      <c r="U97" s="23"/>
      <c r="V97" s="22"/>
      <c r="W97" s="23"/>
      <c r="X97" s="22"/>
      <c r="Y97" s="23"/>
      <c r="Z97" s="22"/>
      <c r="AA97" s="23"/>
      <c r="AB97" s="22"/>
      <c r="AC97" s="23"/>
      <c r="AE97" s="29" t="str">
        <f t="shared" si="6"/>
        <v/>
      </c>
      <c r="AG97" s="7" t="str">
        <f>+$A$21</f>
        <v/>
      </c>
      <c r="AH97" s="7" t="str">
        <f>IF(A97&lt;&gt;"",IF(AE97&lt;&gt;"",AE97,0)+IF(S103&lt;&gt;"",S103,0),"")</f>
        <v/>
      </c>
      <c r="AI97" s="106" t="str">
        <f>IF(AH97="","",IF(AH97&gt;0,ROUND(AH97/LARGE(AH88:AH102,1),3),0))</f>
        <v/>
      </c>
    </row>
    <row r="98" spans="1:35" ht="13.5" x14ac:dyDescent="0.25">
      <c r="A98" s="59" t="str">
        <f>+$A$22</f>
        <v/>
      </c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2"/>
      <c r="W98" s="23"/>
      <c r="X98" s="22"/>
      <c r="Y98" s="23"/>
      <c r="Z98" s="22"/>
      <c r="AA98" s="23"/>
      <c r="AB98" s="22"/>
      <c r="AC98" s="23"/>
      <c r="AE98" s="29" t="str">
        <f t="shared" si="6"/>
        <v/>
      </c>
      <c r="AG98" s="7" t="str">
        <f>+$A$22</f>
        <v/>
      </c>
      <c r="AH98" s="7" t="str">
        <f>IF(A98&lt;&gt;"",IF(AE98&lt;&gt;"",AE98,0)+IF(U103&lt;&gt;"",U103,0),"")</f>
        <v/>
      </c>
      <c r="AI98" s="106" t="str">
        <f>IF(AH98="","",IF(AH98&gt;0,ROUND(AH98/LARGE(AH88:AH102,1),3),0))</f>
        <v/>
      </c>
    </row>
    <row r="99" spans="1:35" ht="13.5" x14ac:dyDescent="0.25">
      <c r="A99" s="59" t="str">
        <f>+$A$23</f>
        <v/>
      </c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2"/>
      <c r="Y99" s="23"/>
      <c r="Z99" s="22"/>
      <c r="AA99" s="23"/>
      <c r="AB99" s="22"/>
      <c r="AC99" s="23"/>
      <c r="AE99" s="29" t="str">
        <f t="shared" si="6"/>
        <v/>
      </c>
      <c r="AG99" s="7" t="str">
        <f>+$A$23</f>
        <v/>
      </c>
      <c r="AH99" s="7" t="str">
        <f>IF(A99&lt;&gt;"",IF(AE99&lt;&gt;"",AE99,0)+IF(W103&lt;&gt;"",W103,0),"")</f>
        <v/>
      </c>
      <c r="AI99" s="106" t="str">
        <f>IF(AH99="","",IF(AH99&gt;0,ROUND(AH99/LARGE(AH88:AH102,1),3),0))</f>
        <v/>
      </c>
    </row>
    <row r="100" spans="1:35" ht="13.5" x14ac:dyDescent="0.25">
      <c r="A100" s="59" t="str">
        <f>+$A$24</f>
        <v/>
      </c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2"/>
      <c r="AA100" s="23"/>
      <c r="AB100" s="22"/>
      <c r="AC100" s="23"/>
      <c r="AE100" s="29" t="str">
        <f t="shared" si="6"/>
        <v/>
      </c>
      <c r="AG100" s="7" t="str">
        <f>+$A$24</f>
        <v/>
      </c>
      <c r="AH100" s="7" t="str">
        <f>IF(A100&lt;&gt;"",IF(AE100&lt;&gt;"",AE100,0)+IF(Y103&lt;&gt;"",Y103,0),"")</f>
        <v/>
      </c>
      <c r="AI100" s="106" t="str">
        <f>IF(AH100="","",IF(AH100&gt;0,ROUND(AH100/LARGE(AH88:AH102,1),3),0))</f>
        <v/>
      </c>
    </row>
    <row r="101" spans="1:35" ht="13.5" x14ac:dyDescent="0.25">
      <c r="A101" s="59" t="str">
        <f>+$A$25</f>
        <v/>
      </c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2"/>
      <c r="AC101" s="23"/>
      <c r="AE101" s="29" t="str">
        <f t="shared" si="6"/>
        <v/>
      </c>
      <c r="AG101" s="7" t="str">
        <f>+$A$25</f>
        <v/>
      </c>
      <c r="AH101" s="7" t="str">
        <f>IF(A101&lt;&gt;"",IF(AE101&lt;&gt;"",AE101,0)+IF(AA103&lt;&gt;"",AA103,0),"")</f>
        <v/>
      </c>
      <c r="AI101" s="106" t="str">
        <f>IF(AH101="","",IF(AH101&gt;0,ROUND(AH101/LARGE(AH88:AH102,1),3),0))</f>
        <v/>
      </c>
    </row>
    <row r="102" spans="1:35" x14ac:dyDescent="0.2">
      <c r="A102" s="59" t="str">
        <f>+$A$26</f>
        <v/>
      </c>
      <c r="C102" s="3"/>
      <c r="AE102" s="26"/>
      <c r="AG102" s="40" t="str">
        <f>+$A$26</f>
        <v/>
      </c>
      <c r="AH102" s="40" t="str">
        <f>IF(A102&lt;&gt;"",IF(AE102&lt;&gt;"",AE102,0)+IF(AC103&lt;&gt;"",AC103,0),"")</f>
        <v/>
      </c>
      <c r="AI102" s="107" t="str">
        <f>IF(AH102="","",IF(AH102&gt;0,ROUND(AH102/LARGE(AH88:AH102,1),3),0))</f>
        <v/>
      </c>
    </row>
    <row r="103" spans="1:35" s="26" customFormat="1" x14ac:dyDescent="0.2">
      <c r="C103" s="27" t="str">
        <f>IF(C87="","",SUM(C88:C101))</f>
        <v/>
      </c>
      <c r="E103" s="27" t="str">
        <f>IF(E87="","",SUM(E88:E101))</f>
        <v/>
      </c>
      <c r="G103" s="27" t="str">
        <f>IF(G87="","",SUM(G88:G101))</f>
        <v/>
      </c>
      <c r="I103" s="27" t="str">
        <f>IF(I87="","",SUM(I88:I101))</f>
        <v/>
      </c>
      <c r="K103" s="27" t="str">
        <f>IF(K87="","",SUM(K88:K101))</f>
        <v/>
      </c>
      <c r="M103" s="27" t="str">
        <f>IF(M87="","",SUM(M88:M101))</f>
        <v/>
      </c>
      <c r="O103" s="27" t="str">
        <f>IF(O87="","",SUM(O88:O101))</f>
        <v/>
      </c>
      <c r="Q103" s="27" t="str">
        <f>IF(Q87="","",SUM(Q88:Q101))</f>
        <v/>
      </c>
      <c r="S103" s="27" t="str">
        <f>IF(S87="","",SUM(S88:S101))</f>
        <v/>
      </c>
      <c r="U103" s="27" t="str">
        <f>IF(U87="","",SUM(U88:U101))</f>
        <v/>
      </c>
      <c r="W103" s="27" t="str">
        <f>IF(W87="","",SUM(W88:W101))</f>
        <v/>
      </c>
      <c r="X103" s="27"/>
      <c r="Y103" s="27" t="str">
        <f>IF(Y87="","",SUM(Y88:Y101))</f>
        <v/>
      </c>
      <c r="AA103" s="27" t="str">
        <f>IF(AA87="","",SUM(AA88:AA101))</f>
        <v/>
      </c>
      <c r="AC103" s="27" t="str">
        <f>IF(AC87="","",SUM(AC88:AC101))</f>
        <v/>
      </c>
      <c r="AG103" s="41"/>
      <c r="AH103" s="93"/>
      <c r="AI103" s="41"/>
    </row>
    <row r="104" spans="1:35" ht="24" customHeight="1" x14ac:dyDescent="0.2">
      <c r="AC104" s="8" t="str">
        <f>"Firma ("&amp;Anagrafica!B92&amp;")"</f>
        <v>Firma ()</v>
      </c>
      <c r="AE104" s="88"/>
      <c r="AF104" s="88"/>
      <c r="AG104" s="89"/>
      <c r="AH104" s="88"/>
      <c r="AI104" s="88"/>
    </row>
    <row r="105" spans="1:35" ht="18.75" x14ac:dyDescent="0.3">
      <c r="A105" s="19" t="str">
        <f>IF(Anagrafica!A93&lt;&gt;"",Anagrafica!A93&amp;" - "&amp;Anagrafica!B93,"")</f>
        <v/>
      </c>
      <c r="B105" s="20"/>
      <c r="D105" s="1"/>
    </row>
    <row r="106" spans="1:35" s="5" customFormat="1" ht="13.5" customHeight="1" x14ac:dyDescent="0.2">
      <c r="A106" s="4" t="s">
        <v>10</v>
      </c>
      <c r="C106" s="60" t="str">
        <f>$A$13</f>
        <v/>
      </c>
      <c r="E106" s="60" t="str">
        <f>+$A$14</f>
        <v/>
      </c>
      <c r="G106" s="60" t="str">
        <f>+$A$15</f>
        <v/>
      </c>
      <c r="I106" s="60" t="str">
        <f>+$A$16</f>
        <v/>
      </c>
      <c r="K106" s="60" t="str">
        <f>+$A$17</f>
        <v/>
      </c>
      <c r="M106" s="60" t="str">
        <f>+$A$18</f>
        <v/>
      </c>
      <c r="O106" s="60" t="str">
        <f>+$A$19</f>
        <v/>
      </c>
      <c r="Q106" s="60" t="str">
        <f>+$A$20</f>
        <v/>
      </c>
      <c r="S106" s="60" t="str">
        <f>+$A$21</f>
        <v/>
      </c>
      <c r="U106" s="60" t="str">
        <f>+$A$22</f>
        <v/>
      </c>
      <c r="W106" s="60" t="str">
        <f>+$A$23</f>
        <v/>
      </c>
      <c r="Y106" s="60" t="str">
        <f>+$A$24</f>
        <v/>
      </c>
      <c r="AA106" s="60" t="str">
        <f>+$A$25</f>
        <v/>
      </c>
      <c r="AC106" s="60" t="str">
        <f>+$A$26</f>
        <v/>
      </c>
      <c r="AE106" s="26"/>
      <c r="AG106" s="4" t="s">
        <v>10</v>
      </c>
      <c r="AH106" s="5" t="s">
        <v>1</v>
      </c>
      <c r="AI106" s="5" t="s">
        <v>0</v>
      </c>
    </row>
    <row r="107" spans="1:35" ht="13.5" x14ac:dyDescent="0.25">
      <c r="A107" s="59" t="str">
        <f>+$A$12</f>
        <v/>
      </c>
      <c r="B107" s="22"/>
      <c r="C107" s="23"/>
      <c r="D107" s="22"/>
      <c r="E107" s="23"/>
      <c r="F107" s="22"/>
      <c r="G107" s="23"/>
      <c r="H107" s="22"/>
      <c r="I107" s="23"/>
      <c r="J107" s="22"/>
      <c r="K107" s="23"/>
      <c r="L107" s="22"/>
      <c r="M107" s="23"/>
      <c r="N107" s="22"/>
      <c r="O107" s="23"/>
      <c r="P107" s="22"/>
      <c r="Q107" s="23"/>
      <c r="R107" s="22"/>
      <c r="S107" s="23"/>
      <c r="T107" s="22"/>
      <c r="U107" s="23"/>
      <c r="V107" s="22"/>
      <c r="W107" s="23"/>
      <c r="X107" s="22"/>
      <c r="Y107" s="23"/>
      <c r="Z107" s="22"/>
      <c r="AA107" s="23"/>
      <c r="AB107" s="22"/>
      <c r="AC107" s="23"/>
      <c r="AE107" s="29" t="str">
        <f t="shared" ref="AE107:AE120" si="7">IF(OR(A107="",AND(A107&lt;&gt;"",A108="")),"",SUM(B107,D107,F107,H107,J107,L107,N107,P107,R107,T107,V107,X107,Z107,AB107))</f>
        <v/>
      </c>
      <c r="AG107" s="6" t="str">
        <f>+$A$12</f>
        <v/>
      </c>
      <c r="AH107" s="6" t="str">
        <f>IF(A107&lt;&gt;"",AE107,"")</f>
        <v/>
      </c>
      <c r="AI107" s="105" t="str">
        <f>IF(AH107="","",IF(AH107&gt;0,ROUND(AH107/LARGE(AH107:AH121,1),3),0))</f>
        <v/>
      </c>
    </row>
    <row r="108" spans="1:35" ht="13.5" x14ac:dyDescent="0.25">
      <c r="A108" s="59" t="str">
        <f>+$A$13</f>
        <v/>
      </c>
      <c r="B108" s="24"/>
      <c r="C108" s="24"/>
      <c r="D108" s="22"/>
      <c r="E108" s="23"/>
      <c r="F108" s="22"/>
      <c r="G108" s="23"/>
      <c r="H108" s="22"/>
      <c r="I108" s="23"/>
      <c r="J108" s="22"/>
      <c r="K108" s="23"/>
      <c r="L108" s="22"/>
      <c r="M108" s="23"/>
      <c r="N108" s="22"/>
      <c r="O108" s="23"/>
      <c r="P108" s="22"/>
      <c r="Q108" s="23"/>
      <c r="R108" s="22"/>
      <c r="S108" s="23"/>
      <c r="T108" s="22"/>
      <c r="U108" s="23"/>
      <c r="V108" s="22"/>
      <c r="W108" s="23"/>
      <c r="X108" s="22"/>
      <c r="Y108" s="23"/>
      <c r="Z108" s="22"/>
      <c r="AA108" s="23"/>
      <c r="AB108" s="22"/>
      <c r="AC108" s="23"/>
      <c r="AE108" s="29" t="str">
        <f t="shared" si="7"/>
        <v/>
      </c>
      <c r="AG108" s="7" t="str">
        <f>+$A$13</f>
        <v/>
      </c>
      <c r="AH108" s="7" t="str">
        <f>IF(A108&lt;&gt;"",IF(AE108&lt;&gt;"",AE108,0)+IF(C122&lt;&gt;"",C122,0),"")</f>
        <v/>
      </c>
      <c r="AI108" s="106" t="str">
        <f>IF(AH108="","",IF(AH108&gt;0,ROUND(AH108/LARGE(AH107:AH121,1),3),0))</f>
        <v/>
      </c>
    </row>
    <row r="109" spans="1:35" ht="13.5" x14ac:dyDescent="0.25">
      <c r="A109" s="59" t="str">
        <f>+$A$14</f>
        <v/>
      </c>
      <c r="B109" s="24"/>
      <c r="C109" s="24"/>
      <c r="D109" s="24"/>
      <c r="E109" s="24"/>
      <c r="F109" s="22"/>
      <c r="G109" s="23"/>
      <c r="H109" s="22"/>
      <c r="I109" s="23"/>
      <c r="J109" s="22"/>
      <c r="K109" s="23"/>
      <c r="L109" s="22"/>
      <c r="M109" s="23"/>
      <c r="N109" s="22"/>
      <c r="O109" s="23"/>
      <c r="P109" s="22"/>
      <c r="Q109" s="23"/>
      <c r="R109" s="22"/>
      <c r="S109" s="23"/>
      <c r="T109" s="22"/>
      <c r="U109" s="23"/>
      <c r="V109" s="22"/>
      <c r="W109" s="23"/>
      <c r="X109" s="22"/>
      <c r="Y109" s="23"/>
      <c r="Z109" s="22"/>
      <c r="AA109" s="23"/>
      <c r="AB109" s="22"/>
      <c r="AC109" s="23"/>
      <c r="AE109" s="29" t="str">
        <f t="shared" si="7"/>
        <v/>
      </c>
      <c r="AG109" s="7" t="str">
        <f>+$A$14</f>
        <v/>
      </c>
      <c r="AH109" s="7" t="str">
        <f>IF(A109&lt;&gt;"",IF(AE109&lt;&gt;"",AE109,0)+IF(E122&lt;&gt;"",E122,0),"")</f>
        <v/>
      </c>
      <c r="AI109" s="106" t="str">
        <f>IF(AH109="","",IF(AH109&gt;0,ROUND(AH109/LARGE(AH107:AH121,1),3),0))</f>
        <v/>
      </c>
    </row>
    <row r="110" spans="1:35" ht="13.5" x14ac:dyDescent="0.25">
      <c r="A110" s="59" t="str">
        <f>+$A$15</f>
        <v/>
      </c>
      <c r="B110" s="24"/>
      <c r="C110" s="24"/>
      <c r="D110" s="24"/>
      <c r="E110" s="24"/>
      <c r="F110" s="24"/>
      <c r="G110" s="24"/>
      <c r="H110" s="22"/>
      <c r="I110" s="23"/>
      <c r="J110" s="22"/>
      <c r="K110" s="23"/>
      <c r="L110" s="22"/>
      <c r="M110" s="23"/>
      <c r="N110" s="22"/>
      <c r="O110" s="23"/>
      <c r="P110" s="22"/>
      <c r="Q110" s="23"/>
      <c r="R110" s="22"/>
      <c r="S110" s="23"/>
      <c r="T110" s="22"/>
      <c r="U110" s="23"/>
      <c r="V110" s="22"/>
      <c r="W110" s="23"/>
      <c r="X110" s="22"/>
      <c r="Y110" s="23"/>
      <c r="Z110" s="22"/>
      <c r="AA110" s="23"/>
      <c r="AB110" s="22"/>
      <c r="AC110" s="23"/>
      <c r="AE110" s="29" t="str">
        <f t="shared" si="7"/>
        <v/>
      </c>
      <c r="AG110" s="7" t="str">
        <f>+$A$15</f>
        <v/>
      </c>
      <c r="AH110" s="7" t="str">
        <f>IF(A110&lt;&gt;"",IF(AE110&lt;&gt;"",AE110,0)+IF(G122&lt;&gt;"",G122,0),"")</f>
        <v/>
      </c>
      <c r="AI110" s="106" t="str">
        <f>IF(AH110="","",IF(AH110&gt;0,ROUND(AH110/LARGE(AH107:AH121,1),3),0))</f>
        <v/>
      </c>
    </row>
    <row r="111" spans="1:35" ht="13.5" x14ac:dyDescent="0.25">
      <c r="A111" s="59" t="str">
        <f>+$A$16</f>
        <v/>
      </c>
      <c r="B111" s="24"/>
      <c r="C111" s="24"/>
      <c r="D111" s="24"/>
      <c r="E111" s="24"/>
      <c r="F111" s="24"/>
      <c r="G111" s="24"/>
      <c r="H111" s="24"/>
      <c r="I111" s="24"/>
      <c r="J111" s="22"/>
      <c r="K111" s="23"/>
      <c r="L111" s="22"/>
      <c r="M111" s="23"/>
      <c r="N111" s="22"/>
      <c r="O111" s="23"/>
      <c r="P111" s="22"/>
      <c r="Q111" s="23"/>
      <c r="R111" s="22"/>
      <c r="S111" s="23"/>
      <c r="T111" s="22"/>
      <c r="U111" s="23"/>
      <c r="V111" s="22"/>
      <c r="W111" s="23"/>
      <c r="X111" s="22"/>
      <c r="Y111" s="23"/>
      <c r="Z111" s="22"/>
      <c r="AA111" s="23"/>
      <c r="AB111" s="22"/>
      <c r="AC111" s="23"/>
      <c r="AE111" s="29" t="str">
        <f t="shared" si="7"/>
        <v/>
      </c>
      <c r="AG111" s="7" t="str">
        <f>+$A$16</f>
        <v/>
      </c>
      <c r="AH111" s="7" t="str">
        <f>IF(A111&lt;&gt;"",IF(AE111&lt;&gt;"",AE111,0)+IF(I122&lt;&gt;"",I122,0),"")</f>
        <v/>
      </c>
      <c r="AI111" s="106" t="str">
        <f>IF(AH111="","",IF(AH111&gt;0,ROUND(AH111/LARGE(AH107:AH121,1),3),0))</f>
        <v/>
      </c>
    </row>
    <row r="112" spans="1:35" ht="13.5" x14ac:dyDescent="0.25">
      <c r="A112" s="59" t="str">
        <f>+$A$17</f>
        <v/>
      </c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2"/>
      <c r="M112" s="23"/>
      <c r="N112" s="22"/>
      <c r="O112" s="23"/>
      <c r="P112" s="22"/>
      <c r="Q112" s="23"/>
      <c r="R112" s="22"/>
      <c r="S112" s="23"/>
      <c r="T112" s="22"/>
      <c r="U112" s="23"/>
      <c r="V112" s="22"/>
      <c r="W112" s="23"/>
      <c r="X112" s="22"/>
      <c r="Y112" s="23"/>
      <c r="Z112" s="22"/>
      <c r="AA112" s="23"/>
      <c r="AB112" s="22"/>
      <c r="AC112" s="23"/>
      <c r="AE112" s="29" t="str">
        <f t="shared" si="7"/>
        <v/>
      </c>
      <c r="AG112" s="7" t="str">
        <f>+$A$17</f>
        <v/>
      </c>
      <c r="AH112" s="7" t="str">
        <f>IF(A112&lt;&gt;"",IF(AE112&lt;&gt;"",AE112,0)+IF(K122&lt;&gt;"",K122,0),"")</f>
        <v/>
      </c>
      <c r="AI112" s="106" t="str">
        <f>IF(AH112="","",IF(AH112&gt;0,ROUND(AH112/LARGE(AH107:AH121,1),3),0))</f>
        <v/>
      </c>
    </row>
    <row r="113" spans="1:35" ht="13.5" x14ac:dyDescent="0.25">
      <c r="A113" s="59" t="str">
        <f>+$A$18</f>
        <v/>
      </c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2"/>
      <c r="O113" s="23"/>
      <c r="P113" s="22"/>
      <c r="Q113" s="23"/>
      <c r="R113" s="22"/>
      <c r="S113" s="23"/>
      <c r="T113" s="22"/>
      <c r="U113" s="23"/>
      <c r="V113" s="22"/>
      <c r="W113" s="23"/>
      <c r="X113" s="22"/>
      <c r="Y113" s="23"/>
      <c r="Z113" s="22"/>
      <c r="AA113" s="23"/>
      <c r="AB113" s="22"/>
      <c r="AC113" s="23"/>
      <c r="AE113" s="29" t="str">
        <f t="shared" si="7"/>
        <v/>
      </c>
      <c r="AG113" s="7" t="str">
        <f>+$A$18</f>
        <v/>
      </c>
      <c r="AH113" s="7" t="str">
        <f>IF(A113&lt;&gt;"",IF(AE113&lt;&gt;"",AE113,0)+IF(M122&lt;&gt;"",M122,0),"")</f>
        <v/>
      </c>
      <c r="AI113" s="106" t="str">
        <f>IF(AH113="","",IF(AH113&gt;0,ROUND(AH113/LARGE(AH107:AH121,1),3),0))</f>
        <v/>
      </c>
    </row>
    <row r="114" spans="1:35" ht="13.5" x14ac:dyDescent="0.25">
      <c r="A114" s="59" t="str">
        <f>+$A$19</f>
        <v/>
      </c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2"/>
      <c r="Q114" s="23"/>
      <c r="R114" s="22"/>
      <c r="S114" s="23"/>
      <c r="T114" s="22"/>
      <c r="U114" s="23"/>
      <c r="V114" s="22"/>
      <c r="W114" s="23"/>
      <c r="X114" s="22"/>
      <c r="Y114" s="23"/>
      <c r="Z114" s="22"/>
      <c r="AA114" s="23"/>
      <c r="AB114" s="22"/>
      <c r="AC114" s="23"/>
      <c r="AE114" s="29" t="str">
        <f t="shared" si="7"/>
        <v/>
      </c>
      <c r="AG114" s="7" t="str">
        <f>+$A$19</f>
        <v/>
      </c>
      <c r="AH114" s="7" t="str">
        <f>IF(A114&lt;&gt;"",IF(AE114&lt;&gt;"",AE114,0)+IF(O122&lt;&gt;"",O122,0),"")</f>
        <v/>
      </c>
      <c r="AI114" s="106" t="str">
        <f>IF(AH114="","",IF(AH114&gt;0,ROUND(AH114/LARGE(AH107:AH121,1),3),0))</f>
        <v/>
      </c>
    </row>
    <row r="115" spans="1:35" ht="13.5" x14ac:dyDescent="0.25">
      <c r="A115" s="59" t="str">
        <f>+$A$20</f>
        <v/>
      </c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79"/>
      <c r="P115" s="24"/>
      <c r="Q115" s="24"/>
      <c r="R115" s="22"/>
      <c r="S115" s="23"/>
      <c r="T115" s="22"/>
      <c r="U115" s="23"/>
      <c r="V115" s="22"/>
      <c r="W115" s="23"/>
      <c r="X115" s="22"/>
      <c r="Y115" s="23"/>
      <c r="Z115" s="22"/>
      <c r="AA115" s="23"/>
      <c r="AB115" s="22"/>
      <c r="AC115" s="23"/>
      <c r="AE115" s="29" t="str">
        <f t="shared" si="7"/>
        <v/>
      </c>
      <c r="AG115" s="7" t="str">
        <f>+$A$20</f>
        <v/>
      </c>
      <c r="AH115" s="7" t="str">
        <f>IF(A115&lt;&gt;"",IF(AE115&lt;&gt;"",AE115,0)+IF(Q122&lt;&gt;"",Q122,0),"")</f>
        <v/>
      </c>
      <c r="AI115" s="106" t="str">
        <f>IF(AH115="","",IF(AH115&gt;0,ROUND(AH115/LARGE(AH107:AH121,1),3),0))</f>
        <v/>
      </c>
    </row>
    <row r="116" spans="1:35" ht="13.5" x14ac:dyDescent="0.25">
      <c r="A116" s="59" t="str">
        <f>+$A$21</f>
        <v/>
      </c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2"/>
      <c r="U116" s="23"/>
      <c r="V116" s="22"/>
      <c r="W116" s="23"/>
      <c r="X116" s="22"/>
      <c r="Y116" s="23"/>
      <c r="Z116" s="22"/>
      <c r="AA116" s="23"/>
      <c r="AB116" s="22"/>
      <c r="AC116" s="23"/>
      <c r="AE116" s="29" t="str">
        <f t="shared" si="7"/>
        <v/>
      </c>
      <c r="AG116" s="7" t="str">
        <f>+$A$21</f>
        <v/>
      </c>
      <c r="AH116" s="7" t="str">
        <f>IF(A116&lt;&gt;"",IF(AE116&lt;&gt;"",AE116,0)+IF(S122&lt;&gt;"",S122,0),"")</f>
        <v/>
      </c>
      <c r="AI116" s="106" t="str">
        <f>IF(AH116="","",IF(AH116&gt;0,ROUND(AH116/LARGE(AH107:AH121,1),3),0))</f>
        <v/>
      </c>
    </row>
    <row r="117" spans="1:35" ht="13.5" x14ac:dyDescent="0.25">
      <c r="A117" s="59" t="str">
        <f>+$A$22</f>
        <v/>
      </c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2"/>
      <c r="W117" s="23"/>
      <c r="X117" s="22"/>
      <c r="Y117" s="23"/>
      <c r="Z117" s="22"/>
      <c r="AA117" s="23"/>
      <c r="AB117" s="22"/>
      <c r="AC117" s="23"/>
      <c r="AE117" s="29" t="str">
        <f t="shared" si="7"/>
        <v/>
      </c>
      <c r="AG117" s="7" t="str">
        <f>+$A$22</f>
        <v/>
      </c>
      <c r="AH117" s="7" t="str">
        <f>IF(A117&lt;&gt;"",IF(AE117&lt;&gt;"",AE117,0)+IF(U122&lt;&gt;"",U122,0),"")</f>
        <v/>
      </c>
      <c r="AI117" s="106" t="str">
        <f>IF(AH117="","",IF(AH117&gt;0,ROUND(AH117/LARGE(AH107:AH121,1),3),0))</f>
        <v/>
      </c>
    </row>
    <row r="118" spans="1:35" ht="13.5" x14ac:dyDescent="0.25">
      <c r="A118" s="59" t="str">
        <f>+$A$23</f>
        <v/>
      </c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2"/>
      <c r="Y118" s="23"/>
      <c r="Z118" s="22"/>
      <c r="AA118" s="23"/>
      <c r="AB118" s="22"/>
      <c r="AC118" s="23"/>
      <c r="AE118" s="29" t="str">
        <f t="shared" si="7"/>
        <v/>
      </c>
      <c r="AG118" s="7" t="str">
        <f>+$A$23</f>
        <v/>
      </c>
      <c r="AH118" s="7" t="str">
        <f>IF(A118&lt;&gt;"",IF(AE118&lt;&gt;"",AE118,0)+IF(W122&lt;&gt;"",W122,0),"")</f>
        <v/>
      </c>
      <c r="AI118" s="106" t="str">
        <f>IF(AH118="","",IF(AH118&gt;0,ROUND(AH118/LARGE(AH107:AH121,1),3),0))</f>
        <v/>
      </c>
    </row>
    <row r="119" spans="1:35" ht="13.5" x14ac:dyDescent="0.25">
      <c r="A119" s="59" t="str">
        <f>+$A$24</f>
        <v/>
      </c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2"/>
      <c r="AA119" s="23"/>
      <c r="AB119" s="22"/>
      <c r="AC119" s="23"/>
      <c r="AE119" s="29" t="str">
        <f t="shared" si="7"/>
        <v/>
      </c>
      <c r="AG119" s="7" t="str">
        <f>+$A$24</f>
        <v/>
      </c>
      <c r="AH119" s="7" t="str">
        <f>IF(A119&lt;&gt;"",IF(AE119&lt;&gt;"",AE119,0)+IF(Y122&lt;&gt;"",Y122,0),"")</f>
        <v/>
      </c>
      <c r="AI119" s="106" t="str">
        <f>IF(AH119="","",IF(AH119&gt;0,ROUND(AH119/LARGE(AH107:AH121,1),3),0))</f>
        <v/>
      </c>
    </row>
    <row r="120" spans="1:35" ht="13.5" x14ac:dyDescent="0.25">
      <c r="A120" s="59" t="str">
        <f>+$A$25</f>
        <v/>
      </c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2"/>
      <c r="AC120" s="23"/>
      <c r="AE120" s="29" t="str">
        <f t="shared" si="7"/>
        <v/>
      </c>
      <c r="AG120" s="7" t="str">
        <f>+$A$25</f>
        <v/>
      </c>
      <c r="AH120" s="7" t="str">
        <f>IF(A120&lt;&gt;"",IF(AE120&lt;&gt;"",AE120,0)+IF(AA122&lt;&gt;"",AA122,0),"")</f>
        <v/>
      </c>
      <c r="AI120" s="106" t="str">
        <f>IF(AH120="","",IF(AH120&gt;0,ROUND(AH120/LARGE(AH107:AH121,1),3),0))</f>
        <v/>
      </c>
    </row>
    <row r="121" spans="1:35" x14ac:dyDescent="0.2">
      <c r="A121" s="59" t="str">
        <f>+$A$26</f>
        <v/>
      </c>
      <c r="C121" s="3"/>
      <c r="AE121" s="26"/>
      <c r="AG121" s="40" t="str">
        <f>+$A$26</f>
        <v/>
      </c>
      <c r="AH121" s="40" t="str">
        <f>IF(A121&lt;&gt;"",IF(AE121&lt;&gt;"",AE121,0)+IF(AC122&lt;&gt;"",AC122,0),"")</f>
        <v/>
      </c>
      <c r="AI121" s="107" t="str">
        <f>IF(AH121="","",IF(AH121&gt;0,ROUND(AH121/LARGE(AH107:AH121,1),3),0))</f>
        <v/>
      </c>
    </row>
    <row r="122" spans="1:35" s="26" customFormat="1" x14ac:dyDescent="0.2">
      <c r="C122" s="27" t="str">
        <f>IF(C106="","",SUM(C107:C120))</f>
        <v/>
      </c>
      <c r="E122" s="27" t="str">
        <f>IF(E106="","",SUM(E107:E120))</f>
        <v/>
      </c>
      <c r="G122" s="27" t="str">
        <f>IF(G106="","",SUM(G107:G120))</f>
        <v/>
      </c>
      <c r="I122" s="27" t="str">
        <f>IF(I106="","",SUM(I107:I120))</f>
        <v/>
      </c>
      <c r="K122" s="27" t="str">
        <f>IF(K106="","",SUM(K107:K120))</f>
        <v/>
      </c>
      <c r="M122" s="27" t="str">
        <f>IF(M106="","",SUM(M107:M120))</f>
        <v/>
      </c>
      <c r="O122" s="27" t="str">
        <f>IF(O106="","",SUM(O107:O120))</f>
        <v/>
      </c>
      <c r="Q122" s="27" t="str">
        <f>IF(Q106="","",SUM(Q107:Q120))</f>
        <v/>
      </c>
      <c r="S122" s="27" t="str">
        <f>IF(S106="","",SUM(S107:S120))</f>
        <v/>
      </c>
      <c r="U122" s="27" t="str">
        <f>IF(U106="","",SUM(U107:U120))</f>
        <v/>
      </c>
      <c r="W122" s="27" t="str">
        <f>IF(W106="","",SUM(W107:W120))</f>
        <v/>
      </c>
      <c r="X122" s="27"/>
      <c r="Y122" s="27" t="str">
        <f>IF(Y106="","",SUM(Y107:Y120))</f>
        <v/>
      </c>
      <c r="AA122" s="27" t="str">
        <f>IF(AA106="","",SUM(AA107:AA120))</f>
        <v/>
      </c>
      <c r="AC122" s="27" t="str">
        <f>IF(AC106="","",SUM(AC107:AC120))</f>
        <v/>
      </c>
      <c r="AG122" s="41"/>
      <c r="AH122" s="93"/>
      <c r="AI122" s="41"/>
    </row>
    <row r="123" spans="1:35" ht="24" customHeight="1" x14ac:dyDescent="0.2">
      <c r="AC123" s="8" t="str">
        <f>"Firma ("&amp;Anagrafica!B93&amp;")"</f>
        <v>Firma ()</v>
      </c>
      <c r="AE123" s="88"/>
      <c r="AF123" s="88"/>
      <c r="AG123" s="89"/>
      <c r="AH123" s="88"/>
      <c r="AI123" s="88"/>
    </row>
  </sheetData>
  <mergeCells count="70">
    <mergeCell ref="AB24:AE24"/>
    <mergeCell ref="AB25:AE25"/>
    <mergeCell ref="AB18:AE18"/>
    <mergeCell ref="AB19:AE19"/>
    <mergeCell ref="X17:AA17"/>
    <mergeCell ref="X24:AA24"/>
    <mergeCell ref="X25:AA25"/>
    <mergeCell ref="AB16:AE16"/>
    <mergeCell ref="AB17:AE17"/>
    <mergeCell ref="B26:S26"/>
    <mergeCell ref="A5:AI5"/>
    <mergeCell ref="A8:AG8"/>
    <mergeCell ref="A9:AG9"/>
    <mergeCell ref="A11:S11"/>
    <mergeCell ref="B12:S12"/>
    <mergeCell ref="AB20:AE20"/>
    <mergeCell ref="AB21:AE21"/>
    <mergeCell ref="B13:S13"/>
    <mergeCell ref="B14:S14"/>
    <mergeCell ref="AB26:AE26"/>
    <mergeCell ref="AB22:AE22"/>
    <mergeCell ref="AB23:AE23"/>
    <mergeCell ref="T18:W18"/>
    <mergeCell ref="B15:S15"/>
    <mergeCell ref="B16:S16"/>
    <mergeCell ref="B17:S17"/>
    <mergeCell ref="B18:S18"/>
    <mergeCell ref="T16:W16"/>
    <mergeCell ref="T17:W17"/>
    <mergeCell ref="A1:AG1"/>
    <mergeCell ref="T15:W15"/>
    <mergeCell ref="T11:W11"/>
    <mergeCell ref="T12:W12"/>
    <mergeCell ref="AB12:AE12"/>
    <mergeCell ref="AB13:AE13"/>
    <mergeCell ref="AB14:AE14"/>
    <mergeCell ref="AB15:AE15"/>
    <mergeCell ref="T13:W13"/>
    <mergeCell ref="X11:AA11"/>
    <mergeCell ref="T14:W14"/>
    <mergeCell ref="AB11:AE11"/>
    <mergeCell ref="X12:AA12"/>
    <mergeCell ref="X13:AA13"/>
    <mergeCell ref="X14:AA14"/>
    <mergeCell ref="X15:AA15"/>
    <mergeCell ref="P27:S27"/>
    <mergeCell ref="T27:W27"/>
    <mergeCell ref="T22:W22"/>
    <mergeCell ref="T26:W26"/>
    <mergeCell ref="B23:S23"/>
    <mergeCell ref="T23:W23"/>
    <mergeCell ref="T24:W24"/>
    <mergeCell ref="T25:W25"/>
    <mergeCell ref="B24:S24"/>
    <mergeCell ref="B25:S25"/>
    <mergeCell ref="X16:AA16"/>
    <mergeCell ref="B20:S20"/>
    <mergeCell ref="B21:S21"/>
    <mergeCell ref="B22:S22"/>
    <mergeCell ref="T21:W21"/>
    <mergeCell ref="T20:W20"/>
    <mergeCell ref="X18:AA18"/>
    <mergeCell ref="X19:AA19"/>
    <mergeCell ref="B19:S19"/>
    <mergeCell ref="T19:W19"/>
    <mergeCell ref="X26:AA26"/>
    <mergeCell ref="X20:AA20"/>
    <mergeCell ref="X21:AA21"/>
    <mergeCell ref="X22:AA22"/>
    <mergeCell ref="X23:AA23"/>
  </mergeCells>
  <phoneticPr fontId="0" type="noConversion"/>
  <conditionalFormatting sqref="C46 W46:Y46 C65 E46 G46 I46 K46 M46 O46 Q46 U46 S46 AC84 W65:Y65 E65 G65 I65 K65 M65 O65 Q65 U65 S65 AC65 AA65 AA46 C84 W84:Y84 E84 G84 I84 K84 M84 O84 Q84 U84 S84 AA84 AC46 C103 AC122 W103:Y103 E103 G103 I103 K103 M103 O103 Q103 U103 S103 AC103 AA103 C122 W122:Y122 E122 G122 I122 K122 M122 O122 Q122 U122 S122 AA122">
    <cfRule type="expression" dxfId="539" priority="1" stopIfTrue="1">
      <formula>C30=""</formula>
    </cfRule>
  </conditionalFormatting>
  <conditionalFormatting sqref="B52:E63 B51:C51 H54:I63 J55:K63 L56:M63 N57:O63 P58:Q63 R59:S63 T60:U63 V61:W63 X62:Y63 Z63:AA63 F53:G63 Z82:AA82 F72:G82 H73:I82 J74:K82 L75:M82 N76:O82 P77:Q82 R78:S82 T79:U82 V80:W82 X81:Y82 B71:E82 B70:C70 B90:E101 B89:C89 H92:I101 J93:K101 L94:M101 N95:O101 P96:Q101 R97:S101 T98:U101 V99:W101 X100:Y101 Z101:AA101 F91:G101 Z120:AA120 F110:G120 H111:I120 J112:K120 L113:M120 N114:O120 P115:Q120 R116:S120 T117:U120 V118:W120 X119:Y120 B109:E120 B108:C108 B33:E44 B32:C32 H35:I44 J36:K44 L37:M44 N38:O44 P39:Q44 R40:S44 T41:U44 V42:W44 X43:Y44 Z44:AA44 F34:G44">
    <cfRule type="expression" dxfId="538" priority="2" stopIfTrue="1">
      <formula>AND($A32&lt;&gt;"",$A33="")</formula>
    </cfRule>
    <cfRule type="expression" dxfId="537" priority="3" stopIfTrue="1">
      <formula>$A32=""</formula>
    </cfRule>
  </conditionalFormatting>
  <conditionalFormatting sqref="B50 D50:D51 F50:F52 H50:H53 J50:J54 L50:L55 N50:N56 P50:P57 R50:R58 T50:T59 V50:V60 X50:X61 Z50:Z62 AB50:AB63">
    <cfRule type="expression" dxfId="536" priority="4" stopIfTrue="1">
      <formula>AND(OR($A50="",C$49=""),$AE50&lt;&gt;"")</formula>
    </cfRule>
    <cfRule type="expression" dxfId="535" priority="5" stopIfTrue="1">
      <formula>OR($A50="",C$49="")</formula>
    </cfRule>
  </conditionalFormatting>
  <conditionalFormatting sqref="C50 E50:E51 G50:G52 I50:I53 K50:K54 M50:M55 O50:O56 Q50:Q57 S50:S58 U50:U59 W50:W60 Y50:Y61 AA50:AA62 AC50:AC63 C88 E88:E89 G88:G90 I88:I91 K88:K92 M88:M93 O88:O94 Q88:Q95 S88:S96 U88:U97 W88:W98 Y88:Y99 AA88:AA100 AC88:AC101">
    <cfRule type="expression" dxfId="534" priority="6" stopIfTrue="1">
      <formula>AND(OR($A50="",C$49=""),$AE50&lt;&gt;"")</formula>
    </cfRule>
    <cfRule type="expression" dxfId="533" priority="7" stopIfTrue="1">
      <formula>C$49=""</formula>
    </cfRule>
  </conditionalFormatting>
  <conditionalFormatting sqref="B69 F69:F71 D69:D70 H69:H72 J69:J73 L69:L74 N69:N75 P69:P76 R69:R77 T69:T78 V69:V79 X69:X80 Z69:Z81 AB69:AB82 X118">
    <cfRule type="expression" dxfId="532" priority="8" stopIfTrue="1">
      <formula>AND(OR($A69="",C$68=""),$AE69&lt;&gt;"")</formula>
    </cfRule>
    <cfRule type="expression" dxfId="531" priority="9" stopIfTrue="1">
      <formula>OR($A69="",C$68="")</formula>
    </cfRule>
  </conditionalFormatting>
  <conditionalFormatting sqref="C69 G69:G71 E69:E70 I69:I72 K69:K73 M69:M74 O69:O75 Q69:Q76 S69:S77 U69:U78 W69:W79 Y69:Y80 AA69:AA81 AC69:AC82 C107 G107:G109 E107:E108 I107:I110 K107:K111 M107:M112 O107:O113 Q107:Q114 S107:S115 U107:U116 W107:W117 Y107:Y118 AA107:AA119 AC107:AC120">
    <cfRule type="expression" dxfId="530" priority="10" stopIfTrue="1">
      <formula>AND(OR($A69="",C$68=""),$AE69&lt;&gt;"")</formula>
    </cfRule>
    <cfRule type="expression" dxfId="529" priority="11" stopIfTrue="1">
      <formula>C$68=""</formula>
    </cfRule>
  </conditionalFormatting>
  <conditionalFormatting sqref="B88 D88:D89 F88:F90 H88:H91 J88:J92 L88:L93 N88:N94 P88:P95 R88:R96 T88:T97 V88:V98 X88:X99 Z88:Z100 AB88:AB101">
    <cfRule type="expression" dxfId="528" priority="12" stopIfTrue="1">
      <formula>AND(OR($A88="",C$87=""),$AE88&lt;&gt;"")</formula>
    </cfRule>
    <cfRule type="expression" dxfId="527" priority="13" stopIfTrue="1">
      <formula>OR($A88="",C$87="")</formula>
    </cfRule>
  </conditionalFormatting>
  <conditionalFormatting sqref="B107 D107:D108 F107:F109 H107:H110 J107:J111 L107:L112 N107:N113 P107:P114 R107:R115 T107:T116 V107:V117 X107:X117 Z107:Z119 AB107:AB120">
    <cfRule type="expression" dxfId="526" priority="14" stopIfTrue="1">
      <formula>AND(OR($A107="",C$106=""),$AE107&lt;&gt;"")</formula>
    </cfRule>
    <cfRule type="expression" dxfId="525" priority="15" stopIfTrue="1">
      <formula>OR($A107="",C$106="")</formula>
    </cfRule>
  </conditionalFormatting>
  <conditionalFormatting sqref="B31 D31:D32 R31:R39 AB31:AB44 Z31:Z43 X31:X42 V31:V41 T31:T40 P31:P38 N31:N37 L31:L36 J31:J35 H31:H34 F31:F33">
    <cfRule type="expression" dxfId="524" priority="16" stopIfTrue="1">
      <formula>AND(OR($A31="",C$30=""),$AE31&lt;&gt;"")</formula>
    </cfRule>
    <cfRule type="expression" dxfId="523" priority="17" stopIfTrue="1">
      <formula>OR($A31="",C$30="")</formula>
    </cfRule>
  </conditionalFormatting>
  <conditionalFormatting sqref="C31 E31:E32 S31:S39 AC31:AC44 AA31:AA43 Y31:Y42 W31:W41 U31:U40 Q31:Q38 O31:O37 M31:M36 K31:K35 I31:I34 G31:G33">
    <cfRule type="expression" dxfId="522" priority="18" stopIfTrue="1">
      <formula>AND(OR($A31="",C$30=""),$AE31&lt;&gt;"")</formula>
    </cfRule>
    <cfRule type="expression" dxfId="521" priority="19" stopIfTrue="1">
      <formula>C$30=""</formula>
    </cfRule>
  </conditionalFormatting>
  <conditionalFormatting sqref="A31:A45 A107:A121 AE107:AE120 B106:AC106 AE88:AE101 A88:A102 B87:AC87 A69:A83 B68:AC68 AE69:AE82 AE50:AE63 B49:AC49 A50:A64 AE31:AE44 B30:AC30">
    <cfRule type="cellIs" dxfId="520" priority="20" stopIfTrue="1" operator="equal">
      <formula>""</formula>
    </cfRule>
  </conditionalFormatting>
  <hyperlinks>
    <hyperlink ref="A1" location="Anagrafica!A1" display="Torna alla scheda Anagrafica" xr:uid="{00000000-0004-0000-4200-000000000000}"/>
  </hyperlinks>
  <pageMargins left="0.39370078740157483" right="0.39370078740157483" top="0.39370078740157483" bottom="0.78740157480314965" header="0.51181102362204722" footer="0.39370078740157483"/>
  <pageSetup paperSize="9" scale="42" orientation="portrait" r:id="rId1"/>
  <headerFooter alignWithMargins="0">
    <oddFooter>&amp;L&amp;"Arial Narrow,Normale"&amp;8&amp;D&amp;R&amp;"Arial Narrow,Normale"&amp;A</oddFoot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Foglio22">
    <tabColor indexed="17"/>
    <pageSetUpPr fitToPage="1"/>
  </sheetPr>
  <dimension ref="A1:AI123"/>
  <sheetViews>
    <sheetView showGridLines="0" view="pageBreakPreview" zoomScaleNormal="100" workbookViewId="0">
      <selection activeCell="U38" sqref="U38"/>
    </sheetView>
  </sheetViews>
  <sheetFormatPr defaultColWidth="9.140625" defaultRowHeight="12.75" x14ac:dyDescent="0.2"/>
  <cols>
    <col min="1" max="2" width="3.85546875" style="3" customWidth="1"/>
    <col min="3" max="3" width="3.85546875" style="5" bestFit="1" customWidth="1"/>
    <col min="4" max="4" width="3.140625" style="3" customWidth="1"/>
    <col min="5" max="31" width="3" style="3" customWidth="1"/>
    <col min="32" max="32" width="2.42578125" style="3" customWidth="1"/>
    <col min="33" max="33" width="3.5703125" style="26" customWidth="1"/>
    <col min="34" max="35" width="10.85546875" style="3" customWidth="1"/>
    <col min="36" max="43" width="3" style="3" customWidth="1"/>
    <col min="44" max="44" width="3.140625" style="3" customWidth="1"/>
    <col min="45" max="16384" width="9.140625" style="3"/>
  </cols>
  <sheetData>
    <row r="1" spans="1:35" ht="26.25" customHeight="1" x14ac:dyDescent="0.2">
      <c r="A1" s="353" t="s">
        <v>21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</row>
    <row r="2" spans="1:35" s="30" customFormat="1" ht="13.5" x14ac:dyDescent="0.25">
      <c r="A2" s="45" t="s">
        <v>16</v>
      </c>
      <c r="B2" s="46"/>
      <c r="C2" s="47"/>
      <c r="D2" s="48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9"/>
      <c r="AH2" s="49"/>
      <c r="AI2" s="49"/>
    </row>
    <row r="3" spans="1:35" s="31" customFormat="1" ht="13.5" x14ac:dyDescent="0.25">
      <c r="A3" s="50"/>
      <c r="B3" s="50"/>
      <c r="C3" s="51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</row>
    <row r="4" spans="1:35" s="9" customFormat="1" ht="6" customHeight="1" x14ac:dyDescent="0.3">
      <c r="A4" s="52"/>
      <c r="B4" s="52"/>
      <c r="C4" s="53"/>
      <c r="D4" s="54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</row>
    <row r="5" spans="1:35" s="9" customFormat="1" ht="39.75" customHeight="1" x14ac:dyDescent="0.3">
      <c r="A5" s="411" t="str">
        <f>IF(Anagrafica!A3&lt;&gt;"",Anagrafica!A3,"")</f>
        <v>CDC ___/______/______ ANNO_______ (agg. P se plurien.) 
TITOLO DEL CDC______________________________</v>
      </c>
      <c r="B5" s="411"/>
      <c r="C5" s="411"/>
      <c r="D5" s="411"/>
      <c r="E5" s="411"/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  <c r="Q5" s="411"/>
      <c r="R5" s="411"/>
      <c r="S5" s="411"/>
      <c r="T5" s="411"/>
      <c r="U5" s="411"/>
      <c r="V5" s="411"/>
      <c r="W5" s="411"/>
      <c r="X5" s="411"/>
      <c r="Y5" s="411"/>
      <c r="Z5" s="411"/>
      <c r="AA5" s="411"/>
      <c r="AB5" s="411"/>
      <c r="AC5" s="411"/>
      <c r="AD5" s="411"/>
      <c r="AE5" s="411"/>
      <c r="AF5" s="411"/>
      <c r="AG5" s="411"/>
      <c r="AH5" s="411"/>
      <c r="AI5" s="411"/>
    </row>
    <row r="6" spans="1:35" s="9" customFormat="1" ht="20.25" x14ac:dyDescent="0.3">
      <c r="A6" s="33"/>
      <c r="B6" s="33"/>
      <c r="C6" s="58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</row>
    <row r="7" spans="1:35" s="9" customFormat="1" ht="20.25" x14ac:dyDescent="0.3">
      <c r="C7" s="10"/>
      <c r="D7" s="11"/>
    </row>
    <row r="8" spans="1:35" s="1" customFormat="1" ht="18.75" x14ac:dyDescent="0.3">
      <c r="A8" s="354" t="str">
        <f>"Criterio: "&amp; Anagrafica!A72&amp;" - "&amp;Anagrafica!B72</f>
        <v xml:space="preserve">Criterio:  - </v>
      </c>
      <c r="B8" s="354"/>
      <c r="C8" s="354"/>
      <c r="D8" s="354"/>
      <c r="E8" s="354"/>
      <c r="F8" s="354"/>
      <c r="G8" s="354"/>
      <c r="H8" s="354"/>
      <c r="I8" s="354"/>
      <c r="J8" s="354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4"/>
      <c r="Y8" s="354"/>
      <c r="Z8" s="354"/>
      <c r="AA8" s="354"/>
      <c r="AB8" s="354"/>
      <c r="AC8" s="354"/>
      <c r="AD8" s="354"/>
      <c r="AE8" s="354"/>
      <c r="AF8" s="354"/>
      <c r="AG8" s="354"/>
      <c r="AH8" s="65" t="s">
        <v>3</v>
      </c>
      <c r="AI8" s="80" t="str">
        <f>IF(+Anagrafica!C72&lt;&gt;"",Anagrafica!C72,"")</f>
        <v/>
      </c>
    </row>
    <row r="9" spans="1:35" s="1" customFormat="1" ht="24" customHeight="1" x14ac:dyDescent="0.3">
      <c r="A9" s="416"/>
      <c r="B9" s="416"/>
      <c r="C9" s="416"/>
      <c r="D9" s="416"/>
      <c r="E9" s="416"/>
      <c r="F9" s="416"/>
      <c r="G9" s="416"/>
      <c r="H9" s="416"/>
      <c r="I9" s="416"/>
      <c r="J9" s="416"/>
      <c r="K9" s="416"/>
      <c r="L9" s="416"/>
      <c r="M9" s="416"/>
      <c r="N9" s="416"/>
      <c r="O9" s="416"/>
      <c r="P9" s="416"/>
      <c r="Q9" s="416"/>
      <c r="R9" s="416"/>
      <c r="S9" s="416"/>
      <c r="T9" s="416"/>
      <c r="U9" s="416"/>
      <c r="V9" s="416"/>
      <c r="W9" s="416"/>
      <c r="X9" s="416"/>
      <c r="Y9" s="416"/>
      <c r="Z9" s="416"/>
      <c r="AA9" s="416"/>
      <c r="AB9" s="416"/>
      <c r="AC9" s="416"/>
      <c r="AD9" s="416"/>
      <c r="AE9" s="416"/>
      <c r="AF9" s="416"/>
      <c r="AG9" s="416"/>
      <c r="AH9" s="65"/>
      <c r="AI9" s="81"/>
    </row>
    <row r="10" spans="1:35" ht="18" x14ac:dyDescent="0.25">
      <c r="B10" s="1"/>
      <c r="D10" s="1"/>
      <c r="AB10" s="4"/>
      <c r="AC10" s="4"/>
      <c r="AD10" s="4"/>
      <c r="AE10" s="4"/>
    </row>
    <row r="11" spans="1:35" ht="29.25" customHeight="1" x14ac:dyDescent="0.2">
      <c r="A11" s="385" t="s">
        <v>17</v>
      </c>
      <c r="B11" s="385"/>
      <c r="C11" s="385"/>
      <c r="D11" s="385"/>
      <c r="E11" s="385"/>
      <c r="F11" s="385"/>
      <c r="G11" s="385"/>
      <c r="H11" s="385"/>
      <c r="I11" s="385"/>
      <c r="J11" s="385"/>
      <c r="K11" s="385"/>
      <c r="L11" s="385"/>
      <c r="M11" s="385"/>
      <c r="N11" s="385"/>
      <c r="O11" s="385"/>
      <c r="P11" s="385"/>
      <c r="Q11" s="385"/>
      <c r="R11" s="385"/>
      <c r="S11" s="385"/>
      <c r="T11" s="385" t="s">
        <v>23</v>
      </c>
      <c r="U11" s="385"/>
      <c r="V11" s="385"/>
      <c r="W11" s="385"/>
      <c r="X11" s="385" t="s">
        <v>25</v>
      </c>
      <c r="Y11" s="385"/>
      <c r="Z11" s="385"/>
      <c r="AA11" s="385"/>
      <c r="AB11" s="385" t="s">
        <v>24</v>
      </c>
      <c r="AC11" s="385"/>
      <c r="AD11" s="385"/>
      <c r="AE11" s="385"/>
      <c r="AF11" s="26"/>
      <c r="AI11" s="21" t="s">
        <v>19</v>
      </c>
    </row>
    <row r="12" spans="1:35" ht="16.5" x14ac:dyDescent="0.3">
      <c r="A12" s="61" t="str">
        <f>IF($AI$8&lt;&gt;"",IF(Anagrafica!A99&lt;&gt;"",Anagrafica!A99,""),"")</f>
        <v/>
      </c>
      <c r="B12" s="409" t="str">
        <f>IF(A12&lt;&gt;"",IF(Anagrafica!B99&lt;&gt;"",Anagrafica!B99,""),"")</f>
        <v/>
      </c>
      <c r="C12" s="409"/>
      <c r="D12" s="409"/>
      <c r="E12" s="409"/>
      <c r="F12" s="409"/>
      <c r="G12" s="409"/>
      <c r="H12" s="409"/>
      <c r="I12" s="409"/>
      <c r="J12" s="409"/>
      <c r="K12" s="409"/>
      <c r="L12" s="409"/>
      <c r="M12" s="409"/>
      <c r="N12" s="409"/>
      <c r="O12" s="409"/>
      <c r="P12" s="409"/>
      <c r="Q12" s="409"/>
      <c r="R12" s="409"/>
      <c r="S12" s="410"/>
      <c r="T12" s="372" t="str">
        <f>IF(A12&lt;&gt;"",IF(AI31&lt;&gt;"",AI31,0)+IF(AI50&lt;&gt;"",AI50,0)+IF(AI69&lt;&gt;"",AI69,0)+IF(AI88&lt;&gt;"",AI88,0)+IF(AI107&lt;&gt;"",AI107,0),"")</f>
        <v/>
      </c>
      <c r="U12" s="373"/>
      <c r="V12" s="373"/>
      <c r="W12" s="373"/>
      <c r="X12" s="372" t="str">
        <f>IF(T12&lt;&gt;"",ROUND(T12/COUNTA(Anagrafica!$B$89:$C$93),3),"")</f>
        <v/>
      </c>
      <c r="Y12" s="373"/>
      <c r="Z12" s="373"/>
      <c r="AA12" s="390"/>
      <c r="AB12" s="372" t="str">
        <f>IF(T12="","",IF(T12&gt;0,ROUND(X12/LARGE($X$12:$AA$26,1),3),0))</f>
        <v/>
      </c>
      <c r="AC12" s="373"/>
      <c r="AD12" s="373"/>
      <c r="AE12" s="390"/>
      <c r="AF12" s="94"/>
      <c r="AG12" s="94"/>
      <c r="AH12" s="95"/>
      <c r="AI12" s="85" t="str">
        <f t="shared" ref="AI12:AI26" si="0">IF(AB12&lt;&gt;"",IF(AB12&gt;0,ROUND(AB12*IF($AI$9&lt;&gt;"",$AI$9,$AI$8),3),0),"")</f>
        <v/>
      </c>
    </row>
    <row r="13" spans="1:35" ht="16.5" x14ac:dyDescent="0.3">
      <c r="A13" s="62" t="str">
        <f>IF($AI$8&lt;&gt;"",IF(Anagrafica!A100&lt;&gt;"",Anagrafica!A100,""),"")</f>
        <v/>
      </c>
      <c r="B13" s="374" t="str">
        <f>IF(A13&lt;&gt;"",IF(Anagrafica!B100&lt;&gt;"",Anagrafica!B100,""),"")</f>
        <v/>
      </c>
      <c r="C13" s="374"/>
      <c r="D13" s="374"/>
      <c r="E13" s="374"/>
      <c r="F13" s="374"/>
      <c r="G13" s="374"/>
      <c r="H13" s="374"/>
      <c r="I13" s="374"/>
      <c r="J13" s="374"/>
      <c r="K13" s="374"/>
      <c r="L13" s="374"/>
      <c r="M13" s="374"/>
      <c r="N13" s="374"/>
      <c r="O13" s="374"/>
      <c r="P13" s="374"/>
      <c r="Q13" s="374"/>
      <c r="R13" s="374"/>
      <c r="S13" s="376"/>
      <c r="T13" s="401" t="str">
        <f t="shared" ref="T13:T26" si="1">IF(A13&lt;&gt;"",IF(AI32&lt;&gt;"",AI32,0)+IF(AI51&lt;&gt;"",AI51,0)+IF(AI70&lt;&gt;"",AI70,0)+IF(AI89&lt;&gt;"",AI89,0)+IF(AI108&lt;&gt;"",AI108,0),"")</f>
        <v/>
      </c>
      <c r="U13" s="402"/>
      <c r="V13" s="402"/>
      <c r="W13" s="402"/>
      <c r="X13" s="401" t="str">
        <f>IF(T13&lt;&gt;"",ROUND(T13/COUNTA(Anagrafica!$B$89:$C$93),3),"")</f>
        <v/>
      </c>
      <c r="Y13" s="402"/>
      <c r="Z13" s="402"/>
      <c r="AA13" s="403"/>
      <c r="AB13" s="401" t="str">
        <f t="shared" ref="AB13:AB26" si="2">IF(T13="","",IF(T13&gt;0,ROUND(X13/LARGE($X$12:$AA$26,1),3),0))</f>
        <v/>
      </c>
      <c r="AC13" s="402"/>
      <c r="AD13" s="402"/>
      <c r="AE13" s="403"/>
      <c r="AF13" s="96"/>
      <c r="AG13" s="96"/>
      <c r="AH13" s="97"/>
      <c r="AI13" s="86" t="str">
        <f t="shared" si="0"/>
        <v/>
      </c>
    </row>
    <row r="14" spans="1:35" ht="16.5" x14ac:dyDescent="0.3">
      <c r="A14" s="62" t="str">
        <f>IF($AI$8&lt;&gt;"",IF(Anagrafica!A101&lt;&gt;"",Anagrafica!A101,""),"")</f>
        <v/>
      </c>
      <c r="B14" s="374" t="str">
        <f>IF(A14&lt;&gt;"",IF(Anagrafica!B101&lt;&gt;"",Anagrafica!B101,""),"")</f>
        <v/>
      </c>
      <c r="C14" s="374"/>
      <c r="D14" s="374"/>
      <c r="E14" s="374"/>
      <c r="F14" s="374"/>
      <c r="G14" s="374"/>
      <c r="H14" s="374"/>
      <c r="I14" s="374"/>
      <c r="J14" s="374"/>
      <c r="K14" s="374"/>
      <c r="L14" s="374"/>
      <c r="M14" s="374"/>
      <c r="N14" s="374"/>
      <c r="O14" s="374"/>
      <c r="P14" s="374"/>
      <c r="Q14" s="374"/>
      <c r="R14" s="374"/>
      <c r="S14" s="376"/>
      <c r="T14" s="401" t="str">
        <f t="shared" si="1"/>
        <v/>
      </c>
      <c r="U14" s="402"/>
      <c r="V14" s="402"/>
      <c r="W14" s="402"/>
      <c r="X14" s="401" t="str">
        <f>IF(T14&lt;&gt;"",ROUND(T14/COUNTA(Anagrafica!$B$89:$C$93),3),"")</f>
        <v/>
      </c>
      <c r="Y14" s="402"/>
      <c r="Z14" s="402"/>
      <c r="AA14" s="403"/>
      <c r="AB14" s="401" t="str">
        <f t="shared" si="2"/>
        <v/>
      </c>
      <c r="AC14" s="402"/>
      <c r="AD14" s="402"/>
      <c r="AE14" s="403"/>
      <c r="AF14" s="96"/>
      <c r="AG14" s="96"/>
      <c r="AH14" s="97"/>
      <c r="AI14" s="86" t="str">
        <f t="shared" si="0"/>
        <v/>
      </c>
    </row>
    <row r="15" spans="1:35" ht="16.5" x14ac:dyDescent="0.3">
      <c r="A15" s="62" t="str">
        <f>IF($AI$8&lt;&gt;"",IF(Anagrafica!A102&lt;&gt;"",Anagrafica!A102,""),"")</f>
        <v/>
      </c>
      <c r="B15" s="374" t="str">
        <f>IF(A15&lt;&gt;"",IF(Anagrafica!B102&lt;&gt;"",Anagrafica!B102,""),"")</f>
        <v/>
      </c>
      <c r="C15" s="374"/>
      <c r="D15" s="374"/>
      <c r="E15" s="374"/>
      <c r="F15" s="374"/>
      <c r="G15" s="374"/>
      <c r="H15" s="374"/>
      <c r="I15" s="374"/>
      <c r="J15" s="374"/>
      <c r="K15" s="374"/>
      <c r="L15" s="374"/>
      <c r="M15" s="374"/>
      <c r="N15" s="374"/>
      <c r="O15" s="374"/>
      <c r="P15" s="374"/>
      <c r="Q15" s="374"/>
      <c r="R15" s="374"/>
      <c r="S15" s="376"/>
      <c r="T15" s="401" t="str">
        <f t="shared" si="1"/>
        <v/>
      </c>
      <c r="U15" s="402"/>
      <c r="V15" s="402"/>
      <c r="W15" s="402"/>
      <c r="X15" s="401" t="str">
        <f>IF(T15&lt;&gt;"",ROUND(T15/COUNTA(Anagrafica!$B$89:$C$93),3),"")</f>
        <v/>
      </c>
      <c r="Y15" s="402"/>
      <c r="Z15" s="402"/>
      <c r="AA15" s="403"/>
      <c r="AB15" s="401" t="str">
        <f t="shared" si="2"/>
        <v/>
      </c>
      <c r="AC15" s="402"/>
      <c r="AD15" s="402"/>
      <c r="AE15" s="403"/>
      <c r="AF15" s="96"/>
      <c r="AG15" s="96"/>
      <c r="AH15" s="97"/>
      <c r="AI15" s="86" t="str">
        <f t="shared" si="0"/>
        <v/>
      </c>
    </row>
    <row r="16" spans="1:35" ht="16.5" x14ac:dyDescent="0.3">
      <c r="A16" s="62" t="str">
        <f>IF($AI$8&lt;&gt;"",IF(Anagrafica!A103&lt;&gt;"",Anagrafica!A103,""),"")</f>
        <v/>
      </c>
      <c r="B16" s="374" t="str">
        <f>IF(A16&lt;&gt;"",IF(Anagrafica!B103&lt;&gt;"",Anagrafica!B103,""),"")</f>
        <v/>
      </c>
      <c r="C16" s="374"/>
      <c r="D16" s="374"/>
      <c r="E16" s="374"/>
      <c r="F16" s="374"/>
      <c r="G16" s="374"/>
      <c r="H16" s="374"/>
      <c r="I16" s="374"/>
      <c r="J16" s="374"/>
      <c r="K16" s="374"/>
      <c r="L16" s="374"/>
      <c r="M16" s="374"/>
      <c r="N16" s="374"/>
      <c r="O16" s="374"/>
      <c r="P16" s="374"/>
      <c r="Q16" s="374"/>
      <c r="R16" s="374"/>
      <c r="S16" s="376"/>
      <c r="T16" s="401" t="str">
        <f t="shared" si="1"/>
        <v/>
      </c>
      <c r="U16" s="402"/>
      <c r="V16" s="402"/>
      <c r="W16" s="402"/>
      <c r="X16" s="401" t="str">
        <f>IF(T16&lt;&gt;"",ROUND(T16/COUNTA(Anagrafica!$B$89:$C$93),3),"")</f>
        <v/>
      </c>
      <c r="Y16" s="402"/>
      <c r="Z16" s="402"/>
      <c r="AA16" s="403"/>
      <c r="AB16" s="401" t="str">
        <f t="shared" si="2"/>
        <v/>
      </c>
      <c r="AC16" s="402"/>
      <c r="AD16" s="402"/>
      <c r="AE16" s="403"/>
      <c r="AF16" s="96"/>
      <c r="AG16" s="96"/>
      <c r="AH16" s="97"/>
      <c r="AI16" s="86" t="str">
        <f t="shared" si="0"/>
        <v/>
      </c>
    </row>
    <row r="17" spans="1:35" ht="16.5" x14ac:dyDescent="0.3">
      <c r="A17" s="62" t="str">
        <f>IF($AI$8&lt;&gt;"",IF(Anagrafica!A104&lt;&gt;"",Anagrafica!A104,""),"")</f>
        <v/>
      </c>
      <c r="B17" s="374" t="str">
        <f>IF(A17&lt;&gt;"",IF(Anagrafica!B104&lt;&gt;"",Anagrafica!B104,""),"")</f>
        <v/>
      </c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4"/>
      <c r="N17" s="374"/>
      <c r="O17" s="374"/>
      <c r="P17" s="374"/>
      <c r="Q17" s="374"/>
      <c r="R17" s="374"/>
      <c r="S17" s="376"/>
      <c r="T17" s="401" t="str">
        <f t="shared" si="1"/>
        <v/>
      </c>
      <c r="U17" s="402"/>
      <c r="V17" s="402"/>
      <c r="W17" s="402"/>
      <c r="X17" s="401" t="str">
        <f>IF(T17&lt;&gt;"",ROUND(T17/COUNTA(Anagrafica!$B$89:$C$93),3),"")</f>
        <v/>
      </c>
      <c r="Y17" s="402"/>
      <c r="Z17" s="402"/>
      <c r="AA17" s="403"/>
      <c r="AB17" s="401" t="str">
        <f t="shared" si="2"/>
        <v/>
      </c>
      <c r="AC17" s="402"/>
      <c r="AD17" s="402"/>
      <c r="AE17" s="403"/>
      <c r="AF17" s="96"/>
      <c r="AG17" s="96"/>
      <c r="AH17" s="97"/>
      <c r="AI17" s="86" t="str">
        <f t="shared" si="0"/>
        <v/>
      </c>
    </row>
    <row r="18" spans="1:35" ht="16.5" x14ac:dyDescent="0.3">
      <c r="A18" s="62" t="str">
        <f>IF($AI$8&lt;&gt;"",IF(Anagrafica!A105&lt;&gt;"",Anagrafica!A105,""),"")</f>
        <v/>
      </c>
      <c r="B18" s="374" t="str">
        <f>IF(A18&lt;&gt;"",IF(Anagrafica!B105&lt;&gt;"",Anagrafica!B105,""),"")</f>
        <v/>
      </c>
      <c r="C18" s="374"/>
      <c r="D18" s="374"/>
      <c r="E18" s="374"/>
      <c r="F18" s="374"/>
      <c r="G18" s="374"/>
      <c r="H18" s="374"/>
      <c r="I18" s="374"/>
      <c r="J18" s="374"/>
      <c r="K18" s="374"/>
      <c r="L18" s="374"/>
      <c r="M18" s="374"/>
      <c r="N18" s="374"/>
      <c r="O18" s="374"/>
      <c r="P18" s="374"/>
      <c r="Q18" s="374"/>
      <c r="R18" s="374"/>
      <c r="S18" s="376"/>
      <c r="T18" s="401" t="str">
        <f t="shared" si="1"/>
        <v/>
      </c>
      <c r="U18" s="402"/>
      <c r="V18" s="402"/>
      <c r="W18" s="402"/>
      <c r="X18" s="401" t="str">
        <f>IF(T18&lt;&gt;"",ROUND(T18/COUNTA(Anagrafica!$B$89:$C$93),3),"")</f>
        <v/>
      </c>
      <c r="Y18" s="402"/>
      <c r="Z18" s="402"/>
      <c r="AA18" s="403"/>
      <c r="AB18" s="401" t="str">
        <f t="shared" si="2"/>
        <v/>
      </c>
      <c r="AC18" s="402"/>
      <c r="AD18" s="402"/>
      <c r="AE18" s="403"/>
      <c r="AF18" s="96"/>
      <c r="AG18" s="96"/>
      <c r="AH18" s="97"/>
      <c r="AI18" s="86" t="str">
        <f t="shared" si="0"/>
        <v/>
      </c>
    </row>
    <row r="19" spans="1:35" ht="16.5" x14ac:dyDescent="0.3">
      <c r="A19" s="62" t="str">
        <f>IF($AI$8&lt;&gt;"",IF(Anagrafica!A106&lt;&gt;"",Anagrafica!A106,""),"")</f>
        <v/>
      </c>
      <c r="B19" s="374" t="str">
        <f>IF(A19&lt;&gt;"",IF(Anagrafica!B106&lt;&gt;"",Anagrafica!B106,""),"")</f>
        <v/>
      </c>
      <c r="C19" s="374"/>
      <c r="D19" s="374"/>
      <c r="E19" s="374"/>
      <c r="F19" s="374"/>
      <c r="G19" s="374"/>
      <c r="H19" s="374"/>
      <c r="I19" s="374"/>
      <c r="J19" s="374"/>
      <c r="K19" s="374"/>
      <c r="L19" s="374"/>
      <c r="M19" s="374"/>
      <c r="N19" s="374"/>
      <c r="O19" s="374"/>
      <c r="P19" s="374"/>
      <c r="Q19" s="374"/>
      <c r="R19" s="374"/>
      <c r="S19" s="376"/>
      <c r="T19" s="401" t="str">
        <f t="shared" si="1"/>
        <v/>
      </c>
      <c r="U19" s="402"/>
      <c r="V19" s="402"/>
      <c r="W19" s="402"/>
      <c r="X19" s="401" t="str">
        <f>IF(T19&lt;&gt;"",ROUND(T19/COUNTA(Anagrafica!$B$89:$C$93),3),"")</f>
        <v/>
      </c>
      <c r="Y19" s="402"/>
      <c r="Z19" s="402"/>
      <c r="AA19" s="403"/>
      <c r="AB19" s="401" t="str">
        <f t="shared" si="2"/>
        <v/>
      </c>
      <c r="AC19" s="402"/>
      <c r="AD19" s="402"/>
      <c r="AE19" s="403"/>
      <c r="AF19" s="96"/>
      <c r="AG19" s="96"/>
      <c r="AH19" s="97"/>
      <c r="AI19" s="86" t="str">
        <f t="shared" si="0"/>
        <v/>
      </c>
    </row>
    <row r="20" spans="1:35" ht="16.5" x14ac:dyDescent="0.3">
      <c r="A20" s="62" t="str">
        <f>IF($AI$8&lt;&gt;"",IF(Anagrafica!A107&lt;&gt;"",Anagrafica!A107,""),"")</f>
        <v/>
      </c>
      <c r="B20" s="374" t="str">
        <f>IF(A20&lt;&gt;"",IF(Anagrafica!B107&lt;&gt;"",Anagrafica!B107,""),"")</f>
        <v/>
      </c>
      <c r="C20" s="374"/>
      <c r="D20" s="374"/>
      <c r="E20" s="374"/>
      <c r="F20" s="374"/>
      <c r="G20" s="374"/>
      <c r="H20" s="374"/>
      <c r="I20" s="374"/>
      <c r="J20" s="374"/>
      <c r="K20" s="374"/>
      <c r="L20" s="374"/>
      <c r="M20" s="374"/>
      <c r="N20" s="374"/>
      <c r="O20" s="374"/>
      <c r="P20" s="374"/>
      <c r="Q20" s="374"/>
      <c r="R20" s="374"/>
      <c r="S20" s="376"/>
      <c r="T20" s="401" t="str">
        <f t="shared" si="1"/>
        <v/>
      </c>
      <c r="U20" s="402"/>
      <c r="V20" s="402"/>
      <c r="W20" s="402"/>
      <c r="X20" s="401" t="str">
        <f>IF(T20&lt;&gt;"",ROUND(T20/COUNTA(Anagrafica!$B$89:$C$93),3),"")</f>
        <v/>
      </c>
      <c r="Y20" s="402"/>
      <c r="Z20" s="402"/>
      <c r="AA20" s="403"/>
      <c r="AB20" s="401" t="str">
        <f t="shared" si="2"/>
        <v/>
      </c>
      <c r="AC20" s="402"/>
      <c r="AD20" s="402"/>
      <c r="AE20" s="403"/>
      <c r="AF20" s="96"/>
      <c r="AG20" s="96"/>
      <c r="AH20" s="97"/>
      <c r="AI20" s="86" t="str">
        <f t="shared" si="0"/>
        <v/>
      </c>
    </row>
    <row r="21" spans="1:35" ht="16.5" x14ac:dyDescent="0.3">
      <c r="A21" s="62" t="str">
        <f>IF($AI$8&lt;&gt;"",IF(Anagrafica!A108&lt;&gt;"",Anagrafica!A108,""),"")</f>
        <v/>
      </c>
      <c r="B21" s="374" t="str">
        <f>IF(A21&lt;&gt;"",IF(Anagrafica!B108&lt;&gt;"",Anagrafica!B108,""),"")</f>
        <v/>
      </c>
      <c r="C21" s="374"/>
      <c r="D21" s="374"/>
      <c r="E21" s="374"/>
      <c r="F21" s="374"/>
      <c r="G21" s="374"/>
      <c r="H21" s="374"/>
      <c r="I21" s="374"/>
      <c r="J21" s="374"/>
      <c r="K21" s="374"/>
      <c r="L21" s="374"/>
      <c r="M21" s="374"/>
      <c r="N21" s="374"/>
      <c r="O21" s="374"/>
      <c r="P21" s="374"/>
      <c r="Q21" s="374"/>
      <c r="R21" s="374"/>
      <c r="S21" s="376"/>
      <c r="T21" s="401" t="str">
        <f t="shared" si="1"/>
        <v/>
      </c>
      <c r="U21" s="402"/>
      <c r="V21" s="402"/>
      <c r="W21" s="402"/>
      <c r="X21" s="401" t="str">
        <f>IF(T21&lt;&gt;"",ROUND(T21/COUNTA(Anagrafica!$B$89:$C$93),3),"")</f>
        <v/>
      </c>
      <c r="Y21" s="402"/>
      <c r="Z21" s="402"/>
      <c r="AA21" s="403"/>
      <c r="AB21" s="401" t="str">
        <f t="shared" si="2"/>
        <v/>
      </c>
      <c r="AC21" s="402"/>
      <c r="AD21" s="402"/>
      <c r="AE21" s="403"/>
      <c r="AF21" s="96"/>
      <c r="AG21" s="96"/>
      <c r="AH21" s="97"/>
      <c r="AI21" s="86" t="str">
        <f t="shared" si="0"/>
        <v/>
      </c>
    </row>
    <row r="22" spans="1:35" ht="16.5" x14ac:dyDescent="0.3">
      <c r="A22" s="62" t="str">
        <f>IF($AI$8&lt;&gt;"",IF(Anagrafica!A109&lt;&gt;"",Anagrafica!A109,""),"")</f>
        <v/>
      </c>
      <c r="B22" s="374" t="str">
        <f>IF(A22&lt;&gt;"",IF(Anagrafica!B109&lt;&gt;"",Anagrafica!B109,""),"")</f>
        <v/>
      </c>
      <c r="C22" s="374"/>
      <c r="D22" s="374"/>
      <c r="E22" s="374"/>
      <c r="F22" s="374"/>
      <c r="G22" s="374"/>
      <c r="H22" s="374"/>
      <c r="I22" s="374"/>
      <c r="J22" s="374"/>
      <c r="K22" s="374"/>
      <c r="L22" s="374"/>
      <c r="M22" s="374"/>
      <c r="N22" s="374"/>
      <c r="O22" s="374"/>
      <c r="P22" s="374"/>
      <c r="Q22" s="374"/>
      <c r="R22" s="374"/>
      <c r="S22" s="376"/>
      <c r="T22" s="401" t="str">
        <f t="shared" si="1"/>
        <v/>
      </c>
      <c r="U22" s="402"/>
      <c r="V22" s="402"/>
      <c r="W22" s="402"/>
      <c r="X22" s="401" t="str">
        <f>IF(T22&lt;&gt;"",ROUND(T22/COUNTA(Anagrafica!$B$89:$C$93),3),"")</f>
        <v/>
      </c>
      <c r="Y22" s="402"/>
      <c r="Z22" s="402"/>
      <c r="AA22" s="403"/>
      <c r="AB22" s="401" t="str">
        <f t="shared" si="2"/>
        <v/>
      </c>
      <c r="AC22" s="402"/>
      <c r="AD22" s="402"/>
      <c r="AE22" s="403"/>
      <c r="AF22" s="96"/>
      <c r="AG22" s="96"/>
      <c r="AH22" s="97"/>
      <c r="AI22" s="86" t="str">
        <f t="shared" si="0"/>
        <v/>
      </c>
    </row>
    <row r="23" spans="1:35" ht="16.5" x14ac:dyDescent="0.3">
      <c r="A23" s="62" t="str">
        <f>IF($AI$8&lt;&gt;"",IF(Anagrafica!A110&lt;&gt;"",Anagrafica!A110,""),"")</f>
        <v/>
      </c>
      <c r="B23" s="374" t="str">
        <f>IF(A23&lt;&gt;"",IF(Anagrafica!B110&lt;&gt;"",Anagrafica!B110,""),"")</f>
        <v/>
      </c>
      <c r="C23" s="374"/>
      <c r="D23" s="374"/>
      <c r="E23" s="374"/>
      <c r="F23" s="374"/>
      <c r="G23" s="374"/>
      <c r="H23" s="374"/>
      <c r="I23" s="374"/>
      <c r="J23" s="374"/>
      <c r="K23" s="374"/>
      <c r="L23" s="374"/>
      <c r="M23" s="374"/>
      <c r="N23" s="374"/>
      <c r="O23" s="374"/>
      <c r="P23" s="374"/>
      <c r="Q23" s="374"/>
      <c r="R23" s="374"/>
      <c r="S23" s="376"/>
      <c r="T23" s="401" t="str">
        <f t="shared" si="1"/>
        <v/>
      </c>
      <c r="U23" s="402"/>
      <c r="V23" s="402"/>
      <c r="W23" s="402"/>
      <c r="X23" s="401" t="str">
        <f>IF(T23&lt;&gt;"",ROUND(T23/COUNTA(Anagrafica!$B$89:$C$93),3),"")</f>
        <v/>
      </c>
      <c r="Y23" s="402"/>
      <c r="Z23" s="402"/>
      <c r="AA23" s="403"/>
      <c r="AB23" s="401" t="str">
        <f t="shared" si="2"/>
        <v/>
      </c>
      <c r="AC23" s="402"/>
      <c r="AD23" s="402"/>
      <c r="AE23" s="403"/>
      <c r="AF23" s="96"/>
      <c r="AG23" s="96"/>
      <c r="AH23" s="97"/>
      <c r="AI23" s="86" t="str">
        <f t="shared" si="0"/>
        <v/>
      </c>
    </row>
    <row r="24" spans="1:35" ht="16.5" x14ac:dyDescent="0.3">
      <c r="A24" s="62" t="str">
        <f>IF($AI$8&lt;&gt;"",IF(Anagrafica!A111&lt;&gt;"",Anagrafica!A111,""),"")</f>
        <v/>
      </c>
      <c r="B24" s="374" t="str">
        <f>IF(A24&lt;&gt;"",IF(Anagrafica!B111&lt;&gt;"",Anagrafica!B111,""),"")</f>
        <v/>
      </c>
      <c r="C24" s="374"/>
      <c r="D24" s="374"/>
      <c r="E24" s="374"/>
      <c r="F24" s="374"/>
      <c r="G24" s="374"/>
      <c r="H24" s="374"/>
      <c r="I24" s="374"/>
      <c r="J24" s="374"/>
      <c r="K24" s="374"/>
      <c r="L24" s="374"/>
      <c r="M24" s="374"/>
      <c r="N24" s="374"/>
      <c r="O24" s="374"/>
      <c r="P24" s="374"/>
      <c r="Q24" s="374"/>
      <c r="R24" s="374"/>
      <c r="S24" s="376"/>
      <c r="T24" s="401" t="str">
        <f t="shared" si="1"/>
        <v/>
      </c>
      <c r="U24" s="402"/>
      <c r="V24" s="402"/>
      <c r="W24" s="402"/>
      <c r="X24" s="401" t="str">
        <f>IF(T24&lt;&gt;"",ROUND(T24/COUNTA(Anagrafica!$B$89:$C$93),3),"")</f>
        <v/>
      </c>
      <c r="Y24" s="402"/>
      <c r="Z24" s="402"/>
      <c r="AA24" s="403"/>
      <c r="AB24" s="401" t="str">
        <f t="shared" si="2"/>
        <v/>
      </c>
      <c r="AC24" s="402"/>
      <c r="AD24" s="402"/>
      <c r="AE24" s="403"/>
      <c r="AF24" s="96"/>
      <c r="AG24" s="96"/>
      <c r="AH24" s="97"/>
      <c r="AI24" s="86" t="str">
        <f t="shared" si="0"/>
        <v/>
      </c>
    </row>
    <row r="25" spans="1:35" ht="16.5" x14ac:dyDescent="0.3">
      <c r="A25" s="62" t="str">
        <f>IF($AI$8&lt;&gt;"",IF(Anagrafica!A112&lt;&gt;"",Anagrafica!A112,""),"")</f>
        <v/>
      </c>
      <c r="B25" s="374" t="str">
        <f>IF(A25&lt;&gt;"",IF(Anagrafica!B112&lt;&gt;"",Anagrafica!B112,""),"")</f>
        <v/>
      </c>
      <c r="C25" s="374"/>
      <c r="D25" s="374"/>
      <c r="E25" s="374"/>
      <c r="F25" s="374"/>
      <c r="G25" s="374"/>
      <c r="H25" s="374"/>
      <c r="I25" s="374"/>
      <c r="J25" s="374"/>
      <c r="K25" s="374"/>
      <c r="L25" s="374"/>
      <c r="M25" s="374"/>
      <c r="N25" s="374"/>
      <c r="O25" s="374"/>
      <c r="P25" s="374"/>
      <c r="Q25" s="374"/>
      <c r="R25" s="374"/>
      <c r="S25" s="376"/>
      <c r="T25" s="401" t="str">
        <f t="shared" si="1"/>
        <v/>
      </c>
      <c r="U25" s="402"/>
      <c r="V25" s="402"/>
      <c r="W25" s="402"/>
      <c r="X25" s="401" t="str">
        <f>IF(T25&lt;&gt;"",ROUND(T25/COUNTA(Anagrafica!$B$89:$C$93),3),"")</f>
        <v/>
      </c>
      <c r="Y25" s="402"/>
      <c r="Z25" s="402"/>
      <c r="AA25" s="403"/>
      <c r="AB25" s="401" t="str">
        <f t="shared" si="2"/>
        <v/>
      </c>
      <c r="AC25" s="402"/>
      <c r="AD25" s="402"/>
      <c r="AE25" s="403"/>
      <c r="AF25" s="96"/>
      <c r="AG25" s="96"/>
      <c r="AH25" s="97"/>
      <c r="AI25" s="86" t="str">
        <f t="shared" si="0"/>
        <v/>
      </c>
    </row>
    <row r="26" spans="1:35" ht="16.5" x14ac:dyDescent="0.3">
      <c r="A26" s="63" t="str">
        <f>IF($AI$8&lt;&gt;"",IF(Anagrafica!A113&lt;&gt;"",Anagrafica!A113,""),"")</f>
        <v/>
      </c>
      <c r="B26" s="379" t="str">
        <f>IF(A26&lt;&gt;"",IF(Anagrafica!B113&lt;&gt;"",Anagrafica!B113,""),"")</f>
        <v/>
      </c>
      <c r="C26" s="379"/>
      <c r="D26" s="379"/>
      <c r="E26" s="379"/>
      <c r="F26" s="379"/>
      <c r="G26" s="379"/>
      <c r="H26" s="379"/>
      <c r="I26" s="379"/>
      <c r="J26" s="379"/>
      <c r="K26" s="379"/>
      <c r="L26" s="379"/>
      <c r="M26" s="379"/>
      <c r="N26" s="379"/>
      <c r="O26" s="379"/>
      <c r="P26" s="379"/>
      <c r="Q26" s="379"/>
      <c r="R26" s="379"/>
      <c r="S26" s="380"/>
      <c r="T26" s="407" t="str">
        <f t="shared" si="1"/>
        <v/>
      </c>
      <c r="U26" s="408"/>
      <c r="V26" s="408"/>
      <c r="W26" s="408"/>
      <c r="X26" s="404" t="str">
        <f>IF(T26&lt;&gt;"",ROUND(T26/COUNTA(Anagrafica!$B$89:$C$93),3),"")</f>
        <v/>
      </c>
      <c r="Y26" s="405"/>
      <c r="Z26" s="405"/>
      <c r="AA26" s="406"/>
      <c r="AB26" s="404" t="str">
        <f t="shared" si="2"/>
        <v/>
      </c>
      <c r="AC26" s="405"/>
      <c r="AD26" s="405"/>
      <c r="AE26" s="406"/>
      <c r="AF26" s="96"/>
      <c r="AG26" s="96"/>
      <c r="AH26" s="97"/>
      <c r="AI26" s="87" t="str">
        <f t="shared" si="0"/>
        <v/>
      </c>
    </row>
    <row r="27" spans="1:35" x14ac:dyDescent="0.2">
      <c r="A27" s="42"/>
      <c r="B27" s="42"/>
      <c r="C27" s="9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378"/>
      <c r="Q27" s="378"/>
      <c r="R27" s="378"/>
      <c r="S27" s="378"/>
      <c r="T27" s="400"/>
      <c r="U27" s="400"/>
      <c r="V27" s="400"/>
      <c r="W27" s="400"/>
      <c r="X27" s="42"/>
      <c r="Y27" s="42"/>
      <c r="Z27" s="42"/>
      <c r="AA27" s="42"/>
      <c r="AB27" s="26"/>
      <c r="AC27" s="26"/>
      <c r="AD27" s="26"/>
      <c r="AE27" s="26"/>
      <c r="AF27" s="104"/>
      <c r="AG27" s="104"/>
      <c r="AH27" s="103"/>
      <c r="AI27" s="42"/>
    </row>
    <row r="29" spans="1:35" ht="18.75" x14ac:dyDescent="0.3">
      <c r="A29" s="19" t="str">
        <f>IF(Anagrafica!A89&lt;&gt;"",Anagrafica!A89&amp;" - "&amp;Anagrafica!B89,"")</f>
        <v>1 - Commissario 1</v>
      </c>
      <c r="B29" s="20"/>
      <c r="D29" s="1"/>
    </row>
    <row r="30" spans="1:35" s="5" customFormat="1" ht="13.5" customHeight="1" x14ac:dyDescent="0.2">
      <c r="A30" s="4" t="s">
        <v>10</v>
      </c>
      <c r="C30" s="60" t="str">
        <f>$A$13</f>
        <v/>
      </c>
      <c r="E30" s="60" t="str">
        <f>+$A$14</f>
        <v/>
      </c>
      <c r="G30" s="60" t="str">
        <f>+$A$15</f>
        <v/>
      </c>
      <c r="I30" s="60" t="str">
        <f>+$A$16</f>
        <v/>
      </c>
      <c r="K30" s="60" t="str">
        <f>+$A$17</f>
        <v/>
      </c>
      <c r="M30" s="60" t="str">
        <f>+$A$18</f>
        <v/>
      </c>
      <c r="O30" s="60" t="str">
        <f>+$A$19</f>
        <v/>
      </c>
      <c r="Q30" s="60" t="str">
        <f>+$A$20</f>
        <v/>
      </c>
      <c r="S30" s="60" t="str">
        <f>+$A$21</f>
        <v/>
      </c>
      <c r="U30" s="60" t="str">
        <f>+$A$22</f>
        <v/>
      </c>
      <c r="W30" s="60" t="str">
        <f>+$A$23</f>
        <v/>
      </c>
      <c r="Y30" s="60" t="str">
        <f>+$A$24</f>
        <v/>
      </c>
      <c r="AA30" s="60" t="str">
        <f>+$A$25</f>
        <v/>
      </c>
      <c r="AC30" s="60" t="str">
        <f>+$A$26</f>
        <v/>
      </c>
      <c r="AE30" s="26"/>
      <c r="AG30" s="4" t="s">
        <v>10</v>
      </c>
      <c r="AH30" s="5" t="s">
        <v>1</v>
      </c>
      <c r="AI30" s="5" t="s">
        <v>0</v>
      </c>
    </row>
    <row r="31" spans="1:35" ht="13.5" x14ac:dyDescent="0.25">
      <c r="A31" s="59" t="str">
        <f>+$A$12</f>
        <v/>
      </c>
      <c r="B31" s="22"/>
      <c r="C31" s="23"/>
      <c r="D31" s="22"/>
      <c r="E31" s="23"/>
      <c r="F31" s="22"/>
      <c r="G31" s="23"/>
      <c r="H31" s="22"/>
      <c r="I31" s="23"/>
      <c r="J31" s="22"/>
      <c r="K31" s="23"/>
      <c r="L31" s="22"/>
      <c r="M31" s="23"/>
      <c r="N31" s="22"/>
      <c r="O31" s="23"/>
      <c r="P31" s="22"/>
      <c r="Q31" s="23"/>
      <c r="R31" s="22"/>
      <c r="S31" s="23"/>
      <c r="T31" s="22"/>
      <c r="U31" s="23"/>
      <c r="V31" s="22"/>
      <c r="W31" s="23"/>
      <c r="X31" s="22"/>
      <c r="Y31" s="23"/>
      <c r="Z31" s="22"/>
      <c r="AA31" s="23"/>
      <c r="AB31" s="22"/>
      <c r="AC31" s="23"/>
      <c r="AE31" s="29" t="str">
        <f t="shared" ref="AE31:AE44" si="3">IF(OR(A31="",AND(A31&lt;&gt;"",A32="")),"",SUM(B31,D31,F31,H31,J31,L31,N31,P31,R31,T31,V31,X31,Z31,AB31))</f>
        <v/>
      </c>
      <c r="AG31" s="6" t="str">
        <f>+$A$12</f>
        <v/>
      </c>
      <c r="AH31" s="6" t="str">
        <f>IF(A31&lt;&gt;"",AE31,"")</f>
        <v/>
      </c>
      <c r="AI31" s="105" t="str">
        <f>IF(AH31="","",IF(AH31&gt;0,ROUND(AH31/LARGE(AH31:AH45,1),3),0))</f>
        <v/>
      </c>
    </row>
    <row r="32" spans="1:35" ht="13.5" x14ac:dyDescent="0.25">
      <c r="A32" s="59" t="str">
        <f>+$A$13</f>
        <v/>
      </c>
      <c r="B32" s="24"/>
      <c r="C32" s="24"/>
      <c r="D32" s="22"/>
      <c r="E32" s="23"/>
      <c r="F32" s="22"/>
      <c r="G32" s="23"/>
      <c r="H32" s="22"/>
      <c r="I32" s="23"/>
      <c r="J32" s="22"/>
      <c r="K32" s="23"/>
      <c r="L32" s="22"/>
      <c r="M32" s="23"/>
      <c r="N32" s="22"/>
      <c r="O32" s="23"/>
      <c r="P32" s="22"/>
      <c r="Q32" s="23"/>
      <c r="R32" s="22"/>
      <c r="S32" s="23"/>
      <c r="T32" s="22"/>
      <c r="U32" s="23"/>
      <c r="V32" s="22"/>
      <c r="W32" s="23"/>
      <c r="X32" s="22"/>
      <c r="Y32" s="23"/>
      <c r="Z32" s="22"/>
      <c r="AA32" s="23"/>
      <c r="AB32" s="22"/>
      <c r="AC32" s="23"/>
      <c r="AE32" s="29" t="str">
        <f t="shared" si="3"/>
        <v/>
      </c>
      <c r="AG32" s="7" t="str">
        <f>+$A$13</f>
        <v/>
      </c>
      <c r="AH32" s="7" t="str">
        <f>IF(A32&lt;&gt;"",IF(AE32&lt;&gt;"",AE32,0)+IF(C46&lt;&gt;"",C46,0),"")</f>
        <v/>
      </c>
      <c r="AI32" s="106" t="str">
        <f>IF(AH32="","",IF(AH32&gt;0,ROUND(AH32/LARGE(AH31:AH45,1),3),0))</f>
        <v/>
      </c>
    </row>
    <row r="33" spans="1:35" ht="13.5" x14ac:dyDescent="0.25">
      <c r="A33" s="59" t="str">
        <f>+$A$14</f>
        <v/>
      </c>
      <c r="B33" s="24"/>
      <c r="C33" s="24"/>
      <c r="D33" s="24"/>
      <c r="E33" s="24"/>
      <c r="F33" s="22"/>
      <c r="G33" s="23"/>
      <c r="H33" s="22"/>
      <c r="I33" s="23"/>
      <c r="J33" s="22"/>
      <c r="K33" s="23"/>
      <c r="L33" s="22"/>
      <c r="M33" s="23"/>
      <c r="N33" s="22"/>
      <c r="O33" s="23"/>
      <c r="P33" s="22"/>
      <c r="Q33" s="23"/>
      <c r="R33" s="22"/>
      <c r="S33" s="23"/>
      <c r="T33" s="22"/>
      <c r="U33" s="23"/>
      <c r="V33" s="22"/>
      <c r="W33" s="23"/>
      <c r="X33" s="22"/>
      <c r="Y33" s="23"/>
      <c r="Z33" s="22"/>
      <c r="AA33" s="23"/>
      <c r="AB33" s="22"/>
      <c r="AC33" s="23"/>
      <c r="AE33" s="29" t="str">
        <f t="shared" si="3"/>
        <v/>
      </c>
      <c r="AG33" s="7" t="str">
        <f>+$A$14</f>
        <v/>
      </c>
      <c r="AH33" s="7" t="str">
        <f>IF(A33&lt;&gt;"",IF(AE33&lt;&gt;"",AE33,0)+IF(E46&lt;&gt;"",E46,0),"")</f>
        <v/>
      </c>
      <c r="AI33" s="106" t="str">
        <f>IF(AH33="","",IF(AH33&gt;0,ROUND(AH33/LARGE(AH31:AH45,1),3),0))</f>
        <v/>
      </c>
    </row>
    <row r="34" spans="1:35" ht="13.5" x14ac:dyDescent="0.25">
      <c r="A34" s="59" t="str">
        <f>+$A$15</f>
        <v/>
      </c>
      <c r="B34" s="24"/>
      <c r="C34" s="24"/>
      <c r="D34" s="24"/>
      <c r="E34" s="24"/>
      <c r="F34" s="24"/>
      <c r="G34" s="24"/>
      <c r="H34" s="22"/>
      <c r="I34" s="23"/>
      <c r="J34" s="22"/>
      <c r="K34" s="23"/>
      <c r="L34" s="22"/>
      <c r="M34" s="23"/>
      <c r="N34" s="22"/>
      <c r="O34" s="23"/>
      <c r="P34" s="22"/>
      <c r="Q34" s="23"/>
      <c r="R34" s="22"/>
      <c r="S34" s="23"/>
      <c r="T34" s="22"/>
      <c r="U34" s="23"/>
      <c r="V34" s="22"/>
      <c r="W34" s="23"/>
      <c r="X34" s="22"/>
      <c r="Y34" s="23"/>
      <c r="Z34" s="22"/>
      <c r="AA34" s="23"/>
      <c r="AB34" s="22"/>
      <c r="AC34" s="23"/>
      <c r="AE34" s="29" t="str">
        <f t="shared" si="3"/>
        <v/>
      </c>
      <c r="AG34" s="7" t="str">
        <f>+$A$15</f>
        <v/>
      </c>
      <c r="AH34" s="7" t="str">
        <f>IF(A34&lt;&gt;"",IF(AE34&lt;&gt;"",AE34,0)+IF(G46&lt;&gt;"",G46,0),"")</f>
        <v/>
      </c>
      <c r="AI34" s="106" t="str">
        <f>IF(AH34="","",IF(AH34&gt;0,ROUND(AH34/LARGE(AH31:AH45,1),3),0))</f>
        <v/>
      </c>
    </row>
    <row r="35" spans="1:35" ht="13.5" x14ac:dyDescent="0.25">
      <c r="A35" s="59" t="str">
        <f>+$A$16</f>
        <v/>
      </c>
      <c r="B35" s="24"/>
      <c r="C35" s="24"/>
      <c r="D35" s="24"/>
      <c r="E35" s="24"/>
      <c r="F35" s="24"/>
      <c r="G35" s="24"/>
      <c r="H35" s="24"/>
      <c r="I35" s="24"/>
      <c r="J35" s="22"/>
      <c r="K35" s="23"/>
      <c r="L35" s="22"/>
      <c r="M35" s="23"/>
      <c r="N35" s="22"/>
      <c r="O35" s="23"/>
      <c r="P35" s="22"/>
      <c r="Q35" s="23"/>
      <c r="R35" s="22"/>
      <c r="S35" s="23"/>
      <c r="T35" s="22"/>
      <c r="U35" s="23"/>
      <c r="V35" s="22"/>
      <c r="W35" s="23"/>
      <c r="X35" s="22"/>
      <c r="Y35" s="23"/>
      <c r="Z35" s="22"/>
      <c r="AA35" s="23"/>
      <c r="AB35" s="22"/>
      <c r="AC35" s="23"/>
      <c r="AE35" s="29" t="str">
        <f t="shared" si="3"/>
        <v/>
      </c>
      <c r="AG35" s="7" t="str">
        <f>+$A$16</f>
        <v/>
      </c>
      <c r="AH35" s="7" t="str">
        <f>IF(A35&lt;&gt;"",IF(AE35&lt;&gt;"",AE35,0)+IF(I46&lt;&gt;"",I46,0),"")</f>
        <v/>
      </c>
      <c r="AI35" s="106" t="str">
        <f>IF(AH35="","",IF(AH35&gt;0,ROUND(AH35/LARGE(AH31:AH45,1),3),0))</f>
        <v/>
      </c>
    </row>
    <row r="36" spans="1:35" ht="13.5" x14ac:dyDescent="0.25">
      <c r="A36" s="59" t="str">
        <f>+$A$17</f>
        <v/>
      </c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2"/>
      <c r="M36" s="23"/>
      <c r="N36" s="22"/>
      <c r="O36" s="23"/>
      <c r="P36" s="22"/>
      <c r="Q36" s="23"/>
      <c r="R36" s="22"/>
      <c r="S36" s="23"/>
      <c r="T36" s="22"/>
      <c r="U36" s="23"/>
      <c r="V36" s="22"/>
      <c r="W36" s="23"/>
      <c r="X36" s="22"/>
      <c r="Y36" s="23"/>
      <c r="Z36" s="22"/>
      <c r="AA36" s="23"/>
      <c r="AB36" s="22"/>
      <c r="AC36" s="23"/>
      <c r="AE36" s="29" t="str">
        <f t="shared" si="3"/>
        <v/>
      </c>
      <c r="AG36" s="7" t="str">
        <f>+$A$17</f>
        <v/>
      </c>
      <c r="AH36" s="7" t="str">
        <f>IF(A36&lt;&gt;"",IF(AE36&lt;&gt;"",AE36,0)+IF(K46&lt;&gt;"",K46,0),"")</f>
        <v/>
      </c>
      <c r="AI36" s="106" t="str">
        <f>IF(AH36="","",IF(AH36&gt;0,ROUND(AH36/LARGE(AH31:AH45,1),3),0))</f>
        <v/>
      </c>
    </row>
    <row r="37" spans="1:35" ht="13.5" x14ac:dyDescent="0.25">
      <c r="A37" s="59" t="str">
        <f>+$A$18</f>
        <v/>
      </c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2"/>
      <c r="O37" s="23"/>
      <c r="P37" s="22"/>
      <c r="Q37" s="23"/>
      <c r="R37" s="22"/>
      <c r="S37" s="23"/>
      <c r="T37" s="22"/>
      <c r="U37" s="23"/>
      <c r="V37" s="22"/>
      <c r="W37" s="23"/>
      <c r="X37" s="22"/>
      <c r="Y37" s="23"/>
      <c r="Z37" s="22"/>
      <c r="AA37" s="23"/>
      <c r="AB37" s="22"/>
      <c r="AC37" s="23"/>
      <c r="AE37" s="29" t="str">
        <f t="shared" si="3"/>
        <v/>
      </c>
      <c r="AG37" s="7" t="str">
        <f>+$A$18</f>
        <v/>
      </c>
      <c r="AH37" s="7" t="str">
        <f>IF(A37&lt;&gt;"",IF(AE37&lt;&gt;"",AE37,0)+IF(M46&lt;&gt;"",M46,0),"")</f>
        <v/>
      </c>
      <c r="AI37" s="106" t="str">
        <f>IF(AH37="","",IF(AH37&gt;0,ROUND(AH37/LARGE(AH31:AH45,1),3),0))</f>
        <v/>
      </c>
    </row>
    <row r="38" spans="1:35" ht="13.5" x14ac:dyDescent="0.25">
      <c r="A38" s="59" t="str">
        <f>+$A$19</f>
        <v/>
      </c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2"/>
      <c r="Q38" s="23"/>
      <c r="R38" s="22"/>
      <c r="S38" s="23"/>
      <c r="T38" s="22"/>
      <c r="U38" s="23"/>
      <c r="V38" s="22"/>
      <c r="W38" s="23"/>
      <c r="X38" s="22"/>
      <c r="Y38" s="23"/>
      <c r="Z38" s="22"/>
      <c r="AA38" s="23"/>
      <c r="AB38" s="22"/>
      <c r="AC38" s="23"/>
      <c r="AE38" s="29" t="str">
        <f t="shared" si="3"/>
        <v/>
      </c>
      <c r="AG38" s="7" t="str">
        <f>+$A$19</f>
        <v/>
      </c>
      <c r="AH38" s="7" t="str">
        <f>IF(A38&lt;&gt;"",IF(AE38&lt;&gt;"",AE38,0)+IF(O46&lt;&gt;"",O46,0),"")</f>
        <v/>
      </c>
      <c r="AI38" s="106" t="str">
        <f>IF(AH38="","",IF(AH38&gt;0,ROUND(AH38/LARGE(AH31:AH45,1),3),0))</f>
        <v/>
      </c>
    </row>
    <row r="39" spans="1:35" ht="13.5" x14ac:dyDescent="0.25">
      <c r="A39" s="59" t="str">
        <f>+$A$20</f>
        <v/>
      </c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2"/>
      <c r="S39" s="23"/>
      <c r="T39" s="22"/>
      <c r="U39" s="23"/>
      <c r="V39" s="22"/>
      <c r="W39" s="23"/>
      <c r="X39" s="22"/>
      <c r="Y39" s="23"/>
      <c r="Z39" s="22"/>
      <c r="AA39" s="23"/>
      <c r="AB39" s="22"/>
      <c r="AC39" s="23"/>
      <c r="AE39" s="29" t="str">
        <f t="shared" si="3"/>
        <v/>
      </c>
      <c r="AG39" s="7" t="str">
        <f>+$A$20</f>
        <v/>
      </c>
      <c r="AH39" s="7" t="str">
        <f>IF(A39&lt;&gt;"",IF(AE39&lt;&gt;"",AE39,0)+IF(Q46&lt;&gt;"",Q46,0),"")</f>
        <v/>
      </c>
      <c r="AI39" s="106" t="str">
        <f>IF(AH39="","",IF(AH39&gt;0,ROUND(AH39/LARGE(AH31:AH45,1),3),0))</f>
        <v/>
      </c>
    </row>
    <row r="40" spans="1:35" ht="13.5" x14ac:dyDescent="0.25">
      <c r="A40" s="59" t="str">
        <f>+$A$21</f>
        <v/>
      </c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2"/>
      <c r="U40" s="23"/>
      <c r="V40" s="22"/>
      <c r="W40" s="23"/>
      <c r="X40" s="22"/>
      <c r="Y40" s="23"/>
      <c r="Z40" s="22"/>
      <c r="AA40" s="23"/>
      <c r="AB40" s="22"/>
      <c r="AC40" s="23"/>
      <c r="AE40" s="29" t="str">
        <f t="shared" si="3"/>
        <v/>
      </c>
      <c r="AG40" s="7" t="str">
        <f>+$A$21</f>
        <v/>
      </c>
      <c r="AH40" s="7" t="str">
        <f>IF(A40&lt;&gt;"",IF(AE40&lt;&gt;"",AE40,0)+IF(S46&lt;&gt;"",S46,0),"")</f>
        <v/>
      </c>
      <c r="AI40" s="106" t="str">
        <f>IF(AH40="","",IF(AH40&gt;0,ROUND(AH40/LARGE(AH31:AH45,1),3),0))</f>
        <v/>
      </c>
    </row>
    <row r="41" spans="1:35" ht="13.5" x14ac:dyDescent="0.25">
      <c r="A41" s="59" t="str">
        <f>+$A$22</f>
        <v/>
      </c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2"/>
      <c r="W41" s="23"/>
      <c r="X41" s="22"/>
      <c r="Y41" s="23"/>
      <c r="Z41" s="22"/>
      <c r="AA41" s="23"/>
      <c r="AB41" s="22"/>
      <c r="AC41" s="23"/>
      <c r="AE41" s="29" t="str">
        <f t="shared" si="3"/>
        <v/>
      </c>
      <c r="AG41" s="7" t="str">
        <f>+$A$22</f>
        <v/>
      </c>
      <c r="AH41" s="7" t="str">
        <f>IF(A41&lt;&gt;"",IF(AE41&lt;&gt;"",AE41,0)+IF(U46&lt;&gt;"",U46,0),"")</f>
        <v/>
      </c>
      <c r="AI41" s="106" t="str">
        <f>IF(AH41="","",IF(AH41&gt;0,ROUND(AH41/LARGE(AH31:AH45,1),3),0))</f>
        <v/>
      </c>
    </row>
    <row r="42" spans="1:35" ht="13.5" x14ac:dyDescent="0.25">
      <c r="A42" s="59" t="str">
        <f>+$A$23</f>
        <v/>
      </c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2"/>
      <c r="Y42" s="23"/>
      <c r="Z42" s="22"/>
      <c r="AA42" s="23"/>
      <c r="AB42" s="22"/>
      <c r="AC42" s="23"/>
      <c r="AE42" s="29" t="str">
        <f t="shared" si="3"/>
        <v/>
      </c>
      <c r="AG42" s="7" t="str">
        <f>+$A$23</f>
        <v/>
      </c>
      <c r="AH42" s="7" t="str">
        <f>IF(A42&lt;&gt;"",IF(AE42&lt;&gt;"",AE42,0)+IF(W46&lt;&gt;"",W46,0),"")</f>
        <v/>
      </c>
      <c r="AI42" s="106" t="str">
        <f>IF(AH42="","",IF(AH42&gt;0,ROUND(AH42/LARGE(AH31:AH45,1),3),0))</f>
        <v/>
      </c>
    </row>
    <row r="43" spans="1:35" ht="13.5" x14ac:dyDescent="0.25">
      <c r="A43" s="59" t="str">
        <f>+$A$24</f>
        <v/>
      </c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2"/>
      <c r="AA43" s="23"/>
      <c r="AB43" s="22"/>
      <c r="AC43" s="23"/>
      <c r="AE43" s="29" t="str">
        <f t="shared" si="3"/>
        <v/>
      </c>
      <c r="AG43" s="7" t="str">
        <f>+$A$24</f>
        <v/>
      </c>
      <c r="AH43" s="7" t="str">
        <f>IF(A43&lt;&gt;"",IF(AE43&lt;&gt;"",AE43,0)+IF(Y46&lt;&gt;"",Y46,0),"")</f>
        <v/>
      </c>
      <c r="AI43" s="106" t="str">
        <f>IF(AH43="","",IF(AH43&gt;0,ROUND(AH43/LARGE(AH31:AH45,1),3),0))</f>
        <v/>
      </c>
    </row>
    <row r="44" spans="1:35" ht="13.5" x14ac:dyDescent="0.25">
      <c r="A44" s="59" t="str">
        <f>+$A$25</f>
        <v/>
      </c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2"/>
      <c r="AC44" s="23"/>
      <c r="AE44" s="29" t="str">
        <f t="shared" si="3"/>
        <v/>
      </c>
      <c r="AG44" s="7" t="str">
        <f>+$A$25</f>
        <v/>
      </c>
      <c r="AH44" s="7" t="str">
        <f>IF(A44&lt;&gt;"",IF(AE44&lt;&gt;"",AE44,0)+IF(AA46&lt;&gt;"",AA46,0),"")</f>
        <v/>
      </c>
      <c r="AI44" s="106" t="str">
        <f>IF(AH44="","",IF(AH44&gt;0,ROUND(AH44/LARGE(AH31:AH45,1),3),0))</f>
        <v/>
      </c>
    </row>
    <row r="45" spans="1:35" x14ac:dyDescent="0.2">
      <c r="A45" s="59" t="str">
        <f>+$A$26</f>
        <v/>
      </c>
      <c r="C45" s="3"/>
      <c r="AE45" s="26"/>
      <c r="AG45" s="40" t="str">
        <f>+$A$26</f>
        <v/>
      </c>
      <c r="AH45" s="40" t="str">
        <f>IF(A45&lt;&gt;"",IF(AE45&lt;&gt;"",AE45,0)+IF(AC46&lt;&gt;"",AC46,0),"")</f>
        <v/>
      </c>
      <c r="AI45" s="107" t="str">
        <f>IF(AH45="","",IF(AH45&gt;0,ROUND(AH45/LARGE(AH31:AH45,1),3),0))</f>
        <v/>
      </c>
    </row>
    <row r="46" spans="1:35" s="26" customFormat="1" x14ac:dyDescent="0.2">
      <c r="C46" s="27" t="str">
        <f>IF(C30="","",SUM(C31:C44))</f>
        <v/>
      </c>
      <c r="E46" s="27" t="str">
        <f>IF(E30="","",SUM(E31:E44))</f>
        <v/>
      </c>
      <c r="G46" s="27" t="str">
        <f>IF(G30="","",SUM(G31:G44))</f>
        <v/>
      </c>
      <c r="I46" s="27" t="str">
        <f>IF(I30="","",SUM(I31:I44))</f>
        <v/>
      </c>
      <c r="K46" s="27" t="str">
        <f>IF(K30="","",SUM(K31:K44))</f>
        <v/>
      </c>
      <c r="M46" s="27" t="str">
        <f>IF(M30="","",SUM(M31:M44))</f>
        <v/>
      </c>
      <c r="O46" s="27" t="str">
        <f>IF(O30="","",SUM(O31:O44))</f>
        <v/>
      </c>
      <c r="Q46" s="27" t="str">
        <f>IF(Q30="","",SUM(Q31:Q44))</f>
        <v/>
      </c>
      <c r="S46" s="27" t="str">
        <f>IF(S30="","",SUM(S31:S44))</f>
        <v/>
      </c>
      <c r="U46" s="27" t="str">
        <f>IF(U30="","",SUM(U31:U44))</f>
        <v/>
      </c>
      <c r="W46" s="27" t="str">
        <f>IF(W30="","",SUM(W31:W44))</f>
        <v/>
      </c>
      <c r="X46" s="27"/>
      <c r="Y46" s="27" t="str">
        <f>IF(Y30="","",SUM(Y31:Y44))</f>
        <v/>
      </c>
      <c r="AA46" s="27" t="str">
        <f>IF(AA30="","",SUM(AA31:AA44))</f>
        <v/>
      </c>
      <c r="AC46" s="27" t="str">
        <f>IF(AC30="","",SUM(AC31:AC44))</f>
        <v/>
      </c>
      <c r="AG46" s="41"/>
      <c r="AH46" s="93"/>
      <c r="AI46" s="41"/>
    </row>
    <row r="47" spans="1:35" ht="24" customHeight="1" x14ac:dyDescent="0.2">
      <c r="AC47" s="8" t="str">
        <f>"Firma ("&amp;Anagrafica!B89&amp;")"</f>
        <v>Firma (Commissario 1)</v>
      </c>
      <c r="AE47" s="88"/>
      <c r="AF47" s="88"/>
      <c r="AG47" s="89"/>
      <c r="AH47" s="88"/>
      <c r="AI47" s="88"/>
    </row>
    <row r="48" spans="1:35" ht="18.75" x14ac:dyDescent="0.3">
      <c r="A48" s="19" t="str">
        <f>IF(Anagrafica!A90&lt;&gt;"",Anagrafica!A90&amp;" - "&amp;Anagrafica!B90,"")</f>
        <v>2 - Commissario 2</v>
      </c>
      <c r="B48" s="20"/>
      <c r="D48" s="1"/>
      <c r="AE48" s="90"/>
      <c r="AF48" s="90"/>
      <c r="AG48" s="91"/>
      <c r="AH48" s="90"/>
      <c r="AI48" s="90"/>
    </row>
    <row r="49" spans="1:35" s="5" customFormat="1" ht="13.5" customHeight="1" x14ac:dyDescent="0.2">
      <c r="A49" s="4" t="s">
        <v>10</v>
      </c>
      <c r="C49" s="60" t="str">
        <f>$A$13</f>
        <v/>
      </c>
      <c r="E49" s="60" t="str">
        <f>+$A$14</f>
        <v/>
      </c>
      <c r="G49" s="60" t="str">
        <f>+$A$15</f>
        <v/>
      </c>
      <c r="I49" s="60" t="str">
        <f>+$A$16</f>
        <v/>
      </c>
      <c r="K49" s="60" t="str">
        <f>+$A$17</f>
        <v/>
      </c>
      <c r="M49" s="60" t="str">
        <f>+$A$18</f>
        <v/>
      </c>
      <c r="O49" s="60" t="str">
        <f>+$A$19</f>
        <v/>
      </c>
      <c r="Q49" s="60" t="str">
        <f>+$A$20</f>
        <v/>
      </c>
      <c r="S49" s="60" t="str">
        <f>+$A$21</f>
        <v/>
      </c>
      <c r="U49" s="60" t="str">
        <f>+$A$22</f>
        <v/>
      </c>
      <c r="W49" s="60" t="str">
        <f>+$A$23</f>
        <v/>
      </c>
      <c r="Y49" s="60" t="str">
        <f>+$A$24</f>
        <v/>
      </c>
      <c r="AA49" s="60" t="str">
        <f>+$A$25</f>
        <v/>
      </c>
      <c r="AC49" s="60" t="str">
        <f>+$A$26</f>
        <v/>
      </c>
      <c r="AE49" s="26"/>
      <c r="AG49" s="4" t="s">
        <v>10</v>
      </c>
      <c r="AH49" s="5" t="s">
        <v>1</v>
      </c>
      <c r="AI49" s="5" t="s">
        <v>0</v>
      </c>
    </row>
    <row r="50" spans="1:35" ht="13.5" x14ac:dyDescent="0.25">
      <c r="A50" s="59" t="str">
        <f>+$A$12</f>
        <v/>
      </c>
      <c r="B50" s="22"/>
      <c r="C50" s="23"/>
      <c r="D50" s="22"/>
      <c r="E50" s="23"/>
      <c r="F50" s="22"/>
      <c r="G50" s="23"/>
      <c r="H50" s="22"/>
      <c r="I50" s="23"/>
      <c r="J50" s="22"/>
      <c r="K50" s="23"/>
      <c r="L50" s="22"/>
      <c r="M50" s="23"/>
      <c r="N50" s="22"/>
      <c r="O50" s="23"/>
      <c r="P50" s="22"/>
      <c r="Q50" s="23"/>
      <c r="R50" s="22"/>
      <c r="S50" s="23"/>
      <c r="T50" s="22"/>
      <c r="U50" s="23"/>
      <c r="V50" s="22"/>
      <c r="W50" s="23"/>
      <c r="X50" s="22"/>
      <c r="Y50" s="23"/>
      <c r="Z50" s="22"/>
      <c r="AA50" s="23"/>
      <c r="AB50" s="22"/>
      <c r="AC50" s="23"/>
      <c r="AE50" s="29" t="str">
        <f t="shared" ref="AE50:AE63" si="4">IF(OR(A50="",AND(A50&lt;&gt;"",A51="")),"",SUM(B50,D50,F50,H50,J50,L50,N50,P50,R50,T50,V50,X50,Z50,AB50))</f>
        <v/>
      </c>
      <c r="AG50" s="6" t="str">
        <f>+$A$12</f>
        <v/>
      </c>
      <c r="AH50" s="6" t="str">
        <f>IF(A50&lt;&gt;"",AE50,"")</f>
        <v/>
      </c>
      <c r="AI50" s="105" t="str">
        <f>IF(AH50="","",IF(AH50&gt;0,ROUND(AH50/LARGE(AH50:AH64,1),3),0))</f>
        <v/>
      </c>
    </row>
    <row r="51" spans="1:35" ht="13.5" x14ac:dyDescent="0.25">
      <c r="A51" s="59" t="str">
        <f>+$A$13</f>
        <v/>
      </c>
      <c r="B51" s="24"/>
      <c r="C51" s="24"/>
      <c r="D51" s="22"/>
      <c r="E51" s="23"/>
      <c r="F51" s="22"/>
      <c r="G51" s="23"/>
      <c r="H51" s="22"/>
      <c r="I51" s="23"/>
      <c r="J51" s="22"/>
      <c r="K51" s="23"/>
      <c r="L51" s="22"/>
      <c r="M51" s="23"/>
      <c r="N51" s="22"/>
      <c r="O51" s="23"/>
      <c r="P51" s="22"/>
      <c r="Q51" s="23"/>
      <c r="R51" s="22"/>
      <c r="S51" s="23"/>
      <c r="T51" s="22"/>
      <c r="U51" s="23"/>
      <c r="V51" s="22"/>
      <c r="W51" s="23"/>
      <c r="X51" s="22"/>
      <c r="Y51" s="23"/>
      <c r="Z51" s="22"/>
      <c r="AA51" s="23"/>
      <c r="AB51" s="22"/>
      <c r="AC51" s="23"/>
      <c r="AE51" s="29" t="str">
        <f t="shared" si="4"/>
        <v/>
      </c>
      <c r="AG51" s="7" t="str">
        <f>+$A$13</f>
        <v/>
      </c>
      <c r="AH51" s="7" t="str">
        <f>IF(A51&lt;&gt;"",IF(AE51&lt;&gt;"",AE51,0)+IF(C65&lt;&gt;"",C65,0),"")</f>
        <v/>
      </c>
      <c r="AI51" s="106" t="str">
        <f>IF(AH51="","",IF(AH51&gt;0,ROUND(AH51/LARGE(AH50:AH64,1),3),0))</f>
        <v/>
      </c>
    </row>
    <row r="52" spans="1:35" ht="13.5" x14ac:dyDescent="0.25">
      <c r="A52" s="59" t="str">
        <f>+$A$14</f>
        <v/>
      </c>
      <c r="B52" s="24"/>
      <c r="C52" s="24"/>
      <c r="D52" s="24"/>
      <c r="E52" s="24"/>
      <c r="F52" s="22"/>
      <c r="G52" s="23"/>
      <c r="H52" s="22"/>
      <c r="I52" s="23"/>
      <c r="J52" s="22"/>
      <c r="K52" s="23"/>
      <c r="L52" s="22"/>
      <c r="M52" s="23"/>
      <c r="N52" s="22"/>
      <c r="O52" s="23"/>
      <c r="P52" s="22"/>
      <c r="Q52" s="23"/>
      <c r="R52" s="22"/>
      <c r="S52" s="23"/>
      <c r="T52" s="22"/>
      <c r="U52" s="23"/>
      <c r="V52" s="22"/>
      <c r="W52" s="23"/>
      <c r="X52" s="22"/>
      <c r="Y52" s="23"/>
      <c r="Z52" s="22"/>
      <c r="AA52" s="23"/>
      <c r="AB52" s="22"/>
      <c r="AC52" s="23"/>
      <c r="AE52" s="29" t="str">
        <f t="shared" si="4"/>
        <v/>
      </c>
      <c r="AG52" s="7" t="str">
        <f>+$A$14</f>
        <v/>
      </c>
      <c r="AH52" s="7" t="str">
        <f>IF(A52&lt;&gt;"",IF(AE52&lt;&gt;"",AE52,0)+IF(E65&lt;&gt;"",E65,0),"")</f>
        <v/>
      </c>
      <c r="AI52" s="106" t="str">
        <f>IF(AH52="","",IF(AH52&gt;0,ROUND(AH52/LARGE(AH50:AH64,1),3),0))</f>
        <v/>
      </c>
    </row>
    <row r="53" spans="1:35" ht="13.5" x14ac:dyDescent="0.25">
      <c r="A53" s="59" t="str">
        <f>+$A$15</f>
        <v/>
      </c>
      <c r="B53" s="24"/>
      <c r="C53" s="24"/>
      <c r="D53" s="24"/>
      <c r="E53" s="24"/>
      <c r="F53" s="24"/>
      <c r="G53" s="24"/>
      <c r="H53" s="22"/>
      <c r="I53" s="23"/>
      <c r="J53" s="22"/>
      <c r="K53" s="23"/>
      <c r="L53" s="22"/>
      <c r="M53" s="23"/>
      <c r="N53" s="22"/>
      <c r="O53" s="23"/>
      <c r="P53" s="22"/>
      <c r="Q53" s="23"/>
      <c r="R53" s="22"/>
      <c r="S53" s="23"/>
      <c r="T53" s="22"/>
      <c r="U53" s="23"/>
      <c r="V53" s="22"/>
      <c r="W53" s="23"/>
      <c r="X53" s="22"/>
      <c r="Y53" s="23"/>
      <c r="Z53" s="22"/>
      <c r="AA53" s="23"/>
      <c r="AB53" s="22"/>
      <c r="AC53" s="23"/>
      <c r="AE53" s="29" t="str">
        <f t="shared" si="4"/>
        <v/>
      </c>
      <c r="AG53" s="7" t="str">
        <f>+$A$15</f>
        <v/>
      </c>
      <c r="AH53" s="7" t="str">
        <f>IF(A53&lt;&gt;"",IF(AE53&lt;&gt;"",AE53,0)+IF(G65&lt;&gt;"",G65,0),"")</f>
        <v/>
      </c>
      <c r="AI53" s="106" t="str">
        <f>IF(AH53="","",IF(AH53&gt;0,ROUND(AH53/LARGE(AH50:AH64,1),3),0))</f>
        <v/>
      </c>
    </row>
    <row r="54" spans="1:35" ht="13.5" x14ac:dyDescent="0.25">
      <c r="A54" s="59" t="str">
        <f>+$A$16</f>
        <v/>
      </c>
      <c r="B54" s="24"/>
      <c r="C54" s="24"/>
      <c r="D54" s="24"/>
      <c r="E54" s="24"/>
      <c r="F54" s="24"/>
      <c r="G54" s="24"/>
      <c r="H54" s="24"/>
      <c r="I54" s="24"/>
      <c r="J54" s="22"/>
      <c r="K54" s="23"/>
      <c r="L54" s="22"/>
      <c r="M54" s="23"/>
      <c r="N54" s="22"/>
      <c r="O54" s="23"/>
      <c r="P54" s="22"/>
      <c r="Q54" s="23"/>
      <c r="R54" s="22"/>
      <c r="S54" s="23"/>
      <c r="T54" s="22"/>
      <c r="U54" s="23"/>
      <c r="V54" s="22"/>
      <c r="W54" s="23"/>
      <c r="X54" s="22"/>
      <c r="Y54" s="23"/>
      <c r="Z54" s="22"/>
      <c r="AA54" s="23"/>
      <c r="AB54" s="22"/>
      <c r="AC54" s="23"/>
      <c r="AE54" s="29" t="str">
        <f t="shared" si="4"/>
        <v/>
      </c>
      <c r="AG54" s="7" t="str">
        <f>+$A$16</f>
        <v/>
      </c>
      <c r="AH54" s="7" t="str">
        <f>IF(A54&lt;&gt;"",IF(AE54&lt;&gt;"",AE54,0)+IF(I65&lt;&gt;"",I65,0),"")</f>
        <v/>
      </c>
      <c r="AI54" s="106" t="str">
        <f>IF(AH54="","",IF(AH54&gt;0,ROUND(AH54/LARGE(AH50:AH64,1),3),0))</f>
        <v/>
      </c>
    </row>
    <row r="55" spans="1:35" ht="13.5" x14ac:dyDescent="0.25">
      <c r="A55" s="59" t="str">
        <f>+$A$17</f>
        <v/>
      </c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2"/>
      <c r="M55" s="23"/>
      <c r="N55" s="22"/>
      <c r="O55" s="23"/>
      <c r="P55" s="22"/>
      <c r="Q55" s="23"/>
      <c r="R55" s="22"/>
      <c r="S55" s="23"/>
      <c r="T55" s="22"/>
      <c r="U55" s="23"/>
      <c r="V55" s="22"/>
      <c r="W55" s="23"/>
      <c r="X55" s="22"/>
      <c r="Y55" s="23"/>
      <c r="Z55" s="22"/>
      <c r="AA55" s="23"/>
      <c r="AB55" s="22"/>
      <c r="AC55" s="23"/>
      <c r="AE55" s="29" t="str">
        <f t="shared" si="4"/>
        <v/>
      </c>
      <c r="AG55" s="7" t="str">
        <f>+$A$17</f>
        <v/>
      </c>
      <c r="AH55" s="7" t="str">
        <f>IF(A55&lt;&gt;"",IF(AE55&lt;&gt;"",AE55,0)+IF(K65&lt;&gt;"",K65,0),"")</f>
        <v/>
      </c>
      <c r="AI55" s="106" t="str">
        <f>IF(AH55="","",IF(AH55&gt;0,ROUND(AH55/LARGE(AH50:AH64,1),3),0))</f>
        <v/>
      </c>
    </row>
    <row r="56" spans="1:35" ht="13.5" x14ac:dyDescent="0.25">
      <c r="A56" s="59" t="str">
        <f>+$A$18</f>
        <v/>
      </c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2"/>
      <c r="O56" s="23"/>
      <c r="P56" s="22"/>
      <c r="Q56" s="23"/>
      <c r="R56" s="22"/>
      <c r="S56" s="23"/>
      <c r="T56" s="22"/>
      <c r="U56" s="23"/>
      <c r="V56" s="22"/>
      <c r="W56" s="23"/>
      <c r="X56" s="22"/>
      <c r="Y56" s="23"/>
      <c r="Z56" s="22"/>
      <c r="AA56" s="23"/>
      <c r="AB56" s="22"/>
      <c r="AC56" s="23"/>
      <c r="AE56" s="29" t="str">
        <f t="shared" si="4"/>
        <v/>
      </c>
      <c r="AG56" s="7" t="str">
        <f>+$A$18</f>
        <v/>
      </c>
      <c r="AH56" s="7" t="str">
        <f>IF(A56&lt;&gt;"",IF(AE56&lt;&gt;"",AE56,0)+IF(M65&lt;&gt;"",M65,0),"")</f>
        <v/>
      </c>
      <c r="AI56" s="106" t="str">
        <f>IF(AH56="","",IF(AH56&gt;0,ROUND(AH56/LARGE(AH50:AH64,1),3),0))</f>
        <v/>
      </c>
    </row>
    <row r="57" spans="1:35" ht="13.5" x14ac:dyDescent="0.25">
      <c r="A57" s="59" t="str">
        <f>+$A$19</f>
        <v/>
      </c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2"/>
      <c r="Q57" s="23"/>
      <c r="R57" s="22"/>
      <c r="S57" s="23"/>
      <c r="T57" s="22"/>
      <c r="U57" s="23"/>
      <c r="V57" s="22"/>
      <c r="W57" s="23"/>
      <c r="X57" s="22"/>
      <c r="Y57" s="23"/>
      <c r="Z57" s="22"/>
      <c r="AA57" s="23"/>
      <c r="AB57" s="22"/>
      <c r="AC57" s="23"/>
      <c r="AE57" s="29" t="str">
        <f t="shared" si="4"/>
        <v/>
      </c>
      <c r="AG57" s="7" t="str">
        <f>+$A$19</f>
        <v/>
      </c>
      <c r="AH57" s="7" t="str">
        <f>IF(A57&lt;&gt;"",IF(AE57&lt;&gt;"",AE57,0)+IF(O65&lt;&gt;"",O65,0),"")</f>
        <v/>
      </c>
      <c r="AI57" s="106" t="str">
        <f>IF(AH57="","",IF(AH57&gt;0,ROUND(AH57/LARGE(AH50:AH64,1),3),0))</f>
        <v/>
      </c>
    </row>
    <row r="58" spans="1:35" ht="13.5" x14ac:dyDescent="0.25">
      <c r="A58" s="59" t="str">
        <f>+$A$20</f>
        <v/>
      </c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2"/>
      <c r="S58" s="23"/>
      <c r="T58" s="22"/>
      <c r="U58" s="23"/>
      <c r="V58" s="22"/>
      <c r="W58" s="23"/>
      <c r="X58" s="22"/>
      <c r="Y58" s="23"/>
      <c r="Z58" s="22"/>
      <c r="AA58" s="23"/>
      <c r="AB58" s="22"/>
      <c r="AC58" s="23"/>
      <c r="AE58" s="29" t="str">
        <f t="shared" si="4"/>
        <v/>
      </c>
      <c r="AG58" s="7" t="str">
        <f>+$A$20</f>
        <v/>
      </c>
      <c r="AH58" s="7" t="str">
        <f>IF(A58&lt;&gt;"",IF(AE58&lt;&gt;"",AE58,0)+IF(Q65&lt;&gt;"",Q65,0),"")</f>
        <v/>
      </c>
      <c r="AI58" s="106" t="str">
        <f>IF(AH58="","",IF(AH58&gt;0,ROUND(AH58/LARGE(AH50:AH64,1),3),0))</f>
        <v/>
      </c>
    </row>
    <row r="59" spans="1:35" ht="13.5" x14ac:dyDescent="0.25">
      <c r="A59" s="59" t="str">
        <f>+$A$21</f>
        <v/>
      </c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2"/>
      <c r="U59" s="23"/>
      <c r="V59" s="22"/>
      <c r="W59" s="23"/>
      <c r="X59" s="22"/>
      <c r="Y59" s="23"/>
      <c r="Z59" s="22"/>
      <c r="AA59" s="23"/>
      <c r="AB59" s="22"/>
      <c r="AC59" s="23"/>
      <c r="AE59" s="29" t="str">
        <f t="shared" si="4"/>
        <v/>
      </c>
      <c r="AG59" s="7" t="str">
        <f>+$A$21</f>
        <v/>
      </c>
      <c r="AH59" s="7" t="str">
        <f>IF(A59&lt;&gt;"",IF(AE59&lt;&gt;"",AE59,0)+IF(S65&lt;&gt;"",S65,0),"")</f>
        <v/>
      </c>
      <c r="AI59" s="106" t="str">
        <f>IF(AH59="","",IF(AH59&gt;0,ROUND(AH59/LARGE(AH50:AH64,1),3),0))</f>
        <v/>
      </c>
    </row>
    <row r="60" spans="1:35" ht="13.5" x14ac:dyDescent="0.25">
      <c r="A60" s="59" t="str">
        <f>+$A$22</f>
        <v/>
      </c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2"/>
      <c r="W60" s="23"/>
      <c r="X60" s="22"/>
      <c r="Y60" s="23"/>
      <c r="Z60" s="22"/>
      <c r="AA60" s="23"/>
      <c r="AB60" s="22"/>
      <c r="AC60" s="23"/>
      <c r="AE60" s="29" t="str">
        <f t="shared" si="4"/>
        <v/>
      </c>
      <c r="AG60" s="7" t="str">
        <f>+$A$22</f>
        <v/>
      </c>
      <c r="AH60" s="7" t="str">
        <f>IF(A60&lt;&gt;"",IF(AE60&lt;&gt;"",AE60,0)+IF(U65&lt;&gt;"",U65,0),"")</f>
        <v/>
      </c>
      <c r="AI60" s="106" t="str">
        <f>IF(AH60="","",IF(AH60&gt;0,ROUND(AH60/LARGE(AH50:AH64,1),3),0))</f>
        <v/>
      </c>
    </row>
    <row r="61" spans="1:35" ht="13.5" x14ac:dyDescent="0.25">
      <c r="A61" s="59" t="str">
        <f>+$A$23</f>
        <v/>
      </c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2"/>
      <c r="Y61" s="23"/>
      <c r="Z61" s="22"/>
      <c r="AA61" s="23"/>
      <c r="AB61" s="22"/>
      <c r="AC61" s="23"/>
      <c r="AE61" s="29" t="str">
        <f t="shared" si="4"/>
        <v/>
      </c>
      <c r="AG61" s="7" t="str">
        <f>+$A$23</f>
        <v/>
      </c>
      <c r="AH61" s="7" t="str">
        <f>IF(A61&lt;&gt;"",IF(AE61&lt;&gt;"",AE61,0)+IF(W65&lt;&gt;"",W65,0),"")</f>
        <v/>
      </c>
      <c r="AI61" s="106" t="str">
        <f>IF(AH61="","",IF(AH61&gt;0,ROUND(AH61/LARGE(AH50:AH64,1),3),0))</f>
        <v/>
      </c>
    </row>
    <row r="62" spans="1:35" ht="13.5" x14ac:dyDescent="0.25">
      <c r="A62" s="59" t="str">
        <f>+$A$24</f>
        <v/>
      </c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2"/>
      <c r="AA62" s="23"/>
      <c r="AB62" s="22"/>
      <c r="AC62" s="23"/>
      <c r="AE62" s="29" t="str">
        <f t="shared" si="4"/>
        <v/>
      </c>
      <c r="AG62" s="7" t="str">
        <f>+$A$24</f>
        <v/>
      </c>
      <c r="AH62" s="7" t="str">
        <f>IF(A62&lt;&gt;"",IF(AE62&lt;&gt;"",AE62,0)+IF(Y65&lt;&gt;"",Y65,0),"")</f>
        <v/>
      </c>
      <c r="AI62" s="106" t="str">
        <f>IF(AH62="","",IF(AH62&gt;0,ROUND(AH62/LARGE(AH50:AH64,1),3),0))</f>
        <v/>
      </c>
    </row>
    <row r="63" spans="1:35" ht="13.5" x14ac:dyDescent="0.25">
      <c r="A63" s="59" t="str">
        <f>+$A$25</f>
        <v/>
      </c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2"/>
      <c r="AC63" s="23"/>
      <c r="AE63" s="29" t="str">
        <f t="shared" si="4"/>
        <v/>
      </c>
      <c r="AG63" s="7" t="str">
        <f>+$A$25</f>
        <v/>
      </c>
      <c r="AH63" s="7" t="str">
        <f>IF(A63&lt;&gt;"",IF(AE63&lt;&gt;"",AE63,0)+IF(AA65&lt;&gt;"",AA65,0),"")</f>
        <v/>
      </c>
      <c r="AI63" s="106" t="str">
        <f>IF(AH63="","",IF(AH63&gt;0,ROUND(AH63/LARGE(AH50:AH64,1),3),0))</f>
        <v/>
      </c>
    </row>
    <row r="64" spans="1:35" x14ac:dyDescent="0.2">
      <c r="A64" s="59" t="str">
        <f>+$A$26</f>
        <v/>
      </c>
      <c r="C64" s="3"/>
      <c r="AE64" s="26"/>
      <c r="AG64" s="40" t="str">
        <f>+$A$26</f>
        <v/>
      </c>
      <c r="AH64" s="40" t="str">
        <f>IF(A64&lt;&gt;"",IF(AE64&lt;&gt;"",AE64,0)+IF(AC65&lt;&gt;"",AC65,0),"")</f>
        <v/>
      </c>
      <c r="AI64" s="107" t="str">
        <f>IF(AH64="","",IF(AH64&gt;0,ROUND(AH64/LARGE(AH50:AH64,1),3),0))</f>
        <v/>
      </c>
    </row>
    <row r="65" spans="1:35" s="26" customFormat="1" x14ac:dyDescent="0.2">
      <c r="C65" s="27" t="str">
        <f>IF(C49="","",SUM(C50:C63))</f>
        <v/>
      </c>
      <c r="E65" s="27" t="str">
        <f>IF(E49="","",SUM(E50:E63))</f>
        <v/>
      </c>
      <c r="G65" s="27" t="str">
        <f>IF(G49="","",SUM(G50:G63))</f>
        <v/>
      </c>
      <c r="I65" s="27" t="str">
        <f>IF(I49="","",SUM(I50:I63))</f>
        <v/>
      </c>
      <c r="K65" s="27" t="str">
        <f>IF(K49="","",SUM(K50:K63))</f>
        <v/>
      </c>
      <c r="M65" s="27" t="str">
        <f>IF(M49="","",SUM(M50:M63))</f>
        <v/>
      </c>
      <c r="O65" s="27" t="str">
        <f>IF(O49="","",SUM(O50:O63))</f>
        <v/>
      </c>
      <c r="Q65" s="27" t="str">
        <f>IF(Q49="","",SUM(Q50:Q63))</f>
        <v/>
      </c>
      <c r="S65" s="27" t="str">
        <f>IF(S49="","",SUM(S50:S63))</f>
        <v/>
      </c>
      <c r="U65" s="27" t="str">
        <f>IF(U49="","",SUM(U50:U63))</f>
        <v/>
      </c>
      <c r="W65" s="27" t="str">
        <f>IF(W49="","",SUM(W50:W63))</f>
        <v/>
      </c>
      <c r="X65" s="27"/>
      <c r="Y65" s="27" t="str">
        <f>IF(Y49="","",SUM(Y50:Y63))</f>
        <v/>
      </c>
      <c r="AA65" s="27" t="str">
        <f>IF(AA49="","",SUM(AA50:AA63))</f>
        <v/>
      </c>
      <c r="AC65" s="27" t="str">
        <f>IF(AC49="","",SUM(AC50:AC63))</f>
        <v/>
      </c>
      <c r="AG65" s="41"/>
      <c r="AH65" s="93"/>
      <c r="AI65" s="41"/>
    </row>
    <row r="66" spans="1:35" ht="24" customHeight="1" x14ac:dyDescent="0.2">
      <c r="AC66" s="8" t="str">
        <f>"Firma ("&amp;Anagrafica!B90&amp;")"</f>
        <v>Firma (Commissario 2)</v>
      </c>
      <c r="AE66" s="88"/>
      <c r="AF66" s="88"/>
      <c r="AG66" s="89"/>
      <c r="AH66" s="88"/>
      <c r="AI66" s="88"/>
    </row>
    <row r="67" spans="1:35" ht="18.75" x14ac:dyDescent="0.3">
      <c r="A67" s="19" t="str">
        <f>IF(Anagrafica!A91&lt;&gt;"",Anagrafica!A91&amp;" - "&amp;Anagrafica!B91,"")</f>
        <v>3 - Commissario 3</v>
      </c>
      <c r="B67" s="20"/>
      <c r="D67" s="1"/>
    </row>
    <row r="68" spans="1:35" s="5" customFormat="1" ht="13.5" customHeight="1" x14ac:dyDescent="0.2">
      <c r="A68" s="4" t="s">
        <v>10</v>
      </c>
      <c r="C68" s="60" t="str">
        <f>$A$13</f>
        <v/>
      </c>
      <c r="E68" s="60" t="str">
        <f>+$A$14</f>
        <v/>
      </c>
      <c r="G68" s="60" t="str">
        <f>+$A$15</f>
        <v/>
      </c>
      <c r="I68" s="60" t="str">
        <f>+$A$16</f>
        <v/>
      </c>
      <c r="K68" s="60" t="str">
        <f>+$A$17</f>
        <v/>
      </c>
      <c r="M68" s="60" t="str">
        <f>+$A$18</f>
        <v/>
      </c>
      <c r="O68" s="60" t="str">
        <f>+$A$19</f>
        <v/>
      </c>
      <c r="Q68" s="60" t="str">
        <f>+$A$20</f>
        <v/>
      </c>
      <c r="S68" s="60" t="str">
        <f>+$A$21</f>
        <v/>
      </c>
      <c r="U68" s="60" t="str">
        <f>+$A$22</f>
        <v/>
      </c>
      <c r="W68" s="60" t="str">
        <f>+$A$23</f>
        <v/>
      </c>
      <c r="Y68" s="60" t="str">
        <f>+$A$24</f>
        <v/>
      </c>
      <c r="AA68" s="60" t="str">
        <f>+$A$25</f>
        <v/>
      </c>
      <c r="AC68" s="60" t="str">
        <f>+$A$26</f>
        <v/>
      </c>
      <c r="AE68" s="26"/>
      <c r="AG68" s="4" t="s">
        <v>10</v>
      </c>
      <c r="AH68" s="5" t="s">
        <v>1</v>
      </c>
      <c r="AI68" s="5" t="s">
        <v>0</v>
      </c>
    </row>
    <row r="69" spans="1:35" ht="13.5" x14ac:dyDescent="0.25">
      <c r="A69" s="59" t="str">
        <f>+$A$12</f>
        <v/>
      </c>
      <c r="B69" s="22"/>
      <c r="C69" s="23"/>
      <c r="D69" s="22"/>
      <c r="E69" s="23"/>
      <c r="F69" s="22"/>
      <c r="G69" s="23"/>
      <c r="H69" s="22"/>
      <c r="I69" s="23"/>
      <c r="J69" s="22"/>
      <c r="K69" s="23"/>
      <c r="L69" s="22"/>
      <c r="M69" s="23"/>
      <c r="N69" s="22"/>
      <c r="O69" s="23"/>
      <c r="P69" s="22"/>
      <c r="Q69" s="23"/>
      <c r="R69" s="22"/>
      <c r="S69" s="23"/>
      <c r="T69" s="22"/>
      <c r="U69" s="23"/>
      <c r="V69" s="22"/>
      <c r="W69" s="23"/>
      <c r="X69" s="22"/>
      <c r="Y69" s="23"/>
      <c r="Z69" s="22"/>
      <c r="AA69" s="23"/>
      <c r="AB69" s="22"/>
      <c r="AC69" s="23"/>
      <c r="AE69" s="29" t="str">
        <f t="shared" ref="AE69:AE82" si="5">IF(OR(A69="",AND(A69&lt;&gt;"",A70="")),"",SUM(B69,D69,F69,H69,J69,L69,N69,P69,R69,T69,V69,X69,Z69,AB69))</f>
        <v/>
      </c>
      <c r="AG69" s="6" t="str">
        <f>+$A$12</f>
        <v/>
      </c>
      <c r="AH69" s="6" t="str">
        <f>IF(A69&lt;&gt;"",AE69,"")</f>
        <v/>
      </c>
      <c r="AI69" s="105" t="str">
        <f>IF(AH69="","",IF(AH69&gt;0,ROUND(AH69/LARGE(AH69:AH83,1),3),0))</f>
        <v/>
      </c>
    </row>
    <row r="70" spans="1:35" ht="13.5" x14ac:dyDescent="0.25">
      <c r="A70" s="59" t="str">
        <f>+$A$13</f>
        <v/>
      </c>
      <c r="B70" s="24"/>
      <c r="C70" s="24"/>
      <c r="D70" s="22"/>
      <c r="E70" s="23"/>
      <c r="F70" s="22"/>
      <c r="G70" s="23"/>
      <c r="H70" s="22"/>
      <c r="I70" s="23"/>
      <c r="J70" s="22"/>
      <c r="K70" s="23"/>
      <c r="L70" s="22"/>
      <c r="M70" s="23"/>
      <c r="N70" s="22"/>
      <c r="O70" s="23"/>
      <c r="P70" s="22"/>
      <c r="Q70" s="23"/>
      <c r="R70" s="22"/>
      <c r="S70" s="23"/>
      <c r="T70" s="22"/>
      <c r="U70" s="23"/>
      <c r="V70" s="22"/>
      <c r="W70" s="23"/>
      <c r="X70" s="22"/>
      <c r="Y70" s="23"/>
      <c r="Z70" s="22"/>
      <c r="AA70" s="23"/>
      <c r="AB70" s="22"/>
      <c r="AC70" s="23"/>
      <c r="AE70" s="29" t="str">
        <f t="shared" si="5"/>
        <v/>
      </c>
      <c r="AG70" s="7" t="str">
        <f>+$A$13</f>
        <v/>
      </c>
      <c r="AH70" s="7" t="str">
        <f>IF(A70&lt;&gt;"",IF(AE70&lt;&gt;"",AE70,0)+IF(C84&lt;&gt;"",C84,0),"")</f>
        <v/>
      </c>
      <c r="AI70" s="106" t="str">
        <f>IF(AH70="","",IF(AH70&gt;0,ROUND(AH70/LARGE(AH69:AH83,1),3),0))</f>
        <v/>
      </c>
    </row>
    <row r="71" spans="1:35" ht="13.5" x14ac:dyDescent="0.25">
      <c r="A71" s="59" t="str">
        <f>+$A$14</f>
        <v/>
      </c>
      <c r="B71" s="24"/>
      <c r="C71" s="24"/>
      <c r="D71" s="24"/>
      <c r="E71" s="24"/>
      <c r="F71" s="22"/>
      <c r="G71" s="23"/>
      <c r="H71" s="22"/>
      <c r="I71" s="23"/>
      <c r="J71" s="22"/>
      <c r="K71" s="23"/>
      <c r="L71" s="22"/>
      <c r="M71" s="23"/>
      <c r="N71" s="22"/>
      <c r="O71" s="23"/>
      <c r="P71" s="22"/>
      <c r="Q71" s="23"/>
      <c r="R71" s="22"/>
      <c r="S71" s="23"/>
      <c r="T71" s="22"/>
      <c r="U71" s="23"/>
      <c r="V71" s="22"/>
      <c r="W71" s="23"/>
      <c r="X71" s="22"/>
      <c r="Y71" s="23"/>
      <c r="Z71" s="22"/>
      <c r="AA71" s="23"/>
      <c r="AB71" s="22"/>
      <c r="AC71" s="23"/>
      <c r="AE71" s="29" t="str">
        <f t="shared" si="5"/>
        <v/>
      </c>
      <c r="AG71" s="7" t="str">
        <f>+$A$14</f>
        <v/>
      </c>
      <c r="AH71" s="7" t="str">
        <f>IF(A71&lt;&gt;"",IF(AE71&lt;&gt;"",AE71,0)+IF(E84&lt;&gt;"",E84,0),"")</f>
        <v/>
      </c>
      <c r="AI71" s="106" t="str">
        <f>IF(AH71="","",IF(AH71&gt;0,ROUND(AH71/LARGE(AH69:AH83,1),3),0))</f>
        <v/>
      </c>
    </row>
    <row r="72" spans="1:35" ht="13.5" x14ac:dyDescent="0.25">
      <c r="A72" s="59" t="str">
        <f>+$A$15</f>
        <v/>
      </c>
      <c r="B72" s="24"/>
      <c r="C72" s="24"/>
      <c r="D72" s="24"/>
      <c r="E72" s="24"/>
      <c r="F72" s="24"/>
      <c r="G72" s="24"/>
      <c r="H72" s="22"/>
      <c r="I72" s="23"/>
      <c r="J72" s="22"/>
      <c r="K72" s="23"/>
      <c r="L72" s="22"/>
      <c r="M72" s="23"/>
      <c r="N72" s="22"/>
      <c r="O72" s="23"/>
      <c r="P72" s="22"/>
      <c r="Q72" s="23"/>
      <c r="R72" s="22"/>
      <c r="S72" s="23"/>
      <c r="T72" s="22"/>
      <c r="U72" s="23"/>
      <c r="V72" s="22"/>
      <c r="W72" s="23"/>
      <c r="X72" s="22"/>
      <c r="Y72" s="23"/>
      <c r="Z72" s="22"/>
      <c r="AA72" s="23"/>
      <c r="AB72" s="22"/>
      <c r="AC72" s="23"/>
      <c r="AE72" s="29" t="str">
        <f t="shared" si="5"/>
        <v/>
      </c>
      <c r="AG72" s="7" t="str">
        <f>+$A$15</f>
        <v/>
      </c>
      <c r="AH72" s="7" t="str">
        <f>IF(A72&lt;&gt;"",IF(AE72&lt;&gt;"",AE72,0)+IF(G84&lt;&gt;"",G84,0),"")</f>
        <v/>
      </c>
      <c r="AI72" s="106" t="str">
        <f>IF(AH72="","",IF(AH72&gt;0,ROUND(AH72/LARGE(AH69:AH83,1),3),0))</f>
        <v/>
      </c>
    </row>
    <row r="73" spans="1:35" ht="13.5" x14ac:dyDescent="0.25">
      <c r="A73" s="59" t="str">
        <f>+$A$16</f>
        <v/>
      </c>
      <c r="B73" s="24"/>
      <c r="C73" s="24"/>
      <c r="D73" s="24"/>
      <c r="E73" s="24"/>
      <c r="F73" s="24"/>
      <c r="G73" s="24"/>
      <c r="H73" s="24"/>
      <c r="I73" s="24"/>
      <c r="J73" s="22"/>
      <c r="K73" s="23"/>
      <c r="L73" s="22"/>
      <c r="M73" s="23"/>
      <c r="N73" s="22"/>
      <c r="O73" s="23"/>
      <c r="P73" s="22"/>
      <c r="Q73" s="23"/>
      <c r="R73" s="22"/>
      <c r="S73" s="23"/>
      <c r="T73" s="22"/>
      <c r="U73" s="23"/>
      <c r="V73" s="22"/>
      <c r="W73" s="23"/>
      <c r="X73" s="22"/>
      <c r="Y73" s="23"/>
      <c r="Z73" s="22"/>
      <c r="AA73" s="23"/>
      <c r="AB73" s="22"/>
      <c r="AC73" s="23"/>
      <c r="AE73" s="29" t="str">
        <f t="shared" si="5"/>
        <v/>
      </c>
      <c r="AG73" s="7" t="str">
        <f>+$A$16</f>
        <v/>
      </c>
      <c r="AH73" s="7" t="str">
        <f>IF(A73&lt;&gt;"",IF(AE73&lt;&gt;"",AE73,0)+IF(I84&lt;&gt;"",I84,0),"")</f>
        <v/>
      </c>
      <c r="AI73" s="106" t="str">
        <f>IF(AH73="","",IF(AH73&gt;0,ROUND(AH73/LARGE(AH69:AH83,1),3),0))</f>
        <v/>
      </c>
    </row>
    <row r="74" spans="1:35" ht="13.5" x14ac:dyDescent="0.25">
      <c r="A74" s="59" t="str">
        <f>+$A$17</f>
        <v/>
      </c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2"/>
      <c r="M74" s="23"/>
      <c r="N74" s="22"/>
      <c r="O74" s="23"/>
      <c r="P74" s="22"/>
      <c r="Q74" s="23"/>
      <c r="R74" s="22"/>
      <c r="S74" s="23"/>
      <c r="T74" s="22"/>
      <c r="U74" s="23"/>
      <c r="V74" s="22"/>
      <c r="W74" s="23"/>
      <c r="X74" s="22"/>
      <c r="Y74" s="23"/>
      <c r="Z74" s="22"/>
      <c r="AA74" s="23"/>
      <c r="AB74" s="22"/>
      <c r="AC74" s="23"/>
      <c r="AE74" s="29" t="str">
        <f t="shared" si="5"/>
        <v/>
      </c>
      <c r="AG74" s="7" t="str">
        <f>+$A$17</f>
        <v/>
      </c>
      <c r="AH74" s="7" t="str">
        <f>IF(A74&lt;&gt;"",IF(AE74&lt;&gt;"",AE74,0)+IF(K84&lt;&gt;"",K84,0),"")</f>
        <v/>
      </c>
      <c r="AI74" s="106" t="str">
        <f>IF(AH74="","",IF(AH74&gt;0,ROUND(AH74/LARGE(AH69:AH83,1),3),0))</f>
        <v/>
      </c>
    </row>
    <row r="75" spans="1:35" ht="13.5" x14ac:dyDescent="0.25">
      <c r="A75" s="59" t="str">
        <f>+$A$18</f>
        <v/>
      </c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2"/>
      <c r="O75" s="23"/>
      <c r="P75" s="22"/>
      <c r="Q75" s="23"/>
      <c r="R75" s="22"/>
      <c r="S75" s="23"/>
      <c r="T75" s="22"/>
      <c r="U75" s="23"/>
      <c r="V75" s="22"/>
      <c r="W75" s="23"/>
      <c r="X75" s="22"/>
      <c r="Y75" s="23"/>
      <c r="Z75" s="22"/>
      <c r="AA75" s="23"/>
      <c r="AB75" s="22"/>
      <c r="AC75" s="23"/>
      <c r="AE75" s="29" t="str">
        <f t="shared" si="5"/>
        <v/>
      </c>
      <c r="AG75" s="7" t="str">
        <f>+$A$18</f>
        <v/>
      </c>
      <c r="AH75" s="7" t="str">
        <f>IF(A75&lt;&gt;"",IF(AE75&lt;&gt;"",AE75,0)+IF(M84&lt;&gt;"",M84,0),"")</f>
        <v/>
      </c>
      <c r="AI75" s="106" t="str">
        <f>IF(AH75="","",IF(AH75&gt;0,ROUND(AH75/LARGE(AH69:AH83,1),3),0))</f>
        <v/>
      </c>
    </row>
    <row r="76" spans="1:35" ht="13.5" x14ac:dyDescent="0.25">
      <c r="A76" s="59" t="str">
        <f>+$A$19</f>
        <v/>
      </c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2"/>
      <c r="Q76" s="23"/>
      <c r="R76" s="22"/>
      <c r="S76" s="23"/>
      <c r="T76" s="22"/>
      <c r="U76" s="23"/>
      <c r="V76" s="22"/>
      <c r="W76" s="23"/>
      <c r="X76" s="22"/>
      <c r="Y76" s="23"/>
      <c r="Z76" s="22"/>
      <c r="AA76" s="23"/>
      <c r="AB76" s="22"/>
      <c r="AC76" s="23"/>
      <c r="AE76" s="29" t="str">
        <f t="shared" si="5"/>
        <v/>
      </c>
      <c r="AG76" s="7" t="str">
        <f>+$A$19</f>
        <v/>
      </c>
      <c r="AH76" s="7" t="str">
        <f>IF(A76&lt;&gt;"",IF(AE76&lt;&gt;"",AE76,0)+IF(O84&lt;&gt;"",O84,0),"")</f>
        <v/>
      </c>
      <c r="AI76" s="106" t="str">
        <f>IF(AH76="","",IF(AH76&gt;0,ROUND(AH76/LARGE(AH69:AH83,1),3),0))</f>
        <v/>
      </c>
    </row>
    <row r="77" spans="1:35" ht="13.5" x14ac:dyDescent="0.25">
      <c r="A77" s="59" t="str">
        <f>+$A$20</f>
        <v/>
      </c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2"/>
      <c r="S77" s="23"/>
      <c r="T77" s="22"/>
      <c r="U77" s="23"/>
      <c r="V77" s="22"/>
      <c r="W77" s="23"/>
      <c r="X77" s="22"/>
      <c r="Y77" s="23"/>
      <c r="Z77" s="22"/>
      <c r="AA77" s="23"/>
      <c r="AB77" s="22"/>
      <c r="AC77" s="23"/>
      <c r="AE77" s="29" t="str">
        <f t="shared" si="5"/>
        <v/>
      </c>
      <c r="AG77" s="7" t="str">
        <f>+$A$20</f>
        <v/>
      </c>
      <c r="AH77" s="7" t="str">
        <f>IF(A77&lt;&gt;"",IF(AE77&lt;&gt;"",AE77,0)+IF(Q84&lt;&gt;"",Q84,0),"")</f>
        <v/>
      </c>
      <c r="AI77" s="106" t="str">
        <f>IF(AH77="","",IF(AH77&gt;0,ROUND(AH77/LARGE(AH69:AH83,1),3),0))</f>
        <v/>
      </c>
    </row>
    <row r="78" spans="1:35" ht="13.5" x14ac:dyDescent="0.25">
      <c r="A78" s="59" t="str">
        <f>+$A$21</f>
        <v/>
      </c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2"/>
      <c r="U78" s="23"/>
      <c r="V78" s="22"/>
      <c r="W78" s="23"/>
      <c r="X78" s="22"/>
      <c r="Y78" s="23"/>
      <c r="Z78" s="22"/>
      <c r="AA78" s="23"/>
      <c r="AB78" s="22"/>
      <c r="AC78" s="23"/>
      <c r="AE78" s="29" t="str">
        <f t="shared" si="5"/>
        <v/>
      </c>
      <c r="AG78" s="7" t="str">
        <f>+$A$21</f>
        <v/>
      </c>
      <c r="AH78" s="7" t="str">
        <f>IF(A78&lt;&gt;"",IF(AE78&lt;&gt;"",AE78,0)+IF(S84&lt;&gt;"",S84,0),"")</f>
        <v/>
      </c>
      <c r="AI78" s="106" t="str">
        <f>IF(AH78="","",IF(AH78&gt;0,ROUND(AH78/LARGE(AH69:AH83,1),3),0))</f>
        <v/>
      </c>
    </row>
    <row r="79" spans="1:35" ht="13.5" x14ac:dyDescent="0.25">
      <c r="A79" s="59" t="str">
        <f>+$A$22</f>
        <v/>
      </c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2"/>
      <c r="W79" s="23"/>
      <c r="X79" s="22"/>
      <c r="Y79" s="23"/>
      <c r="Z79" s="22"/>
      <c r="AA79" s="23"/>
      <c r="AB79" s="22"/>
      <c r="AC79" s="23"/>
      <c r="AE79" s="29" t="str">
        <f t="shared" si="5"/>
        <v/>
      </c>
      <c r="AG79" s="7" t="str">
        <f>+$A$22</f>
        <v/>
      </c>
      <c r="AH79" s="7" t="str">
        <f>IF(A79&lt;&gt;"",IF(AE79&lt;&gt;"",AE79,0)+IF(U84&lt;&gt;"",U84,0),"")</f>
        <v/>
      </c>
      <c r="AI79" s="106" t="str">
        <f>IF(AH79="","",IF(AH79&gt;0,ROUND(AH79/LARGE(AH69:AH83,1),3),0))</f>
        <v/>
      </c>
    </row>
    <row r="80" spans="1:35" ht="13.5" x14ac:dyDescent="0.25">
      <c r="A80" s="59" t="str">
        <f>+$A$23</f>
        <v/>
      </c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2"/>
      <c r="Y80" s="23"/>
      <c r="Z80" s="22"/>
      <c r="AA80" s="23"/>
      <c r="AB80" s="22"/>
      <c r="AC80" s="23"/>
      <c r="AE80" s="29" t="str">
        <f t="shared" si="5"/>
        <v/>
      </c>
      <c r="AG80" s="7" t="str">
        <f>+$A$23</f>
        <v/>
      </c>
      <c r="AH80" s="7" t="str">
        <f>IF(A80&lt;&gt;"",IF(AE80&lt;&gt;"",AE80,0)+IF(W84&lt;&gt;"",W84,0),"")</f>
        <v/>
      </c>
      <c r="AI80" s="106" t="str">
        <f>IF(AH80="","",IF(AH80&gt;0,ROUND(AH80/LARGE(AH69:AH83,1),3),0))</f>
        <v/>
      </c>
    </row>
    <row r="81" spans="1:35" ht="13.5" x14ac:dyDescent="0.25">
      <c r="A81" s="59" t="str">
        <f>+$A$24</f>
        <v/>
      </c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2"/>
      <c r="AA81" s="23"/>
      <c r="AB81" s="22"/>
      <c r="AC81" s="23"/>
      <c r="AE81" s="29" t="str">
        <f t="shared" si="5"/>
        <v/>
      </c>
      <c r="AG81" s="7" t="str">
        <f>+$A$24</f>
        <v/>
      </c>
      <c r="AH81" s="7" t="str">
        <f>IF(A81&lt;&gt;"",IF(AE81&lt;&gt;"",AE81,0)+IF(Y84&lt;&gt;"",Y84,0),"")</f>
        <v/>
      </c>
      <c r="AI81" s="106" t="str">
        <f>IF(AH81="","",IF(AH81&gt;0,ROUND(AH81/LARGE(AH69:AH83,1),3),0))</f>
        <v/>
      </c>
    </row>
    <row r="82" spans="1:35" ht="13.5" x14ac:dyDescent="0.25">
      <c r="A82" s="59" t="str">
        <f>+$A$25</f>
        <v/>
      </c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2"/>
      <c r="AC82" s="23"/>
      <c r="AE82" s="29" t="str">
        <f t="shared" si="5"/>
        <v/>
      </c>
      <c r="AG82" s="7" t="str">
        <f>+$A$25</f>
        <v/>
      </c>
      <c r="AH82" s="7" t="str">
        <f>IF(A82&lt;&gt;"",IF(AE82&lt;&gt;"",AE82,0)+IF(AA84&lt;&gt;"",AA84,0),"")</f>
        <v/>
      </c>
      <c r="AI82" s="106" t="str">
        <f>IF(AH82="","",IF(AH82&gt;0,ROUND(AH82/LARGE(AH69:AH83,1),3),0))</f>
        <v/>
      </c>
    </row>
    <row r="83" spans="1:35" x14ac:dyDescent="0.2">
      <c r="A83" s="59" t="str">
        <f>+$A$26</f>
        <v/>
      </c>
      <c r="C83" s="3"/>
      <c r="AE83" s="26"/>
      <c r="AG83" s="40" t="str">
        <f>+$A$26</f>
        <v/>
      </c>
      <c r="AH83" s="40" t="str">
        <f>IF(A83&lt;&gt;"",IF(AE83&lt;&gt;"",AE83,0)+IF(AC84&lt;&gt;"",AC84,0),"")</f>
        <v/>
      </c>
      <c r="AI83" s="107" t="str">
        <f>IF(AH83="","",IF(AH83&gt;0,ROUND(AH83/LARGE(AH69:AH83,1),3),0))</f>
        <v/>
      </c>
    </row>
    <row r="84" spans="1:35" s="26" customFormat="1" x14ac:dyDescent="0.2">
      <c r="C84" s="27" t="str">
        <f>IF(C68="","",SUM(C69:C82))</f>
        <v/>
      </c>
      <c r="E84" s="27" t="str">
        <f>IF(E68="","",SUM(E69:E82))</f>
        <v/>
      </c>
      <c r="G84" s="27" t="str">
        <f>IF(G68="","",SUM(G69:G82))</f>
        <v/>
      </c>
      <c r="I84" s="27" t="str">
        <f>IF(I68="","",SUM(I69:I82))</f>
        <v/>
      </c>
      <c r="K84" s="27" t="str">
        <f>IF(K68="","",SUM(K69:K82))</f>
        <v/>
      </c>
      <c r="M84" s="27" t="str">
        <f>IF(M68="","",SUM(M69:M82))</f>
        <v/>
      </c>
      <c r="O84" s="27" t="str">
        <f>IF(O68="","",SUM(O69:O82))</f>
        <v/>
      </c>
      <c r="Q84" s="27" t="str">
        <f>IF(Q68="","",SUM(Q69:Q82))</f>
        <v/>
      </c>
      <c r="S84" s="27" t="str">
        <f>IF(S68="","",SUM(S69:S82))</f>
        <v/>
      </c>
      <c r="U84" s="27" t="str">
        <f>IF(U68="","",SUM(U69:U82))</f>
        <v/>
      </c>
      <c r="W84" s="27" t="str">
        <f>IF(W68="","",SUM(W69:W82))</f>
        <v/>
      </c>
      <c r="X84" s="27"/>
      <c r="Y84" s="27" t="str">
        <f>IF(Y68="","",SUM(Y69:Y82))</f>
        <v/>
      </c>
      <c r="AA84" s="27" t="str">
        <f>IF(AA68="","",SUM(AA69:AA82))</f>
        <v/>
      </c>
      <c r="AC84" s="27" t="str">
        <f>IF(AC68="","",SUM(AC69:AC82))</f>
        <v/>
      </c>
      <c r="AG84" s="41"/>
      <c r="AH84" s="93"/>
      <c r="AI84" s="41"/>
    </row>
    <row r="85" spans="1:35" ht="24" customHeight="1" x14ac:dyDescent="0.2">
      <c r="AC85" s="8" t="str">
        <f>"Firma ("&amp;Anagrafica!B91&amp;")"</f>
        <v>Firma (Commissario 3)</v>
      </c>
      <c r="AE85" s="88"/>
      <c r="AF85" s="88"/>
      <c r="AG85" s="89"/>
      <c r="AH85" s="88"/>
      <c r="AI85" s="88"/>
    </row>
    <row r="86" spans="1:35" ht="18.75" x14ac:dyDescent="0.3">
      <c r="A86" s="19" t="str">
        <f>IF(Anagrafica!A92&lt;&gt;"",Anagrafica!A92&amp;" - "&amp;Anagrafica!B92,"")</f>
        <v/>
      </c>
      <c r="B86" s="20"/>
      <c r="D86" s="1"/>
      <c r="AE86" s="90"/>
      <c r="AF86" s="90"/>
      <c r="AG86" s="91"/>
      <c r="AH86" s="90"/>
      <c r="AI86" s="90"/>
    </row>
    <row r="87" spans="1:35" s="5" customFormat="1" ht="13.5" customHeight="1" x14ac:dyDescent="0.2">
      <c r="A87" s="4" t="s">
        <v>10</v>
      </c>
      <c r="C87" s="60" t="str">
        <f>$A$13</f>
        <v/>
      </c>
      <c r="E87" s="60" t="str">
        <f>+$A$14</f>
        <v/>
      </c>
      <c r="G87" s="60" t="str">
        <f>+$A$15</f>
        <v/>
      </c>
      <c r="I87" s="60" t="str">
        <f>+$A$16</f>
        <v/>
      </c>
      <c r="K87" s="60" t="str">
        <f>+$A$17</f>
        <v/>
      </c>
      <c r="M87" s="60" t="str">
        <f>+$A$18</f>
        <v/>
      </c>
      <c r="O87" s="60" t="str">
        <f>+$A$19</f>
        <v/>
      </c>
      <c r="Q87" s="60" t="str">
        <f>+$A$20</f>
        <v/>
      </c>
      <c r="S87" s="60" t="str">
        <f>+$A$21</f>
        <v/>
      </c>
      <c r="U87" s="60" t="str">
        <f>+$A$22</f>
        <v/>
      </c>
      <c r="W87" s="60" t="str">
        <f>+$A$23</f>
        <v/>
      </c>
      <c r="Y87" s="60" t="str">
        <f>+$A$24</f>
        <v/>
      </c>
      <c r="AA87" s="60" t="str">
        <f>+$A$25</f>
        <v/>
      </c>
      <c r="AC87" s="60" t="str">
        <f>+$A$26</f>
        <v/>
      </c>
      <c r="AE87" s="26"/>
      <c r="AG87" s="4" t="s">
        <v>10</v>
      </c>
      <c r="AH87" s="5" t="s">
        <v>1</v>
      </c>
      <c r="AI87" s="5" t="s">
        <v>0</v>
      </c>
    </row>
    <row r="88" spans="1:35" ht="13.5" x14ac:dyDescent="0.25">
      <c r="A88" s="59" t="str">
        <f>+$A$12</f>
        <v/>
      </c>
      <c r="B88" s="22"/>
      <c r="C88" s="23"/>
      <c r="D88" s="22"/>
      <c r="E88" s="23"/>
      <c r="F88" s="22"/>
      <c r="G88" s="23"/>
      <c r="H88" s="22"/>
      <c r="I88" s="23"/>
      <c r="J88" s="22"/>
      <c r="K88" s="23"/>
      <c r="L88" s="22"/>
      <c r="M88" s="23"/>
      <c r="N88" s="22"/>
      <c r="O88" s="23"/>
      <c r="P88" s="22"/>
      <c r="Q88" s="23"/>
      <c r="R88" s="22"/>
      <c r="S88" s="23"/>
      <c r="T88" s="22"/>
      <c r="U88" s="23"/>
      <c r="V88" s="22"/>
      <c r="W88" s="23"/>
      <c r="X88" s="22"/>
      <c r="Y88" s="23"/>
      <c r="Z88" s="22"/>
      <c r="AA88" s="23"/>
      <c r="AB88" s="22"/>
      <c r="AC88" s="23"/>
      <c r="AE88" s="29" t="str">
        <f t="shared" ref="AE88:AE101" si="6">IF(OR(A88="",AND(A88&lt;&gt;"",A89="")),"",SUM(B88,D88,F88,H88,J88,L88,N88,P88,R88,T88,V88,X88,Z88,AB88))</f>
        <v/>
      </c>
      <c r="AG88" s="6" t="str">
        <f>+$A$12</f>
        <v/>
      </c>
      <c r="AH88" s="6" t="str">
        <f>IF(A88&lt;&gt;"",AE88,"")</f>
        <v/>
      </c>
      <c r="AI88" s="105" t="str">
        <f>IF(AH88="","",IF(AH88&gt;0,ROUND(AH88/LARGE(AH88:AH102,1),3),0))</f>
        <v/>
      </c>
    </row>
    <row r="89" spans="1:35" ht="13.5" x14ac:dyDescent="0.25">
      <c r="A89" s="59" t="str">
        <f>+$A$13</f>
        <v/>
      </c>
      <c r="B89" s="24"/>
      <c r="C89" s="24"/>
      <c r="D89" s="22"/>
      <c r="E89" s="23"/>
      <c r="F89" s="22"/>
      <c r="G89" s="23"/>
      <c r="H89" s="22"/>
      <c r="I89" s="23"/>
      <c r="J89" s="22"/>
      <c r="K89" s="23"/>
      <c r="L89" s="22"/>
      <c r="M89" s="23"/>
      <c r="N89" s="22"/>
      <c r="O89" s="23"/>
      <c r="P89" s="22"/>
      <c r="Q89" s="23"/>
      <c r="R89" s="22"/>
      <c r="S89" s="23"/>
      <c r="T89" s="22"/>
      <c r="U89" s="23"/>
      <c r="V89" s="22"/>
      <c r="W89" s="23"/>
      <c r="X89" s="22"/>
      <c r="Y89" s="23"/>
      <c r="Z89" s="22"/>
      <c r="AA89" s="23"/>
      <c r="AB89" s="22"/>
      <c r="AC89" s="23"/>
      <c r="AE89" s="29" t="str">
        <f t="shared" si="6"/>
        <v/>
      </c>
      <c r="AG89" s="7" t="str">
        <f>+$A$13</f>
        <v/>
      </c>
      <c r="AH89" s="7" t="str">
        <f>IF(A89&lt;&gt;"",IF(AE89&lt;&gt;"",AE89,0)+IF(C103&lt;&gt;"",C103,0),"")</f>
        <v/>
      </c>
      <c r="AI89" s="106" t="str">
        <f>IF(AH89="","",IF(AH89&gt;0,ROUND(AH89/LARGE(AH88:AH102,1),3),0))</f>
        <v/>
      </c>
    </row>
    <row r="90" spans="1:35" ht="13.5" x14ac:dyDescent="0.25">
      <c r="A90" s="59" t="str">
        <f>+$A$14</f>
        <v/>
      </c>
      <c r="B90" s="24"/>
      <c r="C90" s="24"/>
      <c r="D90" s="24"/>
      <c r="E90" s="24"/>
      <c r="F90" s="22"/>
      <c r="G90" s="23"/>
      <c r="H90" s="22"/>
      <c r="I90" s="23"/>
      <c r="J90" s="22"/>
      <c r="K90" s="23"/>
      <c r="L90" s="22"/>
      <c r="M90" s="23"/>
      <c r="N90" s="22"/>
      <c r="O90" s="23"/>
      <c r="P90" s="22"/>
      <c r="Q90" s="23"/>
      <c r="R90" s="22"/>
      <c r="S90" s="23"/>
      <c r="T90" s="22"/>
      <c r="U90" s="23"/>
      <c r="V90" s="22"/>
      <c r="W90" s="23"/>
      <c r="X90" s="22"/>
      <c r="Y90" s="23"/>
      <c r="Z90" s="22"/>
      <c r="AA90" s="23"/>
      <c r="AB90" s="22"/>
      <c r="AC90" s="23"/>
      <c r="AE90" s="29" t="str">
        <f t="shared" si="6"/>
        <v/>
      </c>
      <c r="AG90" s="7" t="str">
        <f>+$A$14</f>
        <v/>
      </c>
      <c r="AH90" s="7" t="str">
        <f>IF(A90&lt;&gt;"",IF(AE90&lt;&gt;"",AE90,0)+IF(E103&lt;&gt;"",E103,0),"")</f>
        <v/>
      </c>
      <c r="AI90" s="106" t="str">
        <f>IF(AH90="","",IF(AH90&gt;0,ROUND(AH90/LARGE(AH88:AH102,1),3),0))</f>
        <v/>
      </c>
    </row>
    <row r="91" spans="1:35" ht="13.5" x14ac:dyDescent="0.25">
      <c r="A91" s="59" t="str">
        <f>+$A$15</f>
        <v/>
      </c>
      <c r="B91" s="24"/>
      <c r="C91" s="24"/>
      <c r="D91" s="24"/>
      <c r="E91" s="24"/>
      <c r="F91" s="24"/>
      <c r="G91" s="24"/>
      <c r="H91" s="22"/>
      <c r="I91" s="23"/>
      <c r="J91" s="22"/>
      <c r="K91" s="23"/>
      <c r="L91" s="22"/>
      <c r="M91" s="23"/>
      <c r="N91" s="22"/>
      <c r="O91" s="23"/>
      <c r="P91" s="22"/>
      <c r="Q91" s="23"/>
      <c r="R91" s="22"/>
      <c r="S91" s="23"/>
      <c r="T91" s="22"/>
      <c r="U91" s="23"/>
      <c r="V91" s="22"/>
      <c r="W91" s="23"/>
      <c r="X91" s="22"/>
      <c r="Y91" s="23"/>
      <c r="Z91" s="22"/>
      <c r="AA91" s="23"/>
      <c r="AB91" s="22"/>
      <c r="AC91" s="23"/>
      <c r="AE91" s="29" t="str">
        <f t="shared" si="6"/>
        <v/>
      </c>
      <c r="AG91" s="7" t="str">
        <f>+$A$15</f>
        <v/>
      </c>
      <c r="AH91" s="7" t="str">
        <f>IF(A91&lt;&gt;"",IF(AE91&lt;&gt;"",AE91,0)+IF(G103&lt;&gt;"",G103,0),"")</f>
        <v/>
      </c>
      <c r="AI91" s="106" t="str">
        <f>IF(AH91="","",IF(AH91&gt;0,ROUND(AH91/LARGE(AH88:AH102,1),3),0))</f>
        <v/>
      </c>
    </row>
    <row r="92" spans="1:35" ht="13.5" x14ac:dyDescent="0.25">
      <c r="A92" s="59" t="str">
        <f>+$A$16</f>
        <v/>
      </c>
      <c r="B92" s="24"/>
      <c r="C92" s="24"/>
      <c r="D92" s="24"/>
      <c r="E92" s="24"/>
      <c r="F92" s="24"/>
      <c r="G92" s="24"/>
      <c r="H92" s="24"/>
      <c r="I92" s="24"/>
      <c r="J92" s="22"/>
      <c r="K92" s="23"/>
      <c r="L92" s="22"/>
      <c r="M92" s="23"/>
      <c r="N92" s="22"/>
      <c r="O92" s="23"/>
      <c r="P92" s="22"/>
      <c r="Q92" s="23"/>
      <c r="R92" s="22"/>
      <c r="S92" s="23"/>
      <c r="T92" s="22"/>
      <c r="U92" s="23"/>
      <c r="V92" s="22"/>
      <c r="W92" s="23"/>
      <c r="X92" s="22"/>
      <c r="Y92" s="23"/>
      <c r="Z92" s="22"/>
      <c r="AA92" s="23"/>
      <c r="AB92" s="22"/>
      <c r="AC92" s="23"/>
      <c r="AE92" s="29" t="str">
        <f t="shared" si="6"/>
        <v/>
      </c>
      <c r="AG92" s="7" t="str">
        <f>+$A$16</f>
        <v/>
      </c>
      <c r="AH92" s="7" t="str">
        <f>IF(A92&lt;&gt;"",IF(AE92&lt;&gt;"",AE92,0)+IF(I103&lt;&gt;"",I103,0),"")</f>
        <v/>
      </c>
      <c r="AI92" s="106" t="str">
        <f>IF(AH92="","",IF(AH92&gt;0,ROUND(AH92/LARGE(AH88:AH102,1),3),0))</f>
        <v/>
      </c>
    </row>
    <row r="93" spans="1:35" ht="13.5" x14ac:dyDescent="0.25">
      <c r="A93" s="59" t="str">
        <f>+$A$17</f>
        <v/>
      </c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2"/>
      <c r="M93" s="23"/>
      <c r="N93" s="22"/>
      <c r="O93" s="23"/>
      <c r="P93" s="22"/>
      <c r="Q93" s="23"/>
      <c r="R93" s="22"/>
      <c r="S93" s="23"/>
      <c r="T93" s="22"/>
      <c r="U93" s="23"/>
      <c r="V93" s="22"/>
      <c r="W93" s="23"/>
      <c r="X93" s="22"/>
      <c r="Y93" s="23"/>
      <c r="Z93" s="22"/>
      <c r="AA93" s="23"/>
      <c r="AB93" s="22"/>
      <c r="AC93" s="23"/>
      <c r="AE93" s="29" t="str">
        <f t="shared" si="6"/>
        <v/>
      </c>
      <c r="AG93" s="7" t="str">
        <f>+$A$17</f>
        <v/>
      </c>
      <c r="AH93" s="7" t="str">
        <f>IF(A93&lt;&gt;"",IF(AE93&lt;&gt;"",AE93,0)+IF(K103&lt;&gt;"",K103,0),"")</f>
        <v/>
      </c>
      <c r="AI93" s="106" t="str">
        <f>IF(AH93="","",IF(AH93&gt;0,ROUND(AH93/LARGE(AH88:AH102,1),3),0))</f>
        <v/>
      </c>
    </row>
    <row r="94" spans="1:35" ht="13.5" x14ac:dyDescent="0.25">
      <c r="A94" s="59" t="str">
        <f>+$A$18</f>
        <v/>
      </c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2"/>
      <c r="O94" s="23"/>
      <c r="P94" s="22"/>
      <c r="Q94" s="23"/>
      <c r="R94" s="22"/>
      <c r="S94" s="23"/>
      <c r="T94" s="22"/>
      <c r="U94" s="23"/>
      <c r="V94" s="22"/>
      <c r="W94" s="23"/>
      <c r="X94" s="22"/>
      <c r="Y94" s="23"/>
      <c r="Z94" s="22"/>
      <c r="AA94" s="23"/>
      <c r="AB94" s="22"/>
      <c r="AC94" s="23"/>
      <c r="AE94" s="29" t="str">
        <f t="shared" si="6"/>
        <v/>
      </c>
      <c r="AG94" s="7" t="str">
        <f>+$A$18</f>
        <v/>
      </c>
      <c r="AH94" s="7" t="str">
        <f>IF(A94&lt;&gt;"",IF(AE94&lt;&gt;"",AE94,0)+IF(M103&lt;&gt;"",M103,0),"")</f>
        <v/>
      </c>
      <c r="AI94" s="106" t="str">
        <f>IF(AH94="","",IF(AH94&gt;0,ROUND(AH94/LARGE(AH88:AH102,1),3),0))</f>
        <v/>
      </c>
    </row>
    <row r="95" spans="1:35" ht="13.5" x14ac:dyDescent="0.25">
      <c r="A95" s="59" t="str">
        <f>+$A$19</f>
        <v/>
      </c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2"/>
      <c r="Q95" s="23"/>
      <c r="R95" s="22"/>
      <c r="S95" s="23"/>
      <c r="T95" s="22"/>
      <c r="U95" s="23"/>
      <c r="V95" s="22"/>
      <c r="W95" s="23"/>
      <c r="X95" s="22"/>
      <c r="Y95" s="23"/>
      <c r="Z95" s="22"/>
      <c r="AA95" s="23"/>
      <c r="AB95" s="22"/>
      <c r="AC95" s="23"/>
      <c r="AE95" s="29" t="str">
        <f t="shared" si="6"/>
        <v/>
      </c>
      <c r="AG95" s="7" t="str">
        <f>+$A$19</f>
        <v/>
      </c>
      <c r="AH95" s="7" t="str">
        <f>IF(A95&lt;&gt;"",IF(AE95&lt;&gt;"",AE95,0)+IF(O103&lt;&gt;"",O103,0),"")</f>
        <v/>
      </c>
      <c r="AI95" s="106" t="str">
        <f>IF(AH95="","",IF(AH95&gt;0,ROUND(AH95/LARGE(AH88:AH102,1),3),0))</f>
        <v/>
      </c>
    </row>
    <row r="96" spans="1:35" ht="13.5" x14ac:dyDescent="0.25">
      <c r="A96" s="59" t="str">
        <f>+$A$20</f>
        <v/>
      </c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2"/>
      <c r="S96" s="23"/>
      <c r="T96" s="22"/>
      <c r="U96" s="23"/>
      <c r="V96" s="22"/>
      <c r="W96" s="23"/>
      <c r="X96" s="22"/>
      <c r="Y96" s="23"/>
      <c r="Z96" s="22"/>
      <c r="AA96" s="23"/>
      <c r="AB96" s="22"/>
      <c r="AC96" s="23"/>
      <c r="AE96" s="29" t="str">
        <f t="shared" si="6"/>
        <v/>
      </c>
      <c r="AG96" s="7" t="str">
        <f>+$A$20</f>
        <v/>
      </c>
      <c r="AH96" s="7" t="str">
        <f>IF(A96&lt;&gt;"",IF(AE96&lt;&gt;"",AE96,0)+IF(Q103&lt;&gt;"",Q103,0),"")</f>
        <v/>
      </c>
      <c r="AI96" s="106" t="str">
        <f>IF(AH96="","",IF(AH96&gt;0,ROUND(AH96/LARGE(AH88:AH102,1),3),0))</f>
        <v/>
      </c>
    </row>
    <row r="97" spans="1:35" ht="13.5" x14ac:dyDescent="0.25">
      <c r="A97" s="59" t="str">
        <f>+$A$21</f>
        <v/>
      </c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2"/>
      <c r="U97" s="23"/>
      <c r="V97" s="22"/>
      <c r="W97" s="23"/>
      <c r="X97" s="22"/>
      <c r="Y97" s="23"/>
      <c r="Z97" s="22"/>
      <c r="AA97" s="23"/>
      <c r="AB97" s="22"/>
      <c r="AC97" s="23"/>
      <c r="AE97" s="29" t="str">
        <f t="shared" si="6"/>
        <v/>
      </c>
      <c r="AG97" s="7" t="str">
        <f>+$A$21</f>
        <v/>
      </c>
      <c r="AH97" s="7" t="str">
        <f>IF(A97&lt;&gt;"",IF(AE97&lt;&gt;"",AE97,0)+IF(S103&lt;&gt;"",S103,0),"")</f>
        <v/>
      </c>
      <c r="AI97" s="106" t="str">
        <f>IF(AH97="","",IF(AH97&gt;0,ROUND(AH97/LARGE(AH88:AH102,1),3),0))</f>
        <v/>
      </c>
    </row>
    <row r="98" spans="1:35" ht="13.5" x14ac:dyDescent="0.25">
      <c r="A98" s="59" t="str">
        <f>+$A$22</f>
        <v/>
      </c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2"/>
      <c r="W98" s="23"/>
      <c r="X98" s="22"/>
      <c r="Y98" s="23"/>
      <c r="Z98" s="22"/>
      <c r="AA98" s="23"/>
      <c r="AB98" s="22"/>
      <c r="AC98" s="23"/>
      <c r="AE98" s="29" t="str">
        <f t="shared" si="6"/>
        <v/>
      </c>
      <c r="AG98" s="7" t="str">
        <f>+$A$22</f>
        <v/>
      </c>
      <c r="AH98" s="7" t="str">
        <f>IF(A98&lt;&gt;"",IF(AE98&lt;&gt;"",AE98,0)+IF(U103&lt;&gt;"",U103,0),"")</f>
        <v/>
      </c>
      <c r="AI98" s="106" t="str">
        <f>IF(AH98="","",IF(AH98&gt;0,ROUND(AH98/LARGE(AH88:AH102,1),3),0))</f>
        <v/>
      </c>
    </row>
    <row r="99" spans="1:35" ht="13.5" x14ac:dyDescent="0.25">
      <c r="A99" s="59" t="str">
        <f>+$A$23</f>
        <v/>
      </c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2"/>
      <c r="Y99" s="23"/>
      <c r="Z99" s="22"/>
      <c r="AA99" s="23"/>
      <c r="AB99" s="22"/>
      <c r="AC99" s="23"/>
      <c r="AE99" s="29" t="str">
        <f t="shared" si="6"/>
        <v/>
      </c>
      <c r="AG99" s="7" t="str">
        <f>+$A$23</f>
        <v/>
      </c>
      <c r="AH99" s="7" t="str">
        <f>IF(A99&lt;&gt;"",IF(AE99&lt;&gt;"",AE99,0)+IF(W103&lt;&gt;"",W103,0),"")</f>
        <v/>
      </c>
      <c r="AI99" s="106" t="str">
        <f>IF(AH99="","",IF(AH99&gt;0,ROUND(AH99/LARGE(AH88:AH102,1),3),0))</f>
        <v/>
      </c>
    </row>
    <row r="100" spans="1:35" ht="13.5" x14ac:dyDescent="0.25">
      <c r="A100" s="59" t="str">
        <f>+$A$24</f>
        <v/>
      </c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2"/>
      <c r="AA100" s="23"/>
      <c r="AB100" s="22"/>
      <c r="AC100" s="23"/>
      <c r="AE100" s="29" t="str">
        <f t="shared" si="6"/>
        <v/>
      </c>
      <c r="AG100" s="7" t="str">
        <f>+$A$24</f>
        <v/>
      </c>
      <c r="AH100" s="7" t="str">
        <f>IF(A100&lt;&gt;"",IF(AE100&lt;&gt;"",AE100,0)+IF(Y103&lt;&gt;"",Y103,0),"")</f>
        <v/>
      </c>
      <c r="AI100" s="106" t="str">
        <f>IF(AH100="","",IF(AH100&gt;0,ROUND(AH100/LARGE(AH88:AH102,1),3),0))</f>
        <v/>
      </c>
    </row>
    <row r="101" spans="1:35" ht="13.5" x14ac:dyDescent="0.25">
      <c r="A101" s="59" t="str">
        <f>+$A$25</f>
        <v/>
      </c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2"/>
      <c r="AC101" s="23"/>
      <c r="AE101" s="29" t="str">
        <f t="shared" si="6"/>
        <v/>
      </c>
      <c r="AG101" s="7" t="str">
        <f>+$A$25</f>
        <v/>
      </c>
      <c r="AH101" s="7" t="str">
        <f>IF(A101&lt;&gt;"",IF(AE101&lt;&gt;"",AE101,0)+IF(AA103&lt;&gt;"",AA103,0),"")</f>
        <v/>
      </c>
      <c r="AI101" s="106" t="str">
        <f>IF(AH101="","",IF(AH101&gt;0,ROUND(AH101/LARGE(AH88:AH102,1),3),0))</f>
        <v/>
      </c>
    </row>
    <row r="102" spans="1:35" x14ac:dyDescent="0.2">
      <c r="A102" s="59" t="str">
        <f>+$A$26</f>
        <v/>
      </c>
      <c r="C102" s="3"/>
      <c r="AE102" s="26"/>
      <c r="AG102" s="40" t="str">
        <f>+$A$26</f>
        <v/>
      </c>
      <c r="AH102" s="40" t="str">
        <f>IF(A102&lt;&gt;"",IF(AE102&lt;&gt;"",AE102,0)+IF(AC103&lt;&gt;"",AC103,0),"")</f>
        <v/>
      </c>
      <c r="AI102" s="107" t="str">
        <f>IF(AH102="","",IF(AH102&gt;0,ROUND(AH102/LARGE(AH88:AH102,1),3),0))</f>
        <v/>
      </c>
    </row>
    <row r="103" spans="1:35" s="26" customFormat="1" x14ac:dyDescent="0.2">
      <c r="C103" s="27" t="str">
        <f>IF(C87="","",SUM(C88:C101))</f>
        <v/>
      </c>
      <c r="E103" s="27" t="str">
        <f>IF(E87="","",SUM(E88:E101))</f>
        <v/>
      </c>
      <c r="G103" s="27" t="str">
        <f>IF(G87="","",SUM(G88:G101))</f>
        <v/>
      </c>
      <c r="I103" s="27" t="str">
        <f>IF(I87="","",SUM(I88:I101))</f>
        <v/>
      </c>
      <c r="K103" s="27" t="str">
        <f>IF(K87="","",SUM(K88:K101))</f>
        <v/>
      </c>
      <c r="M103" s="27" t="str">
        <f>IF(M87="","",SUM(M88:M101))</f>
        <v/>
      </c>
      <c r="O103" s="27" t="str">
        <f>IF(O87="","",SUM(O88:O101))</f>
        <v/>
      </c>
      <c r="Q103" s="27" t="str">
        <f>IF(Q87="","",SUM(Q88:Q101))</f>
        <v/>
      </c>
      <c r="S103" s="27" t="str">
        <f>IF(S87="","",SUM(S88:S101))</f>
        <v/>
      </c>
      <c r="U103" s="27" t="str">
        <f>IF(U87="","",SUM(U88:U101))</f>
        <v/>
      </c>
      <c r="W103" s="27" t="str">
        <f>IF(W87="","",SUM(W88:W101))</f>
        <v/>
      </c>
      <c r="X103" s="27"/>
      <c r="Y103" s="27" t="str">
        <f>IF(Y87="","",SUM(Y88:Y101))</f>
        <v/>
      </c>
      <c r="AA103" s="27" t="str">
        <f>IF(AA87="","",SUM(AA88:AA101))</f>
        <v/>
      </c>
      <c r="AC103" s="27" t="str">
        <f>IF(AC87="","",SUM(AC88:AC101))</f>
        <v/>
      </c>
      <c r="AG103" s="41"/>
      <c r="AH103" s="93"/>
      <c r="AI103" s="41"/>
    </row>
    <row r="104" spans="1:35" ht="24" customHeight="1" x14ac:dyDescent="0.2">
      <c r="AC104" s="8" t="str">
        <f>"Firma ("&amp;Anagrafica!B92&amp;")"</f>
        <v>Firma ()</v>
      </c>
      <c r="AE104" s="88"/>
      <c r="AF104" s="88"/>
      <c r="AG104" s="89"/>
      <c r="AH104" s="88"/>
      <c r="AI104" s="88"/>
    </row>
    <row r="105" spans="1:35" ht="18.75" x14ac:dyDescent="0.3">
      <c r="A105" s="19" t="str">
        <f>IF(Anagrafica!A93&lt;&gt;"",Anagrafica!A93&amp;" - "&amp;Anagrafica!B93,"")</f>
        <v/>
      </c>
      <c r="B105" s="20"/>
      <c r="D105" s="1"/>
    </row>
    <row r="106" spans="1:35" s="5" customFormat="1" ht="13.5" customHeight="1" x14ac:dyDescent="0.2">
      <c r="A106" s="4" t="s">
        <v>10</v>
      </c>
      <c r="C106" s="60" t="str">
        <f>$A$13</f>
        <v/>
      </c>
      <c r="E106" s="60" t="str">
        <f>+$A$14</f>
        <v/>
      </c>
      <c r="G106" s="60" t="str">
        <f>+$A$15</f>
        <v/>
      </c>
      <c r="I106" s="60" t="str">
        <f>+$A$16</f>
        <v/>
      </c>
      <c r="K106" s="60" t="str">
        <f>+$A$17</f>
        <v/>
      </c>
      <c r="M106" s="60" t="str">
        <f>+$A$18</f>
        <v/>
      </c>
      <c r="O106" s="60" t="str">
        <f>+$A$19</f>
        <v/>
      </c>
      <c r="Q106" s="60" t="str">
        <f>+$A$20</f>
        <v/>
      </c>
      <c r="S106" s="60" t="str">
        <f>+$A$21</f>
        <v/>
      </c>
      <c r="U106" s="60" t="str">
        <f>+$A$22</f>
        <v/>
      </c>
      <c r="W106" s="60" t="str">
        <f>+$A$23</f>
        <v/>
      </c>
      <c r="Y106" s="60" t="str">
        <f>+$A$24</f>
        <v/>
      </c>
      <c r="AA106" s="60" t="str">
        <f>+$A$25</f>
        <v/>
      </c>
      <c r="AC106" s="60" t="str">
        <f>+$A$26</f>
        <v/>
      </c>
      <c r="AE106" s="26"/>
      <c r="AG106" s="4" t="s">
        <v>10</v>
      </c>
      <c r="AH106" s="5" t="s">
        <v>1</v>
      </c>
      <c r="AI106" s="5" t="s">
        <v>0</v>
      </c>
    </row>
    <row r="107" spans="1:35" ht="13.5" x14ac:dyDescent="0.25">
      <c r="A107" s="59" t="str">
        <f>+$A$12</f>
        <v/>
      </c>
      <c r="B107" s="22"/>
      <c r="C107" s="23"/>
      <c r="D107" s="22"/>
      <c r="E107" s="23"/>
      <c r="F107" s="22"/>
      <c r="G107" s="23"/>
      <c r="H107" s="22"/>
      <c r="I107" s="23"/>
      <c r="J107" s="22"/>
      <c r="K107" s="23"/>
      <c r="L107" s="22"/>
      <c r="M107" s="23"/>
      <c r="N107" s="22"/>
      <c r="O107" s="23"/>
      <c r="P107" s="22"/>
      <c r="Q107" s="23"/>
      <c r="R107" s="22"/>
      <c r="S107" s="23"/>
      <c r="T107" s="22"/>
      <c r="U107" s="23"/>
      <c r="V107" s="22"/>
      <c r="W107" s="23"/>
      <c r="X107" s="22"/>
      <c r="Y107" s="23"/>
      <c r="Z107" s="22"/>
      <c r="AA107" s="23"/>
      <c r="AB107" s="22"/>
      <c r="AC107" s="23"/>
      <c r="AE107" s="29" t="str">
        <f t="shared" ref="AE107:AE120" si="7">IF(OR(A107="",AND(A107&lt;&gt;"",A108="")),"",SUM(B107,D107,F107,H107,J107,L107,N107,P107,R107,T107,V107,X107,Z107,AB107))</f>
        <v/>
      </c>
      <c r="AG107" s="6" t="str">
        <f>+$A$12</f>
        <v/>
      </c>
      <c r="AH107" s="6" t="str">
        <f>IF(A107&lt;&gt;"",AE107,"")</f>
        <v/>
      </c>
      <c r="AI107" s="105" t="str">
        <f>IF(AH107="","",IF(AH107&gt;0,ROUND(AH107/LARGE(AH107:AH121,1),3),0))</f>
        <v/>
      </c>
    </row>
    <row r="108" spans="1:35" ht="13.5" x14ac:dyDescent="0.25">
      <c r="A108" s="59" t="str">
        <f>+$A$13</f>
        <v/>
      </c>
      <c r="B108" s="24"/>
      <c r="C108" s="24"/>
      <c r="D108" s="22"/>
      <c r="E108" s="23"/>
      <c r="F108" s="22"/>
      <c r="G108" s="23"/>
      <c r="H108" s="22"/>
      <c r="I108" s="23"/>
      <c r="J108" s="22"/>
      <c r="K108" s="23"/>
      <c r="L108" s="22"/>
      <c r="M108" s="23"/>
      <c r="N108" s="22"/>
      <c r="O108" s="23"/>
      <c r="P108" s="22"/>
      <c r="Q108" s="23"/>
      <c r="R108" s="22"/>
      <c r="S108" s="23"/>
      <c r="T108" s="22"/>
      <c r="U108" s="23"/>
      <c r="V108" s="22"/>
      <c r="W108" s="23"/>
      <c r="X108" s="22"/>
      <c r="Y108" s="23"/>
      <c r="Z108" s="22"/>
      <c r="AA108" s="23"/>
      <c r="AB108" s="22"/>
      <c r="AC108" s="23"/>
      <c r="AE108" s="29" t="str">
        <f t="shared" si="7"/>
        <v/>
      </c>
      <c r="AG108" s="7" t="str">
        <f>+$A$13</f>
        <v/>
      </c>
      <c r="AH108" s="7" t="str">
        <f>IF(A108&lt;&gt;"",IF(AE108&lt;&gt;"",AE108,0)+IF(C122&lt;&gt;"",C122,0),"")</f>
        <v/>
      </c>
      <c r="AI108" s="106" t="str">
        <f>IF(AH108="","",IF(AH108&gt;0,ROUND(AH108/LARGE(AH107:AH121,1),3),0))</f>
        <v/>
      </c>
    </row>
    <row r="109" spans="1:35" ht="13.5" x14ac:dyDescent="0.25">
      <c r="A109" s="59" t="str">
        <f>+$A$14</f>
        <v/>
      </c>
      <c r="B109" s="24"/>
      <c r="C109" s="24"/>
      <c r="D109" s="24"/>
      <c r="E109" s="24"/>
      <c r="F109" s="22"/>
      <c r="G109" s="23"/>
      <c r="H109" s="22"/>
      <c r="I109" s="23"/>
      <c r="J109" s="22"/>
      <c r="K109" s="23"/>
      <c r="L109" s="22"/>
      <c r="M109" s="23"/>
      <c r="N109" s="22"/>
      <c r="O109" s="23"/>
      <c r="P109" s="22"/>
      <c r="Q109" s="23"/>
      <c r="R109" s="22"/>
      <c r="S109" s="23"/>
      <c r="T109" s="22"/>
      <c r="U109" s="23"/>
      <c r="V109" s="22"/>
      <c r="W109" s="23"/>
      <c r="X109" s="22"/>
      <c r="Y109" s="23"/>
      <c r="Z109" s="22"/>
      <c r="AA109" s="23"/>
      <c r="AB109" s="22"/>
      <c r="AC109" s="23"/>
      <c r="AE109" s="29" t="str">
        <f t="shared" si="7"/>
        <v/>
      </c>
      <c r="AG109" s="7" t="str">
        <f>+$A$14</f>
        <v/>
      </c>
      <c r="AH109" s="7" t="str">
        <f>IF(A109&lt;&gt;"",IF(AE109&lt;&gt;"",AE109,0)+IF(E122&lt;&gt;"",E122,0),"")</f>
        <v/>
      </c>
      <c r="AI109" s="106" t="str">
        <f>IF(AH109="","",IF(AH109&gt;0,ROUND(AH109/LARGE(AH107:AH121,1),3),0))</f>
        <v/>
      </c>
    </row>
    <row r="110" spans="1:35" ht="13.5" x14ac:dyDescent="0.25">
      <c r="A110" s="59" t="str">
        <f>+$A$15</f>
        <v/>
      </c>
      <c r="B110" s="24"/>
      <c r="C110" s="24"/>
      <c r="D110" s="24"/>
      <c r="E110" s="24"/>
      <c r="F110" s="24"/>
      <c r="G110" s="24"/>
      <c r="H110" s="22"/>
      <c r="I110" s="23"/>
      <c r="J110" s="22"/>
      <c r="K110" s="23"/>
      <c r="L110" s="22"/>
      <c r="M110" s="23"/>
      <c r="N110" s="22"/>
      <c r="O110" s="23"/>
      <c r="P110" s="22"/>
      <c r="Q110" s="23"/>
      <c r="R110" s="22"/>
      <c r="S110" s="23"/>
      <c r="T110" s="22"/>
      <c r="U110" s="23"/>
      <c r="V110" s="22"/>
      <c r="W110" s="23"/>
      <c r="X110" s="22"/>
      <c r="Y110" s="23"/>
      <c r="Z110" s="22"/>
      <c r="AA110" s="23"/>
      <c r="AB110" s="22"/>
      <c r="AC110" s="23"/>
      <c r="AE110" s="29" t="str">
        <f t="shared" si="7"/>
        <v/>
      </c>
      <c r="AG110" s="7" t="str">
        <f>+$A$15</f>
        <v/>
      </c>
      <c r="AH110" s="7" t="str">
        <f>IF(A110&lt;&gt;"",IF(AE110&lt;&gt;"",AE110,0)+IF(G122&lt;&gt;"",G122,0),"")</f>
        <v/>
      </c>
      <c r="AI110" s="106" t="str">
        <f>IF(AH110="","",IF(AH110&gt;0,ROUND(AH110/LARGE(AH107:AH121,1),3),0))</f>
        <v/>
      </c>
    </row>
    <row r="111" spans="1:35" ht="13.5" x14ac:dyDescent="0.25">
      <c r="A111" s="59" t="str">
        <f>+$A$16</f>
        <v/>
      </c>
      <c r="B111" s="24"/>
      <c r="C111" s="24"/>
      <c r="D111" s="24"/>
      <c r="E111" s="24"/>
      <c r="F111" s="24"/>
      <c r="G111" s="24"/>
      <c r="H111" s="24"/>
      <c r="I111" s="24"/>
      <c r="J111" s="22"/>
      <c r="K111" s="23"/>
      <c r="L111" s="22"/>
      <c r="M111" s="23"/>
      <c r="N111" s="22"/>
      <c r="O111" s="23"/>
      <c r="P111" s="22"/>
      <c r="Q111" s="23"/>
      <c r="R111" s="22"/>
      <c r="S111" s="23"/>
      <c r="T111" s="22"/>
      <c r="U111" s="23"/>
      <c r="V111" s="22"/>
      <c r="W111" s="23"/>
      <c r="X111" s="22"/>
      <c r="Y111" s="23"/>
      <c r="Z111" s="22"/>
      <c r="AA111" s="23"/>
      <c r="AB111" s="22"/>
      <c r="AC111" s="23"/>
      <c r="AE111" s="29" t="str">
        <f t="shared" si="7"/>
        <v/>
      </c>
      <c r="AG111" s="7" t="str">
        <f>+$A$16</f>
        <v/>
      </c>
      <c r="AH111" s="7" t="str">
        <f>IF(A111&lt;&gt;"",IF(AE111&lt;&gt;"",AE111,0)+IF(I122&lt;&gt;"",I122,0),"")</f>
        <v/>
      </c>
      <c r="AI111" s="106" t="str">
        <f>IF(AH111="","",IF(AH111&gt;0,ROUND(AH111/LARGE(AH107:AH121,1),3),0))</f>
        <v/>
      </c>
    </row>
    <row r="112" spans="1:35" ht="13.5" x14ac:dyDescent="0.25">
      <c r="A112" s="59" t="str">
        <f>+$A$17</f>
        <v/>
      </c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2"/>
      <c r="M112" s="23"/>
      <c r="N112" s="22"/>
      <c r="O112" s="23"/>
      <c r="P112" s="22"/>
      <c r="Q112" s="23"/>
      <c r="R112" s="22"/>
      <c r="S112" s="23"/>
      <c r="T112" s="22"/>
      <c r="U112" s="23"/>
      <c r="V112" s="22"/>
      <c r="W112" s="23"/>
      <c r="X112" s="22"/>
      <c r="Y112" s="23"/>
      <c r="Z112" s="22"/>
      <c r="AA112" s="23"/>
      <c r="AB112" s="22"/>
      <c r="AC112" s="23"/>
      <c r="AE112" s="29" t="str">
        <f t="shared" si="7"/>
        <v/>
      </c>
      <c r="AG112" s="7" t="str">
        <f>+$A$17</f>
        <v/>
      </c>
      <c r="AH112" s="7" t="str">
        <f>IF(A112&lt;&gt;"",IF(AE112&lt;&gt;"",AE112,0)+IF(K122&lt;&gt;"",K122,0),"")</f>
        <v/>
      </c>
      <c r="AI112" s="106" t="str">
        <f>IF(AH112="","",IF(AH112&gt;0,ROUND(AH112/LARGE(AH107:AH121,1),3),0))</f>
        <v/>
      </c>
    </row>
    <row r="113" spans="1:35" ht="13.5" x14ac:dyDescent="0.25">
      <c r="A113" s="59" t="str">
        <f>+$A$18</f>
        <v/>
      </c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2"/>
      <c r="O113" s="23"/>
      <c r="P113" s="22"/>
      <c r="Q113" s="23"/>
      <c r="R113" s="22"/>
      <c r="S113" s="23"/>
      <c r="T113" s="22"/>
      <c r="U113" s="23"/>
      <c r="V113" s="22"/>
      <c r="W113" s="23"/>
      <c r="X113" s="22"/>
      <c r="Y113" s="23"/>
      <c r="Z113" s="22"/>
      <c r="AA113" s="23"/>
      <c r="AB113" s="22"/>
      <c r="AC113" s="23"/>
      <c r="AE113" s="29" t="str">
        <f t="shared" si="7"/>
        <v/>
      </c>
      <c r="AG113" s="7" t="str">
        <f>+$A$18</f>
        <v/>
      </c>
      <c r="AH113" s="7" t="str">
        <f>IF(A113&lt;&gt;"",IF(AE113&lt;&gt;"",AE113,0)+IF(M122&lt;&gt;"",M122,0),"")</f>
        <v/>
      </c>
      <c r="AI113" s="106" t="str">
        <f>IF(AH113="","",IF(AH113&gt;0,ROUND(AH113/LARGE(AH107:AH121,1),3),0))</f>
        <v/>
      </c>
    </row>
    <row r="114" spans="1:35" ht="13.5" x14ac:dyDescent="0.25">
      <c r="A114" s="59" t="str">
        <f>+$A$19</f>
        <v/>
      </c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2"/>
      <c r="Q114" s="23"/>
      <c r="R114" s="22"/>
      <c r="S114" s="23"/>
      <c r="T114" s="22"/>
      <c r="U114" s="23"/>
      <c r="V114" s="22"/>
      <c r="W114" s="23"/>
      <c r="X114" s="22"/>
      <c r="Y114" s="23"/>
      <c r="Z114" s="22"/>
      <c r="AA114" s="23"/>
      <c r="AB114" s="22"/>
      <c r="AC114" s="23"/>
      <c r="AE114" s="29" t="str">
        <f t="shared" si="7"/>
        <v/>
      </c>
      <c r="AG114" s="7" t="str">
        <f>+$A$19</f>
        <v/>
      </c>
      <c r="AH114" s="7" t="str">
        <f>IF(A114&lt;&gt;"",IF(AE114&lt;&gt;"",AE114,0)+IF(O122&lt;&gt;"",O122,0),"")</f>
        <v/>
      </c>
      <c r="AI114" s="106" t="str">
        <f>IF(AH114="","",IF(AH114&gt;0,ROUND(AH114/LARGE(AH107:AH121,1),3),0))</f>
        <v/>
      </c>
    </row>
    <row r="115" spans="1:35" ht="13.5" x14ac:dyDescent="0.25">
      <c r="A115" s="59" t="str">
        <f>+$A$20</f>
        <v/>
      </c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79"/>
      <c r="P115" s="24"/>
      <c r="Q115" s="24"/>
      <c r="R115" s="22"/>
      <c r="S115" s="23"/>
      <c r="T115" s="22"/>
      <c r="U115" s="23"/>
      <c r="V115" s="22"/>
      <c r="W115" s="23"/>
      <c r="X115" s="22"/>
      <c r="Y115" s="23"/>
      <c r="Z115" s="22"/>
      <c r="AA115" s="23"/>
      <c r="AB115" s="22"/>
      <c r="AC115" s="23"/>
      <c r="AE115" s="29" t="str">
        <f t="shared" si="7"/>
        <v/>
      </c>
      <c r="AG115" s="7" t="str">
        <f>+$A$20</f>
        <v/>
      </c>
      <c r="AH115" s="7" t="str">
        <f>IF(A115&lt;&gt;"",IF(AE115&lt;&gt;"",AE115,0)+IF(Q122&lt;&gt;"",Q122,0),"")</f>
        <v/>
      </c>
      <c r="AI115" s="106" t="str">
        <f>IF(AH115="","",IF(AH115&gt;0,ROUND(AH115/LARGE(AH107:AH121,1),3),0))</f>
        <v/>
      </c>
    </row>
    <row r="116" spans="1:35" ht="13.5" x14ac:dyDescent="0.25">
      <c r="A116" s="59" t="str">
        <f>+$A$21</f>
        <v/>
      </c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2"/>
      <c r="U116" s="23"/>
      <c r="V116" s="22"/>
      <c r="W116" s="23"/>
      <c r="X116" s="22"/>
      <c r="Y116" s="23"/>
      <c r="Z116" s="22"/>
      <c r="AA116" s="23"/>
      <c r="AB116" s="22"/>
      <c r="AC116" s="23"/>
      <c r="AE116" s="29" t="str">
        <f t="shared" si="7"/>
        <v/>
      </c>
      <c r="AG116" s="7" t="str">
        <f>+$A$21</f>
        <v/>
      </c>
      <c r="AH116" s="7" t="str">
        <f>IF(A116&lt;&gt;"",IF(AE116&lt;&gt;"",AE116,0)+IF(S122&lt;&gt;"",S122,0),"")</f>
        <v/>
      </c>
      <c r="AI116" s="106" t="str">
        <f>IF(AH116="","",IF(AH116&gt;0,ROUND(AH116/LARGE(AH107:AH121,1),3),0))</f>
        <v/>
      </c>
    </row>
    <row r="117" spans="1:35" ht="13.5" x14ac:dyDescent="0.25">
      <c r="A117" s="59" t="str">
        <f>+$A$22</f>
        <v/>
      </c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2"/>
      <c r="W117" s="23"/>
      <c r="X117" s="22"/>
      <c r="Y117" s="23"/>
      <c r="Z117" s="22"/>
      <c r="AA117" s="23"/>
      <c r="AB117" s="22"/>
      <c r="AC117" s="23"/>
      <c r="AE117" s="29" t="str">
        <f t="shared" si="7"/>
        <v/>
      </c>
      <c r="AG117" s="7" t="str">
        <f>+$A$22</f>
        <v/>
      </c>
      <c r="AH117" s="7" t="str">
        <f>IF(A117&lt;&gt;"",IF(AE117&lt;&gt;"",AE117,0)+IF(U122&lt;&gt;"",U122,0),"")</f>
        <v/>
      </c>
      <c r="AI117" s="106" t="str">
        <f>IF(AH117="","",IF(AH117&gt;0,ROUND(AH117/LARGE(AH107:AH121,1),3),0))</f>
        <v/>
      </c>
    </row>
    <row r="118" spans="1:35" ht="13.5" x14ac:dyDescent="0.25">
      <c r="A118" s="59" t="str">
        <f>+$A$23</f>
        <v/>
      </c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2"/>
      <c r="Y118" s="23"/>
      <c r="Z118" s="22"/>
      <c r="AA118" s="23"/>
      <c r="AB118" s="22"/>
      <c r="AC118" s="23"/>
      <c r="AE118" s="29" t="str">
        <f t="shared" si="7"/>
        <v/>
      </c>
      <c r="AG118" s="7" t="str">
        <f>+$A$23</f>
        <v/>
      </c>
      <c r="AH118" s="7" t="str">
        <f>IF(A118&lt;&gt;"",IF(AE118&lt;&gt;"",AE118,0)+IF(W122&lt;&gt;"",W122,0),"")</f>
        <v/>
      </c>
      <c r="AI118" s="106" t="str">
        <f>IF(AH118="","",IF(AH118&gt;0,ROUND(AH118/LARGE(AH107:AH121,1),3),0))</f>
        <v/>
      </c>
    </row>
    <row r="119" spans="1:35" ht="13.5" x14ac:dyDescent="0.25">
      <c r="A119" s="59" t="str">
        <f>+$A$24</f>
        <v/>
      </c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2"/>
      <c r="AA119" s="23"/>
      <c r="AB119" s="22"/>
      <c r="AC119" s="23"/>
      <c r="AE119" s="29" t="str">
        <f t="shared" si="7"/>
        <v/>
      </c>
      <c r="AG119" s="7" t="str">
        <f>+$A$24</f>
        <v/>
      </c>
      <c r="AH119" s="7" t="str">
        <f>IF(A119&lt;&gt;"",IF(AE119&lt;&gt;"",AE119,0)+IF(Y122&lt;&gt;"",Y122,0),"")</f>
        <v/>
      </c>
      <c r="AI119" s="106" t="str">
        <f>IF(AH119="","",IF(AH119&gt;0,ROUND(AH119/LARGE(AH107:AH121,1),3),0))</f>
        <v/>
      </c>
    </row>
    <row r="120" spans="1:35" ht="13.5" x14ac:dyDescent="0.25">
      <c r="A120" s="59" t="str">
        <f>+$A$25</f>
        <v/>
      </c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2"/>
      <c r="AC120" s="23"/>
      <c r="AE120" s="29" t="str">
        <f t="shared" si="7"/>
        <v/>
      </c>
      <c r="AG120" s="7" t="str">
        <f>+$A$25</f>
        <v/>
      </c>
      <c r="AH120" s="7" t="str">
        <f>IF(A120&lt;&gt;"",IF(AE120&lt;&gt;"",AE120,0)+IF(AA122&lt;&gt;"",AA122,0),"")</f>
        <v/>
      </c>
      <c r="AI120" s="106" t="str">
        <f>IF(AH120="","",IF(AH120&gt;0,ROUND(AH120/LARGE(AH107:AH121,1),3),0))</f>
        <v/>
      </c>
    </row>
    <row r="121" spans="1:35" x14ac:dyDescent="0.2">
      <c r="A121" s="59" t="str">
        <f>+$A$26</f>
        <v/>
      </c>
      <c r="C121" s="3"/>
      <c r="AE121" s="26"/>
      <c r="AG121" s="40" t="str">
        <f>+$A$26</f>
        <v/>
      </c>
      <c r="AH121" s="40" t="str">
        <f>IF(A121&lt;&gt;"",IF(AE121&lt;&gt;"",AE121,0)+IF(AC122&lt;&gt;"",AC122,0),"")</f>
        <v/>
      </c>
      <c r="AI121" s="107" t="str">
        <f>IF(AH121="","",IF(AH121&gt;0,ROUND(AH121/LARGE(AH107:AH121,1),3),0))</f>
        <v/>
      </c>
    </row>
    <row r="122" spans="1:35" s="26" customFormat="1" x14ac:dyDescent="0.2">
      <c r="C122" s="27" t="str">
        <f>IF(C106="","",SUM(C107:C120))</f>
        <v/>
      </c>
      <c r="E122" s="27" t="str">
        <f>IF(E106="","",SUM(E107:E120))</f>
        <v/>
      </c>
      <c r="G122" s="27" t="str">
        <f>IF(G106="","",SUM(G107:G120))</f>
        <v/>
      </c>
      <c r="I122" s="27" t="str">
        <f>IF(I106="","",SUM(I107:I120))</f>
        <v/>
      </c>
      <c r="K122" s="27" t="str">
        <f>IF(K106="","",SUM(K107:K120))</f>
        <v/>
      </c>
      <c r="M122" s="27" t="str">
        <f>IF(M106="","",SUM(M107:M120))</f>
        <v/>
      </c>
      <c r="O122" s="27" t="str">
        <f>IF(O106="","",SUM(O107:O120))</f>
        <v/>
      </c>
      <c r="Q122" s="27" t="str">
        <f>IF(Q106="","",SUM(Q107:Q120))</f>
        <v/>
      </c>
      <c r="S122" s="27" t="str">
        <f>IF(S106="","",SUM(S107:S120))</f>
        <v/>
      </c>
      <c r="U122" s="27" t="str">
        <f>IF(U106="","",SUM(U107:U120))</f>
        <v/>
      </c>
      <c r="W122" s="27" t="str">
        <f>IF(W106="","",SUM(W107:W120))</f>
        <v/>
      </c>
      <c r="X122" s="27"/>
      <c r="Y122" s="27" t="str">
        <f>IF(Y106="","",SUM(Y107:Y120))</f>
        <v/>
      </c>
      <c r="AA122" s="27" t="str">
        <f>IF(AA106="","",SUM(AA107:AA120))</f>
        <v/>
      </c>
      <c r="AC122" s="27" t="str">
        <f>IF(AC106="","",SUM(AC107:AC120))</f>
        <v/>
      </c>
      <c r="AG122" s="41"/>
      <c r="AH122" s="93"/>
      <c r="AI122" s="41"/>
    </row>
    <row r="123" spans="1:35" ht="24" customHeight="1" x14ac:dyDescent="0.2">
      <c r="AC123" s="8" t="str">
        <f>"Firma ("&amp;Anagrafica!B93&amp;")"</f>
        <v>Firma ()</v>
      </c>
      <c r="AE123" s="88"/>
      <c r="AF123" s="88"/>
      <c r="AG123" s="89"/>
      <c r="AH123" s="88"/>
      <c r="AI123" s="88"/>
    </row>
  </sheetData>
  <mergeCells count="70">
    <mergeCell ref="AB20:AE20"/>
    <mergeCell ref="AB21:AE21"/>
    <mergeCell ref="AB26:AE26"/>
    <mergeCell ref="AB22:AE22"/>
    <mergeCell ref="AB23:AE23"/>
    <mergeCell ref="AB24:AE24"/>
    <mergeCell ref="AB25:AE25"/>
    <mergeCell ref="AB16:AE16"/>
    <mergeCell ref="AB17:AE17"/>
    <mergeCell ref="B19:S19"/>
    <mergeCell ref="B20:S20"/>
    <mergeCell ref="T24:W24"/>
    <mergeCell ref="B24:S24"/>
    <mergeCell ref="T21:W21"/>
    <mergeCell ref="B23:S23"/>
    <mergeCell ref="B22:S22"/>
    <mergeCell ref="T23:W23"/>
    <mergeCell ref="T22:W22"/>
    <mergeCell ref="B21:S21"/>
    <mergeCell ref="T19:W19"/>
    <mergeCell ref="T20:W20"/>
    <mergeCell ref="AB18:AE18"/>
    <mergeCell ref="AB19:AE19"/>
    <mergeCell ref="B12:S12"/>
    <mergeCell ref="B13:S13"/>
    <mergeCell ref="B14:S14"/>
    <mergeCell ref="B15:S15"/>
    <mergeCell ref="AB15:AE15"/>
    <mergeCell ref="AB12:AE12"/>
    <mergeCell ref="AB13:AE13"/>
    <mergeCell ref="AB14:AE14"/>
    <mergeCell ref="X12:AA12"/>
    <mergeCell ref="X13:AA13"/>
    <mergeCell ref="X14:AA14"/>
    <mergeCell ref="X15:AA15"/>
    <mergeCell ref="T13:W13"/>
    <mergeCell ref="T14:W14"/>
    <mergeCell ref="T15:W15"/>
    <mergeCell ref="T12:W12"/>
    <mergeCell ref="A1:AG1"/>
    <mergeCell ref="A5:AI5"/>
    <mergeCell ref="A8:AG8"/>
    <mergeCell ref="A9:AG9"/>
    <mergeCell ref="A11:S11"/>
    <mergeCell ref="AB11:AE11"/>
    <mergeCell ref="X11:AA11"/>
    <mergeCell ref="T11:W11"/>
    <mergeCell ref="X16:AA16"/>
    <mergeCell ref="T27:W27"/>
    <mergeCell ref="P27:S27"/>
    <mergeCell ref="B25:S25"/>
    <mergeCell ref="B26:S26"/>
    <mergeCell ref="T26:W26"/>
    <mergeCell ref="B16:S16"/>
    <mergeCell ref="B17:S17"/>
    <mergeCell ref="B18:S18"/>
    <mergeCell ref="T25:W25"/>
    <mergeCell ref="T16:W16"/>
    <mergeCell ref="T18:W18"/>
    <mergeCell ref="T17:W17"/>
    <mergeCell ref="X24:AA24"/>
    <mergeCell ref="X25:AA25"/>
    <mergeCell ref="X26:AA26"/>
    <mergeCell ref="X23:AA23"/>
    <mergeCell ref="X17:AA17"/>
    <mergeCell ref="X18:AA18"/>
    <mergeCell ref="X19:AA19"/>
    <mergeCell ref="X20:AA20"/>
    <mergeCell ref="X21:AA21"/>
    <mergeCell ref="X22:AA22"/>
  </mergeCells>
  <phoneticPr fontId="0" type="noConversion"/>
  <conditionalFormatting sqref="C46 W46:Y46 C65 E46 G46 I46 K46 M46 O46 Q46 U46 S46 AC84 W65:Y65 E65 G65 I65 K65 M65 O65 Q65 U65 S65 AC65 AA65 AA46 C84 W84:Y84 E84 G84 I84 K84 M84 O84 Q84 U84 S84 AA84 AC46 C103 AC122 W103:Y103 E103 G103 I103 K103 M103 O103 Q103 U103 S103 AC103 AA103 C122 W122:Y122 E122 G122 I122 K122 M122 O122 Q122 U122 S122 AA122">
    <cfRule type="expression" dxfId="519" priority="1" stopIfTrue="1">
      <formula>C30=""</formula>
    </cfRule>
  </conditionalFormatting>
  <conditionalFormatting sqref="B52:E63 B51:C51 H54:I63 J55:K63 L56:M63 N57:O63 P58:Q63 R59:S63 T60:U63 V61:W63 X62:Y63 Z63:AA63 F53:G63 Z82:AA82 F72:G82 H73:I82 J74:K82 L75:M82 N76:O82 P77:Q82 R78:S82 T79:U82 V80:W82 X81:Y82 B71:E82 B70:C70 B90:E101 B89:C89 H92:I101 J93:K101 L94:M101 N95:O101 P96:Q101 R97:S101 T98:U101 V99:W101 X100:Y101 Z101:AA101 F91:G101 Z120:AA120 F110:G120 H111:I120 J112:K120 L113:M120 N114:O120 P115:Q120 R116:S120 T117:U120 V118:W120 X119:Y120 B109:E120 B108:C108 B33:E44 B32:C32 H35:I44 J36:K44 L37:M44 N38:O44 P39:Q44 R40:S44 T41:U44 V42:W44 X43:Y44 Z44:AA44 F34:G44">
    <cfRule type="expression" dxfId="518" priority="2" stopIfTrue="1">
      <formula>AND($A32&lt;&gt;"",$A33="")</formula>
    </cfRule>
    <cfRule type="expression" dxfId="517" priority="3" stopIfTrue="1">
      <formula>$A32=""</formula>
    </cfRule>
  </conditionalFormatting>
  <conditionalFormatting sqref="B50 D50:D51 F50:F52 H50:H53 J50:J54 L50:L55 N50:N56 P50:P57 R50:R58 T50:T59 V50:V60 X50:X61 Z50:Z62 AB50:AB63">
    <cfRule type="expression" dxfId="516" priority="4" stopIfTrue="1">
      <formula>AND(OR($A50="",C$49=""),$AE50&lt;&gt;"")</formula>
    </cfRule>
    <cfRule type="expression" dxfId="515" priority="5" stopIfTrue="1">
      <formula>OR($A50="",C$49="")</formula>
    </cfRule>
  </conditionalFormatting>
  <conditionalFormatting sqref="C50 E50:E51 G50:G52 I50:I53 K50:K54 M50:M55 O50:O56 Q50:Q57 S50:S58 U50:U59 W50:W60 Y50:Y61 AA50:AA62 AC50:AC63 C88 E88:E89 G88:G90 I88:I91 K88:K92 M88:M93 O88:O94 Q88:Q95 S88:S96 U88:U97 W88:W98 Y88:Y99 AA88:AA100 AC88:AC101">
    <cfRule type="expression" dxfId="514" priority="6" stopIfTrue="1">
      <formula>AND(OR($A50="",C$49=""),$AE50&lt;&gt;"")</formula>
    </cfRule>
    <cfRule type="expression" dxfId="513" priority="7" stopIfTrue="1">
      <formula>C$49=""</formula>
    </cfRule>
  </conditionalFormatting>
  <conditionalFormatting sqref="B69 F69:F71 D69:D70 H69:H72 J69:J73 L69:L74 N69:N75 P69:P76 R69:R77 T69:T78 V69:V79 X69:X80 Z69:Z81 AB69:AB82 X118">
    <cfRule type="expression" dxfId="512" priority="8" stopIfTrue="1">
      <formula>AND(OR($A69="",C$68=""),$AE69&lt;&gt;"")</formula>
    </cfRule>
    <cfRule type="expression" dxfId="511" priority="9" stopIfTrue="1">
      <formula>OR($A69="",C$68="")</formula>
    </cfRule>
  </conditionalFormatting>
  <conditionalFormatting sqref="C69 G69:G71 E69:E70 I69:I72 K69:K73 M69:M74 O69:O75 Q69:Q76 S69:S77 U69:U78 W69:W79 Y69:Y80 AA69:AA81 AC69:AC82 C107 G107:G109 E107:E108 I107:I110 K107:K111 M107:M112 O107:O113 Q107:Q114 S107:S115 U107:U116 W107:W117 Y107:Y118 AA107:AA119 AC107:AC120">
    <cfRule type="expression" dxfId="510" priority="10" stopIfTrue="1">
      <formula>AND(OR($A69="",C$68=""),$AE69&lt;&gt;"")</formula>
    </cfRule>
    <cfRule type="expression" dxfId="509" priority="11" stopIfTrue="1">
      <formula>C$68=""</formula>
    </cfRule>
  </conditionalFormatting>
  <conditionalFormatting sqref="B88 D88:D89 F88:F90 H88:H91 J88:J92 L88:L93 N88:N94 P88:P95 R88:R96 T88:T97 V88:V98 X88:X99 Z88:Z100 AB88:AB101">
    <cfRule type="expression" dxfId="508" priority="12" stopIfTrue="1">
      <formula>AND(OR($A88="",C$87=""),$AE88&lt;&gt;"")</formula>
    </cfRule>
    <cfRule type="expression" dxfId="507" priority="13" stopIfTrue="1">
      <formula>OR($A88="",C$87="")</formula>
    </cfRule>
  </conditionalFormatting>
  <conditionalFormatting sqref="B107 D107:D108 F107:F109 H107:H110 J107:J111 L107:L112 N107:N113 P107:P114 R107:R115 T107:T116 V107:V117 X107:X117 Z107:Z119 AB107:AB120">
    <cfRule type="expression" dxfId="506" priority="14" stopIfTrue="1">
      <formula>AND(OR($A107="",C$106=""),$AE107&lt;&gt;"")</formula>
    </cfRule>
    <cfRule type="expression" dxfId="505" priority="15" stopIfTrue="1">
      <formula>OR($A107="",C$106="")</formula>
    </cfRule>
  </conditionalFormatting>
  <conditionalFormatting sqref="B31 D31:D32 R31:R39 AB31:AB44 Z31:Z43 X31:X42 V31:V41 T31:T40 P31:P38 N31:N37 L31:L36 J31:J35 H31:H34 F31:F33">
    <cfRule type="expression" dxfId="504" priority="16" stopIfTrue="1">
      <formula>AND(OR($A31="",C$30=""),$AE31&lt;&gt;"")</formula>
    </cfRule>
    <cfRule type="expression" dxfId="503" priority="17" stopIfTrue="1">
      <formula>OR($A31="",C$30="")</formula>
    </cfRule>
  </conditionalFormatting>
  <conditionalFormatting sqref="C31 E31:E32 S31:S39 AC31:AC44 AA31:AA43 Y31:Y42 W31:W41 U31:U40 Q31:Q38 O31:O37 M31:M36 K31:K35 I31:I34 G31:G33">
    <cfRule type="expression" dxfId="502" priority="18" stopIfTrue="1">
      <formula>AND(OR($A31="",C$30=""),$AE31&lt;&gt;"")</formula>
    </cfRule>
    <cfRule type="expression" dxfId="501" priority="19" stopIfTrue="1">
      <formula>C$30=""</formula>
    </cfRule>
  </conditionalFormatting>
  <conditionalFormatting sqref="A31:A45 A107:A121 AE107:AE120 B106:AC106 AE88:AE101 A88:A102 B87:AC87 A69:A83 B68:AC68 AE69:AE82 AE50:AE63 B49:AC49 A50:A64 AE31:AE44 B30:AC30">
    <cfRule type="cellIs" dxfId="500" priority="20" stopIfTrue="1" operator="equal">
      <formula>""</formula>
    </cfRule>
  </conditionalFormatting>
  <hyperlinks>
    <hyperlink ref="A1" location="Anagrafica!A1" display="Torna alla scheda Anagrafica" xr:uid="{00000000-0004-0000-4300-000000000000}"/>
  </hyperlinks>
  <pageMargins left="0.39370078740157483" right="0.39370078740157483" top="0.39370078740157483" bottom="0.78740157480314965" header="0.51181102362204722" footer="0.39370078740157483"/>
  <pageSetup paperSize="9" scale="42" orientation="portrait" r:id="rId1"/>
  <headerFooter alignWithMargins="0">
    <oddFooter>&amp;L&amp;"Arial Narrow,Normale"&amp;8&amp;D&amp;R&amp;"Arial Narrow,Normale"&amp;A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D0883E-EDEF-43CA-A847-32406E2369FD}">
  <dimension ref="A1:U34"/>
  <sheetViews>
    <sheetView tabSelected="1" topLeftCell="A2" zoomScale="85" zoomScaleNormal="85" workbookViewId="0">
      <selection activeCell="B38" sqref="B38"/>
    </sheetView>
  </sheetViews>
  <sheetFormatPr defaultRowHeight="12.75" x14ac:dyDescent="0.2"/>
  <sheetData>
    <row r="1" spans="1:21" ht="86.45" customHeight="1" x14ac:dyDescent="0.2">
      <c r="A1" s="362" t="s">
        <v>89</v>
      </c>
      <c r="B1" s="363"/>
      <c r="C1" s="363"/>
      <c r="D1" s="363"/>
      <c r="E1" s="363"/>
      <c r="F1" s="363"/>
      <c r="G1" s="363"/>
      <c r="H1" s="363"/>
      <c r="I1" s="363"/>
      <c r="J1" s="363"/>
      <c r="K1" s="363"/>
      <c r="L1" s="363"/>
      <c r="M1" s="363"/>
      <c r="N1" s="363"/>
      <c r="O1" s="363"/>
      <c r="P1" s="363"/>
      <c r="Q1" s="363"/>
      <c r="R1" s="363"/>
      <c r="S1" s="363"/>
      <c r="T1" s="363"/>
      <c r="U1" s="364"/>
    </row>
    <row r="2" spans="1:21" ht="104.25" customHeight="1" x14ac:dyDescent="0.2">
      <c r="A2" s="365" t="s">
        <v>90</v>
      </c>
      <c r="B2" s="366"/>
      <c r="C2" s="366"/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366"/>
      <c r="O2" s="366"/>
      <c r="P2" s="366"/>
      <c r="Q2" s="366"/>
      <c r="R2" s="366"/>
      <c r="S2" s="366"/>
      <c r="T2" s="366"/>
      <c r="U2" s="367"/>
    </row>
    <row r="3" spans="1:21" ht="6.6" customHeight="1" x14ac:dyDescent="0.2">
      <c r="A3" s="368"/>
      <c r="B3" s="369"/>
      <c r="C3" s="369"/>
      <c r="D3" s="369"/>
      <c r="E3" s="369"/>
      <c r="F3" s="369"/>
      <c r="G3" s="369"/>
      <c r="H3" s="369"/>
      <c r="I3" s="369"/>
      <c r="J3" s="369"/>
      <c r="K3" s="369"/>
      <c r="L3" s="369"/>
      <c r="M3" s="369"/>
      <c r="N3" s="369"/>
      <c r="O3" s="369"/>
      <c r="P3" s="369"/>
      <c r="Q3" s="369"/>
      <c r="R3" s="369"/>
      <c r="S3" s="369"/>
      <c r="T3" s="369"/>
      <c r="U3" s="370"/>
    </row>
    <row r="4" spans="1:21" x14ac:dyDescent="0.2">
      <c r="A4" s="355" t="s">
        <v>91</v>
      </c>
      <c r="B4" s="356"/>
      <c r="C4" s="356"/>
      <c r="D4" s="356"/>
      <c r="E4" s="356"/>
      <c r="F4" s="356"/>
      <c r="G4" s="356"/>
      <c r="H4" s="356"/>
      <c r="I4" s="356"/>
      <c r="J4" s="356"/>
      <c r="K4" s="356"/>
      <c r="L4" s="356"/>
      <c r="M4" s="356"/>
      <c r="N4" s="356"/>
      <c r="O4" s="356"/>
      <c r="P4" s="356"/>
      <c r="Q4" s="356"/>
      <c r="R4" s="356"/>
      <c r="S4" s="356"/>
      <c r="T4" s="356"/>
      <c r="U4" s="357"/>
    </row>
    <row r="5" spans="1:21" x14ac:dyDescent="0.2">
      <c r="A5" s="358"/>
      <c r="B5" s="356"/>
      <c r="C5" s="356"/>
      <c r="D5" s="356"/>
      <c r="E5" s="356"/>
      <c r="F5" s="356"/>
      <c r="G5" s="356"/>
      <c r="H5" s="356"/>
      <c r="I5" s="356"/>
      <c r="J5" s="356"/>
      <c r="K5" s="356"/>
      <c r="L5" s="356"/>
      <c r="M5" s="356"/>
      <c r="N5" s="356"/>
      <c r="O5" s="356"/>
      <c r="P5" s="356"/>
      <c r="Q5" s="356"/>
      <c r="R5" s="356"/>
      <c r="S5" s="356"/>
      <c r="T5" s="356"/>
      <c r="U5" s="357"/>
    </row>
    <row r="6" spans="1:21" x14ac:dyDescent="0.2">
      <c r="A6" s="358"/>
      <c r="B6" s="356"/>
      <c r="C6" s="356"/>
      <c r="D6" s="356"/>
      <c r="E6" s="356"/>
      <c r="F6" s="356"/>
      <c r="G6" s="356"/>
      <c r="H6" s="356"/>
      <c r="I6" s="356"/>
      <c r="J6" s="356"/>
      <c r="K6" s="356"/>
      <c r="L6" s="356"/>
      <c r="M6" s="356"/>
      <c r="N6" s="356"/>
      <c r="O6" s="356"/>
      <c r="P6" s="356"/>
      <c r="Q6" s="356"/>
      <c r="R6" s="356"/>
      <c r="S6" s="356"/>
      <c r="T6" s="356"/>
      <c r="U6" s="357"/>
    </row>
    <row r="7" spans="1:21" x14ac:dyDescent="0.2">
      <c r="A7" s="358"/>
      <c r="B7" s="356"/>
      <c r="C7" s="356"/>
      <c r="D7" s="356"/>
      <c r="E7" s="356"/>
      <c r="F7" s="356"/>
      <c r="G7" s="356"/>
      <c r="H7" s="356"/>
      <c r="I7" s="356"/>
      <c r="J7" s="356"/>
      <c r="K7" s="356"/>
      <c r="L7" s="356"/>
      <c r="M7" s="356"/>
      <c r="N7" s="356"/>
      <c r="O7" s="356"/>
      <c r="P7" s="356"/>
      <c r="Q7" s="356"/>
      <c r="R7" s="356"/>
      <c r="S7" s="356"/>
      <c r="T7" s="356"/>
      <c r="U7" s="357"/>
    </row>
    <row r="8" spans="1:21" x14ac:dyDescent="0.2">
      <c r="A8" s="358"/>
      <c r="B8" s="356"/>
      <c r="C8" s="356"/>
      <c r="D8" s="356"/>
      <c r="E8" s="356"/>
      <c r="F8" s="356"/>
      <c r="G8" s="356"/>
      <c r="H8" s="356"/>
      <c r="I8" s="356"/>
      <c r="J8" s="356"/>
      <c r="K8" s="356"/>
      <c r="L8" s="356"/>
      <c r="M8" s="356"/>
      <c r="N8" s="356"/>
      <c r="O8" s="356"/>
      <c r="P8" s="356"/>
      <c r="Q8" s="356"/>
      <c r="R8" s="356"/>
      <c r="S8" s="356"/>
      <c r="T8" s="356"/>
      <c r="U8" s="357"/>
    </row>
    <row r="9" spans="1:21" x14ac:dyDescent="0.2">
      <c r="A9" s="358"/>
      <c r="B9" s="356"/>
      <c r="C9" s="356"/>
      <c r="D9" s="356"/>
      <c r="E9" s="356"/>
      <c r="F9" s="356"/>
      <c r="G9" s="356"/>
      <c r="H9" s="356"/>
      <c r="I9" s="356"/>
      <c r="J9" s="356"/>
      <c r="K9" s="356"/>
      <c r="L9" s="356"/>
      <c r="M9" s="356"/>
      <c r="N9" s="356"/>
      <c r="O9" s="356"/>
      <c r="P9" s="356"/>
      <c r="Q9" s="356"/>
      <c r="R9" s="356"/>
      <c r="S9" s="356"/>
      <c r="T9" s="356"/>
      <c r="U9" s="357"/>
    </row>
    <row r="10" spans="1:21" x14ac:dyDescent="0.2">
      <c r="A10" s="358"/>
      <c r="B10" s="356"/>
      <c r="C10" s="356"/>
      <c r="D10" s="356"/>
      <c r="E10" s="356"/>
      <c r="F10" s="356"/>
      <c r="G10" s="356"/>
      <c r="H10" s="356"/>
      <c r="I10" s="356"/>
      <c r="J10" s="356"/>
      <c r="K10" s="356"/>
      <c r="L10" s="356"/>
      <c r="M10" s="356"/>
      <c r="N10" s="356"/>
      <c r="O10" s="356"/>
      <c r="P10" s="356"/>
      <c r="Q10" s="356"/>
      <c r="R10" s="356"/>
      <c r="S10" s="356"/>
      <c r="T10" s="356"/>
      <c r="U10" s="357"/>
    </row>
    <row r="11" spans="1:21" x14ac:dyDescent="0.2">
      <c r="A11" s="358"/>
      <c r="B11" s="356"/>
      <c r="C11" s="356"/>
      <c r="D11" s="356"/>
      <c r="E11" s="356"/>
      <c r="F11" s="356"/>
      <c r="G11" s="356"/>
      <c r="H11" s="356"/>
      <c r="I11" s="356"/>
      <c r="J11" s="356"/>
      <c r="K11" s="356"/>
      <c r="L11" s="356"/>
      <c r="M11" s="356"/>
      <c r="N11" s="356"/>
      <c r="O11" s="356"/>
      <c r="P11" s="356"/>
      <c r="Q11" s="356"/>
      <c r="R11" s="356"/>
      <c r="S11" s="356"/>
      <c r="T11" s="356"/>
      <c r="U11" s="357"/>
    </row>
    <row r="12" spans="1:21" x14ac:dyDescent="0.2">
      <c r="A12" s="358"/>
      <c r="B12" s="356"/>
      <c r="C12" s="356"/>
      <c r="D12" s="356"/>
      <c r="E12" s="356"/>
      <c r="F12" s="356"/>
      <c r="G12" s="356"/>
      <c r="H12" s="356"/>
      <c r="I12" s="356"/>
      <c r="J12" s="356"/>
      <c r="K12" s="356"/>
      <c r="L12" s="356"/>
      <c r="M12" s="356"/>
      <c r="N12" s="356"/>
      <c r="O12" s="356"/>
      <c r="P12" s="356"/>
      <c r="Q12" s="356"/>
      <c r="R12" s="356"/>
      <c r="S12" s="356"/>
      <c r="T12" s="356"/>
      <c r="U12" s="357"/>
    </row>
    <row r="13" spans="1:21" x14ac:dyDescent="0.2">
      <c r="A13" s="358"/>
      <c r="B13" s="356"/>
      <c r="C13" s="356"/>
      <c r="D13" s="356"/>
      <c r="E13" s="356"/>
      <c r="F13" s="356"/>
      <c r="G13" s="356"/>
      <c r="H13" s="356"/>
      <c r="I13" s="356"/>
      <c r="J13" s="356"/>
      <c r="K13" s="356"/>
      <c r="L13" s="356"/>
      <c r="M13" s="356"/>
      <c r="N13" s="356"/>
      <c r="O13" s="356"/>
      <c r="P13" s="356"/>
      <c r="Q13" s="356"/>
      <c r="R13" s="356"/>
      <c r="S13" s="356"/>
      <c r="T13" s="356"/>
      <c r="U13" s="357"/>
    </row>
    <row r="14" spans="1:21" x14ac:dyDescent="0.2">
      <c r="A14" s="358"/>
      <c r="B14" s="356"/>
      <c r="C14" s="356"/>
      <c r="D14" s="356"/>
      <c r="E14" s="356"/>
      <c r="F14" s="356"/>
      <c r="G14" s="356"/>
      <c r="H14" s="356"/>
      <c r="I14" s="356"/>
      <c r="J14" s="356"/>
      <c r="K14" s="356"/>
      <c r="L14" s="356"/>
      <c r="M14" s="356"/>
      <c r="N14" s="356"/>
      <c r="O14" s="356"/>
      <c r="P14" s="356"/>
      <c r="Q14" s="356"/>
      <c r="R14" s="356"/>
      <c r="S14" s="356"/>
      <c r="T14" s="356"/>
      <c r="U14" s="357"/>
    </row>
    <row r="15" spans="1:21" x14ac:dyDescent="0.2">
      <c r="A15" s="358"/>
      <c r="B15" s="356"/>
      <c r="C15" s="356"/>
      <c r="D15" s="356"/>
      <c r="E15" s="356"/>
      <c r="F15" s="356"/>
      <c r="G15" s="356"/>
      <c r="H15" s="356"/>
      <c r="I15" s="356"/>
      <c r="J15" s="356"/>
      <c r="K15" s="356"/>
      <c r="L15" s="356"/>
      <c r="M15" s="356"/>
      <c r="N15" s="356"/>
      <c r="O15" s="356"/>
      <c r="P15" s="356"/>
      <c r="Q15" s="356"/>
      <c r="R15" s="356"/>
      <c r="S15" s="356"/>
      <c r="T15" s="356"/>
      <c r="U15" s="357"/>
    </row>
    <row r="16" spans="1:21" x14ac:dyDescent="0.2">
      <c r="A16" s="358"/>
      <c r="B16" s="356"/>
      <c r="C16" s="356"/>
      <c r="D16" s="356"/>
      <c r="E16" s="356"/>
      <c r="F16" s="356"/>
      <c r="G16" s="356"/>
      <c r="H16" s="356"/>
      <c r="I16" s="356"/>
      <c r="J16" s="356"/>
      <c r="K16" s="356"/>
      <c r="L16" s="356"/>
      <c r="M16" s="356"/>
      <c r="N16" s="356"/>
      <c r="O16" s="356"/>
      <c r="P16" s="356"/>
      <c r="Q16" s="356"/>
      <c r="R16" s="356"/>
      <c r="S16" s="356"/>
      <c r="T16" s="356"/>
      <c r="U16" s="357"/>
    </row>
    <row r="17" spans="1:21" x14ac:dyDescent="0.2">
      <c r="A17" s="358"/>
      <c r="B17" s="356"/>
      <c r="C17" s="356"/>
      <c r="D17" s="356"/>
      <c r="E17" s="356"/>
      <c r="F17" s="356"/>
      <c r="G17" s="356"/>
      <c r="H17" s="356"/>
      <c r="I17" s="356"/>
      <c r="J17" s="356"/>
      <c r="K17" s="356"/>
      <c r="L17" s="356"/>
      <c r="M17" s="356"/>
      <c r="N17" s="356"/>
      <c r="O17" s="356"/>
      <c r="P17" s="356"/>
      <c r="Q17" s="356"/>
      <c r="R17" s="356"/>
      <c r="S17" s="356"/>
      <c r="T17" s="356"/>
      <c r="U17" s="357"/>
    </row>
    <row r="18" spans="1:21" x14ac:dyDescent="0.2">
      <c r="A18" s="358"/>
      <c r="B18" s="356"/>
      <c r="C18" s="356"/>
      <c r="D18" s="356"/>
      <c r="E18" s="356"/>
      <c r="F18" s="356"/>
      <c r="G18" s="356"/>
      <c r="H18" s="356"/>
      <c r="I18" s="356"/>
      <c r="J18" s="356"/>
      <c r="K18" s="356"/>
      <c r="L18" s="356"/>
      <c r="M18" s="356"/>
      <c r="N18" s="356"/>
      <c r="O18" s="356"/>
      <c r="P18" s="356"/>
      <c r="Q18" s="356"/>
      <c r="R18" s="356"/>
      <c r="S18" s="356"/>
      <c r="T18" s="356"/>
      <c r="U18" s="357"/>
    </row>
    <row r="19" spans="1:21" x14ac:dyDescent="0.2">
      <c r="A19" s="358"/>
      <c r="B19" s="356"/>
      <c r="C19" s="356"/>
      <c r="D19" s="356"/>
      <c r="E19" s="356"/>
      <c r="F19" s="356"/>
      <c r="G19" s="356"/>
      <c r="H19" s="356"/>
      <c r="I19" s="356"/>
      <c r="J19" s="356"/>
      <c r="K19" s="356"/>
      <c r="L19" s="356"/>
      <c r="M19" s="356"/>
      <c r="N19" s="356"/>
      <c r="O19" s="356"/>
      <c r="P19" s="356"/>
      <c r="Q19" s="356"/>
      <c r="R19" s="356"/>
      <c r="S19" s="356"/>
      <c r="T19" s="356"/>
      <c r="U19" s="357"/>
    </row>
    <row r="20" spans="1:21" x14ac:dyDescent="0.2">
      <c r="A20" s="358"/>
      <c r="B20" s="356"/>
      <c r="C20" s="356"/>
      <c r="D20" s="356"/>
      <c r="E20" s="356"/>
      <c r="F20" s="356"/>
      <c r="G20" s="356"/>
      <c r="H20" s="356"/>
      <c r="I20" s="356"/>
      <c r="J20" s="356"/>
      <c r="K20" s="356"/>
      <c r="L20" s="356"/>
      <c r="M20" s="356"/>
      <c r="N20" s="356"/>
      <c r="O20" s="356"/>
      <c r="P20" s="356"/>
      <c r="Q20" s="356"/>
      <c r="R20" s="356"/>
      <c r="S20" s="356"/>
      <c r="T20" s="356"/>
      <c r="U20" s="357"/>
    </row>
    <row r="21" spans="1:21" x14ac:dyDescent="0.2">
      <c r="A21" s="358"/>
      <c r="B21" s="356"/>
      <c r="C21" s="356"/>
      <c r="D21" s="356"/>
      <c r="E21" s="356"/>
      <c r="F21" s="356"/>
      <c r="G21" s="356"/>
      <c r="H21" s="356"/>
      <c r="I21" s="356"/>
      <c r="J21" s="356"/>
      <c r="K21" s="356"/>
      <c r="L21" s="356"/>
      <c r="M21" s="356"/>
      <c r="N21" s="356"/>
      <c r="O21" s="356"/>
      <c r="P21" s="356"/>
      <c r="Q21" s="356"/>
      <c r="R21" s="356"/>
      <c r="S21" s="356"/>
      <c r="T21" s="356"/>
      <c r="U21" s="357"/>
    </row>
    <row r="22" spans="1:21" x14ac:dyDescent="0.2">
      <c r="A22" s="358"/>
      <c r="B22" s="356"/>
      <c r="C22" s="356"/>
      <c r="D22" s="356"/>
      <c r="E22" s="356"/>
      <c r="F22" s="356"/>
      <c r="G22" s="356"/>
      <c r="H22" s="356"/>
      <c r="I22" s="356"/>
      <c r="J22" s="356"/>
      <c r="K22" s="356"/>
      <c r="L22" s="356"/>
      <c r="M22" s="356"/>
      <c r="N22" s="356"/>
      <c r="O22" s="356"/>
      <c r="P22" s="356"/>
      <c r="Q22" s="356"/>
      <c r="R22" s="356"/>
      <c r="S22" s="356"/>
      <c r="T22" s="356"/>
      <c r="U22" s="357"/>
    </row>
    <row r="23" spans="1:21" x14ac:dyDescent="0.2">
      <c r="A23" s="358"/>
      <c r="B23" s="356"/>
      <c r="C23" s="356"/>
      <c r="D23" s="356"/>
      <c r="E23" s="356"/>
      <c r="F23" s="356"/>
      <c r="G23" s="356"/>
      <c r="H23" s="356"/>
      <c r="I23" s="356"/>
      <c r="J23" s="356"/>
      <c r="K23" s="356"/>
      <c r="L23" s="356"/>
      <c r="M23" s="356"/>
      <c r="N23" s="356"/>
      <c r="O23" s="356"/>
      <c r="P23" s="356"/>
      <c r="Q23" s="356"/>
      <c r="R23" s="356"/>
      <c r="S23" s="356"/>
      <c r="T23" s="356"/>
      <c r="U23" s="357"/>
    </row>
    <row r="24" spans="1:21" x14ac:dyDescent="0.2">
      <c r="A24" s="358"/>
      <c r="B24" s="356"/>
      <c r="C24" s="356"/>
      <c r="D24" s="356"/>
      <c r="E24" s="356"/>
      <c r="F24" s="356"/>
      <c r="G24" s="356"/>
      <c r="H24" s="356"/>
      <c r="I24" s="356"/>
      <c r="J24" s="356"/>
      <c r="K24" s="356"/>
      <c r="L24" s="356"/>
      <c r="M24" s="356"/>
      <c r="N24" s="356"/>
      <c r="O24" s="356"/>
      <c r="P24" s="356"/>
      <c r="Q24" s="356"/>
      <c r="R24" s="356"/>
      <c r="S24" s="356"/>
      <c r="T24" s="356"/>
      <c r="U24" s="357"/>
    </row>
    <row r="25" spans="1:21" x14ac:dyDescent="0.2">
      <c r="A25" s="358"/>
      <c r="B25" s="356"/>
      <c r="C25" s="356"/>
      <c r="D25" s="356"/>
      <c r="E25" s="356"/>
      <c r="F25" s="356"/>
      <c r="G25" s="356"/>
      <c r="H25" s="356"/>
      <c r="I25" s="356"/>
      <c r="J25" s="356"/>
      <c r="K25" s="356"/>
      <c r="L25" s="356"/>
      <c r="M25" s="356"/>
      <c r="N25" s="356"/>
      <c r="O25" s="356"/>
      <c r="P25" s="356"/>
      <c r="Q25" s="356"/>
      <c r="R25" s="356"/>
      <c r="S25" s="356"/>
      <c r="T25" s="356"/>
      <c r="U25" s="357"/>
    </row>
    <row r="26" spans="1:21" ht="126" customHeight="1" thickBot="1" x14ac:dyDescent="0.25">
      <c r="A26" s="358"/>
      <c r="B26" s="356"/>
      <c r="C26" s="356"/>
      <c r="D26" s="356"/>
      <c r="E26" s="356"/>
      <c r="F26" s="356"/>
      <c r="G26" s="356"/>
      <c r="H26" s="356"/>
      <c r="I26" s="356"/>
      <c r="J26" s="356"/>
      <c r="K26" s="356"/>
      <c r="L26" s="356"/>
      <c r="M26" s="356"/>
      <c r="N26" s="356"/>
      <c r="O26" s="356"/>
      <c r="P26" s="356"/>
      <c r="Q26" s="356"/>
      <c r="R26" s="356"/>
      <c r="S26" s="356"/>
      <c r="T26" s="356"/>
      <c r="U26" s="357"/>
    </row>
    <row r="27" spans="1:21" ht="51" hidden="1" customHeight="1" x14ac:dyDescent="0.2">
      <c r="A27" s="358"/>
      <c r="B27" s="356"/>
      <c r="C27" s="356"/>
      <c r="D27" s="356"/>
      <c r="E27" s="356"/>
      <c r="F27" s="356"/>
      <c r="G27" s="356"/>
      <c r="H27" s="356"/>
      <c r="I27" s="356"/>
      <c r="J27" s="356"/>
      <c r="K27" s="356"/>
      <c r="L27" s="356"/>
      <c r="M27" s="356"/>
      <c r="N27" s="356"/>
      <c r="O27" s="356"/>
      <c r="P27" s="356"/>
      <c r="Q27" s="356"/>
      <c r="R27" s="356"/>
      <c r="S27" s="356"/>
      <c r="T27" s="356"/>
      <c r="U27" s="357"/>
    </row>
    <row r="28" spans="1:21" ht="13.15" hidden="1" customHeight="1" x14ac:dyDescent="0.2">
      <c r="A28" s="358"/>
      <c r="B28" s="356"/>
      <c r="C28" s="356"/>
      <c r="D28" s="356"/>
      <c r="E28" s="356"/>
      <c r="F28" s="356"/>
      <c r="G28" s="356"/>
      <c r="H28" s="356"/>
      <c r="I28" s="356"/>
      <c r="J28" s="356"/>
      <c r="K28" s="356"/>
      <c r="L28" s="356"/>
      <c r="M28" s="356"/>
      <c r="N28" s="356"/>
      <c r="O28" s="356"/>
      <c r="P28" s="356"/>
      <c r="Q28" s="356"/>
      <c r="R28" s="356"/>
      <c r="S28" s="356"/>
      <c r="T28" s="356"/>
      <c r="U28" s="357"/>
    </row>
    <row r="29" spans="1:21" ht="13.15" hidden="1" customHeight="1" x14ac:dyDescent="0.2">
      <c r="A29" s="358"/>
      <c r="B29" s="356"/>
      <c r="C29" s="356"/>
      <c r="D29" s="356"/>
      <c r="E29" s="356"/>
      <c r="F29" s="356"/>
      <c r="G29" s="356"/>
      <c r="H29" s="356"/>
      <c r="I29" s="356"/>
      <c r="J29" s="356"/>
      <c r="K29" s="356"/>
      <c r="L29" s="356"/>
      <c r="M29" s="356"/>
      <c r="N29" s="356"/>
      <c r="O29" s="356"/>
      <c r="P29" s="356"/>
      <c r="Q29" s="356"/>
      <c r="R29" s="356"/>
      <c r="S29" s="356"/>
      <c r="T29" s="356"/>
      <c r="U29" s="357"/>
    </row>
    <row r="30" spans="1:21" ht="13.15" hidden="1" customHeight="1" x14ac:dyDescent="0.2">
      <c r="A30" s="358"/>
      <c r="B30" s="356"/>
      <c r="C30" s="356"/>
      <c r="D30" s="356"/>
      <c r="E30" s="356"/>
      <c r="F30" s="356"/>
      <c r="G30" s="356"/>
      <c r="H30" s="356"/>
      <c r="I30" s="356"/>
      <c r="J30" s="356"/>
      <c r="K30" s="356"/>
      <c r="L30" s="356"/>
      <c r="M30" s="356"/>
      <c r="N30" s="356"/>
      <c r="O30" s="356"/>
      <c r="P30" s="356"/>
      <c r="Q30" s="356"/>
      <c r="R30" s="356"/>
      <c r="S30" s="356"/>
      <c r="T30" s="356"/>
      <c r="U30" s="357"/>
    </row>
    <row r="31" spans="1:21" ht="13.15" hidden="1" customHeight="1" x14ac:dyDescent="0.2">
      <c r="A31" s="358"/>
      <c r="B31" s="356"/>
      <c r="C31" s="356"/>
      <c r="D31" s="356"/>
      <c r="E31" s="356"/>
      <c r="F31" s="356"/>
      <c r="G31" s="356"/>
      <c r="H31" s="356"/>
      <c r="I31" s="356"/>
      <c r="J31" s="356"/>
      <c r="K31" s="356"/>
      <c r="L31" s="356"/>
      <c r="M31" s="356"/>
      <c r="N31" s="356"/>
      <c r="O31" s="356"/>
      <c r="P31" s="356"/>
      <c r="Q31" s="356"/>
      <c r="R31" s="356"/>
      <c r="S31" s="356"/>
      <c r="T31" s="356"/>
      <c r="U31" s="357"/>
    </row>
    <row r="32" spans="1:21" ht="13.15" hidden="1" customHeight="1" x14ac:dyDescent="0.2">
      <c r="A32" s="358"/>
      <c r="B32" s="356"/>
      <c r="C32" s="356"/>
      <c r="D32" s="356"/>
      <c r="E32" s="356"/>
      <c r="F32" s="356"/>
      <c r="G32" s="356"/>
      <c r="H32" s="356"/>
      <c r="I32" s="356"/>
      <c r="J32" s="356"/>
      <c r="K32" s="356"/>
      <c r="L32" s="356"/>
      <c r="M32" s="356"/>
      <c r="N32" s="356"/>
      <c r="O32" s="356"/>
      <c r="P32" s="356"/>
      <c r="Q32" s="356"/>
      <c r="R32" s="356"/>
      <c r="S32" s="356"/>
      <c r="T32" s="356"/>
      <c r="U32" s="357"/>
    </row>
    <row r="33" spans="1:21" ht="13.15" hidden="1" customHeight="1" x14ac:dyDescent="0.2">
      <c r="A33" s="359"/>
      <c r="B33" s="360"/>
      <c r="C33" s="360"/>
      <c r="D33" s="360"/>
      <c r="E33" s="360"/>
      <c r="F33" s="360"/>
      <c r="G33" s="360"/>
      <c r="H33" s="360"/>
      <c r="I33" s="360"/>
      <c r="J33" s="360"/>
      <c r="K33" s="360"/>
      <c r="L33" s="360"/>
      <c r="M33" s="360"/>
      <c r="N33" s="360"/>
      <c r="O33" s="360"/>
      <c r="P33" s="360"/>
      <c r="Q33" s="360"/>
      <c r="R33" s="360"/>
      <c r="S33" s="360"/>
      <c r="T33" s="360"/>
      <c r="U33" s="361"/>
    </row>
    <row r="34" spans="1:21" ht="4.1500000000000004" customHeight="1" x14ac:dyDescent="0.2">
      <c r="A34" s="371"/>
      <c r="B34" s="371"/>
      <c r="C34" s="371"/>
      <c r="D34" s="371"/>
      <c r="E34" s="371"/>
      <c r="F34" s="371"/>
      <c r="G34" s="371"/>
      <c r="H34" s="371"/>
      <c r="I34" s="371"/>
      <c r="J34" s="371"/>
      <c r="K34" s="371"/>
      <c r="L34" s="371"/>
      <c r="M34" s="371"/>
      <c r="N34" s="371"/>
      <c r="O34" s="371"/>
      <c r="P34" s="371"/>
      <c r="Q34" s="371"/>
      <c r="R34" s="371"/>
      <c r="S34" s="371"/>
      <c r="T34" s="371"/>
      <c r="U34" s="371"/>
    </row>
  </sheetData>
  <mergeCells count="5">
    <mergeCell ref="A4:U33"/>
    <mergeCell ref="A1:U1"/>
    <mergeCell ref="A2:U2"/>
    <mergeCell ref="A3:U3"/>
    <mergeCell ref="A34:U34"/>
  </mergeCell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Foglio23">
    <tabColor indexed="17"/>
    <pageSetUpPr fitToPage="1"/>
  </sheetPr>
  <dimension ref="A1:AI123"/>
  <sheetViews>
    <sheetView showGridLines="0" view="pageBreakPreview" zoomScaleNormal="100" workbookViewId="0">
      <selection activeCell="U38" sqref="U38"/>
    </sheetView>
  </sheetViews>
  <sheetFormatPr defaultColWidth="9.140625" defaultRowHeight="12.75" x14ac:dyDescent="0.2"/>
  <cols>
    <col min="1" max="2" width="3.85546875" style="3" customWidth="1"/>
    <col min="3" max="3" width="3.85546875" style="5" bestFit="1" customWidth="1"/>
    <col min="4" max="4" width="3.140625" style="3" customWidth="1"/>
    <col min="5" max="31" width="3" style="3" customWidth="1"/>
    <col min="32" max="32" width="2.42578125" style="3" customWidth="1"/>
    <col min="33" max="33" width="3.5703125" style="26" customWidth="1"/>
    <col min="34" max="35" width="10.85546875" style="3" customWidth="1"/>
    <col min="36" max="43" width="3" style="3" customWidth="1"/>
    <col min="44" max="44" width="3.140625" style="3" customWidth="1"/>
    <col min="45" max="16384" width="9.140625" style="3"/>
  </cols>
  <sheetData>
    <row r="1" spans="1:35" ht="26.25" customHeight="1" x14ac:dyDescent="0.2">
      <c r="A1" s="353" t="s">
        <v>21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</row>
    <row r="2" spans="1:35" s="30" customFormat="1" ht="13.5" x14ac:dyDescent="0.25">
      <c r="A2" s="45" t="s">
        <v>16</v>
      </c>
      <c r="B2" s="46"/>
      <c r="C2" s="47"/>
      <c r="D2" s="48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9"/>
      <c r="AH2" s="49"/>
      <c r="AI2" s="49"/>
    </row>
    <row r="3" spans="1:35" s="31" customFormat="1" ht="13.5" x14ac:dyDescent="0.25">
      <c r="A3" s="50"/>
      <c r="B3" s="50"/>
      <c r="C3" s="51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</row>
    <row r="4" spans="1:35" s="9" customFormat="1" ht="6" customHeight="1" x14ac:dyDescent="0.3">
      <c r="A4" s="52"/>
      <c r="B4" s="52"/>
      <c r="C4" s="53"/>
      <c r="D4" s="54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</row>
    <row r="5" spans="1:35" s="9" customFormat="1" ht="39.75" customHeight="1" x14ac:dyDescent="0.3">
      <c r="A5" s="411" t="str">
        <f>IF(Anagrafica!A3&lt;&gt;"",Anagrafica!A3,"")</f>
        <v>CDC ___/______/______ ANNO_______ (agg. P se plurien.) 
TITOLO DEL CDC______________________________</v>
      </c>
      <c r="B5" s="411"/>
      <c r="C5" s="411"/>
      <c r="D5" s="411"/>
      <c r="E5" s="411"/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  <c r="Q5" s="411"/>
      <c r="R5" s="411"/>
      <c r="S5" s="411"/>
      <c r="T5" s="411"/>
      <c r="U5" s="411"/>
      <c r="V5" s="411"/>
      <c r="W5" s="411"/>
      <c r="X5" s="411"/>
      <c r="Y5" s="411"/>
      <c r="Z5" s="411"/>
      <c r="AA5" s="411"/>
      <c r="AB5" s="411"/>
      <c r="AC5" s="411"/>
      <c r="AD5" s="411"/>
      <c r="AE5" s="411"/>
      <c r="AF5" s="411"/>
      <c r="AG5" s="411"/>
      <c r="AH5" s="411"/>
      <c r="AI5" s="411"/>
    </row>
    <row r="6" spans="1:35" s="9" customFormat="1" ht="20.25" x14ac:dyDescent="0.3">
      <c r="A6" s="33"/>
      <c r="B6" s="33"/>
      <c r="C6" s="58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</row>
    <row r="7" spans="1:35" s="9" customFormat="1" ht="20.25" x14ac:dyDescent="0.3">
      <c r="C7" s="10"/>
      <c r="D7" s="11"/>
    </row>
    <row r="8" spans="1:35" s="1" customFormat="1" ht="18.75" x14ac:dyDescent="0.3">
      <c r="A8" s="354" t="str">
        <f>"Criterio: "&amp; Anagrafica!A73&amp;" - "&amp;Anagrafica!B73</f>
        <v xml:space="preserve">Criterio:  - </v>
      </c>
      <c r="B8" s="354"/>
      <c r="C8" s="354"/>
      <c r="D8" s="354"/>
      <c r="E8" s="354"/>
      <c r="F8" s="354"/>
      <c r="G8" s="354"/>
      <c r="H8" s="354"/>
      <c r="I8" s="354"/>
      <c r="J8" s="354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4"/>
      <c r="Y8" s="354"/>
      <c r="Z8" s="354"/>
      <c r="AA8" s="354"/>
      <c r="AB8" s="354"/>
      <c r="AC8" s="354"/>
      <c r="AD8" s="354"/>
      <c r="AE8" s="354"/>
      <c r="AF8" s="354"/>
      <c r="AG8" s="354"/>
      <c r="AH8" s="65" t="s">
        <v>3</v>
      </c>
      <c r="AI8" s="80" t="str">
        <f>IF(+Anagrafica!C73&lt;&gt;"",Anagrafica!C73,"")</f>
        <v/>
      </c>
    </row>
    <row r="9" spans="1:35" s="1" customFormat="1" ht="24" customHeight="1" x14ac:dyDescent="0.3">
      <c r="A9" s="416"/>
      <c r="B9" s="416"/>
      <c r="C9" s="416"/>
      <c r="D9" s="416"/>
      <c r="E9" s="416"/>
      <c r="F9" s="416"/>
      <c r="G9" s="416"/>
      <c r="H9" s="416"/>
      <c r="I9" s="416"/>
      <c r="J9" s="416"/>
      <c r="K9" s="416"/>
      <c r="L9" s="416"/>
      <c r="M9" s="416"/>
      <c r="N9" s="416"/>
      <c r="O9" s="416"/>
      <c r="P9" s="416"/>
      <c r="Q9" s="416"/>
      <c r="R9" s="416"/>
      <c r="S9" s="416"/>
      <c r="T9" s="416"/>
      <c r="U9" s="416"/>
      <c r="V9" s="416"/>
      <c r="W9" s="416"/>
      <c r="X9" s="416"/>
      <c r="Y9" s="416"/>
      <c r="Z9" s="416"/>
      <c r="AA9" s="416"/>
      <c r="AB9" s="416"/>
      <c r="AC9" s="416"/>
      <c r="AD9" s="416"/>
      <c r="AE9" s="416"/>
      <c r="AF9" s="416"/>
      <c r="AG9" s="416"/>
      <c r="AH9" s="65"/>
      <c r="AI9" s="81"/>
    </row>
    <row r="10" spans="1:35" ht="18" x14ac:dyDescent="0.25">
      <c r="B10" s="1"/>
      <c r="D10" s="1"/>
      <c r="AB10" s="4"/>
      <c r="AC10" s="4"/>
      <c r="AD10" s="4"/>
      <c r="AE10" s="4"/>
    </row>
    <row r="11" spans="1:35" ht="29.25" customHeight="1" x14ac:dyDescent="0.2">
      <c r="A11" s="385" t="s">
        <v>17</v>
      </c>
      <c r="B11" s="385"/>
      <c r="C11" s="385"/>
      <c r="D11" s="385"/>
      <c r="E11" s="385"/>
      <c r="F11" s="385"/>
      <c r="G11" s="385"/>
      <c r="H11" s="385"/>
      <c r="I11" s="385"/>
      <c r="J11" s="385"/>
      <c r="K11" s="385"/>
      <c r="L11" s="385"/>
      <c r="M11" s="385"/>
      <c r="N11" s="385"/>
      <c r="O11" s="385"/>
      <c r="P11" s="385"/>
      <c r="Q11" s="385"/>
      <c r="R11" s="385"/>
      <c r="S11" s="385"/>
      <c r="T11" s="385" t="s">
        <v>23</v>
      </c>
      <c r="U11" s="385"/>
      <c r="V11" s="385"/>
      <c r="W11" s="385"/>
      <c r="X11" s="385" t="s">
        <v>25</v>
      </c>
      <c r="Y11" s="385"/>
      <c r="Z11" s="385"/>
      <c r="AA11" s="385"/>
      <c r="AB11" s="385" t="s">
        <v>24</v>
      </c>
      <c r="AC11" s="385"/>
      <c r="AD11" s="385"/>
      <c r="AE11" s="385"/>
      <c r="AF11" s="26"/>
      <c r="AI11" s="21" t="s">
        <v>19</v>
      </c>
    </row>
    <row r="12" spans="1:35" ht="16.5" x14ac:dyDescent="0.3">
      <c r="A12" s="61" t="str">
        <f>IF($AI$8&lt;&gt;"",IF(Anagrafica!A99&lt;&gt;"",Anagrafica!A99,""),"")</f>
        <v/>
      </c>
      <c r="B12" s="409" t="str">
        <f>IF(A12&lt;&gt;"",IF(Anagrafica!B99&lt;&gt;"",Anagrafica!B99,""),"")</f>
        <v/>
      </c>
      <c r="C12" s="409"/>
      <c r="D12" s="409"/>
      <c r="E12" s="409"/>
      <c r="F12" s="409"/>
      <c r="G12" s="409"/>
      <c r="H12" s="409"/>
      <c r="I12" s="409"/>
      <c r="J12" s="409"/>
      <c r="K12" s="409"/>
      <c r="L12" s="409"/>
      <c r="M12" s="409"/>
      <c r="N12" s="409"/>
      <c r="O12" s="409"/>
      <c r="P12" s="409"/>
      <c r="Q12" s="409"/>
      <c r="R12" s="409"/>
      <c r="S12" s="410"/>
      <c r="T12" s="372" t="str">
        <f>IF(A12&lt;&gt;"",IF(AI31&lt;&gt;"",AI31,0)+IF(AI50&lt;&gt;"",AI50,0)+IF(AI69&lt;&gt;"",AI69,0)+IF(AI88&lt;&gt;"",AI88,0)+IF(AI107&lt;&gt;"",AI107,0),"")</f>
        <v/>
      </c>
      <c r="U12" s="373"/>
      <c r="V12" s="373"/>
      <c r="W12" s="373"/>
      <c r="X12" s="372" t="str">
        <f>IF(T12&lt;&gt;"",ROUND(T12/COUNTA(Anagrafica!$B$89:$C$93),3),"")</f>
        <v/>
      </c>
      <c r="Y12" s="373"/>
      <c r="Z12" s="373"/>
      <c r="AA12" s="390"/>
      <c r="AB12" s="372" t="str">
        <f>IF(T12="","",IF(T12&gt;0,ROUND(X12/LARGE($X$12:$AA$26,1),3),0))</f>
        <v/>
      </c>
      <c r="AC12" s="373"/>
      <c r="AD12" s="373"/>
      <c r="AE12" s="390"/>
      <c r="AF12" s="94"/>
      <c r="AG12" s="94"/>
      <c r="AH12" s="95"/>
      <c r="AI12" s="85" t="str">
        <f t="shared" ref="AI12:AI26" si="0">IF(AB12&lt;&gt;"",IF(AB12&gt;0,ROUND(AB12*IF($AI$9&lt;&gt;"",$AI$9,$AI$8),3),0),"")</f>
        <v/>
      </c>
    </row>
    <row r="13" spans="1:35" ht="16.5" x14ac:dyDescent="0.3">
      <c r="A13" s="62" t="str">
        <f>IF($AI$8&lt;&gt;"",IF(Anagrafica!A100&lt;&gt;"",Anagrafica!A100,""),"")</f>
        <v/>
      </c>
      <c r="B13" s="374" t="str">
        <f>IF(A13&lt;&gt;"",IF(Anagrafica!B100&lt;&gt;"",Anagrafica!B100,""),"")</f>
        <v/>
      </c>
      <c r="C13" s="374"/>
      <c r="D13" s="374"/>
      <c r="E13" s="374"/>
      <c r="F13" s="374"/>
      <c r="G13" s="374"/>
      <c r="H13" s="374"/>
      <c r="I13" s="374"/>
      <c r="J13" s="374"/>
      <c r="K13" s="374"/>
      <c r="L13" s="374"/>
      <c r="M13" s="374"/>
      <c r="N13" s="374"/>
      <c r="O13" s="374"/>
      <c r="P13" s="374"/>
      <c r="Q13" s="374"/>
      <c r="R13" s="374"/>
      <c r="S13" s="376"/>
      <c r="T13" s="401" t="str">
        <f t="shared" ref="T13:T26" si="1">IF(A13&lt;&gt;"",IF(AI32&lt;&gt;"",AI32,0)+IF(AI51&lt;&gt;"",AI51,0)+IF(AI70&lt;&gt;"",AI70,0)+IF(AI89&lt;&gt;"",AI89,0)+IF(AI108&lt;&gt;"",AI108,0),"")</f>
        <v/>
      </c>
      <c r="U13" s="402"/>
      <c r="V13" s="402"/>
      <c r="W13" s="402"/>
      <c r="X13" s="401" t="str">
        <f>IF(T13&lt;&gt;"",ROUND(T13/COUNTA(Anagrafica!$B$89:$C$93),3),"")</f>
        <v/>
      </c>
      <c r="Y13" s="402"/>
      <c r="Z13" s="402"/>
      <c r="AA13" s="403"/>
      <c r="AB13" s="401" t="str">
        <f t="shared" ref="AB13:AB26" si="2">IF(T13="","",IF(T13&gt;0,ROUND(X13/LARGE($X$12:$AA$26,1),3),0))</f>
        <v/>
      </c>
      <c r="AC13" s="402"/>
      <c r="AD13" s="402"/>
      <c r="AE13" s="403"/>
      <c r="AF13" s="96"/>
      <c r="AG13" s="96"/>
      <c r="AH13" s="97"/>
      <c r="AI13" s="86" t="str">
        <f t="shared" si="0"/>
        <v/>
      </c>
    </row>
    <row r="14" spans="1:35" ht="16.5" x14ac:dyDescent="0.3">
      <c r="A14" s="62" t="str">
        <f>IF($AI$8&lt;&gt;"",IF(Anagrafica!A101&lt;&gt;"",Anagrafica!A101,""),"")</f>
        <v/>
      </c>
      <c r="B14" s="374" t="str">
        <f>IF(A14&lt;&gt;"",IF(Anagrafica!B101&lt;&gt;"",Anagrafica!B101,""),"")</f>
        <v/>
      </c>
      <c r="C14" s="374"/>
      <c r="D14" s="374"/>
      <c r="E14" s="374"/>
      <c r="F14" s="374"/>
      <c r="G14" s="374"/>
      <c r="H14" s="374"/>
      <c r="I14" s="374"/>
      <c r="J14" s="374"/>
      <c r="K14" s="374"/>
      <c r="L14" s="374"/>
      <c r="M14" s="374"/>
      <c r="N14" s="374"/>
      <c r="O14" s="374"/>
      <c r="P14" s="374"/>
      <c r="Q14" s="374"/>
      <c r="R14" s="374"/>
      <c r="S14" s="376"/>
      <c r="T14" s="401" t="str">
        <f t="shared" si="1"/>
        <v/>
      </c>
      <c r="U14" s="402"/>
      <c r="V14" s="402"/>
      <c r="W14" s="402"/>
      <c r="X14" s="401" t="str">
        <f>IF(T14&lt;&gt;"",ROUND(T14/COUNTA(Anagrafica!$B$89:$C$93),3),"")</f>
        <v/>
      </c>
      <c r="Y14" s="402"/>
      <c r="Z14" s="402"/>
      <c r="AA14" s="403"/>
      <c r="AB14" s="401" t="str">
        <f t="shared" si="2"/>
        <v/>
      </c>
      <c r="AC14" s="402"/>
      <c r="AD14" s="402"/>
      <c r="AE14" s="403"/>
      <c r="AF14" s="96"/>
      <c r="AG14" s="96"/>
      <c r="AH14" s="97"/>
      <c r="AI14" s="86" t="str">
        <f t="shared" si="0"/>
        <v/>
      </c>
    </row>
    <row r="15" spans="1:35" ht="16.5" x14ac:dyDescent="0.3">
      <c r="A15" s="62" t="str">
        <f>IF($AI$8&lt;&gt;"",IF(Anagrafica!A102&lt;&gt;"",Anagrafica!A102,""),"")</f>
        <v/>
      </c>
      <c r="B15" s="374" t="str">
        <f>IF(A15&lt;&gt;"",IF(Anagrafica!B102&lt;&gt;"",Anagrafica!B102,""),"")</f>
        <v/>
      </c>
      <c r="C15" s="374"/>
      <c r="D15" s="374"/>
      <c r="E15" s="374"/>
      <c r="F15" s="374"/>
      <c r="G15" s="374"/>
      <c r="H15" s="374"/>
      <c r="I15" s="374"/>
      <c r="J15" s="374"/>
      <c r="K15" s="374"/>
      <c r="L15" s="374"/>
      <c r="M15" s="374"/>
      <c r="N15" s="374"/>
      <c r="O15" s="374"/>
      <c r="P15" s="374"/>
      <c r="Q15" s="374"/>
      <c r="R15" s="374"/>
      <c r="S15" s="376"/>
      <c r="T15" s="401" t="str">
        <f t="shared" si="1"/>
        <v/>
      </c>
      <c r="U15" s="402"/>
      <c r="V15" s="402"/>
      <c r="W15" s="402"/>
      <c r="X15" s="401" t="str">
        <f>IF(T15&lt;&gt;"",ROUND(T15/COUNTA(Anagrafica!$B$89:$C$93),3),"")</f>
        <v/>
      </c>
      <c r="Y15" s="402"/>
      <c r="Z15" s="402"/>
      <c r="AA15" s="403"/>
      <c r="AB15" s="401" t="str">
        <f t="shared" si="2"/>
        <v/>
      </c>
      <c r="AC15" s="402"/>
      <c r="AD15" s="402"/>
      <c r="AE15" s="403"/>
      <c r="AF15" s="96"/>
      <c r="AG15" s="96"/>
      <c r="AH15" s="97"/>
      <c r="AI15" s="86" t="str">
        <f t="shared" si="0"/>
        <v/>
      </c>
    </row>
    <row r="16" spans="1:35" ht="16.5" x14ac:dyDescent="0.3">
      <c r="A16" s="62" t="str">
        <f>IF($AI$8&lt;&gt;"",IF(Anagrafica!A103&lt;&gt;"",Anagrafica!A103,""),"")</f>
        <v/>
      </c>
      <c r="B16" s="374" t="str">
        <f>IF(A16&lt;&gt;"",IF(Anagrafica!B103&lt;&gt;"",Anagrafica!B103,""),"")</f>
        <v/>
      </c>
      <c r="C16" s="374"/>
      <c r="D16" s="374"/>
      <c r="E16" s="374"/>
      <c r="F16" s="374"/>
      <c r="G16" s="374"/>
      <c r="H16" s="374"/>
      <c r="I16" s="374"/>
      <c r="J16" s="374"/>
      <c r="K16" s="374"/>
      <c r="L16" s="374"/>
      <c r="M16" s="374"/>
      <c r="N16" s="374"/>
      <c r="O16" s="374"/>
      <c r="P16" s="374"/>
      <c r="Q16" s="374"/>
      <c r="R16" s="374"/>
      <c r="S16" s="376"/>
      <c r="T16" s="401" t="str">
        <f t="shared" si="1"/>
        <v/>
      </c>
      <c r="U16" s="402"/>
      <c r="V16" s="402"/>
      <c r="W16" s="402"/>
      <c r="X16" s="401" t="str">
        <f>IF(T16&lt;&gt;"",ROUND(T16/COUNTA(Anagrafica!$B$89:$C$93),3),"")</f>
        <v/>
      </c>
      <c r="Y16" s="402"/>
      <c r="Z16" s="402"/>
      <c r="AA16" s="403"/>
      <c r="AB16" s="401" t="str">
        <f t="shared" si="2"/>
        <v/>
      </c>
      <c r="AC16" s="402"/>
      <c r="AD16" s="402"/>
      <c r="AE16" s="403"/>
      <c r="AF16" s="96"/>
      <c r="AG16" s="96"/>
      <c r="AH16" s="97"/>
      <c r="AI16" s="86" t="str">
        <f t="shared" si="0"/>
        <v/>
      </c>
    </row>
    <row r="17" spans="1:35" ht="16.5" x14ac:dyDescent="0.3">
      <c r="A17" s="62" t="str">
        <f>IF($AI$8&lt;&gt;"",IF(Anagrafica!A104&lt;&gt;"",Anagrafica!A104,""),"")</f>
        <v/>
      </c>
      <c r="B17" s="374" t="str">
        <f>IF(A17&lt;&gt;"",IF(Anagrafica!B104&lt;&gt;"",Anagrafica!B104,""),"")</f>
        <v/>
      </c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4"/>
      <c r="N17" s="374"/>
      <c r="O17" s="374"/>
      <c r="P17" s="374"/>
      <c r="Q17" s="374"/>
      <c r="R17" s="374"/>
      <c r="S17" s="376"/>
      <c r="T17" s="401" t="str">
        <f t="shared" si="1"/>
        <v/>
      </c>
      <c r="U17" s="402"/>
      <c r="V17" s="402"/>
      <c r="W17" s="402"/>
      <c r="X17" s="401" t="str">
        <f>IF(T17&lt;&gt;"",ROUND(T17/COUNTA(Anagrafica!$B$89:$C$93),3),"")</f>
        <v/>
      </c>
      <c r="Y17" s="402"/>
      <c r="Z17" s="402"/>
      <c r="AA17" s="403"/>
      <c r="AB17" s="401" t="str">
        <f t="shared" si="2"/>
        <v/>
      </c>
      <c r="AC17" s="402"/>
      <c r="AD17" s="402"/>
      <c r="AE17" s="403"/>
      <c r="AF17" s="96"/>
      <c r="AG17" s="96"/>
      <c r="AH17" s="97"/>
      <c r="AI17" s="86" t="str">
        <f t="shared" si="0"/>
        <v/>
      </c>
    </row>
    <row r="18" spans="1:35" ht="16.5" x14ac:dyDescent="0.3">
      <c r="A18" s="62" t="str">
        <f>IF($AI$8&lt;&gt;"",IF(Anagrafica!A105&lt;&gt;"",Anagrafica!A105,""),"")</f>
        <v/>
      </c>
      <c r="B18" s="374" t="str">
        <f>IF(A18&lt;&gt;"",IF(Anagrafica!B105&lt;&gt;"",Anagrafica!B105,""),"")</f>
        <v/>
      </c>
      <c r="C18" s="374"/>
      <c r="D18" s="374"/>
      <c r="E18" s="374"/>
      <c r="F18" s="374"/>
      <c r="G18" s="374"/>
      <c r="H18" s="374"/>
      <c r="I18" s="374"/>
      <c r="J18" s="374"/>
      <c r="K18" s="374"/>
      <c r="L18" s="374"/>
      <c r="M18" s="374"/>
      <c r="N18" s="374"/>
      <c r="O18" s="374"/>
      <c r="P18" s="374"/>
      <c r="Q18" s="374"/>
      <c r="R18" s="374"/>
      <c r="S18" s="376"/>
      <c r="T18" s="401" t="str">
        <f t="shared" si="1"/>
        <v/>
      </c>
      <c r="U18" s="402"/>
      <c r="V18" s="402"/>
      <c r="W18" s="402"/>
      <c r="X18" s="401" t="str">
        <f>IF(T18&lt;&gt;"",ROUND(T18/COUNTA(Anagrafica!$B$89:$C$93),3),"")</f>
        <v/>
      </c>
      <c r="Y18" s="402"/>
      <c r="Z18" s="402"/>
      <c r="AA18" s="403"/>
      <c r="AB18" s="401" t="str">
        <f t="shared" si="2"/>
        <v/>
      </c>
      <c r="AC18" s="402"/>
      <c r="AD18" s="402"/>
      <c r="AE18" s="403"/>
      <c r="AF18" s="96"/>
      <c r="AG18" s="96"/>
      <c r="AH18" s="97"/>
      <c r="AI18" s="86" t="str">
        <f t="shared" si="0"/>
        <v/>
      </c>
    </row>
    <row r="19" spans="1:35" ht="16.5" x14ac:dyDescent="0.3">
      <c r="A19" s="62" t="str">
        <f>IF($AI$8&lt;&gt;"",IF(Anagrafica!A106&lt;&gt;"",Anagrafica!A106,""),"")</f>
        <v/>
      </c>
      <c r="B19" s="374" t="str">
        <f>IF(A19&lt;&gt;"",IF(Anagrafica!B106&lt;&gt;"",Anagrafica!B106,""),"")</f>
        <v/>
      </c>
      <c r="C19" s="374"/>
      <c r="D19" s="374"/>
      <c r="E19" s="374"/>
      <c r="F19" s="374"/>
      <c r="G19" s="374"/>
      <c r="H19" s="374"/>
      <c r="I19" s="374"/>
      <c r="J19" s="374"/>
      <c r="K19" s="374"/>
      <c r="L19" s="374"/>
      <c r="M19" s="374"/>
      <c r="N19" s="374"/>
      <c r="O19" s="374"/>
      <c r="P19" s="374"/>
      <c r="Q19" s="374"/>
      <c r="R19" s="374"/>
      <c r="S19" s="376"/>
      <c r="T19" s="401" t="str">
        <f t="shared" si="1"/>
        <v/>
      </c>
      <c r="U19" s="402"/>
      <c r="V19" s="402"/>
      <c r="W19" s="402"/>
      <c r="X19" s="401" t="str">
        <f>IF(T19&lt;&gt;"",ROUND(T19/COUNTA(Anagrafica!$B$89:$C$93),3),"")</f>
        <v/>
      </c>
      <c r="Y19" s="402"/>
      <c r="Z19" s="402"/>
      <c r="AA19" s="403"/>
      <c r="AB19" s="401" t="str">
        <f t="shared" si="2"/>
        <v/>
      </c>
      <c r="AC19" s="402"/>
      <c r="AD19" s="402"/>
      <c r="AE19" s="403"/>
      <c r="AF19" s="96"/>
      <c r="AG19" s="96"/>
      <c r="AH19" s="97"/>
      <c r="AI19" s="86" t="str">
        <f t="shared" si="0"/>
        <v/>
      </c>
    </row>
    <row r="20" spans="1:35" ht="16.5" x14ac:dyDescent="0.3">
      <c r="A20" s="62" t="str">
        <f>IF($AI$8&lt;&gt;"",IF(Anagrafica!A107&lt;&gt;"",Anagrafica!A107,""),"")</f>
        <v/>
      </c>
      <c r="B20" s="374" t="str">
        <f>IF(A20&lt;&gt;"",IF(Anagrafica!B107&lt;&gt;"",Anagrafica!B107,""),"")</f>
        <v/>
      </c>
      <c r="C20" s="374"/>
      <c r="D20" s="374"/>
      <c r="E20" s="374"/>
      <c r="F20" s="374"/>
      <c r="G20" s="374"/>
      <c r="H20" s="374"/>
      <c r="I20" s="374"/>
      <c r="J20" s="374"/>
      <c r="K20" s="374"/>
      <c r="L20" s="374"/>
      <c r="M20" s="374"/>
      <c r="N20" s="374"/>
      <c r="O20" s="374"/>
      <c r="P20" s="374"/>
      <c r="Q20" s="374"/>
      <c r="R20" s="374"/>
      <c r="S20" s="376"/>
      <c r="T20" s="401" t="str">
        <f t="shared" si="1"/>
        <v/>
      </c>
      <c r="U20" s="402"/>
      <c r="V20" s="402"/>
      <c r="W20" s="402"/>
      <c r="X20" s="401" t="str">
        <f>IF(T20&lt;&gt;"",ROUND(T20/COUNTA(Anagrafica!$B$89:$C$93),3),"")</f>
        <v/>
      </c>
      <c r="Y20" s="402"/>
      <c r="Z20" s="402"/>
      <c r="AA20" s="403"/>
      <c r="AB20" s="401" t="str">
        <f t="shared" si="2"/>
        <v/>
      </c>
      <c r="AC20" s="402"/>
      <c r="AD20" s="402"/>
      <c r="AE20" s="403"/>
      <c r="AF20" s="96"/>
      <c r="AG20" s="96"/>
      <c r="AH20" s="97"/>
      <c r="AI20" s="86" t="str">
        <f t="shared" si="0"/>
        <v/>
      </c>
    </row>
    <row r="21" spans="1:35" ht="16.5" x14ac:dyDescent="0.3">
      <c r="A21" s="62" t="str">
        <f>IF($AI$8&lt;&gt;"",IF(Anagrafica!A108&lt;&gt;"",Anagrafica!A108,""),"")</f>
        <v/>
      </c>
      <c r="B21" s="374" t="str">
        <f>IF(A21&lt;&gt;"",IF(Anagrafica!B108&lt;&gt;"",Anagrafica!B108,""),"")</f>
        <v/>
      </c>
      <c r="C21" s="374"/>
      <c r="D21" s="374"/>
      <c r="E21" s="374"/>
      <c r="F21" s="374"/>
      <c r="G21" s="374"/>
      <c r="H21" s="374"/>
      <c r="I21" s="374"/>
      <c r="J21" s="374"/>
      <c r="K21" s="374"/>
      <c r="L21" s="374"/>
      <c r="M21" s="374"/>
      <c r="N21" s="374"/>
      <c r="O21" s="374"/>
      <c r="P21" s="374"/>
      <c r="Q21" s="374"/>
      <c r="R21" s="374"/>
      <c r="S21" s="376"/>
      <c r="T21" s="401" t="str">
        <f t="shared" si="1"/>
        <v/>
      </c>
      <c r="U21" s="402"/>
      <c r="V21" s="402"/>
      <c r="W21" s="402"/>
      <c r="X21" s="401" t="str">
        <f>IF(T21&lt;&gt;"",ROUND(T21/COUNTA(Anagrafica!$B$89:$C$93),3),"")</f>
        <v/>
      </c>
      <c r="Y21" s="402"/>
      <c r="Z21" s="402"/>
      <c r="AA21" s="403"/>
      <c r="AB21" s="401" t="str">
        <f t="shared" si="2"/>
        <v/>
      </c>
      <c r="AC21" s="402"/>
      <c r="AD21" s="402"/>
      <c r="AE21" s="403"/>
      <c r="AF21" s="96"/>
      <c r="AG21" s="96"/>
      <c r="AH21" s="97"/>
      <c r="AI21" s="86" t="str">
        <f t="shared" si="0"/>
        <v/>
      </c>
    </row>
    <row r="22" spans="1:35" ht="16.5" x14ac:dyDescent="0.3">
      <c r="A22" s="62" t="str">
        <f>IF($AI$8&lt;&gt;"",IF(Anagrafica!A109&lt;&gt;"",Anagrafica!A109,""),"")</f>
        <v/>
      </c>
      <c r="B22" s="374" t="str">
        <f>IF(A22&lt;&gt;"",IF(Anagrafica!B109&lt;&gt;"",Anagrafica!B109,""),"")</f>
        <v/>
      </c>
      <c r="C22" s="374"/>
      <c r="D22" s="374"/>
      <c r="E22" s="374"/>
      <c r="F22" s="374"/>
      <c r="G22" s="374"/>
      <c r="H22" s="374"/>
      <c r="I22" s="374"/>
      <c r="J22" s="374"/>
      <c r="K22" s="374"/>
      <c r="L22" s="374"/>
      <c r="M22" s="374"/>
      <c r="N22" s="374"/>
      <c r="O22" s="374"/>
      <c r="P22" s="374"/>
      <c r="Q22" s="374"/>
      <c r="R22" s="374"/>
      <c r="S22" s="376"/>
      <c r="T22" s="401" t="str">
        <f t="shared" si="1"/>
        <v/>
      </c>
      <c r="U22" s="402"/>
      <c r="V22" s="402"/>
      <c r="W22" s="402"/>
      <c r="X22" s="401" t="str">
        <f>IF(T22&lt;&gt;"",ROUND(T22/COUNTA(Anagrafica!$B$89:$C$93),3),"")</f>
        <v/>
      </c>
      <c r="Y22" s="402"/>
      <c r="Z22" s="402"/>
      <c r="AA22" s="403"/>
      <c r="AB22" s="401" t="str">
        <f t="shared" si="2"/>
        <v/>
      </c>
      <c r="AC22" s="402"/>
      <c r="AD22" s="402"/>
      <c r="AE22" s="403"/>
      <c r="AF22" s="96"/>
      <c r="AG22" s="96"/>
      <c r="AH22" s="97"/>
      <c r="AI22" s="86" t="str">
        <f t="shared" si="0"/>
        <v/>
      </c>
    </row>
    <row r="23" spans="1:35" ht="16.5" x14ac:dyDescent="0.3">
      <c r="A23" s="62" t="str">
        <f>IF($AI$8&lt;&gt;"",IF(Anagrafica!A110&lt;&gt;"",Anagrafica!A110,""),"")</f>
        <v/>
      </c>
      <c r="B23" s="374" t="str">
        <f>IF(A23&lt;&gt;"",IF(Anagrafica!B110&lt;&gt;"",Anagrafica!B110,""),"")</f>
        <v/>
      </c>
      <c r="C23" s="374"/>
      <c r="D23" s="374"/>
      <c r="E23" s="374"/>
      <c r="F23" s="374"/>
      <c r="G23" s="374"/>
      <c r="H23" s="374"/>
      <c r="I23" s="374"/>
      <c r="J23" s="374"/>
      <c r="K23" s="374"/>
      <c r="L23" s="374"/>
      <c r="M23" s="374"/>
      <c r="N23" s="374"/>
      <c r="O23" s="374"/>
      <c r="P23" s="374"/>
      <c r="Q23" s="374"/>
      <c r="R23" s="374"/>
      <c r="S23" s="376"/>
      <c r="T23" s="401" t="str">
        <f t="shared" si="1"/>
        <v/>
      </c>
      <c r="U23" s="402"/>
      <c r="V23" s="402"/>
      <c r="W23" s="402"/>
      <c r="X23" s="401" t="str">
        <f>IF(T23&lt;&gt;"",ROUND(T23/COUNTA(Anagrafica!$B$89:$C$93),3),"")</f>
        <v/>
      </c>
      <c r="Y23" s="402"/>
      <c r="Z23" s="402"/>
      <c r="AA23" s="403"/>
      <c r="AB23" s="401" t="str">
        <f t="shared" si="2"/>
        <v/>
      </c>
      <c r="AC23" s="402"/>
      <c r="AD23" s="402"/>
      <c r="AE23" s="403"/>
      <c r="AF23" s="96"/>
      <c r="AG23" s="96"/>
      <c r="AH23" s="97"/>
      <c r="AI23" s="86" t="str">
        <f t="shared" si="0"/>
        <v/>
      </c>
    </row>
    <row r="24" spans="1:35" ht="16.5" x14ac:dyDescent="0.3">
      <c r="A24" s="62" t="str">
        <f>IF($AI$8&lt;&gt;"",IF(Anagrafica!A111&lt;&gt;"",Anagrafica!A111,""),"")</f>
        <v/>
      </c>
      <c r="B24" s="374" t="str">
        <f>IF(A24&lt;&gt;"",IF(Anagrafica!B111&lt;&gt;"",Anagrafica!B111,""),"")</f>
        <v/>
      </c>
      <c r="C24" s="374"/>
      <c r="D24" s="374"/>
      <c r="E24" s="374"/>
      <c r="F24" s="374"/>
      <c r="G24" s="374"/>
      <c r="H24" s="374"/>
      <c r="I24" s="374"/>
      <c r="J24" s="374"/>
      <c r="K24" s="374"/>
      <c r="L24" s="374"/>
      <c r="M24" s="374"/>
      <c r="N24" s="374"/>
      <c r="O24" s="374"/>
      <c r="P24" s="374"/>
      <c r="Q24" s="374"/>
      <c r="R24" s="374"/>
      <c r="S24" s="376"/>
      <c r="T24" s="401" t="str">
        <f t="shared" si="1"/>
        <v/>
      </c>
      <c r="U24" s="402"/>
      <c r="V24" s="402"/>
      <c r="W24" s="402"/>
      <c r="X24" s="401" t="str">
        <f>IF(T24&lt;&gt;"",ROUND(T24/COUNTA(Anagrafica!$B$89:$C$93),3),"")</f>
        <v/>
      </c>
      <c r="Y24" s="402"/>
      <c r="Z24" s="402"/>
      <c r="AA24" s="403"/>
      <c r="AB24" s="401" t="str">
        <f t="shared" si="2"/>
        <v/>
      </c>
      <c r="AC24" s="402"/>
      <c r="AD24" s="402"/>
      <c r="AE24" s="403"/>
      <c r="AF24" s="96"/>
      <c r="AG24" s="96"/>
      <c r="AH24" s="97"/>
      <c r="AI24" s="86" t="str">
        <f t="shared" si="0"/>
        <v/>
      </c>
    </row>
    <row r="25" spans="1:35" ht="16.5" x14ac:dyDescent="0.3">
      <c r="A25" s="62" t="str">
        <f>IF($AI$8&lt;&gt;"",IF(Anagrafica!A112&lt;&gt;"",Anagrafica!A112,""),"")</f>
        <v/>
      </c>
      <c r="B25" s="374" t="str">
        <f>IF(A25&lt;&gt;"",IF(Anagrafica!B112&lt;&gt;"",Anagrafica!B112,""),"")</f>
        <v/>
      </c>
      <c r="C25" s="374"/>
      <c r="D25" s="374"/>
      <c r="E25" s="374"/>
      <c r="F25" s="374"/>
      <c r="G25" s="374"/>
      <c r="H25" s="374"/>
      <c r="I25" s="374"/>
      <c r="J25" s="374"/>
      <c r="K25" s="374"/>
      <c r="L25" s="374"/>
      <c r="M25" s="374"/>
      <c r="N25" s="374"/>
      <c r="O25" s="374"/>
      <c r="P25" s="374"/>
      <c r="Q25" s="374"/>
      <c r="R25" s="374"/>
      <c r="S25" s="376"/>
      <c r="T25" s="401" t="str">
        <f t="shared" si="1"/>
        <v/>
      </c>
      <c r="U25" s="402"/>
      <c r="V25" s="402"/>
      <c r="W25" s="402"/>
      <c r="X25" s="401" t="str">
        <f>IF(T25&lt;&gt;"",ROUND(T25/COUNTA(Anagrafica!$B$89:$C$93),3),"")</f>
        <v/>
      </c>
      <c r="Y25" s="402"/>
      <c r="Z25" s="402"/>
      <c r="AA25" s="403"/>
      <c r="AB25" s="401" t="str">
        <f t="shared" si="2"/>
        <v/>
      </c>
      <c r="AC25" s="402"/>
      <c r="AD25" s="402"/>
      <c r="AE25" s="403"/>
      <c r="AF25" s="96"/>
      <c r="AG25" s="96"/>
      <c r="AH25" s="97"/>
      <c r="AI25" s="86" t="str">
        <f t="shared" si="0"/>
        <v/>
      </c>
    </row>
    <row r="26" spans="1:35" ht="16.5" x14ac:dyDescent="0.3">
      <c r="A26" s="63" t="str">
        <f>IF($AI$8&lt;&gt;"",IF(Anagrafica!A113&lt;&gt;"",Anagrafica!A113,""),"")</f>
        <v/>
      </c>
      <c r="B26" s="379" t="str">
        <f>IF(A26&lt;&gt;"",IF(Anagrafica!B113&lt;&gt;"",Anagrafica!B113,""),"")</f>
        <v/>
      </c>
      <c r="C26" s="379"/>
      <c r="D26" s="379"/>
      <c r="E26" s="379"/>
      <c r="F26" s="379"/>
      <c r="G26" s="379"/>
      <c r="H26" s="379"/>
      <c r="I26" s="379"/>
      <c r="J26" s="379"/>
      <c r="K26" s="379"/>
      <c r="L26" s="379"/>
      <c r="M26" s="379"/>
      <c r="N26" s="379"/>
      <c r="O26" s="379"/>
      <c r="P26" s="379"/>
      <c r="Q26" s="379"/>
      <c r="R26" s="379"/>
      <c r="S26" s="380"/>
      <c r="T26" s="407" t="str">
        <f t="shared" si="1"/>
        <v/>
      </c>
      <c r="U26" s="408"/>
      <c r="V26" s="408"/>
      <c r="W26" s="408"/>
      <c r="X26" s="404" t="str">
        <f>IF(T26&lt;&gt;"",ROUND(T26/COUNTA(Anagrafica!$B$89:$C$93),3),"")</f>
        <v/>
      </c>
      <c r="Y26" s="405"/>
      <c r="Z26" s="405"/>
      <c r="AA26" s="406"/>
      <c r="AB26" s="404" t="str">
        <f t="shared" si="2"/>
        <v/>
      </c>
      <c r="AC26" s="405"/>
      <c r="AD26" s="405"/>
      <c r="AE26" s="406"/>
      <c r="AF26" s="96"/>
      <c r="AG26" s="96"/>
      <c r="AH26" s="97"/>
      <c r="AI26" s="87" t="str">
        <f t="shared" si="0"/>
        <v/>
      </c>
    </row>
    <row r="27" spans="1:35" x14ac:dyDescent="0.2">
      <c r="A27" s="42"/>
      <c r="B27" s="42"/>
      <c r="C27" s="9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378"/>
      <c r="Q27" s="378"/>
      <c r="R27" s="378"/>
      <c r="S27" s="378"/>
      <c r="T27" s="400"/>
      <c r="U27" s="400"/>
      <c r="V27" s="400"/>
      <c r="W27" s="400"/>
      <c r="X27" s="42"/>
      <c r="Y27" s="42"/>
      <c r="Z27" s="42"/>
      <c r="AA27" s="42"/>
      <c r="AB27" s="26"/>
      <c r="AC27" s="26"/>
      <c r="AD27" s="26"/>
      <c r="AE27" s="26"/>
      <c r="AF27" s="104"/>
      <c r="AG27" s="104"/>
      <c r="AH27" s="103"/>
      <c r="AI27" s="42"/>
    </row>
    <row r="29" spans="1:35" ht="18.75" x14ac:dyDescent="0.3">
      <c r="A29" s="19" t="str">
        <f>IF(Anagrafica!A89&lt;&gt;"",Anagrafica!A89&amp;" - "&amp;Anagrafica!B89,"")</f>
        <v>1 - Commissario 1</v>
      </c>
      <c r="B29" s="20"/>
      <c r="D29" s="1"/>
    </row>
    <row r="30" spans="1:35" s="5" customFormat="1" ht="13.5" customHeight="1" x14ac:dyDescent="0.2">
      <c r="A30" s="4" t="s">
        <v>10</v>
      </c>
      <c r="C30" s="60" t="str">
        <f>$A$13</f>
        <v/>
      </c>
      <c r="E30" s="60" t="str">
        <f>+$A$14</f>
        <v/>
      </c>
      <c r="G30" s="60" t="str">
        <f>+$A$15</f>
        <v/>
      </c>
      <c r="I30" s="60" t="str">
        <f>+$A$16</f>
        <v/>
      </c>
      <c r="K30" s="60" t="str">
        <f>+$A$17</f>
        <v/>
      </c>
      <c r="M30" s="60" t="str">
        <f>+$A$18</f>
        <v/>
      </c>
      <c r="O30" s="60" t="str">
        <f>+$A$19</f>
        <v/>
      </c>
      <c r="Q30" s="60" t="str">
        <f>+$A$20</f>
        <v/>
      </c>
      <c r="S30" s="60" t="str">
        <f>+$A$21</f>
        <v/>
      </c>
      <c r="U30" s="60" t="str">
        <f>+$A$22</f>
        <v/>
      </c>
      <c r="W30" s="60" t="str">
        <f>+$A$23</f>
        <v/>
      </c>
      <c r="Y30" s="60" t="str">
        <f>+$A$24</f>
        <v/>
      </c>
      <c r="AA30" s="60" t="str">
        <f>+$A$25</f>
        <v/>
      </c>
      <c r="AC30" s="60" t="str">
        <f>+$A$26</f>
        <v/>
      </c>
      <c r="AE30" s="26"/>
      <c r="AG30" s="4" t="s">
        <v>10</v>
      </c>
      <c r="AH30" s="5" t="s">
        <v>1</v>
      </c>
      <c r="AI30" s="5" t="s">
        <v>0</v>
      </c>
    </row>
    <row r="31" spans="1:35" ht="13.5" x14ac:dyDescent="0.25">
      <c r="A31" s="59" t="str">
        <f>+$A$12</f>
        <v/>
      </c>
      <c r="B31" s="22"/>
      <c r="C31" s="23"/>
      <c r="D31" s="22"/>
      <c r="E31" s="23"/>
      <c r="F31" s="22"/>
      <c r="G31" s="23"/>
      <c r="H31" s="22"/>
      <c r="I31" s="23"/>
      <c r="J31" s="22"/>
      <c r="K31" s="23"/>
      <c r="L31" s="22"/>
      <c r="M31" s="23"/>
      <c r="N31" s="22"/>
      <c r="O31" s="23"/>
      <c r="P31" s="22"/>
      <c r="Q31" s="23"/>
      <c r="R31" s="22"/>
      <c r="S31" s="23"/>
      <c r="T31" s="22"/>
      <c r="U31" s="23"/>
      <c r="V31" s="22"/>
      <c r="W31" s="23"/>
      <c r="X31" s="22"/>
      <c r="Y31" s="23"/>
      <c r="Z31" s="22"/>
      <c r="AA31" s="23"/>
      <c r="AB31" s="22"/>
      <c r="AC31" s="23"/>
      <c r="AE31" s="29" t="str">
        <f t="shared" ref="AE31:AE44" si="3">IF(OR(A31="",AND(A31&lt;&gt;"",A32="")),"",SUM(B31,D31,F31,H31,J31,L31,N31,P31,R31,T31,V31,X31,Z31,AB31))</f>
        <v/>
      </c>
      <c r="AG31" s="6" t="str">
        <f>+$A$12</f>
        <v/>
      </c>
      <c r="AH31" s="6" t="str">
        <f>IF(A31&lt;&gt;"",AE31,"")</f>
        <v/>
      </c>
      <c r="AI31" s="105" t="str">
        <f>IF(AH31="","",IF(AH31&gt;0,ROUND(AH31/LARGE(AH31:AH45,1),3),0))</f>
        <v/>
      </c>
    </row>
    <row r="32" spans="1:35" ht="13.5" x14ac:dyDescent="0.25">
      <c r="A32" s="59" t="str">
        <f>+$A$13</f>
        <v/>
      </c>
      <c r="B32" s="24"/>
      <c r="C32" s="24"/>
      <c r="D32" s="22"/>
      <c r="E32" s="23"/>
      <c r="F32" s="22"/>
      <c r="G32" s="23"/>
      <c r="H32" s="22"/>
      <c r="I32" s="23"/>
      <c r="J32" s="22"/>
      <c r="K32" s="23"/>
      <c r="L32" s="22"/>
      <c r="M32" s="23"/>
      <c r="N32" s="22"/>
      <c r="O32" s="23"/>
      <c r="P32" s="22"/>
      <c r="Q32" s="23"/>
      <c r="R32" s="22"/>
      <c r="S32" s="23"/>
      <c r="T32" s="22"/>
      <c r="U32" s="23"/>
      <c r="V32" s="22"/>
      <c r="W32" s="23"/>
      <c r="X32" s="22"/>
      <c r="Y32" s="23"/>
      <c r="Z32" s="22"/>
      <c r="AA32" s="23"/>
      <c r="AB32" s="22"/>
      <c r="AC32" s="23"/>
      <c r="AE32" s="29" t="str">
        <f t="shared" si="3"/>
        <v/>
      </c>
      <c r="AG32" s="7" t="str">
        <f>+$A$13</f>
        <v/>
      </c>
      <c r="AH32" s="7" t="str">
        <f>IF(A32&lt;&gt;"",IF(AE32&lt;&gt;"",AE32,0)+IF(C46&lt;&gt;"",C46,0),"")</f>
        <v/>
      </c>
      <c r="AI32" s="106" t="str">
        <f>IF(AH32="","",IF(AH32&gt;0,ROUND(AH32/LARGE(AH31:AH45,1),3),0))</f>
        <v/>
      </c>
    </row>
    <row r="33" spans="1:35" ht="13.5" x14ac:dyDescent="0.25">
      <c r="A33" s="59" t="str">
        <f>+$A$14</f>
        <v/>
      </c>
      <c r="B33" s="24"/>
      <c r="C33" s="24"/>
      <c r="D33" s="24"/>
      <c r="E33" s="24"/>
      <c r="F33" s="22"/>
      <c r="G33" s="23"/>
      <c r="H33" s="22"/>
      <c r="I33" s="23"/>
      <c r="J33" s="22"/>
      <c r="K33" s="23"/>
      <c r="L33" s="22"/>
      <c r="M33" s="23"/>
      <c r="N33" s="22"/>
      <c r="O33" s="23"/>
      <c r="P33" s="22"/>
      <c r="Q33" s="23"/>
      <c r="R33" s="22"/>
      <c r="S33" s="23"/>
      <c r="T33" s="22"/>
      <c r="U33" s="23"/>
      <c r="V33" s="22"/>
      <c r="W33" s="23"/>
      <c r="X33" s="22"/>
      <c r="Y33" s="23"/>
      <c r="Z33" s="22"/>
      <c r="AA33" s="23"/>
      <c r="AB33" s="22"/>
      <c r="AC33" s="23"/>
      <c r="AE33" s="29" t="str">
        <f t="shared" si="3"/>
        <v/>
      </c>
      <c r="AG33" s="7" t="str">
        <f>+$A$14</f>
        <v/>
      </c>
      <c r="AH33" s="7" t="str">
        <f>IF(A33&lt;&gt;"",IF(AE33&lt;&gt;"",AE33,0)+IF(E46&lt;&gt;"",E46,0),"")</f>
        <v/>
      </c>
      <c r="AI33" s="106" t="str">
        <f>IF(AH33="","",IF(AH33&gt;0,ROUND(AH33/LARGE(AH31:AH45,1),3),0))</f>
        <v/>
      </c>
    </row>
    <row r="34" spans="1:35" ht="13.5" x14ac:dyDescent="0.25">
      <c r="A34" s="59" t="str">
        <f>+$A$15</f>
        <v/>
      </c>
      <c r="B34" s="24"/>
      <c r="C34" s="24"/>
      <c r="D34" s="24"/>
      <c r="E34" s="24"/>
      <c r="F34" s="24"/>
      <c r="G34" s="24"/>
      <c r="H34" s="22"/>
      <c r="I34" s="23"/>
      <c r="J34" s="22"/>
      <c r="K34" s="23"/>
      <c r="L34" s="22"/>
      <c r="M34" s="23"/>
      <c r="N34" s="22"/>
      <c r="O34" s="23"/>
      <c r="P34" s="22"/>
      <c r="Q34" s="23"/>
      <c r="R34" s="22"/>
      <c r="S34" s="23"/>
      <c r="T34" s="22"/>
      <c r="U34" s="23"/>
      <c r="V34" s="22"/>
      <c r="W34" s="23"/>
      <c r="X34" s="22"/>
      <c r="Y34" s="23"/>
      <c r="Z34" s="22"/>
      <c r="AA34" s="23"/>
      <c r="AB34" s="22"/>
      <c r="AC34" s="23"/>
      <c r="AE34" s="29" t="str">
        <f t="shared" si="3"/>
        <v/>
      </c>
      <c r="AG34" s="7" t="str">
        <f>+$A$15</f>
        <v/>
      </c>
      <c r="AH34" s="7" t="str">
        <f>IF(A34&lt;&gt;"",IF(AE34&lt;&gt;"",AE34,0)+IF(G46&lt;&gt;"",G46,0),"")</f>
        <v/>
      </c>
      <c r="AI34" s="106" t="str">
        <f>IF(AH34="","",IF(AH34&gt;0,ROUND(AH34/LARGE(AH31:AH45,1),3),0))</f>
        <v/>
      </c>
    </row>
    <row r="35" spans="1:35" ht="13.5" x14ac:dyDescent="0.25">
      <c r="A35" s="59" t="str">
        <f>+$A$16</f>
        <v/>
      </c>
      <c r="B35" s="24"/>
      <c r="C35" s="24"/>
      <c r="D35" s="24"/>
      <c r="E35" s="24"/>
      <c r="F35" s="24"/>
      <c r="G35" s="24"/>
      <c r="H35" s="24"/>
      <c r="I35" s="24"/>
      <c r="J35" s="22"/>
      <c r="K35" s="23"/>
      <c r="L35" s="22"/>
      <c r="M35" s="23"/>
      <c r="N35" s="22"/>
      <c r="O35" s="23"/>
      <c r="P35" s="22"/>
      <c r="Q35" s="23"/>
      <c r="R35" s="22"/>
      <c r="S35" s="23"/>
      <c r="T35" s="22"/>
      <c r="U35" s="23"/>
      <c r="V35" s="22"/>
      <c r="W35" s="23"/>
      <c r="X35" s="22"/>
      <c r="Y35" s="23"/>
      <c r="Z35" s="22"/>
      <c r="AA35" s="23"/>
      <c r="AB35" s="22"/>
      <c r="AC35" s="23"/>
      <c r="AE35" s="29" t="str">
        <f t="shared" si="3"/>
        <v/>
      </c>
      <c r="AG35" s="7" t="str">
        <f>+$A$16</f>
        <v/>
      </c>
      <c r="AH35" s="7" t="str">
        <f>IF(A35&lt;&gt;"",IF(AE35&lt;&gt;"",AE35,0)+IF(I46&lt;&gt;"",I46,0),"")</f>
        <v/>
      </c>
      <c r="AI35" s="106" t="str">
        <f>IF(AH35="","",IF(AH35&gt;0,ROUND(AH35/LARGE(AH31:AH45,1),3),0))</f>
        <v/>
      </c>
    </row>
    <row r="36" spans="1:35" ht="13.5" x14ac:dyDescent="0.25">
      <c r="A36" s="59" t="str">
        <f>+$A$17</f>
        <v/>
      </c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2"/>
      <c r="M36" s="23"/>
      <c r="N36" s="22"/>
      <c r="O36" s="23"/>
      <c r="P36" s="22"/>
      <c r="Q36" s="23"/>
      <c r="R36" s="22"/>
      <c r="S36" s="23"/>
      <c r="T36" s="22"/>
      <c r="U36" s="23"/>
      <c r="V36" s="22"/>
      <c r="W36" s="23"/>
      <c r="X36" s="22"/>
      <c r="Y36" s="23"/>
      <c r="Z36" s="22"/>
      <c r="AA36" s="23"/>
      <c r="AB36" s="22"/>
      <c r="AC36" s="23"/>
      <c r="AE36" s="29" t="str">
        <f t="shared" si="3"/>
        <v/>
      </c>
      <c r="AG36" s="7" t="str">
        <f>+$A$17</f>
        <v/>
      </c>
      <c r="AH36" s="7" t="str">
        <f>IF(A36&lt;&gt;"",IF(AE36&lt;&gt;"",AE36,0)+IF(K46&lt;&gt;"",K46,0),"")</f>
        <v/>
      </c>
      <c r="AI36" s="106" t="str">
        <f>IF(AH36="","",IF(AH36&gt;0,ROUND(AH36/LARGE(AH31:AH45,1),3),0))</f>
        <v/>
      </c>
    </row>
    <row r="37" spans="1:35" ht="13.5" x14ac:dyDescent="0.25">
      <c r="A37" s="59" t="str">
        <f>+$A$18</f>
        <v/>
      </c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2"/>
      <c r="O37" s="23"/>
      <c r="P37" s="22"/>
      <c r="Q37" s="23"/>
      <c r="R37" s="22"/>
      <c r="S37" s="23"/>
      <c r="T37" s="22"/>
      <c r="U37" s="23"/>
      <c r="V37" s="22"/>
      <c r="W37" s="23"/>
      <c r="X37" s="22"/>
      <c r="Y37" s="23"/>
      <c r="Z37" s="22"/>
      <c r="AA37" s="23"/>
      <c r="AB37" s="22"/>
      <c r="AC37" s="23"/>
      <c r="AE37" s="29" t="str">
        <f t="shared" si="3"/>
        <v/>
      </c>
      <c r="AG37" s="7" t="str">
        <f>+$A$18</f>
        <v/>
      </c>
      <c r="AH37" s="7" t="str">
        <f>IF(A37&lt;&gt;"",IF(AE37&lt;&gt;"",AE37,0)+IF(M46&lt;&gt;"",M46,0),"")</f>
        <v/>
      </c>
      <c r="AI37" s="106" t="str">
        <f>IF(AH37="","",IF(AH37&gt;0,ROUND(AH37/LARGE(AH31:AH45,1),3),0))</f>
        <v/>
      </c>
    </row>
    <row r="38" spans="1:35" ht="13.5" x14ac:dyDescent="0.25">
      <c r="A38" s="59" t="str">
        <f>+$A$19</f>
        <v/>
      </c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2"/>
      <c r="Q38" s="23"/>
      <c r="R38" s="22"/>
      <c r="S38" s="23"/>
      <c r="T38" s="22"/>
      <c r="U38" s="23"/>
      <c r="V38" s="22"/>
      <c r="W38" s="23"/>
      <c r="X38" s="22"/>
      <c r="Y38" s="23"/>
      <c r="Z38" s="22"/>
      <c r="AA38" s="23"/>
      <c r="AB38" s="22"/>
      <c r="AC38" s="23"/>
      <c r="AE38" s="29" t="str">
        <f t="shared" si="3"/>
        <v/>
      </c>
      <c r="AG38" s="7" t="str">
        <f>+$A$19</f>
        <v/>
      </c>
      <c r="AH38" s="7" t="str">
        <f>IF(A38&lt;&gt;"",IF(AE38&lt;&gt;"",AE38,0)+IF(O46&lt;&gt;"",O46,0),"")</f>
        <v/>
      </c>
      <c r="AI38" s="106" t="str">
        <f>IF(AH38="","",IF(AH38&gt;0,ROUND(AH38/LARGE(AH31:AH45,1),3),0))</f>
        <v/>
      </c>
    </row>
    <row r="39" spans="1:35" ht="13.5" x14ac:dyDescent="0.25">
      <c r="A39" s="59" t="str">
        <f>+$A$20</f>
        <v/>
      </c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2"/>
      <c r="S39" s="23"/>
      <c r="T39" s="22"/>
      <c r="U39" s="23"/>
      <c r="V39" s="22"/>
      <c r="W39" s="23"/>
      <c r="X39" s="22"/>
      <c r="Y39" s="23"/>
      <c r="Z39" s="22"/>
      <c r="AA39" s="23"/>
      <c r="AB39" s="22"/>
      <c r="AC39" s="23"/>
      <c r="AE39" s="29" t="str">
        <f t="shared" si="3"/>
        <v/>
      </c>
      <c r="AG39" s="7" t="str">
        <f>+$A$20</f>
        <v/>
      </c>
      <c r="AH39" s="7" t="str">
        <f>IF(A39&lt;&gt;"",IF(AE39&lt;&gt;"",AE39,0)+IF(Q46&lt;&gt;"",Q46,0),"")</f>
        <v/>
      </c>
      <c r="AI39" s="106" t="str">
        <f>IF(AH39="","",IF(AH39&gt;0,ROUND(AH39/LARGE(AH31:AH45,1),3),0))</f>
        <v/>
      </c>
    </row>
    <row r="40" spans="1:35" ht="13.5" x14ac:dyDescent="0.25">
      <c r="A40" s="59" t="str">
        <f>+$A$21</f>
        <v/>
      </c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2"/>
      <c r="U40" s="23"/>
      <c r="V40" s="22"/>
      <c r="W40" s="23"/>
      <c r="X40" s="22"/>
      <c r="Y40" s="23"/>
      <c r="Z40" s="22"/>
      <c r="AA40" s="23"/>
      <c r="AB40" s="22"/>
      <c r="AC40" s="23"/>
      <c r="AE40" s="29" t="str">
        <f t="shared" si="3"/>
        <v/>
      </c>
      <c r="AG40" s="7" t="str">
        <f>+$A$21</f>
        <v/>
      </c>
      <c r="AH40" s="7" t="str">
        <f>IF(A40&lt;&gt;"",IF(AE40&lt;&gt;"",AE40,0)+IF(S46&lt;&gt;"",S46,0),"")</f>
        <v/>
      </c>
      <c r="AI40" s="106" t="str">
        <f>IF(AH40="","",IF(AH40&gt;0,ROUND(AH40/LARGE(AH31:AH45,1),3),0))</f>
        <v/>
      </c>
    </row>
    <row r="41" spans="1:35" ht="13.5" x14ac:dyDescent="0.25">
      <c r="A41" s="59" t="str">
        <f>+$A$22</f>
        <v/>
      </c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2"/>
      <c r="W41" s="23"/>
      <c r="X41" s="22"/>
      <c r="Y41" s="23"/>
      <c r="Z41" s="22"/>
      <c r="AA41" s="23"/>
      <c r="AB41" s="22"/>
      <c r="AC41" s="23"/>
      <c r="AE41" s="29" t="str">
        <f t="shared" si="3"/>
        <v/>
      </c>
      <c r="AG41" s="7" t="str">
        <f>+$A$22</f>
        <v/>
      </c>
      <c r="AH41" s="7" t="str">
        <f>IF(A41&lt;&gt;"",IF(AE41&lt;&gt;"",AE41,0)+IF(U46&lt;&gt;"",U46,0),"")</f>
        <v/>
      </c>
      <c r="AI41" s="106" t="str">
        <f>IF(AH41="","",IF(AH41&gt;0,ROUND(AH41/LARGE(AH31:AH45,1),3),0))</f>
        <v/>
      </c>
    </row>
    <row r="42" spans="1:35" ht="13.5" x14ac:dyDescent="0.25">
      <c r="A42" s="59" t="str">
        <f>+$A$23</f>
        <v/>
      </c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2"/>
      <c r="Y42" s="23"/>
      <c r="Z42" s="22"/>
      <c r="AA42" s="23"/>
      <c r="AB42" s="22"/>
      <c r="AC42" s="23"/>
      <c r="AE42" s="29" t="str">
        <f t="shared" si="3"/>
        <v/>
      </c>
      <c r="AG42" s="7" t="str">
        <f>+$A$23</f>
        <v/>
      </c>
      <c r="AH42" s="7" t="str">
        <f>IF(A42&lt;&gt;"",IF(AE42&lt;&gt;"",AE42,0)+IF(W46&lt;&gt;"",W46,0),"")</f>
        <v/>
      </c>
      <c r="AI42" s="106" t="str">
        <f>IF(AH42="","",IF(AH42&gt;0,ROUND(AH42/LARGE(AH31:AH45,1),3),0))</f>
        <v/>
      </c>
    </row>
    <row r="43" spans="1:35" ht="13.5" x14ac:dyDescent="0.25">
      <c r="A43" s="59" t="str">
        <f>+$A$24</f>
        <v/>
      </c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2"/>
      <c r="AA43" s="23"/>
      <c r="AB43" s="22"/>
      <c r="AC43" s="23"/>
      <c r="AE43" s="29" t="str">
        <f t="shared" si="3"/>
        <v/>
      </c>
      <c r="AG43" s="7" t="str">
        <f>+$A$24</f>
        <v/>
      </c>
      <c r="AH43" s="7" t="str">
        <f>IF(A43&lt;&gt;"",IF(AE43&lt;&gt;"",AE43,0)+IF(Y46&lt;&gt;"",Y46,0),"")</f>
        <v/>
      </c>
      <c r="AI43" s="106" t="str">
        <f>IF(AH43="","",IF(AH43&gt;0,ROUND(AH43/LARGE(AH31:AH45,1),3),0))</f>
        <v/>
      </c>
    </row>
    <row r="44" spans="1:35" ht="13.5" x14ac:dyDescent="0.25">
      <c r="A44" s="59" t="str">
        <f>+$A$25</f>
        <v/>
      </c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2"/>
      <c r="AC44" s="23"/>
      <c r="AE44" s="29" t="str">
        <f t="shared" si="3"/>
        <v/>
      </c>
      <c r="AG44" s="7" t="str">
        <f>+$A$25</f>
        <v/>
      </c>
      <c r="AH44" s="7" t="str">
        <f>IF(A44&lt;&gt;"",IF(AE44&lt;&gt;"",AE44,0)+IF(AA46&lt;&gt;"",AA46,0),"")</f>
        <v/>
      </c>
      <c r="AI44" s="106" t="str">
        <f>IF(AH44="","",IF(AH44&gt;0,ROUND(AH44/LARGE(AH31:AH45,1),3),0))</f>
        <v/>
      </c>
    </row>
    <row r="45" spans="1:35" x14ac:dyDescent="0.2">
      <c r="A45" s="59" t="str">
        <f>+$A$26</f>
        <v/>
      </c>
      <c r="C45" s="3"/>
      <c r="AE45" s="26"/>
      <c r="AG45" s="40" t="str">
        <f>+$A$26</f>
        <v/>
      </c>
      <c r="AH45" s="40" t="str">
        <f>IF(A45&lt;&gt;"",IF(AE45&lt;&gt;"",AE45,0)+IF(AC46&lt;&gt;"",AC46,0),"")</f>
        <v/>
      </c>
      <c r="AI45" s="107" t="str">
        <f>IF(AH45="","",IF(AH45&gt;0,ROUND(AH45/LARGE(AH31:AH45,1),3),0))</f>
        <v/>
      </c>
    </row>
    <row r="46" spans="1:35" s="26" customFormat="1" x14ac:dyDescent="0.2">
      <c r="C46" s="27" t="str">
        <f>IF(C30="","",SUM(C31:C44))</f>
        <v/>
      </c>
      <c r="E46" s="27" t="str">
        <f>IF(E30="","",SUM(E31:E44))</f>
        <v/>
      </c>
      <c r="G46" s="27" t="str">
        <f>IF(G30="","",SUM(G31:G44))</f>
        <v/>
      </c>
      <c r="I46" s="27" t="str">
        <f>IF(I30="","",SUM(I31:I44))</f>
        <v/>
      </c>
      <c r="K46" s="27" t="str">
        <f>IF(K30="","",SUM(K31:K44))</f>
        <v/>
      </c>
      <c r="M46" s="27" t="str">
        <f>IF(M30="","",SUM(M31:M44))</f>
        <v/>
      </c>
      <c r="O46" s="27" t="str">
        <f>IF(O30="","",SUM(O31:O44))</f>
        <v/>
      </c>
      <c r="Q46" s="27" t="str">
        <f>IF(Q30="","",SUM(Q31:Q44))</f>
        <v/>
      </c>
      <c r="S46" s="27" t="str">
        <f>IF(S30="","",SUM(S31:S44))</f>
        <v/>
      </c>
      <c r="U46" s="27" t="str">
        <f>IF(U30="","",SUM(U31:U44))</f>
        <v/>
      </c>
      <c r="W46" s="27" t="str">
        <f>IF(W30="","",SUM(W31:W44))</f>
        <v/>
      </c>
      <c r="X46" s="27"/>
      <c r="Y46" s="27" t="str">
        <f>IF(Y30="","",SUM(Y31:Y44))</f>
        <v/>
      </c>
      <c r="AA46" s="27" t="str">
        <f>IF(AA30="","",SUM(AA31:AA44))</f>
        <v/>
      </c>
      <c r="AC46" s="27" t="str">
        <f>IF(AC30="","",SUM(AC31:AC44))</f>
        <v/>
      </c>
      <c r="AG46" s="41"/>
      <c r="AH46" s="93"/>
      <c r="AI46" s="41"/>
    </row>
    <row r="47" spans="1:35" ht="24" customHeight="1" x14ac:dyDescent="0.2">
      <c r="AC47" s="8" t="str">
        <f>"Firma ("&amp;Anagrafica!B89&amp;")"</f>
        <v>Firma (Commissario 1)</v>
      </c>
      <c r="AE47" s="88"/>
      <c r="AF47" s="88"/>
      <c r="AG47" s="89"/>
      <c r="AH47" s="88"/>
      <c r="AI47" s="88"/>
    </row>
    <row r="48" spans="1:35" ht="18.75" x14ac:dyDescent="0.3">
      <c r="A48" s="19" t="str">
        <f>IF(Anagrafica!A90&lt;&gt;"",Anagrafica!A90&amp;" - "&amp;Anagrafica!B90,"")</f>
        <v>2 - Commissario 2</v>
      </c>
      <c r="B48" s="20"/>
      <c r="D48" s="1"/>
      <c r="AE48" s="90"/>
      <c r="AF48" s="90"/>
      <c r="AG48" s="91"/>
      <c r="AH48" s="90"/>
      <c r="AI48" s="90"/>
    </row>
    <row r="49" spans="1:35" s="5" customFormat="1" ht="13.5" customHeight="1" x14ac:dyDescent="0.2">
      <c r="A49" s="4" t="s">
        <v>10</v>
      </c>
      <c r="C49" s="60" t="str">
        <f>$A$13</f>
        <v/>
      </c>
      <c r="E49" s="60" t="str">
        <f>+$A$14</f>
        <v/>
      </c>
      <c r="G49" s="60" t="str">
        <f>+$A$15</f>
        <v/>
      </c>
      <c r="I49" s="60" t="str">
        <f>+$A$16</f>
        <v/>
      </c>
      <c r="K49" s="60" t="str">
        <f>+$A$17</f>
        <v/>
      </c>
      <c r="M49" s="60" t="str">
        <f>+$A$18</f>
        <v/>
      </c>
      <c r="O49" s="60" t="str">
        <f>+$A$19</f>
        <v/>
      </c>
      <c r="Q49" s="60" t="str">
        <f>+$A$20</f>
        <v/>
      </c>
      <c r="S49" s="60" t="str">
        <f>+$A$21</f>
        <v/>
      </c>
      <c r="U49" s="60" t="str">
        <f>+$A$22</f>
        <v/>
      </c>
      <c r="W49" s="60" t="str">
        <f>+$A$23</f>
        <v/>
      </c>
      <c r="Y49" s="60" t="str">
        <f>+$A$24</f>
        <v/>
      </c>
      <c r="AA49" s="60" t="str">
        <f>+$A$25</f>
        <v/>
      </c>
      <c r="AC49" s="60" t="str">
        <f>+$A$26</f>
        <v/>
      </c>
      <c r="AE49" s="26"/>
      <c r="AG49" s="4" t="s">
        <v>10</v>
      </c>
      <c r="AH49" s="5" t="s">
        <v>1</v>
      </c>
      <c r="AI49" s="5" t="s">
        <v>0</v>
      </c>
    </row>
    <row r="50" spans="1:35" ht="13.5" x14ac:dyDescent="0.25">
      <c r="A50" s="59" t="str">
        <f>+$A$12</f>
        <v/>
      </c>
      <c r="B50" s="22"/>
      <c r="C50" s="23"/>
      <c r="D50" s="22"/>
      <c r="E50" s="23"/>
      <c r="F50" s="22"/>
      <c r="G50" s="23"/>
      <c r="H50" s="22"/>
      <c r="I50" s="23"/>
      <c r="J50" s="22"/>
      <c r="K50" s="23"/>
      <c r="L50" s="22"/>
      <c r="M50" s="23"/>
      <c r="N50" s="22"/>
      <c r="O50" s="23"/>
      <c r="P50" s="22"/>
      <c r="Q50" s="23"/>
      <c r="R50" s="22"/>
      <c r="S50" s="23"/>
      <c r="T50" s="22"/>
      <c r="U50" s="23"/>
      <c r="V50" s="22"/>
      <c r="W50" s="23"/>
      <c r="X50" s="22"/>
      <c r="Y50" s="23"/>
      <c r="Z50" s="22"/>
      <c r="AA50" s="23"/>
      <c r="AB50" s="22"/>
      <c r="AC50" s="23"/>
      <c r="AE50" s="29" t="str">
        <f t="shared" ref="AE50:AE63" si="4">IF(OR(A50="",AND(A50&lt;&gt;"",A51="")),"",SUM(B50,D50,F50,H50,J50,L50,N50,P50,R50,T50,V50,X50,Z50,AB50))</f>
        <v/>
      </c>
      <c r="AG50" s="6" t="str">
        <f>+$A$12</f>
        <v/>
      </c>
      <c r="AH50" s="6" t="str">
        <f>IF(A50&lt;&gt;"",AE50,"")</f>
        <v/>
      </c>
      <c r="AI50" s="105" t="str">
        <f>IF(AH50="","",IF(AH50&gt;0,ROUND(AH50/LARGE(AH50:AH64,1),3),0))</f>
        <v/>
      </c>
    </row>
    <row r="51" spans="1:35" ht="13.5" x14ac:dyDescent="0.25">
      <c r="A51" s="59" t="str">
        <f>+$A$13</f>
        <v/>
      </c>
      <c r="B51" s="24"/>
      <c r="C51" s="24"/>
      <c r="D51" s="22"/>
      <c r="E51" s="23"/>
      <c r="F51" s="22"/>
      <c r="G51" s="23"/>
      <c r="H51" s="22"/>
      <c r="I51" s="23"/>
      <c r="J51" s="22"/>
      <c r="K51" s="23"/>
      <c r="L51" s="22"/>
      <c r="M51" s="23"/>
      <c r="N51" s="22"/>
      <c r="O51" s="23"/>
      <c r="P51" s="22"/>
      <c r="Q51" s="23"/>
      <c r="R51" s="22"/>
      <c r="S51" s="23"/>
      <c r="T51" s="22"/>
      <c r="U51" s="23"/>
      <c r="V51" s="22"/>
      <c r="W51" s="23"/>
      <c r="X51" s="22"/>
      <c r="Y51" s="23"/>
      <c r="Z51" s="22"/>
      <c r="AA51" s="23"/>
      <c r="AB51" s="22"/>
      <c r="AC51" s="23"/>
      <c r="AE51" s="29" t="str">
        <f t="shared" si="4"/>
        <v/>
      </c>
      <c r="AG51" s="7" t="str">
        <f>+$A$13</f>
        <v/>
      </c>
      <c r="AH51" s="7" t="str">
        <f>IF(A51&lt;&gt;"",IF(AE51&lt;&gt;"",AE51,0)+IF(C65&lt;&gt;"",C65,0),"")</f>
        <v/>
      </c>
      <c r="AI51" s="106" t="str">
        <f>IF(AH51="","",IF(AH51&gt;0,ROUND(AH51/LARGE(AH50:AH64,1),3),0))</f>
        <v/>
      </c>
    </row>
    <row r="52" spans="1:35" ht="13.5" x14ac:dyDescent="0.25">
      <c r="A52" s="59" t="str">
        <f>+$A$14</f>
        <v/>
      </c>
      <c r="B52" s="24"/>
      <c r="C52" s="24"/>
      <c r="D52" s="24"/>
      <c r="E52" s="24"/>
      <c r="F52" s="22"/>
      <c r="G52" s="23"/>
      <c r="H52" s="22"/>
      <c r="I52" s="23"/>
      <c r="J52" s="22"/>
      <c r="K52" s="23"/>
      <c r="L52" s="22"/>
      <c r="M52" s="23"/>
      <c r="N52" s="22"/>
      <c r="O52" s="23"/>
      <c r="P52" s="22"/>
      <c r="Q52" s="23"/>
      <c r="R52" s="22"/>
      <c r="S52" s="23"/>
      <c r="T52" s="22"/>
      <c r="U52" s="23"/>
      <c r="V52" s="22"/>
      <c r="W52" s="23"/>
      <c r="X52" s="22"/>
      <c r="Y52" s="23"/>
      <c r="Z52" s="22"/>
      <c r="AA52" s="23"/>
      <c r="AB52" s="22"/>
      <c r="AC52" s="23"/>
      <c r="AE52" s="29" t="str">
        <f t="shared" si="4"/>
        <v/>
      </c>
      <c r="AG52" s="7" t="str">
        <f>+$A$14</f>
        <v/>
      </c>
      <c r="AH52" s="7" t="str">
        <f>IF(A52&lt;&gt;"",IF(AE52&lt;&gt;"",AE52,0)+IF(E65&lt;&gt;"",E65,0),"")</f>
        <v/>
      </c>
      <c r="AI52" s="106" t="str">
        <f>IF(AH52="","",IF(AH52&gt;0,ROUND(AH52/LARGE(AH50:AH64,1),3),0))</f>
        <v/>
      </c>
    </row>
    <row r="53" spans="1:35" ht="13.5" x14ac:dyDescent="0.25">
      <c r="A53" s="59" t="str">
        <f>+$A$15</f>
        <v/>
      </c>
      <c r="B53" s="24"/>
      <c r="C53" s="24"/>
      <c r="D53" s="24"/>
      <c r="E53" s="24"/>
      <c r="F53" s="24"/>
      <c r="G53" s="24"/>
      <c r="H53" s="22"/>
      <c r="I53" s="23"/>
      <c r="J53" s="22"/>
      <c r="K53" s="23"/>
      <c r="L53" s="22"/>
      <c r="M53" s="23"/>
      <c r="N53" s="22"/>
      <c r="O53" s="23"/>
      <c r="P53" s="22"/>
      <c r="Q53" s="23"/>
      <c r="R53" s="22"/>
      <c r="S53" s="23"/>
      <c r="T53" s="22"/>
      <c r="U53" s="23"/>
      <c r="V53" s="22"/>
      <c r="W53" s="23"/>
      <c r="X53" s="22"/>
      <c r="Y53" s="23"/>
      <c r="Z53" s="22"/>
      <c r="AA53" s="23"/>
      <c r="AB53" s="22"/>
      <c r="AC53" s="23"/>
      <c r="AE53" s="29" t="str">
        <f t="shared" si="4"/>
        <v/>
      </c>
      <c r="AG53" s="7" t="str">
        <f>+$A$15</f>
        <v/>
      </c>
      <c r="AH53" s="7" t="str">
        <f>IF(A53&lt;&gt;"",IF(AE53&lt;&gt;"",AE53,0)+IF(G65&lt;&gt;"",G65,0),"")</f>
        <v/>
      </c>
      <c r="AI53" s="106" t="str">
        <f>IF(AH53="","",IF(AH53&gt;0,ROUND(AH53/LARGE(AH50:AH64,1),3),0))</f>
        <v/>
      </c>
    </row>
    <row r="54" spans="1:35" ht="13.5" x14ac:dyDescent="0.25">
      <c r="A54" s="59" t="str">
        <f>+$A$16</f>
        <v/>
      </c>
      <c r="B54" s="24"/>
      <c r="C54" s="24"/>
      <c r="D54" s="24"/>
      <c r="E54" s="24"/>
      <c r="F54" s="24"/>
      <c r="G54" s="24"/>
      <c r="H54" s="24"/>
      <c r="I54" s="24"/>
      <c r="J54" s="22"/>
      <c r="K54" s="23"/>
      <c r="L54" s="22"/>
      <c r="M54" s="23"/>
      <c r="N54" s="22"/>
      <c r="O54" s="23"/>
      <c r="P54" s="22"/>
      <c r="Q54" s="23"/>
      <c r="R54" s="22"/>
      <c r="S54" s="23"/>
      <c r="T54" s="22"/>
      <c r="U54" s="23"/>
      <c r="V54" s="22"/>
      <c r="W54" s="23"/>
      <c r="X54" s="22"/>
      <c r="Y54" s="23"/>
      <c r="Z54" s="22"/>
      <c r="AA54" s="23"/>
      <c r="AB54" s="22"/>
      <c r="AC54" s="23"/>
      <c r="AE54" s="29" t="str">
        <f t="shared" si="4"/>
        <v/>
      </c>
      <c r="AG54" s="7" t="str">
        <f>+$A$16</f>
        <v/>
      </c>
      <c r="AH54" s="7" t="str">
        <f>IF(A54&lt;&gt;"",IF(AE54&lt;&gt;"",AE54,0)+IF(I65&lt;&gt;"",I65,0),"")</f>
        <v/>
      </c>
      <c r="AI54" s="106" t="str">
        <f>IF(AH54="","",IF(AH54&gt;0,ROUND(AH54/LARGE(AH50:AH64,1),3),0))</f>
        <v/>
      </c>
    </row>
    <row r="55" spans="1:35" ht="13.5" x14ac:dyDescent="0.25">
      <c r="A55" s="59" t="str">
        <f>+$A$17</f>
        <v/>
      </c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2"/>
      <c r="M55" s="23"/>
      <c r="N55" s="22"/>
      <c r="O55" s="23"/>
      <c r="P55" s="22"/>
      <c r="Q55" s="23"/>
      <c r="R55" s="22"/>
      <c r="S55" s="23"/>
      <c r="T55" s="22"/>
      <c r="U55" s="23"/>
      <c r="V55" s="22"/>
      <c r="W55" s="23"/>
      <c r="X55" s="22"/>
      <c r="Y55" s="23"/>
      <c r="Z55" s="22"/>
      <c r="AA55" s="23"/>
      <c r="AB55" s="22"/>
      <c r="AC55" s="23"/>
      <c r="AE55" s="29" t="str">
        <f t="shared" si="4"/>
        <v/>
      </c>
      <c r="AG55" s="7" t="str">
        <f>+$A$17</f>
        <v/>
      </c>
      <c r="AH55" s="7" t="str">
        <f>IF(A55&lt;&gt;"",IF(AE55&lt;&gt;"",AE55,0)+IF(K65&lt;&gt;"",K65,0),"")</f>
        <v/>
      </c>
      <c r="AI55" s="106" t="str">
        <f>IF(AH55="","",IF(AH55&gt;0,ROUND(AH55/LARGE(AH50:AH64,1),3),0))</f>
        <v/>
      </c>
    </row>
    <row r="56" spans="1:35" ht="13.5" x14ac:dyDescent="0.25">
      <c r="A56" s="59" t="str">
        <f>+$A$18</f>
        <v/>
      </c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2"/>
      <c r="O56" s="23"/>
      <c r="P56" s="22"/>
      <c r="Q56" s="23"/>
      <c r="R56" s="22"/>
      <c r="S56" s="23"/>
      <c r="T56" s="22"/>
      <c r="U56" s="23"/>
      <c r="V56" s="22"/>
      <c r="W56" s="23"/>
      <c r="X56" s="22"/>
      <c r="Y56" s="23"/>
      <c r="Z56" s="22"/>
      <c r="AA56" s="23"/>
      <c r="AB56" s="22"/>
      <c r="AC56" s="23"/>
      <c r="AE56" s="29" t="str">
        <f t="shared" si="4"/>
        <v/>
      </c>
      <c r="AG56" s="7" t="str">
        <f>+$A$18</f>
        <v/>
      </c>
      <c r="AH56" s="7" t="str">
        <f>IF(A56&lt;&gt;"",IF(AE56&lt;&gt;"",AE56,0)+IF(M65&lt;&gt;"",M65,0),"")</f>
        <v/>
      </c>
      <c r="AI56" s="106" t="str">
        <f>IF(AH56="","",IF(AH56&gt;0,ROUND(AH56/LARGE(AH50:AH64,1),3),0))</f>
        <v/>
      </c>
    </row>
    <row r="57" spans="1:35" ht="13.5" x14ac:dyDescent="0.25">
      <c r="A57" s="59" t="str">
        <f>+$A$19</f>
        <v/>
      </c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2"/>
      <c r="Q57" s="23"/>
      <c r="R57" s="22"/>
      <c r="S57" s="23"/>
      <c r="T57" s="22"/>
      <c r="U57" s="23"/>
      <c r="V57" s="22"/>
      <c r="W57" s="23"/>
      <c r="X57" s="22"/>
      <c r="Y57" s="23"/>
      <c r="Z57" s="22"/>
      <c r="AA57" s="23"/>
      <c r="AB57" s="22"/>
      <c r="AC57" s="23"/>
      <c r="AE57" s="29" t="str">
        <f t="shared" si="4"/>
        <v/>
      </c>
      <c r="AG57" s="7" t="str">
        <f>+$A$19</f>
        <v/>
      </c>
      <c r="AH57" s="7" t="str">
        <f>IF(A57&lt;&gt;"",IF(AE57&lt;&gt;"",AE57,0)+IF(O65&lt;&gt;"",O65,0),"")</f>
        <v/>
      </c>
      <c r="AI57" s="106" t="str">
        <f>IF(AH57="","",IF(AH57&gt;0,ROUND(AH57/LARGE(AH50:AH64,1),3),0))</f>
        <v/>
      </c>
    </row>
    <row r="58" spans="1:35" ht="13.5" x14ac:dyDescent="0.25">
      <c r="A58" s="59" t="str">
        <f>+$A$20</f>
        <v/>
      </c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2"/>
      <c r="S58" s="23"/>
      <c r="T58" s="22"/>
      <c r="U58" s="23"/>
      <c r="V58" s="22"/>
      <c r="W58" s="23"/>
      <c r="X58" s="22"/>
      <c r="Y58" s="23"/>
      <c r="Z58" s="22"/>
      <c r="AA58" s="23"/>
      <c r="AB58" s="22"/>
      <c r="AC58" s="23"/>
      <c r="AE58" s="29" t="str">
        <f t="shared" si="4"/>
        <v/>
      </c>
      <c r="AG58" s="7" t="str">
        <f>+$A$20</f>
        <v/>
      </c>
      <c r="AH58" s="7" t="str">
        <f>IF(A58&lt;&gt;"",IF(AE58&lt;&gt;"",AE58,0)+IF(Q65&lt;&gt;"",Q65,0),"")</f>
        <v/>
      </c>
      <c r="AI58" s="106" t="str">
        <f>IF(AH58="","",IF(AH58&gt;0,ROUND(AH58/LARGE(AH50:AH64,1),3),0))</f>
        <v/>
      </c>
    </row>
    <row r="59" spans="1:35" ht="13.5" x14ac:dyDescent="0.25">
      <c r="A59" s="59" t="str">
        <f>+$A$21</f>
        <v/>
      </c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2"/>
      <c r="U59" s="23"/>
      <c r="V59" s="22"/>
      <c r="W59" s="23"/>
      <c r="X59" s="22"/>
      <c r="Y59" s="23"/>
      <c r="Z59" s="22"/>
      <c r="AA59" s="23"/>
      <c r="AB59" s="22"/>
      <c r="AC59" s="23"/>
      <c r="AE59" s="29" t="str">
        <f t="shared" si="4"/>
        <v/>
      </c>
      <c r="AG59" s="7" t="str">
        <f>+$A$21</f>
        <v/>
      </c>
      <c r="AH59" s="7" t="str">
        <f>IF(A59&lt;&gt;"",IF(AE59&lt;&gt;"",AE59,0)+IF(S65&lt;&gt;"",S65,0),"")</f>
        <v/>
      </c>
      <c r="AI59" s="106" t="str">
        <f>IF(AH59="","",IF(AH59&gt;0,ROUND(AH59/LARGE(AH50:AH64,1),3),0))</f>
        <v/>
      </c>
    </row>
    <row r="60" spans="1:35" ht="13.5" x14ac:dyDescent="0.25">
      <c r="A60" s="59" t="str">
        <f>+$A$22</f>
        <v/>
      </c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2"/>
      <c r="W60" s="23"/>
      <c r="X60" s="22"/>
      <c r="Y60" s="23"/>
      <c r="Z60" s="22"/>
      <c r="AA60" s="23"/>
      <c r="AB60" s="22"/>
      <c r="AC60" s="23"/>
      <c r="AE60" s="29" t="str">
        <f t="shared" si="4"/>
        <v/>
      </c>
      <c r="AG60" s="7" t="str">
        <f>+$A$22</f>
        <v/>
      </c>
      <c r="AH60" s="7" t="str">
        <f>IF(A60&lt;&gt;"",IF(AE60&lt;&gt;"",AE60,0)+IF(U65&lt;&gt;"",U65,0),"")</f>
        <v/>
      </c>
      <c r="AI60" s="106" t="str">
        <f>IF(AH60="","",IF(AH60&gt;0,ROUND(AH60/LARGE(AH50:AH64,1),3),0))</f>
        <v/>
      </c>
    </row>
    <row r="61" spans="1:35" ht="13.5" x14ac:dyDescent="0.25">
      <c r="A61" s="59" t="str">
        <f>+$A$23</f>
        <v/>
      </c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2"/>
      <c r="Y61" s="23"/>
      <c r="Z61" s="22"/>
      <c r="AA61" s="23"/>
      <c r="AB61" s="22"/>
      <c r="AC61" s="23"/>
      <c r="AE61" s="29" t="str">
        <f t="shared" si="4"/>
        <v/>
      </c>
      <c r="AG61" s="7" t="str">
        <f>+$A$23</f>
        <v/>
      </c>
      <c r="AH61" s="7" t="str">
        <f>IF(A61&lt;&gt;"",IF(AE61&lt;&gt;"",AE61,0)+IF(W65&lt;&gt;"",W65,0),"")</f>
        <v/>
      </c>
      <c r="AI61" s="106" t="str">
        <f>IF(AH61="","",IF(AH61&gt;0,ROUND(AH61/LARGE(AH50:AH64,1),3),0))</f>
        <v/>
      </c>
    </row>
    <row r="62" spans="1:35" ht="13.5" x14ac:dyDescent="0.25">
      <c r="A62" s="59" t="str">
        <f>+$A$24</f>
        <v/>
      </c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2"/>
      <c r="AA62" s="23"/>
      <c r="AB62" s="22"/>
      <c r="AC62" s="23"/>
      <c r="AE62" s="29" t="str">
        <f t="shared" si="4"/>
        <v/>
      </c>
      <c r="AG62" s="7" t="str">
        <f>+$A$24</f>
        <v/>
      </c>
      <c r="AH62" s="7" t="str">
        <f>IF(A62&lt;&gt;"",IF(AE62&lt;&gt;"",AE62,0)+IF(Y65&lt;&gt;"",Y65,0),"")</f>
        <v/>
      </c>
      <c r="AI62" s="106" t="str">
        <f>IF(AH62="","",IF(AH62&gt;0,ROUND(AH62/LARGE(AH50:AH64,1),3),0))</f>
        <v/>
      </c>
    </row>
    <row r="63" spans="1:35" ht="13.5" x14ac:dyDescent="0.25">
      <c r="A63" s="59" t="str">
        <f>+$A$25</f>
        <v/>
      </c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2"/>
      <c r="AC63" s="23"/>
      <c r="AE63" s="29" t="str">
        <f t="shared" si="4"/>
        <v/>
      </c>
      <c r="AG63" s="7" t="str">
        <f>+$A$25</f>
        <v/>
      </c>
      <c r="AH63" s="7" t="str">
        <f>IF(A63&lt;&gt;"",IF(AE63&lt;&gt;"",AE63,0)+IF(AA65&lt;&gt;"",AA65,0),"")</f>
        <v/>
      </c>
      <c r="AI63" s="106" t="str">
        <f>IF(AH63="","",IF(AH63&gt;0,ROUND(AH63/LARGE(AH50:AH64,1),3),0))</f>
        <v/>
      </c>
    </row>
    <row r="64" spans="1:35" x14ac:dyDescent="0.2">
      <c r="A64" s="59" t="str">
        <f>+$A$26</f>
        <v/>
      </c>
      <c r="C64" s="3"/>
      <c r="AE64" s="26"/>
      <c r="AG64" s="40" t="str">
        <f>+$A$26</f>
        <v/>
      </c>
      <c r="AH64" s="40" t="str">
        <f>IF(A64&lt;&gt;"",IF(AE64&lt;&gt;"",AE64,0)+IF(AC65&lt;&gt;"",AC65,0),"")</f>
        <v/>
      </c>
      <c r="AI64" s="107" t="str">
        <f>IF(AH64="","",IF(AH64&gt;0,ROUND(AH64/LARGE(AH50:AH64,1),3),0))</f>
        <v/>
      </c>
    </row>
    <row r="65" spans="1:35" s="26" customFormat="1" x14ac:dyDescent="0.2">
      <c r="C65" s="27" t="str">
        <f>IF(C49="","",SUM(C50:C63))</f>
        <v/>
      </c>
      <c r="E65" s="27" t="str">
        <f>IF(E49="","",SUM(E50:E63))</f>
        <v/>
      </c>
      <c r="G65" s="27" t="str">
        <f>IF(G49="","",SUM(G50:G63))</f>
        <v/>
      </c>
      <c r="I65" s="27" t="str">
        <f>IF(I49="","",SUM(I50:I63))</f>
        <v/>
      </c>
      <c r="K65" s="27" t="str">
        <f>IF(K49="","",SUM(K50:K63))</f>
        <v/>
      </c>
      <c r="M65" s="27" t="str">
        <f>IF(M49="","",SUM(M50:M63))</f>
        <v/>
      </c>
      <c r="O65" s="27" t="str">
        <f>IF(O49="","",SUM(O50:O63))</f>
        <v/>
      </c>
      <c r="Q65" s="27" t="str">
        <f>IF(Q49="","",SUM(Q50:Q63))</f>
        <v/>
      </c>
      <c r="S65" s="27" t="str">
        <f>IF(S49="","",SUM(S50:S63))</f>
        <v/>
      </c>
      <c r="U65" s="27" t="str">
        <f>IF(U49="","",SUM(U50:U63))</f>
        <v/>
      </c>
      <c r="W65" s="27" t="str">
        <f>IF(W49="","",SUM(W50:W63))</f>
        <v/>
      </c>
      <c r="X65" s="27"/>
      <c r="Y65" s="27" t="str">
        <f>IF(Y49="","",SUM(Y50:Y63))</f>
        <v/>
      </c>
      <c r="AA65" s="27" t="str">
        <f>IF(AA49="","",SUM(AA50:AA63))</f>
        <v/>
      </c>
      <c r="AC65" s="27" t="str">
        <f>IF(AC49="","",SUM(AC50:AC63))</f>
        <v/>
      </c>
      <c r="AG65" s="41"/>
      <c r="AH65" s="93"/>
      <c r="AI65" s="41"/>
    </row>
    <row r="66" spans="1:35" ht="24" customHeight="1" x14ac:dyDescent="0.2">
      <c r="AC66" s="8" t="str">
        <f>"Firma ("&amp;Anagrafica!B90&amp;")"</f>
        <v>Firma (Commissario 2)</v>
      </c>
      <c r="AE66" s="88"/>
      <c r="AF66" s="88"/>
      <c r="AG66" s="89"/>
      <c r="AH66" s="88"/>
      <c r="AI66" s="88"/>
    </row>
    <row r="67" spans="1:35" ht="18.75" x14ac:dyDescent="0.3">
      <c r="A67" s="19" t="str">
        <f>IF(Anagrafica!A91&lt;&gt;"",Anagrafica!A91&amp;" - "&amp;Anagrafica!B91,"")</f>
        <v>3 - Commissario 3</v>
      </c>
      <c r="B67" s="20"/>
      <c r="D67" s="1"/>
    </row>
    <row r="68" spans="1:35" s="5" customFormat="1" ht="13.5" customHeight="1" x14ac:dyDescent="0.2">
      <c r="A68" s="4" t="s">
        <v>10</v>
      </c>
      <c r="C68" s="60" t="str">
        <f>$A$13</f>
        <v/>
      </c>
      <c r="E68" s="60" t="str">
        <f>+$A$14</f>
        <v/>
      </c>
      <c r="G68" s="60" t="str">
        <f>+$A$15</f>
        <v/>
      </c>
      <c r="I68" s="60" t="str">
        <f>+$A$16</f>
        <v/>
      </c>
      <c r="K68" s="60" t="str">
        <f>+$A$17</f>
        <v/>
      </c>
      <c r="M68" s="60" t="str">
        <f>+$A$18</f>
        <v/>
      </c>
      <c r="O68" s="60" t="str">
        <f>+$A$19</f>
        <v/>
      </c>
      <c r="Q68" s="60" t="str">
        <f>+$A$20</f>
        <v/>
      </c>
      <c r="S68" s="60" t="str">
        <f>+$A$21</f>
        <v/>
      </c>
      <c r="U68" s="60" t="str">
        <f>+$A$22</f>
        <v/>
      </c>
      <c r="W68" s="60" t="str">
        <f>+$A$23</f>
        <v/>
      </c>
      <c r="Y68" s="60" t="str">
        <f>+$A$24</f>
        <v/>
      </c>
      <c r="AA68" s="60" t="str">
        <f>+$A$25</f>
        <v/>
      </c>
      <c r="AC68" s="60" t="str">
        <f>+$A$26</f>
        <v/>
      </c>
      <c r="AE68" s="26"/>
      <c r="AG68" s="4" t="s">
        <v>10</v>
      </c>
      <c r="AH68" s="5" t="s">
        <v>1</v>
      </c>
      <c r="AI68" s="5" t="s">
        <v>0</v>
      </c>
    </row>
    <row r="69" spans="1:35" ht="13.5" x14ac:dyDescent="0.25">
      <c r="A69" s="59" t="str">
        <f>+$A$12</f>
        <v/>
      </c>
      <c r="B69" s="22"/>
      <c r="C69" s="23"/>
      <c r="D69" s="22"/>
      <c r="E69" s="23"/>
      <c r="F69" s="22"/>
      <c r="G69" s="23"/>
      <c r="H69" s="22"/>
      <c r="I69" s="23"/>
      <c r="J69" s="22"/>
      <c r="K69" s="23"/>
      <c r="L69" s="22"/>
      <c r="M69" s="23"/>
      <c r="N69" s="22"/>
      <c r="O69" s="23"/>
      <c r="P69" s="22"/>
      <c r="Q69" s="23"/>
      <c r="R69" s="22"/>
      <c r="S69" s="23"/>
      <c r="T69" s="22"/>
      <c r="U69" s="23"/>
      <c r="V69" s="22"/>
      <c r="W69" s="23"/>
      <c r="X69" s="22"/>
      <c r="Y69" s="23"/>
      <c r="Z69" s="22"/>
      <c r="AA69" s="23"/>
      <c r="AB69" s="22"/>
      <c r="AC69" s="23"/>
      <c r="AE69" s="29" t="str">
        <f t="shared" ref="AE69:AE82" si="5">IF(OR(A69="",AND(A69&lt;&gt;"",A70="")),"",SUM(B69,D69,F69,H69,J69,L69,N69,P69,R69,T69,V69,X69,Z69,AB69))</f>
        <v/>
      </c>
      <c r="AG69" s="6" t="str">
        <f>+$A$12</f>
        <v/>
      </c>
      <c r="AH69" s="6" t="str">
        <f>IF(A69&lt;&gt;"",AE69,"")</f>
        <v/>
      </c>
      <c r="AI69" s="105" t="str">
        <f>IF(AH69="","",IF(AH69&gt;0,ROUND(AH69/LARGE(AH69:AH83,1),3),0))</f>
        <v/>
      </c>
    </row>
    <row r="70" spans="1:35" ht="13.5" x14ac:dyDescent="0.25">
      <c r="A70" s="59" t="str">
        <f>+$A$13</f>
        <v/>
      </c>
      <c r="B70" s="24"/>
      <c r="C70" s="24"/>
      <c r="D70" s="22"/>
      <c r="E70" s="23"/>
      <c r="F70" s="22"/>
      <c r="G70" s="23"/>
      <c r="H70" s="22"/>
      <c r="I70" s="23"/>
      <c r="J70" s="22"/>
      <c r="K70" s="23"/>
      <c r="L70" s="22"/>
      <c r="M70" s="23"/>
      <c r="N70" s="22"/>
      <c r="O70" s="23"/>
      <c r="P70" s="22"/>
      <c r="Q70" s="23"/>
      <c r="R70" s="22"/>
      <c r="S70" s="23"/>
      <c r="T70" s="22"/>
      <c r="U70" s="23"/>
      <c r="V70" s="22"/>
      <c r="W70" s="23"/>
      <c r="X70" s="22"/>
      <c r="Y70" s="23"/>
      <c r="Z70" s="22"/>
      <c r="AA70" s="23"/>
      <c r="AB70" s="22"/>
      <c r="AC70" s="23"/>
      <c r="AE70" s="29" t="str">
        <f t="shared" si="5"/>
        <v/>
      </c>
      <c r="AG70" s="7" t="str">
        <f>+$A$13</f>
        <v/>
      </c>
      <c r="AH70" s="7" t="str">
        <f>IF(A70&lt;&gt;"",IF(AE70&lt;&gt;"",AE70,0)+IF(C84&lt;&gt;"",C84,0),"")</f>
        <v/>
      </c>
      <c r="AI70" s="106" t="str">
        <f>IF(AH70="","",IF(AH70&gt;0,ROUND(AH70/LARGE(AH69:AH83,1),3),0))</f>
        <v/>
      </c>
    </row>
    <row r="71" spans="1:35" ht="13.5" x14ac:dyDescent="0.25">
      <c r="A71" s="59" t="str">
        <f>+$A$14</f>
        <v/>
      </c>
      <c r="B71" s="24"/>
      <c r="C71" s="24"/>
      <c r="D71" s="24"/>
      <c r="E71" s="24"/>
      <c r="F71" s="22"/>
      <c r="G71" s="23"/>
      <c r="H71" s="22"/>
      <c r="I71" s="23"/>
      <c r="J71" s="22"/>
      <c r="K71" s="23"/>
      <c r="L71" s="22"/>
      <c r="M71" s="23"/>
      <c r="N71" s="22"/>
      <c r="O71" s="23"/>
      <c r="P71" s="22"/>
      <c r="Q71" s="23"/>
      <c r="R71" s="22"/>
      <c r="S71" s="23"/>
      <c r="T71" s="22"/>
      <c r="U71" s="23"/>
      <c r="V71" s="22"/>
      <c r="W71" s="23"/>
      <c r="X71" s="22"/>
      <c r="Y71" s="23"/>
      <c r="Z71" s="22"/>
      <c r="AA71" s="23"/>
      <c r="AB71" s="22"/>
      <c r="AC71" s="23"/>
      <c r="AE71" s="29" t="str">
        <f t="shared" si="5"/>
        <v/>
      </c>
      <c r="AG71" s="7" t="str">
        <f>+$A$14</f>
        <v/>
      </c>
      <c r="AH71" s="7" t="str">
        <f>IF(A71&lt;&gt;"",IF(AE71&lt;&gt;"",AE71,0)+IF(E84&lt;&gt;"",E84,0),"")</f>
        <v/>
      </c>
      <c r="AI71" s="106" t="str">
        <f>IF(AH71="","",IF(AH71&gt;0,ROUND(AH71/LARGE(AH69:AH83,1),3),0))</f>
        <v/>
      </c>
    </row>
    <row r="72" spans="1:35" ht="13.5" x14ac:dyDescent="0.25">
      <c r="A72" s="59" t="str">
        <f>+$A$15</f>
        <v/>
      </c>
      <c r="B72" s="24"/>
      <c r="C72" s="24"/>
      <c r="D72" s="24"/>
      <c r="E72" s="24"/>
      <c r="F72" s="24"/>
      <c r="G72" s="24"/>
      <c r="H72" s="22"/>
      <c r="I72" s="23"/>
      <c r="J72" s="22"/>
      <c r="K72" s="23"/>
      <c r="L72" s="22"/>
      <c r="M72" s="23"/>
      <c r="N72" s="22"/>
      <c r="O72" s="23"/>
      <c r="P72" s="22"/>
      <c r="Q72" s="23"/>
      <c r="R72" s="22"/>
      <c r="S72" s="23"/>
      <c r="T72" s="22"/>
      <c r="U72" s="23"/>
      <c r="V72" s="22"/>
      <c r="W72" s="23"/>
      <c r="X72" s="22"/>
      <c r="Y72" s="23"/>
      <c r="Z72" s="22"/>
      <c r="AA72" s="23"/>
      <c r="AB72" s="22"/>
      <c r="AC72" s="23"/>
      <c r="AE72" s="29" t="str">
        <f t="shared" si="5"/>
        <v/>
      </c>
      <c r="AG72" s="7" t="str">
        <f>+$A$15</f>
        <v/>
      </c>
      <c r="AH72" s="7" t="str">
        <f>IF(A72&lt;&gt;"",IF(AE72&lt;&gt;"",AE72,0)+IF(G84&lt;&gt;"",G84,0),"")</f>
        <v/>
      </c>
      <c r="AI72" s="106" t="str">
        <f>IF(AH72="","",IF(AH72&gt;0,ROUND(AH72/LARGE(AH69:AH83,1),3),0))</f>
        <v/>
      </c>
    </row>
    <row r="73" spans="1:35" ht="13.5" x14ac:dyDescent="0.25">
      <c r="A73" s="59" t="str">
        <f>+$A$16</f>
        <v/>
      </c>
      <c r="B73" s="24"/>
      <c r="C73" s="24"/>
      <c r="D73" s="24"/>
      <c r="E73" s="24"/>
      <c r="F73" s="24"/>
      <c r="G73" s="24"/>
      <c r="H73" s="24"/>
      <c r="I73" s="24"/>
      <c r="J73" s="22"/>
      <c r="K73" s="23"/>
      <c r="L73" s="22"/>
      <c r="M73" s="23"/>
      <c r="N73" s="22"/>
      <c r="O73" s="23"/>
      <c r="P73" s="22"/>
      <c r="Q73" s="23"/>
      <c r="R73" s="22"/>
      <c r="S73" s="23"/>
      <c r="T73" s="22"/>
      <c r="U73" s="23"/>
      <c r="V73" s="22"/>
      <c r="W73" s="23"/>
      <c r="X73" s="22"/>
      <c r="Y73" s="23"/>
      <c r="Z73" s="22"/>
      <c r="AA73" s="23"/>
      <c r="AB73" s="22"/>
      <c r="AC73" s="23"/>
      <c r="AE73" s="29" t="str">
        <f t="shared" si="5"/>
        <v/>
      </c>
      <c r="AG73" s="7" t="str">
        <f>+$A$16</f>
        <v/>
      </c>
      <c r="AH73" s="7" t="str">
        <f>IF(A73&lt;&gt;"",IF(AE73&lt;&gt;"",AE73,0)+IF(I84&lt;&gt;"",I84,0),"")</f>
        <v/>
      </c>
      <c r="AI73" s="106" t="str">
        <f>IF(AH73="","",IF(AH73&gt;0,ROUND(AH73/LARGE(AH69:AH83,1),3),0))</f>
        <v/>
      </c>
    </row>
    <row r="74" spans="1:35" ht="13.5" x14ac:dyDescent="0.25">
      <c r="A74" s="59" t="str">
        <f>+$A$17</f>
        <v/>
      </c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2"/>
      <c r="M74" s="23"/>
      <c r="N74" s="22"/>
      <c r="O74" s="23"/>
      <c r="P74" s="22"/>
      <c r="Q74" s="23"/>
      <c r="R74" s="22"/>
      <c r="S74" s="23"/>
      <c r="T74" s="22"/>
      <c r="U74" s="23"/>
      <c r="V74" s="22"/>
      <c r="W74" s="23"/>
      <c r="X74" s="22"/>
      <c r="Y74" s="23"/>
      <c r="Z74" s="22"/>
      <c r="AA74" s="23"/>
      <c r="AB74" s="22"/>
      <c r="AC74" s="23"/>
      <c r="AE74" s="29" t="str">
        <f t="shared" si="5"/>
        <v/>
      </c>
      <c r="AG74" s="7" t="str">
        <f>+$A$17</f>
        <v/>
      </c>
      <c r="AH74" s="7" t="str">
        <f>IF(A74&lt;&gt;"",IF(AE74&lt;&gt;"",AE74,0)+IF(K84&lt;&gt;"",K84,0),"")</f>
        <v/>
      </c>
      <c r="AI74" s="106" t="str">
        <f>IF(AH74="","",IF(AH74&gt;0,ROUND(AH74/LARGE(AH69:AH83,1),3),0))</f>
        <v/>
      </c>
    </row>
    <row r="75" spans="1:35" ht="13.5" x14ac:dyDescent="0.25">
      <c r="A75" s="59" t="str">
        <f>+$A$18</f>
        <v/>
      </c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2"/>
      <c r="O75" s="23"/>
      <c r="P75" s="22"/>
      <c r="Q75" s="23"/>
      <c r="R75" s="22"/>
      <c r="S75" s="23"/>
      <c r="T75" s="22"/>
      <c r="U75" s="23"/>
      <c r="V75" s="22"/>
      <c r="W75" s="23"/>
      <c r="X75" s="22"/>
      <c r="Y75" s="23"/>
      <c r="Z75" s="22"/>
      <c r="AA75" s="23"/>
      <c r="AB75" s="22"/>
      <c r="AC75" s="23"/>
      <c r="AE75" s="29" t="str">
        <f t="shared" si="5"/>
        <v/>
      </c>
      <c r="AG75" s="7" t="str">
        <f>+$A$18</f>
        <v/>
      </c>
      <c r="AH75" s="7" t="str">
        <f>IF(A75&lt;&gt;"",IF(AE75&lt;&gt;"",AE75,0)+IF(M84&lt;&gt;"",M84,0),"")</f>
        <v/>
      </c>
      <c r="AI75" s="106" t="str">
        <f>IF(AH75="","",IF(AH75&gt;0,ROUND(AH75/LARGE(AH69:AH83,1),3),0))</f>
        <v/>
      </c>
    </row>
    <row r="76" spans="1:35" ht="13.5" x14ac:dyDescent="0.25">
      <c r="A76" s="59" t="str">
        <f>+$A$19</f>
        <v/>
      </c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2"/>
      <c r="Q76" s="23"/>
      <c r="R76" s="22"/>
      <c r="S76" s="23"/>
      <c r="T76" s="22"/>
      <c r="U76" s="23"/>
      <c r="V76" s="22"/>
      <c r="W76" s="23"/>
      <c r="X76" s="22"/>
      <c r="Y76" s="23"/>
      <c r="Z76" s="22"/>
      <c r="AA76" s="23"/>
      <c r="AB76" s="22"/>
      <c r="AC76" s="23"/>
      <c r="AE76" s="29" t="str">
        <f t="shared" si="5"/>
        <v/>
      </c>
      <c r="AG76" s="7" t="str">
        <f>+$A$19</f>
        <v/>
      </c>
      <c r="AH76" s="7" t="str">
        <f>IF(A76&lt;&gt;"",IF(AE76&lt;&gt;"",AE76,0)+IF(O84&lt;&gt;"",O84,0),"")</f>
        <v/>
      </c>
      <c r="AI76" s="106" t="str">
        <f>IF(AH76="","",IF(AH76&gt;0,ROUND(AH76/LARGE(AH69:AH83,1),3),0))</f>
        <v/>
      </c>
    </row>
    <row r="77" spans="1:35" ht="13.5" x14ac:dyDescent="0.25">
      <c r="A77" s="59" t="str">
        <f>+$A$20</f>
        <v/>
      </c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2"/>
      <c r="S77" s="23"/>
      <c r="T77" s="22"/>
      <c r="U77" s="23"/>
      <c r="V77" s="22"/>
      <c r="W77" s="23"/>
      <c r="X77" s="22"/>
      <c r="Y77" s="23"/>
      <c r="Z77" s="22"/>
      <c r="AA77" s="23"/>
      <c r="AB77" s="22"/>
      <c r="AC77" s="23"/>
      <c r="AE77" s="29" t="str">
        <f t="shared" si="5"/>
        <v/>
      </c>
      <c r="AG77" s="7" t="str">
        <f>+$A$20</f>
        <v/>
      </c>
      <c r="AH77" s="7" t="str">
        <f>IF(A77&lt;&gt;"",IF(AE77&lt;&gt;"",AE77,0)+IF(Q84&lt;&gt;"",Q84,0),"")</f>
        <v/>
      </c>
      <c r="AI77" s="106" t="str">
        <f>IF(AH77="","",IF(AH77&gt;0,ROUND(AH77/LARGE(AH69:AH83,1),3),0))</f>
        <v/>
      </c>
    </row>
    <row r="78" spans="1:35" ht="13.5" x14ac:dyDescent="0.25">
      <c r="A78" s="59" t="str">
        <f>+$A$21</f>
        <v/>
      </c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2"/>
      <c r="U78" s="23"/>
      <c r="V78" s="22"/>
      <c r="W78" s="23"/>
      <c r="X78" s="22"/>
      <c r="Y78" s="23"/>
      <c r="Z78" s="22"/>
      <c r="AA78" s="23"/>
      <c r="AB78" s="22"/>
      <c r="AC78" s="23"/>
      <c r="AE78" s="29" t="str">
        <f t="shared" si="5"/>
        <v/>
      </c>
      <c r="AG78" s="7" t="str">
        <f>+$A$21</f>
        <v/>
      </c>
      <c r="AH78" s="7" t="str">
        <f>IF(A78&lt;&gt;"",IF(AE78&lt;&gt;"",AE78,0)+IF(S84&lt;&gt;"",S84,0),"")</f>
        <v/>
      </c>
      <c r="AI78" s="106" t="str">
        <f>IF(AH78="","",IF(AH78&gt;0,ROUND(AH78/LARGE(AH69:AH83,1),3),0))</f>
        <v/>
      </c>
    </row>
    <row r="79" spans="1:35" ht="13.5" x14ac:dyDescent="0.25">
      <c r="A79" s="59" t="str">
        <f>+$A$22</f>
        <v/>
      </c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2"/>
      <c r="W79" s="23"/>
      <c r="X79" s="22"/>
      <c r="Y79" s="23"/>
      <c r="Z79" s="22"/>
      <c r="AA79" s="23"/>
      <c r="AB79" s="22"/>
      <c r="AC79" s="23"/>
      <c r="AE79" s="29" t="str">
        <f t="shared" si="5"/>
        <v/>
      </c>
      <c r="AG79" s="7" t="str">
        <f>+$A$22</f>
        <v/>
      </c>
      <c r="AH79" s="7" t="str">
        <f>IF(A79&lt;&gt;"",IF(AE79&lt;&gt;"",AE79,0)+IF(U84&lt;&gt;"",U84,0),"")</f>
        <v/>
      </c>
      <c r="AI79" s="106" t="str">
        <f>IF(AH79="","",IF(AH79&gt;0,ROUND(AH79/LARGE(AH69:AH83,1),3),0))</f>
        <v/>
      </c>
    </row>
    <row r="80" spans="1:35" ht="13.5" x14ac:dyDescent="0.25">
      <c r="A80" s="59" t="str">
        <f>+$A$23</f>
        <v/>
      </c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2"/>
      <c r="Y80" s="23"/>
      <c r="Z80" s="22"/>
      <c r="AA80" s="23"/>
      <c r="AB80" s="22"/>
      <c r="AC80" s="23"/>
      <c r="AE80" s="29" t="str">
        <f t="shared" si="5"/>
        <v/>
      </c>
      <c r="AG80" s="7" t="str">
        <f>+$A$23</f>
        <v/>
      </c>
      <c r="AH80" s="7" t="str">
        <f>IF(A80&lt;&gt;"",IF(AE80&lt;&gt;"",AE80,0)+IF(W84&lt;&gt;"",W84,0),"")</f>
        <v/>
      </c>
      <c r="AI80" s="106" t="str">
        <f>IF(AH80="","",IF(AH80&gt;0,ROUND(AH80/LARGE(AH69:AH83,1),3),0))</f>
        <v/>
      </c>
    </row>
    <row r="81" spans="1:35" ht="13.5" x14ac:dyDescent="0.25">
      <c r="A81" s="59" t="str">
        <f>+$A$24</f>
        <v/>
      </c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2"/>
      <c r="AA81" s="23"/>
      <c r="AB81" s="22"/>
      <c r="AC81" s="23"/>
      <c r="AE81" s="29" t="str">
        <f t="shared" si="5"/>
        <v/>
      </c>
      <c r="AG81" s="7" t="str">
        <f>+$A$24</f>
        <v/>
      </c>
      <c r="AH81" s="7" t="str">
        <f>IF(A81&lt;&gt;"",IF(AE81&lt;&gt;"",AE81,0)+IF(Y84&lt;&gt;"",Y84,0),"")</f>
        <v/>
      </c>
      <c r="AI81" s="106" t="str">
        <f>IF(AH81="","",IF(AH81&gt;0,ROUND(AH81/LARGE(AH69:AH83,1),3),0))</f>
        <v/>
      </c>
    </row>
    <row r="82" spans="1:35" ht="13.5" x14ac:dyDescent="0.25">
      <c r="A82" s="59" t="str">
        <f>+$A$25</f>
        <v/>
      </c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2"/>
      <c r="AC82" s="23"/>
      <c r="AE82" s="29" t="str">
        <f t="shared" si="5"/>
        <v/>
      </c>
      <c r="AG82" s="7" t="str">
        <f>+$A$25</f>
        <v/>
      </c>
      <c r="AH82" s="7" t="str">
        <f>IF(A82&lt;&gt;"",IF(AE82&lt;&gt;"",AE82,0)+IF(AA84&lt;&gt;"",AA84,0),"")</f>
        <v/>
      </c>
      <c r="AI82" s="106" t="str">
        <f>IF(AH82="","",IF(AH82&gt;0,ROUND(AH82/LARGE(AH69:AH83,1),3),0))</f>
        <v/>
      </c>
    </row>
    <row r="83" spans="1:35" x14ac:dyDescent="0.2">
      <c r="A83" s="59" t="str">
        <f>+$A$26</f>
        <v/>
      </c>
      <c r="C83" s="3"/>
      <c r="AE83" s="26"/>
      <c r="AG83" s="40" t="str">
        <f>+$A$26</f>
        <v/>
      </c>
      <c r="AH83" s="40" t="str">
        <f>IF(A83&lt;&gt;"",IF(AE83&lt;&gt;"",AE83,0)+IF(AC84&lt;&gt;"",AC84,0),"")</f>
        <v/>
      </c>
      <c r="AI83" s="107" t="str">
        <f>IF(AH83="","",IF(AH83&gt;0,ROUND(AH83/LARGE(AH69:AH83,1),3),0))</f>
        <v/>
      </c>
    </row>
    <row r="84" spans="1:35" s="26" customFormat="1" x14ac:dyDescent="0.2">
      <c r="C84" s="27" t="str">
        <f>IF(C68="","",SUM(C69:C82))</f>
        <v/>
      </c>
      <c r="E84" s="27" t="str">
        <f>IF(E68="","",SUM(E69:E82))</f>
        <v/>
      </c>
      <c r="G84" s="27" t="str">
        <f>IF(G68="","",SUM(G69:G82))</f>
        <v/>
      </c>
      <c r="I84" s="27" t="str">
        <f>IF(I68="","",SUM(I69:I82))</f>
        <v/>
      </c>
      <c r="K84" s="27" t="str">
        <f>IF(K68="","",SUM(K69:K82))</f>
        <v/>
      </c>
      <c r="M84" s="27" t="str">
        <f>IF(M68="","",SUM(M69:M82))</f>
        <v/>
      </c>
      <c r="O84" s="27" t="str">
        <f>IF(O68="","",SUM(O69:O82))</f>
        <v/>
      </c>
      <c r="Q84" s="27" t="str">
        <f>IF(Q68="","",SUM(Q69:Q82))</f>
        <v/>
      </c>
      <c r="S84" s="27" t="str">
        <f>IF(S68="","",SUM(S69:S82))</f>
        <v/>
      </c>
      <c r="U84" s="27" t="str">
        <f>IF(U68="","",SUM(U69:U82))</f>
        <v/>
      </c>
      <c r="W84" s="27" t="str">
        <f>IF(W68="","",SUM(W69:W82))</f>
        <v/>
      </c>
      <c r="X84" s="27"/>
      <c r="Y84" s="27" t="str">
        <f>IF(Y68="","",SUM(Y69:Y82))</f>
        <v/>
      </c>
      <c r="AA84" s="27" t="str">
        <f>IF(AA68="","",SUM(AA69:AA82))</f>
        <v/>
      </c>
      <c r="AC84" s="27" t="str">
        <f>IF(AC68="","",SUM(AC69:AC82))</f>
        <v/>
      </c>
      <c r="AG84" s="41"/>
      <c r="AH84" s="93"/>
      <c r="AI84" s="41"/>
    </row>
    <row r="85" spans="1:35" ht="24" customHeight="1" x14ac:dyDescent="0.2">
      <c r="AC85" s="8" t="str">
        <f>"Firma ("&amp;Anagrafica!B91&amp;")"</f>
        <v>Firma (Commissario 3)</v>
      </c>
      <c r="AE85" s="88"/>
      <c r="AF85" s="88"/>
      <c r="AG85" s="89"/>
      <c r="AH85" s="88"/>
      <c r="AI85" s="88"/>
    </row>
    <row r="86" spans="1:35" ht="18.75" x14ac:dyDescent="0.3">
      <c r="A86" s="19" t="str">
        <f>IF(Anagrafica!A92&lt;&gt;"",Anagrafica!A92&amp;" - "&amp;Anagrafica!B92,"")</f>
        <v/>
      </c>
      <c r="B86" s="20"/>
      <c r="D86" s="1"/>
      <c r="AE86" s="90"/>
      <c r="AF86" s="90"/>
      <c r="AG86" s="91"/>
      <c r="AH86" s="90"/>
      <c r="AI86" s="90"/>
    </row>
    <row r="87" spans="1:35" s="5" customFormat="1" ht="13.5" customHeight="1" x14ac:dyDescent="0.2">
      <c r="A87" s="4" t="s">
        <v>10</v>
      </c>
      <c r="C87" s="60" t="str">
        <f>$A$13</f>
        <v/>
      </c>
      <c r="E87" s="60" t="str">
        <f>+$A$14</f>
        <v/>
      </c>
      <c r="G87" s="60" t="str">
        <f>+$A$15</f>
        <v/>
      </c>
      <c r="I87" s="60" t="str">
        <f>+$A$16</f>
        <v/>
      </c>
      <c r="K87" s="60" t="str">
        <f>+$A$17</f>
        <v/>
      </c>
      <c r="M87" s="60" t="str">
        <f>+$A$18</f>
        <v/>
      </c>
      <c r="O87" s="60" t="str">
        <f>+$A$19</f>
        <v/>
      </c>
      <c r="Q87" s="60" t="str">
        <f>+$A$20</f>
        <v/>
      </c>
      <c r="S87" s="60" t="str">
        <f>+$A$21</f>
        <v/>
      </c>
      <c r="U87" s="60" t="str">
        <f>+$A$22</f>
        <v/>
      </c>
      <c r="W87" s="60" t="str">
        <f>+$A$23</f>
        <v/>
      </c>
      <c r="Y87" s="60" t="str">
        <f>+$A$24</f>
        <v/>
      </c>
      <c r="AA87" s="60" t="str">
        <f>+$A$25</f>
        <v/>
      </c>
      <c r="AC87" s="60" t="str">
        <f>+$A$26</f>
        <v/>
      </c>
      <c r="AE87" s="26"/>
      <c r="AG87" s="4" t="s">
        <v>10</v>
      </c>
      <c r="AH87" s="5" t="s">
        <v>1</v>
      </c>
      <c r="AI87" s="5" t="s">
        <v>0</v>
      </c>
    </row>
    <row r="88" spans="1:35" ht="13.5" x14ac:dyDescent="0.25">
      <c r="A88" s="59" t="str">
        <f>+$A$12</f>
        <v/>
      </c>
      <c r="B88" s="22"/>
      <c r="C88" s="23"/>
      <c r="D88" s="22"/>
      <c r="E88" s="23"/>
      <c r="F88" s="22"/>
      <c r="G88" s="23"/>
      <c r="H88" s="22"/>
      <c r="I88" s="23"/>
      <c r="J88" s="22"/>
      <c r="K88" s="23"/>
      <c r="L88" s="22"/>
      <c r="M88" s="23"/>
      <c r="N88" s="22"/>
      <c r="O88" s="23"/>
      <c r="P88" s="22"/>
      <c r="Q88" s="23"/>
      <c r="R88" s="22"/>
      <c r="S88" s="23"/>
      <c r="T88" s="22"/>
      <c r="U88" s="23"/>
      <c r="V88" s="22"/>
      <c r="W88" s="23"/>
      <c r="X88" s="22"/>
      <c r="Y88" s="23"/>
      <c r="Z88" s="22"/>
      <c r="AA88" s="23"/>
      <c r="AB88" s="22"/>
      <c r="AC88" s="23"/>
      <c r="AE88" s="29" t="str">
        <f t="shared" ref="AE88:AE101" si="6">IF(OR(A88="",AND(A88&lt;&gt;"",A89="")),"",SUM(B88,D88,F88,H88,J88,L88,N88,P88,R88,T88,V88,X88,Z88,AB88))</f>
        <v/>
      </c>
      <c r="AG88" s="6" t="str">
        <f>+$A$12</f>
        <v/>
      </c>
      <c r="AH88" s="6" t="str">
        <f>IF(A88&lt;&gt;"",AE88,"")</f>
        <v/>
      </c>
      <c r="AI88" s="105" t="str">
        <f>IF(AH88="","",IF(AH88&gt;0,ROUND(AH88/LARGE(AH88:AH102,1),3),0))</f>
        <v/>
      </c>
    </row>
    <row r="89" spans="1:35" ht="13.5" x14ac:dyDescent="0.25">
      <c r="A89" s="59" t="str">
        <f>+$A$13</f>
        <v/>
      </c>
      <c r="B89" s="24"/>
      <c r="C89" s="24"/>
      <c r="D89" s="22"/>
      <c r="E89" s="23"/>
      <c r="F89" s="22"/>
      <c r="G89" s="23"/>
      <c r="H89" s="22"/>
      <c r="I89" s="23"/>
      <c r="J89" s="22"/>
      <c r="K89" s="23"/>
      <c r="L89" s="22"/>
      <c r="M89" s="23"/>
      <c r="N89" s="22"/>
      <c r="O89" s="23"/>
      <c r="P89" s="22"/>
      <c r="Q89" s="23"/>
      <c r="R89" s="22"/>
      <c r="S89" s="23"/>
      <c r="T89" s="22"/>
      <c r="U89" s="23"/>
      <c r="V89" s="22"/>
      <c r="W89" s="23"/>
      <c r="X89" s="22"/>
      <c r="Y89" s="23"/>
      <c r="Z89" s="22"/>
      <c r="AA89" s="23"/>
      <c r="AB89" s="22"/>
      <c r="AC89" s="23"/>
      <c r="AE89" s="29" t="str">
        <f t="shared" si="6"/>
        <v/>
      </c>
      <c r="AG89" s="7" t="str">
        <f>+$A$13</f>
        <v/>
      </c>
      <c r="AH89" s="7" t="str">
        <f>IF(A89&lt;&gt;"",IF(AE89&lt;&gt;"",AE89,0)+IF(C103&lt;&gt;"",C103,0),"")</f>
        <v/>
      </c>
      <c r="AI89" s="106" t="str">
        <f>IF(AH89="","",IF(AH89&gt;0,ROUND(AH89/LARGE(AH88:AH102,1),3),0))</f>
        <v/>
      </c>
    </row>
    <row r="90" spans="1:35" ht="13.5" x14ac:dyDescent="0.25">
      <c r="A90" s="59" t="str">
        <f>+$A$14</f>
        <v/>
      </c>
      <c r="B90" s="24"/>
      <c r="C90" s="24"/>
      <c r="D90" s="24"/>
      <c r="E90" s="24"/>
      <c r="F90" s="22"/>
      <c r="G90" s="23"/>
      <c r="H90" s="22"/>
      <c r="I90" s="23"/>
      <c r="J90" s="22"/>
      <c r="K90" s="23"/>
      <c r="L90" s="22"/>
      <c r="M90" s="23"/>
      <c r="N90" s="22"/>
      <c r="O90" s="23"/>
      <c r="P90" s="22"/>
      <c r="Q90" s="23"/>
      <c r="R90" s="22"/>
      <c r="S90" s="23"/>
      <c r="T90" s="22"/>
      <c r="U90" s="23"/>
      <c r="V90" s="22"/>
      <c r="W90" s="23"/>
      <c r="X90" s="22"/>
      <c r="Y90" s="23"/>
      <c r="Z90" s="22"/>
      <c r="AA90" s="23"/>
      <c r="AB90" s="22"/>
      <c r="AC90" s="23"/>
      <c r="AE90" s="29" t="str">
        <f t="shared" si="6"/>
        <v/>
      </c>
      <c r="AG90" s="7" t="str">
        <f>+$A$14</f>
        <v/>
      </c>
      <c r="AH90" s="7" t="str">
        <f>IF(A90&lt;&gt;"",IF(AE90&lt;&gt;"",AE90,0)+IF(E103&lt;&gt;"",E103,0),"")</f>
        <v/>
      </c>
      <c r="AI90" s="106" t="str">
        <f>IF(AH90="","",IF(AH90&gt;0,ROUND(AH90/LARGE(AH88:AH102,1),3),0))</f>
        <v/>
      </c>
    </row>
    <row r="91" spans="1:35" ht="13.5" x14ac:dyDescent="0.25">
      <c r="A91" s="59" t="str">
        <f>+$A$15</f>
        <v/>
      </c>
      <c r="B91" s="24"/>
      <c r="C91" s="24"/>
      <c r="D91" s="24"/>
      <c r="E91" s="24"/>
      <c r="F91" s="24"/>
      <c r="G91" s="24"/>
      <c r="H91" s="22"/>
      <c r="I91" s="23"/>
      <c r="J91" s="22"/>
      <c r="K91" s="23"/>
      <c r="L91" s="22"/>
      <c r="M91" s="23"/>
      <c r="N91" s="22"/>
      <c r="O91" s="23"/>
      <c r="P91" s="22"/>
      <c r="Q91" s="23"/>
      <c r="R91" s="22"/>
      <c r="S91" s="23"/>
      <c r="T91" s="22"/>
      <c r="U91" s="23"/>
      <c r="V91" s="22"/>
      <c r="W91" s="23"/>
      <c r="X91" s="22"/>
      <c r="Y91" s="23"/>
      <c r="Z91" s="22"/>
      <c r="AA91" s="23"/>
      <c r="AB91" s="22"/>
      <c r="AC91" s="23"/>
      <c r="AE91" s="29" t="str">
        <f t="shared" si="6"/>
        <v/>
      </c>
      <c r="AG91" s="7" t="str">
        <f>+$A$15</f>
        <v/>
      </c>
      <c r="AH91" s="7" t="str">
        <f>IF(A91&lt;&gt;"",IF(AE91&lt;&gt;"",AE91,0)+IF(G103&lt;&gt;"",G103,0),"")</f>
        <v/>
      </c>
      <c r="AI91" s="106" t="str">
        <f>IF(AH91="","",IF(AH91&gt;0,ROUND(AH91/LARGE(AH88:AH102,1),3),0))</f>
        <v/>
      </c>
    </row>
    <row r="92" spans="1:35" ht="13.5" x14ac:dyDescent="0.25">
      <c r="A92" s="59" t="str">
        <f>+$A$16</f>
        <v/>
      </c>
      <c r="B92" s="24"/>
      <c r="C92" s="24"/>
      <c r="D92" s="24"/>
      <c r="E92" s="24"/>
      <c r="F92" s="24"/>
      <c r="G92" s="24"/>
      <c r="H92" s="24"/>
      <c r="I92" s="24"/>
      <c r="J92" s="22"/>
      <c r="K92" s="23"/>
      <c r="L92" s="22"/>
      <c r="M92" s="23"/>
      <c r="N92" s="22"/>
      <c r="O92" s="23"/>
      <c r="P92" s="22"/>
      <c r="Q92" s="23"/>
      <c r="R92" s="22"/>
      <c r="S92" s="23"/>
      <c r="T92" s="22"/>
      <c r="U92" s="23"/>
      <c r="V92" s="22"/>
      <c r="W92" s="23"/>
      <c r="X92" s="22"/>
      <c r="Y92" s="23"/>
      <c r="Z92" s="22"/>
      <c r="AA92" s="23"/>
      <c r="AB92" s="22"/>
      <c r="AC92" s="23"/>
      <c r="AE92" s="29" t="str">
        <f t="shared" si="6"/>
        <v/>
      </c>
      <c r="AG92" s="7" t="str">
        <f>+$A$16</f>
        <v/>
      </c>
      <c r="AH92" s="7" t="str">
        <f>IF(A92&lt;&gt;"",IF(AE92&lt;&gt;"",AE92,0)+IF(I103&lt;&gt;"",I103,0),"")</f>
        <v/>
      </c>
      <c r="AI92" s="106" t="str">
        <f>IF(AH92="","",IF(AH92&gt;0,ROUND(AH92/LARGE(AH88:AH102,1),3),0))</f>
        <v/>
      </c>
    </row>
    <row r="93" spans="1:35" ht="13.5" x14ac:dyDescent="0.25">
      <c r="A93" s="59" t="str">
        <f>+$A$17</f>
        <v/>
      </c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2"/>
      <c r="M93" s="23"/>
      <c r="N93" s="22"/>
      <c r="O93" s="23"/>
      <c r="P93" s="22"/>
      <c r="Q93" s="23"/>
      <c r="R93" s="22"/>
      <c r="S93" s="23"/>
      <c r="T93" s="22"/>
      <c r="U93" s="23"/>
      <c r="V93" s="22"/>
      <c r="W93" s="23"/>
      <c r="X93" s="22"/>
      <c r="Y93" s="23"/>
      <c r="Z93" s="22"/>
      <c r="AA93" s="23"/>
      <c r="AB93" s="22"/>
      <c r="AC93" s="23"/>
      <c r="AE93" s="29" t="str">
        <f t="shared" si="6"/>
        <v/>
      </c>
      <c r="AG93" s="7" t="str">
        <f>+$A$17</f>
        <v/>
      </c>
      <c r="AH93" s="7" t="str">
        <f>IF(A93&lt;&gt;"",IF(AE93&lt;&gt;"",AE93,0)+IF(K103&lt;&gt;"",K103,0),"")</f>
        <v/>
      </c>
      <c r="AI93" s="106" t="str">
        <f>IF(AH93="","",IF(AH93&gt;0,ROUND(AH93/LARGE(AH88:AH102,1),3),0))</f>
        <v/>
      </c>
    </row>
    <row r="94" spans="1:35" ht="13.5" x14ac:dyDescent="0.25">
      <c r="A94" s="59" t="str">
        <f>+$A$18</f>
        <v/>
      </c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2"/>
      <c r="O94" s="23"/>
      <c r="P94" s="22"/>
      <c r="Q94" s="23"/>
      <c r="R94" s="22"/>
      <c r="S94" s="23"/>
      <c r="T94" s="22"/>
      <c r="U94" s="23"/>
      <c r="V94" s="22"/>
      <c r="W94" s="23"/>
      <c r="X94" s="22"/>
      <c r="Y94" s="23"/>
      <c r="Z94" s="22"/>
      <c r="AA94" s="23"/>
      <c r="AB94" s="22"/>
      <c r="AC94" s="23"/>
      <c r="AE94" s="29" t="str">
        <f t="shared" si="6"/>
        <v/>
      </c>
      <c r="AG94" s="7" t="str">
        <f>+$A$18</f>
        <v/>
      </c>
      <c r="AH94" s="7" t="str">
        <f>IF(A94&lt;&gt;"",IF(AE94&lt;&gt;"",AE94,0)+IF(M103&lt;&gt;"",M103,0),"")</f>
        <v/>
      </c>
      <c r="AI94" s="106" t="str">
        <f>IF(AH94="","",IF(AH94&gt;0,ROUND(AH94/LARGE(AH88:AH102,1),3),0))</f>
        <v/>
      </c>
    </row>
    <row r="95" spans="1:35" ht="13.5" x14ac:dyDescent="0.25">
      <c r="A95" s="59" t="str">
        <f>+$A$19</f>
        <v/>
      </c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2"/>
      <c r="Q95" s="23"/>
      <c r="R95" s="22"/>
      <c r="S95" s="23"/>
      <c r="T95" s="22"/>
      <c r="U95" s="23"/>
      <c r="V95" s="22"/>
      <c r="W95" s="23"/>
      <c r="X95" s="22"/>
      <c r="Y95" s="23"/>
      <c r="Z95" s="22"/>
      <c r="AA95" s="23"/>
      <c r="AB95" s="22"/>
      <c r="AC95" s="23"/>
      <c r="AE95" s="29" t="str">
        <f t="shared" si="6"/>
        <v/>
      </c>
      <c r="AG95" s="7" t="str">
        <f>+$A$19</f>
        <v/>
      </c>
      <c r="AH95" s="7" t="str">
        <f>IF(A95&lt;&gt;"",IF(AE95&lt;&gt;"",AE95,0)+IF(O103&lt;&gt;"",O103,0),"")</f>
        <v/>
      </c>
      <c r="AI95" s="106" t="str">
        <f>IF(AH95="","",IF(AH95&gt;0,ROUND(AH95/LARGE(AH88:AH102,1),3),0))</f>
        <v/>
      </c>
    </row>
    <row r="96" spans="1:35" ht="13.5" x14ac:dyDescent="0.25">
      <c r="A96" s="59" t="str">
        <f>+$A$20</f>
        <v/>
      </c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2"/>
      <c r="S96" s="23"/>
      <c r="T96" s="22"/>
      <c r="U96" s="23"/>
      <c r="V96" s="22"/>
      <c r="W96" s="23"/>
      <c r="X96" s="22"/>
      <c r="Y96" s="23"/>
      <c r="Z96" s="22"/>
      <c r="AA96" s="23"/>
      <c r="AB96" s="22"/>
      <c r="AC96" s="23"/>
      <c r="AE96" s="29" t="str">
        <f t="shared" si="6"/>
        <v/>
      </c>
      <c r="AG96" s="7" t="str">
        <f>+$A$20</f>
        <v/>
      </c>
      <c r="AH96" s="7" t="str">
        <f>IF(A96&lt;&gt;"",IF(AE96&lt;&gt;"",AE96,0)+IF(Q103&lt;&gt;"",Q103,0),"")</f>
        <v/>
      </c>
      <c r="AI96" s="106" t="str">
        <f>IF(AH96="","",IF(AH96&gt;0,ROUND(AH96/LARGE(AH88:AH102,1),3),0))</f>
        <v/>
      </c>
    </row>
    <row r="97" spans="1:35" ht="13.5" x14ac:dyDescent="0.25">
      <c r="A97" s="59" t="str">
        <f>+$A$21</f>
        <v/>
      </c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2"/>
      <c r="U97" s="23"/>
      <c r="V97" s="22"/>
      <c r="W97" s="23"/>
      <c r="X97" s="22"/>
      <c r="Y97" s="23"/>
      <c r="Z97" s="22"/>
      <c r="AA97" s="23"/>
      <c r="AB97" s="22"/>
      <c r="AC97" s="23"/>
      <c r="AE97" s="29" t="str">
        <f t="shared" si="6"/>
        <v/>
      </c>
      <c r="AG97" s="7" t="str">
        <f>+$A$21</f>
        <v/>
      </c>
      <c r="AH97" s="7" t="str">
        <f>IF(A97&lt;&gt;"",IF(AE97&lt;&gt;"",AE97,0)+IF(S103&lt;&gt;"",S103,0),"")</f>
        <v/>
      </c>
      <c r="AI97" s="106" t="str">
        <f>IF(AH97="","",IF(AH97&gt;0,ROUND(AH97/LARGE(AH88:AH102,1),3),0))</f>
        <v/>
      </c>
    </row>
    <row r="98" spans="1:35" ht="13.5" x14ac:dyDescent="0.25">
      <c r="A98" s="59" t="str">
        <f>+$A$22</f>
        <v/>
      </c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2"/>
      <c r="W98" s="23"/>
      <c r="X98" s="22"/>
      <c r="Y98" s="23"/>
      <c r="Z98" s="22"/>
      <c r="AA98" s="23"/>
      <c r="AB98" s="22"/>
      <c r="AC98" s="23"/>
      <c r="AE98" s="29" t="str">
        <f t="shared" si="6"/>
        <v/>
      </c>
      <c r="AG98" s="7" t="str">
        <f>+$A$22</f>
        <v/>
      </c>
      <c r="AH98" s="7" t="str">
        <f>IF(A98&lt;&gt;"",IF(AE98&lt;&gt;"",AE98,0)+IF(U103&lt;&gt;"",U103,0),"")</f>
        <v/>
      </c>
      <c r="AI98" s="106" t="str">
        <f>IF(AH98="","",IF(AH98&gt;0,ROUND(AH98/LARGE(AH88:AH102,1),3),0))</f>
        <v/>
      </c>
    </row>
    <row r="99" spans="1:35" ht="13.5" x14ac:dyDescent="0.25">
      <c r="A99" s="59" t="str">
        <f>+$A$23</f>
        <v/>
      </c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2"/>
      <c r="Y99" s="23"/>
      <c r="Z99" s="22"/>
      <c r="AA99" s="23"/>
      <c r="AB99" s="22"/>
      <c r="AC99" s="23"/>
      <c r="AE99" s="29" t="str">
        <f t="shared" si="6"/>
        <v/>
      </c>
      <c r="AG99" s="7" t="str">
        <f>+$A$23</f>
        <v/>
      </c>
      <c r="AH99" s="7" t="str">
        <f>IF(A99&lt;&gt;"",IF(AE99&lt;&gt;"",AE99,0)+IF(W103&lt;&gt;"",W103,0),"")</f>
        <v/>
      </c>
      <c r="AI99" s="106" t="str">
        <f>IF(AH99="","",IF(AH99&gt;0,ROUND(AH99/LARGE(AH88:AH102,1),3),0))</f>
        <v/>
      </c>
    </row>
    <row r="100" spans="1:35" ht="13.5" x14ac:dyDescent="0.25">
      <c r="A100" s="59" t="str">
        <f>+$A$24</f>
        <v/>
      </c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2"/>
      <c r="AA100" s="23"/>
      <c r="AB100" s="22"/>
      <c r="AC100" s="23"/>
      <c r="AE100" s="29" t="str">
        <f t="shared" si="6"/>
        <v/>
      </c>
      <c r="AG100" s="7" t="str">
        <f>+$A$24</f>
        <v/>
      </c>
      <c r="AH100" s="7" t="str">
        <f>IF(A100&lt;&gt;"",IF(AE100&lt;&gt;"",AE100,0)+IF(Y103&lt;&gt;"",Y103,0),"")</f>
        <v/>
      </c>
      <c r="AI100" s="106" t="str">
        <f>IF(AH100="","",IF(AH100&gt;0,ROUND(AH100/LARGE(AH88:AH102,1),3),0))</f>
        <v/>
      </c>
    </row>
    <row r="101" spans="1:35" ht="13.5" x14ac:dyDescent="0.25">
      <c r="A101" s="59" t="str">
        <f>+$A$25</f>
        <v/>
      </c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2"/>
      <c r="AC101" s="23"/>
      <c r="AE101" s="29" t="str">
        <f t="shared" si="6"/>
        <v/>
      </c>
      <c r="AG101" s="7" t="str">
        <f>+$A$25</f>
        <v/>
      </c>
      <c r="AH101" s="7" t="str">
        <f>IF(A101&lt;&gt;"",IF(AE101&lt;&gt;"",AE101,0)+IF(AA103&lt;&gt;"",AA103,0),"")</f>
        <v/>
      </c>
      <c r="AI101" s="106" t="str">
        <f>IF(AH101="","",IF(AH101&gt;0,ROUND(AH101/LARGE(AH88:AH102,1),3),0))</f>
        <v/>
      </c>
    </row>
    <row r="102" spans="1:35" x14ac:dyDescent="0.2">
      <c r="A102" s="59" t="str">
        <f>+$A$26</f>
        <v/>
      </c>
      <c r="C102" s="3"/>
      <c r="AE102" s="26"/>
      <c r="AG102" s="40" t="str">
        <f>+$A$26</f>
        <v/>
      </c>
      <c r="AH102" s="40" t="str">
        <f>IF(A102&lt;&gt;"",IF(AE102&lt;&gt;"",AE102,0)+IF(AC103&lt;&gt;"",AC103,0),"")</f>
        <v/>
      </c>
      <c r="AI102" s="107" t="str">
        <f>IF(AH102="","",IF(AH102&gt;0,ROUND(AH102/LARGE(AH88:AH102,1),3),0))</f>
        <v/>
      </c>
    </row>
    <row r="103" spans="1:35" s="26" customFormat="1" x14ac:dyDescent="0.2">
      <c r="C103" s="27" t="str">
        <f>IF(C87="","",SUM(C88:C101))</f>
        <v/>
      </c>
      <c r="E103" s="27" t="str">
        <f>IF(E87="","",SUM(E88:E101))</f>
        <v/>
      </c>
      <c r="G103" s="27" t="str">
        <f>IF(G87="","",SUM(G88:G101))</f>
        <v/>
      </c>
      <c r="I103" s="27" t="str">
        <f>IF(I87="","",SUM(I88:I101))</f>
        <v/>
      </c>
      <c r="K103" s="27" t="str">
        <f>IF(K87="","",SUM(K88:K101))</f>
        <v/>
      </c>
      <c r="M103" s="27" t="str">
        <f>IF(M87="","",SUM(M88:M101))</f>
        <v/>
      </c>
      <c r="O103" s="27" t="str">
        <f>IF(O87="","",SUM(O88:O101))</f>
        <v/>
      </c>
      <c r="Q103" s="27" t="str">
        <f>IF(Q87="","",SUM(Q88:Q101))</f>
        <v/>
      </c>
      <c r="S103" s="27" t="str">
        <f>IF(S87="","",SUM(S88:S101))</f>
        <v/>
      </c>
      <c r="U103" s="27" t="str">
        <f>IF(U87="","",SUM(U88:U101))</f>
        <v/>
      </c>
      <c r="W103" s="27" t="str">
        <f>IF(W87="","",SUM(W88:W101))</f>
        <v/>
      </c>
      <c r="X103" s="27"/>
      <c r="Y103" s="27" t="str">
        <f>IF(Y87="","",SUM(Y88:Y101))</f>
        <v/>
      </c>
      <c r="AA103" s="27" t="str">
        <f>IF(AA87="","",SUM(AA88:AA101))</f>
        <v/>
      </c>
      <c r="AC103" s="27" t="str">
        <f>IF(AC87="","",SUM(AC88:AC101))</f>
        <v/>
      </c>
      <c r="AG103" s="41"/>
      <c r="AH103" s="93"/>
      <c r="AI103" s="41"/>
    </row>
    <row r="104" spans="1:35" ht="24" customHeight="1" x14ac:dyDescent="0.2">
      <c r="AC104" s="8" t="str">
        <f>"Firma ("&amp;Anagrafica!B92&amp;")"</f>
        <v>Firma ()</v>
      </c>
      <c r="AE104" s="88"/>
      <c r="AF104" s="88"/>
      <c r="AG104" s="89"/>
      <c r="AH104" s="88"/>
      <c r="AI104" s="88"/>
    </row>
    <row r="105" spans="1:35" ht="18.75" x14ac:dyDescent="0.3">
      <c r="A105" s="19" t="str">
        <f>IF(Anagrafica!A93&lt;&gt;"",Anagrafica!A93&amp;" - "&amp;Anagrafica!B93,"")</f>
        <v/>
      </c>
      <c r="B105" s="20"/>
      <c r="D105" s="1"/>
    </row>
    <row r="106" spans="1:35" s="5" customFormat="1" ht="13.5" customHeight="1" x14ac:dyDescent="0.2">
      <c r="A106" s="4" t="s">
        <v>10</v>
      </c>
      <c r="C106" s="60" t="str">
        <f>$A$13</f>
        <v/>
      </c>
      <c r="E106" s="60" t="str">
        <f>+$A$14</f>
        <v/>
      </c>
      <c r="G106" s="60" t="str">
        <f>+$A$15</f>
        <v/>
      </c>
      <c r="I106" s="60" t="str">
        <f>+$A$16</f>
        <v/>
      </c>
      <c r="K106" s="60" t="str">
        <f>+$A$17</f>
        <v/>
      </c>
      <c r="M106" s="60" t="str">
        <f>+$A$18</f>
        <v/>
      </c>
      <c r="O106" s="60" t="str">
        <f>+$A$19</f>
        <v/>
      </c>
      <c r="Q106" s="60" t="str">
        <f>+$A$20</f>
        <v/>
      </c>
      <c r="S106" s="60" t="str">
        <f>+$A$21</f>
        <v/>
      </c>
      <c r="U106" s="60" t="str">
        <f>+$A$22</f>
        <v/>
      </c>
      <c r="W106" s="60" t="str">
        <f>+$A$23</f>
        <v/>
      </c>
      <c r="Y106" s="60" t="str">
        <f>+$A$24</f>
        <v/>
      </c>
      <c r="AA106" s="60" t="str">
        <f>+$A$25</f>
        <v/>
      </c>
      <c r="AC106" s="60" t="str">
        <f>+$A$26</f>
        <v/>
      </c>
      <c r="AE106" s="26"/>
      <c r="AG106" s="4" t="s">
        <v>10</v>
      </c>
      <c r="AH106" s="5" t="s">
        <v>1</v>
      </c>
      <c r="AI106" s="5" t="s">
        <v>0</v>
      </c>
    </row>
    <row r="107" spans="1:35" ht="13.5" x14ac:dyDescent="0.25">
      <c r="A107" s="59" t="str">
        <f>+$A$12</f>
        <v/>
      </c>
      <c r="B107" s="22"/>
      <c r="C107" s="23"/>
      <c r="D107" s="22"/>
      <c r="E107" s="23"/>
      <c r="F107" s="22"/>
      <c r="G107" s="23"/>
      <c r="H107" s="22"/>
      <c r="I107" s="23"/>
      <c r="J107" s="22"/>
      <c r="K107" s="23"/>
      <c r="L107" s="22"/>
      <c r="M107" s="23"/>
      <c r="N107" s="22"/>
      <c r="O107" s="23"/>
      <c r="P107" s="22"/>
      <c r="Q107" s="23"/>
      <c r="R107" s="22"/>
      <c r="S107" s="23"/>
      <c r="T107" s="22"/>
      <c r="U107" s="23"/>
      <c r="V107" s="22"/>
      <c r="W107" s="23"/>
      <c r="X107" s="22"/>
      <c r="Y107" s="23"/>
      <c r="Z107" s="22"/>
      <c r="AA107" s="23"/>
      <c r="AB107" s="22"/>
      <c r="AC107" s="23"/>
      <c r="AE107" s="29" t="str">
        <f t="shared" ref="AE107:AE120" si="7">IF(OR(A107="",AND(A107&lt;&gt;"",A108="")),"",SUM(B107,D107,F107,H107,J107,L107,N107,P107,R107,T107,V107,X107,Z107,AB107))</f>
        <v/>
      </c>
      <c r="AG107" s="6" t="str">
        <f>+$A$12</f>
        <v/>
      </c>
      <c r="AH107" s="6" t="str">
        <f>IF(A107&lt;&gt;"",AE107,"")</f>
        <v/>
      </c>
      <c r="AI107" s="105" t="str">
        <f>IF(AH107="","",IF(AH107&gt;0,ROUND(AH107/LARGE(AH107:AH121,1),3),0))</f>
        <v/>
      </c>
    </row>
    <row r="108" spans="1:35" ht="13.5" x14ac:dyDescent="0.25">
      <c r="A108" s="59" t="str">
        <f>+$A$13</f>
        <v/>
      </c>
      <c r="B108" s="24"/>
      <c r="C108" s="24"/>
      <c r="D108" s="22"/>
      <c r="E108" s="23"/>
      <c r="F108" s="22"/>
      <c r="G108" s="23"/>
      <c r="H108" s="22"/>
      <c r="I108" s="23"/>
      <c r="J108" s="22"/>
      <c r="K108" s="23"/>
      <c r="L108" s="22"/>
      <c r="M108" s="23"/>
      <c r="N108" s="22"/>
      <c r="O108" s="23"/>
      <c r="P108" s="22"/>
      <c r="Q108" s="23"/>
      <c r="R108" s="22"/>
      <c r="S108" s="23"/>
      <c r="T108" s="22"/>
      <c r="U108" s="23"/>
      <c r="V108" s="22"/>
      <c r="W108" s="23"/>
      <c r="X108" s="22"/>
      <c r="Y108" s="23"/>
      <c r="Z108" s="22"/>
      <c r="AA108" s="23"/>
      <c r="AB108" s="22"/>
      <c r="AC108" s="23"/>
      <c r="AE108" s="29" t="str">
        <f t="shared" si="7"/>
        <v/>
      </c>
      <c r="AG108" s="7" t="str">
        <f>+$A$13</f>
        <v/>
      </c>
      <c r="AH108" s="7" t="str">
        <f>IF(A108&lt;&gt;"",IF(AE108&lt;&gt;"",AE108,0)+IF(C122&lt;&gt;"",C122,0),"")</f>
        <v/>
      </c>
      <c r="AI108" s="106" t="str">
        <f>IF(AH108="","",IF(AH108&gt;0,ROUND(AH108/LARGE(AH107:AH121,1),3),0))</f>
        <v/>
      </c>
    </row>
    <row r="109" spans="1:35" ht="13.5" x14ac:dyDescent="0.25">
      <c r="A109" s="59" t="str">
        <f>+$A$14</f>
        <v/>
      </c>
      <c r="B109" s="24"/>
      <c r="C109" s="24"/>
      <c r="D109" s="24"/>
      <c r="E109" s="24"/>
      <c r="F109" s="22"/>
      <c r="G109" s="23"/>
      <c r="H109" s="22"/>
      <c r="I109" s="23"/>
      <c r="J109" s="22"/>
      <c r="K109" s="23"/>
      <c r="L109" s="22"/>
      <c r="M109" s="23"/>
      <c r="N109" s="22"/>
      <c r="O109" s="23"/>
      <c r="P109" s="22"/>
      <c r="Q109" s="23"/>
      <c r="R109" s="22"/>
      <c r="S109" s="23"/>
      <c r="T109" s="22"/>
      <c r="U109" s="23"/>
      <c r="V109" s="22"/>
      <c r="W109" s="23"/>
      <c r="X109" s="22"/>
      <c r="Y109" s="23"/>
      <c r="Z109" s="22"/>
      <c r="AA109" s="23"/>
      <c r="AB109" s="22"/>
      <c r="AC109" s="23"/>
      <c r="AE109" s="29" t="str">
        <f t="shared" si="7"/>
        <v/>
      </c>
      <c r="AG109" s="7" t="str">
        <f>+$A$14</f>
        <v/>
      </c>
      <c r="AH109" s="7" t="str">
        <f>IF(A109&lt;&gt;"",IF(AE109&lt;&gt;"",AE109,0)+IF(E122&lt;&gt;"",E122,0),"")</f>
        <v/>
      </c>
      <c r="AI109" s="106" t="str">
        <f>IF(AH109="","",IF(AH109&gt;0,ROUND(AH109/LARGE(AH107:AH121,1),3),0))</f>
        <v/>
      </c>
    </row>
    <row r="110" spans="1:35" ht="13.5" x14ac:dyDescent="0.25">
      <c r="A110" s="59" t="str">
        <f>+$A$15</f>
        <v/>
      </c>
      <c r="B110" s="24"/>
      <c r="C110" s="24"/>
      <c r="D110" s="24"/>
      <c r="E110" s="24"/>
      <c r="F110" s="24"/>
      <c r="G110" s="24"/>
      <c r="H110" s="22"/>
      <c r="I110" s="23"/>
      <c r="J110" s="22"/>
      <c r="K110" s="23"/>
      <c r="L110" s="22"/>
      <c r="M110" s="23"/>
      <c r="N110" s="22"/>
      <c r="O110" s="23"/>
      <c r="P110" s="22"/>
      <c r="Q110" s="23"/>
      <c r="R110" s="22"/>
      <c r="S110" s="23"/>
      <c r="T110" s="22"/>
      <c r="U110" s="23"/>
      <c r="V110" s="22"/>
      <c r="W110" s="23"/>
      <c r="X110" s="22"/>
      <c r="Y110" s="23"/>
      <c r="Z110" s="22"/>
      <c r="AA110" s="23"/>
      <c r="AB110" s="22"/>
      <c r="AC110" s="23"/>
      <c r="AE110" s="29" t="str">
        <f t="shared" si="7"/>
        <v/>
      </c>
      <c r="AG110" s="7" t="str">
        <f>+$A$15</f>
        <v/>
      </c>
      <c r="AH110" s="7" t="str">
        <f>IF(A110&lt;&gt;"",IF(AE110&lt;&gt;"",AE110,0)+IF(G122&lt;&gt;"",G122,0),"")</f>
        <v/>
      </c>
      <c r="AI110" s="106" t="str">
        <f>IF(AH110="","",IF(AH110&gt;0,ROUND(AH110/LARGE(AH107:AH121,1),3),0))</f>
        <v/>
      </c>
    </row>
    <row r="111" spans="1:35" ht="13.5" x14ac:dyDescent="0.25">
      <c r="A111" s="59" t="str">
        <f>+$A$16</f>
        <v/>
      </c>
      <c r="B111" s="24"/>
      <c r="C111" s="24"/>
      <c r="D111" s="24"/>
      <c r="E111" s="24"/>
      <c r="F111" s="24"/>
      <c r="G111" s="24"/>
      <c r="H111" s="24"/>
      <c r="I111" s="24"/>
      <c r="J111" s="22"/>
      <c r="K111" s="23"/>
      <c r="L111" s="22"/>
      <c r="M111" s="23"/>
      <c r="N111" s="22"/>
      <c r="O111" s="23"/>
      <c r="P111" s="22"/>
      <c r="Q111" s="23"/>
      <c r="R111" s="22"/>
      <c r="S111" s="23"/>
      <c r="T111" s="22"/>
      <c r="U111" s="23"/>
      <c r="V111" s="22"/>
      <c r="W111" s="23"/>
      <c r="X111" s="22"/>
      <c r="Y111" s="23"/>
      <c r="Z111" s="22"/>
      <c r="AA111" s="23"/>
      <c r="AB111" s="22"/>
      <c r="AC111" s="23"/>
      <c r="AE111" s="29" t="str">
        <f t="shared" si="7"/>
        <v/>
      </c>
      <c r="AG111" s="7" t="str">
        <f>+$A$16</f>
        <v/>
      </c>
      <c r="AH111" s="7" t="str">
        <f>IF(A111&lt;&gt;"",IF(AE111&lt;&gt;"",AE111,0)+IF(I122&lt;&gt;"",I122,0),"")</f>
        <v/>
      </c>
      <c r="AI111" s="106" t="str">
        <f>IF(AH111="","",IF(AH111&gt;0,ROUND(AH111/LARGE(AH107:AH121,1),3),0))</f>
        <v/>
      </c>
    </row>
    <row r="112" spans="1:35" ht="13.5" x14ac:dyDescent="0.25">
      <c r="A112" s="59" t="str">
        <f>+$A$17</f>
        <v/>
      </c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2"/>
      <c r="M112" s="23"/>
      <c r="N112" s="22"/>
      <c r="O112" s="23"/>
      <c r="P112" s="22"/>
      <c r="Q112" s="23"/>
      <c r="R112" s="22"/>
      <c r="S112" s="23"/>
      <c r="T112" s="22"/>
      <c r="U112" s="23"/>
      <c r="V112" s="22"/>
      <c r="W112" s="23"/>
      <c r="X112" s="22"/>
      <c r="Y112" s="23"/>
      <c r="Z112" s="22"/>
      <c r="AA112" s="23"/>
      <c r="AB112" s="22"/>
      <c r="AC112" s="23"/>
      <c r="AE112" s="29" t="str">
        <f t="shared" si="7"/>
        <v/>
      </c>
      <c r="AG112" s="7" t="str">
        <f>+$A$17</f>
        <v/>
      </c>
      <c r="AH112" s="7" t="str">
        <f>IF(A112&lt;&gt;"",IF(AE112&lt;&gt;"",AE112,0)+IF(K122&lt;&gt;"",K122,0),"")</f>
        <v/>
      </c>
      <c r="AI112" s="106" t="str">
        <f>IF(AH112="","",IF(AH112&gt;0,ROUND(AH112/LARGE(AH107:AH121,1),3),0))</f>
        <v/>
      </c>
    </row>
    <row r="113" spans="1:35" ht="13.5" x14ac:dyDescent="0.25">
      <c r="A113" s="59" t="str">
        <f>+$A$18</f>
        <v/>
      </c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2"/>
      <c r="O113" s="23"/>
      <c r="P113" s="22"/>
      <c r="Q113" s="23"/>
      <c r="R113" s="22"/>
      <c r="S113" s="23"/>
      <c r="T113" s="22"/>
      <c r="U113" s="23"/>
      <c r="V113" s="22"/>
      <c r="W113" s="23"/>
      <c r="X113" s="22"/>
      <c r="Y113" s="23"/>
      <c r="Z113" s="22"/>
      <c r="AA113" s="23"/>
      <c r="AB113" s="22"/>
      <c r="AC113" s="23"/>
      <c r="AE113" s="29" t="str">
        <f t="shared" si="7"/>
        <v/>
      </c>
      <c r="AG113" s="7" t="str">
        <f>+$A$18</f>
        <v/>
      </c>
      <c r="AH113" s="7" t="str">
        <f>IF(A113&lt;&gt;"",IF(AE113&lt;&gt;"",AE113,0)+IF(M122&lt;&gt;"",M122,0),"")</f>
        <v/>
      </c>
      <c r="AI113" s="106" t="str">
        <f>IF(AH113="","",IF(AH113&gt;0,ROUND(AH113/LARGE(AH107:AH121,1),3),0))</f>
        <v/>
      </c>
    </row>
    <row r="114" spans="1:35" ht="13.5" x14ac:dyDescent="0.25">
      <c r="A114" s="59" t="str">
        <f>+$A$19</f>
        <v/>
      </c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2"/>
      <c r="Q114" s="23"/>
      <c r="R114" s="22"/>
      <c r="S114" s="23"/>
      <c r="T114" s="22"/>
      <c r="U114" s="23"/>
      <c r="V114" s="22"/>
      <c r="W114" s="23"/>
      <c r="X114" s="22"/>
      <c r="Y114" s="23"/>
      <c r="Z114" s="22"/>
      <c r="AA114" s="23"/>
      <c r="AB114" s="22"/>
      <c r="AC114" s="23"/>
      <c r="AE114" s="29" t="str">
        <f t="shared" si="7"/>
        <v/>
      </c>
      <c r="AG114" s="7" t="str">
        <f>+$A$19</f>
        <v/>
      </c>
      <c r="AH114" s="7" t="str">
        <f>IF(A114&lt;&gt;"",IF(AE114&lt;&gt;"",AE114,0)+IF(O122&lt;&gt;"",O122,0),"")</f>
        <v/>
      </c>
      <c r="AI114" s="106" t="str">
        <f>IF(AH114="","",IF(AH114&gt;0,ROUND(AH114/LARGE(AH107:AH121,1),3),0))</f>
        <v/>
      </c>
    </row>
    <row r="115" spans="1:35" ht="13.5" x14ac:dyDescent="0.25">
      <c r="A115" s="59" t="str">
        <f>+$A$20</f>
        <v/>
      </c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79"/>
      <c r="P115" s="24"/>
      <c r="Q115" s="24"/>
      <c r="R115" s="22"/>
      <c r="S115" s="23"/>
      <c r="T115" s="22"/>
      <c r="U115" s="23"/>
      <c r="V115" s="22"/>
      <c r="W115" s="23"/>
      <c r="X115" s="22"/>
      <c r="Y115" s="23"/>
      <c r="Z115" s="22"/>
      <c r="AA115" s="23"/>
      <c r="AB115" s="22"/>
      <c r="AC115" s="23"/>
      <c r="AE115" s="29" t="str">
        <f t="shared" si="7"/>
        <v/>
      </c>
      <c r="AG115" s="7" t="str">
        <f>+$A$20</f>
        <v/>
      </c>
      <c r="AH115" s="7" t="str">
        <f>IF(A115&lt;&gt;"",IF(AE115&lt;&gt;"",AE115,0)+IF(Q122&lt;&gt;"",Q122,0),"")</f>
        <v/>
      </c>
      <c r="AI115" s="106" t="str">
        <f>IF(AH115="","",IF(AH115&gt;0,ROUND(AH115/LARGE(AH107:AH121,1),3),0))</f>
        <v/>
      </c>
    </row>
    <row r="116" spans="1:35" ht="13.5" x14ac:dyDescent="0.25">
      <c r="A116" s="59" t="str">
        <f>+$A$21</f>
        <v/>
      </c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2"/>
      <c r="U116" s="23"/>
      <c r="V116" s="22"/>
      <c r="W116" s="23"/>
      <c r="X116" s="22"/>
      <c r="Y116" s="23"/>
      <c r="Z116" s="22"/>
      <c r="AA116" s="23"/>
      <c r="AB116" s="22"/>
      <c r="AC116" s="23"/>
      <c r="AE116" s="29" t="str">
        <f t="shared" si="7"/>
        <v/>
      </c>
      <c r="AG116" s="7" t="str">
        <f>+$A$21</f>
        <v/>
      </c>
      <c r="AH116" s="7" t="str">
        <f>IF(A116&lt;&gt;"",IF(AE116&lt;&gt;"",AE116,0)+IF(S122&lt;&gt;"",S122,0),"")</f>
        <v/>
      </c>
      <c r="AI116" s="106" t="str">
        <f>IF(AH116="","",IF(AH116&gt;0,ROUND(AH116/LARGE(AH107:AH121,1),3),0))</f>
        <v/>
      </c>
    </row>
    <row r="117" spans="1:35" ht="13.5" x14ac:dyDescent="0.25">
      <c r="A117" s="59" t="str">
        <f>+$A$22</f>
        <v/>
      </c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2"/>
      <c r="W117" s="23"/>
      <c r="X117" s="22"/>
      <c r="Y117" s="23"/>
      <c r="Z117" s="22"/>
      <c r="AA117" s="23"/>
      <c r="AB117" s="22"/>
      <c r="AC117" s="23"/>
      <c r="AE117" s="29" t="str">
        <f t="shared" si="7"/>
        <v/>
      </c>
      <c r="AG117" s="7" t="str">
        <f>+$A$22</f>
        <v/>
      </c>
      <c r="AH117" s="7" t="str">
        <f>IF(A117&lt;&gt;"",IF(AE117&lt;&gt;"",AE117,0)+IF(U122&lt;&gt;"",U122,0),"")</f>
        <v/>
      </c>
      <c r="AI117" s="106" t="str">
        <f>IF(AH117="","",IF(AH117&gt;0,ROUND(AH117/LARGE(AH107:AH121,1),3),0))</f>
        <v/>
      </c>
    </row>
    <row r="118" spans="1:35" ht="13.5" x14ac:dyDescent="0.25">
      <c r="A118" s="59" t="str">
        <f>+$A$23</f>
        <v/>
      </c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2"/>
      <c r="Y118" s="23"/>
      <c r="Z118" s="22"/>
      <c r="AA118" s="23"/>
      <c r="AB118" s="22"/>
      <c r="AC118" s="23"/>
      <c r="AE118" s="29" t="str">
        <f t="shared" si="7"/>
        <v/>
      </c>
      <c r="AG118" s="7" t="str">
        <f>+$A$23</f>
        <v/>
      </c>
      <c r="AH118" s="7" t="str">
        <f>IF(A118&lt;&gt;"",IF(AE118&lt;&gt;"",AE118,0)+IF(W122&lt;&gt;"",W122,0),"")</f>
        <v/>
      </c>
      <c r="AI118" s="106" t="str">
        <f>IF(AH118="","",IF(AH118&gt;0,ROUND(AH118/LARGE(AH107:AH121,1),3),0))</f>
        <v/>
      </c>
    </row>
    <row r="119" spans="1:35" ht="13.5" x14ac:dyDescent="0.25">
      <c r="A119" s="59" t="str">
        <f>+$A$24</f>
        <v/>
      </c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2"/>
      <c r="AA119" s="23"/>
      <c r="AB119" s="22"/>
      <c r="AC119" s="23"/>
      <c r="AE119" s="29" t="str">
        <f t="shared" si="7"/>
        <v/>
      </c>
      <c r="AG119" s="7" t="str">
        <f>+$A$24</f>
        <v/>
      </c>
      <c r="AH119" s="7" t="str">
        <f>IF(A119&lt;&gt;"",IF(AE119&lt;&gt;"",AE119,0)+IF(Y122&lt;&gt;"",Y122,0),"")</f>
        <v/>
      </c>
      <c r="AI119" s="106" t="str">
        <f>IF(AH119="","",IF(AH119&gt;0,ROUND(AH119/LARGE(AH107:AH121,1),3),0))</f>
        <v/>
      </c>
    </row>
    <row r="120" spans="1:35" ht="13.5" x14ac:dyDescent="0.25">
      <c r="A120" s="59" t="str">
        <f>+$A$25</f>
        <v/>
      </c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2"/>
      <c r="AC120" s="23"/>
      <c r="AE120" s="29" t="str">
        <f t="shared" si="7"/>
        <v/>
      </c>
      <c r="AG120" s="7" t="str">
        <f>+$A$25</f>
        <v/>
      </c>
      <c r="AH120" s="7" t="str">
        <f>IF(A120&lt;&gt;"",IF(AE120&lt;&gt;"",AE120,0)+IF(AA122&lt;&gt;"",AA122,0),"")</f>
        <v/>
      </c>
      <c r="AI120" s="106" t="str">
        <f>IF(AH120="","",IF(AH120&gt;0,ROUND(AH120/LARGE(AH107:AH121,1),3),0))</f>
        <v/>
      </c>
    </row>
    <row r="121" spans="1:35" x14ac:dyDescent="0.2">
      <c r="A121" s="59" t="str">
        <f>+$A$26</f>
        <v/>
      </c>
      <c r="C121" s="3"/>
      <c r="AE121" s="26"/>
      <c r="AG121" s="40" t="str">
        <f>+$A$26</f>
        <v/>
      </c>
      <c r="AH121" s="40" t="str">
        <f>IF(A121&lt;&gt;"",IF(AE121&lt;&gt;"",AE121,0)+IF(AC122&lt;&gt;"",AC122,0),"")</f>
        <v/>
      </c>
      <c r="AI121" s="107" t="str">
        <f>IF(AH121="","",IF(AH121&gt;0,ROUND(AH121/LARGE(AH107:AH121,1),3),0))</f>
        <v/>
      </c>
    </row>
    <row r="122" spans="1:35" s="26" customFormat="1" x14ac:dyDescent="0.2">
      <c r="C122" s="27" t="str">
        <f>IF(C106="","",SUM(C107:C120))</f>
        <v/>
      </c>
      <c r="E122" s="27" t="str">
        <f>IF(E106="","",SUM(E107:E120))</f>
        <v/>
      </c>
      <c r="G122" s="27" t="str">
        <f>IF(G106="","",SUM(G107:G120))</f>
        <v/>
      </c>
      <c r="I122" s="27" t="str">
        <f>IF(I106="","",SUM(I107:I120))</f>
        <v/>
      </c>
      <c r="K122" s="27" t="str">
        <f>IF(K106="","",SUM(K107:K120))</f>
        <v/>
      </c>
      <c r="M122" s="27" t="str">
        <f>IF(M106="","",SUM(M107:M120))</f>
        <v/>
      </c>
      <c r="O122" s="27" t="str">
        <f>IF(O106="","",SUM(O107:O120))</f>
        <v/>
      </c>
      <c r="Q122" s="27" t="str">
        <f>IF(Q106="","",SUM(Q107:Q120))</f>
        <v/>
      </c>
      <c r="S122" s="27" t="str">
        <f>IF(S106="","",SUM(S107:S120))</f>
        <v/>
      </c>
      <c r="U122" s="27" t="str">
        <f>IF(U106="","",SUM(U107:U120))</f>
        <v/>
      </c>
      <c r="W122" s="27" t="str">
        <f>IF(W106="","",SUM(W107:W120))</f>
        <v/>
      </c>
      <c r="X122" s="27"/>
      <c r="Y122" s="27" t="str">
        <f>IF(Y106="","",SUM(Y107:Y120))</f>
        <v/>
      </c>
      <c r="AA122" s="27" t="str">
        <f>IF(AA106="","",SUM(AA107:AA120))</f>
        <v/>
      </c>
      <c r="AC122" s="27" t="str">
        <f>IF(AC106="","",SUM(AC107:AC120))</f>
        <v/>
      </c>
      <c r="AG122" s="41"/>
      <c r="AH122" s="93"/>
      <c r="AI122" s="41"/>
    </row>
    <row r="123" spans="1:35" ht="24" customHeight="1" x14ac:dyDescent="0.2">
      <c r="AC123" s="8" t="str">
        <f>"Firma ("&amp;Anagrafica!B93&amp;")"</f>
        <v>Firma ()</v>
      </c>
      <c r="AE123" s="88"/>
      <c r="AF123" s="88"/>
      <c r="AG123" s="89"/>
      <c r="AH123" s="88"/>
      <c r="AI123" s="88"/>
    </row>
  </sheetData>
  <mergeCells count="70">
    <mergeCell ref="AB24:AE24"/>
    <mergeCell ref="AB25:AE25"/>
    <mergeCell ref="AB18:AE18"/>
    <mergeCell ref="AB19:AE19"/>
    <mergeCell ref="X17:AA17"/>
    <mergeCell ref="X24:AA24"/>
    <mergeCell ref="X25:AA25"/>
    <mergeCell ref="AB16:AE16"/>
    <mergeCell ref="AB17:AE17"/>
    <mergeCell ref="B26:S26"/>
    <mergeCell ref="A5:AI5"/>
    <mergeCell ref="A8:AG8"/>
    <mergeCell ref="A9:AG9"/>
    <mergeCell ref="A11:S11"/>
    <mergeCell ref="B12:S12"/>
    <mergeCell ref="AB20:AE20"/>
    <mergeCell ref="AB21:AE21"/>
    <mergeCell ref="B13:S13"/>
    <mergeCell ref="B14:S14"/>
    <mergeCell ref="AB26:AE26"/>
    <mergeCell ref="AB22:AE22"/>
    <mergeCell ref="AB23:AE23"/>
    <mergeCell ref="T18:W18"/>
    <mergeCell ref="B15:S15"/>
    <mergeCell ref="B16:S16"/>
    <mergeCell ref="B17:S17"/>
    <mergeCell ref="B18:S18"/>
    <mergeCell ref="T16:W16"/>
    <mergeCell ref="T17:W17"/>
    <mergeCell ref="A1:AG1"/>
    <mergeCell ref="T15:W15"/>
    <mergeCell ref="T11:W11"/>
    <mergeCell ref="T12:W12"/>
    <mergeCell ref="AB12:AE12"/>
    <mergeCell ref="AB13:AE13"/>
    <mergeCell ref="AB14:AE14"/>
    <mergeCell ref="AB15:AE15"/>
    <mergeCell ref="T13:W13"/>
    <mergeCell ref="X11:AA11"/>
    <mergeCell ref="T14:W14"/>
    <mergeCell ref="AB11:AE11"/>
    <mergeCell ref="X12:AA12"/>
    <mergeCell ref="X13:AA13"/>
    <mergeCell ref="X14:AA14"/>
    <mergeCell ref="X15:AA15"/>
    <mergeCell ref="P27:S27"/>
    <mergeCell ref="T27:W27"/>
    <mergeCell ref="T22:W22"/>
    <mergeCell ref="T26:W26"/>
    <mergeCell ref="B23:S23"/>
    <mergeCell ref="T23:W23"/>
    <mergeCell ref="T24:W24"/>
    <mergeCell ref="T25:W25"/>
    <mergeCell ref="B24:S24"/>
    <mergeCell ref="B25:S25"/>
    <mergeCell ref="X16:AA16"/>
    <mergeCell ref="B20:S20"/>
    <mergeCell ref="B21:S21"/>
    <mergeCell ref="B22:S22"/>
    <mergeCell ref="T21:W21"/>
    <mergeCell ref="T20:W20"/>
    <mergeCell ref="X18:AA18"/>
    <mergeCell ref="X19:AA19"/>
    <mergeCell ref="B19:S19"/>
    <mergeCell ref="T19:W19"/>
    <mergeCell ref="X26:AA26"/>
    <mergeCell ref="X20:AA20"/>
    <mergeCell ref="X21:AA21"/>
    <mergeCell ref="X22:AA22"/>
    <mergeCell ref="X23:AA23"/>
  </mergeCells>
  <phoneticPr fontId="0" type="noConversion"/>
  <conditionalFormatting sqref="C46 W46:Y46 C65 E46 G46 I46 K46 M46 O46 Q46 U46 S46 AC84 W65:Y65 E65 G65 I65 K65 M65 O65 Q65 U65 S65 AC65 AA65 AA46 C84 W84:Y84 E84 G84 I84 K84 M84 O84 Q84 U84 S84 AA84 AC46 C103 AC122 W103:Y103 E103 G103 I103 K103 M103 O103 Q103 U103 S103 AC103 AA103 C122 W122:Y122 E122 G122 I122 K122 M122 O122 Q122 U122 S122 AA122">
    <cfRule type="expression" dxfId="499" priority="1" stopIfTrue="1">
      <formula>C30=""</formula>
    </cfRule>
  </conditionalFormatting>
  <conditionalFormatting sqref="B52:E63 B51:C51 H54:I63 J55:K63 L56:M63 N57:O63 P58:Q63 R59:S63 T60:U63 V61:W63 X62:Y63 Z63:AA63 F53:G63 Z82:AA82 F72:G82 H73:I82 J74:K82 L75:M82 N76:O82 P77:Q82 R78:S82 T79:U82 V80:W82 X81:Y82 B71:E82 B70:C70 B90:E101 B89:C89 H92:I101 J93:K101 L94:M101 N95:O101 P96:Q101 R97:S101 T98:U101 V99:W101 X100:Y101 Z101:AA101 F91:G101 Z120:AA120 F110:G120 H111:I120 J112:K120 L113:M120 N114:O120 P115:Q120 R116:S120 T117:U120 V118:W120 X119:Y120 B109:E120 B108:C108 B33:E44 B32:C32 H35:I44 J36:K44 L37:M44 N38:O44 P39:Q44 R40:S44 T41:U44 V42:W44 X43:Y44 Z44:AA44 F34:G44">
    <cfRule type="expression" dxfId="498" priority="2" stopIfTrue="1">
      <formula>AND($A32&lt;&gt;"",$A33="")</formula>
    </cfRule>
    <cfRule type="expression" dxfId="497" priority="3" stopIfTrue="1">
      <formula>$A32=""</formula>
    </cfRule>
  </conditionalFormatting>
  <conditionalFormatting sqref="B50 D50:D51 F50:F52 H50:H53 J50:J54 L50:L55 N50:N56 P50:P57 R50:R58 T50:T59 V50:V60 X50:X61 Z50:Z62 AB50:AB63">
    <cfRule type="expression" dxfId="496" priority="4" stopIfTrue="1">
      <formula>AND(OR($A50="",C$49=""),$AE50&lt;&gt;"")</formula>
    </cfRule>
    <cfRule type="expression" dxfId="495" priority="5" stopIfTrue="1">
      <formula>OR($A50="",C$49="")</formula>
    </cfRule>
  </conditionalFormatting>
  <conditionalFormatting sqref="C50 E50:E51 G50:G52 I50:I53 K50:K54 M50:M55 O50:O56 Q50:Q57 S50:S58 U50:U59 W50:W60 Y50:Y61 AA50:AA62 AC50:AC63 C88 E88:E89 G88:G90 I88:I91 K88:K92 M88:M93 O88:O94 Q88:Q95 S88:S96 U88:U97 W88:W98 Y88:Y99 AA88:AA100 AC88:AC101">
    <cfRule type="expression" dxfId="494" priority="6" stopIfTrue="1">
      <formula>AND(OR($A50="",C$49=""),$AE50&lt;&gt;"")</formula>
    </cfRule>
    <cfRule type="expression" dxfId="493" priority="7" stopIfTrue="1">
      <formula>C$49=""</formula>
    </cfRule>
  </conditionalFormatting>
  <conditionalFormatting sqref="B69 F69:F71 D69:D70 H69:H72 J69:J73 L69:L74 N69:N75 P69:P76 R69:R77 T69:T78 V69:V79 X69:X80 Z69:Z81 AB69:AB82 X118">
    <cfRule type="expression" dxfId="492" priority="8" stopIfTrue="1">
      <formula>AND(OR($A69="",C$68=""),$AE69&lt;&gt;"")</formula>
    </cfRule>
    <cfRule type="expression" dxfId="491" priority="9" stopIfTrue="1">
      <formula>OR($A69="",C$68="")</formula>
    </cfRule>
  </conditionalFormatting>
  <conditionalFormatting sqref="C69 G69:G71 E69:E70 I69:I72 K69:K73 M69:M74 O69:O75 Q69:Q76 S69:S77 U69:U78 W69:W79 Y69:Y80 AA69:AA81 AC69:AC82 C107 G107:G109 E107:E108 I107:I110 K107:K111 M107:M112 O107:O113 Q107:Q114 S107:S115 U107:U116 W107:W117 Y107:Y118 AA107:AA119 AC107:AC120">
    <cfRule type="expression" dxfId="490" priority="10" stopIfTrue="1">
      <formula>AND(OR($A69="",C$68=""),$AE69&lt;&gt;"")</formula>
    </cfRule>
    <cfRule type="expression" dxfId="489" priority="11" stopIfTrue="1">
      <formula>C$68=""</formula>
    </cfRule>
  </conditionalFormatting>
  <conditionalFormatting sqref="B88 D88:D89 F88:F90 H88:H91 J88:J92 L88:L93 N88:N94 P88:P95 R88:R96 T88:T97 V88:V98 X88:X99 Z88:Z100 AB88:AB101">
    <cfRule type="expression" dxfId="488" priority="12" stopIfTrue="1">
      <formula>AND(OR($A88="",C$87=""),$AE88&lt;&gt;"")</formula>
    </cfRule>
    <cfRule type="expression" dxfId="487" priority="13" stopIfTrue="1">
      <formula>OR($A88="",C$87="")</formula>
    </cfRule>
  </conditionalFormatting>
  <conditionalFormatting sqref="B107 D107:D108 F107:F109 H107:H110 J107:J111 L107:L112 N107:N113 P107:P114 R107:R115 T107:T116 V107:V117 X107:X117 Z107:Z119 AB107:AB120">
    <cfRule type="expression" dxfId="486" priority="14" stopIfTrue="1">
      <formula>AND(OR($A107="",C$106=""),$AE107&lt;&gt;"")</formula>
    </cfRule>
    <cfRule type="expression" dxfId="485" priority="15" stopIfTrue="1">
      <formula>OR($A107="",C$106="")</formula>
    </cfRule>
  </conditionalFormatting>
  <conditionalFormatting sqref="B31 D31:D32 R31:R39 AB31:AB44 Z31:Z43 X31:X42 V31:V41 T31:T40 P31:P38 N31:N37 L31:L36 J31:J35 H31:H34 F31:F33">
    <cfRule type="expression" dxfId="484" priority="16" stopIfTrue="1">
      <formula>AND(OR($A31="",C$30=""),$AE31&lt;&gt;"")</formula>
    </cfRule>
    <cfRule type="expression" dxfId="483" priority="17" stopIfTrue="1">
      <formula>OR($A31="",C$30="")</formula>
    </cfRule>
  </conditionalFormatting>
  <conditionalFormatting sqref="C31 E31:E32 S31:S39 AC31:AC44 AA31:AA43 Y31:Y42 W31:W41 U31:U40 Q31:Q38 O31:O37 M31:M36 K31:K35 I31:I34 G31:G33">
    <cfRule type="expression" dxfId="482" priority="18" stopIfTrue="1">
      <formula>AND(OR($A31="",C$30=""),$AE31&lt;&gt;"")</formula>
    </cfRule>
    <cfRule type="expression" dxfId="481" priority="19" stopIfTrue="1">
      <formula>C$30=""</formula>
    </cfRule>
  </conditionalFormatting>
  <conditionalFormatting sqref="A31:A45 A107:A121 AE107:AE120 B106:AC106 AE88:AE101 A88:A102 B87:AC87 A69:A83 B68:AC68 AE69:AE82 AE50:AE63 B49:AC49 A50:A64 AE31:AE44 B30:AC30">
    <cfRule type="cellIs" dxfId="480" priority="20" stopIfTrue="1" operator="equal">
      <formula>""</formula>
    </cfRule>
  </conditionalFormatting>
  <hyperlinks>
    <hyperlink ref="A1" location="Anagrafica!A1" display="Torna alla scheda Anagrafica" xr:uid="{00000000-0004-0000-4400-000000000000}"/>
  </hyperlinks>
  <pageMargins left="0.39370078740157483" right="0.39370078740157483" top="0.39370078740157483" bottom="0.78740157480314965" header="0.51181102362204722" footer="0.39370078740157483"/>
  <pageSetup paperSize="9" scale="42" orientation="portrait" r:id="rId1"/>
  <headerFooter alignWithMargins="0">
    <oddFooter>&amp;L&amp;"Arial Narrow,Normale"&amp;8&amp;D&amp;R&amp;"Arial Narrow,Normale"&amp;A</oddFoot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Foglio24">
    <tabColor indexed="17"/>
    <pageSetUpPr fitToPage="1"/>
  </sheetPr>
  <dimension ref="A1:AI123"/>
  <sheetViews>
    <sheetView showGridLines="0" view="pageBreakPreview" zoomScaleNormal="100" workbookViewId="0">
      <selection activeCell="U38" sqref="U38"/>
    </sheetView>
  </sheetViews>
  <sheetFormatPr defaultColWidth="9.140625" defaultRowHeight="12.75" x14ac:dyDescent="0.2"/>
  <cols>
    <col min="1" max="2" width="3.85546875" style="3" customWidth="1"/>
    <col min="3" max="3" width="3.85546875" style="5" bestFit="1" customWidth="1"/>
    <col min="4" max="4" width="3.140625" style="3" customWidth="1"/>
    <col min="5" max="31" width="3" style="3" customWidth="1"/>
    <col min="32" max="32" width="2.42578125" style="3" customWidth="1"/>
    <col min="33" max="33" width="3.5703125" style="26" customWidth="1"/>
    <col min="34" max="35" width="10.85546875" style="3" customWidth="1"/>
    <col min="36" max="43" width="3" style="3" customWidth="1"/>
    <col min="44" max="44" width="3.140625" style="3" customWidth="1"/>
    <col min="45" max="16384" width="9.140625" style="3"/>
  </cols>
  <sheetData>
    <row r="1" spans="1:35" ht="26.25" customHeight="1" x14ac:dyDescent="0.2">
      <c r="A1" s="353" t="s">
        <v>21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</row>
    <row r="2" spans="1:35" s="30" customFormat="1" ht="13.5" x14ac:dyDescent="0.25">
      <c r="A2" s="45" t="s">
        <v>16</v>
      </c>
      <c r="B2" s="46"/>
      <c r="C2" s="47"/>
      <c r="D2" s="48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9"/>
      <c r="AH2" s="49"/>
      <c r="AI2" s="49"/>
    </row>
    <row r="3" spans="1:35" s="31" customFormat="1" ht="13.5" x14ac:dyDescent="0.25">
      <c r="A3" s="50"/>
      <c r="B3" s="50"/>
      <c r="C3" s="51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</row>
    <row r="4" spans="1:35" s="9" customFormat="1" ht="6" customHeight="1" x14ac:dyDescent="0.3">
      <c r="A4" s="52"/>
      <c r="B4" s="52"/>
      <c r="C4" s="53"/>
      <c r="D4" s="54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</row>
    <row r="5" spans="1:35" s="9" customFormat="1" ht="39.75" customHeight="1" x14ac:dyDescent="0.3">
      <c r="A5" s="411" t="str">
        <f>IF(Anagrafica!A3&lt;&gt;"",Anagrafica!A3,"")</f>
        <v>CDC ___/______/______ ANNO_______ (agg. P se plurien.) 
TITOLO DEL CDC______________________________</v>
      </c>
      <c r="B5" s="411"/>
      <c r="C5" s="411"/>
      <c r="D5" s="411"/>
      <c r="E5" s="411"/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  <c r="Q5" s="411"/>
      <c r="R5" s="411"/>
      <c r="S5" s="411"/>
      <c r="T5" s="411"/>
      <c r="U5" s="411"/>
      <c r="V5" s="411"/>
      <c r="W5" s="411"/>
      <c r="X5" s="411"/>
      <c r="Y5" s="411"/>
      <c r="Z5" s="411"/>
      <c r="AA5" s="411"/>
      <c r="AB5" s="411"/>
      <c r="AC5" s="411"/>
      <c r="AD5" s="411"/>
      <c r="AE5" s="411"/>
      <c r="AF5" s="411"/>
      <c r="AG5" s="411"/>
      <c r="AH5" s="411"/>
      <c r="AI5" s="411"/>
    </row>
    <row r="6" spans="1:35" s="9" customFormat="1" ht="20.25" x14ac:dyDescent="0.3">
      <c r="A6" s="33"/>
      <c r="B6" s="33"/>
      <c r="C6" s="58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</row>
    <row r="7" spans="1:35" s="9" customFormat="1" ht="20.25" x14ac:dyDescent="0.3">
      <c r="C7" s="10"/>
      <c r="D7" s="11"/>
    </row>
    <row r="8" spans="1:35" s="1" customFormat="1" ht="18.75" x14ac:dyDescent="0.3">
      <c r="A8" s="354" t="str">
        <f>"Criterio: "&amp; Anagrafica!A74&amp;" - "&amp;Anagrafica!B74</f>
        <v xml:space="preserve">Criterio:  - </v>
      </c>
      <c r="B8" s="354"/>
      <c r="C8" s="354"/>
      <c r="D8" s="354"/>
      <c r="E8" s="354"/>
      <c r="F8" s="354"/>
      <c r="G8" s="354"/>
      <c r="H8" s="354"/>
      <c r="I8" s="354"/>
      <c r="J8" s="354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4"/>
      <c r="Y8" s="354"/>
      <c r="Z8" s="354"/>
      <c r="AA8" s="354"/>
      <c r="AB8" s="354"/>
      <c r="AC8" s="354"/>
      <c r="AD8" s="354"/>
      <c r="AE8" s="354"/>
      <c r="AF8" s="354"/>
      <c r="AG8" s="354"/>
      <c r="AH8" s="65" t="s">
        <v>3</v>
      </c>
      <c r="AI8" s="80" t="str">
        <f>IF(+Anagrafica!C74&lt;&gt;"",Anagrafica!C74,"")</f>
        <v/>
      </c>
    </row>
    <row r="9" spans="1:35" s="1" customFormat="1" ht="24" customHeight="1" x14ac:dyDescent="0.3">
      <c r="A9" s="416"/>
      <c r="B9" s="416"/>
      <c r="C9" s="416"/>
      <c r="D9" s="416"/>
      <c r="E9" s="416"/>
      <c r="F9" s="416"/>
      <c r="G9" s="416"/>
      <c r="H9" s="416"/>
      <c r="I9" s="416"/>
      <c r="J9" s="416"/>
      <c r="K9" s="416"/>
      <c r="L9" s="416"/>
      <c r="M9" s="416"/>
      <c r="N9" s="416"/>
      <c r="O9" s="416"/>
      <c r="P9" s="416"/>
      <c r="Q9" s="416"/>
      <c r="R9" s="416"/>
      <c r="S9" s="416"/>
      <c r="T9" s="416"/>
      <c r="U9" s="416"/>
      <c r="V9" s="416"/>
      <c r="W9" s="416"/>
      <c r="X9" s="416"/>
      <c r="Y9" s="416"/>
      <c r="Z9" s="416"/>
      <c r="AA9" s="416"/>
      <c r="AB9" s="416"/>
      <c r="AC9" s="416"/>
      <c r="AD9" s="416"/>
      <c r="AE9" s="416"/>
      <c r="AF9" s="416"/>
      <c r="AG9" s="416"/>
      <c r="AH9" s="65"/>
      <c r="AI9" s="81"/>
    </row>
    <row r="10" spans="1:35" ht="18" x14ac:dyDescent="0.25">
      <c r="B10" s="1"/>
      <c r="D10" s="1"/>
      <c r="AB10" s="4"/>
      <c r="AC10" s="4"/>
      <c r="AD10" s="4"/>
      <c r="AE10" s="4"/>
    </row>
    <row r="11" spans="1:35" ht="29.25" customHeight="1" x14ac:dyDescent="0.2">
      <c r="A11" s="385" t="s">
        <v>17</v>
      </c>
      <c r="B11" s="385"/>
      <c r="C11" s="385"/>
      <c r="D11" s="385"/>
      <c r="E11" s="385"/>
      <c r="F11" s="385"/>
      <c r="G11" s="385"/>
      <c r="H11" s="385"/>
      <c r="I11" s="385"/>
      <c r="J11" s="385"/>
      <c r="K11" s="385"/>
      <c r="L11" s="385"/>
      <c r="M11" s="385"/>
      <c r="N11" s="385"/>
      <c r="O11" s="385"/>
      <c r="P11" s="385"/>
      <c r="Q11" s="385"/>
      <c r="R11" s="385"/>
      <c r="S11" s="385"/>
      <c r="T11" s="385" t="s">
        <v>23</v>
      </c>
      <c r="U11" s="385"/>
      <c r="V11" s="385"/>
      <c r="W11" s="385"/>
      <c r="X11" s="385" t="s">
        <v>25</v>
      </c>
      <c r="Y11" s="385"/>
      <c r="Z11" s="385"/>
      <c r="AA11" s="385"/>
      <c r="AB11" s="385" t="s">
        <v>24</v>
      </c>
      <c r="AC11" s="385"/>
      <c r="AD11" s="385"/>
      <c r="AE11" s="385"/>
      <c r="AF11" s="26"/>
      <c r="AI11" s="21" t="s">
        <v>19</v>
      </c>
    </row>
    <row r="12" spans="1:35" ht="16.5" x14ac:dyDescent="0.3">
      <c r="A12" s="61" t="str">
        <f>IF($AI$8&lt;&gt;"",IF(Anagrafica!A99&lt;&gt;"",Anagrafica!A99,""),"")</f>
        <v/>
      </c>
      <c r="B12" s="409" t="str">
        <f>IF(A12&lt;&gt;"",IF(Anagrafica!B99&lt;&gt;"",Anagrafica!B99,""),"")</f>
        <v/>
      </c>
      <c r="C12" s="409"/>
      <c r="D12" s="409"/>
      <c r="E12" s="409"/>
      <c r="F12" s="409"/>
      <c r="G12" s="409"/>
      <c r="H12" s="409"/>
      <c r="I12" s="409"/>
      <c r="J12" s="409"/>
      <c r="K12" s="409"/>
      <c r="L12" s="409"/>
      <c r="M12" s="409"/>
      <c r="N12" s="409"/>
      <c r="O12" s="409"/>
      <c r="P12" s="409"/>
      <c r="Q12" s="409"/>
      <c r="R12" s="409"/>
      <c r="S12" s="410"/>
      <c r="T12" s="372" t="str">
        <f>IF(A12&lt;&gt;"",IF(AI31&lt;&gt;"",AI31,0)+IF(AI50&lt;&gt;"",AI50,0)+IF(AI69&lt;&gt;"",AI69,0)+IF(AI88&lt;&gt;"",AI88,0)+IF(AI107&lt;&gt;"",AI107,0),"")</f>
        <v/>
      </c>
      <c r="U12" s="373"/>
      <c r="V12" s="373"/>
      <c r="W12" s="373"/>
      <c r="X12" s="372" t="str">
        <f>IF(T12&lt;&gt;"",ROUND(T12/COUNTA(Anagrafica!$B$89:$C$93),3),"")</f>
        <v/>
      </c>
      <c r="Y12" s="373"/>
      <c r="Z12" s="373"/>
      <c r="AA12" s="390"/>
      <c r="AB12" s="372" t="str">
        <f>IF(T12="","",IF(T12&gt;0,ROUND(X12/LARGE($X$12:$AA$26,1),3),0))</f>
        <v/>
      </c>
      <c r="AC12" s="373"/>
      <c r="AD12" s="373"/>
      <c r="AE12" s="390"/>
      <c r="AF12" s="94"/>
      <c r="AG12" s="94"/>
      <c r="AH12" s="95"/>
      <c r="AI12" s="85" t="str">
        <f t="shared" ref="AI12:AI26" si="0">IF(AB12&lt;&gt;"",IF(AB12&gt;0,ROUND(AB12*IF($AI$9&lt;&gt;"",$AI$9,$AI$8),3),0),"")</f>
        <v/>
      </c>
    </row>
    <row r="13" spans="1:35" ht="16.5" x14ac:dyDescent="0.3">
      <c r="A13" s="62" t="str">
        <f>IF($AI$8&lt;&gt;"",IF(Anagrafica!A100&lt;&gt;"",Anagrafica!A100,""),"")</f>
        <v/>
      </c>
      <c r="B13" s="374" t="str">
        <f>IF(A13&lt;&gt;"",IF(Anagrafica!B100&lt;&gt;"",Anagrafica!B100,""),"")</f>
        <v/>
      </c>
      <c r="C13" s="374"/>
      <c r="D13" s="374"/>
      <c r="E13" s="374"/>
      <c r="F13" s="374"/>
      <c r="G13" s="374"/>
      <c r="H13" s="374"/>
      <c r="I13" s="374"/>
      <c r="J13" s="374"/>
      <c r="K13" s="374"/>
      <c r="L13" s="374"/>
      <c r="M13" s="374"/>
      <c r="N13" s="374"/>
      <c r="O13" s="374"/>
      <c r="P13" s="374"/>
      <c r="Q13" s="374"/>
      <c r="R13" s="374"/>
      <c r="S13" s="376"/>
      <c r="T13" s="401" t="str">
        <f t="shared" ref="T13:T26" si="1">IF(A13&lt;&gt;"",IF(AI32&lt;&gt;"",AI32,0)+IF(AI51&lt;&gt;"",AI51,0)+IF(AI70&lt;&gt;"",AI70,0)+IF(AI89&lt;&gt;"",AI89,0)+IF(AI108&lt;&gt;"",AI108,0),"")</f>
        <v/>
      </c>
      <c r="U13" s="402"/>
      <c r="V13" s="402"/>
      <c r="W13" s="402"/>
      <c r="X13" s="401" t="str">
        <f>IF(T13&lt;&gt;"",ROUND(T13/COUNTA(Anagrafica!$B$89:$C$93),3),"")</f>
        <v/>
      </c>
      <c r="Y13" s="402"/>
      <c r="Z13" s="402"/>
      <c r="AA13" s="403"/>
      <c r="AB13" s="401" t="str">
        <f t="shared" ref="AB13:AB26" si="2">IF(T13="","",IF(T13&gt;0,ROUND(X13/LARGE($X$12:$AA$26,1),3),0))</f>
        <v/>
      </c>
      <c r="AC13" s="402"/>
      <c r="AD13" s="402"/>
      <c r="AE13" s="403"/>
      <c r="AF13" s="96"/>
      <c r="AG13" s="96"/>
      <c r="AH13" s="97"/>
      <c r="AI13" s="86" t="str">
        <f t="shared" si="0"/>
        <v/>
      </c>
    </row>
    <row r="14" spans="1:35" ht="16.5" x14ac:dyDescent="0.3">
      <c r="A14" s="62" t="str">
        <f>IF($AI$8&lt;&gt;"",IF(Anagrafica!A101&lt;&gt;"",Anagrafica!A101,""),"")</f>
        <v/>
      </c>
      <c r="B14" s="374" t="str">
        <f>IF(A14&lt;&gt;"",IF(Anagrafica!B101&lt;&gt;"",Anagrafica!B101,""),"")</f>
        <v/>
      </c>
      <c r="C14" s="374"/>
      <c r="D14" s="374"/>
      <c r="E14" s="374"/>
      <c r="F14" s="374"/>
      <c r="G14" s="374"/>
      <c r="H14" s="374"/>
      <c r="I14" s="374"/>
      <c r="J14" s="374"/>
      <c r="K14" s="374"/>
      <c r="L14" s="374"/>
      <c r="M14" s="374"/>
      <c r="N14" s="374"/>
      <c r="O14" s="374"/>
      <c r="P14" s="374"/>
      <c r="Q14" s="374"/>
      <c r="R14" s="374"/>
      <c r="S14" s="376"/>
      <c r="T14" s="401" t="str">
        <f t="shared" si="1"/>
        <v/>
      </c>
      <c r="U14" s="402"/>
      <c r="V14" s="402"/>
      <c r="W14" s="402"/>
      <c r="X14" s="401" t="str">
        <f>IF(T14&lt;&gt;"",ROUND(T14/COUNTA(Anagrafica!$B$89:$C$93),3),"")</f>
        <v/>
      </c>
      <c r="Y14" s="402"/>
      <c r="Z14" s="402"/>
      <c r="AA14" s="403"/>
      <c r="AB14" s="401" t="str">
        <f t="shared" si="2"/>
        <v/>
      </c>
      <c r="AC14" s="402"/>
      <c r="AD14" s="402"/>
      <c r="AE14" s="403"/>
      <c r="AF14" s="96"/>
      <c r="AG14" s="96"/>
      <c r="AH14" s="97"/>
      <c r="AI14" s="86" t="str">
        <f t="shared" si="0"/>
        <v/>
      </c>
    </row>
    <row r="15" spans="1:35" ht="16.5" x14ac:dyDescent="0.3">
      <c r="A15" s="62" t="str">
        <f>IF($AI$8&lt;&gt;"",IF(Anagrafica!A102&lt;&gt;"",Anagrafica!A102,""),"")</f>
        <v/>
      </c>
      <c r="B15" s="374" t="str">
        <f>IF(A15&lt;&gt;"",IF(Anagrafica!B102&lt;&gt;"",Anagrafica!B102,""),"")</f>
        <v/>
      </c>
      <c r="C15" s="374"/>
      <c r="D15" s="374"/>
      <c r="E15" s="374"/>
      <c r="F15" s="374"/>
      <c r="G15" s="374"/>
      <c r="H15" s="374"/>
      <c r="I15" s="374"/>
      <c r="J15" s="374"/>
      <c r="K15" s="374"/>
      <c r="L15" s="374"/>
      <c r="M15" s="374"/>
      <c r="N15" s="374"/>
      <c r="O15" s="374"/>
      <c r="P15" s="374"/>
      <c r="Q15" s="374"/>
      <c r="R15" s="374"/>
      <c r="S15" s="376"/>
      <c r="T15" s="401" t="str">
        <f t="shared" si="1"/>
        <v/>
      </c>
      <c r="U15" s="402"/>
      <c r="V15" s="402"/>
      <c r="W15" s="402"/>
      <c r="X15" s="401" t="str">
        <f>IF(T15&lt;&gt;"",ROUND(T15/COUNTA(Anagrafica!$B$89:$C$93),3),"")</f>
        <v/>
      </c>
      <c r="Y15" s="402"/>
      <c r="Z15" s="402"/>
      <c r="AA15" s="403"/>
      <c r="AB15" s="401" t="str">
        <f t="shared" si="2"/>
        <v/>
      </c>
      <c r="AC15" s="402"/>
      <c r="AD15" s="402"/>
      <c r="AE15" s="403"/>
      <c r="AF15" s="96"/>
      <c r="AG15" s="96"/>
      <c r="AH15" s="97"/>
      <c r="AI15" s="86" t="str">
        <f t="shared" si="0"/>
        <v/>
      </c>
    </row>
    <row r="16" spans="1:35" ht="16.5" x14ac:dyDescent="0.3">
      <c r="A16" s="62" t="str">
        <f>IF($AI$8&lt;&gt;"",IF(Anagrafica!A103&lt;&gt;"",Anagrafica!A103,""),"")</f>
        <v/>
      </c>
      <c r="B16" s="374" t="str">
        <f>IF(A16&lt;&gt;"",IF(Anagrafica!B103&lt;&gt;"",Anagrafica!B103,""),"")</f>
        <v/>
      </c>
      <c r="C16" s="374"/>
      <c r="D16" s="374"/>
      <c r="E16" s="374"/>
      <c r="F16" s="374"/>
      <c r="G16" s="374"/>
      <c r="H16" s="374"/>
      <c r="I16" s="374"/>
      <c r="J16" s="374"/>
      <c r="K16" s="374"/>
      <c r="L16" s="374"/>
      <c r="M16" s="374"/>
      <c r="N16" s="374"/>
      <c r="O16" s="374"/>
      <c r="P16" s="374"/>
      <c r="Q16" s="374"/>
      <c r="R16" s="374"/>
      <c r="S16" s="376"/>
      <c r="T16" s="401" t="str">
        <f t="shared" si="1"/>
        <v/>
      </c>
      <c r="U16" s="402"/>
      <c r="V16" s="402"/>
      <c r="W16" s="402"/>
      <c r="X16" s="401" t="str">
        <f>IF(T16&lt;&gt;"",ROUND(T16/COUNTA(Anagrafica!$B$89:$C$93),3),"")</f>
        <v/>
      </c>
      <c r="Y16" s="402"/>
      <c r="Z16" s="402"/>
      <c r="AA16" s="403"/>
      <c r="AB16" s="401" t="str">
        <f t="shared" si="2"/>
        <v/>
      </c>
      <c r="AC16" s="402"/>
      <c r="AD16" s="402"/>
      <c r="AE16" s="403"/>
      <c r="AF16" s="96"/>
      <c r="AG16" s="96"/>
      <c r="AH16" s="97"/>
      <c r="AI16" s="86" t="str">
        <f t="shared" si="0"/>
        <v/>
      </c>
    </row>
    <row r="17" spans="1:35" ht="16.5" x14ac:dyDescent="0.3">
      <c r="A17" s="62" t="str">
        <f>IF($AI$8&lt;&gt;"",IF(Anagrafica!A104&lt;&gt;"",Anagrafica!A104,""),"")</f>
        <v/>
      </c>
      <c r="B17" s="374" t="str">
        <f>IF(A17&lt;&gt;"",IF(Anagrafica!B104&lt;&gt;"",Anagrafica!B104,""),"")</f>
        <v/>
      </c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4"/>
      <c r="N17" s="374"/>
      <c r="O17" s="374"/>
      <c r="P17" s="374"/>
      <c r="Q17" s="374"/>
      <c r="R17" s="374"/>
      <c r="S17" s="376"/>
      <c r="T17" s="401" t="str">
        <f t="shared" si="1"/>
        <v/>
      </c>
      <c r="U17" s="402"/>
      <c r="V17" s="402"/>
      <c r="W17" s="402"/>
      <c r="X17" s="401" t="str">
        <f>IF(T17&lt;&gt;"",ROUND(T17/COUNTA(Anagrafica!$B$89:$C$93),3),"")</f>
        <v/>
      </c>
      <c r="Y17" s="402"/>
      <c r="Z17" s="402"/>
      <c r="AA17" s="403"/>
      <c r="AB17" s="401" t="str">
        <f t="shared" si="2"/>
        <v/>
      </c>
      <c r="AC17" s="402"/>
      <c r="AD17" s="402"/>
      <c r="AE17" s="403"/>
      <c r="AF17" s="96"/>
      <c r="AG17" s="96"/>
      <c r="AH17" s="97"/>
      <c r="AI17" s="86" t="str">
        <f t="shared" si="0"/>
        <v/>
      </c>
    </row>
    <row r="18" spans="1:35" ht="16.5" x14ac:dyDescent="0.3">
      <c r="A18" s="62" t="str">
        <f>IF($AI$8&lt;&gt;"",IF(Anagrafica!A105&lt;&gt;"",Anagrafica!A105,""),"")</f>
        <v/>
      </c>
      <c r="B18" s="374" t="str">
        <f>IF(A18&lt;&gt;"",IF(Anagrafica!B105&lt;&gt;"",Anagrafica!B105,""),"")</f>
        <v/>
      </c>
      <c r="C18" s="374"/>
      <c r="D18" s="374"/>
      <c r="E18" s="374"/>
      <c r="F18" s="374"/>
      <c r="G18" s="374"/>
      <c r="H18" s="374"/>
      <c r="I18" s="374"/>
      <c r="J18" s="374"/>
      <c r="K18" s="374"/>
      <c r="L18" s="374"/>
      <c r="M18" s="374"/>
      <c r="N18" s="374"/>
      <c r="O18" s="374"/>
      <c r="P18" s="374"/>
      <c r="Q18" s="374"/>
      <c r="R18" s="374"/>
      <c r="S18" s="376"/>
      <c r="T18" s="401" t="str">
        <f t="shared" si="1"/>
        <v/>
      </c>
      <c r="U18" s="402"/>
      <c r="V18" s="402"/>
      <c r="W18" s="402"/>
      <c r="X18" s="401" t="str">
        <f>IF(T18&lt;&gt;"",ROUND(T18/COUNTA(Anagrafica!$B$89:$C$93),3),"")</f>
        <v/>
      </c>
      <c r="Y18" s="402"/>
      <c r="Z18" s="402"/>
      <c r="AA18" s="403"/>
      <c r="AB18" s="401" t="str">
        <f t="shared" si="2"/>
        <v/>
      </c>
      <c r="AC18" s="402"/>
      <c r="AD18" s="402"/>
      <c r="AE18" s="403"/>
      <c r="AF18" s="96"/>
      <c r="AG18" s="96"/>
      <c r="AH18" s="97"/>
      <c r="AI18" s="86" t="str">
        <f t="shared" si="0"/>
        <v/>
      </c>
    </row>
    <row r="19" spans="1:35" ht="16.5" x14ac:dyDescent="0.3">
      <c r="A19" s="62" t="str">
        <f>IF($AI$8&lt;&gt;"",IF(Anagrafica!A106&lt;&gt;"",Anagrafica!A106,""),"")</f>
        <v/>
      </c>
      <c r="B19" s="374" t="str">
        <f>IF(A19&lt;&gt;"",IF(Anagrafica!B106&lt;&gt;"",Anagrafica!B106,""),"")</f>
        <v/>
      </c>
      <c r="C19" s="374"/>
      <c r="D19" s="374"/>
      <c r="E19" s="374"/>
      <c r="F19" s="374"/>
      <c r="G19" s="374"/>
      <c r="H19" s="374"/>
      <c r="I19" s="374"/>
      <c r="J19" s="374"/>
      <c r="K19" s="374"/>
      <c r="L19" s="374"/>
      <c r="M19" s="374"/>
      <c r="N19" s="374"/>
      <c r="O19" s="374"/>
      <c r="P19" s="374"/>
      <c r="Q19" s="374"/>
      <c r="R19" s="374"/>
      <c r="S19" s="376"/>
      <c r="T19" s="401" t="str">
        <f t="shared" si="1"/>
        <v/>
      </c>
      <c r="U19" s="402"/>
      <c r="V19" s="402"/>
      <c r="W19" s="402"/>
      <c r="X19" s="401" t="str">
        <f>IF(T19&lt;&gt;"",ROUND(T19/COUNTA(Anagrafica!$B$89:$C$93),3),"")</f>
        <v/>
      </c>
      <c r="Y19" s="402"/>
      <c r="Z19" s="402"/>
      <c r="AA19" s="403"/>
      <c r="AB19" s="401" t="str">
        <f t="shared" si="2"/>
        <v/>
      </c>
      <c r="AC19" s="402"/>
      <c r="AD19" s="402"/>
      <c r="AE19" s="403"/>
      <c r="AF19" s="96"/>
      <c r="AG19" s="96"/>
      <c r="AH19" s="97"/>
      <c r="AI19" s="86" t="str">
        <f t="shared" si="0"/>
        <v/>
      </c>
    </row>
    <row r="20" spans="1:35" ht="16.5" x14ac:dyDescent="0.3">
      <c r="A20" s="62" t="str">
        <f>IF($AI$8&lt;&gt;"",IF(Anagrafica!A107&lt;&gt;"",Anagrafica!A107,""),"")</f>
        <v/>
      </c>
      <c r="B20" s="374" t="str">
        <f>IF(A20&lt;&gt;"",IF(Anagrafica!B107&lt;&gt;"",Anagrafica!B107,""),"")</f>
        <v/>
      </c>
      <c r="C20" s="374"/>
      <c r="D20" s="374"/>
      <c r="E20" s="374"/>
      <c r="F20" s="374"/>
      <c r="G20" s="374"/>
      <c r="H20" s="374"/>
      <c r="I20" s="374"/>
      <c r="J20" s="374"/>
      <c r="K20" s="374"/>
      <c r="L20" s="374"/>
      <c r="M20" s="374"/>
      <c r="N20" s="374"/>
      <c r="O20" s="374"/>
      <c r="P20" s="374"/>
      <c r="Q20" s="374"/>
      <c r="R20" s="374"/>
      <c r="S20" s="376"/>
      <c r="T20" s="401" t="str">
        <f t="shared" si="1"/>
        <v/>
      </c>
      <c r="U20" s="402"/>
      <c r="V20" s="402"/>
      <c r="W20" s="402"/>
      <c r="X20" s="401" t="str">
        <f>IF(T20&lt;&gt;"",ROUND(T20/COUNTA(Anagrafica!$B$89:$C$93),3),"")</f>
        <v/>
      </c>
      <c r="Y20" s="402"/>
      <c r="Z20" s="402"/>
      <c r="AA20" s="403"/>
      <c r="AB20" s="401" t="str">
        <f t="shared" si="2"/>
        <v/>
      </c>
      <c r="AC20" s="402"/>
      <c r="AD20" s="402"/>
      <c r="AE20" s="403"/>
      <c r="AF20" s="96"/>
      <c r="AG20" s="96"/>
      <c r="AH20" s="97"/>
      <c r="AI20" s="86" t="str">
        <f t="shared" si="0"/>
        <v/>
      </c>
    </row>
    <row r="21" spans="1:35" ht="16.5" x14ac:dyDescent="0.3">
      <c r="A21" s="62" t="str">
        <f>IF($AI$8&lt;&gt;"",IF(Anagrafica!A108&lt;&gt;"",Anagrafica!A108,""),"")</f>
        <v/>
      </c>
      <c r="B21" s="374" t="str">
        <f>IF(A21&lt;&gt;"",IF(Anagrafica!B108&lt;&gt;"",Anagrafica!B108,""),"")</f>
        <v/>
      </c>
      <c r="C21" s="374"/>
      <c r="D21" s="374"/>
      <c r="E21" s="374"/>
      <c r="F21" s="374"/>
      <c r="G21" s="374"/>
      <c r="H21" s="374"/>
      <c r="I21" s="374"/>
      <c r="J21" s="374"/>
      <c r="K21" s="374"/>
      <c r="L21" s="374"/>
      <c r="M21" s="374"/>
      <c r="N21" s="374"/>
      <c r="O21" s="374"/>
      <c r="P21" s="374"/>
      <c r="Q21" s="374"/>
      <c r="R21" s="374"/>
      <c r="S21" s="376"/>
      <c r="T21" s="401" t="str">
        <f t="shared" si="1"/>
        <v/>
      </c>
      <c r="U21" s="402"/>
      <c r="V21" s="402"/>
      <c r="W21" s="402"/>
      <c r="X21" s="401" t="str">
        <f>IF(T21&lt;&gt;"",ROUND(T21/COUNTA(Anagrafica!$B$89:$C$93),3),"")</f>
        <v/>
      </c>
      <c r="Y21" s="402"/>
      <c r="Z21" s="402"/>
      <c r="AA21" s="403"/>
      <c r="AB21" s="401" t="str">
        <f t="shared" si="2"/>
        <v/>
      </c>
      <c r="AC21" s="402"/>
      <c r="AD21" s="402"/>
      <c r="AE21" s="403"/>
      <c r="AF21" s="96"/>
      <c r="AG21" s="96"/>
      <c r="AH21" s="97"/>
      <c r="AI21" s="86" t="str">
        <f t="shared" si="0"/>
        <v/>
      </c>
    </row>
    <row r="22" spans="1:35" ht="16.5" x14ac:dyDescent="0.3">
      <c r="A22" s="62" t="str">
        <f>IF($AI$8&lt;&gt;"",IF(Anagrafica!A109&lt;&gt;"",Anagrafica!A109,""),"")</f>
        <v/>
      </c>
      <c r="B22" s="374" t="str">
        <f>IF(A22&lt;&gt;"",IF(Anagrafica!B109&lt;&gt;"",Anagrafica!B109,""),"")</f>
        <v/>
      </c>
      <c r="C22" s="374"/>
      <c r="D22" s="374"/>
      <c r="E22" s="374"/>
      <c r="F22" s="374"/>
      <c r="G22" s="374"/>
      <c r="H22" s="374"/>
      <c r="I22" s="374"/>
      <c r="J22" s="374"/>
      <c r="K22" s="374"/>
      <c r="L22" s="374"/>
      <c r="M22" s="374"/>
      <c r="N22" s="374"/>
      <c r="O22" s="374"/>
      <c r="P22" s="374"/>
      <c r="Q22" s="374"/>
      <c r="R22" s="374"/>
      <c r="S22" s="376"/>
      <c r="T22" s="401" t="str">
        <f t="shared" si="1"/>
        <v/>
      </c>
      <c r="U22" s="402"/>
      <c r="V22" s="402"/>
      <c r="W22" s="402"/>
      <c r="X22" s="401" t="str">
        <f>IF(T22&lt;&gt;"",ROUND(T22/COUNTA(Anagrafica!$B$89:$C$93),3),"")</f>
        <v/>
      </c>
      <c r="Y22" s="402"/>
      <c r="Z22" s="402"/>
      <c r="AA22" s="403"/>
      <c r="AB22" s="401" t="str">
        <f t="shared" si="2"/>
        <v/>
      </c>
      <c r="AC22" s="402"/>
      <c r="AD22" s="402"/>
      <c r="AE22" s="403"/>
      <c r="AF22" s="96"/>
      <c r="AG22" s="96"/>
      <c r="AH22" s="97"/>
      <c r="AI22" s="86" t="str">
        <f t="shared" si="0"/>
        <v/>
      </c>
    </row>
    <row r="23" spans="1:35" ht="16.5" x14ac:dyDescent="0.3">
      <c r="A23" s="62" t="str">
        <f>IF($AI$8&lt;&gt;"",IF(Anagrafica!A110&lt;&gt;"",Anagrafica!A110,""),"")</f>
        <v/>
      </c>
      <c r="B23" s="374" t="str">
        <f>IF(A23&lt;&gt;"",IF(Anagrafica!B110&lt;&gt;"",Anagrafica!B110,""),"")</f>
        <v/>
      </c>
      <c r="C23" s="374"/>
      <c r="D23" s="374"/>
      <c r="E23" s="374"/>
      <c r="F23" s="374"/>
      <c r="G23" s="374"/>
      <c r="H23" s="374"/>
      <c r="I23" s="374"/>
      <c r="J23" s="374"/>
      <c r="K23" s="374"/>
      <c r="L23" s="374"/>
      <c r="M23" s="374"/>
      <c r="N23" s="374"/>
      <c r="O23" s="374"/>
      <c r="P23" s="374"/>
      <c r="Q23" s="374"/>
      <c r="R23" s="374"/>
      <c r="S23" s="376"/>
      <c r="T23" s="401" t="str">
        <f t="shared" si="1"/>
        <v/>
      </c>
      <c r="U23" s="402"/>
      <c r="V23" s="402"/>
      <c r="W23" s="402"/>
      <c r="X23" s="401" t="str">
        <f>IF(T23&lt;&gt;"",ROUND(T23/COUNTA(Anagrafica!$B$89:$C$93),3),"")</f>
        <v/>
      </c>
      <c r="Y23" s="402"/>
      <c r="Z23" s="402"/>
      <c r="AA23" s="403"/>
      <c r="AB23" s="401" t="str">
        <f t="shared" si="2"/>
        <v/>
      </c>
      <c r="AC23" s="402"/>
      <c r="AD23" s="402"/>
      <c r="AE23" s="403"/>
      <c r="AF23" s="96"/>
      <c r="AG23" s="96"/>
      <c r="AH23" s="97"/>
      <c r="AI23" s="86" t="str">
        <f t="shared" si="0"/>
        <v/>
      </c>
    </row>
    <row r="24" spans="1:35" ht="16.5" x14ac:dyDescent="0.3">
      <c r="A24" s="62" t="str">
        <f>IF($AI$8&lt;&gt;"",IF(Anagrafica!A111&lt;&gt;"",Anagrafica!A111,""),"")</f>
        <v/>
      </c>
      <c r="B24" s="374" t="str">
        <f>IF(A24&lt;&gt;"",IF(Anagrafica!B111&lt;&gt;"",Anagrafica!B111,""),"")</f>
        <v/>
      </c>
      <c r="C24" s="374"/>
      <c r="D24" s="374"/>
      <c r="E24" s="374"/>
      <c r="F24" s="374"/>
      <c r="G24" s="374"/>
      <c r="H24" s="374"/>
      <c r="I24" s="374"/>
      <c r="J24" s="374"/>
      <c r="K24" s="374"/>
      <c r="L24" s="374"/>
      <c r="M24" s="374"/>
      <c r="N24" s="374"/>
      <c r="O24" s="374"/>
      <c r="P24" s="374"/>
      <c r="Q24" s="374"/>
      <c r="R24" s="374"/>
      <c r="S24" s="376"/>
      <c r="T24" s="401" t="str">
        <f t="shared" si="1"/>
        <v/>
      </c>
      <c r="U24" s="402"/>
      <c r="V24" s="402"/>
      <c r="W24" s="402"/>
      <c r="X24" s="401" t="str">
        <f>IF(T24&lt;&gt;"",ROUND(T24/COUNTA(Anagrafica!$B$89:$C$93),3),"")</f>
        <v/>
      </c>
      <c r="Y24" s="402"/>
      <c r="Z24" s="402"/>
      <c r="AA24" s="403"/>
      <c r="AB24" s="401" t="str">
        <f t="shared" si="2"/>
        <v/>
      </c>
      <c r="AC24" s="402"/>
      <c r="AD24" s="402"/>
      <c r="AE24" s="403"/>
      <c r="AF24" s="96"/>
      <c r="AG24" s="96"/>
      <c r="AH24" s="97"/>
      <c r="AI24" s="86" t="str">
        <f t="shared" si="0"/>
        <v/>
      </c>
    </row>
    <row r="25" spans="1:35" ht="16.5" x14ac:dyDescent="0.3">
      <c r="A25" s="62" t="str">
        <f>IF($AI$8&lt;&gt;"",IF(Anagrafica!A112&lt;&gt;"",Anagrafica!A112,""),"")</f>
        <v/>
      </c>
      <c r="B25" s="374" t="str">
        <f>IF(A25&lt;&gt;"",IF(Anagrafica!B112&lt;&gt;"",Anagrafica!B112,""),"")</f>
        <v/>
      </c>
      <c r="C25" s="374"/>
      <c r="D25" s="374"/>
      <c r="E25" s="374"/>
      <c r="F25" s="374"/>
      <c r="G25" s="374"/>
      <c r="H25" s="374"/>
      <c r="I25" s="374"/>
      <c r="J25" s="374"/>
      <c r="K25" s="374"/>
      <c r="L25" s="374"/>
      <c r="M25" s="374"/>
      <c r="N25" s="374"/>
      <c r="O25" s="374"/>
      <c r="P25" s="374"/>
      <c r="Q25" s="374"/>
      <c r="R25" s="374"/>
      <c r="S25" s="376"/>
      <c r="T25" s="401" t="str">
        <f t="shared" si="1"/>
        <v/>
      </c>
      <c r="U25" s="402"/>
      <c r="V25" s="402"/>
      <c r="W25" s="402"/>
      <c r="X25" s="401" t="str">
        <f>IF(T25&lt;&gt;"",ROUND(T25/COUNTA(Anagrafica!$B$89:$C$93),3),"")</f>
        <v/>
      </c>
      <c r="Y25" s="402"/>
      <c r="Z25" s="402"/>
      <c r="AA25" s="403"/>
      <c r="AB25" s="401" t="str">
        <f t="shared" si="2"/>
        <v/>
      </c>
      <c r="AC25" s="402"/>
      <c r="AD25" s="402"/>
      <c r="AE25" s="403"/>
      <c r="AF25" s="96"/>
      <c r="AG25" s="96"/>
      <c r="AH25" s="97"/>
      <c r="AI25" s="86" t="str">
        <f t="shared" si="0"/>
        <v/>
      </c>
    </row>
    <row r="26" spans="1:35" ht="16.5" x14ac:dyDescent="0.3">
      <c r="A26" s="63" t="str">
        <f>IF($AI$8&lt;&gt;"",IF(Anagrafica!A113&lt;&gt;"",Anagrafica!A113,""),"")</f>
        <v/>
      </c>
      <c r="B26" s="379" t="str">
        <f>IF(A26&lt;&gt;"",IF(Anagrafica!B113&lt;&gt;"",Anagrafica!B113,""),"")</f>
        <v/>
      </c>
      <c r="C26" s="379"/>
      <c r="D26" s="379"/>
      <c r="E26" s="379"/>
      <c r="F26" s="379"/>
      <c r="G26" s="379"/>
      <c r="H26" s="379"/>
      <c r="I26" s="379"/>
      <c r="J26" s="379"/>
      <c r="K26" s="379"/>
      <c r="L26" s="379"/>
      <c r="M26" s="379"/>
      <c r="N26" s="379"/>
      <c r="O26" s="379"/>
      <c r="P26" s="379"/>
      <c r="Q26" s="379"/>
      <c r="R26" s="379"/>
      <c r="S26" s="380"/>
      <c r="T26" s="407" t="str">
        <f t="shared" si="1"/>
        <v/>
      </c>
      <c r="U26" s="408"/>
      <c r="V26" s="408"/>
      <c r="W26" s="408"/>
      <c r="X26" s="404" t="str">
        <f>IF(T26&lt;&gt;"",ROUND(T26/COUNTA(Anagrafica!$B$89:$C$93),3),"")</f>
        <v/>
      </c>
      <c r="Y26" s="405"/>
      <c r="Z26" s="405"/>
      <c r="AA26" s="406"/>
      <c r="AB26" s="404" t="str">
        <f t="shared" si="2"/>
        <v/>
      </c>
      <c r="AC26" s="405"/>
      <c r="AD26" s="405"/>
      <c r="AE26" s="406"/>
      <c r="AF26" s="96"/>
      <c r="AG26" s="96"/>
      <c r="AH26" s="97"/>
      <c r="AI26" s="87" t="str">
        <f t="shared" si="0"/>
        <v/>
      </c>
    </row>
    <row r="27" spans="1:35" x14ac:dyDescent="0.2">
      <c r="A27" s="42"/>
      <c r="B27" s="42"/>
      <c r="C27" s="9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378"/>
      <c r="Q27" s="378"/>
      <c r="R27" s="378"/>
      <c r="S27" s="378"/>
      <c r="T27" s="400"/>
      <c r="U27" s="400"/>
      <c r="V27" s="400"/>
      <c r="W27" s="400"/>
      <c r="X27" s="42"/>
      <c r="Y27" s="42"/>
      <c r="Z27" s="42"/>
      <c r="AA27" s="42"/>
      <c r="AB27" s="26"/>
      <c r="AC27" s="26"/>
      <c r="AD27" s="26"/>
      <c r="AE27" s="26"/>
      <c r="AF27" s="104"/>
      <c r="AG27" s="104"/>
      <c r="AH27" s="103"/>
      <c r="AI27" s="42"/>
    </row>
    <row r="29" spans="1:35" ht="18.75" x14ac:dyDescent="0.3">
      <c r="A29" s="19" t="str">
        <f>IF(Anagrafica!A89&lt;&gt;"",Anagrafica!A89&amp;" - "&amp;Anagrafica!B89,"")</f>
        <v>1 - Commissario 1</v>
      </c>
      <c r="B29" s="20"/>
      <c r="D29" s="1"/>
    </row>
    <row r="30" spans="1:35" s="5" customFormat="1" ht="13.5" customHeight="1" x14ac:dyDescent="0.2">
      <c r="A30" s="4" t="s">
        <v>10</v>
      </c>
      <c r="C30" s="60" t="str">
        <f>$A$13</f>
        <v/>
      </c>
      <c r="E30" s="60" t="str">
        <f>+$A$14</f>
        <v/>
      </c>
      <c r="G30" s="60" t="str">
        <f>+$A$15</f>
        <v/>
      </c>
      <c r="I30" s="60" t="str">
        <f>+$A$16</f>
        <v/>
      </c>
      <c r="K30" s="60" t="str">
        <f>+$A$17</f>
        <v/>
      </c>
      <c r="M30" s="60" t="str">
        <f>+$A$18</f>
        <v/>
      </c>
      <c r="O30" s="60" t="str">
        <f>+$A$19</f>
        <v/>
      </c>
      <c r="Q30" s="60" t="str">
        <f>+$A$20</f>
        <v/>
      </c>
      <c r="S30" s="60" t="str">
        <f>+$A$21</f>
        <v/>
      </c>
      <c r="U30" s="60" t="str">
        <f>+$A$22</f>
        <v/>
      </c>
      <c r="W30" s="60" t="str">
        <f>+$A$23</f>
        <v/>
      </c>
      <c r="Y30" s="60" t="str">
        <f>+$A$24</f>
        <v/>
      </c>
      <c r="AA30" s="60" t="str">
        <f>+$A$25</f>
        <v/>
      </c>
      <c r="AC30" s="60" t="str">
        <f>+$A$26</f>
        <v/>
      </c>
      <c r="AE30" s="26"/>
      <c r="AG30" s="4" t="s">
        <v>10</v>
      </c>
      <c r="AH30" s="5" t="s">
        <v>1</v>
      </c>
      <c r="AI30" s="5" t="s">
        <v>0</v>
      </c>
    </row>
    <row r="31" spans="1:35" ht="13.5" x14ac:dyDescent="0.25">
      <c r="A31" s="59" t="str">
        <f>+$A$12</f>
        <v/>
      </c>
      <c r="B31" s="22"/>
      <c r="C31" s="23"/>
      <c r="D31" s="22"/>
      <c r="E31" s="23"/>
      <c r="F31" s="22"/>
      <c r="G31" s="23"/>
      <c r="H31" s="22"/>
      <c r="I31" s="23"/>
      <c r="J31" s="22"/>
      <c r="K31" s="23"/>
      <c r="L31" s="22"/>
      <c r="M31" s="23"/>
      <c r="N31" s="22"/>
      <c r="O31" s="23"/>
      <c r="P31" s="22"/>
      <c r="Q31" s="23"/>
      <c r="R31" s="22"/>
      <c r="S31" s="23"/>
      <c r="T31" s="22"/>
      <c r="U31" s="23"/>
      <c r="V31" s="22"/>
      <c r="W31" s="23"/>
      <c r="X31" s="22"/>
      <c r="Y31" s="23"/>
      <c r="Z31" s="22"/>
      <c r="AA31" s="23"/>
      <c r="AB31" s="22"/>
      <c r="AC31" s="23"/>
      <c r="AE31" s="29" t="str">
        <f t="shared" ref="AE31:AE44" si="3">IF(OR(A31="",AND(A31&lt;&gt;"",A32="")),"",SUM(B31,D31,F31,H31,J31,L31,N31,P31,R31,T31,V31,X31,Z31,AB31))</f>
        <v/>
      </c>
      <c r="AG31" s="6" t="str">
        <f>+$A$12</f>
        <v/>
      </c>
      <c r="AH31" s="6" t="str">
        <f>IF(A31&lt;&gt;"",AE31,"")</f>
        <v/>
      </c>
      <c r="AI31" s="105" t="str">
        <f>IF(AH31="","",IF(AH31&gt;0,ROUND(AH31/LARGE(AH31:AH45,1),3),0))</f>
        <v/>
      </c>
    </row>
    <row r="32" spans="1:35" ht="13.5" x14ac:dyDescent="0.25">
      <c r="A32" s="59" t="str">
        <f>+$A$13</f>
        <v/>
      </c>
      <c r="B32" s="24"/>
      <c r="C32" s="24"/>
      <c r="D32" s="22"/>
      <c r="E32" s="23"/>
      <c r="F32" s="22"/>
      <c r="G32" s="23"/>
      <c r="H32" s="22"/>
      <c r="I32" s="23"/>
      <c r="J32" s="22"/>
      <c r="K32" s="23"/>
      <c r="L32" s="22"/>
      <c r="M32" s="23"/>
      <c r="N32" s="22"/>
      <c r="O32" s="23"/>
      <c r="P32" s="22"/>
      <c r="Q32" s="23"/>
      <c r="R32" s="22"/>
      <c r="S32" s="23"/>
      <c r="T32" s="22"/>
      <c r="U32" s="23"/>
      <c r="V32" s="22"/>
      <c r="W32" s="23"/>
      <c r="X32" s="22"/>
      <c r="Y32" s="23"/>
      <c r="Z32" s="22"/>
      <c r="AA32" s="23"/>
      <c r="AB32" s="22"/>
      <c r="AC32" s="23"/>
      <c r="AE32" s="29" t="str">
        <f t="shared" si="3"/>
        <v/>
      </c>
      <c r="AG32" s="7" t="str">
        <f>+$A$13</f>
        <v/>
      </c>
      <c r="AH32" s="7" t="str">
        <f>IF(A32&lt;&gt;"",IF(AE32&lt;&gt;"",AE32,0)+IF(C46&lt;&gt;"",C46,0),"")</f>
        <v/>
      </c>
      <c r="AI32" s="106" t="str">
        <f>IF(AH32="","",IF(AH32&gt;0,ROUND(AH32/LARGE(AH31:AH45,1),3),0))</f>
        <v/>
      </c>
    </row>
    <row r="33" spans="1:35" ht="13.5" x14ac:dyDescent="0.25">
      <c r="A33" s="59" t="str">
        <f>+$A$14</f>
        <v/>
      </c>
      <c r="B33" s="24"/>
      <c r="C33" s="24"/>
      <c r="D33" s="24"/>
      <c r="E33" s="24"/>
      <c r="F33" s="22"/>
      <c r="G33" s="23"/>
      <c r="H33" s="22"/>
      <c r="I33" s="23"/>
      <c r="J33" s="22"/>
      <c r="K33" s="23"/>
      <c r="L33" s="22"/>
      <c r="M33" s="23"/>
      <c r="N33" s="22"/>
      <c r="O33" s="23"/>
      <c r="P33" s="22"/>
      <c r="Q33" s="23"/>
      <c r="R33" s="22"/>
      <c r="S33" s="23"/>
      <c r="T33" s="22"/>
      <c r="U33" s="23"/>
      <c r="V33" s="22"/>
      <c r="W33" s="23"/>
      <c r="X33" s="22"/>
      <c r="Y33" s="23"/>
      <c r="Z33" s="22"/>
      <c r="AA33" s="23"/>
      <c r="AB33" s="22"/>
      <c r="AC33" s="23"/>
      <c r="AE33" s="29" t="str">
        <f t="shared" si="3"/>
        <v/>
      </c>
      <c r="AG33" s="7" t="str">
        <f>+$A$14</f>
        <v/>
      </c>
      <c r="AH33" s="7" t="str">
        <f>IF(A33&lt;&gt;"",IF(AE33&lt;&gt;"",AE33,0)+IF(E46&lt;&gt;"",E46,0),"")</f>
        <v/>
      </c>
      <c r="AI33" s="106" t="str">
        <f>IF(AH33="","",IF(AH33&gt;0,ROUND(AH33/LARGE(AH31:AH45,1),3),0))</f>
        <v/>
      </c>
    </row>
    <row r="34" spans="1:35" ht="13.5" x14ac:dyDescent="0.25">
      <c r="A34" s="59" t="str">
        <f>+$A$15</f>
        <v/>
      </c>
      <c r="B34" s="24"/>
      <c r="C34" s="24"/>
      <c r="D34" s="24"/>
      <c r="E34" s="24"/>
      <c r="F34" s="24"/>
      <c r="G34" s="24"/>
      <c r="H34" s="22"/>
      <c r="I34" s="23"/>
      <c r="J34" s="22"/>
      <c r="K34" s="23"/>
      <c r="L34" s="22"/>
      <c r="M34" s="23"/>
      <c r="N34" s="22"/>
      <c r="O34" s="23"/>
      <c r="P34" s="22"/>
      <c r="Q34" s="23"/>
      <c r="R34" s="22"/>
      <c r="S34" s="23"/>
      <c r="T34" s="22"/>
      <c r="U34" s="23"/>
      <c r="V34" s="22"/>
      <c r="W34" s="23"/>
      <c r="X34" s="22"/>
      <c r="Y34" s="23"/>
      <c r="Z34" s="22"/>
      <c r="AA34" s="23"/>
      <c r="AB34" s="22"/>
      <c r="AC34" s="23"/>
      <c r="AE34" s="29" t="str">
        <f t="shared" si="3"/>
        <v/>
      </c>
      <c r="AG34" s="7" t="str">
        <f>+$A$15</f>
        <v/>
      </c>
      <c r="AH34" s="7" t="str">
        <f>IF(A34&lt;&gt;"",IF(AE34&lt;&gt;"",AE34,0)+IF(G46&lt;&gt;"",G46,0),"")</f>
        <v/>
      </c>
      <c r="AI34" s="106" t="str">
        <f>IF(AH34="","",IF(AH34&gt;0,ROUND(AH34/LARGE(AH31:AH45,1),3),0))</f>
        <v/>
      </c>
    </row>
    <row r="35" spans="1:35" ht="13.5" x14ac:dyDescent="0.25">
      <c r="A35" s="59" t="str">
        <f>+$A$16</f>
        <v/>
      </c>
      <c r="B35" s="24"/>
      <c r="C35" s="24"/>
      <c r="D35" s="24"/>
      <c r="E35" s="24"/>
      <c r="F35" s="24"/>
      <c r="G35" s="24"/>
      <c r="H35" s="24"/>
      <c r="I35" s="24"/>
      <c r="J35" s="22"/>
      <c r="K35" s="23"/>
      <c r="L35" s="22"/>
      <c r="M35" s="23"/>
      <c r="N35" s="22"/>
      <c r="O35" s="23"/>
      <c r="P35" s="22"/>
      <c r="Q35" s="23"/>
      <c r="R35" s="22"/>
      <c r="S35" s="23"/>
      <c r="T35" s="22"/>
      <c r="U35" s="23"/>
      <c r="V35" s="22"/>
      <c r="W35" s="23"/>
      <c r="X35" s="22"/>
      <c r="Y35" s="23"/>
      <c r="Z35" s="22"/>
      <c r="AA35" s="23"/>
      <c r="AB35" s="22"/>
      <c r="AC35" s="23"/>
      <c r="AE35" s="29" t="str">
        <f t="shared" si="3"/>
        <v/>
      </c>
      <c r="AG35" s="7" t="str">
        <f>+$A$16</f>
        <v/>
      </c>
      <c r="AH35" s="7" t="str">
        <f>IF(A35&lt;&gt;"",IF(AE35&lt;&gt;"",AE35,0)+IF(I46&lt;&gt;"",I46,0),"")</f>
        <v/>
      </c>
      <c r="AI35" s="106" t="str">
        <f>IF(AH35="","",IF(AH35&gt;0,ROUND(AH35/LARGE(AH31:AH45,1),3),0))</f>
        <v/>
      </c>
    </row>
    <row r="36" spans="1:35" ht="13.5" x14ac:dyDescent="0.25">
      <c r="A36" s="59" t="str">
        <f>+$A$17</f>
        <v/>
      </c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2"/>
      <c r="M36" s="23"/>
      <c r="N36" s="22"/>
      <c r="O36" s="23"/>
      <c r="P36" s="22"/>
      <c r="Q36" s="23"/>
      <c r="R36" s="22"/>
      <c r="S36" s="23"/>
      <c r="T36" s="22"/>
      <c r="U36" s="23"/>
      <c r="V36" s="22"/>
      <c r="W36" s="23"/>
      <c r="X36" s="22"/>
      <c r="Y36" s="23"/>
      <c r="Z36" s="22"/>
      <c r="AA36" s="23"/>
      <c r="AB36" s="22"/>
      <c r="AC36" s="23"/>
      <c r="AE36" s="29" t="str">
        <f t="shared" si="3"/>
        <v/>
      </c>
      <c r="AG36" s="7" t="str">
        <f>+$A$17</f>
        <v/>
      </c>
      <c r="AH36" s="7" t="str">
        <f>IF(A36&lt;&gt;"",IF(AE36&lt;&gt;"",AE36,0)+IF(K46&lt;&gt;"",K46,0),"")</f>
        <v/>
      </c>
      <c r="AI36" s="106" t="str">
        <f>IF(AH36="","",IF(AH36&gt;0,ROUND(AH36/LARGE(AH31:AH45,1),3),0))</f>
        <v/>
      </c>
    </row>
    <row r="37" spans="1:35" ht="13.5" x14ac:dyDescent="0.25">
      <c r="A37" s="59" t="str">
        <f>+$A$18</f>
        <v/>
      </c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2"/>
      <c r="O37" s="23"/>
      <c r="P37" s="22"/>
      <c r="Q37" s="23"/>
      <c r="R37" s="22"/>
      <c r="S37" s="23"/>
      <c r="T37" s="22"/>
      <c r="U37" s="23"/>
      <c r="V37" s="22"/>
      <c r="W37" s="23"/>
      <c r="X37" s="22"/>
      <c r="Y37" s="23"/>
      <c r="Z37" s="22"/>
      <c r="AA37" s="23"/>
      <c r="AB37" s="22"/>
      <c r="AC37" s="23"/>
      <c r="AE37" s="29" t="str">
        <f t="shared" si="3"/>
        <v/>
      </c>
      <c r="AG37" s="7" t="str">
        <f>+$A$18</f>
        <v/>
      </c>
      <c r="AH37" s="7" t="str">
        <f>IF(A37&lt;&gt;"",IF(AE37&lt;&gt;"",AE37,0)+IF(M46&lt;&gt;"",M46,0),"")</f>
        <v/>
      </c>
      <c r="AI37" s="106" t="str">
        <f>IF(AH37="","",IF(AH37&gt;0,ROUND(AH37/LARGE(AH31:AH45,1),3),0))</f>
        <v/>
      </c>
    </row>
    <row r="38" spans="1:35" ht="13.5" x14ac:dyDescent="0.25">
      <c r="A38" s="59" t="str">
        <f>+$A$19</f>
        <v/>
      </c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2"/>
      <c r="Q38" s="23"/>
      <c r="R38" s="22"/>
      <c r="S38" s="23"/>
      <c r="T38" s="22"/>
      <c r="U38" s="23"/>
      <c r="V38" s="22"/>
      <c r="W38" s="23"/>
      <c r="X38" s="22"/>
      <c r="Y38" s="23"/>
      <c r="Z38" s="22"/>
      <c r="AA38" s="23"/>
      <c r="AB38" s="22"/>
      <c r="AC38" s="23"/>
      <c r="AE38" s="29" t="str">
        <f t="shared" si="3"/>
        <v/>
      </c>
      <c r="AG38" s="7" t="str">
        <f>+$A$19</f>
        <v/>
      </c>
      <c r="AH38" s="7" t="str">
        <f>IF(A38&lt;&gt;"",IF(AE38&lt;&gt;"",AE38,0)+IF(O46&lt;&gt;"",O46,0),"")</f>
        <v/>
      </c>
      <c r="AI38" s="106" t="str">
        <f>IF(AH38="","",IF(AH38&gt;0,ROUND(AH38/LARGE(AH31:AH45,1),3),0))</f>
        <v/>
      </c>
    </row>
    <row r="39" spans="1:35" ht="13.5" x14ac:dyDescent="0.25">
      <c r="A39" s="59" t="str">
        <f>+$A$20</f>
        <v/>
      </c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2"/>
      <c r="S39" s="23"/>
      <c r="T39" s="22"/>
      <c r="U39" s="23"/>
      <c r="V39" s="22"/>
      <c r="W39" s="23"/>
      <c r="X39" s="22"/>
      <c r="Y39" s="23"/>
      <c r="Z39" s="22"/>
      <c r="AA39" s="23"/>
      <c r="AB39" s="22"/>
      <c r="AC39" s="23"/>
      <c r="AE39" s="29" t="str">
        <f t="shared" si="3"/>
        <v/>
      </c>
      <c r="AG39" s="7" t="str">
        <f>+$A$20</f>
        <v/>
      </c>
      <c r="AH39" s="7" t="str">
        <f>IF(A39&lt;&gt;"",IF(AE39&lt;&gt;"",AE39,0)+IF(Q46&lt;&gt;"",Q46,0),"")</f>
        <v/>
      </c>
      <c r="AI39" s="106" t="str">
        <f>IF(AH39="","",IF(AH39&gt;0,ROUND(AH39/LARGE(AH31:AH45,1),3),0))</f>
        <v/>
      </c>
    </row>
    <row r="40" spans="1:35" ht="13.5" x14ac:dyDescent="0.25">
      <c r="A40" s="59" t="str">
        <f>+$A$21</f>
        <v/>
      </c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2"/>
      <c r="U40" s="23"/>
      <c r="V40" s="22"/>
      <c r="W40" s="23"/>
      <c r="X40" s="22"/>
      <c r="Y40" s="23"/>
      <c r="Z40" s="22"/>
      <c r="AA40" s="23"/>
      <c r="AB40" s="22"/>
      <c r="AC40" s="23"/>
      <c r="AE40" s="29" t="str">
        <f t="shared" si="3"/>
        <v/>
      </c>
      <c r="AG40" s="7" t="str">
        <f>+$A$21</f>
        <v/>
      </c>
      <c r="AH40" s="7" t="str">
        <f>IF(A40&lt;&gt;"",IF(AE40&lt;&gt;"",AE40,0)+IF(S46&lt;&gt;"",S46,0),"")</f>
        <v/>
      </c>
      <c r="AI40" s="106" t="str">
        <f>IF(AH40="","",IF(AH40&gt;0,ROUND(AH40/LARGE(AH31:AH45,1),3),0))</f>
        <v/>
      </c>
    </row>
    <row r="41" spans="1:35" ht="13.5" x14ac:dyDescent="0.25">
      <c r="A41" s="59" t="str">
        <f>+$A$22</f>
        <v/>
      </c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2"/>
      <c r="W41" s="23"/>
      <c r="X41" s="22"/>
      <c r="Y41" s="23"/>
      <c r="Z41" s="22"/>
      <c r="AA41" s="23"/>
      <c r="AB41" s="22"/>
      <c r="AC41" s="23"/>
      <c r="AE41" s="29" t="str">
        <f t="shared" si="3"/>
        <v/>
      </c>
      <c r="AG41" s="7" t="str">
        <f>+$A$22</f>
        <v/>
      </c>
      <c r="AH41" s="7" t="str">
        <f>IF(A41&lt;&gt;"",IF(AE41&lt;&gt;"",AE41,0)+IF(U46&lt;&gt;"",U46,0),"")</f>
        <v/>
      </c>
      <c r="AI41" s="106" t="str">
        <f>IF(AH41="","",IF(AH41&gt;0,ROUND(AH41/LARGE(AH31:AH45,1),3),0))</f>
        <v/>
      </c>
    </row>
    <row r="42" spans="1:35" ht="13.5" x14ac:dyDescent="0.25">
      <c r="A42" s="59" t="str">
        <f>+$A$23</f>
        <v/>
      </c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2"/>
      <c r="Y42" s="23"/>
      <c r="Z42" s="22"/>
      <c r="AA42" s="23"/>
      <c r="AB42" s="22"/>
      <c r="AC42" s="23"/>
      <c r="AE42" s="29" t="str">
        <f t="shared" si="3"/>
        <v/>
      </c>
      <c r="AG42" s="7" t="str">
        <f>+$A$23</f>
        <v/>
      </c>
      <c r="AH42" s="7" t="str">
        <f>IF(A42&lt;&gt;"",IF(AE42&lt;&gt;"",AE42,0)+IF(W46&lt;&gt;"",W46,0),"")</f>
        <v/>
      </c>
      <c r="AI42" s="106" t="str">
        <f>IF(AH42="","",IF(AH42&gt;0,ROUND(AH42/LARGE(AH31:AH45,1),3),0))</f>
        <v/>
      </c>
    </row>
    <row r="43" spans="1:35" ht="13.5" x14ac:dyDescent="0.25">
      <c r="A43" s="59" t="str">
        <f>+$A$24</f>
        <v/>
      </c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2"/>
      <c r="AA43" s="23"/>
      <c r="AB43" s="22"/>
      <c r="AC43" s="23"/>
      <c r="AE43" s="29" t="str">
        <f t="shared" si="3"/>
        <v/>
      </c>
      <c r="AG43" s="7" t="str">
        <f>+$A$24</f>
        <v/>
      </c>
      <c r="AH43" s="7" t="str">
        <f>IF(A43&lt;&gt;"",IF(AE43&lt;&gt;"",AE43,0)+IF(Y46&lt;&gt;"",Y46,0),"")</f>
        <v/>
      </c>
      <c r="AI43" s="106" t="str">
        <f>IF(AH43="","",IF(AH43&gt;0,ROUND(AH43/LARGE(AH31:AH45,1),3),0))</f>
        <v/>
      </c>
    </row>
    <row r="44" spans="1:35" ht="13.5" x14ac:dyDescent="0.25">
      <c r="A44" s="59" t="str">
        <f>+$A$25</f>
        <v/>
      </c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2"/>
      <c r="AC44" s="23"/>
      <c r="AE44" s="29" t="str">
        <f t="shared" si="3"/>
        <v/>
      </c>
      <c r="AG44" s="7" t="str">
        <f>+$A$25</f>
        <v/>
      </c>
      <c r="AH44" s="7" t="str">
        <f>IF(A44&lt;&gt;"",IF(AE44&lt;&gt;"",AE44,0)+IF(AA46&lt;&gt;"",AA46,0),"")</f>
        <v/>
      </c>
      <c r="AI44" s="106" t="str">
        <f>IF(AH44="","",IF(AH44&gt;0,ROUND(AH44/LARGE(AH31:AH45,1),3),0))</f>
        <v/>
      </c>
    </row>
    <row r="45" spans="1:35" x14ac:dyDescent="0.2">
      <c r="A45" s="59" t="str">
        <f>+$A$26</f>
        <v/>
      </c>
      <c r="C45" s="3"/>
      <c r="AE45" s="26"/>
      <c r="AG45" s="40" t="str">
        <f>+$A$26</f>
        <v/>
      </c>
      <c r="AH45" s="40" t="str">
        <f>IF(A45&lt;&gt;"",IF(AE45&lt;&gt;"",AE45,0)+IF(AC46&lt;&gt;"",AC46,0),"")</f>
        <v/>
      </c>
      <c r="AI45" s="107" t="str">
        <f>IF(AH45="","",IF(AH45&gt;0,ROUND(AH45/LARGE(AH31:AH45,1),3),0))</f>
        <v/>
      </c>
    </row>
    <row r="46" spans="1:35" s="26" customFormat="1" x14ac:dyDescent="0.2">
      <c r="C46" s="27" t="str">
        <f>IF(C30="","",SUM(C31:C44))</f>
        <v/>
      </c>
      <c r="E46" s="27" t="str">
        <f>IF(E30="","",SUM(E31:E44))</f>
        <v/>
      </c>
      <c r="G46" s="27" t="str">
        <f>IF(G30="","",SUM(G31:G44))</f>
        <v/>
      </c>
      <c r="I46" s="27" t="str">
        <f>IF(I30="","",SUM(I31:I44))</f>
        <v/>
      </c>
      <c r="K46" s="27" t="str">
        <f>IF(K30="","",SUM(K31:K44))</f>
        <v/>
      </c>
      <c r="M46" s="27" t="str">
        <f>IF(M30="","",SUM(M31:M44))</f>
        <v/>
      </c>
      <c r="O46" s="27" t="str">
        <f>IF(O30="","",SUM(O31:O44))</f>
        <v/>
      </c>
      <c r="Q46" s="27" t="str">
        <f>IF(Q30="","",SUM(Q31:Q44))</f>
        <v/>
      </c>
      <c r="S46" s="27" t="str">
        <f>IF(S30="","",SUM(S31:S44))</f>
        <v/>
      </c>
      <c r="U46" s="27" t="str">
        <f>IF(U30="","",SUM(U31:U44))</f>
        <v/>
      </c>
      <c r="W46" s="27" t="str">
        <f>IF(W30="","",SUM(W31:W44))</f>
        <v/>
      </c>
      <c r="X46" s="27"/>
      <c r="Y46" s="27" t="str">
        <f>IF(Y30="","",SUM(Y31:Y44))</f>
        <v/>
      </c>
      <c r="AA46" s="27" t="str">
        <f>IF(AA30="","",SUM(AA31:AA44))</f>
        <v/>
      </c>
      <c r="AC46" s="27" t="str">
        <f>IF(AC30="","",SUM(AC31:AC44))</f>
        <v/>
      </c>
      <c r="AG46" s="41"/>
      <c r="AH46" s="93"/>
      <c r="AI46" s="41"/>
    </row>
    <row r="47" spans="1:35" ht="24" customHeight="1" x14ac:dyDescent="0.2">
      <c r="AC47" s="8" t="str">
        <f>"Firma ("&amp;Anagrafica!B89&amp;")"</f>
        <v>Firma (Commissario 1)</v>
      </c>
      <c r="AE47" s="88"/>
      <c r="AF47" s="88"/>
      <c r="AG47" s="89"/>
      <c r="AH47" s="88"/>
      <c r="AI47" s="88"/>
    </row>
    <row r="48" spans="1:35" ht="18.75" x14ac:dyDescent="0.3">
      <c r="A48" s="19" t="str">
        <f>IF(Anagrafica!A90&lt;&gt;"",Anagrafica!A90&amp;" - "&amp;Anagrafica!B90,"")</f>
        <v>2 - Commissario 2</v>
      </c>
      <c r="B48" s="20"/>
      <c r="D48" s="1"/>
      <c r="AE48" s="90"/>
      <c r="AF48" s="90"/>
      <c r="AG48" s="91"/>
      <c r="AH48" s="90"/>
      <c r="AI48" s="90"/>
    </row>
    <row r="49" spans="1:35" s="5" customFormat="1" ht="13.5" customHeight="1" x14ac:dyDescent="0.2">
      <c r="A49" s="4" t="s">
        <v>10</v>
      </c>
      <c r="C49" s="60" t="str">
        <f>$A$13</f>
        <v/>
      </c>
      <c r="E49" s="60" t="str">
        <f>+$A$14</f>
        <v/>
      </c>
      <c r="G49" s="60" t="str">
        <f>+$A$15</f>
        <v/>
      </c>
      <c r="I49" s="60" t="str">
        <f>+$A$16</f>
        <v/>
      </c>
      <c r="K49" s="60" t="str">
        <f>+$A$17</f>
        <v/>
      </c>
      <c r="M49" s="60" t="str">
        <f>+$A$18</f>
        <v/>
      </c>
      <c r="O49" s="60" t="str">
        <f>+$A$19</f>
        <v/>
      </c>
      <c r="Q49" s="60" t="str">
        <f>+$A$20</f>
        <v/>
      </c>
      <c r="S49" s="60" t="str">
        <f>+$A$21</f>
        <v/>
      </c>
      <c r="U49" s="60" t="str">
        <f>+$A$22</f>
        <v/>
      </c>
      <c r="W49" s="60" t="str">
        <f>+$A$23</f>
        <v/>
      </c>
      <c r="Y49" s="60" t="str">
        <f>+$A$24</f>
        <v/>
      </c>
      <c r="AA49" s="60" t="str">
        <f>+$A$25</f>
        <v/>
      </c>
      <c r="AC49" s="60" t="str">
        <f>+$A$26</f>
        <v/>
      </c>
      <c r="AE49" s="26"/>
      <c r="AG49" s="4" t="s">
        <v>10</v>
      </c>
      <c r="AH49" s="5" t="s">
        <v>1</v>
      </c>
      <c r="AI49" s="5" t="s">
        <v>0</v>
      </c>
    </row>
    <row r="50" spans="1:35" ht="13.5" x14ac:dyDescent="0.25">
      <c r="A50" s="59" t="str">
        <f>+$A$12</f>
        <v/>
      </c>
      <c r="B50" s="22"/>
      <c r="C50" s="23"/>
      <c r="D50" s="22"/>
      <c r="E50" s="23"/>
      <c r="F50" s="22"/>
      <c r="G50" s="23"/>
      <c r="H50" s="22"/>
      <c r="I50" s="23"/>
      <c r="J50" s="22"/>
      <c r="K50" s="23"/>
      <c r="L50" s="22"/>
      <c r="M50" s="23"/>
      <c r="N50" s="22"/>
      <c r="O50" s="23"/>
      <c r="P50" s="22"/>
      <c r="Q50" s="23"/>
      <c r="R50" s="22"/>
      <c r="S50" s="23"/>
      <c r="T50" s="22"/>
      <c r="U50" s="23"/>
      <c r="V50" s="22"/>
      <c r="W50" s="23"/>
      <c r="X50" s="22"/>
      <c r="Y50" s="23"/>
      <c r="Z50" s="22"/>
      <c r="AA50" s="23"/>
      <c r="AB50" s="22"/>
      <c r="AC50" s="23"/>
      <c r="AE50" s="29" t="str">
        <f t="shared" ref="AE50:AE63" si="4">IF(OR(A50="",AND(A50&lt;&gt;"",A51="")),"",SUM(B50,D50,F50,H50,J50,L50,N50,P50,R50,T50,V50,X50,Z50,AB50))</f>
        <v/>
      </c>
      <c r="AG50" s="6" t="str">
        <f>+$A$12</f>
        <v/>
      </c>
      <c r="AH50" s="6" t="str">
        <f>IF(A50&lt;&gt;"",AE50,"")</f>
        <v/>
      </c>
      <c r="AI50" s="105" t="str">
        <f>IF(AH50="","",IF(AH50&gt;0,ROUND(AH50/LARGE(AH50:AH64,1),3),0))</f>
        <v/>
      </c>
    </row>
    <row r="51" spans="1:35" ht="13.5" x14ac:dyDescent="0.25">
      <c r="A51" s="59" t="str">
        <f>+$A$13</f>
        <v/>
      </c>
      <c r="B51" s="24"/>
      <c r="C51" s="24"/>
      <c r="D51" s="22"/>
      <c r="E51" s="23"/>
      <c r="F51" s="22"/>
      <c r="G51" s="23"/>
      <c r="H51" s="22"/>
      <c r="I51" s="23"/>
      <c r="J51" s="22"/>
      <c r="K51" s="23"/>
      <c r="L51" s="22"/>
      <c r="M51" s="23"/>
      <c r="N51" s="22"/>
      <c r="O51" s="23"/>
      <c r="P51" s="22"/>
      <c r="Q51" s="23"/>
      <c r="R51" s="22"/>
      <c r="S51" s="23"/>
      <c r="T51" s="22"/>
      <c r="U51" s="23"/>
      <c r="V51" s="22"/>
      <c r="W51" s="23"/>
      <c r="X51" s="22"/>
      <c r="Y51" s="23"/>
      <c r="Z51" s="22"/>
      <c r="AA51" s="23"/>
      <c r="AB51" s="22"/>
      <c r="AC51" s="23"/>
      <c r="AE51" s="29" t="str">
        <f t="shared" si="4"/>
        <v/>
      </c>
      <c r="AG51" s="7" t="str">
        <f>+$A$13</f>
        <v/>
      </c>
      <c r="AH51" s="7" t="str">
        <f>IF(A51&lt;&gt;"",IF(AE51&lt;&gt;"",AE51,0)+IF(C65&lt;&gt;"",C65,0),"")</f>
        <v/>
      </c>
      <c r="AI51" s="106" t="str">
        <f>IF(AH51="","",IF(AH51&gt;0,ROUND(AH51/LARGE(AH50:AH64,1),3),0))</f>
        <v/>
      </c>
    </row>
    <row r="52" spans="1:35" ht="13.5" x14ac:dyDescent="0.25">
      <c r="A52" s="59" t="str">
        <f>+$A$14</f>
        <v/>
      </c>
      <c r="B52" s="24"/>
      <c r="C52" s="24"/>
      <c r="D52" s="24"/>
      <c r="E52" s="24"/>
      <c r="F52" s="22"/>
      <c r="G52" s="23"/>
      <c r="H52" s="22"/>
      <c r="I52" s="23"/>
      <c r="J52" s="22"/>
      <c r="K52" s="23"/>
      <c r="L52" s="22"/>
      <c r="M52" s="23"/>
      <c r="N52" s="22"/>
      <c r="O52" s="23"/>
      <c r="P52" s="22"/>
      <c r="Q52" s="23"/>
      <c r="R52" s="22"/>
      <c r="S52" s="23"/>
      <c r="T52" s="22"/>
      <c r="U52" s="23"/>
      <c r="V52" s="22"/>
      <c r="W52" s="23"/>
      <c r="X52" s="22"/>
      <c r="Y52" s="23"/>
      <c r="Z52" s="22"/>
      <c r="AA52" s="23"/>
      <c r="AB52" s="22"/>
      <c r="AC52" s="23"/>
      <c r="AE52" s="29" t="str">
        <f t="shared" si="4"/>
        <v/>
      </c>
      <c r="AG52" s="7" t="str">
        <f>+$A$14</f>
        <v/>
      </c>
      <c r="AH52" s="7" t="str">
        <f>IF(A52&lt;&gt;"",IF(AE52&lt;&gt;"",AE52,0)+IF(E65&lt;&gt;"",E65,0),"")</f>
        <v/>
      </c>
      <c r="AI52" s="106" t="str">
        <f>IF(AH52="","",IF(AH52&gt;0,ROUND(AH52/LARGE(AH50:AH64,1),3),0))</f>
        <v/>
      </c>
    </row>
    <row r="53" spans="1:35" ht="13.5" x14ac:dyDescent="0.25">
      <c r="A53" s="59" t="str">
        <f>+$A$15</f>
        <v/>
      </c>
      <c r="B53" s="24"/>
      <c r="C53" s="24"/>
      <c r="D53" s="24"/>
      <c r="E53" s="24"/>
      <c r="F53" s="24"/>
      <c r="G53" s="24"/>
      <c r="H53" s="22"/>
      <c r="I53" s="23"/>
      <c r="J53" s="22"/>
      <c r="K53" s="23"/>
      <c r="L53" s="22"/>
      <c r="M53" s="23"/>
      <c r="N53" s="22"/>
      <c r="O53" s="23"/>
      <c r="P53" s="22"/>
      <c r="Q53" s="23"/>
      <c r="R53" s="22"/>
      <c r="S53" s="23"/>
      <c r="T53" s="22"/>
      <c r="U53" s="23"/>
      <c r="V53" s="22"/>
      <c r="W53" s="23"/>
      <c r="X53" s="22"/>
      <c r="Y53" s="23"/>
      <c r="Z53" s="22"/>
      <c r="AA53" s="23"/>
      <c r="AB53" s="22"/>
      <c r="AC53" s="23"/>
      <c r="AE53" s="29" t="str">
        <f t="shared" si="4"/>
        <v/>
      </c>
      <c r="AG53" s="7" t="str">
        <f>+$A$15</f>
        <v/>
      </c>
      <c r="AH53" s="7" t="str">
        <f>IF(A53&lt;&gt;"",IF(AE53&lt;&gt;"",AE53,0)+IF(G65&lt;&gt;"",G65,0),"")</f>
        <v/>
      </c>
      <c r="AI53" s="106" t="str">
        <f>IF(AH53="","",IF(AH53&gt;0,ROUND(AH53/LARGE(AH50:AH64,1),3),0))</f>
        <v/>
      </c>
    </row>
    <row r="54" spans="1:35" ht="13.5" x14ac:dyDescent="0.25">
      <c r="A54" s="59" t="str">
        <f>+$A$16</f>
        <v/>
      </c>
      <c r="B54" s="24"/>
      <c r="C54" s="24"/>
      <c r="D54" s="24"/>
      <c r="E54" s="24"/>
      <c r="F54" s="24"/>
      <c r="G54" s="24"/>
      <c r="H54" s="24"/>
      <c r="I54" s="24"/>
      <c r="J54" s="22"/>
      <c r="K54" s="23"/>
      <c r="L54" s="22"/>
      <c r="M54" s="23"/>
      <c r="N54" s="22"/>
      <c r="O54" s="23"/>
      <c r="P54" s="22"/>
      <c r="Q54" s="23"/>
      <c r="R54" s="22"/>
      <c r="S54" s="23"/>
      <c r="T54" s="22"/>
      <c r="U54" s="23"/>
      <c r="V54" s="22"/>
      <c r="W54" s="23"/>
      <c r="X54" s="22"/>
      <c r="Y54" s="23"/>
      <c r="Z54" s="22"/>
      <c r="AA54" s="23"/>
      <c r="AB54" s="22"/>
      <c r="AC54" s="23"/>
      <c r="AE54" s="29" t="str">
        <f t="shared" si="4"/>
        <v/>
      </c>
      <c r="AG54" s="7" t="str">
        <f>+$A$16</f>
        <v/>
      </c>
      <c r="AH54" s="7" t="str">
        <f>IF(A54&lt;&gt;"",IF(AE54&lt;&gt;"",AE54,0)+IF(I65&lt;&gt;"",I65,0),"")</f>
        <v/>
      </c>
      <c r="AI54" s="106" t="str">
        <f>IF(AH54="","",IF(AH54&gt;0,ROUND(AH54/LARGE(AH50:AH64,1),3),0))</f>
        <v/>
      </c>
    </row>
    <row r="55" spans="1:35" ht="13.5" x14ac:dyDescent="0.25">
      <c r="A55" s="59" t="str">
        <f>+$A$17</f>
        <v/>
      </c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2"/>
      <c r="M55" s="23"/>
      <c r="N55" s="22"/>
      <c r="O55" s="23"/>
      <c r="P55" s="22"/>
      <c r="Q55" s="23"/>
      <c r="R55" s="22"/>
      <c r="S55" s="23"/>
      <c r="T55" s="22"/>
      <c r="U55" s="23"/>
      <c r="V55" s="22"/>
      <c r="W55" s="23"/>
      <c r="X55" s="22"/>
      <c r="Y55" s="23"/>
      <c r="Z55" s="22"/>
      <c r="AA55" s="23"/>
      <c r="AB55" s="22"/>
      <c r="AC55" s="23"/>
      <c r="AE55" s="29" t="str">
        <f t="shared" si="4"/>
        <v/>
      </c>
      <c r="AG55" s="7" t="str">
        <f>+$A$17</f>
        <v/>
      </c>
      <c r="AH55" s="7" t="str">
        <f>IF(A55&lt;&gt;"",IF(AE55&lt;&gt;"",AE55,0)+IF(K65&lt;&gt;"",K65,0),"")</f>
        <v/>
      </c>
      <c r="AI55" s="106" t="str">
        <f>IF(AH55="","",IF(AH55&gt;0,ROUND(AH55/LARGE(AH50:AH64,1),3),0))</f>
        <v/>
      </c>
    </row>
    <row r="56" spans="1:35" ht="13.5" x14ac:dyDescent="0.25">
      <c r="A56" s="59" t="str">
        <f>+$A$18</f>
        <v/>
      </c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2"/>
      <c r="O56" s="23"/>
      <c r="P56" s="22"/>
      <c r="Q56" s="23"/>
      <c r="R56" s="22"/>
      <c r="S56" s="23"/>
      <c r="T56" s="22"/>
      <c r="U56" s="23"/>
      <c r="V56" s="22"/>
      <c r="W56" s="23"/>
      <c r="X56" s="22"/>
      <c r="Y56" s="23"/>
      <c r="Z56" s="22"/>
      <c r="AA56" s="23"/>
      <c r="AB56" s="22"/>
      <c r="AC56" s="23"/>
      <c r="AE56" s="29" t="str">
        <f t="shared" si="4"/>
        <v/>
      </c>
      <c r="AG56" s="7" t="str">
        <f>+$A$18</f>
        <v/>
      </c>
      <c r="AH56" s="7" t="str">
        <f>IF(A56&lt;&gt;"",IF(AE56&lt;&gt;"",AE56,0)+IF(M65&lt;&gt;"",M65,0),"")</f>
        <v/>
      </c>
      <c r="AI56" s="106" t="str">
        <f>IF(AH56="","",IF(AH56&gt;0,ROUND(AH56/LARGE(AH50:AH64,1),3),0))</f>
        <v/>
      </c>
    </row>
    <row r="57" spans="1:35" ht="13.5" x14ac:dyDescent="0.25">
      <c r="A57" s="59" t="str">
        <f>+$A$19</f>
        <v/>
      </c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2"/>
      <c r="Q57" s="23"/>
      <c r="R57" s="22"/>
      <c r="S57" s="23"/>
      <c r="T57" s="22"/>
      <c r="U57" s="23"/>
      <c r="V57" s="22"/>
      <c r="W57" s="23"/>
      <c r="X57" s="22"/>
      <c r="Y57" s="23"/>
      <c r="Z57" s="22"/>
      <c r="AA57" s="23"/>
      <c r="AB57" s="22"/>
      <c r="AC57" s="23"/>
      <c r="AE57" s="29" t="str">
        <f t="shared" si="4"/>
        <v/>
      </c>
      <c r="AG57" s="7" t="str">
        <f>+$A$19</f>
        <v/>
      </c>
      <c r="AH57" s="7" t="str">
        <f>IF(A57&lt;&gt;"",IF(AE57&lt;&gt;"",AE57,0)+IF(O65&lt;&gt;"",O65,0),"")</f>
        <v/>
      </c>
      <c r="AI57" s="106" t="str">
        <f>IF(AH57="","",IF(AH57&gt;0,ROUND(AH57/LARGE(AH50:AH64,1),3),0))</f>
        <v/>
      </c>
    </row>
    <row r="58" spans="1:35" ht="13.5" x14ac:dyDescent="0.25">
      <c r="A58" s="59" t="str">
        <f>+$A$20</f>
        <v/>
      </c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2"/>
      <c r="S58" s="23"/>
      <c r="T58" s="22"/>
      <c r="U58" s="23"/>
      <c r="V58" s="22"/>
      <c r="W58" s="23"/>
      <c r="X58" s="22"/>
      <c r="Y58" s="23"/>
      <c r="Z58" s="22"/>
      <c r="AA58" s="23"/>
      <c r="AB58" s="22"/>
      <c r="AC58" s="23"/>
      <c r="AE58" s="29" t="str">
        <f t="shared" si="4"/>
        <v/>
      </c>
      <c r="AG58" s="7" t="str">
        <f>+$A$20</f>
        <v/>
      </c>
      <c r="AH58" s="7" t="str">
        <f>IF(A58&lt;&gt;"",IF(AE58&lt;&gt;"",AE58,0)+IF(Q65&lt;&gt;"",Q65,0),"")</f>
        <v/>
      </c>
      <c r="AI58" s="106" t="str">
        <f>IF(AH58="","",IF(AH58&gt;0,ROUND(AH58/LARGE(AH50:AH64,1),3),0))</f>
        <v/>
      </c>
    </row>
    <row r="59" spans="1:35" ht="13.5" x14ac:dyDescent="0.25">
      <c r="A59" s="59" t="str">
        <f>+$A$21</f>
        <v/>
      </c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2"/>
      <c r="U59" s="23"/>
      <c r="V59" s="22"/>
      <c r="W59" s="23"/>
      <c r="X59" s="22"/>
      <c r="Y59" s="23"/>
      <c r="Z59" s="22"/>
      <c r="AA59" s="23"/>
      <c r="AB59" s="22"/>
      <c r="AC59" s="23"/>
      <c r="AE59" s="29" t="str">
        <f t="shared" si="4"/>
        <v/>
      </c>
      <c r="AG59" s="7" t="str">
        <f>+$A$21</f>
        <v/>
      </c>
      <c r="AH59" s="7" t="str">
        <f>IF(A59&lt;&gt;"",IF(AE59&lt;&gt;"",AE59,0)+IF(S65&lt;&gt;"",S65,0),"")</f>
        <v/>
      </c>
      <c r="AI59" s="106" t="str">
        <f>IF(AH59="","",IF(AH59&gt;0,ROUND(AH59/LARGE(AH50:AH64,1),3),0))</f>
        <v/>
      </c>
    </row>
    <row r="60" spans="1:35" ht="13.5" x14ac:dyDescent="0.25">
      <c r="A60" s="59" t="str">
        <f>+$A$22</f>
        <v/>
      </c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2"/>
      <c r="W60" s="23"/>
      <c r="X60" s="22"/>
      <c r="Y60" s="23"/>
      <c r="Z60" s="22"/>
      <c r="AA60" s="23"/>
      <c r="AB60" s="22"/>
      <c r="AC60" s="23"/>
      <c r="AE60" s="29" t="str">
        <f t="shared" si="4"/>
        <v/>
      </c>
      <c r="AG60" s="7" t="str">
        <f>+$A$22</f>
        <v/>
      </c>
      <c r="AH60" s="7" t="str">
        <f>IF(A60&lt;&gt;"",IF(AE60&lt;&gt;"",AE60,0)+IF(U65&lt;&gt;"",U65,0),"")</f>
        <v/>
      </c>
      <c r="AI60" s="106" t="str">
        <f>IF(AH60="","",IF(AH60&gt;0,ROUND(AH60/LARGE(AH50:AH64,1),3),0))</f>
        <v/>
      </c>
    </row>
    <row r="61" spans="1:35" ht="13.5" x14ac:dyDescent="0.25">
      <c r="A61" s="59" t="str">
        <f>+$A$23</f>
        <v/>
      </c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2"/>
      <c r="Y61" s="23"/>
      <c r="Z61" s="22"/>
      <c r="AA61" s="23"/>
      <c r="AB61" s="22"/>
      <c r="AC61" s="23"/>
      <c r="AE61" s="29" t="str">
        <f t="shared" si="4"/>
        <v/>
      </c>
      <c r="AG61" s="7" t="str">
        <f>+$A$23</f>
        <v/>
      </c>
      <c r="AH61" s="7" t="str">
        <f>IF(A61&lt;&gt;"",IF(AE61&lt;&gt;"",AE61,0)+IF(W65&lt;&gt;"",W65,0),"")</f>
        <v/>
      </c>
      <c r="AI61" s="106" t="str">
        <f>IF(AH61="","",IF(AH61&gt;0,ROUND(AH61/LARGE(AH50:AH64,1),3),0))</f>
        <v/>
      </c>
    </row>
    <row r="62" spans="1:35" ht="13.5" x14ac:dyDescent="0.25">
      <c r="A62" s="59" t="str">
        <f>+$A$24</f>
        <v/>
      </c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2"/>
      <c r="AA62" s="23"/>
      <c r="AB62" s="22"/>
      <c r="AC62" s="23"/>
      <c r="AE62" s="29" t="str">
        <f t="shared" si="4"/>
        <v/>
      </c>
      <c r="AG62" s="7" t="str">
        <f>+$A$24</f>
        <v/>
      </c>
      <c r="AH62" s="7" t="str">
        <f>IF(A62&lt;&gt;"",IF(AE62&lt;&gt;"",AE62,0)+IF(Y65&lt;&gt;"",Y65,0),"")</f>
        <v/>
      </c>
      <c r="AI62" s="106" t="str">
        <f>IF(AH62="","",IF(AH62&gt;0,ROUND(AH62/LARGE(AH50:AH64,1),3),0))</f>
        <v/>
      </c>
    </row>
    <row r="63" spans="1:35" ht="13.5" x14ac:dyDescent="0.25">
      <c r="A63" s="59" t="str">
        <f>+$A$25</f>
        <v/>
      </c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2"/>
      <c r="AC63" s="23"/>
      <c r="AE63" s="29" t="str">
        <f t="shared" si="4"/>
        <v/>
      </c>
      <c r="AG63" s="7" t="str">
        <f>+$A$25</f>
        <v/>
      </c>
      <c r="AH63" s="7" t="str">
        <f>IF(A63&lt;&gt;"",IF(AE63&lt;&gt;"",AE63,0)+IF(AA65&lt;&gt;"",AA65,0),"")</f>
        <v/>
      </c>
      <c r="AI63" s="106" t="str">
        <f>IF(AH63="","",IF(AH63&gt;0,ROUND(AH63/LARGE(AH50:AH64,1),3),0))</f>
        <v/>
      </c>
    </row>
    <row r="64" spans="1:35" x14ac:dyDescent="0.2">
      <c r="A64" s="59" t="str">
        <f>+$A$26</f>
        <v/>
      </c>
      <c r="C64" s="3"/>
      <c r="AE64" s="26"/>
      <c r="AG64" s="40" t="str">
        <f>+$A$26</f>
        <v/>
      </c>
      <c r="AH64" s="40" t="str">
        <f>IF(A64&lt;&gt;"",IF(AE64&lt;&gt;"",AE64,0)+IF(AC65&lt;&gt;"",AC65,0),"")</f>
        <v/>
      </c>
      <c r="AI64" s="107" t="str">
        <f>IF(AH64="","",IF(AH64&gt;0,ROUND(AH64/LARGE(AH50:AH64,1),3),0))</f>
        <v/>
      </c>
    </row>
    <row r="65" spans="1:35" s="26" customFormat="1" x14ac:dyDescent="0.2">
      <c r="C65" s="27" t="str">
        <f>IF(C49="","",SUM(C50:C63))</f>
        <v/>
      </c>
      <c r="E65" s="27" t="str">
        <f>IF(E49="","",SUM(E50:E63))</f>
        <v/>
      </c>
      <c r="G65" s="27" t="str">
        <f>IF(G49="","",SUM(G50:G63))</f>
        <v/>
      </c>
      <c r="I65" s="27" t="str">
        <f>IF(I49="","",SUM(I50:I63))</f>
        <v/>
      </c>
      <c r="K65" s="27" t="str">
        <f>IF(K49="","",SUM(K50:K63))</f>
        <v/>
      </c>
      <c r="M65" s="27" t="str">
        <f>IF(M49="","",SUM(M50:M63))</f>
        <v/>
      </c>
      <c r="O65" s="27" t="str">
        <f>IF(O49="","",SUM(O50:O63))</f>
        <v/>
      </c>
      <c r="Q65" s="27" t="str">
        <f>IF(Q49="","",SUM(Q50:Q63))</f>
        <v/>
      </c>
      <c r="S65" s="27" t="str">
        <f>IF(S49="","",SUM(S50:S63))</f>
        <v/>
      </c>
      <c r="U65" s="27" t="str">
        <f>IF(U49="","",SUM(U50:U63))</f>
        <v/>
      </c>
      <c r="W65" s="27" t="str">
        <f>IF(W49="","",SUM(W50:W63))</f>
        <v/>
      </c>
      <c r="X65" s="27"/>
      <c r="Y65" s="27" t="str">
        <f>IF(Y49="","",SUM(Y50:Y63))</f>
        <v/>
      </c>
      <c r="AA65" s="27" t="str">
        <f>IF(AA49="","",SUM(AA50:AA63))</f>
        <v/>
      </c>
      <c r="AC65" s="27" t="str">
        <f>IF(AC49="","",SUM(AC50:AC63))</f>
        <v/>
      </c>
      <c r="AG65" s="41"/>
      <c r="AH65" s="93"/>
      <c r="AI65" s="41"/>
    </row>
    <row r="66" spans="1:35" ht="24" customHeight="1" x14ac:dyDescent="0.2">
      <c r="AC66" s="8" t="str">
        <f>"Firma ("&amp;Anagrafica!B90&amp;")"</f>
        <v>Firma (Commissario 2)</v>
      </c>
      <c r="AE66" s="88"/>
      <c r="AF66" s="88"/>
      <c r="AG66" s="89"/>
      <c r="AH66" s="88"/>
      <c r="AI66" s="88"/>
    </row>
    <row r="67" spans="1:35" ht="18.75" x14ac:dyDescent="0.3">
      <c r="A67" s="19" t="str">
        <f>IF(Anagrafica!A91&lt;&gt;"",Anagrafica!A91&amp;" - "&amp;Anagrafica!B91,"")</f>
        <v>3 - Commissario 3</v>
      </c>
      <c r="B67" s="20"/>
      <c r="D67" s="1"/>
    </row>
    <row r="68" spans="1:35" s="5" customFormat="1" ht="13.5" customHeight="1" x14ac:dyDescent="0.2">
      <c r="A68" s="4" t="s">
        <v>10</v>
      </c>
      <c r="C68" s="60" t="str">
        <f>$A$13</f>
        <v/>
      </c>
      <c r="E68" s="60" t="str">
        <f>+$A$14</f>
        <v/>
      </c>
      <c r="G68" s="60" t="str">
        <f>+$A$15</f>
        <v/>
      </c>
      <c r="I68" s="60" t="str">
        <f>+$A$16</f>
        <v/>
      </c>
      <c r="K68" s="60" t="str">
        <f>+$A$17</f>
        <v/>
      </c>
      <c r="M68" s="60" t="str">
        <f>+$A$18</f>
        <v/>
      </c>
      <c r="O68" s="60" t="str">
        <f>+$A$19</f>
        <v/>
      </c>
      <c r="Q68" s="60" t="str">
        <f>+$A$20</f>
        <v/>
      </c>
      <c r="S68" s="60" t="str">
        <f>+$A$21</f>
        <v/>
      </c>
      <c r="U68" s="60" t="str">
        <f>+$A$22</f>
        <v/>
      </c>
      <c r="W68" s="60" t="str">
        <f>+$A$23</f>
        <v/>
      </c>
      <c r="Y68" s="60" t="str">
        <f>+$A$24</f>
        <v/>
      </c>
      <c r="AA68" s="60" t="str">
        <f>+$A$25</f>
        <v/>
      </c>
      <c r="AC68" s="60" t="str">
        <f>+$A$26</f>
        <v/>
      </c>
      <c r="AE68" s="26"/>
      <c r="AG68" s="4" t="s">
        <v>10</v>
      </c>
      <c r="AH68" s="5" t="s">
        <v>1</v>
      </c>
      <c r="AI68" s="5" t="s">
        <v>0</v>
      </c>
    </row>
    <row r="69" spans="1:35" ht="13.5" x14ac:dyDescent="0.25">
      <c r="A69" s="59" t="str">
        <f>+$A$12</f>
        <v/>
      </c>
      <c r="B69" s="22"/>
      <c r="C69" s="23"/>
      <c r="D69" s="22"/>
      <c r="E69" s="23"/>
      <c r="F69" s="22"/>
      <c r="G69" s="23"/>
      <c r="H69" s="22"/>
      <c r="I69" s="23"/>
      <c r="J69" s="22"/>
      <c r="K69" s="23"/>
      <c r="L69" s="22"/>
      <c r="M69" s="23"/>
      <c r="N69" s="22"/>
      <c r="O69" s="23"/>
      <c r="P69" s="22"/>
      <c r="Q69" s="23"/>
      <c r="R69" s="22"/>
      <c r="S69" s="23"/>
      <c r="T69" s="22"/>
      <c r="U69" s="23"/>
      <c r="V69" s="22"/>
      <c r="W69" s="23"/>
      <c r="X69" s="22"/>
      <c r="Y69" s="23"/>
      <c r="Z69" s="22"/>
      <c r="AA69" s="23"/>
      <c r="AB69" s="22"/>
      <c r="AC69" s="23"/>
      <c r="AE69" s="29" t="str">
        <f t="shared" ref="AE69:AE82" si="5">IF(OR(A69="",AND(A69&lt;&gt;"",A70="")),"",SUM(B69,D69,F69,H69,J69,L69,N69,P69,R69,T69,V69,X69,Z69,AB69))</f>
        <v/>
      </c>
      <c r="AG69" s="6" t="str">
        <f>+$A$12</f>
        <v/>
      </c>
      <c r="AH69" s="6" t="str">
        <f>IF(A69&lt;&gt;"",AE69,"")</f>
        <v/>
      </c>
      <c r="AI69" s="105" t="str">
        <f>IF(AH69="","",IF(AH69&gt;0,ROUND(AH69/LARGE(AH69:AH83,1),3),0))</f>
        <v/>
      </c>
    </row>
    <row r="70" spans="1:35" ht="13.5" x14ac:dyDescent="0.25">
      <c r="A70" s="59" t="str">
        <f>+$A$13</f>
        <v/>
      </c>
      <c r="B70" s="24"/>
      <c r="C70" s="24"/>
      <c r="D70" s="22"/>
      <c r="E70" s="23"/>
      <c r="F70" s="22"/>
      <c r="G70" s="23"/>
      <c r="H70" s="22"/>
      <c r="I70" s="23"/>
      <c r="J70" s="22"/>
      <c r="K70" s="23"/>
      <c r="L70" s="22"/>
      <c r="M70" s="23"/>
      <c r="N70" s="22"/>
      <c r="O70" s="23"/>
      <c r="P70" s="22"/>
      <c r="Q70" s="23"/>
      <c r="R70" s="22"/>
      <c r="S70" s="23"/>
      <c r="T70" s="22"/>
      <c r="U70" s="23"/>
      <c r="V70" s="22"/>
      <c r="W70" s="23"/>
      <c r="X70" s="22"/>
      <c r="Y70" s="23"/>
      <c r="Z70" s="22"/>
      <c r="AA70" s="23"/>
      <c r="AB70" s="22"/>
      <c r="AC70" s="23"/>
      <c r="AE70" s="29" t="str">
        <f t="shared" si="5"/>
        <v/>
      </c>
      <c r="AG70" s="7" t="str">
        <f>+$A$13</f>
        <v/>
      </c>
      <c r="AH70" s="7" t="str">
        <f>IF(A70&lt;&gt;"",IF(AE70&lt;&gt;"",AE70,0)+IF(C84&lt;&gt;"",C84,0),"")</f>
        <v/>
      </c>
      <c r="AI70" s="106" t="str">
        <f>IF(AH70="","",IF(AH70&gt;0,ROUND(AH70/LARGE(AH69:AH83,1),3),0))</f>
        <v/>
      </c>
    </row>
    <row r="71" spans="1:35" ht="13.5" x14ac:dyDescent="0.25">
      <c r="A71" s="59" t="str">
        <f>+$A$14</f>
        <v/>
      </c>
      <c r="B71" s="24"/>
      <c r="C71" s="24"/>
      <c r="D71" s="24"/>
      <c r="E71" s="24"/>
      <c r="F71" s="22"/>
      <c r="G71" s="23"/>
      <c r="H71" s="22"/>
      <c r="I71" s="23"/>
      <c r="J71" s="22"/>
      <c r="K71" s="23"/>
      <c r="L71" s="22"/>
      <c r="M71" s="23"/>
      <c r="N71" s="22"/>
      <c r="O71" s="23"/>
      <c r="P71" s="22"/>
      <c r="Q71" s="23"/>
      <c r="R71" s="22"/>
      <c r="S71" s="23"/>
      <c r="T71" s="22"/>
      <c r="U71" s="23"/>
      <c r="V71" s="22"/>
      <c r="W71" s="23"/>
      <c r="X71" s="22"/>
      <c r="Y71" s="23"/>
      <c r="Z71" s="22"/>
      <c r="AA71" s="23"/>
      <c r="AB71" s="22"/>
      <c r="AC71" s="23"/>
      <c r="AE71" s="29" t="str">
        <f t="shared" si="5"/>
        <v/>
      </c>
      <c r="AG71" s="7" t="str">
        <f>+$A$14</f>
        <v/>
      </c>
      <c r="AH71" s="7" t="str">
        <f>IF(A71&lt;&gt;"",IF(AE71&lt;&gt;"",AE71,0)+IF(E84&lt;&gt;"",E84,0),"")</f>
        <v/>
      </c>
      <c r="AI71" s="106" t="str">
        <f>IF(AH71="","",IF(AH71&gt;0,ROUND(AH71/LARGE(AH69:AH83,1),3),0))</f>
        <v/>
      </c>
    </row>
    <row r="72" spans="1:35" ht="13.5" x14ac:dyDescent="0.25">
      <c r="A72" s="59" t="str">
        <f>+$A$15</f>
        <v/>
      </c>
      <c r="B72" s="24"/>
      <c r="C72" s="24"/>
      <c r="D72" s="24"/>
      <c r="E72" s="24"/>
      <c r="F72" s="24"/>
      <c r="G72" s="24"/>
      <c r="H72" s="22"/>
      <c r="I72" s="23"/>
      <c r="J72" s="22"/>
      <c r="K72" s="23"/>
      <c r="L72" s="22"/>
      <c r="M72" s="23"/>
      <c r="N72" s="22"/>
      <c r="O72" s="23"/>
      <c r="P72" s="22"/>
      <c r="Q72" s="23"/>
      <c r="R72" s="22"/>
      <c r="S72" s="23"/>
      <c r="T72" s="22"/>
      <c r="U72" s="23"/>
      <c r="V72" s="22"/>
      <c r="W72" s="23"/>
      <c r="X72" s="22"/>
      <c r="Y72" s="23"/>
      <c r="Z72" s="22"/>
      <c r="AA72" s="23"/>
      <c r="AB72" s="22"/>
      <c r="AC72" s="23"/>
      <c r="AE72" s="29" t="str">
        <f t="shared" si="5"/>
        <v/>
      </c>
      <c r="AG72" s="7" t="str">
        <f>+$A$15</f>
        <v/>
      </c>
      <c r="AH72" s="7" t="str">
        <f>IF(A72&lt;&gt;"",IF(AE72&lt;&gt;"",AE72,0)+IF(G84&lt;&gt;"",G84,0),"")</f>
        <v/>
      </c>
      <c r="AI72" s="106" t="str">
        <f>IF(AH72="","",IF(AH72&gt;0,ROUND(AH72/LARGE(AH69:AH83,1),3),0))</f>
        <v/>
      </c>
    </row>
    <row r="73" spans="1:35" ht="13.5" x14ac:dyDescent="0.25">
      <c r="A73" s="59" t="str">
        <f>+$A$16</f>
        <v/>
      </c>
      <c r="B73" s="24"/>
      <c r="C73" s="24"/>
      <c r="D73" s="24"/>
      <c r="E73" s="24"/>
      <c r="F73" s="24"/>
      <c r="G73" s="24"/>
      <c r="H73" s="24"/>
      <c r="I73" s="24"/>
      <c r="J73" s="22"/>
      <c r="K73" s="23"/>
      <c r="L73" s="22"/>
      <c r="M73" s="23"/>
      <c r="N73" s="22"/>
      <c r="O73" s="23"/>
      <c r="P73" s="22"/>
      <c r="Q73" s="23"/>
      <c r="R73" s="22"/>
      <c r="S73" s="23"/>
      <c r="T73" s="22"/>
      <c r="U73" s="23"/>
      <c r="V73" s="22"/>
      <c r="W73" s="23"/>
      <c r="X73" s="22"/>
      <c r="Y73" s="23"/>
      <c r="Z73" s="22"/>
      <c r="AA73" s="23"/>
      <c r="AB73" s="22"/>
      <c r="AC73" s="23"/>
      <c r="AE73" s="29" t="str">
        <f t="shared" si="5"/>
        <v/>
      </c>
      <c r="AG73" s="7" t="str">
        <f>+$A$16</f>
        <v/>
      </c>
      <c r="AH73" s="7" t="str">
        <f>IF(A73&lt;&gt;"",IF(AE73&lt;&gt;"",AE73,0)+IF(I84&lt;&gt;"",I84,0),"")</f>
        <v/>
      </c>
      <c r="AI73" s="106" t="str">
        <f>IF(AH73="","",IF(AH73&gt;0,ROUND(AH73/LARGE(AH69:AH83,1),3),0))</f>
        <v/>
      </c>
    </row>
    <row r="74" spans="1:35" ht="13.5" x14ac:dyDescent="0.25">
      <c r="A74" s="59" t="str">
        <f>+$A$17</f>
        <v/>
      </c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2"/>
      <c r="M74" s="23"/>
      <c r="N74" s="22"/>
      <c r="O74" s="23"/>
      <c r="P74" s="22"/>
      <c r="Q74" s="23"/>
      <c r="R74" s="22"/>
      <c r="S74" s="23"/>
      <c r="T74" s="22"/>
      <c r="U74" s="23"/>
      <c r="V74" s="22"/>
      <c r="W74" s="23"/>
      <c r="X74" s="22"/>
      <c r="Y74" s="23"/>
      <c r="Z74" s="22"/>
      <c r="AA74" s="23"/>
      <c r="AB74" s="22"/>
      <c r="AC74" s="23"/>
      <c r="AE74" s="29" t="str">
        <f t="shared" si="5"/>
        <v/>
      </c>
      <c r="AG74" s="7" t="str">
        <f>+$A$17</f>
        <v/>
      </c>
      <c r="AH74" s="7" t="str">
        <f>IF(A74&lt;&gt;"",IF(AE74&lt;&gt;"",AE74,0)+IF(K84&lt;&gt;"",K84,0),"")</f>
        <v/>
      </c>
      <c r="AI74" s="106" t="str">
        <f>IF(AH74="","",IF(AH74&gt;0,ROUND(AH74/LARGE(AH69:AH83,1),3),0))</f>
        <v/>
      </c>
    </row>
    <row r="75" spans="1:35" ht="13.5" x14ac:dyDescent="0.25">
      <c r="A75" s="59" t="str">
        <f>+$A$18</f>
        <v/>
      </c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2"/>
      <c r="O75" s="23"/>
      <c r="P75" s="22"/>
      <c r="Q75" s="23"/>
      <c r="R75" s="22"/>
      <c r="S75" s="23"/>
      <c r="T75" s="22"/>
      <c r="U75" s="23"/>
      <c r="V75" s="22"/>
      <c r="W75" s="23"/>
      <c r="X75" s="22"/>
      <c r="Y75" s="23"/>
      <c r="Z75" s="22"/>
      <c r="AA75" s="23"/>
      <c r="AB75" s="22"/>
      <c r="AC75" s="23"/>
      <c r="AE75" s="29" t="str">
        <f t="shared" si="5"/>
        <v/>
      </c>
      <c r="AG75" s="7" t="str">
        <f>+$A$18</f>
        <v/>
      </c>
      <c r="AH75" s="7" t="str">
        <f>IF(A75&lt;&gt;"",IF(AE75&lt;&gt;"",AE75,0)+IF(M84&lt;&gt;"",M84,0),"")</f>
        <v/>
      </c>
      <c r="AI75" s="106" t="str">
        <f>IF(AH75="","",IF(AH75&gt;0,ROUND(AH75/LARGE(AH69:AH83,1),3),0))</f>
        <v/>
      </c>
    </row>
    <row r="76" spans="1:35" ht="13.5" x14ac:dyDescent="0.25">
      <c r="A76" s="59" t="str">
        <f>+$A$19</f>
        <v/>
      </c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2"/>
      <c r="Q76" s="23"/>
      <c r="R76" s="22"/>
      <c r="S76" s="23"/>
      <c r="T76" s="22"/>
      <c r="U76" s="23"/>
      <c r="V76" s="22"/>
      <c r="W76" s="23"/>
      <c r="X76" s="22"/>
      <c r="Y76" s="23"/>
      <c r="Z76" s="22"/>
      <c r="AA76" s="23"/>
      <c r="AB76" s="22"/>
      <c r="AC76" s="23"/>
      <c r="AE76" s="29" t="str">
        <f t="shared" si="5"/>
        <v/>
      </c>
      <c r="AG76" s="7" t="str">
        <f>+$A$19</f>
        <v/>
      </c>
      <c r="AH76" s="7" t="str">
        <f>IF(A76&lt;&gt;"",IF(AE76&lt;&gt;"",AE76,0)+IF(O84&lt;&gt;"",O84,0),"")</f>
        <v/>
      </c>
      <c r="AI76" s="106" t="str">
        <f>IF(AH76="","",IF(AH76&gt;0,ROUND(AH76/LARGE(AH69:AH83,1),3),0))</f>
        <v/>
      </c>
    </row>
    <row r="77" spans="1:35" ht="13.5" x14ac:dyDescent="0.25">
      <c r="A77" s="59" t="str">
        <f>+$A$20</f>
        <v/>
      </c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2"/>
      <c r="S77" s="23"/>
      <c r="T77" s="22"/>
      <c r="U77" s="23"/>
      <c r="V77" s="22"/>
      <c r="W77" s="23"/>
      <c r="X77" s="22"/>
      <c r="Y77" s="23"/>
      <c r="Z77" s="22"/>
      <c r="AA77" s="23"/>
      <c r="AB77" s="22"/>
      <c r="AC77" s="23"/>
      <c r="AE77" s="29" t="str">
        <f t="shared" si="5"/>
        <v/>
      </c>
      <c r="AG77" s="7" t="str">
        <f>+$A$20</f>
        <v/>
      </c>
      <c r="AH77" s="7" t="str">
        <f>IF(A77&lt;&gt;"",IF(AE77&lt;&gt;"",AE77,0)+IF(Q84&lt;&gt;"",Q84,0),"")</f>
        <v/>
      </c>
      <c r="AI77" s="106" t="str">
        <f>IF(AH77="","",IF(AH77&gt;0,ROUND(AH77/LARGE(AH69:AH83,1),3),0))</f>
        <v/>
      </c>
    </row>
    <row r="78" spans="1:35" ht="13.5" x14ac:dyDescent="0.25">
      <c r="A78" s="59" t="str">
        <f>+$A$21</f>
        <v/>
      </c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2"/>
      <c r="U78" s="23"/>
      <c r="V78" s="22"/>
      <c r="W78" s="23"/>
      <c r="X78" s="22"/>
      <c r="Y78" s="23"/>
      <c r="Z78" s="22"/>
      <c r="AA78" s="23"/>
      <c r="AB78" s="22"/>
      <c r="AC78" s="23"/>
      <c r="AE78" s="29" t="str">
        <f t="shared" si="5"/>
        <v/>
      </c>
      <c r="AG78" s="7" t="str">
        <f>+$A$21</f>
        <v/>
      </c>
      <c r="AH78" s="7" t="str">
        <f>IF(A78&lt;&gt;"",IF(AE78&lt;&gt;"",AE78,0)+IF(S84&lt;&gt;"",S84,0),"")</f>
        <v/>
      </c>
      <c r="AI78" s="106" t="str">
        <f>IF(AH78="","",IF(AH78&gt;0,ROUND(AH78/LARGE(AH69:AH83,1),3),0))</f>
        <v/>
      </c>
    </row>
    <row r="79" spans="1:35" ht="13.5" x14ac:dyDescent="0.25">
      <c r="A79" s="59" t="str">
        <f>+$A$22</f>
        <v/>
      </c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2"/>
      <c r="W79" s="23"/>
      <c r="X79" s="22"/>
      <c r="Y79" s="23"/>
      <c r="Z79" s="22"/>
      <c r="AA79" s="23"/>
      <c r="AB79" s="22"/>
      <c r="AC79" s="23"/>
      <c r="AE79" s="29" t="str">
        <f t="shared" si="5"/>
        <v/>
      </c>
      <c r="AG79" s="7" t="str">
        <f>+$A$22</f>
        <v/>
      </c>
      <c r="AH79" s="7" t="str">
        <f>IF(A79&lt;&gt;"",IF(AE79&lt;&gt;"",AE79,0)+IF(U84&lt;&gt;"",U84,0),"")</f>
        <v/>
      </c>
      <c r="AI79" s="106" t="str">
        <f>IF(AH79="","",IF(AH79&gt;0,ROUND(AH79/LARGE(AH69:AH83,1),3),0))</f>
        <v/>
      </c>
    </row>
    <row r="80" spans="1:35" ht="13.5" x14ac:dyDescent="0.25">
      <c r="A80" s="59" t="str">
        <f>+$A$23</f>
        <v/>
      </c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2"/>
      <c r="Y80" s="23"/>
      <c r="Z80" s="22"/>
      <c r="AA80" s="23"/>
      <c r="AB80" s="22"/>
      <c r="AC80" s="23"/>
      <c r="AE80" s="29" t="str">
        <f t="shared" si="5"/>
        <v/>
      </c>
      <c r="AG80" s="7" t="str">
        <f>+$A$23</f>
        <v/>
      </c>
      <c r="AH80" s="7" t="str">
        <f>IF(A80&lt;&gt;"",IF(AE80&lt;&gt;"",AE80,0)+IF(W84&lt;&gt;"",W84,0),"")</f>
        <v/>
      </c>
      <c r="AI80" s="106" t="str">
        <f>IF(AH80="","",IF(AH80&gt;0,ROUND(AH80/LARGE(AH69:AH83,1),3),0))</f>
        <v/>
      </c>
    </row>
    <row r="81" spans="1:35" ht="13.5" x14ac:dyDescent="0.25">
      <c r="A81" s="59" t="str">
        <f>+$A$24</f>
        <v/>
      </c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2"/>
      <c r="AA81" s="23"/>
      <c r="AB81" s="22"/>
      <c r="AC81" s="23"/>
      <c r="AE81" s="29" t="str">
        <f t="shared" si="5"/>
        <v/>
      </c>
      <c r="AG81" s="7" t="str">
        <f>+$A$24</f>
        <v/>
      </c>
      <c r="AH81" s="7" t="str">
        <f>IF(A81&lt;&gt;"",IF(AE81&lt;&gt;"",AE81,0)+IF(Y84&lt;&gt;"",Y84,0),"")</f>
        <v/>
      </c>
      <c r="AI81" s="106" t="str">
        <f>IF(AH81="","",IF(AH81&gt;0,ROUND(AH81/LARGE(AH69:AH83,1),3),0))</f>
        <v/>
      </c>
    </row>
    <row r="82" spans="1:35" ht="13.5" x14ac:dyDescent="0.25">
      <c r="A82" s="59" t="str">
        <f>+$A$25</f>
        <v/>
      </c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2"/>
      <c r="AC82" s="23"/>
      <c r="AE82" s="29" t="str">
        <f t="shared" si="5"/>
        <v/>
      </c>
      <c r="AG82" s="7" t="str">
        <f>+$A$25</f>
        <v/>
      </c>
      <c r="AH82" s="7" t="str">
        <f>IF(A82&lt;&gt;"",IF(AE82&lt;&gt;"",AE82,0)+IF(AA84&lt;&gt;"",AA84,0),"")</f>
        <v/>
      </c>
      <c r="AI82" s="106" t="str">
        <f>IF(AH82="","",IF(AH82&gt;0,ROUND(AH82/LARGE(AH69:AH83,1),3),0))</f>
        <v/>
      </c>
    </row>
    <row r="83" spans="1:35" x14ac:dyDescent="0.2">
      <c r="A83" s="59" t="str">
        <f>+$A$26</f>
        <v/>
      </c>
      <c r="C83" s="3"/>
      <c r="AE83" s="26"/>
      <c r="AG83" s="40" t="str">
        <f>+$A$26</f>
        <v/>
      </c>
      <c r="AH83" s="40" t="str">
        <f>IF(A83&lt;&gt;"",IF(AE83&lt;&gt;"",AE83,0)+IF(AC84&lt;&gt;"",AC84,0),"")</f>
        <v/>
      </c>
      <c r="AI83" s="107" t="str">
        <f>IF(AH83="","",IF(AH83&gt;0,ROUND(AH83/LARGE(AH69:AH83,1),3),0))</f>
        <v/>
      </c>
    </row>
    <row r="84" spans="1:35" s="26" customFormat="1" x14ac:dyDescent="0.2">
      <c r="C84" s="27" t="str">
        <f>IF(C68="","",SUM(C69:C82))</f>
        <v/>
      </c>
      <c r="E84" s="27" t="str">
        <f>IF(E68="","",SUM(E69:E82))</f>
        <v/>
      </c>
      <c r="G84" s="27" t="str">
        <f>IF(G68="","",SUM(G69:G82))</f>
        <v/>
      </c>
      <c r="I84" s="27" t="str">
        <f>IF(I68="","",SUM(I69:I82))</f>
        <v/>
      </c>
      <c r="K84" s="27" t="str">
        <f>IF(K68="","",SUM(K69:K82))</f>
        <v/>
      </c>
      <c r="M84" s="27" t="str">
        <f>IF(M68="","",SUM(M69:M82))</f>
        <v/>
      </c>
      <c r="O84" s="27" t="str">
        <f>IF(O68="","",SUM(O69:O82))</f>
        <v/>
      </c>
      <c r="Q84" s="27" t="str">
        <f>IF(Q68="","",SUM(Q69:Q82))</f>
        <v/>
      </c>
      <c r="S84" s="27" t="str">
        <f>IF(S68="","",SUM(S69:S82))</f>
        <v/>
      </c>
      <c r="U84" s="27" t="str">
        <f>IF(U68="","",SUM(U69:U82))</f>
        <v/>
      </c>
      <c r="W84" s="27" t="str">
        <f>IF(W68="","",SUM(W69:W82))</f>
        <v/>
      </c>
      <c r="X84" s="27"/>
      <c r="Y84" s="27" t="str">
        <f>IF(Y68="","",SUM(Y69:Y82))</f>
        <v/>
      </c>
      <c r="AA84" s="27" t="str">
        <f>IF(AA68="","",SUM(AA69:AA82))</f>
        <v/>
      </c>
      <c r="AC84" s="27" t="str">
        <f>IF(AC68="","",SUM(AC69:AC82))</f>
        <v/>
      </c>
      <c r="AG84" s="41"/>
      <c r="AH84" s="93"/>
      <c r="AI84" s="41"/>
    </row>
    <row r="85" spans="1:35" ht="24" customHeight="1" x14ac:dyDescent="0.2">
      <c r="AC85" s="8" t="str">
        <f>"Firma ("&amp;Anagrafica!B91&amp;")"</f>
        <v>Firma (Commissario 3)</v>
      </c>
      <c r="AE85" s="88"/>
      <c r="AF85" s="88"/>
      <c r="AG85" s="89"/>
      <c r="AH85" s="88"/>
      <c r="AI85" s="88"/>
    </row>
    <row r="86" spans="1:35" ht="18.75" x14ac:dyDescent="0.3">
      <c r="A86" s="19" t="str">
        <f>IF(Anagrafica!A92&lt;&gt;"",Anagrafica!A92&amp;" - "&amp;Anagrafica!B92,"")</f>
        <v/>
      </c>
      <c r="B86" s="20"/>
      <c r="D86" s="1"/>
      <c r="AE86" s="90"/>
      <c r="AF86" s="90"/>
      <c r="AG86" s="91"/>
      <c r="AH86" s="90"/>
      <c r="AI86" s="90"/>
    </row>
    <row r="87" spans="1:35" s="5" customFormat="1" ht="13.5" customHeight="1" x14ac:dyDescent="0.2">
      <c r="A87" s="4" t="s">
        <v>10</v>
      </c>
      <c r="C87" s="60" t="str">
        <f>$A$13</f>
        <v/>
      </c>
      <c r="E87" s="60" t="str">
        <f>+$A$14</f>
        <v/>
      </c>
      <c r="G87" s="60" t="str">
        <f>+$A$15</f>
        <v/>
      </c>
      <c r="I87" s="60" t="str">
        <f>+$A$16</f>
        <v/>
      </c>
      <c r="K87" s="60" t="str">
        <f>+$A$17</f>
        <v/>
      </c>
      <c r="M87" s="60" t="str">
        <f>+$A$18</f>
        <v/>
      </c>
      <c r="O87" s="60" t="str">
        <f>+$A$19</f>
        <v/>
      </c>
      <c r="Q87" s="60" t="str">
        <f>+$A$20</f>
        <v/>
      </c>
      <c r="S87" s="60" t="str">
        <f>+$A$21</f>
        <v/>
      </c>
      <c r="U87" s="60" t="str">
        <f>+$A$22</f>
        <v/>
      </c>
      <c r="W87" s="60" t="str">
        <f>+$A$23</f>
        <v/>
      </c>
      <c r="Y87" s="60" t="str">
        <f>+$A$24</f>
        <v/>
      </c>
      <c r="AA87" s="60" t="str">
        <f>+$A$25</f>
        <v/>
      </c>
      <c r="AC87" s="60" t="str">
        <f>+$A$26</f>
        <v/>
      </c>
      <c r="AE87" s="26"/>
      <c r="AG87" s="4" t="s">
        <v>10</v>
      </c>
      <c r="AH87" s="5" t="s">
        <v>1</v>
      </c>
      <c r="AI87" s="5" t="s">
        <v>0</v>
      </c>
    </row>
    <row r="88" spans="1:35" ht="13.5" x14ac:dyDescent="0.25">
      <c r="A88" s="59" t="str">
        <f>+$A$12</f>
        <v/>
      </c>
      <c r="B88" s="22"/>
      <c r="C88" s="23"/>
      <c r="D88" s="22"/>
      <c r="E88" s="23"/>
      <c r="F88" s="22"/>
      <c r="G88" s="23"/>
      <c r="H88" s="22"/>
      <c r="I88" s="23"/>
      <c r="J88" s="22"/>
      <c r="K88" s="23"/>
      <c r="L88" s="22"/>
      <c r="M88" s="23"/>
      <c r="N88" s="22"/>
      <c r="O88" s="23"/>
      <c r="P88" s="22"/>
      <c r="Q88" s="23"/>
      <c r="R88" s="22"/>
      <c r="S88" s="23"/>
      <c r="T88" s="22"/>
      <c r="U88" s="23"/>
      <c r="V88" s="22"/>
      <c r="W88" s="23"/>
      <c r="X88" s="22"/>
      <c r="Y88" s="23"/>
      <c r="Z88" s="22"/>
      <c r="AA88" s="23"/>
      <c r="AB88" s="22"/>
      <c r="AC88" s="23"/>
      <c r="AE88" s="29" t="str">
        <f t="shared" ref="AE88:AE101" si="6">IF(OR(A88="",AND(A88&lt;&gt;"",A89="")),"",SUM(B88,D88,F88,H88,J88,L88,N88,P88,R88,T88,V88,X88,Z88,AB88))</f>
        <v/>
      </c>
      <c r="AG88" s="6" t="str">
        <f>+$A$12</f>
        <v/>
      </c>
      <c r="AH88" s="6" t="str">
        <f>IF(A88&lt;&gt;"",AE88,"")</f>
        <v/>
      </c>
      <c r="AI88" s="105" t="str">
        <f>IF(AH88="","",IF(AH88&gt;0,ROUND(AH88/LARGE(AH88:AH102,1),3),0))</f>
        <v/>
      </c>
    </row>
    <row r="89" spans="1:35" ht="13.5" x14ac:dyDescent="0.25">
      <c r="A89" s="59" t="str">
        <f>+$A$13</f>
        <v/>
      </c>
      <c r="B89" s="24"/>
      <c r="C89" s="24"/>
      <c r="D89" s="22"/>
      <c r="E89" s="23"/>
      <c r="F89" s="22"/>
      <c r="G89" s="23"/>
      <c r="H89" s="22"/>
      <c r="I89" s="23"/>
      <c r="J89" s="22"/>
      <c r="K89" s="23"/>
      <c r="L89" s="22"/>
      <c r="M89" s="23"/>
      <c r="N89" s="22"/>
      <c r="O89" s="23"/>
      <c r="P89" s="22"/>
      <c r="Q89" s="23"/>
      <c r="R89" s="22"/>
      <c r="S89" s="23"/>
      <c r="T89" s="22"/>
      <c r="U89" s="23"/>
      <c r="V89" s="22"/>
      <c r="W89" s="23"/>
      <c r="X89" s="22"/>
      <c r="Y89" s="23"/>
      <c r="Z89" s="22"/>
      <c r="AA89" s="23"/>
      <c r="AB89" s="22"/>
      <c r="AC89" s="23"/>
      <c r="AE89" s="29" t="str">
        <f t="shared" si="6"/>
        <v/>
      </c>
      <c r="AG89" s="7" t="str">
        <f>+$A$13</f>
        <v/>
      </c>
      <c r="AH89" s="7" t="str">
        <f>IF(A89&lt;&gt;"",IF(AE89&lt;&gt;"",AE89,0)+IF(C103&lt;&gt;"",C103,0),"")</f>
        <v/>
      </c>
      <c r="AI89" s="106" t="str">
        <f>IF(AH89="","",IF(AH89&gt;0,ROUND(AH89/LARGE(AH88:AH102,1),3),0))</f>
        <v/>
      </c>
    </row>
    <row r="90" spans="1:35" ht="13.5" x14ac:dyDescent="0.25">
      <c r="A90" s="59" t="str">
        <f>+$A$14</f>
        <v/>
      </c>
      <c r="B90" s="24"/>
      <c r="C90" s="24"/>
      <c r="D90" s="24"/>
      <c r="E90" s="24"/>
      <c r="F90" s="22"/>
      <c r="G90" s="23"/>
      <c r="H90" s="22"/>
      <c r="I90" s="23"/>
      <c r="J90" s="22"/>
      <c r="K90" s="23"/>
      <c r="L90" s="22"/>
      <c r="M90" s="23"/>
      <c r="N90" s="22"/>
      <c r="O90" s="23"/>
      <c r="P90" s="22"/>
      <c r="Q90" s="23"/>
      <c r="R90" s="22"/>
      <c r="S90" s="23"/>
      <c r="T90" s="22"/>
      <c r="U90" s="23"/>
      <c r="V90" s="22"/>
      <c r="W90" s="23"/>
      <c r="X90" s="22"/>
      <c r="Y90" s="23"/>
      <c r="Z90" s="22"/>
      <c r="AA90" s="23"/>
      <c r="AB90" s="22"/>
      <c r="AC90" s="23"/>
      <c r="AE90" s="29" t="str">
        <f t="shared" si="6"/>
        <v/>
      </c>
      <c r="AG90" s="7" t="str">
        <f>+$A$14</f>
        <v/>
      </c>
      <c r="AH90" s="7" t="str">
        <f>IF(A90&lt;&gt;"",IF(AE90&lt;&gt;"",AE90,0)+IF(E103&lt;&gt;"",E103,0),"")</f>
        <v/>
      </c>
      <c r="AI90" s="106" t="str">
        <f>IF(AH90="","",IF(AH90&gt;0,ROUND(AH90/LARGE(AH88:AH102,1),3),0))</f>
        <v/>
      </c>
    </row>
    <row r="91" spans="1:35" ht="13.5" x14ac:dyDescent="0.25">
      <c r="A91" s="59" t="str">
        <f>+$A$15</f>
        <v/>
      </c>
      <c r="B91" s="24"/>
      <c r="C91" s="24"/>
      <c r="D91" s="24"/>
      <c r="E91" s="24"/>
      <c r="F91" s="24"/>
      <c r="G91" s="24"/>
      <c r="H91" s="22"/>
      <c r="I91" s="23"/>
      <c r="J91" s="22"/>
      <c r="K91" s="23"/>
      <c r="L91" s="22"/>
      <c r="M91" s="23"/>
      <c r="N91" s="22"/>
      <c r="O91" s="23"/>
      <c r="P91" s="22"/>
      <c r="Q91" s="23"/>
      <c r="R91" s="22"/>
      <c r="S91" s="23"/>
      <c r="T91" s="22"/>
      <c r="U91" s="23"/>
      <c r="V91" s="22"/>
      <c r="W91" s="23"/>
      <c r="X91" s="22"/>
      <c r="Y91" s="23"/>
      <c r="Z91" s="22"/>
      <c r="AA91" s="23"/>
      <c r="AB91" s="22"/>
      <c r="AC91" s="23"/>
      <c r="AE91" s="29" t="str">
        <f t="shared" si="6"/>
        <v/>
      </c>
      <c r="AG91" s="7" t="str">
        <f>+$A$15</f>
        <v/>
      </c>
      <c r="AH91" s="7" t="str">
        <f>IF(A91&lt;&gt;"",IF(AE91&lt;&gt;"",AE91,0)+IF(G103&lt;&gt;"",G103,0),"")</f>
        <v/>
      </c>
      <c r="AI91" s="106" t="str">
        <f>IF(AH91="","",IF(AH91&gt;0,ROUND(AH91/LARGE(AH88:AH102,1),3),0))</f>
        <v/>
      </c>
    </row>
    <row r="92" spans="1:35" ht="13.5" x14ac:dyDescent="0.25">
      <c r="A92" s="59" t="str">
        <f>+$A$16</f>
        <v/>
      </c>
      <c r="B92" s="24"/>
      <c r="C92" s="24"/>
      <c r="D92" s="24"/>
      <c r="E92" s="24"/>
      <c r="F92" s="24"/>
      <c r="G92" s="24"/>
      <c r="H92" s="24"/>
      <c r="I92" s="24"/>
      <c r="J92" s="22"/>
      <c r="K92" s="23"/>
      <c r="L92" s="22"/>
      <c r="M92" s="23"/>
      <c r="N92" s="22"/>
      <c r="O92" s="23"/>
      <c r="P92" s="22"/>
      <c r="Q92" s="23"/>
      <c r="R92" s="22"/>
      <c r="S92" s="23"/>
      <c r="T92" s="22"/>
      <c r="U92" s="23"/>
      <c r="V92" s="22"/>
      <c r="W92" s="23"/>
      <c r="X92" s="22"/>
      <c r="Y92" s="23"/>
      <c r="Z92" s="22"/>
      <c r="AA92" s="23"/>
      <c r="AB92" s="22"/>
      <c r="AC92" s="23"/>
      <c r="AE92" s="29" t="str">
        <f t="shared" si="6"/>
        <v/>
      </c>
      <c r="AG92" s="7" t="str">
        <f>+$A$16</f>
        <v/>
      </c>
      <c r="AH92" s="7" t="str">
        <f>IF(A92&lt;&gt;"",IF(AE92&lt;&gt;"",AE92,0)+IF(I103&lt;&gt;"",I103,0),"")</f>
        <v/>
      </c>
      <c r="AI92" s="106" t="str">
        <f>IF(AH92="","",IF(AH92&gt;0,ROUND(AH92/LARGE(AH88:AH102,1),3),0))</f>
        <v/>
      </c>
    </row>
    <row r="93" spans="1:35" ht="13.5" x14ac:dyDescent="0.25">
      <c r="A93" s="59" t="str">
        <f>+$A$17</f>
        <v/>
      </c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2"/>
      <c r="M93" s="23"/>
      <c r="N93" s="22"/>
      <c r="O93" s="23"/>
      <c r="P93" s="22"/>
      <c r="Q93" s="23"/>
      <c r="R93" s="22"/>
      <c r="S93" s="23"/>
      <c r="T93" s="22"/>
      <c r="U93" s="23"/>
      <c r="V93" s="22"/>
      <c r="W93" s="23"/>
      <c r="X93" s="22"/>
      <c r="Y93" s="23"/>
      <c r="Z93" s="22"/>
      <c r="AA93" s="23"/>
      <c r="AB93" s="22"/>
      <c r="AC93" s="23"/>
      <c r="AE93" s="29" t="str">
        <f t="shared" si="6"/>
        <v/>
      </c>
      <c r="AG93" s="7" t="str">
        <f>+$A$17</f>
        <v/>
      </c>
      <c r="AH93" s="7" t="str">
        <f>IF(A93&lt;&gt;"",IF(AE93&lt;&gt;"",AE93,0)+IF(K103&lt;&gt;"",K103,0),"")</f>
        <v/>
      </c>
      <c r="AI93" s="106" t="str">
        <f>IF(AH93="","",IF(AH93&gt;0,ROUND(AH93/LARGE(AH88:AH102,1),3),0))</f>
        <v/>
      </c>
    </row>
    <row r="94" spans="1:35" ht="13.5" x14ac:dyDescent="0.25">
      <c r="A94" s="59" t="str">
        <f>+$A$18</f>
        <v/>
      </c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2"/>
      <c r="O94" s="23"/>
      <c r="P94" s="22"/>
      <c r="Q94" s="23"/>
      <c r="R94" s="22"/>
      <c r="S94" s="23"/>
      <c r="T94" s="22"/>
      <c r="U94" s="23"/>
      <c r="V94" s="22"/>
      <c r="W94" s="23"/>
      <c r="X94" s="22"/>
      <c r="Y94" s="23"/>
      <c r="Z94" s="22"/>
      <c r="AA94" s="23"/>
      <c r="AB94" s="22"/>
      <c r="AC94" s="23"/>
      <c r="AE94" s="29" t="str">
        <f t="shared" si="6"/>
        <v/>
      </c>
      <c r="AG94" s="7" t="str">
        <f>+$A$18</f>
        <v/>
      </c>
      <c r="AH94" s="7" t="str">
        <f>IF(A94&lt;&gt;"",IF(AE94&lt;&gt;"",AE94,0)+IF(M103&lt;&gt;"",M103,0),"")</f>
        <v/>
      </c>
      <c r="AI94" s="106" t="str">
        <f>IF(AH94="","",IF(AH94&gt;0,ROUND(AH94/LARGE(AH88:AH102,1),3),0))</f>
        <v/>
      </c>
    </row>
    <row r="95" spans="1:35" ht="13.5" x14ac:dyDescent="0.25">
      <c r="A95" s="59" t="str">
        <f>+$A$19</f>
        <v/>
      </c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2"/>
      <c r="Q95" s="23"/>
      <c r="R95" s="22"/>
      <c r="S95" s="23"/>
      <c r="T95" s="22"/>
      <c r="U95" s="23"/>
      <c r="V95" s="22"/>
      <c r="W95" s="23"/>
      <c r="X95" s="22"/>
      <c r="Y95" s="23"/>
      <c r="Z95" s="22"/>
      <c r="AA95" s="23"/>
      <c r="AB95" s="22"/>
      <c r="AC95" s="23"/>
      <c r="AE95" s="29" t="str">
        <f t="shared" si="6"/>
        <v/>
      </c>
      <c r="AG95" s="7" t="str">
        <f>+$A$19</f>
        <v/>
      </c>
      <c r="AH95" s="7" t="str">
        <f>IF(A95&lt;&gt;"",IF(AE95&lt;&gt;"",AE95,0)+IF(O103&lt;&gt;"",O103,0),"")</f>
        <v/>
      </c>
      <c r="AI95" s="106" t="str">
        <f>IF(AH95="","",IF(AH95&gt;0,ROUND(AH95/LARGE(AH88:AH102,1),3),0))</f>
        <v/>
      </c>
    </row>
    <row r="96" spans="1:35" ht="13.5" x14ac:dyDescent="0.25">
      <c r="A96" s="59" t="str">
        <f>+$A$20</f>
        <v/>
      </c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2"/>
      <c r="S96" s="23"/>
      <c r="T96" s="22"/>
      <c r="U96" s="23"/>
      <c r="V96" s="22"/>
      <c r="W96" s="23"/>
      <c r="X96" s="22"/>
      <c r="Y96" s="23"/>
      <c r="Z96" s="22"/>
      <c r="AA96" s="23"/>
      <c r="AB96" s="22"/>
      <c r="AC96" s="23"/>
      <c r="AE96" s="29" t="str">
        <f t="shared" si="6"/>
        <v/>
      </c>
      <c r="AG96" s="7" t="str">
        <f>+$A$20</f>
        <v/>
      </c>
      <c r="AH96" s="7" t="str">
        <f>IF(A96&lt;&gt;"",IF(AE96&lt;&gt;"",AE96,0)+IF(Q103&lt;&gt;"",Q103,0),"")</f>
        <v/>
      </c>
      <c r="AI96" s="106" t="str">
        <f>IF(AH96="","",IF(AH96&gt;0,ROUND(AH96/LARGE(AH88:AH102,1),3),0))</f>
        <v/>
      </c>
    </row>
    <row r="97" spans="1:35" ht="13.5" x14ac:dyDescent="0.25">
      <c r="A97" s="59" t="str">
        <f>+$A$21</f>
        <v/>
      </c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2"/>
      <c r="U97" s="23"/>
      <c r="V97" s="22"/>
      <c r="W97" s="23"/>
      <c r="X97" s="22"/>
      <c r="Y97" s="23"/>
      <c r="Z97" s="22"/>
      <c r="AA97" s="23"/>
      <c r="AB97" s="22"/>
      <c r="AC97" s="23"/>
      <c r="AE97" s="29" t="str">
        <f t="shared" si="6"/>
        <v/>
      </c>
      <c r="AG97" s="7" t="str">
        <f>+$A$21</f>
        <v/>
      </c>
      <c r="AH97" s="7" t="str">
        <f>IF(A97&lt;&gt;"",IF(AE97&lt;&gt;"",AE97,0)+IF(S103&lt;&gt;"",S103,0),"")</f>
        <v/>
      </c>
      <c r="AI97" s="106" t="str">
        <f>IF(AH97="","",IF(AH97&gt;0,ROUND(AH97/LARGE(AH88:AH102,1),3),0))</f>
        <v/>
      </c>
    </row>
    <row r="98" spans="1:35" ht="13.5" x14ac:dyDescent="0.25">
      <c r="A98" s="59" t="str">
        <f>+$A$22</f>
        <v/>
      </c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2"/>
      <c r="W98" s="23"/>
      <c r="X98" s="22"/>
      <c r="Y98" s="23"/>
      <c r="Z98" s="22"/>
      <c r="AA98" s="23"/>
      <c r="AB98" s="22"/>
      <c r="AC98" s="23"/>
      <c r="AE98" s="29" t="str">
        <f t="shared" si="6"/>
        <v/>
      </c>
      <c r="AG98" s="7" t="str">
        <f>+$A$22</f>
        <v/>
      </c>
      <c r="AH98" s="7" t="str">
        <f>IF(A98&lt;&gt;"",IF(AE98&lt;&gt;"",AE98,0)+IF(U103&lt;&gt;"",U103,0),"")</f>
        <v/>
      </c>
      <c r="AI98" s="106" t="str">
        <f>IF(AH98="","",IF(AH98&gt;0,ROUND(AH98/LARGE(AH88:AH102,1),3),0))</f>
        <v/>
      </c>
    </row>
    <row r="99" spans="1:35" ht="13.5" x14ac:dyDescent="0.25">
      <c r="A99" s="59" t="str">
        <f>+$A$23</f>
        <v/>
      </c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2"/>
      <c r="Y99" s="23"/>
      <c r="Z99" s="22"/>
      <c r="AA99" s="23"/>
      <c r="AB99" s="22"/>
      <c r="AC99" s="23"/>
      <c r="AE99" s="29" t="str">
        <f t="shared" si="6"/>
        <v/>
      </c>
      <c r="AG99" s="7" t="str">
        <f>+$A$23</f>
        <v/>
      </c>
      <c r="AH99" s="7" t="str">
        <f>IF(A99&lt;&gt;"",IF(AE99&lt;&gt;"",AE99,0)+IF(W103&lt;&gt;"",W103,0),"")</f>
        <v/>
      </c>
      <c r="AI99" s="106" t="str">
        <f>IF(AH99="","",IF(AH99&gt;0,ROUND(AH99/LARGE(AH88:AH102,1),3),0))</f>
        <v/>
      </c>
    </row>
    <row r="100" spans="1:35" ht="13.5" x14ac:dyDescent="0.25">
      <c r="A100" s="59" t="str">
        <f>+$A$24</f>
        <v/>
      </c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2"/>
      <c r="AA100" s="23"/>
      <c r="AB100" s="22"/>
      <c r="AC100" s="23"/>
      <c r="AE100" s="29" t="str">
        <f t="shared" si="6"/>
        <v/>
      </c>
      <c r="AG100" s="7" t="str">
        <f>+$A$24</f>
        <v/>
      </c>
      <c r="AH100" s="7" t="str">
        <f>IF(A100&lt;&gt;"",IF(AE100&lt;&gt;"",AE100,0)+IF(Y103&lt;&gt;"",Y103,0),"")</f>
        <v/>
      </c>
      <c r="AI100" s="106" t="str">
        <f>IF(AH100="","",IF(AH100&gt;0,ROUND(AH100/LARGE(AH88:AH102,1),3),0))</f>
        <v/>
      </c>
    </row>
    <row r="101" spans="1:35" ht="13.5" x14ac:dyDescent="0.25">
      <c r="A101" s="59" t="str">
        <f>+$A$25</f>
        <v/>
      </c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2"/>
      <c r="AC101" s="23"/>
      <c r="AE101" s="29" t="str">
        <f t="shared" si="6"/>
        <v/>
      </c>
      <c r="AG101" s="7" t="str">
        <f>+$A$25</f>
        <v/>
      </c>
      <c r="AH101" s="7" t="str">
        <f>IF(A101&lt;&gt;"",IF(AE101&lt;&gt;"",AE101,0)+IF(AA103&lt;&gt;"",AA103,0),"")</f>
        <v/>
      </c>
      <c r="AI101" s="106" t="str">
        <f>IF(AH101="","",IF(AH101&gt;0,ROUND(AH101/LARGE(AH88:AH102,1),3),0))</f>
        <v/>
      </c>
    </row>
    <row r="102" spans="1:35" x14ac:dyDescent="0.2">
      <c r="A102" s="59" t="str">
        <f>+$A$26</f>
        <v/>
      </c>
      <c r="C102" s="3"/>
      <c r="AE102" s="26"/>
      <c r="AG102" s="40" t="str">
        <f>+$A$26</f>
        <v/>
      </c>
      <c r="AH102" s="40" t="str">
        <f>IF(A102&lt;&gt;"",IF(AE102&lt;&gt;"",AE102,0)+IF(AC103&lt;&gt;"",AC103,0),"")</f>
        <v/>
      </c>
      <c r="AI102" s="107" t="str">
        <f>IF(AH102="","",IF(AH102&gt;0,ROUND(AH102/LARGE(AH88:AH102,1),3),0))</f>
        <v/>
      </c>
    </row>
    <row r="103" spans="1:35" s="26" customFormat="1" x14ac:dyDescent="0.2">
      <c r="C103" s="27" t="str">
        <f>IF(C87="","",SUM(C88:C101))</f>
        <v/>
      </c>
      <c r="E103" s="27" t="str">
        <f>IF(E87="","",SUM(E88:E101))</f>
        <v/>
      </c>
      <c r="G103" s="27" t="str">
        <f>IF(G87="","",SUM(G88:G101))</f>
        <v/>
      </c>
      <c r="I103" s="27" t="str">
        <f>IF(I87="","",SUM(I88:I101))</f>
        <v/>
      </c>
      <c r="K103" s="27" t="str">
        <f>IF(K87="","",SUM(K88:K101))</f>
        <v/>
      </c>
      <c r="M103" s="27" t="str">
        <f>IF(M87="","",SUM(M88:M101))</f>
        <v/>
      </c>
      <c r="O103" s="27" t="str">
        <f>IF(O87="","",SUM(O88:O101))</f>
        <v/>
      </c>
      <c r="Q103" s="27" t="str">
        <f>IF(Q87="","",SUM(Q88:Q101))</f>
        <v/>
      </c>
      <c r="S103" s="27" t="str">
        <f>IF(S87="","",SUM(S88:S101))</f>
        <v/>
      </c>
      <c r="U103" s="27" t="str">
        <f>IF(U87="","",SUM(U88:U101))</f>
        <v/>
      </c>
      <c r="W103" s="27" t="str">
        <f>IF(W87="","",SUM(W88:W101))</f>
        <v/>
      </c>
      <c r="X103" s="27"/>
      <c r="Y103" s="27" t="str">
        <f>IF(Y87="","",SUM(Y88:Y101))</f>
        <v/>
      </c>
      <c r="AA103" s="27" t="str">
        <f>IF(AA87="","",SUM(AA88:AA101))</f>
        <v/>
      </c>
      <c r="AC103" s="27" t="str">
        <f>IF(AC87="","",SUM(AC88:AC101))</f>
        <v/>
      </c>
      <c r="AG103" s="41"/>
      <c r="AH103" s="93"/>
      <c r="AI103" s="41"/>
    </row>
    <row r="104" spans="1:35" ht="24" customHeight="1" x14ac:dyDescent="0.2">
      <c r="AC104" s="8" t="str">
        <f>"Firma ("&amp;Anagrafica!B92&amp;")"</f>
        <v>Firma ()</v>
      </c>
      <c r="AE104" s="88"/>
      <c r="AF104" s="88"/>
      <c r="AG104" s="89"/>
      <c r="AH104" s="88"/>
      <c r="AI104" s="88"/>
    </row>
    <row r="105" spans="1:35" ht="18.75" x14ac:dyDescent="0.3">
      <c r="A105" s="19" t="str">
        <f>IF(Anagrafica!A93&lt;&gt;"",Anagrafica!A93&amp;" - "&amp;Anagrafica!B93,"")</f>
        <v/>
      </c>
      <c r="B105" s="20"/>
      <c r="D105" s="1"/>
    </row>
    <row r="106" spans="1:35" s="5" customFormat="1" ht="13.5" customHeight="1" x14ac:dyDescent="0.2">
      <c r="A106" s="4" t="s">
        <v>10</v>
      </c>
      <c r="C106" s="60" t="str">
        <f>$A$13</f>
        <v/>
      </c>
      <c r="E106" s="60" t="str">
        <f>+$A$14</f>
        <v/>
      </c>
      <c r="G106" s="60" t="str">
        <f>+$A$15</f>
        <v/>
      </c>
      <c r="I106" s="60" t="str">
        <f>+$A$16</f>
        <v/>
      </c>
      <c r="K106" s="60" t="str">
        <f>+$A$17</f>
        <v/>
      </c>
      <c r="M106" s="60" t="str">
        <f>+$A$18</f>
        <v/>
      </c>
      <c r="O106" s="60" t="str">
        <f>+$A$19</f>
        <v/>
      </c>
      <c r="Q106" s="60" t="str">
        <f>+$A$20</f>
        <v/>
      </c>
      <c r="S106" s="60" t="str">
        <f>+$A$21</f>
        <v/>
      </c>
      <c r="U106" s="60" t="str">
        <f>+$A$22</f>
        <v/>
      </c>
      <c r="W106" s="60" t="str">
        <f>+$A$23</f>
        <v/>
      </c>
      <c r="Y106" s="60" t="str">
        <f>+$A$24</f>
        <v/>
      </c>
      <c r="AA106" s="60" t="str">
        <f>+$A$25</f>
        <v/>
      </c>
      <c r="AC106" s="60" t="str">
        <f>+$A$26</f>
        <v/>
      </c>
      <c r="AE106" s="26"/>
      <c r="AG106" s="4" t="s">
        <v>10</v>
      </c>
      <c r="AH106" s="5" t="s">
        <v>1</v>
      </c>
      <c r="AI106" s="5" t="s">
        <v>0</v>
      </c>
    </row>
    <row r="107" spans="1:35" ht="13.5" x14ac:dyDescent="0.25">
      <c r="A107" s="59" t="str">
        <f>+$A$12</f>
        <v/>
      </c>
      <c r="B107" s="22"/>
      <c r="C107" s="23"/>
      <c r="D107" s="22"/>
      <c r="E107" s="23"/>
      <c r="F107" s="22"/>
      <c r="G107" s="23"/>
      <c r="H107" s="22"/>
      <c r="I107" s="23"/>
      <c r="J107" s="22"/>
      <c r="K107" s="23"/>
      <c r="L107" s="22"/>
      <c r="M107" s="23"/>
      <c r="N107" s="22"/>
      <c r="O107" s="23"/>
      <c r="P107" s="22"/>
      <c r="Q107" s="23"/>
      <c r="R107" s="22"/>
      <c r="S107" s="23"/>
      <c r="T107" s="22"/>
      <c r="U107" s="23"/>
      <c r="V107" s="22"/>
      <c r="W107" s="23"/>
      <c r="X107" s="22"/>
      <c r="Y107" s="23"/>
      <c r="Z107" s="22"/>
      <c r="AA107" s="23"/>
      <c r="AB107" s="22"/>
      <c r="AC107" s="23"/>
      <c r="AE107" s="29" t="str">
        <f t="shared" ref="AE107:AE120" si="7">IF(OR(A107="",AND(A107&lt;&gt;"",A108="")),"",SUM(B107,D107,F107,H107,J107,L107,N107,P107,R107,T107,V107,X107,Z107,AB107))</f>
        <v/>
      </c>
      <c r="AG107" s="6" t="str">
        <f>+$A$12</f>
        <v/>
      </c>
      <c r="AH107" s="6" t="str">
        <f>IF(A107&lt;&gt;"",AE107,"")</f>
        <v/>
      </c>
      <c r="AI107" s="105" t="str">
        <f>IF(AH107="","",IF(AH107&gt;0,ROUND(AH107/LARGE(AH107:AH121,1),3),0))</f>
        <v/>
      </c>
    </row>
    <row r="108" spans="1:35" ht="13.5" x14ac:dyDescent="0.25">
      <c r="A108" s="59" t="str">
        <f>+$A$13</f>
        <v/>
      </c>
      <c r="B108" s="24"/>
      <c r="C108" s="24"/>
      <c r="D108" s="22"/>
      <c r="E108" s="23"/>
      <c r="F108" s="22"/>
      <c r="G108" s="23"/>
      <c r="H108" s="22"/>
      <c r="I108" s="23"/>
      <c r="J108" s="22"/>
      <c r="K108" s="23"/>
      <c r="L108" s="22"/>
      <c r="M108" s="23"/>
      <c r="N108" s="22"/>
      <c r="O108" s="23"/>
      <c r="P108" s="22"/>
      <c r="Q108" s="23"/>
      <c r="R108" s="22"/>
      <c r="S108" s="23"/>
      <c r="T108" s="22"/>
      <c r="U108" s="23"/>
      <c r="V108" s="22"/>
      <c r="W108" s="23"/>
      <c r="X108" s="22"/>
      <c r="Y108" s="23"/>
      <c r="Z108" s="22"/>
      <c r="AA108" s="23"/>
      <c r="AB108" s="22"/>
      <c r="AC108" s="23"/>
      <c r="AE108" s="29" t="str">
        <f t="shared" si="7"/>
        <v/>
      </c>
      <c r="AG108" s="7" t="str">
        <f>+$A$13</f>
        <v/>
      </c>
      <c r="AH108" s="7" t="str">
        <f>IF(A108&lt;&gt;"",IF(AE108&lt;&gt;"",AE108,0)+IF(C122&lt;&gt;"",C122,0),"")</f>
        <v/>
      </c>
      <c r="AI108" s="106" t="str">
        <f>IF(AH108="","",IF(AH108&gt;0,ROUND(AH108/LARGE(AH107:AH121,1),3),0))</f>
        <v/>
      </c>
    </row>
    <row r="109" spans="1:35" ht="13.5" x14ac:dyDescent="0.25">
      <c r="A109" s="59" t="str">
        <f>+$A$14</f>
        <v/>
      </c>
      <c r="B109" s="24"/>
      <c r="C109" s="24"/>
      <c r="D109" s="24"/>
      <c r="E109" s="24"/>
      <c r="F109" s="22"/>
      <c r="G109" s="23"/>
      <c r="H109" s="22"/>
      <c r="I109" s="23"/>
      <c r="J109" s="22"/>
      <c r="K109" s="23"/>
      <c r="L109" s="22"/>
      <c r="M109" s="23"/>
      <c r="N109" s="22"/>
      <c r="O109" s="23"/>
      <c r="P109" s="22"/>
      <c r="Q109" s="23"/>
      <c r="R109" s="22"/>
      <c r="S109" s="23"/>
      <c r="T109" s="22"/>
      <c r="U109" s="23"/>
      <c r="V109" s="22"/>
      <c r="W109" s="23"/>
      <c r="X109" s="22"/>
      <c r="Y109" s="23"/>
      <c r="Z109" s="22"/>
      <c r="AA109" s="23"/>
      <c r="AB109" s="22"/>
      <c r="AC109" s="23"/>
      <c r="AE109" s="29" t="str">
        <f t="shared" si="7"/>
        <v/>
      </c>
      <c r="AG109" s="7" t="str">
        <f>+$A$14</f>
        <v/>
      </c>
      <c r="AH109" s="7" t="str">
        <f>IF(A109&lt;&gt;"",IF(AE109&lt;&gt;"",AE109,0)+IF(E122&lt;&gt;"",E122,0),"")</f>
        <v/>
      </c>
      <c r="AI109" s="106" t="str">
        <f>IF(AH109="","",IF(AH109&gt;0,ROUND(AH109/LARGE(AH107:AH121,1),3),0))</f>
        <v/>
      </c>
    </row>
    <row r="110" spans="1:35" ht="13.5" x14ac:dyDescent="0.25">
      <c r="A110" s="59" t="str">
        <f>+$A$15</f>
        <v/>
      </c>
      <c r="B110" s="24"/>
      <c r="C110" s="24"/>
      <c r="D110" s="24"/>
      <c r="E110" s="24"/>
      <c r="F110" s="24"/>
      <c r="G110" s="24"/>
      <c r="H110" s="22"/>
      <c r="I110" s="23"/>
      <c r="J110" s="22"/>
      <c r="K110" s="23"/>
      <c r="L110" s="22"/>
      <c r="M110" s="23"/>
      <c r="N110" s="22"/>
      <c r="O110" s="23"/>
      <c r="P110" s="22"/>
      <c r="Q110" s="23"/>
      <c r="R110" s="22"/>
      <c r="S110" s="23"/>
      <c r="T110" s="22"/>
      <c r="U110" s="23"/>
      <c r="V110" s="22"/>
      <c r="W110" s="23"/>
      <c r="X110" s="22"/>
      <c r="Y110" s="23"/>
      <c r="Z110" s="22"/>
      <c r="AA110" s="23"/>
      <c r="AB110" s="22"/>
      <c r="AC110" s="23"/>
      <c r="AE110" s="29" t="str">
        <f t="shared" si="7"/>
        <v/>
      </c>
      <c r="AG110" s="7" t="str">
        <f>+$A$15</f>
        <v/>
      </c>
      <c r="AH110" s="7" t="str">
        <f>IF(A110&lt;&gt;"",IF(AE110&lt;&gt;"",AE110,0)+IF(G122&lt;&gt;"",G122,0),"")</f>
        <v/>
      </c>
      <c r="AI110" s="106" t="str">
        <f>IF(AH110="","",IF(AH110&gt;0,ROUND(AH110/LARGE(AH107:AH121,1),3),0))</f>
        <v/>
      </c>
    </row>
    <row r="111" spans="1:35" ht="13.5" x14ac:dyDescent="0.25">
      <c r="A111" s="59" t="str">
        <f>+$A$16</f>
        <v/>
      </c>
      <c r="B111" s="24"/>
      <c r="C111" s="24"/>
      <c r="D111" s="24"/>
      <c r="E111" s="24"/>
      <c r="F111" s="24"/>
      <c r="G111" s="24"/>
      <c r="H111" s="24"/>
      <c r="I111" s="24"/>
      <c r="J111" s="22"/>
      <c r="K111" s="23"/>
      <c r="L111" s="22"/>
      <c r="M111" s="23"/>
      <c r="N111" s="22"/>
      <c r="O111" s="23"/>
      <c r="P111" s="22"/>
      <c r="Q111" s="23"/>
      <c r="R111" s="22"/>
      <c r="S111" s="23"/>
      <c r="T111" s="22"/>
      <c r="U111" s="23"/>
      <c r="V111" s="22"/>
      <c r="W111" s="23"/>
      <c r="X111" s="22"/>
      <c r="Y111" s="23"/>
      <c r="Z111" s="22"/>
      <c r="AA111" s="23"/>
      <c r="AB111" s="22"/>
      <c r="AC111" s="23"/>
      <c r="AE111" s="29" t="str">
        <f t="shared" si="7"/>
        <v/>
      </c>
      <c r="AG111" s="7" t="str">
        <f>+$A$16</f>
        <v/>
      </c>
      <c r="AH111" s="7" t="str">
        <f>IF(A111&lt;&gt;"",IF(AE111&lt;&gt;"",AE111,0)+IF(I122&lt;&gt;"",I122,0),"")</f>
        <v/>
      </c>
      <c r="AI111" s="106" t="str">
        <f>IF(AH111="","",IF(AH111&gt;0,ROUND(AH111/LARGE(AH107:AH121,1),3),0))</f>
        <v/>
      </c>
    </row>
    <row r="112" spans="1:35" ht="13.5" x14ac:dyDescent="0.25">
      <c r="A112" s="59" t="str">
        <f>+$A$17</f>
        <v/>
      </c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2"/>
      <c r="M112" s="23"/>
      <c r="N112" s="22"/>
      <c r="O112" s="23"/>
      <c r="P112" s="22"/>
      <c r="Q112" s="23"/>
      <c r="R112" s="22"/>
      <c r="S112" s="23"/>
      <c r="T112" s="22"/>
      <c r="U112" s="23"/>
      <c r="V112" s="22"/>
      <c r="W112" s="23"/>
      <c r="X112" s="22"/>
      <c r="Y112" s="23"/>
      <c r="Z112" s="22"/>
      <c r="AA112" s="23"/>
      <c r="AB112" s="22"/>
      <c r="AC112" s="23"/>
      <c r="AE112" s="29" t="str">
        <f t="shared" si="7"/>
        <v/>
      </c>
      <c r="AG112" s="7" t="str">
        <f>+$A$17</f>
        <v/>
      </c>
      <c r="AH112" s="7" t="str">
        <f>IF(A112&lt;&gt;"",IF(AE112&lt;&gt;"",AE112,0)+IF(K122&lt;&gt;"",K122,0),"")</f>
        <v/>
      </c>
      <c r="AI112" s="106" t="str">
        <f>IF(AH112="","",IF(AH112&gt;0,ROUND(AH112/LARGE(AH107:AH121,1),3),0))</f>
        <v/>
      </c>
    </row>
    <row r="113" spans="1:35" ht="13.5" x14ac:dyDescent="0.25">
      <c r="A113" s="59" t="str">
        <f>+$A$18</f>
        <v/>
      </c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2"/>
      <c r="O113" s="23"/>
      <c r="P113" s="22"/>
      <c r="Q113" s="23"/>
      <c r="R113" s="22"/>
      <c r="S113" s="23"/>
      <c r="T113" s="22"/>
      <c r="U113" s="23"/>
      <c r="V113" s="22"/>
      <c r="W113" s="23"/>
      <c r="X113" s="22"/>
      <c r="Y113" s="23"/>
      <c r="Z113" s="22"/>
      <c r="AA113" s="23"/>
      <c r="AB113" s="22"/>
      <c r="AC113" s="23"/>
      <c r="AE113" s="29" t="str">
        <f t="shared" si="7"/>
        <v/>
      </c>
      <c r="AG113" s="7" t="str">
        <f>+$A$18</f>
        <v/>
      </c>
      <c r="AH113" s="7" t="str">
        <f>IF(A113&lt;&gt;"",IF(AE113&lt;&gt;"",AE113,0)+IF(M122&lt;&gt;"",M122,0),"")</f>
        <v/>
      </c>
      <c r="AI113" s="106" t="str">
        <f>IF(AH113="","",IF(AH113&gt;0,ROUND(AH113/LARGE(AH107:AH121,1),3),0))</f>
        <v/>
      </c>
    </row>
    <row r="114" spans="1:35" ht="13.5" x14ac:dyDescent="0.25">
      <c r="A114" s="59" t="str">
        <f>+$A$19</f>
        <v/>
      </c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2"/>
      <c r="Q114" s="23"/>
      <c r="R114" s="22"/>
      <c r="S114" s="23"/>
      <c r="T114" s="22"/>
      <c r="U114" s="23"/>
      <c r="V114" s="22"/>
      <c r="W114" s="23"/>
      <c r="X114" s="22"/>
      <c r="Y114" s="23"/>
      <c r="Z114" s="22"/>
      <c r="AA114" s="23"/>
      <c r="AB114" s="22"/>
      <c r="AC114" s="23"/>
      <c r="AE114" s="29" t="str">
        <f t="shared" si="7"/>
        <v/>
      </c>
      <c r="AG114" s="7" t="str">
        <f>+$A$19</f>
        <v/>
      </c>
      <c r="AH114" s="7" t="str">
        <f>IF(A114&lt;&gt;"",IF(AE114&lt;&gt;"",AE114,0)+IF(O122&lt;&gt;"",O122,0),"")</f>
        <v/>
      </c>
      <c r="AI114" s="106" t="str">
        <f>IF(AH114="","",IF(AH114&gt;0,ROUND(AH114/LARGE(AH107:AH121,1),3),0))</f>
        <v/>
      </c>
    </row>
    <row r="115" spans="1:35" ht="13.5" x14ac:dyDescent="0.25">
      <c r="A115" s="59" t="str">
        <f>+$A$20</f>
        <v/>
      </c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79"/>
      <c r="P115" s="24"/>
      <c r="Q115" s="24"/>
      <c r="R115" s="22"/>
      <c r="S115" s="23"/>
      <c r="T115" s="22"/>
      <c r="U115" s="23"/>
      <c r="V115" s="22"/>
      <c r="W115" s="23"/>
      <c r="X115" s="22"/>
      <c r="Y115" s="23"/>
      <c r="Z115" s="22"/>
      <c r="AA115" s="23"/>
      <c r="AB115" s="22"/>
      <c r="AC115" s="23"/>
      <c r="AE115" s="29" t="str">
        <f t="shared" si="7"/>
        <v/>
      </c>
      <c r="AG115" s="7" t="str">
        <f>+$A$20</f>
        <v/>
      </c>
      <c r="AH115" s="7" t="str">
        <f>IF(A115&lt;&gt;"",IF(AE115&lt;&gt;"",AE115,0)+IF(Q122&lt;&gt;"",Q122,0),"")</f>
        <v/>
      </c>
      <c r="AI115" s="106" t="str">
        <f>IF(AH115="","",IF(AH115&gt;0,ROUND(AH115/LARGE(AH107:AH121,1),3),0))</f>
        <v/>
      </c>
    </row>
    <row r="116" spans="1:35" ht="13.5" x14ac:dyDescent="0.25">
      <c r="A116" s="59" t="str">
        <f>+$A$21</f>
        <v/>
      </c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2"/>
      <c r="U116" s="23"/>
      <c r="V116" s="22"/>
      <c r="W116" s="23"/>
      <c r="X116" s="22"/>
      <c r="Y116" s="23"/>
      <c r="Z116" s="22"/>
      <c r="AA116" s="23"/>
      <c r="AB116" s="22"/>
      <c r="AC116" s="23"/>
      <c r="AE116" s="29" t="str">
        <f t="shared" si="7"/>
        <v/>
      </c>
      <c r="AG116" s="7" t="str">
        <f>+$A$21</f>
        <v/>
      </c>
      <c r="AH116" s="7" t="str">
        <f>IF(A116&lt;&gt;"",IF(AE116&lt;&gt;"",AE116,0)+IF(S122&lt;&gt;"",S122,0),"")</f>
        <v/>
      </c>
      <c r="AI116" s="106" t="str">
        <f>IF(AH116="","",IF(AH116&gt;0,ROUND(AH116/LARGE(AH107:AH121,1),3),0))</f>
        <v/>
      </c>
    </row>
    <row r="117" spans="1:35" ht="13.5" x14ac:dyDescent="0.25">
      <c r="A117" s="59" t="str">
        <f>+$A$22</f>
        <v/>
      </c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2"/>
      <c r="W117" s="23"/>
      <c r="X117" s="22"/>
      <c r="Y117" s="23"/>
      <c r="Z117" s="22"/>
      <c r="AA117" s="23"/>
      <c r="AB117" s="22"/>
      <c r="AC117" s="23"/>
      <c r="AE117" s="29" t="str">
        <f t="shared" si="7"/>
        <v/>
      </c>
      <c r="AG117" s="7" t="str">
        <f>+$A$22</f>
        <v/>
      </c>
      <c r="AH117" s="7" t="str">
        <f>IF(A117&lt;&gt;"",IF(AE117&lt;&gt;"",AE117,0)+IF(U122&lt;&gt;"",U122,0),"")</f>
        <v/>
      </c>
      <c r="AI117" s="106" t="str">
        <f>IF(AH117="","",IF(AH117&gt;0,ROUND(AH117/LARGE(AH107:AH121,1),3),0))</f>
        <v/>
      </c>
    </row>
    <row r="118" spans="1:35" ht="13.5" x14ac:dyDescent="0.25">
      <c r="A118" s="59" t="str">
        <f>+$A$23</f>
        <v/>
      </c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2"/>
      <c r="Y118" s="23"/>
      <c r="Z118" s="22"/>
      <c r="AA118" s="23"/>
      <c r="AB118" s="22"/>
      <c r="AC118" s="23"/>
      <c r="AE118" s="29" t="str">
        <f t="shared" si="7"/>
        <v/>
      </c>
      <c r="AG118" s="7" t="str">
        <f>+$A$23</f>
        <v/>
      </c>
      <c r="AH118" s="7" t="str">
        <f>IF(A118&lt;&gt;"",IF(AE118&lt;&gt;"",AE118,0)+IF(W122&lt;&gt;"",W122,0),"")</f>
        <v/>
      </c>
      <c r="AI118" s="106" t="str">
        <f>IF(AH118="","",IF(AH118&gt;0,ROUND(AH118/LARGE(AH107:AH121,1),3),0))</f>
        <v/>
      </c>
    </row>
    <row r="119" spans="1:35" ht="13.5" x14ac:dyDescent="0.25">
      <c r="A119" s="59" t="str">
        <f>+$A$24</f>
        <v/>
      </c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2"/>
      <c r="AA119" s="23"/>
      <c r="AB119" s="22"/>
      <c r="AC119" s="23"/>
      <c r="AE119" s="29" t="str">
        <f t="shared" si="7"/>
        <v/>
      </c>
      <c r="AG119" s="7" t="str">
        <f>+$A$24</f>
        <v/>
      </c>
      <c r="AH119" s="7" t="str">
        <f>IF(A119&lt;&gt;"",IF(AE119&lt;&gt;"",AE119,0)+IF(Y122&lt;&gt;"",Y122,0),"")</f>
        <v/>
      </c>
      <c r="AI119" s="106" t="str">
        <f>IF(AH119="","",IF(AH119&gt;0,ROUND(AH119/LARGE(AH107:AH121,1),3),0))</f>
        <v/>
      </c>
    </row>
    <row r="120" spans="1:35" ht="13.5" x14ac:dyDescent="0.25">
      <c r="A120" s="59" t="str">
        <f>+$A$25</f>
        <v/>
      </c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2"/>
      <c r="AC120" s="23"/>
      <c r="AE120" s="29" t="str">
        <f t="shared" si="7"/>
        <v/>
      </c>
      <c r="AG120" s="7" t="str">
        <f>+$A$25</f>
        <v/>
      </c>
      <c r="AH120" s="7" t="str">
        <f>IF(A120&lt;&gt;"",IF(AE120&lt;&gt;"",AE120,0)+IF(AA122&lt;&gt;"",AA122,0),"")</f>
        <v/>
      </c>
      <c r="AI120" s="106" t="str">
        <f>IF(AH120="","",IF(AH120&gt;0,ROUND(AH120/LARGE(AH107:AH121,1),3),0))</f>
        <v/>
      </c>
    </row>
    <row r="121" spans="1:35" x14ac:dyDescent="0.2">
      <c r="A121" s="59" t="str">
        <f>+$A$26</f>
        <v/>
      </c>
      <c r="C121" s="3"/>
      <c r="AE121" s="26"/>
      <c r="AG121" s="40" t="str">
        <f>+$A$26</f>
        <v/>
      </c>
      <c r="AH121" s="40" t="str">
        <f>IF(A121&lt;&gt;"",IF(AE121&lt;&gt;"",AE121,0)+IF(AC122&lt;&gt;"",AC122,0),"")</f>
        <v/>
      </c>
      <c r="AI121" s="107" t="str">
        <f>IF(AH121="","",IF(AH121&gt;0,ROUND(AH121/LARGE(AH107:AH121,1),3),0))</f>
        <v/>
      </c>
    </row>
    <row r="122" spans="1:35" s="26" customFormat="1" x14ac:dyDescent="0.2">
      <c r="C122" s="27" t="str">
        <f>IF(C106="","",SUM(C107:C120))</f>
        <v/>
      </c>
      <c r="E122" s="27" t="str">
        <f>IF(E106="","",SUM(E107:E120))</f>
        <v/>
      </c>
      <c r="G122" s="27" t="str">
        <f>IF(G106="","",SUM(G107:G120))</f>
        <v/>
      </c>
      <c r="I122" s="27" t="str">
        <f>IF(I106="","",SUM(I107:I120))</f>
        <v/>
      </c>
      <c r="K122" s="27" t="str">
        <f>IF(K106="","",SUM(K107:K120))</f>
        <v/>
      </c>
      <c r="M122" s="27" t="str">
        <f>IF(M106="","",SUM(M107:M120))</f>
        <v/>
      </c>
      <c r="O122" s="27" t="str">
        <f>IF(O106="","",SUM(O107:O120))</f>
        <v/>
      </c>
      <c r="Q122" s="27" t="str">
        <f>IF(Q106="","",SUM(Q107:Q120))</f>
        <v/>
      </c>
      <c r="S122" s="27" t="str">
        <f>IF(S106="","",SUM(S107:S120))</f>
        <v/>
      </c>
      <c r="U122" s="27" t="str">
        <f>IF(U106="","",SUM(U107:U120))</f>
        <v/>
      </c>
      <c r="W122" s="27" t="str">
        <f>IF(W106="","",SUM(W107:W120))</f>
        <v/>
      </c>
      <c r="X122" s="27"/>
      <c r="Y122" s="27" t="str">
        <f>IF(Y106="","",SUM(Y107:Y120))</f>
        <v/>
      </c>
      <c r="AA122" s="27" t="str">
        <f>IF(AA106="","",SUM(AA107:AA120))</f>
        <v/>
      </c>
      <c r="AC122" s="27" t="str">
        <f>IF(AC106="","",SUM(AC107:AC120))</f>
        <v/>
      </c>
      <c r="AG122" s="41"/>
      <c r="AH122" s="93"/>
      <c r="AI122" s="41"/>
    </row>
    <row r="123" spans="1:35" ht="24" customHeight="1" x14ac:dyDescent="0.2">
      <c r="AC123" s="8" t="str">
        <f>"Firma ("&amp;Anagrafica!B93&amp;")"</f>
        <v>Firma ()</v>
      </c>
      <c r="AE123" s="88"/>
      <c r="AF123" s="88"/>
      <c r="AG123" s="89"/>
      <c r="AH123" s="88"/>
      <c r="AI123" s="88"/>
    </row>
  </sheetData>
  <mergeCells count="70">
    <mergeCell ref="AB20:AE20"/>
    <mergeCell ref="AB21:AE21"/>
    <mergeCell ref="AB26:AE26"/>
    <mergeCell ref="AB22:AE22"/>
    <mergeCell ref="AB23:AE23"/>
    <mergeCell ref="AB24:AE24"/>
    <mergeCell ref="AB25:AE25"/>
    <mergeCell ref="AB16:AE16"/>
    <mergeCell ref="AB17:AE17"/>
    <mergeCell ref="B19:S19"/>
    <mergeCell ref="B20:S20"/>
    <mergeCell ref="T24:W24"/>
    <mergeCell ref="B24:S24"/>
    <mergeCell ref="T21:W21"/>
    <mergeCell ref="B23:S23"/>
    <mergeCell ref="B22:S22"/>
    <mergeCell ref="T23:W23"/>
    <mergeCell ref="T22:W22"/>
    <mergeCell ref="B21:S21"/>
    <mergeCell ref="T19:W19"/>
    <mergeCell ref="T20:W20"/>
    <mergeCell ref="AB18:AE18"/>
    <mergeCell ref="AB19:AE19"/>
    <mergeCell ref="B12:S12"/>
    <mergeCell ref="B13:S13"/>
    <mergeCell ref="B14:S14"/>
    <mergeCell ref="B15:S15"/>
    <mergeCell ref="AB15:AE15"/>
    <mergeCell ref="AB12:AE12"/>
    <mergeCell ref="AB13:AE13"/>
    <mergeCell ref="AB14:AE14"/>
    <mergeCell ref="X12:AA12"/>
    <mergeCell ref="X13:AA13"/>
    <mergeCell ref="X14:AA14"/>
    <mergeCell ref="X15:AA15"/>
    <mergeCell ref="T13:W13"/>
    <mergeCell ref="T14:W14"/>
    <mergeCell ref="T15:W15"/>
    <mergeCell ref="T12:W12"/>
    <mergeCell ref="A1:AG1"/>
    <mergeCell ref="A5:AI5"/>
    <mergeCell ref="A8:AG8"/>
    <mergeCell ref="A9:AG9"/>
    <mergeCell ref="A11:S11"/>
    <mergeCell ref="AB11:AE11"/>
    <mergeCell ref="X11:AA11"/>
    <mergeCell ref="T11:W11"/>
    <mergeCell ref="X16:AA16"/>
    <mergeCell ref="T27:W27"/>
    <mergeCell ref="P27:S27"/>
    <mergeCell ref="B25:S25"/>
    <mergeCell ref="B26:S26"/>
    <mergeCell ref="T26:W26"/>
    <mergeCell ref="B16:S16"/>
    <mergeCell ref="B17:S17"/>
    <mergeCell ref="B18:S18"/>
    <mergeCell ref="T25:W25"/>
    <mergeCell ref="T16:W16"/>
    <mergeCell ref="T18:W18"/>
    <mergeCell ref="T17:W17"/>
    <mergeCell ref="X24:AA24"/>
    <mergeCell ref="X25:AA25"/>
    <mergeCell ref="X26:AA26"/>
    <mergeCell ref="X23:AA23"/>
    <mergeCell ref="X17:AA17"/>
    <mergeCell ref="X18:AA18"/>
    <mergeCell ref="X19:AA19"/>
    <mergeCell ref="X20:AA20"/>
    <mergeCell ref="X21:AA21"/>
    <mergeCell ref="X22:AA22"/>
  </mergeCells>
  <phoneticPr fontId="0" type="noConversion"/>
  <conditionalFormatting sqref="C46 W46:Y46 C65 E46 G46 I46 K46 M46 O46 Q46 U46 S46 AC84 W65:Y65 E65 G65 I65 K65 M65 O65 Q65 U65 S65 AC65 AA65 AA46 C84 W84:Y84 E84 G84 I84 K84 M84 O84 Q84 U84 S84 AA84 AC46 C103 AC122 W103:Y103 E103 G103 I103 K103 M103 O103 Q103 U103 S103 AC103 AA103 C122 W122:Y122 E122 G122 I122 K122 M122 O122 Q122 U122 S122 AA122">
    <cfRule type="expression" dxfId="479" priority="1" stopIfTrue="1">
      <formula>C30=""</formula>
    </cfRule>
  </conditionalFormatting>
  <conditionalFormatting sqref="B52:E63 B51:C51 H54:I63 J55:K63 L56:M63 N57:O63 P58:Q63 R59:S63 T60:U63 V61:W63 X62:Y63 Z63:AA63 F53:G63 Z82:AA82 F72:G82 H73:I82 J74:K82 L75:M82 N76:O82 P77:Q82 R78:S82 T79:U82 V80:W82 X81:Y82 B71:E82 B70:C70 B90:E101 B89:C89 H92:I101 J93:K101 L94:M101 N95:O101 P96:Q101 R97:S101 T98:U101 V99:W101 X100:Y101 Z101:AA101 F91:G101 Z120:AA120 F110:G120 H111:I120 J112:K120 L113:M120 N114:O120 P115:Q120 R116:S120 T117:U120 V118:W120 X119:Y120 B109:E120 B108:C108 B33:E44 B32:C32 H35:I44 J36:K44 L37:M44 N38:O44 P39:Q44 R40:S44 T41:U44 V42:W44 X43:Y44 Z44:AA44 F34:G44">
    <cfRule type="expression" dxfId="478" priority="2" stopIfTrue="1">
      <formula>AND($A32&lt;&gt;"",$A33="")</formula>
    </cfRule>
    <cfRule type="expression" dxfId="477" priority="3" stopIfTrue="1">
      <formula>$A32=""</formula>
    </cfRule>
  </conditionalFormatting>
  <conditionalFormatting sqref="B50 D50:D51 F50:F52 H50:H53 J50:J54 L50:L55 N50:N56 P50:P57 R50:R58 T50:T59 V50:V60 X50:X61 Z50:Z62 AB50:AB63">
    <cfRule type="expression" dxfId="476" priority="4" stopIfTrue="1">
      <formula>AND(OR($A50="",C$49=""),$AE50&lt;&gt;"")</formula>
    </cfRule>
    <cfRule type="expression" dxfId="475" priority="5" stopIfTrue="1">
      <formula>OR($A50="",C$49="")</formula>
    </cfRule>
  </conditionalFormatting>
  <conditionalFormatting sqref="C50 E50:E51 G50:G52 I50:I53 K50:K54 M50:M55 O50:O56 Q50:Q57 S50:S58 U50:U59 W50:W60 Y50:Y61 AA50:AA62 AC50:AC63 C88 E88:E89 G88:G90 I88:I91 K88:K92 M88:M93 O88:O94 Q88:Q95 S88:S96 U88:U97 W88:W98 Y88:Y99 AA88:AA100 AC88:AC101">
    <cfRule type="expression" dxfId="474" priority="6" stopIfTrue="1">
      <formula>AND(OR($A50="",C$49=""),$AE50&lt;&gt;"")</formula>
    </cfRule>
    <cfRule type="expression" dxfId="473" priority="7" stopIfTrue="1">
      <formula>C$49=""</formula>
    </cfRule>
  </conditionalFormatting>
  <conditionalFormatting sqref="B69 F69:F71 D69:D70 H69:H72 J69:J73 L69:L74 N69:N75 P69:P76 R69:R77 T69:T78 V69:V79 X69:X80 Z69:Z81 AB69:AB82 X118">
    <cfRule type="expression" dxfId="472" priority="8" stopIfTrue="1">
      <formula>AND(OR($A69="",C$68=""),$AE69&lt;&gt;"")</formula>
    </cfRule>
    <cfRule type="expression" dxfId="471" priority="9" stopIfTrue="1">
      <formula>OR($A69="",C$68="")</formula>
    </cfRule>
  </conditionalFormatting>
  <conditionalFormatting sqref="C69 G69:G71 E69:E70 I69:I72 K69:K73 M69:M74 O69:O75 Q69:Q76 S69:S77 U69:U78 W69:W79 Y69:Y80 AA69:AA81 AC69:AC82 C107 G107:G109 E107:E108 I107:I110 K107:K111 M107:M112 O107:O113 Q107:Q114 S107:S115 U107:U116 W107:W117 Y107:Y118 AA107:AA119 AC107:AC120">
    <cfRule type="expression" dxfId="470" priority="10" stopIfTrue="1">
      <formula>AND(OR($A69="",C$68=""),$AE69&lt;&gt;"")</formula>
    </cfRule>
    <cfRule type="expression" dxfId="469" priority="11" stopIfTrue="1">
      <formula>C$68=""</formula>
    </cfRule>
  </conditionalFormatting>
  <conditionalFormatting sqref="B88 D88:D89 F88:F90 H88:H91 J88:J92 L88:L93 N88:N94 P88:P95 R88:R96 T88:T97 V88:V98 X88:X99 Z88:Z100 AB88:AB101">
    <cfRule type="expression" dxfId="468" priority="12" stopIfTrue="1">
      <formula>AND(OR($A88="",C$87=""),$AE88&lt;&gt;"")</formula>
    </cfRule>
    <cfRule type="expression" dxfId="467" priority="13" stopIfTrue="1">
      <formula>OR($A88="",C$87="")</formula>
    </cfRule>
  </conditionalFormatting>
  <conditionalFormatting sqref="B107 D107:D108 F107:F109 H107:H110 J107:J111 L107:L112 N107:N113 P107:P114 R107:R115 T107:T116 V107:V117 X107:X117 Z107:Z119 AB107:AB120">
    <cfRule type="expression" dxfId="466" priority="14" stopIfTrue="1">
      <formula>AND(OR($A107="",C$106=""),$AE107&lt;&gt;"")</formula>
    </cfRule>
    <cfRule type="expression" dxfId="465" priority="15" stopIfTrue="1">
      <formula>OR($A107="",C$106="")</formula>
    </cfRule>
  </conditionalFormatting>
  <conditionalFormatting sqref="B31 D31:D32 R31:R39 AB31:AB44 Z31:Z43 X31:X42 V31:V41 T31:T40 P31:P38 N31:N37 L31:L36 J31:J35 H31:H34 F31:F33">
    <cfRule type="expression" dxfId="464" priority="16" stopIfTrue="1">
      <formula>AND(OR($A31="",C$30=""),$AE31&lt;&gt;"")</formula>
    </cfRule>
    <cfRule type="expression" dxfId="463" priority="17" stopIfTrue="1">
      <formula>OR($A31="",C$30="")</formula>
    </cfRule>
  </conditionalFormatting>
  <conditionalFormatting sqref="C31 E31:E32 S31:S39 AC31:AC44 AA31:AA43 Y31:Y42 W31:W41 U31:U40 Q31:Q38 O31:O37 M31:M36 K31:K35 I31:I34 G31:G33">
    <cfRule type="expression" dxfId="462" priority="18" stopIfTrue="1">
      <formula>AND(OR($A31="",C$30=""),$AE31&lt;&gt;"")</formula>
    </cfRule>
    <cfRule type="expression" dxfId="461" priority="19" stopIfTrue="1">
      <formula>C$30=""</formula>
    </cfRule>
  </conditionalFormatting>
  <conditionalFormatting sqref="A31:A45 A107:A121 AE107:AE120 B106:AC106 AE88:AE101 A88:A102 B87:AC87 A69:A83 B68:AC68 AE69:AE82 AE50:AE63 B49:AC49 A50:A64 AE31:AE44 B30:AC30">
    <cfRule type="cellIs" dxfId="460" priority="20" stopIfTrue="1" operator="equal">
      <formula>""</formula>
    </cfRule>
  </conditionalFormatting>
  <hyperlinks>
    <hyperlink ref="A1" location="Anagrafica!A1" display="Torna alla scheda Anagrafica" xr:uid="{00000000-0004-0000-4500-000000000000}"/>
  </hyperlinks>
  <pageMargins left="0.39370078740157483" right="0.39370078740157483" top="0.39370078740157483" bottom="0.78740157480314965" header="0.51181102362204722" footer="0.39370078740157483"/>
  <pageSetup paperSize="9" scale="42" orientation="portrait" r:id="rId1"/>
  <headerFooter alignWithMargins="0">
    <oddFooter>&amp;L&amp;"Arial Narrow,Normale"&amp;8&amp;D&amp;R&amp;"Arial Narrow,Normale"&amp;A</oddFoot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Foglio25">
    <tabColor indexed="17"/>
    <pageSetUpPr fitToPage="1"/>
  </sheetPr>
  <dimension ref="A1:AI123"/>
  <sheetViews>
    <sheetView showGridLines="0" view="pageBreakPreview" zoomScaleNormal="100" workbookViewId="0">
      <selection activeCell="U38" sqref="U38"/>
    </sheetView>
  </sheetViews>
  <sheetFormatPr defaultColWidth="9.140625" defaultRowHeight="12.75" x14ac:dyDescent="0.2"/>
  <cols>
    <col min="1" max="2" width="3.85546875" style="3" customWidth="1"/>
    <col min="3" max="3" width="3.85546875" style="5" bestFit="1" customWidth="1"/>
    <col min="4" max="4" width="3.140625" style="3" customWidth="1"/>
    <col min="5" max="31" width="3" style="3" customWidth="1"/>
    <col min="32" max="32" width="2.42578125" style="3" customWidth="1"/>
    <col min="33" max="33" width="3.5703125" style="26" customWidth="1"/>
    <col min="34" max="35" width="10.85546875" style="3" customWidth="1"/>
    <col min="36" max="43" width="3" style="3" customWidth="1"/>
    <col min="44" max="44" width="3.140625" style="3" customWidth="1"/>
    <col min="45" max="16384" width="9.140625" style="3"/>
  </cols>
  <sheetData>
    <row r="1" spans="1:35" ht="26.25" customHeight="1" x14ac:dyDescent="0.2">
      <c r="A1" s="353" t="s">
        <v>21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</row>
    <row r="2" spans="1:35" s="30" customFormat="1" ht="13.5" x14ac:dyDescent="0.25">
      <c r="A2" s="45" t="s">
        <v>16</v>
      </c>
      <c r="B2" s="46"/>
      <c r="C2" s="47"/>
      <c r="D2" s="48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9"/>
      <c r="AH2" s="49"/>
      <c r="AI2" s="49"/>
    </row>
    <row r="3" spans="1:35" s="31" customFormat="1" ht="13.5" x14ac:dyDescent="0.25">
      <c r="A3" s="50"/>
      <c r="B3" s="50"/>
      <c r="C3" s="51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</row>
    <row r="4" spans="1:35" s="9" customFormat="1" ht="6" customHeight="1" x14ac:dyDescent="0.3">
      <c r="A4" s="52"/>
      <c r="B4" s="52"/>
      <c r="C4" s="53"/>
      <c r="D4" s="54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</row>
    <row r="5" spans="1:35" s="9" customFormat="1" ht="39.75" customHeight="1" x14ac:dyDescent="0.3">
      <c r="A5" s="411" t="str">
        <f>IF(Anagrafica!A3&lt;&gt;"",Anagrafica!A3,"")</f>
        <v>CDC ___/______/______ ANNO_______ (agg. P se plurien.) 
TITOLO DEL CDC______________________________</v>
      </c>
      <c r="B5" s="411"/>
      <c r="C5" s="411"/>
      <c r="D5" s="411"/>
      <c r="E5" s="411"/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  <c r="Q5" s="411"/>
      <c r="R5" s="411"/>
      <c r="S5" s="411"/>
      <c r="T5" s="411"/>
      <c r="U5" s="411"/>
      <c r="V5" s="411"/>
      <c r="W5" s="411"/>
      <c r="X5" s="411"/>
      <c r="Y5" s="411"/>
      <c r="Z5" s="411"/>
      <c r="AA5" s="411"/>
      <c r="AB5" s="411"/>
      <c r="AC5" s="411"/>
      <c r="AD5" s="411"/>
      <c r="AE5" s="411"/>
      <c r="AF5" s="411"/>
      <c r="AG5" s="411"/>
      <c r="AH5" s="411"/>
      <c r="AI5" s="411"/>
    </row>
    <row r="6" spans="1:35" s="9" customFormat="1" ht="20.25" x14ac:dyDescent="0.3">
      <c r="A6" s="33"/>
      <c r="B6" s="33"/>
      <c r="C6" s="58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</row>
    <row r="7" spans="1:35" s="9" customFormat="1" ht="20.25" x14ac:dyDescent="0.3">
      <c r="C7" s="10"/>
      <c r="D7" s="11"/>
    </row>
    <row r="8" spans="1:35" s="1" customFormat="1" ht="18.75" x14ac:dyDescent="0.3">
      <c r="A8" s="354" t="str">
        <f>"Criterio: "&amp; Anagrafica!A75&amp;" - "&amp;Anagrafica!B75</f>
        <v xml:space="preserve">Criterio:  - </v>
      </c>
      <c r="B8" s="354"/>
      <c r="C8" s="354"/>
      <c r="D8" s="354"/>
      <c r="E8" s="354"/>
      <c r="F8" s="354"/>
      <c r="G8" s="354"/>
      <c r="H8" s="354"/>
      <c r="I8" s="354"/>
      <c r="J8" s="354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4"/>
      <c r="Y8" s="354"/>
      <c r="Z8" s="354"/>
      <c r="AA8" s="354"/>
      <c r="AB8" s="354"/>
      <c r="AC8" s="354"/>
      <c r="AD8" s="354"/>
      <c r="AE8" s="354"/>
      <c r="AF8" s="354"/>
      <c r="AG8" s="354"/>
      <c r="AH8" s="65" t="s">
        <v>3</v>
      </c>
      <c r="AI8" s="80" t="str">
        <f>IF(+Anagrafica!C75&lt;&gt;"",Anagrafica!C75,"")</f>
        <v/>
      </c>
    </row>
    <row r="9" spans="1:35" s="1" customFormat="1" ht="24" customHeight="1" x14ac:dyDescent="0.3">
      <c r="A9" s="416"/>
      <c r="B9" s="416"/>
      <c r="C9" s="416"/>
      <c r="D9" s="416"/>
      <c r="E9" s="416"/>
      <c r="F9" s="416"/>
      <c r="G9" s="416"/>
      <c r="H9" s="416"/>
      <c r="I9" s="416"/>
      <c r="J9" s="416"/>
      <c r="K9" s="416"/>
      <c r="L9" s="416"/>
      <c r="M9" s="416"/>
      <c r="N9" s="416"/>
      <c r="O9" s="416"/>
      <c r="P9" s="416"/>
      <c r="Q9" s="416"/>
      <c r="R9" s="416"/>
      <c r="S9" s="416"/>
      <c r="T9" s="416"/>
      <c r="U9" s="416"/>
      <c r="V9" s="416"/>
      <c r="W9" s="416"/>
      <c r="X9" s="416"/>
      <c r="Y9" s="416"/>
      <c r="Z9" s="416"/>
      <c r="AA9" s="416"/>
      <c r="AB9" s="416"/>
      <c r="AC9" s="416"/>
      <c r="AD9" s="416"/>
      <c r="AE9" s="416"/>
      <c r="AF9" s="416"/>
      <c r="AG9" s="416"/>
      <c r="AH9" s="65"/>
      <c r="AI9" s="81"/>
    </row>
    <row r="10" spans="1:35" ht="18" x14ac:dyDescent="0.25">
      <c r="B10" s="1"/>
      <c r="D10" s="1"/>
      <c r="AB10" s="4"/>
      <c r="AC10" s="4"/>
      <c r="AD10" s="4"/>
      <c r="AE10" s="4"/>
    </row>
    <row r="11" spans="1:35" ht="29.25" customHeight="1" x14ac:dyDescent="0.2">
      <c r="A11" s="385" t="s">
        <v>17</v>
      </c>
      <c r="B11" s="385"/>
      <c r="C11" s="385"/>
      <c r="D11" s="385"/>
      <c r="E11" s="385"/>
      <c r="F11" s="385"/>
      <c r="G11" s="385"/>
      <c r="H11" s="385"/>
      <c r="I11" s="385"/>
      <c r="J11" s="385"/>
      <c r="K11" s="385"/>
      <c r="L11" s="385"/>
      <c r="M11" s="385"/>
      <c r="N11" s="385"/>
      <c r="O11" s="385"/>
      <c r="P11" s="385"/>
      <c r="Q11" s="385"/>
      <c r="R11" s="385"/>
      <c r="S11" s="385"/>
      <c r="T11" s="385" t="s">
        <v>23</v>
      </c>
      <c r="U11" s="385"/>
      <c r="V11" s="385"/>
      <c r="W11" s="385"/>
      <c r="X11" s="385" t="s">
        <v>25</v>
      </c>
      <c r="Y11" s="385"/>
      <c r="Z11" s="385"/>
      <c r="AA11" s="385"/>
      <c r="AB11" s="385" t="s">
        <v>24</v>
      </c>
      <c r="AC11" s="385"/>
      <c r="AD11" s="385"/>
      <c r="AE11" s="385"/>
      <c r="AF11" s="26"/>
      <c r="AI11" s="21" t="s">
        <v>19</v>
      </c>
    </row>
    <row r="12" spans="1:35" ht="16.5" x14ac:dyDescent="0.3">
      <c r="A12" s="61" t="str">
        <f>IF($AI$8&lt;&gt;"",IF(Anagrafica!A99&lt;&gt;"",Anagrafica!A99,""),"")</f>
        <v/>
      </c>
      <c r="B12" s="409" t="str">
        <f>IF(A12&lt;&gt;"",IF(Anagrafica!B99&lt;&gt;"",Anagrafica!B99,""),"")</f>
        <v/>
      </c>
      <c r="C12" s="409"/>
      <c r="D12" s="409"/>
      <c r="E12" s="409"/>
      <c r="F12" s="409"/>
      <c r="G12" s="409"/>
      <c r="H12" s="409"/>
      <c r="I12" s="409"/>
      <c r="J12" s="409"/>
      <c r="K12" s="409"/>
      <c r="L12" s="409"/>
      <c r="M12" s="409"/>
      <c r="N12" s="409"/>
      <c r="O12" s="409"/>
      <c r="P12" s="409"/>
      <c r="Q12" s="409"/>
      <c r="R12" s="409"/>
      <c r="S12" s="410"/>
      <c r="T12" s="372" t="str">
        <f>IF(A12&lt;&gt;"",IF(AI31&lt;&gt;"",AI31,0)+IF(AI50&lt;&gt;"",AI50,0)+IF(AI69&lt;&gt;"",AI69,0)+IF(AI88&lt;&gt;"",AI88,0)+IF(AI107&lt;&gt;"",AI107,0),"")</f>
        <v/>
      </c>
      <c r="U12" s="373"/>
      <c r="V12" s="373"/>
      <c r="W12" s="373"/>
      <c r="X12" s="372" t="str">
        <f>IF(T12&lt;&gt;"",ROUND(T12/COUNTA(Anagrafica!$B$89:$C$93),3),"")</f>
        <v/>
      </c>
      <c r="Y12" s="373"/>
      <c r="Z12" s="373"/>
      <c r="AA12" s="390"/>
      <c r="AB12" s="372" t="str">
        <f>IF(T12="","",IF(T12&gt;0,ROUND(X12/LARGE($X$12:$AA$26,1),3),0))</f>
        <v/>
      </c>
      <c r="AC12" s="373"/>
      <c r="AD12" s="373"/>
      <c r="AE12" s="390"/>
      <c r="AF12" s="94"/>
      <c r="AG12" s="94"/>
      <c r="AH12" s="95"/>
      <c r="AI12" s="85" t="str">
        <f t="shared" ref="AI12:AI26" si="0">IF(AB12&lt;&gt;"",IF(AB12&gt;0,ROUND(AB12*IF($AI$9&lt;&gt;"",$AI$9,$AI$8),3),0),"")</f>
        <v/>
      </c>
    </row>
    <row r="13" spans="1:35" ht="16.5" x14ac:dyDescent="0.3">
      <c r="A13" s="62" t="str">
        <f>IF($AI$8&lt;&gt;"",IF(Anagrafica!A100&lt;&gt;"",Anagrafica!A100,""),"")</f>
        <v/>
      </c>
      <c r="B13" s="374" t="str">
        <f>IF(A13&lt;&gt;"",IF(Anagrafica!B100&lt;&gt;"",Anagrafica!B100,""),"")</f>
        <v/>
      </c>
      <c r="C13" s="374"/>
      <c r="D13" s="374"/>
      <c r="E13" s="374"/>
      <c r="F13" s="374"/>
      <c r="G13" s="374"/>
      <c r="H13" s="374"/>
      <c r="I13" s="374"/>
      <c r="J13" s="374"/>
      <c r="K13" s="374"/>
      <c r="L13" s="374"/>
      <c r="M13" s="374"/>
      <c r="N13" s="374"/>
      <c r="O13" s="374"/>
      <c r="P13" s="374"/>
      <c r="Q13" s="374"/>
      <c r="R13" s="374"/>
      <c r="S13" s="376"/>
      <c r="T13" s="401" t="str">
        <f t="shared" ref="T13:T26" si="1">IF(A13&lt;&gt;"",IF(AI32&lt;&gt;"",AI32,0)+IF(AI51&lt;&gt;"",AI51,0)+IF(AI70&lt;&gt;"",AI70,0)+IF(AI89&lt;&gt;"",AI89,0)+IF(AI108&lt;&gt;"",AI108,0),"")</f>
        <v/>
      </c>
      <c r="U13" s="402"/>
      <c r="V13" s="402"/>
      <c r="W13" s="402"/>
      <c r="X13" s="401" t="str">
        <f>IF(T13&lt;&gt;"",ROUND(T13/COUNTA(Anagrafica!$B$89:$C$93),3),"")</f>
        <v/>
      </c>
      <c r="Y13" s="402"/>
      <c r="Z13" s="402"/>
      <c r="AA13" s="403"/>
      <c r="AB13" s="401" t="str">
        <f t="shared" ref="AB13:AB26" si="2">IF(T13="","",IF(T13&gt;0,ROUND(X13/LARGE($X$12:$AA$26,1),3),0))</f>
        <v/>
      </c>
      <c r="AC13" s="402"/>
      <c r="AD13" s="402"/>
      <c r="AE13" s="403"/>
      <c r="AF13" s="96"/>
      <c r="AG13" s="96"/>
      <c r="AH13" s="97"/>
      <c r="AI13" s="86" t="str">
        <f t="shared" si="0"/>
        <v/>
      </c>
    </row>
    <row r="14" spans="1:35" ht="16.5" x14ac:dyDescent="0.3">
      <c r="A14" s="62" t="str">
        <f>IF($AI$8&lt;&gt;"",IF(Anagrafica!A101&lt;&gt;"",Anagrafica!A101,""),"")</f>
        <v/>
      </c>
      <c r="B14" s="374" t="str">
        <f>IF(A14&lt;&gt;"",IF(Anagrafica!B101&lt;&gt;"",Anagrafica!B101,""),"")</f>
        <v/>
      </c>
      <c r="C14" s="374"/>
      <c r="D14" s="374"/>
      <c r="E14" s="374"/>
      <c r="F14" s="374"/>
      <c r="G14" s="374"/>
      <c r="H14" s="374"/>
      <c r="I14" s="374"/>
      <c r="J14" s="374"/>
      <c r="K14" s="374"/>
      <c r="L14" s="374"/>
      <c r="M14" s="374"/>
      <c r="N14" s="374"/>
      <c r="O14" s="374"/>
      <c r="P14" s="374"/>
      <c r="Q14" s="374"/>
      <c r="R14" s="374"/>
      <c r="S14" s="376"/>
      <c r="T14" s="401" t="str">
        <f t="shared" si="1"/>
        <v/>
      </c>
      <c r="U14" s="402"/>
      <c r="V14" s="402"/>
      <c r="W14" s="402"/>
      <c r="X14" s="401" t="str">
        <f>IF(T14&lt;&gt;"",ROUND(T14/COUNTA(Anagrafica!$B$89:$C$93),3),"")</f>
        <v/>
      </c>
      <c r="Y14" s="402"/>
      <c r="Z14" s="402"/>
      <c r="AA14" s="403"/>
      <c r="AB14" s="401" t="str">
        <f t="shared" si="2"/>
        <v/>
      </c>
      <c r="AC14" s="402"/>
      <c r="AD14" s="402"/>
      <c r="AE14" s="403"/>
      <c r="AF14" s="96"/>
      <c r="AG14" s="96"/>
      <c r="AH14" s="97"/>
      <c r="AI14" s="86" t="str">
        <f t="shared" si="0"/>
        <v/>
      </c>
    </row>
    <row r="15" spans="1:35" ht="16.5" x14ac:dyDescent="0.3">
      <c r="A15" s="62" t="str">
        <f>IF($AI$8&lt;&gt;"",IF(Anagrafica!A102&lt;&gt;"",Anagrafica!A102,""),"")</f>
        <v/>
      </c>
      <c r="B15" s="374" t="str">
        <f>IF(A15&lt;&gt;"",IF(Anagrafica!B102&lt;&gt;"",Anagrafica!B102,""),"")</f>
        <v/>
      </c>
      <c r="C15" s="374"/>
      <c r="D15" s="374"/>
      <c r="E15" s="374"/>
      <c r="F15" s="374"/>
      <c r="G15" s="374"/>
      <c r="H15" s="374"/>
      <c r="I15" s="374"/>
      <c r="J15" s="374"/>
      <c r="K15" s="374"/>
      <c r="L15" s="374"/>
      <c r="M15" s="374"/>
      <c r="N15" s="374"/>
      <c r="O15" s="374"/>
      <c r="P15" s="374"/>
      <c r="Q15" s="374"/>
      <c r="R15" s="374"/>
      <c r="S15" s="376"/>
      <c r="T15" s="401" t="str">
        <f t="shared" si="1"/>
        <v/>
      </c>
      <c r="U15" s="402"/>
      <c r="V15" s="402"/>
      <c r="W15" s="402"/>
      <c r="X15" s="401" t="str">
        <f>IF(T15&lt;&gt;"",ROUND(T15/COUNTA(Anagrafica!$B$89:$C$93),3),"")</f>
        <v/>
      </c>
      <c r="Y15" s="402"/>
      <c r="Z15" s="402"/>
      <c r="AA15" s="403"/>
      <c r="AB15" s="401" t="str">
        <f t="shared" si="2"/>
        <v/>
      </c>
      <c r="AC15" s="402"/>
      <c r="AD15" s="402"/>
      <c r="AE15" s="403"/>
      <c r="AF15" s="96"/>
      <c r="AG15" s="96"/>
      <c r="AH15" s="97"/>
      <c r="AI15" s="86" t="str">
        <f t="shared" si="0"/>
        <v/>
      </c>
    </row>
    <row r="16" spans="1:35" ht="16.5" x14ac:dyDescent="0.3">
      <c r="A16" s="62" t="str">
        <f>IF($AI$8&lt;&gt;"",IF(Anagrafica!A103&lt;&gt;"",Anagrafica!A103,""),"")</f>
        <v/>
      </c>
      <c r="B16" s="374" t="str">
        <f>IF(A16&lt;&gt;"",IF(Anagrafica!B103&lt;&gt;"",Anagrafica!B103,""),"")</f>
        <v/>
      </c>
      <c r="C16" s="374"/>
      <c r="D16" s="374"/>
      <c r="E16" s="374"/>
      <c r="F16" s="374"/>
      <c r="G16" s="374"/>
      <c r="H16" s="374"/>
      <c r="I16" s="374"/>
      <c r="J16" s="374"/>
      <c r="K16" s="374"/>
      <c r="L16" s="374"/>
      <c r="M16" s="374"/>
      <c r="N16" s="374"/>
      <c r="O16" s="374"/>
      <c r="P16" s="374"/>
      <c r="Q16" s="374"/>
      <c r="R16" s="374"/>
      <c r="S16" s="376"/>
      <c r="T16" s="401" t="str">
        <f t="shared" si="1"/>
        <v/>
      </c>
      <c r="U16" s="402"/>
      <c r="V16" s="402"/>
      <c r="W16" s="402"/>
      <c r="X16" s="401" t="str">
        <f>IF(T16&lt;&gt;"",ROUND(T16/COUNTA(Anagrafica!$B$89:$C$93),3),"")</f>
        <v/>
      </c>
      <c r="Y16" s="402"/>
      <c r="Z16" s="402"/>
      <c r="AA16" s="403"/>
      <c r="AB16" s="401" t="str">
        <f t="shared" si="2"/>
        <v/>
      </c>
      <c r="AC16" s="402"/>
      <c r="AD16" s="402"/>
      <c r="AE16" s="403"/>
      <c r="AF16" s="96"/>
      <c r="AG16" s="96"/>
      <c r="AH16" s="97"/>
      <c r="AI16" s="86" t="str">
        <f t="shared" si="0"/>
        <v/>
      </c>
    </row>
    <row r="17" spans="1:35" ht="16.5" x14ac:dyDescent="0.3">
      <c r="A17" s="62" t="str">
        <f>IF($AI$8&lt;&gt;"",IF(Anagrafica!A104&lt;&gt;"",Anagrafica!A104,""),"")</f>
        <v/>
      </c>
      <c r="B17" s="374" t="str">
        <f>IF(A17&lt;&gt;"",IF(Anagrafica!B104&lt;&gt;"",Anagrafica!B104,""),"")</f>
        <v/>
      </c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4"/>
      <c r="N17" s="374"/>
      <c r="O17" s="374"/>
      <c r="P17" s="374"/>
      <c r="Q17" s="374"/>
      <c r="R17" s="374"/>
      <c r="S17" s="376"/>
      <c r="T17" s="401" t="str">
        <f t="shared" si="1"/>
        <v/>
      </c>
      <c r="U17" s="402"/>
      <c r="V17" s="402"/>
      <c r="W17" s="402"/>
      <c r="X17" s="401" t="str">
        <f>IF(T17&lt;&gt;"",ROUND(T17/COUNTA(Anagrafica!$B$89:$C$93),3),"")</f>
        <v/>
      </c>
      <c r="Y17" s="402"/>
      <c r="Z17" s="402"/>
      <c r="AA17" s="403"/>
      <c r="AB17" s="401" t="str">
        <f t="shared" si="2"/>
        <v/>
      </c>
      <c r="AC17" s="402"/>
      <c r="AD17" s="402"/>
      <c r="AE17" s="403"/>
      <c r="AF17" s="96"/>
      <c r="AG17" s="96"/>
      <c r="AH17" s="97"/>
      <c r="AI17" s="86" t="str">
        <f t="shared" si="0"/>
        <v/>
      </c>
    </row>
    <row r="18" spans="1:35" ht="16.5" x14ac:dyDescent="0.3">
      <c r="A18" s="62" t="str">
        <f>IF($AI$8&lt;&gt;"",IF(Anagrafica!A105&lt;&gt;"",Anagrafica!A105,""),"")</f>
        <v/>
      </c>
      <c r="B18" s="374" t="str">
        <f>IF(A18&lt;&gt;"",IF(Anagrafica!B105&lt;&gt;"",Anagrafica!B105,""),"")</f>
        <v/>
      </c>
      <c r="C18" s="374"/>
      <c r="D18" s="374"/>
      <c r="E18" s="374"/>
      <c r="F18" s="374"/>
      <c r="G18" s="374"/>
      <c r="H18" s="374"/>
      <c r="I18" s="374"/>
      <c r="J18" s="374"/>
      <c r="K18" s="374"/>
      <c r="L18" s="374"/>
      <c r="M18" s="374"/>
      <c r="N18" s="374"/>
      <c r="O18" s="374"/>
      <c r="P18" s="374"/>
      <c r="Q18" s="374"/>
      <c r="R18" s="374"/>
      <c r="S18" s="376"/>
      <c r="T18" s="401" t="str">
        <f t="shared" si="1"/>
        <v/>
      </c>
      <c r="U18" s="402"/>
      <c r="V18" s="402"/>
      <c r="W18" s="402"/>
      <c r="X18" s="401" t="str">
        <f>IF(T18&lt;&gt;"",ROUND(T18/COUNTA(Anagrafica!$B$89:$C$93),3),"")</f>
        <v/>
      </c>
      <c r="Y18" s="402"/>
      <c r="Z18" s="402"/>
      <c r="AA18" s="403"/>
      <c r="AB18" s="401" t="str">
        <f t="shared" si="2"/>
        <v/>
      </c>
      <c r="AC18" s="402"/>
      <c r="AD18" s="402"/>
      <c r="AE18" s="403"/>
      <c r="AF18" s="96"/>
      <c r="AG18" s="96"/>
      <c r="AH18" s="97"/>
      <c r="AI18" s="86" t="str">
        <f t="shared" si="0"/>
        <v/>
      </c>
    </row>
    <row r="19" spans="1:35" ht="16.5" x14ac:dyDescent="0.3">
      <c r="A19" s="62" t="str">
        <f>IF($AI$8&lt;&gt;"",IF(Anagrafica!A106&lt;&gt;"",Anagrafica!A106,""),"")</f>
        <v/>
      </c>
      <c r="B19" s="374" t="str">
        <f>IF(A19&lt;&gt;"",IF(Anagrafica!B106&lt;&gt;"",Anagrafica!B106,""),"")</f>
        <v/>
      </c>
      <c r="C19" s="374"/>
      <c r="D19" s="374"/>
      <c r="E19" s="374"/>
      <c r="F19" s="374"/>
      <c r="G19" s="374"/>
      <c r="H19" s="374"/>
      <c r="I19" s="374"/>
      <c r="J19" s="374"/>
      <c r="K19" s="374"/>
      <c r="L19" s="374"/>
      <c r="M19" s="374"/>
      <c r="N19" s="374"/>
      <c r="O19" s="374"/>
      <c r="P19" s="374"/>
      <c r="Q19" s="374"/>
      <c r="R19" s="374"/>
      <c r="S19" s="376"/>
      <c r="T19" s="401" t="str">
        <f t="shared" si="1"/>
        <v/>
      </c>
      <c r="U19" s="402"/>
      <c r="V19" s="402"/>
      <c r="W19" s="402"/>
      <c r="X19" s="401" t="str">
        <f>IF(T19&lt;&gt;"",ROUND(T19/COUNTA(Anagrafica!$B$89:$C$93),3),"")</f>
        <v/>
      </c>
      <c r="Y19" s="402"/>
      <c r="Z19" s="402"/>
      <c r="AA19" s="403"/>
      <c r="AB19" s="401" t="str">
        <f t="shared" si="2"/>
        <v/>
      </c>
      <c r="AC19" s="402"/>
      <c r="AD19" s="402"/>
      <c r="AE19" s="403"/>
      <c r="AF19" s="96"/>
      <c r="AG19" s="96"/>
      <c r="AH19" s="97"/>
      <c r="AI19" s="86" t="str">
        <f t="shared" si="0"/>
        <v/>
      </c>
    </row>
    <row r="20" spans="1:35" ht="16.5" x14ac:dyDescent="0.3">
      <c r="A20" s="62" t="str">
        <f>IF($AI$8&lt;&gt;"",IF(Anagrafica!A107&lt;&gt;"",Anagrafica!A107,""),"")</f>
        <v/>
      </c>
      <c r="B20" s="374" t="str">
        <f>IF(A20&lt;&gt;"",IF(Anagrafica!B107&lt;&gt;"",Anagrafica!B107,""),"")</f>
        <v/>
      </c>
      <c r="C20" s="374"/>
      <c r="D20" s="374"/>
      <c r="E20" s="374"/>
      <c r="F20" s="374"/>
      <c r="G20" s="374"/>
      <c r="H20" s="374"/>
      <c r="I20" s="374"/>
      <c r="J20" s="374"/>
      <c r="K20" s="374"/>
      <c r="L20" s="374"/>
      <c r="M20" s="374"/>
      <c r="N20" s="374"/>
      <c r="O20" s="374"/>
      <c r="P20" s="374"/>
      <c r="Q20" s="374"/>
      <c r="R20" s="374"/>
      <c r="S20" s="376"/>
      <c r="T20" s="401" t="str">
        <f t="shared" si="1"/>
        <v/>
      </c>
      <c r="U20" s="402"/>
      <c r="V20" s="402"/>
      <c r="W20" s="402"/>
      <c r="X20" s="401" t="str">
        <f>IF(T20&lt;&gt;"",ROUND(T20/COUNTA(Anagrafica!$B$89:$C$93),3),"")</f>
        <v/>
      </c>
      <c r="Y20" s="402"/>
      <c r="Z20" s="402"/>
      <c r="AA20" s="403"/>
      <c r="AB20" s="401" t="str">
        <f t="shared" si="2"/>
        <v/>
      </c>
      <c r="AC20" s="402"/>
      <c r="AD20" s="402"/>
      <c r="AE20" s="403"/>
      <c r="AF20" s="96"/>
      <c r="AG20" s="96"/>
      <c r="AH20" s="97"/>
      <c r="AI20" s="86" t="str">
        <f t="shared" si="0"/>
        <v/>
      </c>
    </row>
    <row r="21" spans="1:35" ht="16.5" x14ac:dyDescent="0.3">
      <c r="A21" s="62" t="str">
        <f>IF($AI$8&lt;&gt;"",IF(Anagrafica!A108&lt;&gt;"",Anagrafica!A108,""),"")</f>
        <v/>
      </c>
      <c r="B21" s="374" t="str">
        <f>IF(A21&lt;&gt;"",IF(Anagrafica!B108&lt;&gt;"",Anagrafica!B108,""),"")</f>
        <v/>
      </c>
      <c r="C21" s="374"/>
      <c r="D21" s="374"/>
      <c r="E21" s="374"/>
      <c r="F21" s="374"/>
      <c r="G21" s="374"/>
      <c r="H21" s="374"/>
      <c r="I21" s="374"/>
      <c r="J21" s="374"/>
      <c r="K21" s="374"/>
      <c r="L21" s="374"/>
      <c r="M21" s="374"/>
      <c r="N21" s="374"/>
      <c r="O21" s="374"/>
      <c r="P21" s="374"/>
      <c r="Q21" s="374"/>
      <c r="R21" s="374"/>
      <c r="S21" s="376"/>
      <c r="T21" s="401" t="str">
        <f t="shared" si="1"/>
        <v/>
      </c>
      <c r="U21" s="402"/>
      <c r="V21" s="402"/>
      <c r="W21" s="402"/>
      <c r="X21" s="401" t="str">
        <f>IF(T21&lt;&gt;"",ROUND(T21/COUNTA(Anagrafica!$B$89:$C$93),3),"")</f>
        <v/>
      </c>
      <c r="Y21" s="402"/>
      <c r="Z21" s="402"/>
      <c r="AA21" s="403"/>
      <c r="AB21" s="401" t="str">
        <f t="shared" si="2"/>
        <v/>
      </c>
      <c r="AC21" s="402"/>
      <c r="AD21" s="402"/>
      <c r="AE21" s="403"/>
      <c r="AF21" s="96"/>
      <c r="AG21" s="96"/>
      <c r="AH21" s="97"/>
      <c r="AI21" s="86" t="str">
        <f t="shared" si="0"/>
        <v/>
      </c>
    </row>
    <row r="22" spans="1:35" ht="16.5" x14ac:dyDescent="0.3">
      <c r="A22" s="62" t="str">
        <f>IF($AI$8&lt;&gt;"",IF(Anagrafica!A109&lt;&gt;"",Anagrafica!A109,""),"")</f>
        <v/>
      </c>
      <c r="B22" s="374" t="str">
        <f>IF(A22&lt;&gt;"",IF(Anagrafica!B109&lt;&gt;"",Anagrafica!B109,""),"")</f>
        <v/>
      </c>
      <c r="C22" s="374"/>
      <c r="D22" s="374"/>
      <c r="E22" s="374"/>
      <c r="F22" s="374"/>
      <c r="G22" s="374"/>
      <c r="H22" s="374"/>
      <c r="I22" s="374"/>
      <c r="J22" s="374"/>
      <c r="K22" s="374"/>
      <c r="L22" s="374"/>
      <c r="M22" s="374"/>
      <c r="N22" s="374"/>
      <c r="O22" s="374"/>
      <c r="P22" s="374"/>
      <c r="Q22" s="374"/>
      <c r="R22" s="374"/>
      <c r="S22" s="376"/>
      <c r="T22" s="401" t="str">
        <f t="shared" si="1"/>
        <v/>
      </c>
      <c r="U22" s="402"/>
      <c r="V22" s="402"/>
      <c r="W22" s="402"/>
      <c r="X22" s="401" t="str">
        <f>IF(T22&lt;&gt;"",ROUND(T22/COUNTA(Anagrafica!$B$89:$C$93),3),"")</f>
        <v/>
      </c>
      <c r="Y22" s="402"/>
      <c r="Z22" s="402"/>
      <c r="AA22" s="403"/>
      <c r="AB22" s="401" t="str">
        <f t="shared" si="2"/>
        <v/>
      </c>
      <c r="AC22" s="402"/>
      <c r="AD22" s="402"/>
      <c r="AE22" s="403"/>
      <c r="AF22" s="96"/>
      <c r="AG22" s="96"/>
      <c r="AH22" s="97"/>
      <c r="AI22" s="86" t="str">
        <f t="shared" si="0"/>
        <v/>
      </c>
    </row>
    <row r="23" spans="1:35" ht="16.5" x14ac:dyDescent="0.3">
      <c r="A23" s="62" t="str">
        <f>IF($AI$8&lt;&gt;"",IF(Anagrafica!A110&lt;&gt;"",Anagrafica!A110,""),"")</f>
        <v/>
      </c>
      <c r="B23" s="374" t="str">
        <f>IF(A23&lt;&gt;"",IF(Anagrafica!B110&lt;&gt;"",Anagrafica!B110,""),"")</f>
        <v/>
      </c>
      <c r="C23" s="374"/>
      <c r="D23" s="374"/>
      <c r="E23" s="374"/>
      <c r="F23" s="374"/>
      <c r="G23" s="374"/>
      <c r="H23" s="374"/>
      <c r="I23" s="374"/>
      <c r="J23" s="374"/>
      <c r="K23" s="374"/>
      <c r="L23" s="374"/>
      <c r="M23" s="374"/>
      <c r="N23" s="374"/>
      <c r="O23" s="374"/>
      <c r="P23" s="374"/>
      <c r="Q23" s="374"/>
      <c r="R23" s="374"/>
      <c r="S23" s="376"/>
      <c r="T23" s="401" t="str">
        <f t="shared" si="1"/>
        <v/>
      </c>
      <c r="U23" s="402"/>
      <c r="V23" s="402"/>
      <c r="W23" s="402"/>
      <c r="X23" s="401" t="str">
        <f>IF(T23&lt;&gt;"",ROUND(T23/COUNTA(Anagrafica!$B$89:$C$93),3),"")</f>
        <v/>
      </c>
      <c r="Y23" s="402"/>
      <c r="Z23" s="402"/>
      <c r="AA23" s="403"/>
      <c r="AB23" s="401" t="str">
        <f t="shared" si="2"/>
        <v/>
      </c>
      <c r="AC23" s="402"/>
      <c r="AD23" s="402"/>
      <c r="AE23" s="403"/>
      <c r="AF23" s="96"/>
      <c r="AG23" s="96"/>
      <c r="AH23" s="97"/>
      <c r="AI23" s="86" t="str">
        <f t="shared" si="0"/>
        <v/>
      </c>
    </row>
    <row r="24" spans="1:35" ht="16.5" x14ac:dyDescent="0.3">
      <c r="A24" s="62" t="str">
        <f>IF($AI$8&lt;&gt;"",IF(Anagrafica!A111&lt;&gt;"",Anagrafica!A111,""),"")</f>
        <v/>
      </c>
      <c r="B24" s="374" t="str">
        <f>IF(A24&lt;&gt;"",IF(Anagrafica!B111&lt;&gt;"",Anagrafica!B111,""),"")</f>
        <v/>
      </c>
      <c r="C24" s="374"/>
      <c r="D24" s="374"/>
      <c r="E24" s="374"/>
      <c r="F24" s="374"/>
      <c r="G24" s="374"/>
      <c r="H24" s="374"/>
      <c r="I24" s="374"/>
      <c r="J24" s="374"/>
      <c r="K24" s="374"/>
      <c r="L24" s="374"/>
      <c r="M24" s="374"/>
      <c r="N24" s="374"/>
      <c r="O24" s="374"/>
      <c r="P24" s="374"/>
      <c r="Q24" s="374"/>
      <c r="R24" s="374"/>
      <c r="S24" s="376"/>
      <c r="T24" s="401" t="str">
        <f t="shared" si="1"/>
        <v/>
      </c>
      <c r="U24" s="402"/>
      <c r="V24" s="402"/>
      <c r="W24" s="402"/>
      <c r="X24" s="401" t="str">
        <f>IF(T24&lt;&gt;"",ROUND(T24/COUNTA(Anagrafica!$B$89:$C$93),3),"")</f>
        <v/>
      </c>
      <c r="Y24" s="402"/>
      <c r="Z24" s="402"/>
      <c r="AA24" s="403"/>
      <c r="AB24" s="401" t="str">
        <f t="shared" si="2"/>
        <v/>
      </c>
      <c r="AC24" s="402"/>
      <c r="AD24" s="402"/>
      <c r="AE24" s="403"/>
      <c r="AF24" s="96"/>
      <c r="AG24" s="96"/>
      <c r="AH24" s="97"/>
      <c r="AI24" s="86" t="str">
        <f t="shared" si="0"/>
        <v/>
      </c>
    </row>
    <row r="25" spans="1:35" ht="16.5" x14ac:dyDescent="0.3">
      <c r="A25" s="62" t="str">
        <f>IF($AI$8&lt;&gt;"",IF(Anagrafica!A112&lt;&gt;"",Anagrafica!A112,""),"")</f>
        <v/>
      </c>
      <c r="B25" s="374" t="str">
        <f>IF(A25&lt;&gt;"",IF(Anagrafica!B112&lt;&gt;"",Anagrafica!B112,""),"")</f>
        <v/>
      </c>
      <c r="C25" s="374"/>
      <c r="D25" s="374"/>
      <c r="E25" s="374"/>
      <c r="F25" s="374"/>
      <c r="G25" s="374"/>
      <c r="H25" s="374"/>
      <c r="I25" s="374"/>
      <c r="J25" s="374"/>
      <c r="K25" s="374"/>
      <c r="L25" s="374"/>
      <c r="M25" s="374"/>
      <c r="N25" s="374"/>
      <c r="O25" s="374"/>
      <c r="P25" s="374"/>
      <c r="Q25" s="374"/>
      <c r="R25" s="374"/>
      <c r="S25" s="376"/>
      <c r="T25" s="401" t="str">
        <f t="shared" si="1"/>
        <v/>
      </c>
      <c r="U25" s="402"/>
      <c r="V25" s="402"/>
      <c r="W25" s="402"/>
      <c r="X25" s="401" t="str">
        <f>IF(T25&lt;&gt;"",ROUND(T25/COUNTA(Anagrafica!$B$89:$C$93),3),"")</f>
        <v/>
      </c>
      <c r="Y25" s="402"/>
      <c r="Z25" s="402"/>
      <c r="AA25" s="403"/>
      <c r="AB25" s="401" t="str">
        <f t="shared" si="2"/>
        <v/>
      </c>
      <c r="AC25" s="402"/>
      <c r="AD25" s="402"/>
      <c r="AE25" s="403"/>
      <c r="AF25" s="96"/>
      <c r="AG25" s="96"/>
      <c r="AH25" s="97"/>
      <c r="AI25" s="86" t="str">
        <f t="shared" si="0"/>
        <v/>
      </c>
    </row>
    <row r="26" spans="1:35" ht="16.5" x14ac:dyDescent="0.3">
      <c r="A26" s="63" t="str">
        <f>IF($AI$8&lt;&gt;"",IF(Anagrafica!A113&lt;&gt;"",Anagrafica!A113,""),"")</f>
        <v/>
      </c>
      <c r="B26" s="379" t="str">
        <f>IF(A26&lt;&gt;"",IF(Anagrafica!B113&lt;&gt;"",Anagrafica!B113,""),"")</f>
        <v/>
      </c>
      <c r="C26" s="379"/>
      <c r="D26" s="379"/>
      <c r="E26" s="379"/>
      <c r="F26" s="379"/>
      <c r="G26" s="379"/>
      <c r="H26" s="379"/>
      <c r="I26" s="379"/>
      <c r="J26" s="379"/>
      <c r="K26" s="379"/>
      <c r="L26" s="379"/>
      <c r="M26" s="379"/>
      <c r="N26" s="379"/>
      <c r="O26" s="379"/>
      <c r="P26" s="379"/>
      <c r="Q26" s="379"/>
      <c r="R26" s="379"/>
      <c r="S26" s="380"/>
      <c r="T26" s="407" t="str">
        <f t="shared" si="1"/>
        <v/>
      </c>
      <c r="U26" s="408"/>
      <c r="V26" s="408"/>
      <c r="W26" s="408"/>
      <c r="X26" s="404" t="str">
        <f>IF(T26&lt;&gt;"",ROUND(T26/COUNTA(Anagrafica!$B$89:$C$93),3),"")</f>
        <v/>
      </c>
      <c r="Y26" s="405"/>
      <c r="Z26" s="405"/>
      <c r="AA26" s="406"/>
      <c r="AB26" s="404" t="str">
        <f t="shared" si="2"/>
        <v/>
      </c>
      <c r="AC26" s="405"/>
      <c r="AD26" s="405"/>
      <c r="AE26" s="406"/>
      <c r="AF26" s="96"/>
      <c r="AG26" s="96"/>
      <c r="AH26" s="97"/>
      <c r="AI26" s="87" t="str">
        <f t="shared" si="0"/>
        <v/>
      </c>
    </row>
    <row r="27" spans="1:35" x14ac:dyDescent="0.2">
      <c r="A27" s="42"/>
      <c r="B27" s="42"/>
      <c r="C27" s="9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378"/>
      <c r="Q27" s="378"/>
      <c r="R27" s="378"/>
      <c r="S27" s="378"/>
      <c r="T27" s="400"/>
      <c r="U27" s="400"/>
      <c r="V27" s="400"/>
      <c r="W27" s="400"/>
      <c r="X27" s="42"/>
      <c r="Y27" s="42"/>
      <c r="Z27" s="42"/>
      <c r="AA27" s="42"/>
      <c r="AB27" s="26"/>
      <c r="AC27" s="26"/>
      <c r="AD27" s="26"/>
      <c r="AE27" s="26"/>
      <c r="AF27" s="104"/>
      <c r="AG27" s="104"/>
      <c r="AH27" s="103"/>
      <c r="AI27" s="42"/>
    </row>
    <row r="29" spans="1:35" ht="18.75" x14ac:dyDescent="0.3">
      <c r="A29" s="19" t="str">
        <f>IF(Anagrafica!A89&lt;&gt;"",Anagrafica!A89&amp;" - "&amp;Anagrafica!B89,"")</f>
        <v>1 - Commissario 1</v>
      </c>
      <c r="B29" s="20"/>
      <c r="D29" s="1"/>
    </row>
    <row r="30" spans="1:35" s="5" customFormat="1" ht="13.5" customHeight="1" x14ac:dyDescent="0.2">
      <c r="A30" s="4" t="s">
        <v>10</v>
      </c>
      <c r="C30" s="60" t="str">
        <f>$A$13</f>
        <v/>
      </c>
      <c r="E30" s="60" t="str">
        <f>+$A$14</f>
        <v/>
      </c>
      <c r="G30" s="60" t="str">
        <f>+$A$15</f>
        <v/>
      </c>
      <c r="I30" s="60" t="str">
        <f>+$A$16</f>
        <v/>
      </c>
      <c r="K30" s="60" t="str">
        <f>+$A$17</f>
        <v/>
      </c>
      <c r="M30" s="60" t="str">
        <f>+$A$18</f>
        <v/>
      </c>
      <c r="O30" s="60" t="str">
        <f>+$A$19</f>
        <v/>
      </c>
      <c r="Q30" s="60" t="str">
        <f>+$A$20</f>
        <v/>
      </c>
      <c r="S30" s="60" t="str">
        <f>+$A$21</f>
        <v/>
      </c>
      <c r="U30" s="60" t="str">
        <f>+$A$22</f>
        <v/>
      </c>
      <c r="W30" s="60" t="str">
        <f>+$A$23</f>
        <v/>
      </c>
      <c r="Y30" s="60" t="str">
        <f>+$A$24</f>
        <v/>
      </c>
      <c r="AA30" s="60" t="str">
        <f>+$A$25</f>
        <v/>
      </c>
      <c r="AC30" s="60" t="str">
        <f>+$A$26</f>
        <v/>
      </c>
      <c r="AE30" s="26"/>
      <c r="AG30" s="4" t="s">
        <v>10</v>
      </c>
      <c r="AH30" s="5" t="s">
        <v>1</v>
      </c>
      <c r="AI30" s="5" t="s">
        <v>0</v>
      </c>
    </row>
    <row r="31" spans="1:35" ht="13.5" x14ac:dyDescent="0.25">
      <c r="A31" s="59" t="str">
        <f>+$A$12</f>
        <v/>
      </c>
      <c r="B31" s="22"/>
      <c r="C31" s="23"/>
      <c r="D31" s="22"/>
      <c r="E31" s="23"/>
      <c r="F31" s="22"/>
      <c r="G31" s="23"/>
      <c r="H31" s="22"/>
      <c r="I31" s="23"/>
      <c r="J31" s="22"/>
      <c r="K31" s="23"/>
      <c r="L31" s="22"/>
      <c r="M31" s="23"/>
      <c r="N31" s="22"/>
      <c r="O31" s="23"/>
      <c r="P31" s="22"/>
      <c r="Q31" s="23"/>
      <c r="R31" s="22"/>
      <c r="S31" s="23"/>
      <c r="T31" s="22"/>
      <c r="U31" s="23"/>
      <c r="V31" s="22"/>
      <c r="W31" s="23"/>
      <c r="X31" s="22"/>
      <c r="Y31" s="23"/>
      <c r="Z31" s="22"/>
      <c r="AA31" s="23"/>
      <c r="AB31" s="22"/>
      <c r="AC31" s="23"/>
      <c r="AE31" s="29" t="str">
        <f t="shared" ref="AE31:AE44" si="3">IF(OR(A31="",AND(A31&lt;&gt;"",A32="")),"",SUM(B31,D31,F31,H31,J31,L31,N31,P31,R31,T31,V31,X31,Z31,AB31))</f>
        <v/>
      </c>
      <c r="AG31" s="6" t="str">
        <f>+$A$12</f>
        <v/>
      </c>
      <c r="AH31" s="6" t="str">
        <f>IF(A31&lt;&gt;"",AE31,"")</f>
        <v/>
      </c>
      <c r="AI31" s="105" t="str">
        <f>IF(AH31="","",IF(AH31&gt;0,ROUND(AH31/LARGE(AH31:AH45,1),3),0))</f>
        <v/>
      </c>
    </row>
    <row r="32" spans="1:35" ht="13.5" x14ac:dyDescent="0.25">
      <c r="A32" s="59" t="str">
        <f>+$A$13</f>
        <v/>
      </c>
      <c r="B32" s="24"/>
      <c r="C32" s="24"/>
      <c r="D32" s="22"/>
      <c r="E32" s="23"/>
      <c r="F32" s="22"/>
      <c r="G32" s="23"/>
      <c r="H32" s="22"/>
      <c r="I32" s="23"/>
      <c r="J32" s="22"/>
      <c r="K32" s="23"/>
      <c r="L32" s="22"/>
      <c r="M32" s="23"/>
      <c r="N32" s="22"/>
      <c r="O32" s="23"/>
      <c r="P32" s="22"/>
      <c r="Q32" s="23"/>
      <c r="R32" s="22"/>
      <c r="S32" s="23"/>
      <c r="T32" s="22"/>
      <c r="U32" s="23"/>
      <c r="V32" s="22"/>
      <c r="W32" s="23"/>
      <c r="X32" s="22"/>
      <c r="Y32" s="23"/>
      <c r="Z32" s="22"/>
      <c r="AA32" s="23"/>
      <c r="AB32" s="22"/>
      <c r="AC32" s="23"/>
      <c r="AE32" s="29" t="str">
        <f t="shared" si="3"/>
        <v/>
      </c>
      <c r="AG32" s="7" t="str">
        <f>+$A$13</f>
        <v/>
      </c>
      <c r="AH32" s="7" t="str">
        <f>IF(A32&lt;&gt;"",IF(AE32&lt;&gt;"",AE32,0)+IF(C46&lt;&gt;"",C46,0),"")</f>
        <v/>
      </c>
      <c r="AI32" s="106" t="str">
        <f>IF(AH32="","",IF(AH32&gt;0,ROUND(AH32/LARGE(AH31:AH45,1),3),0))</f>
        <v/>
      </c>
    </row>
    <row r="33" spans="1:35" ht="13.5" x14ac:dyDescent="0.25">
      <c r="A33" s="59" t="str">
        <f>+$A$14</f>
        <v/>
      </c>
      <c r="B33" s="24"/>
      <c r="C33" s="24"/>
      <c r="D33" s="24"/>
      <c r="E33" s="24"/>
      <c r="F33" s="22"/>
      <c r="G33" s="23"/>
      <c r="H33" s="22"/>
      <c r="I33" s="23"/>
      <c r="J33" s="22"/>
      <c r="K33" s="23"/>
      <c r="L33" s="22"/>
      <c r="M33" s="23"/>
      <c r="N33" s="22"/>
      <c r="O33" s="23"/>
      <c r="P33" s="22"/>
      <c r="Q33" s="23"/>
      <c r="R33" s="22"/>
      <c r="S33" s="23"/>
      <c r="T33" s="22"/>
      <c r="U33" s="23"/>
      <c r="V33" s="22"/>
      <c r="W33" s="23"/>
      <c r="X33" s="22"/>
      <c r="Y33" s="23"/>
      <c r="Z33" s="22"/>
      <c r="AA33" s="23"/>
      <c r="AB33" s="22"/>
      <c r="AC33" s="23"/>
      <c r="AE33" s="29" t="str">
        <f t="shared" si="3"/>
        <v/>
      </c>
      <c r="AG33" s="7" t="str">
        <f>+$A$14</f>
        <v/>
      </c>
      <c r="AH33" s="7" t="str">
        <f>IF(A33&lt;&gt;"",IF(AE33&lt;&gt;"",AE33,0)+IF(E46&lt;&gt;"",E46,0),"")</f>
        <v/>
      </c>
      <c r="AI33" s="106" t="str">
        <f>IF(AH33="","",IF(AH33&gt;0,ROUND(AH33/LARGE(AH31:AH45,1),3),0))</f>
        <v/>
      </c>
    </row>
    <row r="34" spans="1:35" ht="13.5" x14ac:dyDescent="0.25">
      <c r="A34" s="59" t="str">
        <f>+$A$15</f>
        <v/>
      </c>
      <c r="B34" s="24"/>
      <c r="C34" s="24"/>
      <c r="D34" s="24"/>
      <c r="E34" s="24"/>
      <c r="F34" s="24"/>
      <c r="G34" s="24"/>
      <c r="H34" s="22"/>
      <c r="I34" s="23"/>
      <c r="J34" s="22"/>
      <c r="K34" s="23"/>
      <c r="L34" s="22"/>
      <c r="M34" s="23"/>
      <c r="N34" s="22"/>
      <c r="O34" s="23"/>
      <c r="P34" s="22"/>
      <c r="Q34" s="23"/>
      <c r="R34" s="22"/>
      <c r="S34" s="23"/>
      <c r="T34" s="22"/>
      <c r="U34" s="23"/>
      <c r="V34" s="22"/>
      <c r="W34" s="23"/>
      <c r="X34" s="22"/>
      <c r="Y34" s="23"/>
      <c r="Z34" s="22"/>
      <c r="AA34" s="23"/>
      <c r="AB34" s="22"/>
      <c r="AC34" s="23"/>
      <c r="AE34" s="29" t="str">
        <f t="shared" si="3"/>
        <v/>
      </c>
      <c r="AG34" s="7" t="str">
        <f>+$A$15</f>
        <v/>
      </c>
      <c r="AH34" s="7" t="str">
        <f>IF(A34&lt;&gt;"",IF(AE34&lt;&gt;"",AE34,0)+IF(G46&lt;&gt;"",G46,0),"")</f>
        <v/>
      </c>
      <c r="AI34" s="106" t="str">
        <f>IF(AH34="","",IF(AH34&gt;0,ROUND(AH34/LARGE(AH31:AH45,1),3),0))</f>
        <v/>
      </c>
    </row>
    <row r="35" spans="1:35" ht="13.5" x14ac:dyDescent="0.25">
      <c r="A35" s="59" t="str">
        <f>+$A$16</f>
        <v/>
      </c>
      <c r="B35" s="24"/>
      <c r="C35" s="24"/>
      <c r="D35" s="24"/>
      <c r="E35" s="24"/>
      <c r="F35" s="24"/>
      <c r="G35" s="24"/>
      <c r="H35" s="24"/>
      <c r="I35" s="24"/>
      <c r="J35" s="22"/>
      <c r="K35" s="23"/>
      <c r="L35" s="22"/>
      <c r="M35" s="23"/>
      <c r="N35" s="22"/>
      <c r="O35" s="23"/>
      <c r="P35" s="22"/>
      <c r="Q35" s="23"/>
      <c r="R35" s="22"/>
      <c r="S35" s="23"/>
      <c r="T35" s="22"/>
      <c r="U35" s="23"/>
      <c r="V35" s="22"/>
      <c r="W35" s="23"/>
      <c r="X35" s="22"/>
      <c r="Y35" s="23"/>
      <c r="Z35" s="22"/>
      <c r="AA35" s="23"/>
      <c r="AB35" s="22"/>
      <c r="AC35" s="23"/>
      <c r="AE35" s="29" t="str">
        <f t="shared" si="3"/>
        <v/>
      </c>
      <c r="AG35" s="7" t="str">
        <f>+$A$16</f>
        <v/>
      </c>
      <c r="AH35" s="7" t="str">
        <f>IF(A35&lt;&gt;"",IF(AE35&lt;&gt;"",AE35,0)+IF(I46&lt;&gt;"",I46,0),"")</f>
        <v/>
      </c>
      <c r="AI35" s="106" t="str">
        <f>IF(AH35="","",IF(AH35&gt;0,ROUND(AH35/LARGE(AH31:AH45,1),3),0))</f>
        <v/>
      </c>
    </row>
    <row r="36" spans="1:35" ht="13.5" x14ac:dyDescent="0.25">
      <c r="A36" s="59" t="str">
        <f>+$A$17</f>
        <v/>
      </c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2"/>
      <c r="M36" s="23"/>
      <c r="N36" s="22"/>
      <c r="O36" s="23"/>
      <c r="P36" s="22"/>
      <c r="Q36" s="23"/>
      <c r="R36" s="22"/>
      <c r="S36" s="23"/>
      <c r="T36" s="22"/>
      <c r="U36" s="23"/>
      <c r="V36" s="22"/>
      <c r="W36" s="23"/>
      <c r="X36" s="22"/>
      <c r="Y36" s="23"/>
      <c r="Z36" s="22"/>
      <c r="AA36" s="23"/>
      <c r="AB36" s="22"/>
      <c r="AC36" s="23"/>
      <c r="AE36" s="29" t="str">
        <f t="shared" si="3"/>
        <v/>
      </c>
      <c r="AG36" s="7" t="str">
        <f>+$A$17</f>
        <v/>
      </c>
      <c r="AH36" s="7" t="str">
        <f>IF(A36&lt;&gt;"",IF(AE36&lt;&gt;"",AE36,0)+IF(K46&lt;&gt;"",K46,0),"")</f>
        <v/>
      </c>
      <c r="AI36" s="106" t="str">
        <f>IF(AH36="","",IF(AH36&gt;0,ROUND(AH36/LARGE(AH31:AH45,1),3),0))</f>
        <v/>
      </c>
    </row>
    <row r="37" spans="1:35" ht="13.5" x14ac:dyDescent="0.25">
      <c r="A37" s="59" t="str">
        <f>+$A$18</f>
        <v/>
      </c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2"/>
      <c r="O37" s="23"/>
      <c r="P37" s="22"/>
      <c r="Q37" s="23"/>
      <c r="R37" s="22"/>
      <c r="S37" s="23"/>
      <c r="T37" s="22"/>
      <c r="U37" s="23"/>
      <c r="V37" s="22"/>
      <c r="W37" s="23"/>
      <c r="X37" s="22"/>
      <c r="Y37" s="23"/>
      <c r="Z37" s="22"/>
      <c r="AA37" s="23"/>
      <c r="AB37" s="22"/>
      <c r="AC37" s="23"/>
      <c r="AE37" s="29" t="str">
        <f t="shared" si="3"/>
        <v/>
      </c>
      <c r="AG37" s="7" t="str">
        <f>+$A$18</f>
        <v/>
      </c>
      <c r="AH37" s="7" t="str">
        <f>IF(A37&lt;&gt;"",IF(AE37&lt;&gt;"",AE37,0)+IF(M46&lt;&gt;"",M46,0),"")</f>
        <v/>
      </c>
      <c r="AI37" s="106" t="str">
        <f>IF(AH37="","",IF(AH37&gt;0,ROUND(AH37/LARGE(AH31:AH45,1),3),0))</f>
        <v/>
      </c>
    </row>
    <row r="38" spans="1:35" ht="13.5" x14ac:dyDescent="0.25">
      <c r="A38" s="59" t="str">
        <f>+$A$19</f>
        <v/>
      </c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2"/>
      <c r="Q38" s="23"/>
      <c r="R38" s="22"/>
      <c r="S38" s="23"/>
      <c r="T38" s="22"/>
      <c r="U38" s="23"/>
      <c r="V38" s="22"/>
      <c r="W38" s="23"/>
      <c r="X38" s="22"/>
      <c r="Y38" s="23"/>
      <c r="Z38" s="22"/>
      <c r="AA38" s="23"/>
      <c r="AB38" s="22"/>
      <c r="AC38" s="23"/>
      <c r="AE38" s="29" t="str">
        <f t="shared" si="3"/>
        <v/>
      </c>
      <c r="AG38" s="7" t="str">
        <f>+$A$19</f>
        <v/>
      </c>
      <c r="AH38" s="7" t="str">
        <f>IF(A38&lt;&gt;"",IF(AE38&lt;&gt;"",AE38,0)+IF(O46&lt;&gt;"",O46,0),"")</f>
        <v/>
      </c>
      <c r="AI38" s="106" t="str">
        <f>IF(AH38="","",IF(AH38&gt;0,ROUND(AH38/LARGE(AH31:AH45,1),3),0))</f>
        <v/>
      </c>
    </row>
    <row r="39" spans="1:35" ht="13.5" x14ac:dyDescent="0.25">
      <c r="A39" s="59" t="str">
        <f>+$A$20</f>
        <v/>
      </c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2"/>
      <c r="S39" s="23"/>
      <c r="T39" s="22"/>
      <c r="U39" s="23"/>
      <c r="V39" s="22"/>
      <c r="W39" s="23"/>
      <c r="X39" s="22"/>
      <c r="Y39" s="23"/>
      <c r="Z39" s="22"/>
      <c r="AA39" s="23"/>
      <c r="AB39" s="22"/>
      <c r="AC39" s="23"/>
      <c r="AE39" s="29" t="str">
        <f t="shared" si="3"/>
        <v/>
      </c>
      <c r="AG39" s="7" t="str">
        <f>+$A$20</f>
        <v/>
      </c>
      <c r="AH39" s="7" t="str">
        <f>IF(A39&lt;&gt;"",IF(AE39&lt;&gt;"",AE39,0)+IF(Q46&lt;&gt;"",Q46,0),"")</f>
        <v/>
      </c>
      <c r="AI39" s="106" t="str">
        <f>IF(AH39="","",IF(AH39&gt;0,ROUND(AH39/LARGE(AH31:AH45,1),3),0))</f>
        <v/>
      </c>
    </row>
    <row r="40" spans="1:35" ht="13.5" x14ac:dyDescent="0.25">
      <c r="A40" s="59" t="str">
        <f>+$A$21</f>
        <v/>
      </c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2"/>
      <c r="U40" s="23"/>
      <c r="V40" s="22"/>
      <c r="W40" s="23"/>
      <c r="X40" s="22"/>
      <c r="Y40" s="23"/>
      <c r="Z40" s="22"/>
      <c r="AA40" s="23"/>
      <c r="AB40" s="22"/>
      <c r="AC40" s="23"/>
      <c r="AE40" s="29" t="str">
        <f t="shared" si="3"/>
        <v/>
      </c>
      <c r="AG40" s="7" t="str">
        <f>+$A$21</f>
        <v/>
      </c>
      <c r="AH40" s="7" t="str">
        <f>IF(A40&lt;&gt;"",IF(AE40&lt;&gt;"",AE40,0)+IF(S46&lt;&gt;"",S46,0),"")</f>
        <v/>
      </c>
      <c r="AI40" s="106" t="str">
        <f>IF(AH40="","",IF(AH40&gt;0,ROUND(AH40/LARGE(AH31:AH45,1),3),0))</f>
        <v/>
      </c>
    </row>
    <row r="41" spans="1:35" ht="13.5" x14ac:dyDescent="0.25">
      <c r="A41" s="59" t="str">
        <f>+$A$22</f>
        <v/>
      </c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2"/>
      <c r="W41" s="23"/>
      <c r="X41" s="22"/>
      <c r="Y41" s="23"/>
      <c r="Z41" s="22"/>
      <c r="AA41" s="23"/>
      <c r="AB41" s="22"/>
      <c r="AC41" s="23"/>
      <c r="AE41" s="29" t="str">
        <f t="shared" si="3"/>
        <v/>
      </c>
      <c r="AG41" s="7" t="str">
        <f>+$A$22</f>
        <v/>
      </c>
      <c r="AH41" s="7" t="str">
        <f>IF(A41&lt;&gt;"",IF(AE41&lt;&gt;"",AE41,0)+IF(U46&lt;&gt;"",U46,0),"")</f>
        <v/>
      </c>
      <c r="AI41" s="106" t="str">
        <f>IF(AH41="","",IF(AH41&gt;0,ROUND(AH41/LARGE(AH31:AH45,1),3),0))</f>
        <v/>
      </c>
    </row>
    <row r="42" spans="1:35" ht="13.5" x14ac:dyDescent="0.25">
      <c r="A42" s="59" t="str">
        <f>+$A$23</f>
        <v/>
      </c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2"/>
      <c r="Y42" s="23"/>
      <c r="Z42" s="22"/>
      <c r="AA42" s="23"/>
      <c r="AB42" s="22"/>
      <c r="AC42" s="23"/>
      <c r="AE42" s="29" t="str">
        <f t="shared" si="3"/>
        <v/>
      </c>
      <c r="AG42" s="7" t="str">
        <f>+$A$23</f>
        <v/>
      </c>
      <c r="AH42" s="7" t="str">
        <f>IF(A42&lt;&gt;"",IF(AE42&lt;&gt;"",AE42,0)+IF(W46&lt;&gt;"",W46,0),"")</f>
        <v/>
      </c>
      <c r="AI42" s="106" t="str">
        <f>IF(AH42="","",IF(AH42&gt;0,ROUND(AH42/LARGE(AH31:AH45,1),3),0))</f>
        <v/>
      </c>
    </row>
    <row r="43" spans="1:35" ht="13.5" x14ac:dyDescent="0.25">
      <c r="A43" s="59" t="str">
        <f>+$A$24</f>
        <v/>
      </c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2"/>
      <c r="AA43" s="23"/>
      <c r="AB43" s="22"/>
      <c r="AC43" s="23"/>
      <c r="AE43" s="29" t="str">
        <f t="shared" si="3"/>
        <v/>
      </c>
      <c r="AG43" s="7" t="str">
        <f>+$A$24</f>
        <v/>
      </c>
      <c r="AH43" s="7" t="str">
        <f>IF(A43&lt;&gt;"",IF(AE43&lt;&gt;"",AE43,0)+IF(Y46&lt;&gt;"",Y46,0),"")</f>
        <v/>
      </c>
      <c r="AI43" s="106" t="str">
        <f>IF(AH43="","",IF(AH43&gt;0,ROUND(AH43/LARGE(AH31:AH45,1),3),0))</f>
        <v/>
      </c>
    </row>
    <row r="44" spans="1:35" ht="13.5" x14ac:dyDescent="0.25">
      <c r="A44" s="59" t="str">
        <f>+$A$25</f>
        <v/>
      </c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2"/>
      <c r="AC44" s="23"/>
      <c r="AE44" s="29" t="str">
        <f t="shared" si="3"/>
        <v/>
      </c>
      <c r="AG44" s="7" t="str">
        <f>+$A$25</f>
        <v/>
      </c>
      <c r="AH44" s="7" t="str">
        <f>IF(A44&lt;&gt;"",IF(AE44&lt;&gt;"",AE44,0)+IF(AA46&lt;&gt;"",AA46,0),"")</f>
        <v/>
      </c>
      <c r="AI44" s="106" t="str">
        <f>IF(AH44="","",IF(AH44&gt;0,ROUND(AH44/LARGE(AH31:AH45,1),3),0))</f>
        <v/>
      </c>
    </row>
    <row r="45" spans="1:35" x14ac:dyDescent="0.2">
      <c r="A45" s="59" t="str">
        <f>+$A$26</f>
        <v/>
      </c>
      <c r="C45" s="3"/>
      <c r="AE45" s="26"/>
      <c r="AG45" s="40" t="str">
        <f>+$A$26</f>
        <v/>
      </c>
      <c r="AH45" s="40" t="str">
        <f>IF(A45&lt;&gt;"",IF(AE45&lt;&gt;"",AE45,0)+IF(AC46&lt;&gt;"",AC46,0),"")</f>
        <v/>
      </c>
      <c r="AI45" s="107" t="str">
        <f>IF(AH45="","",IF(AH45&gt;0,ROUND(AH45/LARGE(AH31:AH45,1),3),0))</f>
        <v/>
      </c>
    </row>
    <row r="46" spans="1:35" s="26" customFormat="1" x14ac:dyDescent="0.2">
      <c r="C46" s="27" t="str">
        <f>IF(C30="","",SUM(C31:C44))</f>
        <v/>
      </c>
      <c r="E46" s="27" t="str">
        <f>IF(E30="","",SUM(E31:E44))</f>
        <v/>
      </c>
      <c r="G46" s="27" t="str">
        <f>IF(G30="","",SUM(G31:G44))</f>
        <v/>
      </c>
      <c r="I46" s="27" t="str">
        <f>IF(I30="","",SUM(I31:I44))</f>
        <v/>
      </c>
      <c r="K46" s="27" t="str">
        <f>IF(K30="","",SUM(K31:K44))</f>
        <v/>
      </c>
      <c r="M46" s="27" t="str">
        <f>IF(M30="","",SUM(M31:M44))</f>
        <v/>
      </c>
      <c r="O46" s="27" t="str">
        <f>IF(O30="","",SUM(O31:O44))</f>
        <v/>
      </c>
      <c r="Q46" s="27" t="str">
        <f>IF(Q30="","",SUM(Q31:Q44))</f>
        <v/>
      </c>
      <c r="S46" s="27" t="str">
        <f>IF(S30="","",SUM(S31:S44))</f>
        <v/>
      </c>
      <c r="U46" s="27" t="str">
        <f>IF(U30="","",SUM(U31:U44))</f>
        <v/>
      </c>
      <c r="W46" s="27" t="str">
        <f>IF(W30="","",SUM(W31:W44))</f>
        <v/>
      </c>
      <c r="X46" s="27"/>
      <c r="Y46" s="27" t="str">
        <f>IF(Y30="","",SUM(Y31:Y44))</f>
        <v/>
      </c>
      <c r="AA46" s="27" t="str">
        <f>IF(AA30="","",SUM(AA31:AA44))</f>
        <v/>
      </c>
      <c r="AC46" s="27" t="str">
        <f>IF(AC30="","",SUM(AC31:AC44))</f>
        <v/>
      </c>
      <c r="AG46" s="41"/>
      <c r="AH46" s="93"/>
      <c r="AI46" s="41"/>
    </row>
    <row r="47" spans="1:35" ht="24" customHeight="1" x14ac:dyDescent="0.2">
      <c r="AC47" s="8" t="str">
        <f>"Firma ("&amp;Anagrafica!B89&amp;")"</f>
        <v>Firma (Commissario 1)</v>
      </c>
      <c r="AE47" s="88"/>
      <c r="AF47" s="88"/>
      <c r="AG47" s="89"/>
      <c r="AH47" s="88"/>
      <c r="AI47" s="88"/>
    </row>
    <row r="48" spans="1:35" ht="18.75" x14ac:dyDescent="0.3">
      <c r="A48" s="19" t="str">
        <f>IF(Anagrafica!A90&lt;&gt;"",Anagrafica!A90&amp;" - "&amp;Anagrafica!B90,"")</f>
        <v>2 - Commissario 2</v>
      </c>
      <c r="B48" s="20"/>
      <c r="D48" s="1"/>
      <c r="AE48" s="90"/>
      <c r="AF48" s="90"/>
      <c r="AG48" s="91"/>
      <c r="AH48" s="90"/>
      <c r="AI48" s="90"/>
    </row>
    <row r="49" spans="1:35" s="5" customFormat="1" ht="13.5" customHeight="1" x14ac:dyDescent="0.2">
      <c r="A49" s="4" t="s">
        <v>10</v>
      </c>
      <c r="C49" s="60" t="str">
        <f>$A$13</f>
        <v/>
      </c>
      <c r="E49" s="60" t="str">
        <f>+$A$14</f>
        <v/>
      </c>
      <c r="G49" s="60" t="str">
        <f>+$A$15</f>
        <v/>
      </c>
      <c r="I49" s="60" t="str">
        <f>+$A$16</f>
        <v/>
      </c>
      <c r="K49" s="60" t="str">
        <f>+$A$17</f>
        <v/>
      </c>
      <c r="M49" s="60" t="str">
        <f>+$A$18</f>
        <v/>
      </c>
      <c r="O49" s="60" t="str">
        <f>+$A$19</f>
        <v/>
      </c>
      <c r="Q49" s="60" t="str">
        <f>+$A$20</f>
        <v/>
      </c>
      <c r="S49" s="60" t="str">
        <f>+$A$21</f>
        <v/>
      </c>
      <c r="U49" s="60" t="str">
        <f>+$A$22</f>
        <v/>
      </c>
      <c r="W49" s="60" t="str">
        <f>+$A$23</f>
        <v/>
      </c>
      <c r="Y49" s="60" t="str">
        <f>+$A$24</f>
        <v/>
      </c>
      <c r="AA49" s="60" t="str">
        <f>+$A$25</f>
        <v/>
      </c>
      <c r="AC49" s="60" t="str">
        <f>+$A$26</f>
        <v/>
      </c>
      <c r="AE49" s="26"/>
      <c r="AG49" s="4" t="s">
        <v>10</v>
      </c>
      <c r="AH49" s="5" t="s">
        <v>1</v>
      </c>
      <c r="AI49" s="5" t="s">
        <v>0</v>
      </c>
    </row>
    <row r="50" spans="1:35" ht="13.5" x14ac:dyDescent="0.25">
      <c r="A50" s="59" t="str">
        <f>+$A$12</f>
        <v/>
      </c>
      <c r="B50" s="22"/>
      <c r="C50" s="23"/>
      <c r="D50" s="22"/>
      <c r="E50" s="23"/>
      <c r="F50" s="22"/>
      <c r="G50" s="23"/>
      <c r="H50" s="22"/>
      <c r="I50" s="23"/>
      <c r="J50" s="22"/>
      <c r="K50" s="23"/>
      <c r="L50" s="22"/>
      <c r="M50" s="23"/>
      <c r="N50" s="22"/>
      <c r="O50" s="23"/>
      <c r="P50" s="22"/>
      <c r="Q50" s="23"/>
      <c r="R50" s="22"/>
      <c r="S50" s="23"/>
      <c r="T50" s="22"/>
      <c r="U50" s="23"/>
      <c r="V50" s="22"/>
      <c r="W50" s="23"/>
      <c r="X50" s="22"/>
      <c r="Y50" s="23"/>
      <c r="Z50" s="22"/>
      <c r="AA50" s="23"/>
      <c r="AB50" s="22"/>
      <c r="AC50" s="23"/>
      <c r="AE50" s="29" t="str">
        <f t="shared" ref="AE50:AE63" si="4">IF(OR(A50="",AND(A50&lt;&gt;"",A51="")),"",SUM(B50,D50,F50,H50,J50,L50,N50,P50,R50,T50,V50,X50,Z50,AB50))</f>
        <v/>
      </c>
      <c r="AG50" s="6" t="str">
        <f>+$A$12</f>
        <v/>
      </c>
      <c r="AH50" s="6" t="str">
        <f>IF(A50&lt;&gt;"",AE50,"")</f>
        <v/>
      </c>
      <c r="AI50" s="105" t="str">
        <f>IF(AH50="","",IF(AH50&gt;0,ROUND(AH50/LARGE(AH50:AH64,1),3),0))</f>
        <v/>
      </c>
    </row>
    <row r="51" spans="1:35" ht="13.5" x14ac:dyDescent="0.25">
      <c r="A51" s="59" t="str">
        <f>+$A$13</f>
        <v/>
      </c>
      <c r="B51" s="24"/>
      <c r="C51" s="24"/>
      <c r="D51" s="22"/>
      <c r="E51" s="23"/>
      <c r="F51" s="22"/>
      <c r="G51" s="23"/>
      <c r="H51" s="22"/>
      <c r="I51" s="23"/>
      <c r="J51" s="22"/>
      <c r="K51" s="23"/>
      <c r="L51" s="22"/>
      <c r="M51" s="23"/>
      <c r="N51" s="22"/>
      <c r="O51" s="23"/>
      <c r="P51" s="22"/>
      <c r="Q51" s="23"/>
      <c r="R51" s="22"/>
      <c r="S51" s="23"/>
      <c r="T51" s="22"/>
      <c r="U51" s="23"/>
      <c r="V51" s="22"/>
      <c r="W51" s="23"/>
      <c r="X51" s="22"/>
      <c r="Y51" s="23"/>
      <c r="Z51" s="22"/>
      <c r="AA51" s="23"/>
      <c r="AB51" s="22"/>
      <c r="AC51" s="23"/>
      <c r="AE51" s="29" t="str">
        <f t="shared" si="4"/>
        <v/>
      </c>
      <c r="AG51" s="7" t="str">
        <f>+$A$13</f>
        <v/>
      </c>
      <c r="AH51" s="7" t="str">
        <f>IF(A51&lt;&gt;"",IF(AE51&lt;&gt;"",AE51,0)+IF(C65&lt;&gt;"",C65,0),"")</f>
        <v/>
      </c>
      <c r="AI51" s="106" t="str">
        <f>IF(AH51="","",IF(AH51&gt;0,ROUND(AH51/LARGE(AH50:AH64,1),3),0))</f>
        <v/>
      </c>
    </row>
    <row r="52" spans="1:35" ht="13.5" x14ac:dyDescent="0.25">
      <c r="A52" s="59" t="str">
        <f>+$A$14</f>
        <v/>
      </c>
      <c r="B52" s="24"/>
      <c r="C52" s="24"/>
      <c r="D52" s="24"/>
      <c r="E52" s="24"/>
      <c r="F52" s="22"/>
      <c r="G52" s="23"/>
      <c r="H52" s="22"/>
      <c r="I52" s="23"/>
      <c r="J52" s="22"/>
      <c r="K52" s="23"/>
      <c r="L52" s="22"/>
      <c r="M52" s="23"/>
      <c r="N52" s="22"/>
      <c r="O52" s="23"/>
      <c r="P52" s="22"/>
      <c r="Q52" s="23"/>
      <c r="R52" s="22"/>
      <c r="S52" s="23"/>
      <c r="T52" s="22"/>
      <c r="U52" s="23"/>
      <c r="V52" s="22"/>
      <c r="W52" s="23"/>
      <c r="X52" s="22"/>
      <c r="Y52" s="23"/>
      <c r="Z52" s="22"/>
      <c r="AA52" s="23"/>
      <c r="AB52" s="22"/>
      <c r="AC52" s="23"/>
      <c r="AE52" s="29" t="str">
        <f t="shared" si="4"/>
        <v/>
      </c>
      <c r="AG52" s="7" t="str">
        <f>+$A$14</f>
        <v/>
      </c>
      <c r="AH52" s="7" t="str">
        <f>IF(A52&lt;&gt;"",IF(AE52&lt;&gt;"",AE52,0)+IF(E65&lt;&gt;"",E65,0),"")</f>
        <v/>
      </c>
      <c r="AI52" s="106" t="str">
        <f>IF(AH52="","",IF(AH52&gt;0,ROUND(AH52/LARGE(AH50:AH64,1),3),0))</f>
        <v/>
      </c>
    </row>
    <row r="53" spans="1:35" ht="13.5" x14ac:dyDescent="0.25">
      <c r="A53" s="59" t="str">
        <f>+$A$15</f>
        <v/>
      </c>
      <c r="B53" s="24"/>
      <c r="C53" s="24"/>
      <c r="D53" s="24"/>
      <c r="E53" s="24"/>
      <c r="F53" s="24"/>
      <c r="G53" s="24"/>
      <c r="H53" s="22"/>
      <c r="I53" s="23"/>
      <c r="J53" s="22"/>
      <c r="K53" s="23"/>
      <c r="L53" s="22"/>
      <c r="M53" s="23"/>
      <c r="N53" s="22"/>
      <c r="O53" s="23"/>
      <c r="P53" s="22"/>
      <c r="Q53" s="23"/>
      <c r="R53" s="22"/>
      <c r="S53" s="23"/>
      <c r="T53" s="22"/>
      <c r="U53" s="23"/>
      <c r="V53" s="22"/>
      <c r="W53" s="23"/>
      <c r="X53" s="22"/>
      <c r="Y53" s="23"/>
      <c r="Z53" s="22"/>
      <c r="AA53" s="23"/>
      <c r="AB53" s="22"/>
      <c r="AC53" s="23"/>
      <c r="AE53" s="29" t="str">
        <f t="shared" si="4"/>
        <v/>
      </c>
      <c r="AG53" s="7" t="str">
        <f>+$A$15</f>
        <v/>
      </c>
      <c r="AH53" s="7" t="str">
        <f>IF(A53&lt;&gt;"",IF(AE53&lt;&gt;"",AE53,0)+IF(G65&lt;&gt;"",G65,0),"")</f>
        <v/>
      </c>
      <c r="AI53" s="106" t="str">
        <f>IF(AH53="","",IF(AH53&gt;0,ROUND(AH53/LARGE(AH50:AH64,1),3),0))</f>
        <v/>
      </c>
    </row>
    <row r="54" spans="1:35" ht="13.5" x14ac:dyDescent="0.25">
      <c r="A54" s="59" t="str">
        <f>+$A$16</f>
        <v/>
      </c>
      <c r="B54" s="24"/>
      <c r="C54" s="24"/>
      <c r="D54" s="24"/>
      <c r="E54" s="24"/>
      <c r="F54" s="24"/>
      <c r="G54" s="24"/>
      <c r="H54" s="24"/>
      <c r="I54" s="24"/>
      <c r="J54" s="22"/>
      <c r="K54" s="23"/>
      <c r="L54" s="22"/>
      <c r="M54" s="23"/>
      <c r="N54" s="22"/>
      <c r="O54" s="23"/>
      <c r="P54" s="22"/>
      <c r="Q54" s="23"/>
      <c r="R54" s="22"/>
      <c r="S54" s="23"/>
      <c r="T54" s="22"/>
      <c r="U54" s="23"/>
      <c r="V54" s="22"/>
      <c r="W54" s="23"/>
      <c r="X54" s="22"/>
      <c r="Y54" s="23"/>
      <c r="Z54" s="22"/>
      <c r="AA54" s="23"/>
      <c r="AB54" s="22"/>
      <c r="AC54" s="23"/>
      <c r="AE54" s="29" t="str">
        <f t="shared" si="4"/>
        <v/>
      </c>
      <c r="AG54" s="7" t="str">
        <f>+$A$16</f>
        <v/>
      </c>
      <c r="AH54" s="7" t="str">
        <f>IF(A54&lt;&gt;"",IF(AE54&lt;&gt;"",AE54,0)+IF(I65&lt;&gt;"",I65,0),"")</f>
        <v/>
      </c>
      <c r="AI54" s="106" t="str">
        <f>IF(AH54="","",IF(AH54&gt;0,ROUND(AH54/LARGE(AH50:AH64,1),3),0))</f>
        <v/>
      </c>
    </row>
    <row r="55" spans="1:35" ht="13.5" x14ac:dyDescent="0.25">
      <c r="A55" s="59" t="str">
        <f>+$A$17</f>
        <v/>
      </c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2"/>
      <c r="M55" s="23"/>
      <c r="N55" s="22"/>
      <c r="O55" s="23"/>
      <c r="P55" s="22"/>
      <c r="Q55" s="23"/>
      <c r="R55" s="22"/>
      <c r="S55" s="23"/>
      <c r="T55" s="22"/>
      <c r="U55" s="23"/>
      <c r="V55" s="22"/>
      <c r="W55" s="23"/>
      <c r="X55" s="22"/>
      <c r="Y55" s="23"/>
      <c r="Z55" s="22"/>
      <c r="AA55" s="23"/>
      <c r="AB55" s="22"/>
      <c r="AC55" s="23"/>
      <c r="AE55" s="29" t="str">
        <f t="shared" si="4"/>
        <v/>
      </c>
      <c r="AG55" s="7" t="str">
        <f>+$A$17</f>
        <v/>
      </c>
      <c r="AH55" s="7" t="str">
        <f>IF(A55&lt;&gt;"",IF(AE55&lt;&gt;"",AE55,0)+IF(K65&lt;&gt;"",K65,0),"")</f>
        <v/>
      </c>
      <c r="AI55" s="106" t="str">
        <f>IF(AH55="","",IF(AH55&gt;0,ROUND(AH55/LARGE(AH50:AH64,1),3),0))</f>
        <v/>
      </c>
    </row>
    <row r="56" spans="1:35" ht="13.5" x14ac:dyDescent="0.25">
      <c r="A56" s="59" t="str">
        <f>+$A$18</f>
        <v/>
      </c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2"/>
      <c r="O56" s="23"/>
      <c r="P56" s="22"/>
      <c r="Q56" s="23"/>
      <c r="R56" s="22"/>
      <c r="S56" s="23"/>
      <c r="T56" s="22"/>
      <c r="U56" s="23"/>
      <c r="V56" s="22"/>
      <c r="W56" s="23"/>
      <c r="X56" s="22"/>
      <c r="Y56" s="23"/>
      <c r="Z56" s="22"/>
      <c r="AA56" s="23"/>
      <c r="AB56" s="22"/>
      <c r="AC56" s="23"/>
      <c r="AE56" s="29" t="str">
        <f t="shared" si="4"/>
        <v/>
      </c>
      <c r="AG56" s="7" t="str">
        <f>+$A$18</f>
        <v/>
      </c>
      <c r="AH56" s="7" t="str">
        <f>IF(A56&lt;&gt;"",IF(AE56&lt;&gt;"",AE56,0)+IF(M65&lt;&gt;"",M65,0),"")</f>
        <v/>
      </c>
      <c r="AI56" s="106" t="str">
        <f>IF(AH56="","",IF(AH56&gt;0,ROUND(AH56/LARGE(AH50:AH64,1),3),0))</f>
        <v/>
      </c>
    </row>
    <row r="57" spans="1:35" ht="13.5" x14ac:dyDescent="0.25">
      <c r="A57" s="59" t="str">
        <f>+$A$19</f>
        <v/>
      </c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2"/>
      <c r="Q57" s="23"/>
      <c r="R57" s="22"/>
      <c r="S57" s="23"/>
      <c r="T57" s="22"/>
      <c r="U57" s="23"/>
      <c r="V57" s="22"/>
      <c r="W57" s="23"/>
      <c r="X57" s="22"/>
      <c r="Y57" s="23"/>
      <c r="Z57" s="22"/>
      <c r="AA57" s="23"/>
      <c r="AB57" s="22"/>
      <c r="AC57" s="23"/>
      <c r="AE57" s="29" t="str">
        <f t="shared" si="4"/>
        <v/>
      </c>
      <c r="AG57" s="7" t="str">
        <f>+$A$19</f>
        <v/>
      </c>
      <c r="AH57" s="7" t="str">
        <f>IF(A57&lt;&gt;"",IF(AE57&lt;&gt;"",AE57,0)+IF(O65&lt;&gt;"",O65,0),"")</f>
        <v/>
      </c>
      <c r="AI57" s="106" t="str">
        <f>IF(AH57="","",IF(AH57&gt;0,ROUND(AH57/LARGE(AH50:AH64,1),3),0))</f>
        <v/>
      </c>
    </row>
    <row r="58" spans="1:35" ht="13.5" x14ac:dyDescent="0.25">
      <c r="A58" s="59" t="str">
        <f>+$A$20</f>
        <v/>
      </c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2"/>
      <c r="S58" s="23"/>
      <c r="T58" s="22"/>
      <c r="U58" s="23"/>
      <c r="V58" s="22"/>
      <c r="W58" s="23"/>
      <c r="X58" s="22"/>
      <c r="Y58" s="23"/>
      <c r="Z58" s="22"/>
      <c r="AA58" s="23"/>
      <c r="AB58" s="22"/>
      <c r="AC58" s="23"/>
      <c r="AE58" s="29" t="str">
        <f t="shared" si="4"/>
        <v/>
      </c>
      <c r="AG58" s="7" t="str">
        <f>+$A$20</f>
        <v/>
      </c>
      <c r="AH58" s="7" t="str">
        <f>IF(A58&lt;&gt;"",IF(AE58&lt;&gt;"",AE58,0)+IF(Q65&lt;&gt;"",Q65,0),"")</f>
        <v/>
      </c>
      <c r="AI58" s="106" t="str">
        <f>IF(AH58="","",IF(AH58&gt;0,ROUND(AH58/LARGE(AH50:AH64,1),3),0))</f>
        <v/>
      </c>
    </row>
    <row r="59" spans="1:35" ht="13.5" x14ac:dyDescent="0.25">
      <c r="A59" s="59" t="str">
        <f>+$A$21</f>
        <v/>
      </c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2"/>
      <c r="U59" s="23"/>
      <c r="V59" s="22"/>
      <c r="W59" s="23"/>
      <c r="X59" s="22"/>
      <c r="Y59" s="23"/>
      <c r="Z59" s="22"/>
      <c r="AA59" s="23"/>
      <c r="AB59" s="22"/>
      <c r="AC59" s="23"/>
      <c r="AE59" s="29" t="str">
        <f t="shared" si="4"/>
        <v/>
      </c>
      <c r="AG59" s="7" t="str">
        <f>+$A$21</f>
        <v/>
      </c>
      <c r="AH59" s="7" t="str">
        <f>IF(A59&lt;&gt;"",IF(AE59&lt;&gt;"",AE59,0)+IF(S65&lt;&gt;"",S65,0),"")</f>
        <v/>
      </c>
      <c r="AI59" s="106" t="str">
        <f>IF(AH59="","",IF(AH59&gt;0,ROUND(AH59/LARGE(AH50:AH64,1),3),0))</f>
        <v/>
      </c>
    </row>
    <row r="60" spans="1:35" ht="13.5" x14ac:dyDescent="0.25">
      <c r="A60" s="59" t="str">
        <f>+$A$22</f>
        <v/>
      </c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2"/>
      <c r="W60" s="23"/>
      <c r="X60" s="22"/>
      <c r="Y60" s="23"/>
      <c r="Z60" s="22"/>
      <c r="AA60" s="23"/>
      <c r="AB60" s="22"/>
      <c r="AC60" s="23"/>
      <c r="AE60" s="29" t="str">
        <f t="shared" si="4"/>
        <v/>
      </c>
      <c r="AG60" s="7" t="str">
        <f>+$A$22</f>
        <v/>
      </c>
      <c r="AH60" s="7" t="str">
        <f>IF(A60&lt;&gt;"",IF(AE60&lt;&gt;"",AE60,0)+IF(U65&lt;&gt;"",U65,0),"")</f>
        <v/>
      </c>
      <c r="AI60" s="106" t="str">
        <f>IF(AH60="","",IF(AH60&gt;0,ROUND(AH60/LARGE(AH50:AH64,1),3),0))</f>
        <v/>
      </c>
    </row>
    <row r="61" spans="1:35" ht="13.5" x14ac:dyDescent="0.25">
      <c r="A61" s="59" t="str">
        <f>+$A$23</f>
        <v/>
      </c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2"/>
      <c r="Y61" s="23"/>
      <c r="Z61" s="22"/>
      <c r="AA61" s="23"/>
      <c r="AB61" s="22"/>
      <c r="AC61" s="23"/>
      <c r="AE61" s="29" t="str">
        <f t="shared" si="4"/>
        <v/>
      </c>
      <c r="AG61" s="7" t="str">
        <f>+$A$23</f>
        <v/>
      </c>
      <c r="AH61" s="7" t="str">
        <f>IF(A61&lt;&gt;"",IF(AE61&lt;&gt;"",AE61,0)+IF(W65&lt;&gt;"",W65,0),"")</f>
        <v/>
      </c>
      <c r="AI61" s="106" t="str">
        <f>IF(AH61="","",IF(AH61&gt;0,ROUND(AH61/LARGE(AH50:AH64,1),3),0))</f>
        <v/>
      </c>
    </row>
    <row r="62" spans="1:35" ht="13.5" x14ac:dyDescent="0.25">
      <c r="A62" s="59" t="str">
        <f>+$A$24</f>
        <v/>
      </c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2"/>
      <c r="AA62" s="23"/>
      <c r="AB62" s="22"/>
      <c r="AC62" s="23"/>
      <c r="AE62" s="29" t="str">
        <f t="shared" si="4"/>
        <v/>
      </c>
      <c r="AG62" s="7" t="str">
        <f>+$A$24</f>
        <v/>
      </c>
      <c r="AH62" s="7" t="str">
        <f>IF(A62&lt;&gt;"",IF(AE62&lt;&gt;"",AE62,0)+IF(Y65&lt;&gt;"",Y65,0),"")</f>
        <v/>
      </c>
      <c r="AI62" s="106" t="str">
        <f>IF(AH62="","",IF(AH62&gt;0,ROUND(AH62/LARGE(AH50:AH64,1),3),0))</f>
        <v/>
      </c>
    </row>
    <row r="63" spans="1:35" ht="13.5" x14ac:dyDescent="0.25">
      <c r="A63" s="59" t="str">
        <f>+$A$25</f>
        <v/>
      </c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2"/>
      <c r="AC63" s="23"/>
      <c r="AE63" s="29" t="str">
        <f t="shared" si="4"/>
        <v/>
      </c>
      <c r="AG63" s="7" t="str">
        <f>+$A$25</f>
        <v/>
      </c>
      <c r="AH63" s="7" t="str">
        <f>IF(A63&lt;&gt;"",IF(AE63&lt;&gt;"",AE63,0)+IF(AA65&lt;&gt;"",AA65,0),"")</f>
        <v/>
      </c>
      <c r="AI63" s="106" t="str">
        <f>IF(AH63="","",IF(AH63&gt;0,ROUND(AH63/LARGE(AH50:AH64,1),3),0))</f>
        <v/>
      </c>
    </row>
    <row r="64" spans="1:35" x14ac:dyDescent="0.2">
      <c r="A64" s="59" t="str">
        <f>+$A$26</f>
        <v/>
      </c>
      <c r="C64" s="3"/>
      <c r="AE64" s="26"/>
      <c r="AG64" s="40" t="str">
        <f>+$A$26</f>
        <v/>
      </c>
      <c r="AH64" s="40" t="str">
        <f>IF(A64&lt;&gt;"",IF(AE64&lt;&gt;"",AE64,0)+IF(AC65&lt;&gt;"",AC65,0),"")</f>
        <v/>
      </c>
      <c r="AI64" s="107" t="str">
        <f>IF(AH64="","",IF(AH64&gt;0,ROUND(AH64/LARGE(AH50:AH64,1),3),0))</f>
        <v/>
      </c>
    </row>
    <row r="65" spans="1:35" s="26" customFormat="1" x14ac:dyDescent="0.2">
      <c r="C65" s="27" t="str">
        <f>IF(C49="","",SUM(C50:C63))</f>
        <v/>
      </c>
      <c r="E65" s="27" t="str">
        <f>IF(E49="","",SUM(E50:E63))</f>
        <v/>
      </c>
      <c r="G65" s="27" t="str">
        <f>IF(G49="","",SUM(G50:G63))</f>
        <v/>
      </c>
      <c r="I65" s="27" t="str">
        <f>IF(I49="","",SUM(I50:I63))</f>
        <v/>
      </c>
      <c r="K65" s="27" t="str">
        <f>IF(K49="","",SUM(K50:K63))</f>
        <v/>
      </c>
      <c r="M65" s="27" t="str">
        <f>IF(M49="","",SUM(M50:M63))</f>
        <v/>
      </c>
      <c r="O65" s="27" t="str">
        <f>IF(O49="","",SUM(O50:O63))</f>
        <v/>
      </c>
      <c r="Q65" s="27" t="str">
        <f>IF(Q49="","",SUM(Q50:Q63))</f>
        <v/>
      </c>
      <c r="S65" s="27" t="str">
        <f>IF(S49="","",SUM(S50:S63))</f>
        <v/>
      </c>
      <c r="U65" s="27" t="str">
        <f>IF(U49="","",SUM(U50:U63))</f>
        <v/>
      </c>
      <c r="W65" s="27" t="str">
        <f>IF(W49="","",SUM(W50:W63))</f>
        <v/>
      </c>
      <c r="X65" s="27"/>
      <c r="Y65" s="27" t="str">
        <f>IF(Y49="","",SUM(Y50:Y63))</f>
        <v/>
      </c>
      <c r="AA65" s="27" t="str">
        <f>IF(AA49="","",SUM(AA50:AA63))</f>
        <v/>
      </c>
      <c r="AC65" s="27" t="str">
        <f>IF(AC49="","",SUM(AC50:AC63))</f>
        <v/>
      </c>
      <c r="AG65" s="41"/>
      <c r="AH65" s="93"/>
      <c r="AI65" s="41"/>
    </row>
    <row r="66" spans="1:35" ht="24" customHeight="1" x14ac:dyDescent="0.2">
      <c r="AC66" s="8" t="str">
        <f>"Firma ("&amp;Anagrafica!B90&amp;")"</f>
        <v>Firma (Commissario 2)</v>
      </c>
      <c r="AE66" s="88"/>
      <c r="AF66" s="88"/>
      <c r="AG66" s="89"/>
      <c r="AH66" s="88"/>
      <c r="AI66" s="88"/>
    </row>
    <row r="67" spans="1:35" ht="18.75" x14ac:dyDescent="0.3">
      <c r="A67" s="19" t="str">
        <f>IF(Anagrafica!A91&lt;&gt;"",Anagrafica!A91&amp;" - "&amp;Anagrafica!B91,"")</f>
        <v>3 - Commissario 3</v>
      </c>
      <c r="B67" s="20"/>
      <c r="D67" s="1"/>
    </row>
    <row r="68" spans="1:35" s="5" customFormat="1" ht="13.5" customHeight="1" x14ac:dyDescent="0.2">
      <c r="A68" s="4" t="s">
        <v>10</v>
      </c>
      <c r="C68" s="60" t="str">
        <f>$A$13</f>
        <v/>
      </c>
      <c r="E68" s="60" t="str">
        <f>+$A$14</f>
        <v/>
      </c>
      <c r="G68" s="60" t="str">
        <f>+$A$15</f>
        <v/>
      </c>
      <c r="I68" s="60" t="str">
        <f>+$A$16</f>
        <v/>
      </c>
      <c r="K68" s="60" t="str">
        <f>+$A$17</f>
        <v/>
      </c>
      <c r="M68" s="60" t="str">
        <f>+$A$18</f>
        <v/>
      </c>
      <c r="O68" s="60" t="str">
        <f>+$A$19</f>
        <v/>
      </c>
      <c r="Q68" s="60" t="str">
        <f>+$A$20</f>
        <v/>
      </c>
      <c r="S68" s="60" t="str">
        <f>+$A$21</f>
        <v/>
      </c>
      <c r="U68" s="60" t="str">
        <f>+$A$22</f>
        <v/>
      </c>
      <c r="W68" s="60" t="str">
        <f>+$A$23</f>
        <v/>
      </c>
      <c r="Y68" s="60" t="str">
        <f>+$A$24</f>
        <v/>
      </c>
      <c r="AA68" s="60" t="str">
        <f>+$A$25</f>
        <v/>
      </c>
      <c r="AC68" s="60" t="str">
        <f>+$A$26</f>
        <v/>
      </c>
      <c r="AE68" s="26"/>
      <c r="AG68" s="4" t="s">
        <v>10</v>
      </c>
      <c r="AH68" s="5" t="s">
        <v>1</v>
      </c>
      <c r="AI68" s="5" t="s">
        <v>0</v>
      </c>
    </row>
    <row r="69" spans="1:35" ht="13.5" x14ac:dyDescent="0.25">
      <c r="A69" s="59" t="str">
        <f>+$A$12</f>
        <v/>
      </c>
      <c r="B69" s="22"/>
      <c r="C69" s="23"/>
      <c r="D69" s="22"/>
      <c r="E69" s="23"/>
      <c r="F69" s="22"/>
      <c r="G69" s="23"/>
      <c r="H69" s="22"/>
      <c r="I69" s="23"/>
      <c r="J69" s="22"/>
      <c r="K69" s="23"/>
      <c r="L69" s="22"/>
      <c r="M69" s="23"/>
      <c r="N69" s="22"/>
      <c r="O69" s="23"/>
      <c r="P69" s="22"/>
      <c r="Q69" s="23"/>
      <c r="R69" s="22"/>
      <c r="S69" s="23"/>
      <c r="T69" s="22"/>
      <c r="U69" s="23"/>
      <c r="V69" s="22"/>
      <c r="W69" s="23"/>
      <c r="X69" s="22"/>
      <c r="Y69" s="23"/>
      <c r="Z69" s="22"/>
      <c r="AA69" s="23"/>
      <c r="AB69" s="22"/>
      <c r="AC69" s="23"/>
      <c r="AE69" s="29" t="str">
        <f t="shared" ref="AE69:AE82" si="5">IF(OR(A69="",AND(A69&lt;&gt;"",A70="")),"",SUM(B69,D69,F69,H69,J69,L69,N69,P69,R69,T69,V69,X69,Z69,AB69))</f>
        <v/>
      </c>
      <c r="AG69" s="6" t="str">
        <f>+$A$12</f>
        <v/>
      </c>
      <c r="AH69" s="6" t="str">
        <f>IF(A69&lt;&gt;"",AE69,"")</f>
        <v/>
      </c>
      <c r="AI69" s="105" t="str">
        <f>IF(AH69="","",IF(AH69&gt;0,ROUND(AH69/LARGE(AH69:AH83,1),3),0))</f>
        <v/>
      </c>
    </row>
    <row r="70" spans="1:35" ht="13.5" x14ac:dyDescent="0.25">
      <c r="A70" s="59" t="str">
        <f>+$A$13</f>
        <v/>
      </c>
      <c r="B70" s="24"/>
      <c r="C70" s="24"/>
      <c r="D70" s="22"/>
      <c r="E70" s="23"/>
      <c r="F70" s="22"/>
      <c r="G70" s="23"/>
      <c r="H70" s="22"/>
      <c r="I70" s="23"/>
      <c r="J70" s="22"/>
      <c r="K70" s="23"/>
      <c r="L70" s="22"/>
      <c r="M70" s="23"/>
      <c r="N70" s="22"/>
      <c r="O70" s="23"/>
      <c r="P70" s="22"/>
      <c r="Q70" s="23"/>
      <c r="R70" s="22"/>
      <c r="S70" s="23"/>
      <c r="T70" s="22"/>
      <c r="U70" s="23"/>
      <c r="V70" s="22"/>
      <c r="W70" s="23"/>
      <c r="X70" s="22"/>
      <c r="Y70" s="23"/>
      <c r="Z70" s="22"/>
      <c r="AA70" s="23"/>
      <c r="AB70" s="22"/>
      <c r="AC70" s="23"/>
      <c r="AE70" s="29" t="str">
        <f t="shared" si="5"/>
        <v/>
      </c>
      <c r="AG70" s="7" t="str">
        <f>+$A$13</f>
        <v/>
      </c>
      <c r="AH70" s="7" t="str">
        <f>IF(A70&lt;&gt;"",IF(AE70&lt;&gt;"",AE70,0)+IF(C84&lt;&gt;"",C84,0),"")</f>
        <v/>
      </c>
      <c r="AI70" s="106" t="str">
        <f>IF(AH70="","",IF(AH70&gt;0,ROUND(AH70/LARGE(AH69:AH83,1),3),0))</f>
        <v/>
      </c>
    </row>
    <row r="71" spans="1:35" ht="13.5" x14ac:dyDescent="0.25">
      <c r="A71" s="59" t="str">
        <f>+$A$14</f>
        <v/>
      </c>
      <c r="B71" s="24"/>
      <c r="C71" s="24"/>
      <c r="D71" s="24"/>
      <c r="E71" s="24"/>
      <c r="F71" s="22"/>
      <c r="G71" s="23"/>
      <c r="H71" s="22"/>
      <c r="I71" s="23"/>
      <c r="J71" s="22"/>
      <c r="K71" s="23"/>
      <c r="L71" s="22"/>
      <c r="M71" s="23"/>
      <c r="N71" s="22"/>
      <c r="O71" s="23"/>
      <c r="P71" s="22"/>
      <c r="Q71" s="23"/>
      <c r="R71" s="22"/>
      <c r="S71" s="23"/>
      <c r="T71" s="22"/>
      <c r="U71" s="23"/>
      <c r="V71" s="22"/>
      <c r="W71" s="23"/>
      <c r="X71" s="22"/>
      <c r="Y71" s="23"/>
      <c r="Z71" s="22"/>
      <c r="AA71" s="23"/>
      <c r="AB71" s="22"/>
      <c r="AC71" s="23"/>
      <c r="AE71" s="29" t="str">
        <f t="shared" si="5"/>
        <v/>
      </c>
      <c r="AG71" s="7" t="str">
        <f>+$A$14</f>
        <v/>
      </c>
      <c r="AH71" s="7" t="str">
        <f>IF(A71&lt;&gt;"",IF(AE71&lt;&gt;"",AE71,0)+IF(E84&lt;&gt;"",E84,0),"")</f>
        <v/>
      </c>
      <c r="AI71" s="106" t="str">
        <f>IF(AH71="","",IF(AH71&gt;0,ROUND(AH71/LARGE(AH69:AH83,1),3),0))</f>
        <v/>
      </c>
    </row>
    <row r="72" spans="1:35" ht="13.5" x14ac:dyDescent="0.25">
      <c r="A72" s="59" t="str">
        <f>+$A$15</f>
        <v/>
      </c>
      <c r="B72" s="24"/>
      <c r="C72" s="24"/>
      <c r="D72" s="24"/>
      <c r="E72" s="24"/>
      <c r="F72" s="24"/>
      <c r="G72" s="24"/>
      <c r="H72" s="22"/>
      <c r="I72" s="23"/>
      <c r="J72" s="22"/>
      <c r="K72" s="23"/>
      <c r="L72" s="22"/>
      <c r="M72" s="23"/>
      <c r="N72" s="22"/>
      <c r="O72" s="23"/>
      <c r="P72" s="22"/>
      <c r="Q72" s="23"/>
      <c r="R72" s="22"/>
      <c r="S72" s="23"/>
      <c r="T72" s="22"/>
      <c r="U72" s="23"/>
      <c r="V72" s="22"/>
      <c r="W72" s="23"/>
      <c r="X72" s="22"/>
      <c r="Y72" s="23"/>
      <c r="Z72" s="22"/>
      <c r="AA72" s="23"/>
      <c r="AB72" s="22"/>
      <c r="AC72" s="23"/>
      <c r="AE72" s="29" t="str">
        <f t="shared" si="5"/>
        <v/>
      </c>
      <c r="AG72" s="7" t="str">
        <f>+$A$15</f>
        <v/>
      </c>
      <c r="AH72" s="7" t="str">
        <f>IF(A72&lt;&gt;"",IF(AE72&lt;&gt;"",AE72,0)+IF(G84&lt;&gt;"",G84,0),"")</f>
        <v/>
      </c>
      <c r="AI72" s="106" t="str">
        <f>IF(AH72="","",IF(AH72&gt;0,ROUND(AH72/LARGE(AH69:AH83,1),3),0))</f>
        <v/>
      </c>
    </row>
    <row r="73" spans="1:35" ht="13.5" x14ac:dyDescent="0.25">
      <c r="A73" s="59" t="str">
        <f>+$A$16</f>
        <v/>
      </c>
      <c r="B73" s="24"/>
      <c r="C73" s="24"/>
      <c r="D73" s="24"/>
      <c r="E73" s="24"/>
      <c r="F73" s="24"/>
      <c r="G73" s="24"/>
      <c r="H73" s="24"/>
      <c r="I73" s="24"/>
      <c r="J73" s="22"/>
      <c r="K73" s="23"/>
      <c r="L73" s="22"/>
      <c r="M73" s="23"/>
      <c r="N73" s="22"/>
      <c r="O73" s="23"/>
      <c r="P73" s="22"/>
      <c r="Q73" s="23"/>
      <c r="R73" s="22"/>
      <c r="S73" s="23"/>
      <c r="T73" s="22"/>
      <c r="U73" s="23"/>
      <c r="V73" s="22"/>
      <c r="W73" s="23"/>
      <c r="X73" s="22"/>
      <c r="Y73" s="23"/>
      <c r="Z73" s="22"/>
      <c r="AA73" s="23"/>
      <c r="AB73" s="22"/>
      <c r="AC73" s="23"/>
      <c r="AE73" s="29" t="str">
        <f t="shared" si="5"/>
        <v/>
      </c>
      <c r="AG73" s="7" t="str">
        <f>+$A$16</f>
        <v/>
      </c>
      <c r="AH73" s="7" t="str">
        <f>IF(A73&lt;&gt;"",IF(AE73&lt;&gt;"",AE73,0)+IF(I84&lt;&gt;"",I84,0),"")</f>
        <v/>
      </c>
      <c r="AI73" s="106" t="str">
        <f>IF(AH73="","",IF(AH73&gt;0,ROUND(AH73/LARGE(AH69:AH83,1),3),0))</f>
        <v/>
      </c>
    </row>
    <row r="74" spans="1:35" ht="13.5" x14ac:dyDescent="0.25">
      <c r="A74" s="59" t="str">
        <f>+$A$17</f>
        <v/>
      </c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2"/>
      <c r="M74" s="23"/>
      <c r="N74" s="22"/>
      <c r="O74" s="23"/>
      <c r="P74" s="22"/>
      <c r="Q74" s="23"/>
      <c r="R74" s="22"/>
      <c r="S74" s="23"/>
      <c r="T74" s="22"/>
      <c r="U74" s="23"/>
      <c r="V74" s="22"/>
      <c r="W74" s="23"/>
      <c r="X74" s="22"/>
      <c r="Y74" s="23"/>
      <c r="Z74" s="22"/>
      <c r="AA74" s="23"/>
      <c r="AB74" s="22"/>
      <c r="AC74" s="23"/>
      <c r="AE74" s="29" t="str">
        <f t="shared" si="5"/>
        <v/>
      </c>
      <c r="AG74" s="7" t="str">
        <f>+$A$17</f>
        <v/>
      </c>
      <c r="AH74" s="7" t="str">
        <f>IF(A74&lt;&gt;"",IF(AE74&lt;&gt;"",AE74,0)+IF(K84&lt;&gt;"",K84,0),"")</f>
        <v/>
      </c>
      <c r="AI74" s="106" t="str">
        <f>IF(AH74="","",IF(AH74&gt;0,ROUND(AH74/LARGE(AH69:AH83,1),3),0))</f>
        <v/>
      </c>
    </row>
    <row r="75" spans="1:35" ht="13.5" x14ac:dyDescent="0.25">
      <c r="A75" s="59" t="str">
        <f>+$A$18</f>
        <v/>
      </c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2"/>
      <c r="O75" s="23"/>
      <c r="P75" s="22"/>
      <c r="Q75" s="23"/>
      <c r="R75" s="22"/>
      <c r="S75" s="23"/>
      <c r="T75" s="22"/>
      <c r="U75" s="23"/>
      <c r="V75" s="22"/>
      <c r="W75" s="23"/>
      <c r="X75" s="22"/>
      <c r="Y75" s="23"/>
      <c r="Z75" s="22"/>
      <c r="AA75" s="23"/>
      <c r="AB75" s="22"/>
      <c r="AC75" s="23"/>
      <c r="AE75" s="29" t="str">
        <f t="shared" si="5"/>
        <v/>
      </c>
      <c r="AG75" s="7" t="str">
        <f>+$A$18</f>
        <v/>
      </c>
      <c r="AH75" s="7" t="str">
        <f>IF(A75&lt;&gt;"",IF(AE75&lt;&gt;"",AE75,0)+IF(M84&lt;&gt;"",M84,0),"")</f>
        <v/>
      </c>
      <c r="AI75" s="106" t="str">
        <f>IF(AH75="","",IF(AH75&gt;0,ROUND(AH75/LARGE(AH69:AH83,1),3),0))</f>
        <v/>
      </c>
    </row>
    <row r="76" spans="1:35" ht="13.5" x14ac:dyDescent="0.25">
      <c r="A76" s="59" t="str">
        <f>+$A$19</f>
        <v/>
      </c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2"/>
      <c r="Q76" s="23"/>
      <c r="R76" s="22"/>
      <c r="S76" s="23"/>
      <c r="T76" s="22"/>
      <c r="U76" s="23"/>
      <c r="V76" s="22"/>
      <c r="W76" s="23"/>
      <c r="X76" s="22"/>
      <c r="Y76" s="23"/>
      <c r="Z76" s="22"/>
      <c r="AA76" s="23"/>
      <c r="AB76" s="22"/>
      <c r="AC76" s="23"/>
      <c r="AE76" s="29" t="str">
        <f t="shared" si="5"/>
        <v/>
      </c>
      <c r="AG76" s="7" t="str">
        <f>+$A$19</f>
        <v/>
      </c>
      <c r="AH76" s="7" t="str">
        <f>IF(A76&lt;&gt;"",IF(AE76&lt;&gt;"",AE76,0)+IF(O84&lt;&gt;"",O84,0),"")</f>
        <v/>
      </c>
      <c r="AI76" s="106" t="str">
        <f>IF(AH76="","",IF(AH76&gt;0,ROUND(AH76/LARGE(AH69:AH83,1),3),0))</f>
        <v/>
      </c>
    </row>
    <row r="77" spans="1:35" ht="13.5" x14ac:dyDescent="0.25">
      <c r="A77" s="59" t="str">
        <f>+$A$20</f>
        <v/>
      </c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2"/>
      <c r="S77" s="23"/>
      <c r="T77" s="22"/>
      <c r="U77" s="23"/>
      <c r="V77" s="22"/>
      <c r="W77" s="23"/>
      <c r="X77" s="22"/>
      <c r="Y77" s="23"/>
      <c r="Z77" s="22"/>
      <c r="AA77" s="23"/>
      <c r="AB77" s="22"/>
      <c r="AC77" s="23"/>
      <c r="AE77" s="29" t="str">
        <f t="shared" si="5"/>
        <v/>
      </c>
      <c r="AG77" s="7" t="str">
        <f>+$A$20</f>
        <v/>
      </c>
      <c r="AH77" s="7" t="str">
        <f>IF(A77&lt;&gt;"",IF(AE77&lt;&gt;"",AE77,0)+IF(Q84&lt;&gt;"",Q84,0),"")</f>
        <v/>
      </c>
      <c r="AI77" s="106" t="str">
        <f>IF(AH77="","",IF(AH77&gt;0,ROUND(AH77/LARGE(AH69:AH83,1),3),0))</f>
        <v/>
      </c>
    </row>
    <row r="78" spans="1:35" ht="13.5" x14ac:dyDescent="0.25">
      <c r="A78" s="59" t="str">
        <f>+$A$21</f>
        <v/>
      </c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2"/>
      <c r="U78" s="23"/>
      <c r="V78" s="22"/>
      <c r="W78" s="23"/>
      <c r="X78" s="22"/>
      <c r="Y78" s="23"/>
      <c r="Z78" s="22"/>
      <c r="AA78" s="23"/>
      <c r="AB78" s="22"/>
      <c r="AC78" s="23"/>
      <c r="AE78" s="29" t="str">
        <f t="shared" si="5"/>
        <v/>
      </c>
      <c r="AG78" s="7" t="str">
        <f>+$A$21</f>
        <v/>
      </c>
      <c r="AH78" s="7" t="str">
        <f>IF(A78&lt;&gt;"",IF(AE78&lt;&gt;"",AE78,0)+IF(S84&lt;&gt;"",S84,0),"")</f>
        <v/>
      </c>
      <c r="AI78" s="106" t="str">
        <f>IF(AH78="","",IF(AH78&gt;0,ROUND(AH78/LARGE(AH69:AH83,1),3),0))</f>
        <v/>
      </c>
    </row>
    <row r="79" spans="1:35" ht="13.5" x14ac:dyDescent="0.25">
      <c r="A79" s="59" t="str">
        <f>+$A$22</f>
        <v/>
      </c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2"/>
      <c r="W79" s="23"/>
      <c r="X79" s="22"/>
      <c r="Y79" s="23"/>
      <c r="Z79" s="22"/>
      <c r="AA79" s="23"/>
      <c r="AB79" s="22"/>
      <c r="AC79" s="23"/>
      <c r="AE79" s="29" t="str">
        <f t="shared" si="5"/>
        <v/>
      </c>
      <c r="AG79" s="7" t="str">
        <f>+$A$22</f>
        <v/>
      </c>
      <c r="AH79" s="7" t="str">
        <f>IF(A79&lt;&gt;"",IF(AE79&lt;&gt;"",AE79,0)+IF(U84&lt;&gt;"",U84,0),"")</f>
        <v/>
      </c>
      <c r="AI79" s="106" t="str">
        <f>IF(AH79="","",IF(AH79&gt;0,ROUND(AH79/LARGE(AH69:AH83,1),3),0))</f>
        <v/>
      </c>
    </row>
    <row r="80" spans="1:35" ht="13.5" x14ac:dyDescent="0.25">
      <c r="A80" s="59" t="str">
        <f>+$A$23</f>
        <v/>
      </c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2"/>
      <c r="Y80" s="23"/>
      <c r="Z80" s="22"/>
      <c r="AA80" s="23"/>
      <c r="AB80" s="22"/>
      <c r="AC80" s="23"/>
      <c r="AE80" s="29" t="str">
        <f t="shared" si="5"/>
        <v/>
      </c>
      <c r="AG80" s="7" t="str">
        <f>+$A$23</f>
        <v/>
      </c>
      <c r="AH80" s="7" t="str">
        <f>IF(A80&lt;&gt;"",IF(AE80&lt;&gt;"",AE80,0)+IF(W84&lt;&gt;"",W84,0),"")</f>
        <v/>
      </c>
      <c r="AI80" s="106" t="str">
        <f>IF(AH80="","",IF(AH80&gt;0,ROUND(AH80/LARGE(AH69:AH83,1),3),0))</f>
        <v/>
      </c>
    </row>
    <row r="81" spans="1:35" ht="13.5" x14ac:dyDescent="0.25">
      <c r="A81" s="59" t="str">
        <f>+$A$24</f>
        <v/>
      </c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2"/>
      <c r="AA81" s="23"/>
      <c r="AB81" s="22"/>
      <c r="AC81" s="23"/>
      <c r="AE81" s="29" t="str">
        <f t="shared" si="5"/>
        <v/>
      </c>
      <c r="AG81" s="7" t="str">
        <f>+$A$24</f>
        <v/>
      </c>
      <c r="AH81" s="7" t="str">
        <f>IF(A81&lt;&gt;"",IF(AE81&lt;&gt;"",AE81,0)+IF(Y84&lt;&gt;"",Y84,0),"")</f>
        <v/>
      </c>
      <c r="AI81" s="106" t="str">
        <f>IF(AH81="","",IF(AH81&gt;0,ROUND(AH81/LARGE(AH69:AH83,1),3),0))</f>
        <v/>
      </c>
    </row>
    <row r="82" spans="1:35" ht="13.5" x14ac:dyDescent="0.25">
      <c r="A82" s="59" t="str">
        <f>+$A$25</f>
        <v/>
      </c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2"/>
      <c r="AC82" s="23"/>
      <c r="AE82" s="29" t="str">
        <f t="shared" si="5"/>
        <v/>
      </c>
      <c r="AG82" s="7" t="str">
        <f>+$A$25</f>
        <v/>
      </c>
      <c r="AH82" s="7" t="str">
        <f>IF(A82&lt;&gt;"",IF(AE82&lt;&gt;"",AE82,0)+IF(AA84&lt;&gt;"",AA84,0),"")</f>
        <v/>
      </c>
      <c r="AI82" s="106" t="str">
        <f>IF(AH82="","",IF(AH82&gt;0,ROUND(AH82/LARGE(AH69:AH83,1),3),0))</f>
        <v/>
      </c>
    </row>
    <row r="83" spans="1:35" x14ac:dyDescent="0.2">
      <c r="A83" s="59" t="str">
        <f>+$A$26</f>
        <v/>
      </c>
      <c r="C83" s="3"/>
      <c r="AE83" s="26"/>
      <c r="AG83" s="40" t="str">
        <f>+$A$26</f>
        <v/>
      </c>
      <c r="AH83" s="40" t="str">
        <f>IF(A83&lt;&gt;"",IF(AE83&lt;&gt;"",AE83,0)+IF(AC84&lt;&gt;"",AC84,0),"")</f>
        <v/>
      </c>
      <c r="AI83" s="107" t="str">
        <f>IF(AH83="","",IF(AH83&gt;0,ROUND(AH83/LARGE(AH69:AH83,1),3),0))</f>
        <v/>
      </c>
    </row>
    <row r="84" spans="1:35" s="26" customFormat="1" x14ac:dyDescent="0.2">
      <c r="C84" s="27" t="str">
        <f>IF(C68="","",SUM(C69:C82))</f>
        <v/>
      </c>
      <c r="E84" s="27" t="str">
        <f>IF(E68="","",SUM(E69:E82))</f>
        <v/>
      </c>
      <c r="G84" s="27" t="str">
        <f>IF(G68="","",SUM(G69:G82))</f>
        <v/>
      </c>
      <c r="I84" s="27" t="str">
        <f>IF(I68="","",SUM(I69:I82))</f>
        <v/>
      </c>
      <c r="K84" s="27" t="str">
        <f>IF(K68="","",SUM(K69:K82))</f>
        <v/>
      </c>
      <c r="M84" s="27" t="str">
        <f>IF(M68="","",SUM(M69:M82))</f>
        <v/>
      </c>
      <c r="O84" s="27" t="str">
        <f>IF(O68="","",SUM(O69:O82))</f>
        <v/>
      </c>
      <c r="Q84" s="27" t="str">
        <f>IF(Q68="","",SUM(Q69:Q82))</f>
        <v/>
      </c>
      <c r="S84" s="27" t="str">
        <f>IF(S68="","",SUM(S69:S82))</f>
        <v/>
      </c>
      <c r="U84" s="27" t="str">
        <f>IF(U68="","",SUM(U69:U82))</f>
        <v/>
      </c>
      <c r="W84" s="27" t="str">
        <f>IF(W68="","",SUM(W69:W82))</f>
        <v/>
      </c>
      <c r="X84" s="27"/>
      <c r="Y84" s="27" t="str">
        <f>IF(Y68="","",SUM(Y69:Y82))</f>
        <v/>
      </c>
      <c r="AA84" s="27" t="str">
        <f>IF(AA68="","",SUM(AA69:AA82))</f>
        <v/>
      </c>
      <c r="AC84" s="27" t="str">
        <f>IF(AC68="","",SUM(AC69:AC82))</f>
        <v/>
      </c>
      <c r="AG84" s="41"/>
      <c r="AH84" s="93"/>
      <c r="AI84" s="41"/>
    </row>
    <row r="85" spans="1:35" ht="24" customHeight="1" x14ac:dyDescent="0.2">
      <c r="AC85" s="8" t="str">
        <f>"Firma ("&amp;Anagrafica!B91&amp;")"</f>
        <v>Firma (Commissario 3)</v>
      </c>
      <c r="AE85" s="88"/>
      <c r="AF85" s="88"/>
      <c r="AG85" s="89"/>
      <c r="AH85" s="88"/>
      <c r="AI85" s="88"/>
    </row>
    <row r="86" spans="1:35" ht="18.75" x14ac:dyDescent="0.3">
      <c r="A86" s="19" t="str">
        <f>IF(Anagrafica!A92&lt;&gt;"",Anagrafica!A92&amp;" - "&amp;Anagrafica!B92,"")</f>
        <v/>
      </c>
      <c r="B86" s="20"/>
      <c r="D86" s="1"/>
      <c r="AE86" s="90"/>
      <c r="AF86" s="90"/>
      <c r="AG86" s="91"/>
      <c r="AH86" s="90"/>
      <c r="AI86" s="90"/>
    </row>
    <row r="87" spans="1:35" s="5" customFormat="1" ht="13.5" customHeight="1" x14ac:dyDescent="0.2">
      <c r="A87" s="4" t="s">
        <v>10</v>
      </c>
      <c r="C87" s="60" t="str">
        <f>$A$13</f>
        <v/>
      </c>
      <c r="E87" s="60" t="str">
        <f>+$A$14</f>
        <v/>
      </c>
      <c r="G87" s="60" t="str">
        <f>+$A$15</f>
        <v/>
      </c>
      <c r="I87" s="60" t="str">
        <f>+$A$16</f>
        <v/>
      </c>
      <c r="K87" s="60" t="str">
        <f>+$A$17</f>
        <v/>
      </c>
      <c r="M87" s="60" t="str">
        <f>+$A$18</f>
        <v/>
      </c>
      <c r="O87" s="60" t="str">
        <f>+$A$19</f>
        <v/>
      </c>
      <c r="Q87" s="60" t="str">
        <f>+$A$20</f>
        <v/>
      </c>
      <c r="S87" s="60" t="str">
        <f>+$A$21</f>
        <v/>
      </c>
      <c r="U87" s="60" t="str">
        <f>+$A$22</f>
        <v/>
      </c>
      <c r="W87" s="60" t="str">
        <f>+$A$23</f>
        <v/>
      </c>
      <c r="Y87" s="60" t="str">
        <f>+$A$24</f>
        <v/>
      </c>
      <c r="AA87" s="60" t="str">
        <f>+$A$25</f>
        <v/>
      </c>
      <c r="AC87" s="60" t="str">
        <f>+$A$26</f>
        <v/>
      </c>
      <c r="AE87" s="26"/>
      <c r="AG87" s="4" t="s">
        <v>10</v>
      </c>
      <c r="AH87" s="5" t="s">
        <v>1</v>
      </c>
      <c r="AI87" s="5" t="s">
        <v>0</v>
      </c>
    </row>
    <row r="88" spans="1:35" ht="13.5" x14ac:dyDescent="0.25">
      <c r="A88" s="59" t="str">
        <f>+$A$12</f>
        <v/>
      </c>
      <c r="B88" s="22"/>
      <c r="C88" s="23"/>
      <c r="D88" s="22"/>
      <c r="E88" s="23"/>
      <c r="F88" s="22"/>
      <c r="G88" s="23"/>
      <c r="H88" s="22"/>
      <c r="I88" s="23"/>
      <c r="J88" s="22"/>
      <c r="K88" s="23"/>
      <c r="L88" s="22"/>
      <c r="M88" s="23"/>
      <c r="N88" s="22"/>
      <c r="O88" s="23"/>
      <c r="P88" s="22"/>
      <c r="Q88" s="23"/>
      <c r="R88" s="22"/>
      <c r="S88" s="23"/>
      <c r="T88" s="22"/>
      <c r="U88" s="23"/>
      <c r="V88" s="22"/>
      <c r="W88" s="23"/>
      <c r="X88" s="22"/>
      <c r="Y88" s="23"/>
      <c r="Z88" s="22"/>
      <c r="AA88" s="23"/>
      <c r="AB88" s="22"/>
      <c r="AC88" s="23"/>
      <c r="AE88" s="29" t="str">
        <f t="shared" ref="AE88:AE101" si="6">IF(OR(A88="",AND(A88&lt;&gt;"",A89="")),"",SUM(B88,D88,F88,H88,J88,L88,N88,P88,R88,T88,V88,X88,Z88,AB88))</f>
        <v/>
      </c>
      <c r="AG88" s="6" t="str">
        <f>+$A$12</f>
        <v/>
      </c>
      <c r="AH88" s="6" t="str">
        <f>IF(A88&lt;&gt;"",AE88,"")</f>
        <v/>
      </c>
      <c r="AI88" s="105" t="str">
        <f>IF(AH88="","",IF(AH88&gt;0,ROUND(AH88/LARGE(AH88:AH102,1),3),0))</f>
        <v/>
      </c>
    </row>
    <row r="89" spans="1:35" ht="13.5" x14ac:dyDescent="0.25">
      <c r="A89" s="59" t="str">
        <f>+$A$13</f>
        <v/>
      </c>
      <c r="B89" s="24"/>
      <c r="C89" s="24"/>
      <c r="D89" s="22"/>
      <c r="E89" s="23"/>
      <c r="F89" s="22"/>
      <c r="G89" s="23"/>
      <c r="H89" s="22"/>
      <c r="I89" s="23"/>
      <c r="J89" s="22"/>
      <c r="K89" s="23"/>
      <c r="L89" s="22"/>
      <c r="M89" s="23"/>
      <c r="N89" s="22"/>
      <c r="O89" s="23"/>
      <c r="P89" s="22"/>
      <c r="Q89" s="23"/>
      <c r="R89" s="22"/>
      <c r="S89" s="23"/>
      <c r="T89" s="22"/>
      <c r="U89" s="23"/>
      <c r="V89" s="22"/>
      <c r="W89" s="23"/>
      <c r="X89" s="22"/>
      <c r="Y89" s="23"/>
      <c r="Z89" s="22"/>
      <c r="AA89" s="23"/>
      <c r="AB89" s="22"/>
      <c r="AC89" s="23"/>
      <c r="AE89" s="29" t="str">
        <f t="shared" si="6"/>
        <v/>
      </c>
      <c r="AG89" s="7" t="str">
        <f>+$A$13</f>
        <v/>
      </c>
      <c r="AH89" s="7" t="str">
        <f>IF(A89&lt;&gt;"",IF(AE89&lt;&gt;"",AE89,0)+IF(C103&lt;&gt;"",C103,0),"")</f>
        <v/>
      </c>
      <c r="AI89" s="106" t="str">
        <f>IF(AH89="","",IF(AH89&gt;0,ROUND(AH89/LARGE(AH88:AH102,1),3),0))</f>
        <v/>
      </c>
    </row>
    <row r="90" spans="1:35" ht="13.5" x14ac:dyDescent="0.25">
      <c r="A90" s="59" t="str">
        <f>+$A$14</f>
        <v/>
      </c>
      <c r="B90" s="24"/>
      <c r="C90" s="24"/>
      <c r="D90" s="24"/>
      <c r="E90" s="24"/>
      <c r="F90" s="22"/>
      <c r="G90" s="23"/>
      <c r="H90" s="22"/>
      <c r="I90" s="23"/>
      <c r="J90" s="22"/>
      <c r="K90" s="23"/>
      <c r="L90" s="22"/>
      <c r="M90" s="23"/>
      <c r="N90" s="22"/>
      <c r="O90" s="23"/>
      <c r="P90" s="22"/>
      <c r="Q90" s="23"/>
      <c r="R90" s="22"/>
      <c r="S90" s="23"/>
      <c r="T90" s="22"/>
      <c r="U90" s="23"/>
      <c r="V90" s="22"/>
      <c r="W90" s="23"/>
      <c r="X90" s="22"/>
      <c r="Y90" s="23"/>
      <c r="Z90" s="22"/>
      <c r="AA90" s="23"/>
      <c r="AB90" s="22"/>
      <c r="AC90" s="23"/>
      <c r="AE90" s="29" t="str">
        <f t="shared" si="6"/>
        <v/>
      </c>
      <c r="AG90" s="7" t="str">
        <f>+$A$14</f>
        <v/>
      </c>
      <c r="AH90" s="7" t="str">
        <f>IF(A90&lt;&gt;"",IF(AE90&lt;&gt;"",AE90,0)+IF(E103&lt;&gt;"",E103,0),"")</f>
        <v/>
      </c>
      <c r="AI90" s="106" t="str">
        <f>IF(AH90="","",IF(AH90&gt;0,ROUND(AH90/LARGE(AH88:AH102,1),3),0))</f>
        <v/>
      </c>
    </row>
    <row r="91" spans="1:35" ht="13.5" x14ac:dyDescent="0.25">
      <c r="A91" s="59" t="str">
        <f>+$A$15</f>
        <v/>
      </c>
      <c r="B91" s="24"/>
      <c r="C91" s="24"/>
      <c r="D91" s="24"/>
      <c r="E91" s="24"/>
      <c r="F91" s="24"/>
      <c r="G91" s="24"/>
      <c r="H91" s="22"/>
      <c r="I91" s="23"/>
      <c r="J91" s="22"/>
      <c r="K91" s="23"/>
      <c r="L91" s="22"/>
      <c r="M91" s="23"/>
      <c r="N91" s="22"/>
      <c r="O91" s="23"/>
      <c r="P91" s="22"/>
      <c r="Q91" s="23"/>
      <c r="R91" s="22"/>
      <c r="S91" s="23"/>
      <c r="T91" s="22"/>
      <c r="U91" s="23"/>
      <c r="V91" s="22"/>
      <c r="W91" s="23"/>
      <c r="X91" s="22"/>
      <c r="Y91" s="23"/>
      <c r="Z91" s="22"/>
      <c r="AA91" s="23"/>
      <c r="AB91" s="22"/>
      <c r="AC91" s="23"/>
      <c r="AE91" s="29" t="str">
        <f t="shared" si="6"/>
        <v/>
      </c>
      <c r="AG91" s="7" t="str">
        <f>+$A$15</f>
        <v/>
      </c>
      <c r="AH91" s="7" t="str">
        <f>IF(A91&lt;&gt;"",IF(AE91&lt;&gt;"",AE91,0)+IF(G103&lt;&gt;"",G103,0),"")</f>
        <v/>
      </c>
      <c r="AI91" s="106" t="str">
        <f>IF(AH91="","",IF(AH91&gt;0,ROUND(AH91/LARGE(AH88:AH102,1),3),0))</f>
        <v/>
      </c>
    </row>
    <row r="92" spans="1:35" ht="13.5" x14ac:dyDescent="0.25">
      <c r="A92" s="59" t="str">
        <f>+$A$16</f>
        <v/>
      </c>
      <c r="B92" s="24"/>
      <c r="C92" s="24"/>
      <c r="D92" s="24"/>
      <c r="E92" s="24"/>
      <c r="F92" s="24"/>
      <c r="G92" s="24"/>
      <c r="H92" s="24"/>
      <c r="I92" s="24"/>
      <c r="J92" s="22"/>
      <c r="K92" s="23"/>
      <c r="L92" s="22"/>
      <c r="M92" s="23"/>
      <c r="N92" s="22"/>
      <c r="O92" s="23"/>
      <c r="P92" s="22"/>
      <c r="Q92" s="23"/>
      <c r="R92" s="22"/>
      <c r="S92" s="23"/>
      <c r="T92" s="22"/>
      <c r="U92" s="23"/>
      <c r="V92" s="22"/>
      <c r="W92" s="23"/>
      <c r="X92" s="22"/>
      <c r="Y92" s="23"/>
      <c r="Z92" s="22"/>
      <c r="AA92" s="23"/>
      <c r="AB92" s="22"/>
      <c r="AC92" s="23"/>
      <c r="AE92" s="29" t="str">
        <f t="shared" si="6"/>
        <v/>
      </c>
      <c r="AG92" s="7" t="str">
        <f>+$A$16</f>
        <v/>
      </c>
      <c r="AH92" s="7" t="str">
        <f>IF(A92&lt;&gt;"",IF(AE92&lt;&gt;"",AE92,0)+IF(I103&lt;&gt;"",I103,0),"")</f>
        <v/>
      </c>
      <c r="AI92" s="106" t="str">
        <f>IF(AH92="","",IF(AH92&gt;0,ROUND(AH92/LARGE(AH88:AH102,1),3),0))</f>
        <v/>
      </c>
    </row>
    <row r="93" spans="1:35" ht="13.5" x14ac:dyDescent="0.25">
      <c r="A93" s="59" t="str">
        <f>+$A$17</f>
        <v/>
      </c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2"/>
      <c r="M93" s="23"/>
      <c r="N93" s="22"/>
      <c r="O93" s="23"/>
      <c r="P93" s="22"/>
      <c r="Q93" s="23"/>
      <c r="R93" s="22"/>
      <c r="S93" s="23"/>
      <c r="T93" s="22"/>
      <c r="U93" s="23"/>
      <c r="V93" s="22"/>
      <c r="W93" s="23"/>
      <c r="X93" s="22"/>
      <c r="Y93" s="23"/>
      <c r="Z93" s="22"/>
      <c r="AA93" s="23"/>
      <c r="AB93" s="22"/>
      <c r="AC93" s="23"/>
      <c r="AE93" s="29" t="str">
        <f t="shared" si="6"/>
        <v/>
      </c>
      <c r="AG93" s="7" t="str">
        <f>+$A$17</f>
        <v/>
      </c>
      <c r="AH93" s="7" t="str">
        <f>IF(A93&lt;&gt;"",IF(AE93&lt;&gt;"",AE93,0)+IF(K103&lt;&gt;"",K103,0),"")</f>
        <v/>
      </c>
      <c r="AI93" s="106" t="str">
        <f>IF(AH93="","",IF(AH93&gt;0,ROUND(AH93/LARGE(AH88:AH102,1),3),0))</f>
        <v/>
      </c>
    </row>
    <row r="94" spans="1:35" ht="13.5" x14ac:dyDescent="0.25">
      <c r="A94" s="59" t="str">
        <f>+$A$18</f>
        <v/>
      </c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2"/>
      <c r="O94" s="23"/>
      <c r="P94" s="22"/>
      <c r="Q94" s="23"/>
      <c r="R94" s="22"/>
      <c r="S94" s="23"/>
      <c r="T94" s="22"/>
      <c r="U94" s="23"/>
      <c r="V94" s="22"/>
      <c r="W94" s="23"/>
      <c r="X94" s="22"/>
      <c r="Y94" s="23"/>
      <c r="Z94" s="22"/>
      <c r="AA94" s="23"/>
      <c r="AB94" s="22"/>
      <c r="AC94" s="23"/>
      <c r="AE94" s="29" t="str">
        <f t="shared" si="6"/>
        <v/>
      </c>
      <c r="AG94" s="7" t="str">
        <f>+$A$18</f>
        <v/>
      </c>
      <c r="AH94" s="7" t="str">
        <f>IF(A94&lt;&gt;"",IF(AE94&lt;&gt;"",AE94,0)+IF(M103&lt;&gt;"",M103,0),"")</f>
        <v/>
      </c>
      <c r="AI94" s="106" t="str">
        <f>IF(AH94="","",IF(AH94&gt;0,ROUND(AH94/LARGE(AH88:AH102,1),3),0))</f>
        <v/>
      </c>
    </row>
    <row r="95" spans="1:35" ht="13.5" x14ac:dyDescent="0.25">
      <c r="A95" s="59" t="str">
        <f>+$A$19</f>
        <v/>
      </c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2"/>
      <c r="Q95" s="23"/>
      <c r="R95" s="22"/>
      <c r="S95" s="23"/>
      <c r="T95" s="22"/>
      <c r="U95" s="23"/>
      <c r="V95" s="22"/>
      <c r="W95" s="23"/>
      <c r="X95" s="22"/>
      <c r="Y95" s="23"/>
      <c r="Z95" s="22"/>
      <c r="AA95" s="23"/>
      <c r="AB95" s="22"/>
      <c r="AC95" s="23"/>
      <c r="AE95" s="29" t="str">
        <f t="shared" si="6"/>
        <v/>
      </c>
      <c r="AG95" s="7" t="str">
        <f>+$A$19</f>
        <v/>
      </c>
      <c r="AH95" s="7" t="str">
        <f>IF(A95&lt;&gt;"",IF(AE95&lt;&gt;"",AE95,0)+IF(O103&lt;&gt;"",O103,0),"")</f>
        <v/>
      </c>
      <c r="AI95" s="106" t="str">
        <f>IF(AH95="","",IF(AH95&gt;0,ROUND(AH95/LARGE(AH88:AH102,1),3),0))</f>
        <v/>
      </c>
    </row>
    <row r="96" spans="1:35" ht="13.5" x14ac:dyDescent="0.25">
      <c r="A96" s="59" t="str">
        <f>+$A$20</f>
        <v/>
      </c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2"/>
      <c r="S96" s="23"/>
      <c r="T96" s="22"/>
      <c r="U96" s="23"/>
      <c r="V96" s="22"/>
      <c r="W96" s="23"/>
      <c r="X96" s="22"/>
      <c r="Y96" s="23"/>
      <c r="Z96" s="22"/>
      <c r="AA96" s="23"/>
      <c r="AB96" s="22"/>
      <c r="AC96" s="23"/>
      <c r="AE96" s="29" t="str">
        <f t="shared" si="6"/>
        <v/>
      </c>
      <c r="AG96" s="7" t="str">
        <f>+$A$20</f>
        <v/>
      </c>
      <c r="AH96" s="7" t="str">
        <f>IF(A96&lt;&gt;"",IF(AE96&lt;&gt;"",AE96,0)+IF(Q103&lt;&gt;"",Q103,0),"")</f>
        <v/>
      </c>
      <c r="AI96" s="106" t="str">
        <f>IF(AH96="","",IF(AH96&gt;0,ROUND(AH96/LARGE(AH88:AH102,1),3),0))</f>
        <v/>
      </c>
    </row>
    <row r="97" spans="1:35" ht="13.5" x14ac:dyDescent="0.25">
      <c r="A97" s="59" t="str">
        <f>+$A$21</f>
        <v/>
      </c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2"/>
      <c r="U97" s="23"/>
      <c r="V97" s="22"/>
      <c r="W97" s="23"/>
      <c r="X97" s="22"/>
      <c r="Y97" s="23"/>
      <c r="Z97" s="22"/>
      <c r="AA97" s="23"/>
      <c r="AB97" s="22"/>
      <c r="AC97" s="23"/>
      <c r="AE97" s="29" t="str">
        <f t="shared" si="6"/>
        <v/>
      </c>
      <c r="AG97" s="7" t="str">
        <f>+$A$21</f>
        <v/>
      </c>
      <c r="AH97" s="7" t="str">
        <f>IF(A97&lt;&gt;"",IF(AE97&lt;&gt;"",AE97,0)+IF(S103&lt;&gt;"",S103,0),"")</f>
        <v/>
      </c>
      <c r="AI97" s="106" t="str">
        <f>IF(AH97="","",IF(AH97&gt;0,ROUND(AH97/LARGE(AH88:AH102,1),3),0))</f>
        <v/>
      </c>
    </row>
    <row r="98" spans="1:35" ht="13.5" x14ac:dyDescent="0.25">
      <c r="A98" s="59" t="str">
        <f>+$A$22</f>
        <v/>
      </c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2"/>
      <c r="W98" s="23"/>
      <c r="X98" s="22"/>
      <c r="Y98" s="23"/>
      <c r="Z98" s="22"/>
      <c r="AA98" s="23"/>
      <c r="AB98" s="22"/>
      <c r="AC98" s="23"/>
      <c r="AE98" s="29" t="str">
        <f t="shared" si="6"/>
        <v/>
      </c>
      <c r="AG98" s="7" t="str">
        <f>+$A$22</f>
        <v/>
      </c>
      <c r="AH98" s="7" t="str">
        <f>IF(A98&lt;&gt;"",IF(AE98&lt;&gt;"",AE98,0)+IF(U103&lt;&gt;"",U103,0),"")</f>
        <v/>
      </c>
      <c r="AI98" s="106" t="str">
        <f>IF(AH98="","",IF(AH98&gt;0,ROUND(AH98/LARGE(AH88:AH102,1),3),0))</f>
        <v/>
      </c>
    </row>
    <row r="99" spans="1:35" ht="13.5" x14ac:dyDescent="0.25">
      <c r="A99" s="59" t="str">
        <f>+$A$23</f>
        <v/>
      </c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2"/>
      <c r="Y99" s="23"/>
      <c r="Z99" s="22"/>
      <c r="AA99" s="23"/>
      <c r="AB99" s="22"/>
      <c r="AC99" s="23"/>
      <c r="AE99" s="29" t="str">
        <f t="shared" si="6"/>
        <v/>
      </c>
      <c r="AG99" s="7" t="str">
        <f>+$A$23</f>
        <v/>
      </c>
      <c r="AH99" s="7" t="str">
        <f>IF(A99&lt;&gt;"",IF(AE99&lt;&gt;"",AE99,0)+IF(W103&lt;&gt;"",W103,0),"")</f>
        <v/>
      </c>
      <c r="AI99" s="106" t="str">
        <f>IF(AH99="","",IF(AH99&gt;0,ROUND(AH99/LARGE(AH88:AH102,1),3),0))</f>
        <v/>
      </c>
    </row>
    <row r="100" spans="1:35" ht="13.5" x14ac:dyDescent="0.25">
      <c r="A100" s="59" t="str">
        <f>+$A$24</f>
        <v/>
      </c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2"/>
      <c r="AA100" s="23"/>
      <c r="AB100" s="22"/>
      <c r="AC100" s="23"/>
      <c r="AE100" s="29" t="str">
        <f t="shared" si="6"/>
        <v/>
      </c>
      <c r="AG100" s="7" t="str">
        <f>+$A$24</f>
        <v/>
      </c>
      <c r="AH100" s="7" t="str">
        <f>IF(A100&lt;&gt;"",IF(AE100&lt;&gt;"",AE100,0)+IF(Y103&lt;&gt;"",Y103,0),"")</f>
        <v/>
      </c>
      <c r="AI100" s="106" t="str">
        <f>IF(AH100="","",IF(AH100&gt;0,ROUND(AH100/LARGE(AH88:AH102,1),3),0))</f>
        <v/>
      </c>
    </row>
    <row r="101" spans="1:35" ht="13.5" x14ac:dyDescent="0.25">
      <c r="A101" s="59" t="str">
        <f>+$A$25</f>
        <v/>
      </c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2"/>
      <c r="AC101" s="23"/>
      <c r="AE101" s="29" t="str">
        <f t="shared" si="6"/>
        <v/>
      </c>
      <c r="AG101" s="7" t="str">
        <f>+$A$25</f>
        <v/>
      </c>
      <c r="AH101" s="7" t="str">
        <f>IF(A101&lt;&gt;"",IF(AE101&lt;&gt;"",AE101,0)+IF(AA103&lt;&gt;"",AA103,0),"")</f>
        <v/>
      </c>
      <c r="AI101" s="106" t="str">
        <f>IF(AH101="","",IF(AH101&gt;0,ROUND(AH101/LARGE(AH88:AH102,1),3),0))</f>
        <v/>
      </c>
    </row>
    <row r="102" spans="1:35" x14ac:dyDescent="0.2">
      <c r="A102" s="59" t="str">
        <f>+$A$26</f>
        <v/>
      </c>
      <c r="C102" s="3"/>
      <c r="AE102" s="26"/>
      <c r="AG102" s="40" t="str">
        <f>+$A$26</f>
        <v/>
      </c>
      <c r="AH102" s="40" t="str">
        <f>IF(A102&lt;&gt;"",IF(AE102&lt;&gt;"",AE102,0)+IF(AC103&lt;&gt;"",AC103,0),"")</f>
        <v/>
      </c>
      <c r="AI102" s="107" t="str">
        <f>IF(AH102="","",IF(AH102&gt;0,ROUND(AH102/LARGE(AH88:AH102,1),3),0))</f>
        <v/>
      </c>
    </row>
    <row r="103" spans="1:35" s="26" customFormat="1" x14ac:dyDescent="0.2">
      <c r="C103" s="27" t="str">
        <f>IF(C87="","",SUM(C88:C101))</f>
        <v/>
      </c>
      <c r="E103" s="27" t="str">
        <f>IF(E87="","",SUM(E88:E101))</f>
        <v/>
      </c>
      <c r="G103" s="27" t="str">
        <f>IF(G87="","",SUM(G88:G101))</f>
        <v/>
      </c>
      <c r="I103" s="27" t="str">
        <f>IF(I87="","",SUM(I88:I101))</f>
        <v/>
      </c>
      <c r="K103" s="27" t="str">
        <f>IF(K87="","",SUM(K88:K101))</f>
        <v/>
      </c>
      <c r="M103" s="27" t="str">
        <f>IF(M87="","",SUM(M88:M101))</f>
        <v/>
      </c>
      <c r="O103" s="27" t="str">
        <f>IF(O87="","",SUM(O88:O101))</f>
        <v/>
      </c>
      <c r="Q103" s="27" t="str">
        <f>IF(Q87="","",SUM(Q88:Q101))</f>
        <v/>
      </c>
      <c r="S103" s="27" t="str">
        <f>IF(S87="","",SUM(S88:S101))</f>
        <v/>
      </c>
      <c r="U103" s="27" t="str">
        <f>IF(U87="","",SUM(U88:U101))</f>
        <v/>
      </c>
      <c r="W103" s="27" t="str">
        <f>IF(W87="","",SUM(W88:W101))</f>
        <v/>
      </c>
      <c r="X103" s="27"/>
      <c r="Y103" s="27" t="str">
        <f>IF(Y87="","",SUM(Y88:Y101))</f>
        <v/>
      </c>
      <c r="AA103" s="27" t="str">
        <f>IF(AA87="","",SUM(AA88:AA101))</f>
        <v/>
      </c>
      <c r="AC103" s="27" t="str">
        <f>IF(AC87="","",SUM(AC88:AC101))</f>
        <v/>
      </c>
      <c r="AG103" s="41"/>
      <c r="AH103" s="93"/>
      <c r="AI103" s="41"/>
    </row>
    <row r="104" spans="1:35" ht="24" customHeight="1" x14ac:dyDescent="0.2">
      <c r="AC104" s="8" t="str">
        <f>"Firma ("&amp;Anagrafica!B92&amp;")"</f>
        <v>Firma ()</v>
      </c>
      <c r="AE104" s="88"/>
      <c r="AF104" s="88"/>
      <c r="AG104" s="89"/>
      <c r="AH104" s="88"/>
      <c r="AI104" s="88"/>
    </row>
    <row r="105" spans="1:35" ht="18.75" x14ac:dyDescent="0.3">
      <c r="A105" s="19" t="str">
        <f>IF(Anagrafica!A93&lt;&gt;"",Anagrafica!A93&amp;" - "&amp;Anagrafica!B93,"")</f>
        <v/>
      </c>
      <c r="B105" s="20"/>
      <c r="D105" s="1"/>
    </row>
    <row r="106" spans="1:35" s="5" customFormat="1" ht="13.5" customHeight="1" x14ac:dyDescent="0.2">
      <c r="A106" s="4" t="s">
        <v>10</v>
      </c>
      <c r="C106" s="60" t="str">
        <f>$A$13</f>
        <v/>
      </c>
      <c r="E106" s="60" t="str">
        <f>+$A$14</f>
        <v/>
      </c>
      <c r="G106" s="60" t="str">
        <f>+$A$15</f>
        <v/>
      </c>
      <c r="I106" s="60" t="str">
        <f>+$A$16</f>
        <v/>
      </c>
      <c r="K106" s="60" t="str">
        <f>+$A$17</f>
        <v/>
      </c>
      <c r="M106" s="60" t="str">
        <f>+$A$18</f>
        <v/>
      </c>
      <c r="O106" s="60" t="str">
        <f>+$A$19</f>
        <v/>
      </c>
      <c r="Q106" s="60" t="str">
        <f>+$A$20</f>
        <v/>
      </c>
      <c r="S106" s="60" t="str">
        <f>+$A$21</f>
        <v/>
      </c>
      <c r="U106" s="60" t="str">
        <f>+$A$22</f>
        <v/>
      </c>
      <c r="W106" s="60" t="str">
        <f>+$A$23</f>
        <v/>
      </c>
      <c r="Y106" s="60" t="str">
        <f>+$A$24</f>
        <v/>
      </c>
      <c r="AA106" s="60" t="str">
        <f>+$A$25</f>
        <v/>
      </c>
      <c r="AC106" s="60" t="str">
        <f>+$A$26</f>
        <v/>
      </c>
      <c r="AE106" s="26"/>
      <c r="AG106" s="4" t="s">
        <v>10</v>
      </c>
      <c r="AH106" s="5" t="s">
        <v>1</v>
      </c>
      <c r="AI106" s="5" t="s">
        <v>0</v>
      </c>
    </row>
    <row r="107" spans="1:35" ht="13.5" x14ac:dyDescent="0.25">
      <c r="A107" s="59" t="str">
        <f>+$A$12</f>
        <v/>
      </c>
      <c r="B107" s="22"/>
      <c r="C107" s="23"/>
      <c r="D107" s="22"/>
      <c r="E107" s="23"/>
      <c r="F107" s="22"/>
      <c r="G107" s="23"/>
      <c r="H107" s="22"/>
      <c r="I107" s="23"/>
      <c r="J107" s="22"/>
      <c r="K107" s="23"/>
      <c r="L107" s="22"/>
      <c r="M107" s="23"/>
      <c r="N107" s="22"/>
      <c r="O107" s="23"/>
      <c r="P107" s="22"/>
      <c r="Q107" s="23"/>
      <c r="R107" s="22"/>
      <c r="S107" s="23"/>
      <c r="T107" s="22"/>
      <c r="U107" s="23"/>
      <c r="V107" s="22"/>
      <c r="W107" s="23"/>
      <c r="X107" s="22"/>
      <c r="Y107" s="23"/>
      <c r="Z107" s="22"/>
      <c r="AA107" s="23"/>
      <c r="AB107" s="22"/>
      <c r="AC107" s="23"/>
      <c r="AE107" s="29" t="str">
        <f t="shared" ref="AE107:AE120" si="7">IF(OR(A107="",AND(A107&lt;&gt;"",A108="")),"",SUM(B107,D107,F107,H107,J107,L107,N107,P107,R107,T107,V107,X107,Z107,AB107))</f>
        <v/>
      </c>
      <c r="AG107" s="6" t="str">
        <f>+$A$12</f>
        <v/>
      </c>
      <c r="AH107" s="6" t="str">
        <f>IF(A107&lt;&gt;"",AE107,"")</f>
        <v/>
      </c>
      <c r="AI107" s="105" t="str">
        <f>IF(AH107="","",IF(AH107&gt;0,ROUND(AH107/LARGE(AH107:AH121,1),3),0))</f>
        <v/>
      </c>
    </row>
    <row r="108" spans="1:35" ht="13.5" x14ac:dyDescent="0.25">
      <c r="A108" s="59" t="str">
        <f>+$A$13</f>
        <v/>
      </c>
      <c r="B108" s="24"/>
      <c r="C108" s="24"/>
      <c r="D108" s="22"/>
      <c r="E108" s="23"/>
      <c r="F108" s="22"/>
      <c r="G108" s="23"/>
      <c r="H108" s="22"/>
      <c r="I108" s="23"/>
      <c r="J108" s="22"/>
      <c r="K108" s="23"/>
      <c r="L108" s="22"/>
      <c r="M108" s="23"/>
      <c r="N108" s="22"/>
      <c r="O108" s="23"/>
      <c r="P108" s="22"/>
      <c r="Q108" s="23"/>
      <c r="R108" s="22"/>
      <c r="S108" s="23"/>
      <c r="T108" s="22"/>
      <c r="U108" s="23"/>
      <c r="V108" s="22"/>
      <c r="W108" s="23"/>
      <c r="X108" s="22"/>
      <c r="Y108" s="23"/>
      <c r="Z108" s="22"/>
      <c r="AA108" s="23"/>
      <c r="AB108" s="22"/>
      <c r="AC108" s="23"/>
      <c r="AE108" s="29" t="str">
        <f t="shared" si="7"/>
        <v/>
      </c>
      <c r="AG108" s="7" t="str">
        <f>+$A$13</f>
        <v/>
      </c>
      <c r="AH108" s="7" t="str">
        <f>IF(A108&lt;&gt;"",IF(AE108&lt;&gt;"",AE108,0)+IF(C122&lt;&gt;"",C122,0),"")</f>
        <v/>
      </c>
      <c r="AI108" s="106" t="str">
        <f>IF(AH108="","",IF(AH108&gt;0,ROUND(AH108/LARGE(AH107:AH121,1),3),0))</f>
        <v/>
      </c>
    </row>
    <row r="109" spans="1:35" ht="13.5" x14ac:dyDescent="0.25">
      <c r="A109" s="59" t="str">
        <f>+$A$14</f>
        <v/>
      </c>
      <c r="B109" s="24"/>
      <c r="C109" s="24"/>
      <c r="D109" s="24"/>
      <c r="E109" s="24"/>
      <c r="F109" s="22"/>
      <c r="G109" s="23"/>
      <c r="H109" s="22"/>
      <c r="I109" s="23"/>
      <c r="J109" s="22"/>
      <c r="K109" s="23"/>
      <c r="L109" s="22"/>
      <c r="M109" s="23"/>
      <c r="N109" s="22"/>
      <c r="O109" s="23"/>
      <c r="P109" s="22"/>
      <c r="Q109" s="23"/>
      <c r="R109" s="22"/>
      <c r="S109" s="23"/>
      <c r="T109" s="22"/>
      <c r="U109" s="23"/>
      <c r="V109" s="22"/>
      <c r="W109" s="23"/>
      <c r="X109" s="22"/>
      <c r="Y109" s="23"/>
      <c r="Z109" s="22"/>
      <c r="AA109" s="23"/>
      <c r="AB109" s="22"/>
      <c r="AC109" s="23"/>
      <c r="AE109" s="29" t="str">
        <f t="shared" si="7"/>
        <v/>
      </c>
      <c r="AG109" s="7" t="str">
        <f>+$A$14</f>
        <v/>
      </c>
      <c r="AH109" s="7" t="str">
        <f>IF(A109&lt;&gt;"",IF(AE109&lt;&gt;"",AE109,0)+IF(E122&lt;&gt;"",E122,0),"")</f>
        <v/>
      </c>
      <c r="AI109" s="106" t="str">
        <f>IF(AH109="","",IF(AH109&gt;0,ROUND(AH109/LARGE(AH107:AH121,1),3),0))</f>
        <v/>
      </c>
    </row>
    <row r="110" spans="1:35" ht="13.5" x14ac:dyDescent="0.25">
      <c r="A110" s="59" t="str">
        <f>+$A$15</f>
        <v/>
      </c>
      <c r="B110" s="24"/>
      <c r="C110" s="24"/>
      <c r="D110" s="24"/>
      <c r="E110" s="24"/>
      <c r="F110" s="24"/>
      <c r="G110" s="24"/>
      <c r="H110" s="22"/>
      <c r="I110" s="23"/>
      <c r="J110" s="22"/>
      <c r="K110" s="23"/>
      <c r="L110" s="22"/>
      <c r="M110" s="23"/>
      <c r="N110" s="22"/>
      <c r="O110" s="23"/>
      <c r="P110" s="22"/>
      <c r="Q110" s="23"/>
      <c r="R110" s="22"/>
      <c r="S110" s="23"/>
      <c r="T110" s="22"/>
      <c r="U110" s="23"/>
      <c r="V110" s="22"/>
      <c r="W110" s="23"/>
      <c r="X110" s="22"/>
      <c r="Y110" s="23"/>
      <c r="Z110" s="22"/>
      <c r="AA110" s="23"/>
      <c r="AB110" s="22"/>
      <c r="AC110" s="23"/>
      <c r="AE110" s="29" t="str">
        <f t="shared" si="7"/>
        <v/>
      </c>
      <c r="AG110" s="7" t="str">
        <f>+$A$15</f>
        <v/>
      </c>
      <c r="AH110" s="7" t="str">
        <f>IF(A110&lt;&gt;"",IF(AE110&lt;&gt;"",AE110,0)+IF(G122&lt;&gt;"",G122,0),"")</f>
        <v/>
      </c>
      <c r="AI110" s="106" t="str">
        <f>IF(AH110="","",IF(AH110&gt;0,ROUND(AH110/LARGE(AH107:AH121,1),3),0))</f>
        <v/>
      </c>
    </row>
    <row r="111" spans="1:35" ht="13.5" x14ac:dyDescent="0.25">
      <c r="A111" s="59" t="str">
        <f>+$A$16</f>
        <v/>
      </c>
      <c r="B111" s="24"/>
      <c r="C111" s="24"/>
      <c r="D111" s="24"/>
      <c r="E111" s="24"/>
      <c r="F111" s="24"/>
      <c r="G111" s="24"/>
      <c r="H111" s="24"/>
      <c r="I111" s="24"/>
      <c r="J111" s="22"/>
      <c r="K111" s="23"/>
      <c r="L111" s="22"/>
      <c r="M111" s="23"/>
      <c r="N111" s="22"/>
      <c r="O111" s="23"/>
      <c r="P111" s="22"/>
      <c r="Q111" s="23"/>
      <c r="R111" s="22"/>
      <c r="S111" s="23"/>
      <c r="T111" s="22"/>
      <c r="U111" s="23"/>
      <c r="V111" s="22"/>
      <c r="W111" s="23"/>
      <c r="X111" s="22"/>
      <c r="Y111" s="23"/>
      <c r="Z111" s="22"/>
      <c r="AA111" s="23"/>
      <c r="AB111" s="22"/>
      <c r="AC111" s="23"/>
      <c r="AE111" s="29" t="str">
        <f t="shared" si="7"/>
        <v/>
      </c>
      <c r="AG111" s="7" t="str">
        <f>+$A$16</f>
        <v/>
      </c>
      <c r="AH111" s="7" t="str">
        <f>IF(A111&lt;&gt;"",IF(AE111&lt;&gt;"",AE111,0)+IF(I122&lt;&gt;"",I122,0),"")</f>
        <v/>
      </c>
      <c r="AI111" s="106" t="str">
        <f>IF(AH111="","",IF(AH111&gt;0,ROUND(AH111/LARGE(AH107:AH121,1),3),0))</f>
        <v/>
      </c>
    </row>
    <row r="112" spans="1:35" ht="13.5" x14ac:dyDescent="0.25">
      <c r="A112" s="59" t="str">
        <f>+$A$17</f>
        <v/>
      </c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2"/>
      <c r="M112" s="23"/>
      <c r="N112" s="22"/>
      <c r="O112" s="23"/>
      <c r="P112" s="22"/>
      <c r="Q112" s="23"/>
      <c r="R112" s="22"/>
      <c r="S112" s="23"/>
      <c r="T112" s="22"/>
      <c r="U112" s="23"/>
      <c r="V112" s="22"/>
      <c r="W112" s="23"/>
      <c r="X112" s="22"/>
      <c r="Y112" s="23"/>
      <c r="Z112" s="22"/>
      <c r="AA112" s="23"/>
      <c r="AB112" s="22"/>
      <c r="AC112" s="23"/>
      <c r="AE112" s="29" t="str">
        <f t="shared" si="7"/>
        <v/>
      </c>
      <c r="AG112" s="7" t="str">
        <f>+$A$17</f>
        <v/>
      </c>
      <c r="AH112" s="7" t="str">
        <f>IF(A112&lt;&gt;"",IF(AE112&lt;&gt;"",AE112,0)+IF(K122&lt;&gt;"",K122,0),"")</f>
        <v/>
      </c>
      <c r="AI112" s="106" t="str">
        <f>IF(AH112="","",IF(AH112&gt;0,ROUND(AH112/LARGE(AH107:AH121,1),3),0))</f>
        <v/>
      </c>
    </row>
    <row r="113" spans="1:35" ht="13.5" x14ac:dyDescent="0.25">
      <c r="A113" s="59" t="str">
        <f>+$A$18</f>
        <v/>
      </c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2"/>
      <c r="O113" s="23"/>
      <c r="P113" s="22"/>
      <c r="Q113" s="23"/>
      <c r="R113" s="22"/>
      <c r="S113" s="23"/>
      <c r="T113" s="22"/>
      <c r="U113" s="23"/>
      <c r="V113" s="22"/>
      <c r="W113" s="23"/>
      <c r="X113" s="22"/>
      <c r="Y113" s="23"/>
      <c r="Z113" s="22"/>
      <c r="AA113" s="23"/>
      <c r="AB113" s="22"/>
      <c r="AC113" s="23"/>
      <c r="AE113" s="29" t="str">
        <f t="shared" si="7"/>
        <v/>
      </c>
      <c r="AG113" s="7" t="str">
        <f>+$A$18</f>
        <v/>
      </c>
      <c r="AH113" s="7" t="str">
        <f>IF(A113&lt;&gt;"",IF(AE113&lt;&gt;"",AE113,0)+IF(M122&lt;&gt;"",M122,0),"")</f>
        <v/>
      </c>
      <c r="AI113" s="106" t="str">
        <f>IF(AH113="","",IF(AH113&gt;0,ROUND(AH113/LARGE(AH107:AH121,1),3),0))</f>
        <v/>
      </c>
    </row>
    <row r="114" spans="1:35" ht="13.5" x14ac:dyDescent="0.25">
      <c r="A114" s="59" t="str">
        <f>+$A$19</f>
        <v/>
      </c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2"/>
      <c r="Q114" s="23"/>
      <c r="R114" s="22"/>
      <c r="S114" s="23"/>
      <c r="T114" s="22"/>
      <c r="U114" s="23"/>
      <c r="V114" s="22"/>
      <c r="W114" s="23"/>
      <c r="X114" s="22"/>
      <c r="Y114" s="23"/>
      <c r="Z114" s="22"/>
      <c r="AA114" s="23"/>
      <c r="AB114" s="22"/>
      <c r="AC114" s="23"/>
      <c r="AE114" s="29" t="str">
        <f t="shared" si="7"/>
        <v/>
      </c>
      <c r="AG114" s="7" t="str">
        <f>+$A$19</f>
        <v/>
      </c>
      <c r="AH114" s="7" t="str">
        <f>IF(A114&lt;&gt;"",IF(AE114&lt;&gt;"",AE114,0)+IF(O122&lt;&gt;"",O122,0),"")</f>
        <v/>
      </c>
      <c r="AI114" s="106" t="str">
        <f>IF(AH114="","",IF(AH114&gt;0,ROUND(AH114/LARGE(AH107:AH121,1),3),0))</f>
        <v/>
      </c>
    </row>
    <row r="115" spans="1:35" ht="13.5" x14ac:dyDescent="0.25">
      <c r="A115" s="59" t="str">
        <f>+$A$20</f>
        <v/>
      </c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79"/>
      <c r="P115" s="24"/>
      <c r="Q115" s="24"/>
      <c r="R115" s="22"/>
      <c r="S115" s="23"/>
      <c r="T115" s="22"/>
      <c r="U115" s="23"/>
      <c r="V115" s="22"/>
      <c r="W115" s="23"/>
      <c r="X115" s="22"/>
      <c r="Y115" s="23"/>
      <c r="Z115" s="22"/>
      <c r="AA115" s="23"/>
      <c r="AB115" s="22"/>
      <c r="AC115" s="23"/>
      <c r="AE115" s="29" t="str">
        <f t="shared" si="7"/>
        <v/>
      </c>
      <c r="AG115" s="7" t="str">
        <f>+$A$20</f>
        <v/>
      </c>
      <c r="AH115" s="7" t="str">
        <f>IF(A115&lt;&gt;"",IF(AE115&lt;&gt;"",AE115,0)+IF(Q122&lt;&gt;"",Q122,0),"")</f>
        <v/>
      </c>
      <c r="AI115" s="106" t="str">
        <f>IF(AH115="","",IF(AH115&gt;0,ROUND(AH115/LARGE(AH107:AH121,1),3),0))</f>
        <v/>
      </c>
    </row>
    <row r="116" spans="1:35" ht="13.5" x14ac:dyDescent="0.25">
      <c r="A116" s="59" t="str">
        <f>+$A$21</f>
        <v/>
      </c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2"/>
      <c r="U116" s="23"/>
      <c r="V116" s="22"/>
      <c r="W116" s="23"/>
      <c r="X116" s="22"/>
      <c r="Y116" s="23"/>
      <c r="Z116" s="22"/>
      <c r="AA116" s="23"/>
      <c r="AB116" s="22"/>
      <c r="AC116" s="23"/>
      <c r="AE116" s="29" t="str">
        <f t="shared" si="7"/>
        <v/>
      </c>
      <c r="AG116" s="7" t="str">
        <f>+$A$21</f>
        <v/>
      </c>
      <c r="AH116" s="7" t="str">
        <f>IF(A116&lt;&gt;"",IF(AE116&lt;&gt;"",AE116,0)+IF(S122&lt;&gt;"",S122,0),"")</f>
        <v/>
      </c>
      <c r="AI116" s="106" t="str">
        <f>IF(AH116="","",IF(AH116&gt;0,ROUND(AH116/LARGE(AH107:AH121,1),3),0))</f>
        <v/>
      </c>
    </row>
    <row r="117" spans="1:35" ht="13.5" x14ac:dyDescent="0.25">
      <c r="A117" s="59" t="str">
        <f>+$A$22</f>
        <v/>
      </c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2"/>
      <c r="W117" s="23"/>
      <c r="X117" s="22"/>
      <c r="Y117" s="23"/>
      <c r="Z117" s="22"/>
      <c r="AA117" s="23"/>
      <c r="AB117" s="22"/>
      <c r="AC117" s="23"/>
      <c r="AE117" s="29" t="str">
        <f t="shared" si="7"/>
        <v/>
      </c>
      <c r="AG117" s="7" t="str">
        <f>+$A$22</f>
        <v/>
      </c>
      <c r="AH117" s="7" t="str">
        <f>IF(A117&lt;&gt;"",IF(AE117&lt;&gt;"",AE117,0)+IF(U122&lt;&gt;"",U122,0),"")</f>
        <v/>
      </c>
      <c r="AI117" s="106" t="str">
        <f>IF(AH117="","",IF(AH117&gt;0,ROUND(AH117/LARGE(AH107:AH121,1),3),0))</f>
        <v/>
      </c>
    </row>
    <row r="118" spans="1:35" ht="13.5" x14ac:dyDescent="0.25">
      <c r="A118" s="59" t="str">
        <f>+$A$23</f>
        <v/>
      </c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2"/>
      <c r="Y118" s="23"/>
      <c r="Z118" s="22"/>
      <c r="AA118" s="23"/>
      <c r="AB118" s="22"/>
      <c r="AC118" s="23"/>
      <c r="AE118" s="29" t="str">
        <f t="shared" si="7"/>
        <v/>
      </c>
      <c r="AG118" s="7" t="str">
        <f>+$A$23</f>
        <v/>
      </c>
      <c r="AH118" s="7" t="str">
        <f>IF(A118&lt;&gt;"",IF(AE118&lt;&gt;"",AE118,0)+IF(W122&lt;&gt;"",W122,0),"")</f>
        <v/>
      </c>
      <c r="AI118" s="106" t="str">
        <f>IF(AH118="","",IF(AH118&gt;0,ROUND(AH118/LARGE(AH107:AH121,1),3),0))</f>
        <v/>
      </c>
    </row>
    <row r="119" spans="1:35" ht="13.5" x14ac:dyDescent="0.25">
      <c r="A119" s="59" t="str">
        <f>+$A$24</f>
        <v/>
      </c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2"/>
      <c r="AA119" s="23"/>
      <c r="AB119" s="22"/>
      <c r="AC119" s="23"/>
      <c r="AE119" s="29" t="str">
        <f t="shared" si="7"/>
        <v/>
      </c>
      <c r="AG119" s="7" t="str">
        <f>+$A$24</f>
        <v/>
      </c>
      <c r="AH119" s="7" t="str">
        <f>IF(A119&lt;&gt;"",IF(AE119&lt;&gt;"",AE119,0)+IF(Y122&lt;&gt;"",Y122,0),"")</f>
        <v/>
      </c>
      <c r="AI119" s="106" t="str">
        <f>IF(AH119="","",IF(AH119&gt;0,ROUND(AH119/LARGE(AH107:AH121,1),3),0))</f>
        <v/>
      </c>
    </row>
    <row r="120" spans="1:35" ht="13.5" x14ac:dyDescent="0.25">
      <c r="A120" s="59" t="str">
        <f>+$A$25</f>
        <v/>
      </c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2"/>
      <c r="AC120" s="23"/>
      <c r="AE120" s="29" t="str">
        <f t="shared" si="7"/>
        <v/>
      </c>
      <c r="AG120" s="7" t="str">
        <f>+$A$25</f>
        <v/>
      </c>
      <c r="AH120" s="7" t="str">
        <f>IF(A120&lt;&gt;"",IF(AE120&lt;&gt;"",AE120,0)+IF(AA122&lt;&gt;"",AA122,0),"")</f>
        <v/>
      </c>
      <c r="AI120" s="106" t="str">
        <f>IF(AH120="","",IF(AH120&gt;0,ROUND(AH120/LARGE(AH107:AH121,1),3),0))</f>
        <v/>
      </c>
    </row>
    <row r="121" spans="1:35" x14ac:dyDescent="0.2">
      <c r="A121" s="59" t="str">
        <f>+$A$26</f>
        <v/>
      </c>
      <c r="C121" s="3"/>
      <c r="AE121" s="26"/>
      <c r="AG121" s="40" t="str">
        <f>+$A$26</f>
        <v/>
      </c>
      <c r="AH121" s="40" t="str">
        <f>IF(A121&lt;&gt;"",IF(AE121&lt;&gt;"",AE121,0)+IF(AC122&lt;&gt;"",AC122,0),"")</f>
        <v/>
      </c>
      <c r="AI121" s="107" t="str">
        <f>IF(AH121="","",IF(AH121&gt;0,ROUND(AH121/LARGE(AH107:AH121,1),3),0))</f>
        <v/>
      </c>
    </row>
    <row r="122" spans="1:35" s="26" customFormat="1" x14ac:dyDescent="0.2">
      <c r="C122" s="27" t="str">
        <f>IF(C106="","",SUM(C107:C120))</f>
        <v/>
      </c>
      <c r="E122" s="27" t="str">
        <f>IF(E106="","",SUM(E107:E120))</f>
        <v/>
      </c>
      <c r="G122" s="27" t="str">
        <f>IF(G106="","",SUM(G107:G120))</f>
        <v/>
      </c>
      <c r="I122" s="27" t="str">
        <f>IF(I106="","",SUM(I107:I120))</f>
        <v/>
      </c>
      <c r="K122" s="27" t="str">
        <f>IF(K106="","",SUM(K107:K120))</f>
        <v/>
      </c>
      <c r="M122" s="27" t="str">
        <f>IF(M106="","",SUM(M107:M120))</f>
        <v/>
      </c>
      <c r="O122" s="27" t="str">
        <f>IF(O106="","",SUM(O107:O120))</f>
        <v/>
      </c>
      <c r="Q122" s="27" t="str">
        <f>IF(Q106="","",SUM(Q107:Q120))</f>
        <v/>
      </c>
      <c r="S122" s="27" t="str">
        <f>IF(S106="","",SUM(S107:S120))</f>
        <v/>
      </c>
      <c r="U122" s="27" t="str">
        <f>IF(U106="","",SUM(U107:U120))</f>
        <v/>
      </c>
      <c r="W122" s="27" t="str">
        <f>IF(W106="","",SUM(W107:W120))</f>
        <v/>
      </c>
      <c r="X122" s="27"/>
      <c r="Y122" s="27" t="str">
        <f>IF(Y106="","",SUM(Y107:Y120))</f>
        <v/>
      </c>
      <c r="AA122" s="27" t="str">
        <f>IF(AA106="","",SUM(AA107:AA120))</f>
        <v/>
      </c>
      <c r="AC122" s="27" t="str">
        <f>IF(AC106="","",SUM(AC107:AC120))</f>
        <v/>
      </c>
      <c r="AG122" s="41"/>
      <c r="AH122" s="93"/>
      <c r="AI122" s="41"/>
    </row>
    <row r="123" spans="1:35" ht="24" customHeight="1" x14ac:dyDescent="0.2">
      <c r="AC123" s="8" t="str">
        <f>"Firma ("&amp;Anagrafica!B93&amp;")"</f>
        <v>Firma ()</v>
      </c>
      <c r="AE123" s="88"/>
      <c r="AF123" s="88"/>
      <c r="AG123" s="89"/>
      <c r="AH123" s="88"/>
      <c r="AI123" s="88"/>
    </row>
  </sheetData>
  <mergeCells count="70">
    <mergeCell ref="AB24:AE24"/>
    <mergeCell ref="AB25:AE25"/>
    <mergeCell ref="AB26:AE26"/>
    <mergeCell ref="AB20:AE20"/>
    <mergeCell ref="AB21:AE21"/>
    <mergeCell ref="AB22:AE22"/>
    <mergeCell ref="AB23:AE23"/>
    <mergeCell ref="X13:AA13"/>
    <mergeCell ref="AB18:AE18"/>
    <mergeCell ref="AB19:AE19"/>
    <mergeCell ref="AB12:AE12"/>
    <mergeCell ref="AB13:AE13"/>
    <mergeCell ref="AB14:AE14"/>
    <mergeCell ref="AB15:AE15"/>
    <mergeCell ref="X19:AA19"/>
    <mergeCell ref="X14:AA14"/>
    <mergeCell ref="X15:AA15"/>
    <mergeCell ref="X16:AA16"/>
    <mergeCell ref="X17:AA17"/>
    <mergeCell ref="X18:AA18"/>
    <mergeCell ref="A1:AG1"/>
    <mergeCell ref="T17:W17"/>
    <mergeCell ref="T22:W22"/>
    <mergeCell ref="T18:W18"/>
    <mergeCell ref="T19:W19"/>
    <mergeCell ref="T20:W20"/>
    <mergeCell ref="A5:AI5"/>
    <mergeCell ref="A8:AG8"/>
    <mergeCell ref="A9:AG9"/>
    <mergeCell ref="A11:S11"/>
    <mergeCell ref="AB11:AE11"/>
    <mergeCell ref="X11:AA11"/>
    <mergeCell ref="AB16:AE16"/>
    <mergeCell ref="AB17:AE17"/>
    <mergeCell ref="T11:W11"/>
    <mergeCell ref="X12:AA12"/>
    <mergeCell ref="B12:S12"/>
    <mergeCell ref="B13:S13"/>
    <mergeCell ref="B14:S14"/>
    <mergeCell ref="T21:W21"/>
    <mergeCell ref="T15:W15"/>
    <mergeCell ref="T16:W16"/>
    <mergeCell ref="B15:S15"/>
    <mergeCell ref="B21:S21"/>
    <mergeCell ref="T12:W12"/>
    <mergeCell ref="T13:W13"/>
    <mergeCell ref="T14:W14"/>
    <mergeCell ref="T27:W27"/>
    <mergeCell ref="B16:S16"/>
    <mergeCell ref="B17:S17"/>
    <mergeCell ref="B18:S18"/>
    <mergeCell ref="B19:S19"/>
    <mergeCell ref="B20:S20"/>
    <mergeCell ref="P27:S27"/>
    <mergeCell ref="B26:S26"/>
    <mergeCell ref="T26:W26"/>
    <mergeCell ref="B24:S24"/>
    <mergeCell ref="B25:S25"/>
    <mergeCell ref="T23:W23"/>
    <mergeCell ref="T24:W24"/>
    <mergeCell ref="T25:W25"/>
    <mergeCell ref="B22:S22"/>
    <mergeCell ref="B23:S23"/>
    <mergeCell ref="X24:AA24"/>
    <mergeCell ref="X25:AA25"/>
    <mergeCell ref="X26:AA26"/>
    <mergeCell ref="X20:AA20"/>
    <mergeCell ref="X21:AA21"/>
    <mergeCell ref="X22:AA22"/>
    <mergeCell ref="X23:AA23"/>
  </mergeCells>
  <phoneticPr fontId="0" type="noConversion"/>
  <conditionalFormatting sqref="C46 W46:Y46 C65 E46 G46 I46 K46 M46 O46 Q46 U46 S46 AC84 W65:Y65 E65 G65 I65 K65 M65 O65 Q65 U65 S65 AC65 AA65 AA46 C84 W84:Y84 E84 G84 I84 K84 M84 O84 Q84 U84 S84 AA84 AC46 C103 AC122 W103:Y103 E103 G103 I103 K103 M103 O103 Q103 U103 S103 AC103 AA103 C122 W122:Y122 E122 G122 I122 K122 M122 O122 Q122 U122 S122 AA122">
    <cfRule type="expression" dxfId="459" priority="1" stopIfTrue="1">
      <formula>C30=""</formula>
    </cfRule>
  </conditionalFormatting>
  <conditionalFormatting sqref="B52:E63 B51:C51 H54:I63 J55:K63 L56:M63 N57:O63 P58:Q63 R59:S63 T60:U63 V61:W63 X62:Y63 Z63:AA63 F53:G63 Z82:AA82 F72:G82 H73:I82 J74:K82 L75:M82 N76:O82 P77:Q82 R78:S82 T79:U82 V80:W82 X81:Y82 B71:E82 B70:C70 B90:E101 B89:C89 H92:I101 J93:K101 L94:M101 N95:O101 P96:Q101 R97:S101 T98:U101 V99:W101 X100:Y101 Z101:AA101 F91:G101 Z120:AA120 F110:G120 H111:I120 J112:K120 L113:M120 N114:O120 P115:Q120 R116:S120 T117:U120 V118:W120 X119:Y120 B109:E120 B108:C108 B33:E44 B32:C32 H35:I44 J36:K44 L37:M44 N38:O44 P39:Q44 R40:S44 T41:U44 V42:W44 X43:Y44 Z44:AA44 F34:G44">
    <cfRule type="expression" dxfId="458" priority="2" stopIfTrue="1">
      <formula>AND($A32&lt;&gt;"",$A33="")</formula>
    </cfRule>
    <cfRule type="expression" dxfId="457" priority="3" stopIfTrue="1">
      <formula>$A32=""</formula>
    </cfRule>
  </conditionalFormatting>
  <conditionalFormatting sqref="B50 D50:D51 F50:F52 H50:H53 J50:J54 L50:L55 N50:N56 P50:P57 R50:R58 T50:T59 V50:V60 X50:X61 Z50:Z62 AB50:AB63">
    <cfRule type="expression" dxfId="456" priority="4" stopIfTrue="1">
      <formula>AND(OR($A50="",C$49=""),$AE50&lt;&gt;"")</formula>
    </cfRule>
    <cfRule type="expression" dxfId="455" priority="5" stopIfTrue="1">
      <formula>OR($A50="",C$49="")</formula>
    </cfRule>
  </conditionalFormatting>
  <conditionalFormatting sqref="C50 E50:E51 G50:G52 I50:I53 K50:K54 M50:M55 O50:O56 Q50:Q57 S50:S58 U50:U59 W50:W60 Y50:Y61 AA50:AA62 AC50:AC63 C88 E88:E89 G88:G90 I88:I91 K88:K92 M88:M93 O88:O94 Q88:Q95 S88:S96 U88:U97 W88:W98 Y88:Y99 AA88:AA100 AC88:AC101">
    <cfRule type="expression" dxfId="454" priority="6" stopIfTrue="1">
      <formula>AND(OR($A50="",C$49=""),$AE50&lt;&gt;"")</formula>
    </cfRule>
    <cfRule type="expression" dxfId="453" priority="7" stopIfTrue="1">
      <formula>C$49=""</formula>
    </cfRule>
  </conditionalFormatting>
  <conditionalFormatting sqref="B69 F69:F71 D69:D70 H69:H72 J69:J73 L69:L74 N69:N75 P69:P76 R69:R77 T69:T78 V69:V79 X69:X80 Z69:Z81 AB69:AB82 X118">
    <cfRule type="expression" dxfId="452" priority="8" stopIfTrue="1">
      <formula>AND(OR($A69="",C$68=""),$AE69&lt;&gt;"")</formula>
    </cfRule>
    <cfRule type="expression" dxfId="451" priority="9" stopIfTrue="1">
      <formula>OR($A69="",C$68="")</formula>
    </cfRule>
  </conditionalFormatting>
  <conditionalFormatting sqref="C69 G69:G71 E69:E70 I69:I72 K69:K73 M69:M74 O69:O75 Q69:Q76 S69:S77 U69:U78 W69:W79 Y69:Y80 AA69:AA81 AC69:AC82 C107 G107:G109 E107:E108 I107:I110 K107:K111 M107:M112 O107:O113 Q107:Q114 S107:S115 U107:U116 W107:W117 Y107:Y118 AA107:AA119 AC107:AC120">
    <cfRule type="expression" dxfId="450" priority="10" stopIfTrue="1">
      <formula>AND(OR($A69="",C$68=""),$AE69&lt;&gt;"")</formula>
    </cfRule>
    <cfRule type="expression" dxfId="449" priority="11" stopIfTrue="1">
      <formula>C$68=""</formula>
    </cfRule>
  </conditionalFormatting>
  <conditionalFormatting sqref="B88 D88:D89 F88:F90 H88:H91 J88:J92 L88:L93 N88:N94 P88:P95 R88:R96 T88:T97 V88:V98 X88:X99 Z88:Z100 AB88:AB101">
    <cfRule type="expression" dxfId="448" priority="12" stopIfTrue="1">
      <formula>AND(OR($A88="",C$87=""),$AE88&lt;&gt;"")</formula>
    </cfRule>
    <cfRule type="expression" dxfId="447" priority="13" stopIfTrue="1">
      <formula>OR($A88="",C$87="")</formula>
    </cfRule>
  </conditionalFormatting>
  <conditionalFormatting sqref="B107 D107:D108 F107:F109 H107:H110 J107:J111 L107:L112 N107:N113 P107:P114 R107:R115 T107:T116 V107:V117 X107:X117 Z107:Z119 AB107:AB120">
    <cfRule type="expression" dxfId="446" priority="14" stopIfTrue="1">
      <formula>AND(OR($A107="",C$106=""),$AE107&lt;&gt;"")</formula>
    </cfRule>
    <cfRule type="expression" dxfId="445" priority="15" stopIfTrue="1">
      <formula>OR($A107="",C$106="")</formula>
    </cfRule>
  </conditionalFormatting>
  <conditionalFormatting sqref="B31 D31:D32 R31:R39 AB31:AB44 Z31:Z43 X31:X42 V31:V41 T31:T40 P31:P38 N31:N37 L31:L36 J31:J35 H31:H34 F31:F33">
    <cfRule type="expression" dxfId="444" priority="16" stopIfTrue="1">
      <formula>AND(OR($A31="",C$30=""),$AE31&lt;&gt;"")</formula>
    </cfRule>
    <cfRule type="expression" dxfId="443" priority="17" stopIfTrue="1">
      <formula>OR($A31="",C$30="")</formula>
    </cfRule>
  </conditionalFormatting>
  <conditionalFormatting sqref="C31 E31:E32 S31:S39 AC31:AC44 AA31:AA43 Y31:Y42 W31:W41 U31:U40 Q31:Q38 O31:O37 M31:M36 K31:K35 I31:I34 G31:G33">
    <cfRule type="expression" dxfId="442" priority="18" stopIfTrue="1">
      <formula>AND(OR($A31="",C$30=""),$AE31&lt;&gt;"")</formula>
    </cfRule>
    <cfRule type="expression" dxfId="441" priority="19" stopIfTrue="1">
      <formula>C$30=""</formula>
    </cfRule>
  </conditionalFormatting>
  <conditionalFormatting sqref="A31:A45 A107:A121 AE107:AE120 B106:AC106 AE88:AE101 A88:A102 B87:AC87 A69:A83 B68:AC68 AE69:AE82 AE50:AE63 B49:AC49 A50:A64 AE31:AE44 B30:AC30">
    <cfRule type="cellIs" dxfId="440" priority="20" stopIfTrue="1" operator="equal">
      <formula>""</formula>
    </cfRule>
  </conditionalFormatting>
  <hyperlinks>
    <hyperlink ref="A1" location="Anagrafica!A1" display="Torna alla scheda Anagrafica" xr:uid="{00000000-0004-0000-4600-000000000000}"/>
  </hyperlinks>
  <pageMargins left="0.39370078740157483" right="0.39370078740157483" top="0.39370078740157483" bottom="0.78740157480314965" header="0.51181102362204722" footer="0.39370078740157483"/>
  <pageSetup paperSize="9" scale="42" orientation="portrait" r:id="rId1"/>
  <headerFooter alignWithMargins="0">
    <oddFooter>&amp;L&amp;"Arial Narrow,Normale"&amp;8&amp;D&amp;R&amp;"Arial Narrow,Normale"&amp;A</oddFoot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Foglio26">
    <tabColor indexed="17"/>
    <pageSetUpPr fitToPage="1"/>
  </sheetPr>
  <dimension ref="A1:AI123"/>
  <sheetViews>
    <sheetView showGridLines="0" view="pageBreakPreview" zoomScaleNormal="100" workbookViewId="0">
      <selection activeCell="U38" sqref="U38"/>
    </sheetView>
  </sheetViews>
  <sheetFormatPr defaultColWidth="9.140625" defaultRowHeight="12.75" x14ac:dyDescent="0.2"/>
  <cols>
    <col min="1" max="2" width="3.85546875" style="3" customWidth="1"/>
    <col min="3" max="3" width="3.85546875" style="5" bestFit="1" customWidth="1"/>
    <col min="4" max="4" width="3.140625" style="3" customWidth="1"/>
    <col min="5" max="31" width="3" style="3" customWidth="1"/>
    <col min="32" max="32" width="2.42578125" style="3" customWidth="1"/>
    <col min="33" max="33" width="3.5703125" style="26" customWidth="1"/>
    <col min="34" max="35" width="10.85546875" style="3" customWidth="1"/>
    <col min="36" max="43" width="3" style="3" customWidth="1"/>
    <col min="44" max="44" width="3.140625" style="3" customWidth="1"/>
    <col min="45" max="16384" width="9.140625" style="3"/>
  </cols>
  <sheetData>
    <row r="1" spans="1:35" ht="26.25" customHeight="1" x14ac:dyDescent="0.2">
      <c r="A1" s="353" t="s">
        <v>21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</row>
    <row r="2" spans="1:35" s="30" customFormat="1" ht="13.5" x14ac:dyDescent="0.25">
      <c r="A2" s="45" t="s">
        <v>16</v>
      </c>
      <c r="B2" s="46"/>
      <c r="C2" s="47"/>
      <c r="D2" s="48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9"/>
      <c r="AH2" s="49"/>
      <c r="AI2" s="49"/>
    </row>
    <row r="3" spans="1:35" s="31" customFormat="1" ht="13.5" x14ac:dyDescent="0.25">
      <c r="A3" s="50"/>
      <c r="B3" s="50"/>
      <c r="C3" s="51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</row>
    <row r="4" spans="1:35" s="9" customFormat="1" ht="6" customHeight="1" x14ac:dyDescent="0.3">
      <c r="A4" s="52"/>
      <c r="B4" s="52"/>
      <c r="C4" s="53"/>
      <c r="D4" s="54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</row>
    <row r="5" spans="1:35" s="9" customFormat="1" ht="39.75" customHeight="1" x14ac:dyDescent="0.3">
      <c r="A5" s="411" t="str">
        <f>IF(Anagrafica!A3&lt;&gt;"",Anagrafica!A3,"")</f>
        <v>CDC ___/______/______ ANNO_______ (agg. P se plurien.) 
TITOLO DEL CDC______________________________</v>
      </c>
      <c r="B5" s="411"/>
      <c r="C5" s="411"/>
      <c r="D5" s="411"/>
      <c r="E5" s="411"/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  <c r="Q5" s="411"/>
      <c r="R5" s="411"/>
      <c r="S5" s="411"/>
      <c r="T5" s="411"/>
      <c r="U5" s="411"/>
      <c r="V5" s="411"/>
      <c r="W5" s="411"/>
      <c r="X5" s="411"/>
      <c r="Y5" s="411"/>
      <c r="Z5" s="411"/>
      <c r="AA5" s="411"/>
      <c r="AB5" s="411"/>
      <c r="AC5" s="411"/>
      <c r="AD5" s="411"/>
      <c r="AE5" s="411"/>
      <c r="AF5" s="411"/>
      <c r="AG5" s="411"/>
      <c r="AH5" s="411"/>
      <c r="AI5" s="411"/>
    </row>
    <row r="6" spans="1:35" s="9" customFormat="1" ht="20.25" x14ac:dyDescent="0.3">
      <c r="A6" s="33"/>
      <c r="B6" s="33"/>
      <c r="C6" s="58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</row>
    <row r="7" spans="1:35" s="9" customFormat="1" ht="20.25" x14ac:dyDescent="0.3">
      <c r="C7" s="10"/>
      <c r="D7" s="11"/>
    </row>
    <row r="8" spans="1:35" s="1" customFormat="1" ht="18.75" x14ac:dyDescent="0.3">
      <c r="A8" s="354" t="str">
        <f>"Criterio: "&amp; Anagrafica!A76&amp;" - "&amp;Anagrafica!B76</f>
        <v xml:space="preserve">Criterio:  - </v>
      </c>
      <c r="B8" s="354"/>
      <c r="C8" s="354"/>
      <c r="D8" s="354"/>
      <c r="E8" s="354"/>
      <c r="F8" s="354"/>
      <c r="G8" s="354"/>
      <c r="H8" s="354"/>
      <c r="I8" s="354"/>
      <c r="J8" s="354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4"/>
      <c r="Y8" s="354"/>
      <c r="Z8" s="354"/>
      <c r="AA8" s="354"/>
      <c r="AB8" s="354"/>
      <c r="AC8" s="354"/>
      <c r="AD8" s="354"/>
      <c r="AE8" s="354"/>
      <c r="AF8" s="354"/>
      <c r="AG8" s="354"/>
      <c r="AH8" s="65" t="s">
        <v>3</v>
      </c>
      <c r="AI8" s="80" t="str">
        <f>IF(+Anagrafica!C76&lt;&gt;"",Anagrafica!C76,"")</f>
        <v/>
      </c>
    </row>
    <row r="9" spans="1:35" s="1" customFormat="1" ht="24" customHeight="1" x14ac:dyDescent="0.3">
      <c r="A9" s="416"/>
      <c r="B9" s="416"/>
      <c r="C9" s="416"/>
      <c r="D9" s="416"/>
      <c r="E9" s="416"/>
      <c r="F9" s="416"/>
      <c r="G9" s="416"/>
      <c r="H9" s="416"/>
      <c r="I9" s="416"/>
      <c r="J9" s="416"/>
      <c r="K9" s="416"/>
      <c r="L9" s="416"/>
      <c r="M9" s="416"/>
      <c r="N9" s="416"/>
      <c r="O9" s="416"/>
      <c r="P9" s="416"/>
      <c r="Q9" s="416"/>
      <c r="R9" s="416"/>
      <c r="S9" s="416"/>
      <c r="T9" s="416"/>
      <c r="U9" s="416"/>
      <c r="V9" s="416"/>
      <c r="W9" s="416"/>
      <c r="X9" s="416"/>
      <c r="Y9" s="416"/>
      <c r="Z9" s="416"/>
      <c r="AA9" s="416"/>
      <c r="AB9" s="416"/>
      <c r="AC9" s="416"/>
      <c r="AD9" s="416"/>
      <c r="AE9" s="416"/>
      <c r="AF9" s="416"/>
      <c r="AG9" s="416"/>
      <c r="AH9" s="65"/>
      <c r="AI9" s="81"/>
    </row>
    <row r="10" spans="1:35" ht="18" x14ac:dyDescent="0.25">
      <c r="B10" s="1"/>
      <c r="D10" s="1"/>
      <c r="AB10" s="4"/>
      <c r="AC10" s="4"/>
      <c r="AD10" s="4"/>
      <c r="AE10" s="4"/>
    </row>
    <row r="11" spans="1:35" ht="29.25" customHeight="1" x14ac:dyDescent="0.2">
      <c r="A11" s="385" t="s">
        <v>17</v>
      </c>
      <c r="B11" s="385"/>
      <c r="C11" s="385"/>
      <c r="D11" s="385"/>
      <c r="E11" s="385"/>
      <c r="F11" s="385"/>
      <c r="G11" s="385"/>
      <c r="H11" s="385"/>
      <c r="I11" s="385"/>
      <c r="J11" s="385"/>
      <c r="K11" s="385"/>
      <c r="L11" s="385"/>
      <c r="M11" s="385"/>
      <c r="N11" s="385"/>
      <c r="O11" s="385"/>
      <c r="P11" s="385"/>
      <c r="Q11" s="385"/>
      <c r="R11" s="385"/>
      <c r="S11" s="385"/>
      <c r="T11" s="385" t="s">
        <v>23</v>
      </c>
      <c r="U11" s="385"/>
      <c r="V11" s="385"/>
      <c r="W11" s="385"/>
      <c r="X11" s="385" t="s">
        <v>25</v>
      </c>
      <c r="Y11" s="385"/>
      <c r="Z11" s="385"/>
      <c r="AA11" s="385"/>
      <c r="AB11" s="385" t="s">
        <v>24</v>
      </c>
      <c r="AC11" s="385"/>
      <c r="AD11" s="385"/>
      <c r="AE11" s="385"/>
      <c r="AF11" s="26"/>
      <c r="AI11" s="21" t="s">
        <v>19</v>
      </c>
    </row>
    <row r="12" spans="1:35" ht="16.5" x14ac:dyDescent="0.3">
      <c r="A12" s="61" t="str">
        <f>IF($AI$8&lt;&gt;"",IF(Anagrafica!A99&lt;&gt;"",Anagrafica!A99,""),"")</f>
        <v/>
      </c>
      <c r="B12" s="409" t="str">
        <f>IF(A12&lt;&gt;"",IF(Anagrafica!B99&lt;&gt;"",Anagrafica!B99,""),"")</f>
        <v/>
      </c>
      <c r="C12" s="409"/>
      <c r="D12" s="409"/>
      <c r="E12" s="409"/>
      <c r="F12" s="409"/>
      <c r="G12" s="409"/>
      <c r="H12" s="409"/>
      <c r="I12" s="409"/>
      <c r="J12" s="409"/>
      <c r="K12" s="409"/>
      <c r="L12" s="409"/>
      <c r="M12" s="409"/>
      <c r="N12" s="409"/>
      <c r="O12" s="409"/>
      <c r="P12" s="409"/>
      <c r="Q12" s="409"/>
      <c r="R12" s="409"/>
      <c r="S12" s="410"/>
      <c r="T12" s="372" t="str">
        <f>IF(A12&lt;&gt;"",IF(AI31&lt;&gt;"",AI31,0)+IF(AI50&lt;&gt;"",AI50,0)+IF(AI69&lt;&gt;"",AI69,0)+IF(AI88&lt;&gt;"",AI88,0)+IF(AI107&lt;&gt;"",AI107,0),"")</f>
        <v/>
      </c>
      <c r="U12" s="373"/>
      <c r="V12" s="373"/>
      <c r="W12" s="373"/>
      <c r="X12" s="372" t="str">
        <f>IF(T12&lt;&gt;"",ROUND(T12/COUNTA(Anagrafica!$B$89:$C$93),3),"")</f>
        <v/>
      </c>
      <c r="Y12" s="373"/>
      <c r="Z12" s="373"/>
      <c r="AA12" s="390"/>
      <c r="AB12" s="372" t="str">
        <f>IF(T12="","",IF(T12&gt;0,ROUND(X12/LARGE($X$12:$AA$26,1),3),0))</f>
        <v/>
      </c>
      <c r="AC12" s="373"/>
      <c r="AD12" s="373"/>
      <c r="AE12" s="390"/>
      <c r="AF12" s="94"/>
      <c r="AG12" s="94"/>
      <c r="AH12" s="95"/>
      <c r="AI12" s="85" t="str">
        <f t="shared" ref="AI12:AI26" si="0">IF(AB12&lt;&gt;"",IF(AB12&gt;0,ROUND(AB12*IF($AI$9&lt;&gt;"",$AI$9,$AI$8),3),0),"")</f>
        <v/>
      </c>
    </row>
    <row r="13" spans="1:35" ht="16.5" x14ac:dyDescent="0.3">
      <c r="A13" s="62" t="str">
        <f>IF($AI$8&lt;&gt;"",IF(Anagrafica!A100&lt;&gt;"",Anagrafica!A100,""),"")</f>
        <v/>
      </c>
      <c r="B13" s="374" t="str">
        <f>IF(A13&lt;&gt;"",IF(Anagrafica!B100&lt;&gt;"",Anagrafica!B100,""),"")</f>
        <v/>
      </c>
      <c r="C13" s="374"/>
      <c r="D13" s="374"/>
      <c r="E13" s="374"/>
      <c r="F13" s="374"/>
      <c r="G13" s="374"/>
      <c r="H13" s="374"/>
      <c r="I13" s="374"/>
      <c r="J13" s="374"/>
      <c r="K13" s="374"/>
      <c r="L13" s="374"/>
      <c r="M13" s="374"/>
      <c r="N13" s="374"/>
      <c r="O13" s="374"/>
      <c r="P13" s="374"/>
      <c r="Q13" s="374"/>
      <c r="R13" s="374"/>
      <c r="S13" s="376"/>
      <c r="T13" s="401" t="str">
        <f t="shared" ref="T13:T26" si="1">IF(A13&lt;&gt;"",IF(AI32&lt;&gt;"",AI32,0)+IF(AI51&lt;&gt;"",AI51,0)+IF(AI70&lt;&gt;"",AI70,0)+IF(AI89&lt;&gt;"",AI89,0)+IF(AI108&lt;&gt;"",AI108,0),"")</f>
        <v/>
      </c>
      <c r="U13" s="402"/>
      <c r="V13" s="402"/>
      <c r="W13" s="402"/>
      <c r="X13" s="401" t="str">
        <f>IF(T13&lt;&gt;"",ROUND(T13/COUNTA(Anagrafica!$B$89:$C$93),3),"")</f>
        <v/>
      </c>
      <c r="Y13" s="402"/>
      <c r="Z13" s="402"/>
      <c r="AA13" s="403"/>
      <c r="AB13" s="401" t="str">
        <f t="shared" ref="AB13:AB26" si="2">IF(T13="","",IF(T13&gt;0,ROUND(X13/LARGE($X$12:$AA$26,1),3),0))</f>
        <v/>
      </c>
      <c r="AC13" s="402"/>
      <c r="AD13" s="402"/>
      <c r="AE13" s="403"/>
      <c r="AF13" s="96"/>
      <c r="AG13" s="96"/>
      <c r="AH13" s="97"/>
      <c r="AI13" s="86" t="str">
        <f t="shared" si="0"/>
        <v/>
      </c>
    </row>
    <row r="14" spans="1:35" ht="16.5" x14ac:dyDescent="0.3">
      <c r="A14" s="62" t="str">
        <f>IF($AI$8&lt;&gt;"",IF(Anagrafica!A101&lt;&gt;"",Anagrafica!A101,""),"")</f>
        <v/>
      </c>
      <c r="B14" s="374" t="str">
        <f>IF(A14&lt;&gt;"",IF(Anagrafica!B101&lt;&gt;"",Anagrafica!B101,""),"")</f>
        <v/>
      </c>
      <c r="C14" s="374"/>
      <c r="D14" s="374"/>
      <c r="E14" s="374"/>
      <c r="F14" s="374"/>
      <c r="G14" s="374"/>
      <c r="H14" s="374"/>
      <c r="I14" s="374"/>
      <c r="J14" s="374"/>
      <c r="K14" s="374"/>
      <c r="L14" s="374"/>
      <c r="M14" s="374"/>
      <c r="N14" s="374"/>
      <c r="O14" s="374"/>
      <c r="P14" s="374"/>
      <c r="Q14" s="374"/>
      <c r="R14" s="374"/>
      <c r="S14" s="376"/>
      <c r="T14" s="401" t="str">
        <f t="shared" si="1"/>
        <v/>
      </c>
      <c r="U14" s="402"/>
      <c r="V14" s="402"/>
      <c r="W14" s="402"/>
      <c r="X14" s="401" t="str">
        <f>IF(T14&lt;&gt;"",ROUND(T14/COUNTA(Anagrafica!$B$89:$C$93),3),"")</f>
        <v/>
      </c>
      <c r="Y14" s="402"/>
      <c r="Z14" s="402"/>
      <c r="AA14" s="403"/>
      <c r="AB14" s="401" t="str">
        <f t="shared" si="2"/>
        <v/>
      </c>
      <c r="AC14" s="402"/>
      <c r="AD14" s="402"/>
      <c r="AE14" s="403"/>
      <c r="AF14" s="96"/>
      <c r="AG14" s="96"/>
      <c r="AH14" s="97"/>
      <c r="AI14" s="86" t="str">
        <f t="shared" si="0"/>
        <v/>
      </c>
    </row>
    <row r="15" spans="1:35" ht="16.5" x14ac:dyDescent="0.3">
      <c r="A15" s="62" t="str">
        <f>IF($AI$8&lt;&gt;"",IF(Anagrafica!A102&lt;&gt;"",Anagrafica!A102,""),"")</f>
        <v/>
      </c>
      <c r="B15" s="374" t="str">
        <f>IF(A15&lt;&gt;"",IF(Anagrafica!B102&lt;&gt;"",Anagrafica!B102,""),"")</f>
        <v/>
      </c>
      <c r="C15" s="374"/>
      <c r="D15" s="374"/>
      <c r="E15" s="374"/>
      <c r="F15" s="374"/>
      <c r="G15" s="374"/>
      <c r="H15" s="374"/>
      <c r="I15" s="374"/>
      <c r="J15" s="374"/>
      <c r="K15" s="374"/>
      <c r="L15" s="374"/>
      <c r="M15" s="374"/>
      <c r="N15" s="374"/>
      <c r="O15" s="374"/>
      <c r="P15" s="374"/>
      <c r="Q15" s="374"/>
      <c r="R15" s="374"/>
      <c r="S15" s="376"/>
      <c r="T15" s="401" t="str">
        <f t="shared" si="1"/>
        <v/>
      </c>
      <c r="U15" s="402"/>
      <c r="V15" s="402"/>
      <c r="W15" s="402"/>
      <c r="X15" s="401" t="str">
        <f>IF(T15&lt;&gt;"",ROUND(T15/COUNTA(Anagrafica!$B$89:$C$93),3),"")</f>
        <v/>
      </c>
      <c r="Y15" s="402"/>
      <c r="Z15" s="402"/>
      <c r="AA15" s="403"/>
      <c r="AB15" s="401" t="str">
        <f t="shared" si="2"/>
        <v/>
      </c>
      <c r="AC15" s="402"/>
      <c r="AD15" s="402"/>
      <c r="AE15" s="403"/>
      <c r="AF15" s="96"/>
      <c r="AG15" s="96"/>
      <c r="AH15" s="97"/>
      <c r="AI15" s="86" t="str">
        <f t="shared" si="0"/>
        <v/>
      </c>
    </row>
    <row r="16" spans="1:35" ht="16.5" x14ac:dyDescent="0.3">
      <c r="A16" s="62" t="str">
        <f>IF($AI$8&lt;&gt;"",IF(Anagrafica!A103&lt;&gt;"",Anagrafica!A103,""),"")</f>
        <v/>
      </c>
      <c r="B16" s="374" t="str">
        <f>IF(A16&lt;&gt;"",IF(Anagrafica!B103&lt;&gt;"",Anagrafica!B103,""),"")</f>
        <v/>
      </c>
      <c r="C16" s="374"/>
      <c r="D16" s="374"/>
      <c r="E16" s="374"/>
      <c r="F16" s="374"/>
      <c r="G16" s="374"/>
      <c r="H16" s="374"/>
      <c r="I16" s="374"/>
      <c r="J16" s="374"/>
      <c r="K16" s="374"/>
      <c r="L16" s="374"/>
      <c r="M16" s="374"/>
      <c r="N16" s="374"/>
      <c r="O16" s="374"/>
      <c r="P16" s="374"/>
      <c r="Q16" s="374"/>
      <c r="R16" s="374"/>
      <c r="S16" s="376"/>
      <c r="T16" s="401" t="str">
        <f t="shared" si="1"/>
        <v/>
      </c>
      <c r="U16" s="402"/>
      <c r="V16" s="402"/>
      <c r="W16" s="402"/>
      <c r="X16" s="401" t="str">
        <f>IF(T16&lt;&gt;"",ROUND(T16/COUNTA(Anagrafica!$B$89:$C$93),3),"")</f>
        <v/>
      </c>
      <c r="Y16" s="402"/>
      <c r="Z16" s="402"/>
      <c r="AA16" s="403"/>
      <c r="AB16" s="401" t="str">
        <f t="shared" si="2"/>
        <v/>
      </c>
      <c r="AC16" s="402"/>
      <c r="AD16" s="402"/>
      <c r="AE16" s="403"/>
      <c r="AF16" s="96"/>
      <c r="AG16" s="96"/>
      <c r="AH16" s="97"/>
      <c r="AI16" s="86" t="str">
        <f t="shared" si="0"/>
        <v/>
      </c>
    </row>
    <row r="17" spans="1:35" ht="16.5" x14ac:dyDescent="0.3">
      <c r="A17" s="62" t="str">
        <f>IF($AI$8&lt;&gt;"",IF(Anagrafica!A104&lt;&gt;"",Anagrafica!A104,""),"")</f>
        <v/>
      </c>
      <c r="B17" s="374" t="str">
        <f>IF(A17&lt;&gt;"",IF(Anagrafica!B104&lt;&gt;"",Anagrafica!B104,""),"")</f>
        <v/>
      </c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4"/>
      <c r="N17" s="374"/>
      <c r="O17" s="374"/>
      <c r="P17" s="374"/>
      <c r="Q17" s="374"/>
      <c r="R17" s="374"/>
      <c r="S17" s="376"/>
      <c r="T17" s="401" t="str">
        <f t="shared" si="1"/>
        <v/>
      </c>
      <c r="U17" s="402"/>
      <c r="V17" s="402"/>
      <c r="W17" s="402"/>
      <c r="X17" s="401" t="str">
        <f>IF(T17&lt;&gt;"",ROUND(T17/COUNTA(Anagrafica!$B$89:$C$93),3),"")</f>
        <v/>
      </c>
      <c r="Y17" s="402"/>
      <c r="Z17" s="402"/>
      <c r="AA17" s="403"/>
      <c r="AB17" s="401" t="str">
        <f t="shared" si="2"/>
        <v/>
      </c>
      <c r="AC17" s="402"/>
      <c r="AD17" s="402"/>
      <c r="AE17" s="403"/>
      <c r="AF17" s="96"/>
      <c r="AG17" s="96"/>
      <c r="AH17" s="97"/>
      <c r="AI17" s="86" t="str">
        <f t="shared" si="0"/>
        <v/>
      </c>
    </row>
    <row r="18" spans="1:35" ht="16.5" x14ac:dyDescent="0.3">
      <c r="A18" s="62" t="str">
        <f>IF($AI$8&lt;&gt;"",IF(Anagrafica!A105&lt;&gt;"",Anagrafica!A105,""),"")</f>
        <v/>
      </c>
      <c r="B18" s="374" t="str">
        <f>IF(A18&lt;&gt;"",IF(Anagrafica!B105&lt;&gt;"",Anagrafica!B105,""),"")</f>
        <v/>
      </c>
      <c r="C18" s="374"/>
      <c r="D18" s="374"/>
      <c r="E18" s="374"/>
      <c r="F18" s="374"/>
      <c r="G18" s="374"/>
      <c r="H18" s="374"/>
      <c r="I18" s="374"/>
      <c r="J18" s="374"/>
      <c r="K18" s="374"/>
      <c r="L18" s="374"/>
      <c r="M18" s="374"/>
      <c r="N18" s="374"/>
      <c r="O18" s="374"/>
      <c r="P18" s="374"/>
      <c r="Q18" s="374"/>
      <c r="R18" s="374"/>
      <c r="S18" s="376"/>
      <c r="T18" s="401" t="str">
        <f t="shared" si="1"/>
        <v/>
      </c>
      <c r="U18" s="402"/>
      <c r="V18" s="402"/>
      <c r="W18" s="402"/>
      <c r="X18" s="401" t="str">
        <f>IF(T18&lt;&gt;"",ROUND(T18/COUNTA(Anagrafica!$B$89:$C$93),3),"")</f>
        <v/>
      </c>
      <c r="Y18" s="402"/>
      <c r="Z18" s="402"/>
      <c r="AA18" s="403"/>
      <c r="AB18" s="401" t="str">
        <f t="shared" si="2"/>
        <v/>
      </c>
      <c r="AC18" s="402"/>
      <c r="AD18" s="402"/>
      <c r="AE18" s="403"/>
      <c r="AF18" s="96"/>
      <c r="AG18" s="96"/>
      <c r="AH18" s="97"/>
      <c r="AI18" s="86" t="str">
        <f t="shared" si="0"/>
        <v/>
      </c>
    </row>
    <row r="19" spans="1:35" ht="16.5" x14ac:dyDescent="0.3">
      <c r="A19" s="62" t="str">
        <f>IF($AI$8&lt;&gt;"",IF(Anagrafica!A106&lt;&gt;"",Anagrafica!A106,""),"")</f>
        <v/>
      </c>
      <c r="B19" s="374" t="str">
        <f>IF(A19&lt;&gt;"",IF(Anagrafica!B106&lt;&gt;"",Anagrafica!B106,""),"")</f>
        <v/>
      </c>
      <c r="C19" s="374"/>
      <c r="D19" s="374"/>
      <c r="E19" s="374"/>
      <c r="F19" s="374"/>
      <c r="G19" s="374"/>
      <c r="H19" s="374"/>
      <c r="I19" s="374"/>
      <c r="J19" s="374"/>
      <c r="K19" s="374"/>
      <c r="L19" s="374"/>
      <c r="M19" s="374"/>
      <c r="N19" s="374"/>
      <c r="O19" s="374"/>
      <c r="P19" s="374"/>
      <c r="Q19" s="374"/>
      <c r="R19" s="374"/>
      <c r="S19" s="376"/>
      <c r="T19" s="401" t="str">
        <f t="shared" si="1"/>
        <v/>
      </c>
      <c r="U19" s="402"/>
      <c r="V19" s="402"/>
      <c r="W19" s="402"/>
      <c r="X19" s="401" t="str">
        <f>IF(T19&lt;&gt;"",ROUND(T19/COUNTA(Anagrafica!$B$89:$C$93),3),"")</f>
        <v/>
      </c>
      <c r="Y19" s="402"/>
      <c r="Z19" s="402"/>
      <c r="AA19" s="403"/>
      <c r="AB19" s="401" t="str">
        <f t="shared" si="2"/>
        <v/>
      </c>
      <c r="AC19" s="402"/>
      <c r="AD19" s="402"/>
      <c r="AE19" s="403"/>
      <c r="AF19" s="96"/>
      <c r="AG19" s="96"/>
      <c r="AH19" s="97"/>
      <c r="AI19" s="86" t="str">
        <f t="shared" si="0"/>
        <v/>
      </c>
    </row>
    <row r="20" spans="1:35" ht="16.5" x14ac:dyDescent="0.3">
      <c r="A20" s="62" t="str">
        <f>IF($AI$8&lt;&gt;"",IF(Anagrafica!A107&lt;&gt;"",Anagrafica!A107,""),"")</f>
        <v/>
      </c>
      <c r="B20" s="374" t="str">
        <f>IF(A20&lt;&gt;"",IF(Anagrafica!B107&lt;&gt;"",Anagrafica!B107,""),"")</f>
        <v/>
      </c>
      <c r="C20" s="374"/>
      <c r="D20" s="374"/>
      <c r="E20" s="374"/>
      <c r="F20" s="374"/>
      <c r="G20" s="374"/>
      <c r="H20" s="374"/>
      <c r="I20" s="374"/>
      <c r="J20" s="374"/>
      <c r="K20" s="374"/>
      <c r="L20" s="374"/>
      <c r="M20" s="374"/>
      <c r="N20" s="374"/>
      <c r="O20" s="374"/>
      <c r="P20" s="374"/>
      <c r="Q20" s="374"/>
      <c r="R20" s="374"/>
      <c r="S20" s="376"/>
      <c r="T20" s="401" t="str">
        <f t="shared" si="1"/>
        <v/>
      </c>
      <c r="U20" s="402"/>
      <c r="V20" s="402"/>
      <c r="W20" s="402"/>
      <c r="X20" s="401" t="str">
        <f>IF(T20&lt;&gt;"",ROUND(T20/COUNTA(Anagrafica!$B$89:$C$93),3),"")</f>
        <v/>
      </c>
      <c r="Y20" s="402"/>
      <c r="Z20" s="402"/>
      <c r="AA20" s="403"/>
      <c r="AB20" s="401" t="str">
        <f t="shared" si="2"/>
        <v/>
      </c>
      <c r="AC20" s="402"/>
      <c r="AD20" s="402"/>
      <c r="AE20" s="403"/>
      <c r="AF20" s="96"/>
      <c r="AG20" s="96"/>
      <c r="AH20" s="97"/>
      <c r="AI20" s="86" t="str">
        <f t="shared" si="0"/>
        <v/>
      </c>
    </row>
    <row r="21" spans="1:35" ht="16.5" x14ac:dyDescent="0.3">
      <c r="A21" s="62" t="str">
        <f>IF($AI$8&lt;&gt;"",IF(Anagrafica!A108&lt;&gt;"",Anagrafica!A108,""),"")</f>
        <v/>
      </c>
      <c r="B21" s="374" t="str">
        <f>IF(A21&lt;&gt;"",IF(Anagrafica!B108&lt;&gt;"",Anagrafica!B108,""),"")</f>
        <v/>
      </c>
      <c r="C21" s="374"/>
      <c r="D21" s="374"/>
      <c r="E21" s="374"/>
      <c r="F21" s="374"/>
      <c r="G21" s="374"/>
      <c r="H21" s="374"/>
      <c r="I21" s="374"/>
      <c r="J21" s="374"/>
      <c r="K21" s="374"/>
      <c r="L21" s="374"/>
      <c r="M21" s="374"/>
      <c r="N21" s="374"/>
      <c r="O21" s="374"/>
      <c r="P21" s="374"/>
      <c r="Q21" s="374"/>
      <c r="R21" s="374"/>
      <c r="S21" s="376"/>
      <c r="T21" s="401" t="str">
        <f t="shared" si="1"/>
        <v/>
      </c>
      <c r="U21" s="402"/>
      <c r="V21" s="402"/>
      <c r="W21" s="402"/>
      <c r="X21" s="401" t="str">
        <f>IF(T21&lt;&gt;"",ROUND(T21/COUNTA(Anagrafica!$B$89:$C$93),3),"")</f>
        <v/>
      </c>
      <c r="Y21" s="402"/>
      <c r="Z21" s="402"/>
      <c r="AA21" s="403"/>
      <c r="AB21" s="401" t="str">
        <f t="shared" si="2"/>
        <v/>
      </c>
      <c r="AC21" s="402"/>
      <c r="AD21" s="402"/>
      <c r="AE21" s="403"/>
      <c r="AF21" s="96"/>
      <c r="AG21" s="96"/>
      <c r="AH21" s="97"/>
      <c r="AI21" s="86" t="str">
        <f t="shared" si="0"/>
        <v/>
      </c>
    </row>
    <row r="22" spans="1:35" ht="16.5" x14ac:dyDescent="0.3">
      <c r="A22" s="62" t="str">
        <f>IF($AI$8&lt;&gt;"",IF(Anagrafica!A109&lt;&gt;"",Anagrafica!A109,""),"")</f>
        <v/>
      </c>
      <c r="B22" s="374" t="str">
        <f>IF(A22&lt;&gt;"",IF(Anagrafica!B109&lt;&gt;"",Anagrafica!B109,""),"")</f>
        <v/>
      </c>
      <c r="C22" s="374"/>
      <c r="D22" s="374"/>
      <c r="E22" s="374"/>
      <c r="F22" s="374"/>
      <c r="G22" s="374"/>
      <c r="H22" s="374"/>
      <c r="I22" s="374"/>
      <c r="J22" s="374"/>
      <c r="K22" s="374"/>
      <c r="L22" s="374"/>
      <c r="M22" s="374"/>
      <c r="N22" s="374"/>
      <c r="O22" s="374"/>
      <c r="P22" s="374"/>
      <c r="Q22" s="374"/>
      <c r="R22" s="374"/>
      <c r="S22" s="376"/>
      <c r="T22" s="401" t="str">
        <f t="shared" si="1"/>
        <v/>
      </c>
      <c r="U22" s="402"/>
      <c r="V22" s="402"/>
      <c r="W22" s="402"/>
      <c r="X22" s="401" t="str">
        <f>IF(T22&lt;&gt;"",ROUND(T22/COUNTA(Anagrafica!$B$89:$C$93),3),"")</f>
        <v/>
      </c>
      <c r="Y22" s="402"/>
      <c r="Z22" s="402"/>
      <c r="AA22" s="403"/>
      <c r="AB22" s="401" t="str">
        <f t="shared" si="2"/>
        <v/>
      </c>
      <c r="AC22" s="402"/>
      <c r="AD22" s="402"/>
      <c r="AE22" s="403"/>
      <c r="AF22" s="96"/>
      <c r="AG22" s="96"/>
      <c r="AH22" s="97"/>
      <c r="AI22" s="86" t="str">
        <f t="shared" si="0"/>
        <v/>
      </c>
    </row>
    <row r="23" spans="1:35" ht="16.5" x14ac:dyDescent="0.3">
      <c r="A23" s="62" t="str">
        <f>IF($AI$8&lt;&gt;"",IF(Anagrafica!A110&lt;&gt;"",Anagrafica!A110,""),"")</f>
        <v/>
      </c>
      <c r="B23" s="374" t="str">
        <f>IF(A23&lt;&gt;"",IF(Anagrafica!B110&lt;&gt;"",Anagrafica!B110,""),"")</f>
        <v/>
      </c>
      <c r="C23" s="374"/>
      <c r="D23" s="374"/>
      <c r="E23" s="374"/>
      <c r="F23" s="374"/>
      <c r="G23" s="374"/>
      <c r="H23" s="374"/>
      <c r="I23" s="374"/>
      <c r="J23" s="374"/>
      <c r="K23" s="374"/>
      <c r="L23" s="374"/>
      <c r="M23" s="374"/>
      <c r="N23" s="374"/>
      <c r="O23" s="374"/>
      <c r="P23" s="374"/>
      <c r="Q23" s="374"/>
      <c r="R23" s="374"/>
      <c r="S23" s="376"/>
      <c r="T23" s="401" t="str">
        <f t="shared" si="1"/>
        <v/>
      </c>
      <c r="U23" s="402"/>
      <c r="V23" s="402"/>
      <c r="W23" s="402"/>
      <c r="X23" s="401" t="str">
        <f>IF(T23&lt;&gt;"",ROUND(T23/COUNTA(Anagrafica!$B$89:$C$93),3),"")</f>
        <v/>
      </c>
      <c r="Y23" s="402"/>
      <c r="Z23" s="402"/>
      <c r="AA23" s="403"/>
      <c r="AB23" s="401" t="str">
        <f t="shared" si="2"/>
        <v/>
      </c>
      <c r="AC23" s="402"/>
      <c r="AD23" s="402"/>
      <c r="AE23" s="403"/>
      <c r="AF23" s="96"/>
      <c r="AG23" s="96"/>
      <c r="AH23" s="97"/>
      <c r="AI23" s="86" t="str">
        <f t="shared" si="0"/>
        <v/>
      </c>
    </row>
    <row r="24" spans="1:35" ht="16.5" x14ac:dyDescent="0.3">
      <c r="A24" s="62" t="str">
        <f>IF($AI$8&lt;&gt;"",IF(Anagrafica!A111&lt;&gt;"",Anagrafica!A111,""),"")</f>
        <v/>
      </c>
      <c r="B24" s="374" t="str">
        <f>IF(A24&lt;&gt;"",IF(Anagrafica!B111&lt;&gt;"",Anagrafica!B111,""),"")</f>
        <v/>
      </c>
      <c r="C24" s="374"/>
      <c r="D24" s="374"/>
      <c r="E24" s="374"/>
      <c r="F24" s="374"/>
      <c r="G24" s="374"/>
      <c r="H24" s="374"/>
      <c r="I24" s="374"/>
      <c r="J24" s="374"/>
      <c r="K24" s="374"/>
      <c r="L24" s="374"/>
      <c r="M24" s="374"/>
      <c r="N24" s="374"/>
      <c r="O24" s="374"/>
      <c r="P24" s="374"/>
      <c r="Q24" s="374"/>
      <c r="R24" s="374"/>
      <c r="S24" s="376"/>
      <c r="T24" s="401" t="str">
        <f t="shared" si="1"/>
        <v/>
      </c>
      <c r="U24" s="402"/>
      <c r="V24" s="402"/>
      <c r="W24" s="402"/>
      <c r="X24" s="401" t="str">
        <f>IF(T24&lt;&gt;"",ROUND(T24/COUNTA(Anagrafica!$B$89:$C$93),3),"")</f>
        <v/>
      </c>
      <c r="Y24" s="402"/>
      <c r="Z24" s="402"/>
      <c r="AA24" s="403"/>
      <c r="AB24" s="401" t="str">
        <f t="shared" si="2"/>
        <v/>
      </c>
      <c r="AC24" s="402"/>
      <c r="AD24" s="402"/>
      <c r="AE24" s="403"/>
      <c r="AF24" s="96"/>
      <c r="AG24" s="96"/>
      <c r="AH24" s="97"/>
      <c r="AI24" s="86" t="str">
        <f t="shared" si="0"/>
        <v/>
      </c>
    </row>
    <row r="25" spans="1:35" ht="16.5" x14ac:dyDescent="0.3">
      <c r="A25" s="62" t="str">
        <f>IF($AI$8&lt;&gt;"",IF(Anagrafica!A112&lt;&gt;"",Anagrafica!A112,""),"")</f>
        <v/>
      </c>
      <c r="B25" s="374" t="str">
        <f>IF(A25&lt;&gt;"",IF(Anagrafica!B112&lt;&gt;"",Anagrafica!B112,""),"")</f>
        <v/>
      </c>
      <c r="C25" s="374"/>
      <c r="D25" s="374"/>
      <c r="E25" s="374"/>
      <c r="F25" s="374"/>
      <c r="G25" s="374"/>
      <c r="H25" s="374"/>
      <c r="I25" s="374"/>
      <c r="J25" s="374"/>
      <c r="K25" s="374"/>
      <c r="L25" s="374"/>
      <c r="M25" s="374"/>
      <c r="N25" s="374"/>
      <c r="O25" s="374"/>
      <c r="P25" s="374"/>
      <c r="Q25" s="374"/>
      <c r="R25" s="374"/>
      <c r="S25" s="376"/>
      <c r="T25" s="401" t="str">
        <f t="shared" si="1"/>
        <v/>
      </c>
      <c r="U25" s="402"/>
      <c r="V25" s="402"/>
      <c r="W25" s="402"/>
      <c r="X25" s="401" t="str">
        <f>IF(T25&lt;&gt;"",ROUND(T25/COUNTA(Anagrafica!$B$89:$C$93),3),"")</f>
        <v/>
      </c>
      <c r="Y25" s="402"/>
      <c r="Z25" s="402"/>
      <c r="AA25" s="403"/>
      <c r="AB25" s="401" t="str">
        <f t="shared" si="2"/>
        <v/>
      </c>
      <c r="AC25" s="402"/>
      <c r="AD25" s="402"/>
      <c r="AE25" s="403"/>
      <c r="AF25" s="96"/>
      <c r="AG25" s="96"/>
      <c r="AH25" s="97"/>
      <c r="AI25" s="86" t="str">
        <f t="shared" si="0"/>
        <v/>
      </c>
    </row>
    <row r="26" spans="1:35" ht="16.5" x14ac:dyDescent="0.3">
      <c r="A26" s="63" t="str">
        <f>IF($AI$8&lt;&gt;"",IF(Anagrafica!A113&lt;&gt;"",Anagrafica!A113,""),"")</f>
        <v/>
      </c>
      <c r="B26" s="379" t="str">
        <f>IF(A26&lt;&gt;"",IF(Anagrafica!B113&lt;&gt;"",Anagrafica!B113,""),"")</f>
        <v/>
      </c>
      <c r="C26" s="379"/>
      <c r="D26" s="379"/>
      <c r="E26" s="379"/>
      <c r="F26" s="379"/>
      <c r="G26" s="379"/>
      <c r="H26" s="379"/>
      <c r="I26" s="379"/>
      <c r="J26" s="379"/>
      <c r="K26" s="379"/>
      <c r="L26" s="379"/>
      <c r="M26" s="379"/>
      <c r="N26" s="379"/>
      <c r="O26" s="379"/>
      <c r="P26" s="379"/>
      <c r="Q26" s="379"/>
      <c r="R26" s="379"/>
      <c r="S26" s="380"/>
      <c r="T26" s="407" t="str">
        <f t="shared" si="1"/>
        <v/>
      </c>
      <c r="U26" s="408"/>
      <c r="V26" s="408"/>
      <c r="W26" s="408"/>
      <c r="X26" s="404" t="str">
        <f>IF(T26&lt;&gt;"",ROUND(T26/COUNTA(Anagrafica!$B$89:$C$93),3),"")</f>
        <v/>
      </c>
      <c r="Y26" s="405"/>
      <c r="Z26" s="405"/>
      <c r="AA26" s="406"/>
      <c r="AB26" s="404" t="str">
        <f t="shared" si="2"/>
        <v/>
      </c>
      <c r="AC26" s="405"/>
      <c r="AD26" s="405"/>
      <c r="AE26" s="406"/>
      <c r="AF26" s="96"/>
      <c r="AG26" s="96"/>
      <c r="AH26" s="97"/>
      <c r="AI26" s="87" t="str">
        <f t="shared" si="0"/>
        <v/>
      </c>
    </row>
    <row r="27" spans="1:35" x14ac:dyDescent="0.2">
      <c r="A27" s="42"/>
      <c r="B27" s="42"/>
      <c r="C27" s="9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378"/>
      <c r="Q27" s="378"/>
      <c r="R27" s="378"/>
      <c r="S27" s="378"/>
      <c r="T27" s="400"/>
      <c r="U27" s="400"/>
      <c r="V27" s="400"/>
      <c r="W27" s="400"/>
      <c r="X27" s="42"/>
      <c r="Y27" s="42"/>
      <c r="Z27" s="42"/>
      <c r="AA27" s="42"/>
      <c r="AB27" s="26"/>
      <c r="AC27" s="26"/>
      <c r="AD27" s="26"/>
      <c r="AE27" s="26"/>
      <c r="AF27" s="104"/>
      <c r="AG27" s="104"/>
      <c r="AH27" s="103"/>
      <c r="AI27" s="42"/>
    </row>
    <row r="29" spans="1:35" ht="18.75" x14ac:dyDescent="0.3">
      <c r="A29" s="19" t="str">
        <f>IF(Anagrafica!A89&lt;&gt;"",Anagrafica!A89&amp;" - "&amp;Anagrafica!B89,"")</f>
        <v>1 - Commissario 1</v>
      </c>
      <c r="B29" s="20"/>
      <c r="D29" s="1"/>
    </row>
    <row r="30" spans="1:35" s="5" customFormat="1" ht="13.5" customHeight="1" x14ac:dyDescent="0.2">
      <c r="A30" s="4" t="s">
        <v>10</v>
      </c>
      <c r="C30" s="60" t="str">
        <f>$A$13</f>
        <v/>
      </c>
      <c r="E30" s="60" t="str">
        <f>+$A$14</f>
        <v/>
      </c>
      <c r="G30" s="60" t="str">
        <f>+$A$15</f>
        <v/>
      </c>
      <c r="I30" s="60" t="str">
        <f>+$A$16</f>
        <v/>
      </c>
      <c r="K30" s="60" t="str">
        <f>+$A$17</f>
        <v/>
      </c>
      <c r="M30" s="60" t="str">
        <f>+$A$18</f>
        <v/>
      </c>
      <c r="O30" s="60" t="str">
        <f>+$A$19</f>
        <v/>
      </c>
      <c r="Q30" s="60" t="str">
        <f>+$A$20</f>
        <v/>
      </c>
      <c r="S30" s="60" t="str">
        <f>+$A$21</f>
        <v/>
      </c>
      <c r="U30" s="60" t="str">
        <f>+$A$22</f>
        <v/>
      </c>
      <c r="W30" s="60" t="str">
        <f>+$A$23</f>
        <v/>
      </c>
      <c r="Y30" s="60" t="str">
        <f>+$A$24</f>
        <v/>
      </c>
      <c r="AA30" s="60" t="str">
        <f>+$A$25</f>
        <v/>
      </c>
      <c r="AC30" s="60" t="str">
        <f>+$A$26</f>
        <v/>
      </c>
      <c r="AE30" s="26"/>
      <c r="AG30" s="4" t="s">
        <v>10</v>
      </c>
      <c r="AH30" s="5" t="s">
        <v>1</v>
      </c>
      <c r="AI30" s="5" t="s">
        <v>0</v>
      </c>
    </row>
    <row r="31" spans="1:35" ht="13.5" x14ac:dyDescent="0.25">
      <c r="A31" s="59" t="str">
        <f>+$A$12</f>
        <v/>
      </c>
      <c r="B31" s="22"/>
      <c r="C31" s="23"/>
      <c r="D31" s="22"/>
      <c r="E31" s="23"/>
      <c r="F31" s="22"/>
      <c r="G31" s="23"/>
      <c r="H31" s="22"/>
      <c r="I31" s="23"/>
      <c r="J31" s="22"/>
      <c r="K31" s="23"/>
      <c r="L31" s="22"/>
      <c r="M31" s="23"/>
      <c r="N31" s="22"/>
      <c r="O31" s="23"/>
      <c r="P31" s="22"/>
      <c r="Q31" s="23"/>
      <c r="R31" s="22"/>
      <c r="S31" s="23"/>
      <c r="T31" s="22"/>
      <c r="U31" s="23"/>
      <c r="V31" s="22"/>
      <c r="W31" s="23"/>
      <c r="X31" s="22"/>
      <c r="Y31" s="23"/>
      <c r="Z31" s="22"/>
      <c r="AA31" s="23"/>
      <c r="AB31" s="22"/>
      <c r="AC31" s="23"/>
      <c r="AE31" s="29" t="str">
        <f t="shared" ref="AE31:AE44" si="3">IF(OR(A31="",AND(A31&lt;&gt;"",A32="")),"",SUM(B31,D31,F31,H31,J31,L31,N31,P31,R31,T31,V31,X31,Z31,AB31))</f>
        <v/>
      </c>
      <c r="AG31" s="6" t="str">
        <f>+$A$12</f>
        <v/>
      </c>
      <c r="AH31" s="6" t="str">
        <f>IF(A31&lt;&gt;"",AE31,"")</f>
        <v/>
      </c>
      <c r="AI31" s="105" t="str">
        <f>IF(AH31="","",IF(AH31&gt;0,ROUND(AH31/LARGE(AH31:AH45,1),3),0))</f>
        <v/>
      </c>
    </row>
    <row r="32" spans="1:35" ht="13.5" x14ac:dyDescent="0.25">
      <c r="A32" s="59" t="str">
        <f>+$A$13</f>
        <v/>
      </c>
      <c r="B32" s="24"/>
      <c r="C32" s="24"/>
      <c r="D32" s="22"/>
      <c r="E32" s="23"/>
      <c r="F32" s="22"/>
      <c r="G32" s="23"/>
      <c r="H32" s="22"/>
      <c r="I32" s="23"/>
      <c r="J32" s="22"/>
      <c r="K32" s="23"/>
      <c r="L32" s="22"/>
      <c r="M32" s="23"/>
      <c r="N32" s="22"/>
      <c r="O32" s="23"/>
      <c r="P32" s="22"/>
      <c r="Q32" s="23"/>
      <c r="R32" s="22"/>
      <c r="S32" s="23"/>
      <c r="T32" s="22"/>
      <c r="U32" s="23"/>
      <c r="V32" s="22"/>
      <c r="W32" s="23"/>
      <c r="X32" s="22"/>
      <c r="Y32" s="23"/>
      <c r="Z32" s="22"/>
      <c r="AA32" s="23"/>
      <c r="AB32" s="22"/>
      <c r="AC32" s="23"/>
      <c r="AE32" s="29" t="str">
        <f t="shared" si="3"/>
        <v/>
      </c>
      <c r="AG32" s="7" t="str">
        <f>+$A$13</f>
        <v/>
      </c>
      <c r="AH32" s="7" t="str">
        <f>IF(A32&lt;&gt;"",IF(AE32&lt;&gt;"",AE32,0)+IF(C46&lt;&gt;"",C46,0),"")</f>
        <v/>
      </c>
      <c r="AI32" s="106" t="str">
        <f>IF(AH32="","",IF(AH32&gt;0,ROUND(AH32/LARGE(AH31:AH45,1),3),0))</f>
        <v/>
      </c>
    </row>
    <row r="33" spans="1:35" ht="13.5" x14ac:dyDescent="0.25">
      <c r="A33" s="59" t="str">
        <f>+$A$14</f>
        <v/>
      </c>
      <c r="B33" s="24"/>
      <c r="C33" s="24"/>
      <c r="D33" s="24"/>
      <c r="E33" s="24"/>
      <c r="F33" s="22"/>
      <c r="G33" s="23"/>
      <c r="H33" s="22"/>
      <c r="I33" s="23"/>
      <c r="J33" s="22"/>
      <c r="K33" s="23"/>
      <c r="L33" s="22"/>
      <c r="M33" s="23"/>
      <c r="N33" s="22"/>
      <c r="O33" s="23"/>
      <c r="P33" s="22"/>
      <c r="Q33" s="23"/>
      <c r="R33" s="22"/>
      <c r="S33" s="23"/>
      <c r="T33" s="22"/>
      <c r="U33" s="23"/>
      <c r="V33" s="22"/>
      <c r="W33" s="23"/>
      <c r="X33" s="22"/>
      <c r="Y33" s="23"/>
      <c r="Z33" s="22"/>
      <c r="AA33" s="23"/>
      <c r="AB33" s="22"/>
      <c r="AC33" s="23"/>
      <c r="AE33" s="29" t="str">
        <f t="shared" si="3"/>
        <v/>
      </c>
      <c r="AG33" s="7" t="str">
        <f>+$A$14</f>
        <v/>
      </c>
      <c r="AH33" s="7" t="str">
        <f>IF(A33&lt;&gt;"",IF(AE33&lt;&gt;"",AE33,0)+IF(E46&lt;&gt;"",E46,0),"")</f>
        <v/>
      </c>
      <c r="AI33" s="106" t="str">
        <f>IF(AH33="","",IF(AH33&gt;0,ROUND(AH33/LARGE(AH31:AH45,1),3),0))</f>
        <v/>
      </c>
    </row>
    <row r="34" spans="1:35" ht="13.5" x14ac:dyDescent="0.25">
      <c r="A34" s="59" t="str">
        <f>+$A$15</f>
        <v/>
      </c>
      <c r="B34" s="24"/>
      <c r="C34" s="24"/>
      <c r="D34" s="24"/>
      <c r="E34" s="24"/>
      <c r="F34" s="24"/>
      <c r="G34" s="24"/>
      <c r="H34" s="22"/>
      <c r="I34" s="23"/>
      <c r="J34" s="22"/>
      <c r="K34" s="23"/>
      <c r="L34" s="22"/>
      <c r="M34" s="23"/>
      <c r="N34" s="22"/>
      <c r="O34" s="23"/>
      <c r="P34" s="22"/>
      <c r="Q34" s="23"/>
      <c r="R34" s="22"/>
      <c r="S34" s="23"/>
      <c r="T34" s="22"/>
      <c r="U34" s="23"/>
      <c r="V34" s="22"/>
      <c r="W34" s="23"/>
      <c r="X34" s="22"/>
      <c r="Y34" s="23"/>
      <c r="Z34" s="22"/>
      <c r="AA34" s="23"/>
      <c r="AB34" s="22"/>
      <c r="AC34" s="23"/>
      <c r="AE34" s="29" t="str">
        <f t="shared" si="3"/>
        <v/>
      </c>
      <c r="AG34" s="7" t="str">
        <f>+$A$15</f>
        <v/>
      </c>
      <c r="AH34" s="7" t="str">
        <f>IF(A34&lt;&gt;"",IF(AE34&lt;&gt;"",AE34,0)+IF(G46&lt;&gt;"",G46,0),"")</f>
        <v/>
      </c>
      <c r="AI34" s="106" t="str">
        <f>IF(AH34="","",IF(AH34&gt;0,ROUND(AH34/LARGE(AH31:AH45,1),3),0))</f>
        <v/>
      </c>
    </row>
    <row r="35" spans="1:35" ht="13.5" x14ac:dyDescent="0.25">
      <c r="A35" s="59" t="str">
        <f>+$A$16</f>
        <v/>
      </c>
      <c r="B35" s="24"/>
      <c r="C35" s="24"/>
      <c r="D35" s="24"/>
      <c r="E35" s="24"/>
      <c r="F35" s="24"/>
      <c r="G35" s="24"/>
      <c r="H35" s="24"/>
      <c r="I35" s="24"/>
      <c r="J35" s="22"/>
      <c r="K35" s="23"/>
      <c r="L35" s="22"/>
      <c r="M35" s="23"/>
      <c r="N35" s="22"/>
      <c r="O35" s="23"/>
      <c r="P35" s="22"/>
      <c r="Q35" s="23"/>
      <c r="R35" s="22"/>
      <c r="S35" s="23"/>
      <c r="T35" s="22"/>
      <c r="U35" s="23"/>
      <c r="V35" s="22"/>
      <c r="W35" s="23"/>
      <c r="X35" s="22"/>
      <c r="Y35" s="23"/>
      <c r="Z35" s="22"/>
      <c r="AA35" s="23"/>
      <c r="AB35" s="22"/>
      <c r="AC35" s="23"/>
      <c r="AE35" s="29" t="str">
        <f t="shared" si="3"/>
        <v/>
      </c>
      <c r="AG35" s="7" t="str">
        <f>+$A$16</f>
        <v/>
      </c>
      <c r="AH35" s="7" t="str">
        <f>IF(A35&lt;&gt;"",IF(AE35&lt;&gt;"",AE35,0)+IF(I46&lt;&gt;"",I46,0),"")</f>
        <v/>
      </c>
      <c r="AI35" s="106" t="str">
        <f>IF(AH35="","",IF(AH35&gt;0,ROUND(AH35/LARGE(AH31:AH45,1),3),0))</f>
        <v/>
      </c>
    </row>
    <row r="36" spans="1:35" ht="13.5" x14ac:dyDescent="0.25">
      <c r="A36" s="59" t="str">
        <f>+$A$17</f>
        <v/>
      </c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2"/>
      <c r="M36" s="23"/>
      <c r="N36" s="22"/>
      <c r="O36" s="23"/>
      <c r="P36" s="22"/>
      <c r="Q36" s="23"/>
      <c r="R36" s="22"/>
      <c r="S36" s="23"/>
      <c r="T36" s="22"/>
      <c r="U36" s="23"/>
      <c r="V36" s="22"/>
      <c r="W36" s="23"/>
      <c r="X36" s="22"/>
      <c r="Y36" s="23"/>
      <c r="Z36" s="22"/>
      <c r="AA36" s="23"/>
      <c r="AB36" s="22"/>
      <c r="AC36" s="23"/>
      <c r="AE36" s="29" t="str">
        <f t="shared" si="3"/>
        <v/>
      </c>
      <c r="AG36" s="7" t="str">
        <f>+$A$17</f>
        <v/>
      </c>
      <c r="AH36" s="7" t="str">
        <f>IF(A36&lt;&gt;"",IF(AE36&lt;&gt;"",AE36,0)+IF(K46&lt;&gt;"",K46,0),"")</f>
        <v/>
      </c>
      <c r="AI36" s="106" t="str">
        <f>IF(AH36="","",IF(AH36&gt;0,ROUND(AH36/LARGE(AH31:AH45,1),3),0))</f>
        <v/>
      </c>
    </row>
    <row r="37" spans="1:35" ht="13.5" x14ac:dyDescent="0.25">
      <c r="A37" s="59" t="str">
        <f>+$A$18</f>
        <v/>
      </c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2"/>
      <c r="O37" s="23"/>
      <c r="P37" s="22"/>
      <c r="Q37" s="23"/>
      <c r="R37" s="22"/>
      <c r="S37" s="23"/>
      <c r="T37" s="22"/>
      <c r="U37" s="23"/>
      <c r="V37" s="22"/>
      <c r="W37" s="23"/>
      <c r="X37" s="22"/>
      <c r="Y37" s="23"/>
      <c r="Z37" s="22"/>
      <c r="AA37" s="23"/>
      <c r="AB37" s="22"/>
      <c r="AC37" s="23"/>
      <c r="AE37" s="29" t="str">
        <f t="shared" si="3"/>
        <v/>
      </c>
      <c r="AG37" s="7" t="str">
        <f>+$A$18</f>
        <v/>
      </c>
      <c r="AH37" s="7" t="str">
        <f>IF(A37&lt;&gt;"",IF(AE37&lt;&gt;"",AE37,0)+IF(M46&lt;&gt;"",M46,0),"")</f>
        <v/>
      </c>
      <c r="AI37" s="106" t="str">
        <f>IF(AH37="","",IF(AH37&gt;0,ROUND(AH37/LARGE(AH31:AH45,1),3),0))</f>
        <v/>
      </c>
    </row>
    <row r="38" spans="1:35" ht="13.5" x14ac:dyDescent="0.25">
      <c r="A38" s="59" t="str">
        <f>+$A$19</f>
        <v/>
      </c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2"/>
      <c r="Q38" s="23"/>
      <c r="R38" s="22"/>
      <c r="S38" s="23"/>
      <c r="T38" s="22"/>
      <c r="U38" s="23"/>
      <c r="V38" s="22"/>
      <c r="W38" s="23"/>
      <c r="X38" s="22"/>
      <c r="Y38" s="23"/>
      <c r="Z38" s="22"/>
      <c r="AA38" s="23"/>
      <c r="AB38" s="22"/>
      <c r="AC38" s="23"/>
      <c r="AE38" s="29" t="str">
        <f t="shared" si="3"/>
        <v/>
      </c>
      <c r="AG38" s="7" t="str">
        <f>+$A$19</f>
        <v/>
      </c>
      <c r="AH38" s="7" t="str">
        <f>IF(A38&lt;&gt;"",IF(AE38&lt;&gt;"",AE38,0)+IF(O46&lt;&gt;"",O46,0),"")</f>
        <v/>
      </c>
      <c r="AI38" s="106" t="str">
        <f>IF(AH38="","",IF(AH38&gt;0,ROUND(AH38/LARGE(AH31:AH45,1),3),0))</f>
        <v/>
      </c>
    </row>
    <row r="39" spans="1:35" ht="13.5" x14ac:dyDescent="0.25">
      <c r="A39" s="59" t="str">
        <f>+$A$20</f>
        <v/>
      </c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2"/>
      <c r="S39" s="23"/>
      <c r="T39" s="22"/>
      <c r="U39" s="23"/>
      <c r="V39" s="22"/>
      <c r="W39" s="23"/>
      <c r="X39" s="22"/>
      <c r="Y39" s="23"/>
      <c r="Z39" s="22"/>
      <c r="AA39" s="23"/>
      <c r="AB39" s="22"/>
      <c r="AC39" s="23"/>
      <c r="AE39" s="29" t="str">
        <f t="shared" si="3"/>
        <v/>
      </c>
      <c r="AG39" s="7" t="str">
        <f>+$A$20</f>
        <v/>
      </c>
      <c r="AH39" s="7" t="str">
        <f>IF(A39&lt;&gt;"",IF(AE39&lt;&gt;"",AE39,0)+IF(Q46&lt;&gt;"",Q46,0),"")</f>
        <v/>
      </c>
      <c r="AI39" s="106" t="str">
        <f>IF(AH39="","",IF(AH39&gt;0,ROUND(AH39/LARGE(AH31:AH45,1),3),0))</f>
        <v/>
      </c>
    </row>
    <row r="40" spans="1:35" ht="13.5" x14ac:dyDescent="0.25">
      <c r="A40" s="59" t="str">
        <f>+$A$21</f>
        <v/>
      </c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2"/>
      <c r="U40" s="23"/>
      <c r="V40" s="22"/>
      <c r="W40" s="23"/>
      <c r="X40" s="22"/>
      <c r="Y40" s="23"/>
      <c r="Z40" s="22"/>
      <c r="AA40" s="23"/>
      <c r="AB40" s="22"/>
      <c r="AC40" s="23"/>
      <c r="AE40" s="29" t="str">
        <f t="shared" si="3"/>
        <v/>
      </c>
      <c r="AG40" s="7" t="str">
        <f>+$A$21</f>
        <v/>
      </c>
      <c r="AH40" s="7" t="str">
        <f>IF(A40&lt;&gt;"",IF(AE40&lt;&gt;"",AE40,0)+IF(S46&lt;&gt;"",S46,0),"")</f>
        <v/>
      </c>
      <c r="AI40" s="106" t="str">
        <f>IF(AH40="","",IF(AH40&gt;0,ROUND(AH40/LARGE(AH31:AH45,1),3),0))</f>
        <v/>
      </c>
    </row>
    <row r="41" spans="1:35" ht="13.5" x14ac:dyDescent="0.25">
      <c r="A41" s="59" t="str">
        <f>+$A$22</f>
        <v/>
      </c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2"/>
      <c r="W41" s="23"/>
      <c r="X41" s="22"/>
      <c r="Y41" s="23"/>
      <c r="Z41" s="22"/>
      <c r="AA41" s="23"/>
      <c r="AB41" s="22"/>
      <c r="AC41" s="23"/>
      <c r="AE41" s="29" t="str">
        <f t="shared" si="3"/>
        <v/>
      </c>
      <c r="AG41" s="7" t="str">
        <f>+$A$22</f>
        <v/>
      </c>
      <c r="AH41" s="7" t="str">
        <f>IF(A41&lt;&gt;"",IF(AE41&lt;&gt;"",AE41,0)+IF(U46&lt;&gt;"",U46,0),"")</f>
        <v/>
      </c>
      <c r="AI41" s="106" t="str">
        <f>IF(AH41="","",IF(AH41&gt;0,ROUND(AH41/LARGE(AH31:AH45,1),3),0))</f>
        <v/>
      </c>
    </row>
    <row r="42" spans="1:35" ht="13.5" x14ac:dyDescent="0.25">
      <c r="A42" s="59" t="str">
        <f>+$A$23</f>
        <v/>
      </c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2"/>
      <c r="Y42" s="23"/>
      <c r="Z42" s="22"/>
      <c r="AA42" s="23"/>
      <c r="AB42" s="22"/>
      <c r="AC42" s="23"/>
      <c r="AE42" s="29" t="str">
        <f t="shared" si="3"/>
        <v/>
      </c>
      <c r="AG42" s="7" t="str">
        <f>+$A$23</f>
        <v/>
      </c>
      <c r="AH42" s="7" t="str">
        <f>IF(A42&lt;&gt;"",IF(AE42&lt;&gt;"",AE42,0)+IF(W46&lt;&gt;"",W46,0),"")</f>
        <v/>
      </c>
      <c r="AI42" s="106" t="str">
        <f>IF(AH42="","",IF(AH42&gt;0,ROUND(AH42/LARGE(AH31:AH45,1),3),0))</f>
        <v/>
      </c>
    </row>
    <row r="43" spans="1:35" ht="13.5" x14ac:dyDescent="0.25">
      <c r="A43" s="59" t="str">
        <f>+$A$24</f>
        <v/>
      </c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2"/>
      <c r="AA43" s="23"/>
      <c r="AB43" s="22"/>
      <c r="AC43" s="23"/>
      <c r="AE43" s="29" t="str">
        <f t="shared" si="3"/>
        <v/>
      </c>
      <c r="AG43" s="7" t="str">
        <f>+$A$24</f>
        <v/>
      </c>
      <c r="AH43" s="7" t="str">
        <f>IF(A43&lt;&gt;"",IF(AE43&lt;&gt;"",AE43,0)+IF(Y46&lt;&gt;"",Y46,0),"")</f>
        <v/>
      </c>
      <c r="AI43" s="106" t="str">
        <f>IF(AH43="","",IF(AH43&gt;0,ROUND(AH43/LARGE(AH31:AH45,1),3),0))</f>
        <v/>
      </c>
    </row>
    <row r="44" spans="1:35" ht="13.5" x14ac:dyDescent="0.25">
      <c r="A44" s="59" t="str">
        <f>+$A$25</f>
        <v/>
      </c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2"/>
      <c r="AC44" s="23"/>
      <c r="AE44" s="29" t="str">
        <f t="shared" si="3"/>
        <v/>
      </c>
      <c r="AG44" s="7" t="str">
        <f>+$A$25</f>
        <v/>
      </c>
      <c r="AH44" s="7" t="str">
        <f>IF(A44&lt;&gt;"",IF(AE44&lt;&gt;"",AE44,0)+IF(AA46&lt;&gt;"",AA46,0),"")</f>
        <v/>
      </c>
      <c r="AI44" s="106" t="str">
        <f>IF(AH44="","",IF(AH44&gt;0,ROUND(AH44/LARGE(AH31:AH45,1),3),0))</f>
        <v/>
      </c>
    </row>
    <row r="45" spans="1:35" x14ac:dyDescent="0.2">
      <c r="A45" s="59" t="str">
        <f>+$A$26</f>
        <v/>
      </c>
      <c r="C45" s="3"/>
      <c r="AE45" s="26"/>
      <c r="AG45" s="40" t="str">
        <f>+$A$26</f>
        <v/>
      </c>
      <c r="AH45" s="40" t="str">
        <f>IF(A45&lt;&gt;"",IF(AE45&lt;&gt;"",AE45,0)+IF(AC46&lt;&gt;"",AC46,0),"")</f>
        <v/>
      </c>
      <c r="AI45" s="107" t="str">
        <f>IF(AH45="","",IF(AH45&gt;0,ROUND(AH45/LARGE(AH31:AH45,1),3),0))</f>
        <v/>
      </c>
    </row>
    <row r="46" spans="1:35" s="26" customFormat="1" x14ac:dyDescent="0.2">
      <c r="C46" s="27" t="str">
        <f>IF(C30="","",SUM(C31:C44))</f>
        <v/>
      </c>
      <c r="E46" s="27" t="str">
        <f>IF(E30="","",SUM(E31:E44))</f>
        <v/>
      </c>
      <c r="G46" s="27" t="str">
        <f>IF(G30="","",SUM(G31:G44))</f>
        <v/>
      </c>
      <c r="I46" s="27" t="str">
        <f>IF(I30="","",SUM(I31:I44))</f>
        <v/>
      </c>
      <c r="K46" s="27" t="str">
        <f>IF(K30="","",SUM(K31:K44))</f>
        <v/>
      </c>
      <c r="M46" s="27" t="str">
        <f>IF(M30="","",SUM(M31:M44))</f>
        <v/>
      </c>
      <c r="O46" s="27" t="str">
        <f>IF(O30="","",SUM(O31:O44))</f>
        <v/>
      </c>
      <c r="Q46" s="27" t="str">
        <f>IF(Q30="","",SUM(Q31:Q44))</f>
        <v/>
      </c>
      <c r="S46" s="27" t="str">
        <f>IF(S30="","",SUM(S31:S44))</f>
        <v/>
      </c>
      <c r="U46" s="27" t="str">
        <f>IF(U30="","",SUM(U31:U44))</f>
        <v/>
      </c>
      <c r="W46" s="27" t="str">
        <f>IF(W30="","",SUM(W31:W44))</f>
        <v/>
      </c>
      <c r="X46" s="27"/>
      <c r="Y46" s="27" t="str">
        <f>IF(Y30="","",SUM(Y31:Y44))</f>
        <v/>
      </c>
      <c r="AA46" s="27" t="str">
        <f>IF(AA30="","",SUM(AA31:AA44))</f>
        <v/>
      </c>
      <c r="AC46" s="27" t="str">
        <f>IF(AC30="","",SUM(AC31:AC44))</f>
        <v/>
      </c>
      <c r="AG46" s="41"/>
      <c r="AH46" s="93"/>
      <c r="AI46" s="41"/>
    </row>
    <row r="47" spans="1:35" ht="24" customHeight="1" x14ac:dyDescent="0.2">
      <c r="AC47" s="8" t="str">
        <f>"Firma ("&amp;Anagrafica!B89&amp;")"</f>
        <v>Firma (Commissario 1)</v>
      </c>
      <c r="AE47" s="88"/>
      <c r="AF47" s="88"/>
      <c r="AG47" s="89"/>
      <c r="AH47" s="88"/>
      <c r="AI47" s="88"/>
    </row>
    <row r="48" spans="1:35" ht="18.75" x14ac:dyDescent="0.3">
      <c r="A48" s="19" t="str">
        <f>IF(Anagrafica!A90&lt;&gt;"",Anagrafica!A90&amp;" - "&amp;Anagrafica!B90,"")</f>
        <v>2 - Commissario 2</v>
      </c>
      <c r="B48" s="20"/>
      <c r="D48" s="1"/>
      <c r="AE48" s="90"/>
      <c r="AF48" s="90"/>
      <c r="AG48" s="91"/>
      <c r="AH48" s="90"/>
      <c r="AI48" s="90"/>
    </row>
    <row r="49" spans="1:35" s="5" customFormat="1" ht="13.5" customHeight="1" x14ac:dyDescent="0.2">
      <c r="A49" s="4" t="s">
        <v>10</v>
      </c>
      <c r="C49" s="60" t="str">
        <f>$A$13</f>
        <v/>
      </c>
      <c r="E49" s="60" t="str">
        <f>+$A$14</f>
        <v/>
      </c>
      <c r="G49" s="60" t="str">
        <f>+$A$15</f>
        <v/>
      </c>
      <c r="I49" s="60" t="str">
        <f>+$A$16</f>
        <v/>
      </c>
      <c r="K49" s="60" t="str">
        <f>+$A$17</f>
        <v/>
      </c>
      <c r="M49" s="60" t="str">
        <f>+$A$18</f>
        <v/>
      </c>
      <c r="O49" s="60" t="str">
        <f>+$A$19</f>
        <v/>
      </c>
      <c r="Q49" s="60" t="str">
        <f>+$A$20</f>
        <v/>
      </c>
      <c r="S49" s="60" t="str">
        <f>+$A$21</f>
        <v/>
      </c>
      <c r="U49" s="60" t="str">
        <f>+$A$22</f>
        <v/>
      </c>
      <c r="W49" s="60" t="str">
        <f>+$A$23</f>
        <v/>
      </c>
      <c r="Y49" s="60" t="str">
        <f>+$A$24</f>
        <v/>
      </c>
      <c r="AA49" s="60" t="str">
        <f>+$A$25</f>
        <v/>
      </c>
      <c r="AC49" s="60" t="str">
        <f>+$A$26</f>
        <v/>
      </c>
      <c r="AE49" s="26"/>
      <c r="AG49" s="4" t="s">
        <v>10</v>
      </c>
      <c r="AH49" s="5" t="s">
        <v>1</v>
      </c>
      <c r="AI49" s="5" t="s">
        <v>0</v>
      </c>
    </row>
    <row r="50" spans="1:35" ht="13.5" x14ac:dyDescent="0.25">
      <c r="A50" s="59" t="str">
        <f>+$A$12</f>
        <v/>
      </c>
      <c r="B50" s="22"/>
      <c r="C50" s="23"/>
      <c r="D50" s="22"/>
      <c r="E50" s="23"/>
      <c r="F50" s="22"/>
      <c r="G50" s="23"/>
      <c r="H50" s="22"/>
      <c r="I50" s="23"/>
      <c r="J50" s="22"/>
      <c r="K50" s="23"/>
      <c r="L50" s="22"/>
      <c r="M50" s="23"/>
      <c r="N50" s="22"/>
      <c r="O50" s="23"/>
      <c r="P50" s="22"/>
      <c r="Q50" s="23"/>
      <c r="R50" s="22"/>
      <c r="S50" s="23"/>
      <c r="T50" s="22"/>
      <c r="U50" s="23"/>
      <c r="V50" s="22"/>
      <c r="W50" s="23"/>
      <c r="X50" s="22"/>
      <c r="Y50" s="23"/>
      <c r="Z50" s="22"/>
      <c r="AA50" s="23"/>
      <c r="AB50" s="22"/>
      <c r="AC50" s="23"/>
      <c r="AE50" s="29" t="str">
        <f t="shared" ref="AE50:AE63" si="4">IF(OR(A50="",AND(A50&lt;&gt;"",A51="")),"",SUM(B50,D50,F50,H50,J50,L50,N50,P50,R50,T50,V50,X50,Z50,AB50))</f>
        <v/>
      </c>
      <c r="AG50" s="6" t="str">
        <f>+$A$12</f>
        <v/>
      </c>
      <c r="AH50" s="6" t="str">
        <f>IF(A50&lt;&gt;"",AE50,"")</f>
        <v/>
      </c>
      <c r="AI50" s="105" t="str">
        <f>IF(AH50="","",IF(AH50&gt;0,ROUND(AH50/LARGE(AH50:AH64,1),3),0))</f>
        <v/>
      </c>
    </row>
    <row r="51" spans="1:35" ht="13.5" x14ac:dyDescent="0.25">
      <c r="A51" s="59" t="str">
        <f>+$A$13</f>
        <v/>
      </c>
      <c r="B51" s="24"/>
      <c r="C51" s="24"/>
      <c r="D51" s="22"/>
      <c r="E51" s="23"/>
      <c r="F51" s="22"/>
      <c r="G51" s="23"/>
      <c r="H51" s="22"/>
      <c r="I51" s="23"/>
      <c r="J51" s="22"/>
      <c r="K51" s="23"/>
      <c r="L51" s="22"/>
      <c r="M51" s="23"/>
      <c r="N51" s="22"/>
      <c r="O51" s="23"/>
      <c r="P51" s="22"/>
      <c r="Q51" s="23"/>
      <c r="R51" s="22"/>
      <c r="S51" s="23"/>
      <c r="T51" s="22"/>
      <c r="U51" s="23"/>
      <c r="V51" s="22"/>
      <c r="W51" s="23"/>
      <c r="X51" s="22"/>
      <c r="Y51" s="23"/>
      <c r="Z51" s="22"/>
      <c r="AA51" s="23"/>
      <c r="AB51" s="22"/>
      <c r="AC51" s="23"/>
      <c r="AE51" s="29" t="str">
        <f t="shared" si="4"/>
        <v/>
      </c>
      <c r="AG51" s="7" t="str">
        <f>+$A$13</f>
        <v/>
      </c>
      <c r="AH51" s="7" t="str">
        <f>IF(A51&lt;&gt;"",IF(AE51&lt;&gt;"",AE51,0)+IF(C65&lt;&gt;"",C65,0),"")</f>
        <v/>
      </c>
      <c r="AI51" s="106" t="str">
        <f>IF(AH51="","",IF(AH51&gt;0,ROUND(AH51/LARGE(AH50:AH64,1),3),0))</f>
        <v/>
      </c>
    </row>
    <row r="52" spans="1:35" ht="13.5" x14ac:dyDescent="0.25">
      <c r="A52" s="59" t="str">
        <f>+$A$14</f>
        <v/>
      </c>
      <c r="B52" s="24"/>
      <c r="C52" s="24"/>
      <c r="D52" s="24"/>
      <c r="E52" s="24"/>
      <c r="F52" s="22"/>
      <c r="G52" s="23"/>
      <c r="H52" s="22"/>
      <c r="I52" s="23"/>
      <c r="J52" s="22"/>
      <c r="K52" s="23"/>
      <c r="L52" s="22"/>
      <c r="M52" s="23"/>
      <c r="N52" s="22"/>
      <c r="O52" s="23"/>
      <c r="P52" s="22"/>
      <c r="Q52" s="23"/>
      <c r="R52" s="22"/>
      <c r="S52" s="23"/>
      <c r="T52" s="22"/>
      <c r="U52" s="23"/>
      <c r="V52" s="22"/>
      <c r="W52" s="23"/>
      <c r="X52" s="22"/>
      <c r="Y52" s="23"/>
      <c r="Z52" s="22"/>
      <c r="AA52" s="23"/>
      <c r="AB52" s="22"/>
      <c r="AC52" s="23"/>
      <c r="AE52" s="29" t="str">
        <f t="shared" si="4"/>
        <v/>
      </c>
      <c r="AG52" s="7" t="str">
        <f>+$A$14</f>
        <v/>
      </c>
      <c r="AH52" s="7" t="str">
        <f>IF(A52&lt;&gt;"",IF(AE52&lt;&gt;"",AE52,0)+IF(E65&lt;&gt;"",E65,0),"")</f>
        <v/>
      </c>
      <c r="AI52" s="106" t="str">
        <f>IF(AH52="","",IF(AH52&gt;0,ROUND(AH52/LARGE(AH50:AH64,1),3),0))</f>
        <v/>
      </c>
    </row>
    <row r="53" spans="1:35" ht="13.5" x14ac:dyDescent="0.25">
      <c r="A53" s="59" t="str">
        <f>+$A$15</f>
        <v/>
      </c>
      <c r="B53" s="24"/>
      <c r="C53" s="24"/>
      <c r="D53" s="24"/>
      <c r="E53" s="24"/>
      <c r="F53" s="24"/>
      <c r="G53" s="24"/>
      <c r="H53" s="22"/>
      <c r="I53" s="23"/>
      <c r="J53" s="22"/>
      <c r="K53" s="23"/>
      <c r="L53" s="22"/>
      <c r="M53" s="23"/>
      <c r="N53" s="22"/>
      <c r="O53" s="23"/>
      <c r="P53" s="22"/>
      <c r="Q53" s="23"/>
      <c r="R53" s="22"/>
      <c r="S53" s="23"/>
      <c r="T53" s="22"/>
      <c r="U53" s="23"/>
      <c r="V53" s="22"/>
      <c r="W53" s="23"/>
      <c r="X53" s="22"/>
      <c r="Y53" s="23"/>
      <c r="Z53" s="22"/>
      <c r="AA53" s="23"/>
      <c r="AB53" s="22"/>
      <c r="AC53" s="23"/>
      <c r="AE53" s="29" t="str">
        <f t="shared" si="4"/>
        <v/>
      </c>
      <c r="AG53" s="7" t="str">
        <f>+$A$15</f>
        <v/>
      </c>
      <c r="AH53" s="7" t="str">
        <f>IF(A53&lt;&gt;"",IF(AE53&lt;&gt;"",AE53,0)+IF(G65&lt;&gt;"",G65,0),"")</f>
        <v/>
      </c>
      <c r="AI53" s="106" t="str">
        <f>IF(AH53="","",IF(AH53&gt;0,ROUND(AH53/LARGE(AH50:AH64,1),3),0))</f>
        <v/>
      </c>
    </row>
    <row r="54" spans="1:35" ht="13.5" x14ac:dyDescent="0.25">
      <c r="A54" s="59" t="str">
        <f>+$A$16</f>
        <v/>
      </c>
      <c r="B54" s="24"/>
      <c r="C54" s="24"/>
      <c r="D54" s="24"/>
      <c r="E54" s="24"/>
      <c r="F54" s="24"/>
      <c r="G54" s="24"/>
      <c r="H54" s="24"/>
      <c r="I54" s="24"/>
      <c r="J54" s="22"/>
      <c r="K54" s="23"/>
      <c r="L54" s="22"/>
      <c r="M54" s="23"/>
      <c r="N54" s="22"/>
      <c r="O54" s="23"/>
      <c r="P54" s="22"/>
      <c r="Q54" s="23"/>
      <c r="R54" s="22"/>
      <c r="S54" s="23"/>
      <c r="T54" s="22"/>
      <c r="U54" s="23"/>
      <c r="V54" s="22"/>
      <c r="W54" s="23"/>
      <c r="X54" s="22"/>
      <c r="Y54" s="23"/>
      <c r="Z54" s="22"/>
      <c r="AA54" s="23"/>
      <c r="AB54" s="22"/>
      <c r="AC54" s="23"/>
      <c r="AE54" s="29" t="str">
        <f t="shared" si="4"/>
        <v/>
      </c>
      <c r="AG54" s="7" t="str">
        <f>+$A$16</f>
        <v/>
      </c>
      <c r="AH54" s="7" t="str">
        <f>IF(A54&lt;&gt;"",IF(AE54&lt;&gt;"",AE54,0)+IF(I65&lt;&gt;"",I65,0),"")</f>
        <v/>
      </c>
      <c r="AI54" s="106" t="str">
        <f>IF(AH54="","",IF(AH54&gt;0,ROUND(AH54/LARGE(AH50:AH64,1),3),0))</f>
        <v/>
      </c>
    </row>
    <row r="55" spans="1:35" ht="13.5" x14ac:dyDescent="0.25">
      <c r="A55" s="59" t="str">
        <f>+$A$17</f>
        <v/>
      </c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2"/>
      <c r="M55" s="23"/>
      <c r="N55" s="22"/>
      <c r="O55" s="23"/>
      <c r="P55" s="22"/>
      <c r="Q55" s="23"/>
      <c r="R55" s="22"/>
      <c r="S55" s="23"/>
      <c r="T55" s="22"/>
      <c r="U55" s="23"/>
      <c r="V55" s="22"/>
      <c r="W55" s="23"/>
      <c r="X55" s="22"/>
      <c r="Y55" s="23"/>
      <c r="Z55" s="22"/>
      <c r="AA55" s="23"/>
      <c r="AB55" s="22"/>
      <c r="AC55" s="23"/>
      <c r="AE55" s="29" t="str">
        <f t="shared" si="4"/>
        <v/>
      </c>
      <c r="AG55" s="7" t="str">
        <f>+$A$17</f>
        <v/>
      </c>
      <c r="AH55" s="7" t="str">
        <f>IF(A55&lt;&gt;"",IF(AE55&lt;&gt;"",AE55,0)+IF(K65&lt;&gt;"",K65,0),"")</f>
        <v/>
      </c>
      <c r="AI55" s="106" t="str">
        <f>IF(AH55="","",IF(AH55&gt;0,ROUND(AH55/LARGE(AH50:AH64,1),3),0))</f>
        <v/>
      </c>
    </row>
    <row r="56" spans="1:35" ht="13.5" x14ac:dyDescent="0.25">
      <c r="A56" s="59" t="str">
        <f>+$A$18</f>
        <v/>
      </c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2"/>
      <c r="O56" s="23"/>
      <c r="P56" s="22"/>
      <c r="Q56" s="23"/>
      <c r="R56" s="22"/>
      <c r="S56" s="23"/>
      <c r="T56" s="22"/>
      <c r="U56" s="23"/>
      <c r="V56" s="22"/>
      <c r="W56" s="23"/>
      <c r="X56" s="22"/>
      <c r="Y56" s="23"/>
      <c r="Z56" s="22"/>
      <c r="AA56" s="23"/>
      <c r="AB56" s="22"/>
      <c r="AC56" s="23"/>
      <c r="AE56" s="29" t="str">
        <f t="shared" si="4"/>
        <v/>
      </c>
      <c r="AG56" s="7" t="str">
        <f>+$A$18</f>
        <v/>
      </c>
      <c r="AH56" s="7" t="str">
        <f>IF(A56&lt;&gt;"",IF(AE56&lt;&gt;"",AE56,0)+IF(M65&lt;&gt;"",M65,0),"")</f>
        <v/>
      </c>
      <c r="AI56" s="106" t="str">
        <f>IF(AH56="","",IF(AH56&gt;0,ROUND(AH56/LARGE(AH50:AH64,1),3),0))</f>
        <v/>
      </c>
    </row>
    <row r="57" spans="1:35" ht="13.5" x14ac:dyDescent="0.25">
      <c r="A57" s="59" t="str">
        <f>+$A$19</f>
        <v/>
      </c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2"/>
      <c r="Q57" s="23"/>
      <c r="R57" s="22"/>
      <c r="S57" s="23"/>
      <c r="T57" s="22"/>
      <c r="U57" s="23"/>
      <c r="V57" s="22"/>
      <c r="W57" s="23"/>
      <c r="X57" s="22"/>
      <c r="Y57" s="23"/>
      <c r="Z57" s="22"/>
      <c r="AA57" s="23"/>
      <c r="AB57" s="22"/>
      <c r="AC57" s="23"/>
      <c r="AE57" s="29" t="str">
        <f t="shared" si="4"/>
        <v/>
      </c>
      <c r="AG57" s="7" t="str">
        <f>+$A$19</f>
        <v/>
      </c>
      <c r="AH57" s="7" t="str">
        <f>IF(A57&lt;&gt;"",IF(AE57&lt;&gt;"",AE57,0)+IF(O65&lt;&gt;"",O65,0),"")</f>
        <v/>
      </c>
      <c r="AI57" s="106" t="str">
        <f>IF(AH57="","",IF(AH57&gt;0,ROUND(AH57/LARGE(AH50:AH64,1),3),0))</f>
        <v/>
      </c>
    </row>
    <row r="58" spans="1:35" ht="13.5" x14ac:dyDescent="0.25">
      <c r="A58" s="59" t="str">
        <f>+$A$20</f>
        <v/>
      </c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2"/>
      <c r="S58" s="23"/>
      <c r="T58" s="22"/>
      <c r="U58" s="23"/>
      <c r="V58" s="22"/>
      <c r="W58" s="23"/>
      <c r="X58" s="22"/>
      <c r="Y58" s="23"/>
      <c r="Z58" s="22"/>
      <c r="AA58" s="23"/>
      <c r="AB58" s="22"/>
      <c r="AC58" s="23"/>
      <c r="AE58" s="29" t="str">
        <f t="shared" si="4"/>
        <v/>
      </c>
      <c r="AG58" s="7" t="str">
        <f>+$A$20</f>
        <v/>
      </c>
      <c r="AH58" s="7" t="str">
        <f>IF(A58&lt;&gt;"",IF(AE58&lt;&gt;"",AE58,0)+IF(Q65&lt;&gt;"",Q65,0),"")</f>
        <v/>
      </c>
      <c r="AI58" s="106" t="str">
        <f>IF(AH58="","",IF(AH58&gt;0,ROUND(AH58/LARGE(AH50:AH64,1),3),0))</f>
        <v/>
      </c>
    </row>
    <row r="59" spans="1:35" ht="13.5" x14ac:dyDescent="0.25">
      <c r="A59" s="59" t="str">
        <f>+$A$21</f>
        <v/>
      </c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2"/>
      <c r="U59" s="23"/>
      <c r="V59" s="22"/>
      <c r="W59" s="23"/>
      <c r="X59" s="22"/>
      <c r="Y59" s="23"/>
      <c r="Z59" s="22"/>
      <c r="AA59" s="23"/>
      <c r="AB59" s="22"/>
      <c r="AC59" s="23"/>
      <c r="AE59" s="29" t="str">
        <f t="shared" si="4"/>
        <v/>
      </c>
      <c r="AG59" s="7" t="str">
        <f>+$A$21</f>
        <v/>
      </c>
      <c r="AH59" s="7" t="str">
        <f>IF(A59&lt;&gt;"",IF(AE59&lt;&gt;"",AE59,0)+IF(S65&lt;&gt;"",S65,0),"")</f>
        <v/>
      </c>
      <c r="AI59" s="106" t="str">
        <f>IF(AH59="","",IF(AH59&gt;0,ROUND(AH59/LARGE(AH50:AH64,1),3),0))</f>
        <v/>
      </c>
    </row>
    <row r="60" spans="1:35" ht="13.5" x14ac:dyDescent="0.25">
      <c r="A60" s="59" t="str">
        <f>+$A$22</f>
        <v/>
      </c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2"/>
      <c r="W60" s="23"/>
      <c r="X60" s="22"/>
      <c r="Y60" s="23"/>
      <c r="Z60" s="22"/>
      <c r="AA60" s="23"/>
      <c r="AB60" s="22"/>
      <c r="AC60" s="23"/>
      <c r="AE60" s="29" t="str">
        <f t="shared" si="4"/>
        <v/>
      </c>
      <c r="AG60" s="7" t="str">
        <f>+$A$22</f>
        <v/>
      </c>
      <c r="AH60" s="7" t="str">
        <f>IF(A60&lt;&gt;"",IF(AE60&lt;&gt;"",AE60,0)+IF(U65&lt;&gt;"",U65,0),"")</f>
        <v/>
      </c>
      <c r="AI60" s="106" t="str">
        <f>IF(AH60="","",IF(AH60&gt;0,ROUND(AH60/LARGE(AH50:AH64,1),3),0))</f>
        <v/>
      </c>
    </row>
    <row r="61" spans="1:35" ht="13.5" x14ac:dyDescent="0.25">
      <c r="A61" s="59" t="str">
        <f>+$A$23</f>
        <v/>
      </c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2"/>
      <c r="Y61" s="23"/>
      <c r="Z61" s="22"/>
      <c r="AA61" s="23"/>
      <c r="AB61" s="22"/>
      <c r="AC61" s="23"/>
      <c r="AE61" s="29" t="str">
        <f t="shared" si="4"/>
        <v/>
      </c>
      <c r="AG61" s="7" t="str">
        <f>+$A$23</f>
        <v/>
      </c>
      <c r="AH61" s="7" t="str">
        <f>IF(A61&lt;&gt;"",IF(AE61&lt;&gt;"",AE61,0)+IF(W65&lt;&gt;"",W65,0),"")</f>
        <v/>
      </c>
      <c r="AI61" s="106" t="str">
        <f>IF(AH61="","",IF(AH61&gt;0,ROUND(AH61/LARGE(AH50:AH64,1),3),0))</f>
        <v/>
      </c>
    </row>
    <row r="62" spans="1:35" ht="13.5" x14ac:dyDescent="0.25">
      <c r="A62" s="59" t="str">
        <f>+$A$24</f>
        <v/>
      </c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2"/>
      <c r="AA62" s="23"/>
      <c r="AB62" s="22"/>
      <c r="AC62" s="23"/>
      <c r="AE62" s="29" t="str">
        <f t="shared" si="4"/>
        <v/>
      </c>
      <c r="AG62" s="7" t="str">
        <f>+$A$24</f>
        <v/>
      </c>
      <c r="AH62" s="7" t="str">
        <f>IF(A62&lt;&gt;"",IF(AE62&lt;&gt;"",AE62,0)+IF(Y65&lt;&gt;"",Y65,0),"")</f>
        <v/>
      </c>
      <c r="AI62" s="106" t="str">
        <f>IF(AH62="","",IF(AH62&gt;0,ROUND(AH62/LARGE(AH50:AH64,1),3),0))</f>
        <v/>
      </c>
    </row>
    <row r="63" spans="1:35" ht="13.5" x14ac:dyDescent="0.25">
      <c r="A63" s="59" t="str">
        <f>+$A$25</f>
        <v/>
      </c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2"/>
      <c r="AC63" s="23"/>
      <c r="AE63" s="29" t="str">
        <f t="shared" si="4"/>
        <v/>
      </c>
      <c r="AG63" s="7" t="str">
        <f>+$A$25</f>
        <v/>
      </c>
      <c r="AH63" s="7" t="str">
        <f>IF(A63&lt;&gt;"",IF(AE63&lt;&gt;"",AE63,0)+IF(AA65&lt;&gt;"",AA65,0),"")</f>
        <v/>
      </c>
      <c r="AI63" s="106" t="str">
        <f>IF(AH63="","",IF(AH63&gt;0,ROUND(AH63/LARGE(AH50:AH64,1),3),0))</f>
        <v/>
      </c>
    </row>
    <row r="64" spans="1:35" x14ac:dyDescent="0.2">
      <c r="A64" s="59" t="str">
        <f>+$A$26</f>
        <v/>
      </c>
      <c r="C64" s="3"/>
      <c r="AE64" s="26"/>
      <c r="AG64" s="40" t="str">
        <f>+$A$26</f>
        <v/>
      </c>
      <c r="AH64" s="40" t="str">
        <f>IF(A64&lt;&gt;"",IF(AE64&lt;&gt;"",AE64,0)+IF(AC65&lt;&gt;"",AC65,0),"")</f>
        <v/>
      </c>
      <c r="AI64" s="107" t="str">
        <f>IF(AH64="","",IF(AH64&gt;0,ROUND(AH64/LARGE(AH50:AH64,1),3),0))</f>
        <v/>
      </c>
    </row>
    <row r="65" spans="1:35" s="26" customFormat="1" x14ac:dyDescent="0.2">
      <c r="C65" s="27" t="str">
        <f>IF(C49="","",SUM(C50:C63))</f>
        <v/>
      </c>
      <c r="E65" s="27" t="str">
        <f>IF(E49="","",SUM(E50:E63))</f>
        <v/>
      </c>
      <c r="G65" s="27" t="str">
        <f>IF(G49="","",SUM(G50:G63))</f>
        <v/>
      </c>
      <c r="I65" s="27" t="str">
        <f>IF(I49="","",SUM(I50:I63))</f>
        <v/>
      </c>
      <c r="K65" s="27" t="str">
        <f>IF(K49="","",SUM(K50:K63))</f>
        <v/>
      </c>
      <c r="M65" s="27" t="str">
        <f>IF(M49="","",SUM(M50:M63))</f>
        <v/>
      </c>
      <c r="O65" s="27" t="str">
        <f>IF(O49="","",SUM(O50:O63))</f>
        <v/>
      </c>
      <c r="Q65" s="27" t="str">
        <f>IF(Q49="","",SUM(Q50:Q63))</f>
        <v/>
      </c>
      <c r="S65" s="27" t="str">
        <f>IF(S49="","",SUM(S50:S63))</f>
        <v/>
      </c>
      <c r="U65" s="27" t="str">
        <f>IF(U49="","",SUM(U50:U63))</f>
        <v/>
      </c>
      <c r="W65" s="27" t="str">
        <f>IF(W49="","",SUM(W50:W63))</f>
        <v/>
      </c>
      <c r="X65" s="27"/>
      <c r="Y65" s="27" t="str">
        <f>IF(Y49="","",SUM(Y50:Y63))</f>
        <v/>
      </c>
      <c r="AA65" s="27" t="str">
        <f>IF(AA49="","",SUM(AA50:AA63))</f>
        <v/>
      </c>
      <c r="AC65" s="27" t="str">
        <f>IF(AC49="","",SUM(AC50:AC63))</f>
        <v/>
      </c>
      <c r="AG65" s="41"/>
      <c r="AH65" s="93"/>
      <c r="AI65" s="41"/>
    </row>
    <row r="66" spans="1:35" ht="24" customHeight="1" x14ac:dyDescent="0.2">
      <c r="AC66" s="8" t="str">
        <f>"Firma ("&amp;Anagrafica!B90&amp;")"</f>
        <v>Firma (Commissario 2)</v>
      </c>
      <c r="AE66" s="88"/>
      <c r="AF66" s="88"/>
      <c r="AG66" s="89"/>
      <c r="AH66" s="88"/>
      <c r="AI66" s="88"/>
    </row>
    <row r="67" spans="1:35" ht="18.75" x14ac:dyDescent="0.3">
      <c r="A67" s="19" t="str">
        <f>IF(Anagrafica!A91&lt;&gt;"",Anagrafica!A91&amp;" - "&amp;Anagrafica!B91,"")</f>
        <v>3 - Commissario 3</v>
      </c>
      <c r="B67" s="20"/>
      <c r="D67" s="1"/>
    </row>
    <row r="68" spans="1:35" s="5" customFormat="1" ht="13.5" customHeight="1" x14ac:dyDescent="0.2">
      <c r="A68" s="4" t="s">
        <v>10</v>
      </c>
      <c r="C68" s="60" t="str">
        <f>$A$13</f>
        <v/>
      </c>
      <c r="E68" s="60" t="str">
        <f>+$A$14</f>
        <v/>
      </c>
      <c r="G68" s="60" t="str">
        <f>+$A$15</f>
        <v/>
      </c>
      <c r="I68" s="60" t="str">
        <f>+$A$16</f>
        <v/>
      </c>
      <c r="K68" s="60" t="str">
        <f>+$A$17</f>
        <v/>
      </c>
      <c r="M68" s="60" t="str">
        <f>+$A$18</f>
        <v/>
      </c>
      <c r="O68" s="60" t="str">
        <f>+$A$19</f>
        <v/>
      </c>
      <c r="Q68" s="60" t="str">
        <f>+$A$20</f>
        <v/>
      </c>
      <c r="S68" s="60" t="str">
        <f>+$A$21</f>
        <v/>
      </c>
      <c r="U68" s="60" t="str">
        <f>+$A$22</f>
        <v/>
      </c>
      <c r="W68" s="60" t="str">
        <f>+$A$23</f>
        <v/>
      </c>
      <c r="Y68" s="60" t="str">
        <f>+$A$24</f>
        <v/>
      </c>
      <c r="AA68" s="60" t="str">
        <f>+$A$25</f>
        <v/>
      </c>
      <c r="AC68" s="60" t="str">
        <f>+$A$26</f>
        <v/>
      </c>
      <c r="AE68" s="26"/>
      <c r="AG68" s="4" t="s">
        <v>10</v>
      </c>
      <c r="AH68" s="5" t="s">
        <v>1</v>
      </c>
      <c r="AI68" s="5" t="s">
        <v>0</v>
      </c>
    </row>
    <row r="69" spans="1:35" ht="13.5" x14ac:dyDescent="0.25">
      <c r="A69" s="59" t="str">
        <f>+$A$12</f>
        <v/>
      </c>
      <c r="B69" s="22"/>
      <c r="C69" s="23"/>
      <c r="D69" s="22"/>
      <c r="E69" s="23"/>
      <c r="F69" s="22"/>
      <c r="G69" s="23"/>
      <c r="H69" s="22"/>
      <c r="I69" s="23"/>
      <c r="J69" s="22"/>
      <c r="K69" s="23"/>
      <c r="L69" s="22"/>
      <c r="M69" s="23"/>
      <c r="N69" s="22"/>
      <c r="O69" s="23"/>
      <c r="P69" s="22"/>
      <c r="Q69" s="23"/>
      <c r="R69" s="22"/>
      <c r="S69" s="23"/>
      <c r="T69" s="22"/>
      <c r="U69" s="23"/>
      <c r="V69" s="22"/>
      <c r="W69" s="23"/>
      <c r="X69" s="22"/>
      <c r="Y69" s="23"/>
      <c r="Z69" s="22"/>
      <c r="AA69" s="23"/>
      <c r="AB69" s="22"/>
      <c r="AC69" s="23"/>
      <c r="AE69" s="29" t="str">
        <f t="shared" ref="AE69:AE82" si="5">IF(OR(A69="",AND(A69&lt;&gt;"",A70="")),"",SUM(B69,D69,F69,H69,J69,L69,N69,P69,R69,T69,V69,X69,Z69,AB69))</f>
        <v/>
      </c>
      <c r="AG69" s="6" t="str">
        <f>+$A$12</f>
        <v/>
      </c>
      <c r="AH69" s="6" t="str">
        <f>IF(A69&lt;&gt;"",AE69,"")</f>
        <v/>
      </c>
      <c r="AI69" s="105" t="str">
        <f>IF(AH69="","",IF(AH69&gt;0,ROUND(AH69/LARGE(AH69:AH83,1),3),0))</f>
        <v/>
      </c>
    </row>
    <row r="70" spans="1:35" ht="13.5" x14ac:dyDescent="0.25">
      <c r="A70" s="59" t="str">
        <f>+$A$13</f>
        <v/>
      </c>
      <c r="B70" s="24"/>
      <c r="C70" s="24"/>
      <c r="D70" s="22"/>
      <c r="E70" s="23"/>
      <c r="F70" s="22"/>
      <c r="G70" s="23"/>
      <c r="H70" s="22"/>
      <c r="I70" s="23"/>
      <c r="J70" s="22"/>
      <c r="K70" s="23"/>
      <c r="L70" s="22"/>
      <c r="M70" s="23"/>
      <c r="N70" s="22"/>
      <c r="O70" s="23"/>
      <c r="P70" s="22"/>
      <c r="Q70" s="23"/>
      <c r="R70" s="22"/>
      <c r="S70" s="23"/>
      <c r="T70" s="22"/>
      <c r="U70" s="23"/>
      <c r="V70" s="22"/>
      <c r="W70" s="23"/>
      <c r="X70" s="22"/>
      <c r="Y70" s="23"/>
      <c r="Z70" s="22"/>
      <c r="AA70" s="23"/>
      <c r="AB70" s="22"/>
      <c r="AC70" s="23"/>
      <c r="AE70" s="29" t="str">
        <f t="shared" si="5"/>
        <v/>
      </c>
      <c r="AG70" s="7" t="str">
        <f>+$A$13</f>
        <v/>
      </c>
      <c r="AH70" s="7" t="str">
        <f>IF(A70&lt;&gt;"",IF(AE70&lt;&gt;"",AE70,0)+IF(C84&lt;&gt;"",C84,0),"")</f>
        <v/>
      </c>
      <c r="AI70" s="106" t="str">
        <f>IF(AH70="","",IF(AH70&gt;0,ROUND(AH70/LARGE(AH69:AH83,1),3),0))</f>
        <v/>
      </c>
    </row>
    <row r="71" spans="1:35" ht="13.5" x14ac:dyDescent="0.25">
      <c r="A71" s="59" t="str">
        <f>+$A$14</f>
        <v/>
      </c>
      <c r="B71" s="24"/>
      <c r="C71" s="24"/>
      <c r="D71" s="24"/>
      <c r="E71" s="24"/>
      <c r="F71" s="22"/>
      <c r="G71" s="23"/>
      <c r="H71" s="22"/>
      <c r="I71" s="23"/>
      <c r="J71" s="22"/>
      <c r="K71" s="23"/>
      <c r="L71" s="22"/>
      <c r="M71" s="23"/>
      <c r="N71" s="22"/>
      <c r="O71" s="23"/>
      <c r="P71" s="22"/>
      <c r="Q71" s="23"/>
      <c r="R71" s="22"/>
      <c r="S71" s="23"/>
      <c r="T71" s="22"/>
      <c r="U71" s="23"/>
      <c r="V71" s="22"/>
      <c r="W71" s="23"/>
      <c r="X71" s="22"/>
      <c r="Y71" s="23"/>
      <c r="Z71" s="22"/>
      <c r="AA71" s="23"/>
      <c r="AB71" s="22"/>
      <c r="AC71" s="23"/>
      <c r="AE71" s="29" t="str">
        <f t="shared" si="5"/>
        <v/>
      </c>
      <c r="AG71" s="7" t="str">
        <f>+$A$14</f>
        <v/>
      </c>
      <c r="AH71" s="7" t="str">
        <f>IF(A71&lt;&gt;"",IF(AE71&lt;&gt;"",AE71,0)+IF(E84&lt;&gt;"",E84,0),"")</f>
        <v/>
      </c>
      <c r="AI71" s="106" t="str">
        <f>IF(AH71="","",IF(AH71&gt;0,ROUND(AH71/LARGE(AH69:AH83,1),3),0))</f>
        <v/>
      </c>
    </row>
    <row r="72" spans="1:35" ht="13.5" x14ac:dyDescent="0.25">
      <c r="A72" s="59" t="str">
        <f>+$A$15</f>
        <v/>
      </c>
      <c r="B72" s="24"/>
      <c r="C72" s="24"/>
      <c r="D72" s="24"/>
      <c r="E72" s="24"/>
      <c r="F72" s="24"/>
      <c r="G72" s="24"/>
      <c r="H72" s="22"/>
      <c r="I72" s="23"/>
      <c r="J72" s="22"/>
      <c r="K72" s="23"/>
      <c r="L72" s="22"/>
      <c r="M72" s="23"/>
      <c r="N72" s="22"/>
      <c r="O72" s="23"/>
      <c r="P72" s="22"/>
      <c r="Q72" s="23"/>
      <c r="R72" s="22"/>
      <c r="S72" s="23"/>
      <c r="T72" s="22"/>
      <c r="U72" s="23"/>
      <c r="V72" s="22"/>
      <c r="W72" s="23"/>
      <c r="X72" s="22"/>
      <c r="Y72" s="23"/>
      <c r="Z72" s="22"/>
      <c r="AA72" s="23"/>
      <c r="AB72" s="22"/>
      <c r="AC72" s="23"/>
      <c r="AE72" s="29" t="str">
        <f t="shared" si="5"/>
        <v/>
      </c>
      <c r="AG72" s="7" t="str">
        <f>+$A$15</f>
        <v/>
      </c>
      <c r="AH72" s="7" t="str">
        <f>IF(A72&lt;&gt;"",IF(AE72&lt;&gt;"",AE72,0)+IF(G84&lt;&gt;"",G84,0),"")</f>
        <v/>
      </c>
      <c r="AI72" s="106" t="str">
        <f>IF(AH72="","",IF(AH72&gt;0,ROUND(AH72/LARGE(AH69:AH83,1),3),0))</f>
        <v/>
      </c>
    </row>
    <row r="73" spans="1:35" ht="13.5" x14ac:dyDescent="0.25">
      <c r="A73" s="59" t="str">
        <f>+$A$16</f>
        <v/>
      </c>
      <c r="B73" s="24"/>
      <c r="C73" s="24"/>
      <c r="D73" s="24"/>
      <c r="E73" s="24"/>
      <c r="F73" s="24"/>
      <c r="G73" s="24"/>
      <c r="H73" s="24"/>
      <c r="I73" s="24"/>
      <c r="J73" s="22"/>
      <c r="K73" s="23"/>
      <c r="L73" s="22"/>
      <c r="M73" s="23"/>
      <c r="N73" s="22"/>
      <c r="O73" s="23"/>
      <c r="P73" s="22"/>
      <c r="Q73" s="23"/>
      <c r="R73" s="22"/>
      <c r="S73" s="23"/>
      <c r="T73" s="22"/>
      <c r="U73" s="23"/>
      <c r="V73" s="22"/>
      <c r="W73" s="23"/>
      <c r="X73" s="22"/>
      <c r="Y73" s="23"/>
      <c r="Z73" s="22"/>
      <c r="AA73" s="23"/>
      <c r="AB73" s="22"/>
      <c r="AC73" s="23"/>
      <c r="AE73" s="29" t="str">
        <f t="shared" si="5"/>
        <v/>
      </c>
      <c r="AG73" s="7" t="str">
        <f>+$A$16</f>
        <v/>
      </c>
      <c r="AH73" s="7" t="str">
        <f>IF(A73&lt;&gt;"",IF(AE73&lt;&gt;"",AE73,0)+IF(I84&lt;&gt;"",I84,0),"")</f>
        <v/>
      </c>
      <c r="AI73" s="106" t="str">
        <f>IF(AH73="","",IF(AH73&gt;0,ROUND(AH73/LARGE(AH69:AH83,1),3),0))</f>
        <v/>
      </c>
    </row>
    <row r="74" spans="1:35" ht="13.5" x14ac:dyDescent="0.25">
      <c r="A74" s="59" t="str">
        <f>+$A$17</f>
        <v/>
      </c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2"/>
      <c r="M74" s="23"/>
      <c r="N74" s="22"/>
      <c r="O74" s="23"/>
      <c r="P74" s="22"/>
      <c r="Q74" s="23"/>
      <c r="R74" s="22"/>
      <c r="S74" s="23"/>
      <c r="T74" s="22"/>
      <c r="U74" s="23"/>
      <c r="V74" s="22"/>
      <c r="W74" s="23"/>
      <c r="X74" s="22"/>
      <c r="Y74" s="23"/>
      <c r="Z74" s="22"/>
      <c r="AA74" s="23"/>
      <c r="AB74" s="22"/>
      <c r="AC74" s="23"/>
      <c r="AE74" s="29" t="str">
        <f t="shared" si="5"/>
        <v/>
      </c>
      <c r="AG74" s="7" t="str">
        <f>+$A$17</f>
        <v/>
      </c>
      <c r="AH74" s="7" t="str">
        <f>IF(A74&lt;&gt;"",IF(AE74&lt;&gt;"",AE74,0)+IF(K84&lt;&gt;"",K84,0),"")</f>
        <v/>
      </c>
      <c r="AI74" s="106" t="str">
        <f>IF(AH74="","",IF(AH74&gt;0,ROUND(AH74/LARGE(AH69:AH83,1),3),0))</f>
        <v/>
      </c>
    </row>
    <row r="75" spans="1:35" ht="13.5" x14ac:dyDescent="0.25">
      <c r="A75" s="59" t="str">
        <f>+$A$18</f>
        <v/>
      </c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2"/>
      <c r="O75" s="23"/>
      <c r="P75" s="22"/>
      <c r="Q75" s="23"/>
      <c r="R75" s="22"/>
      <c r="S75" s="23"/>
      <c r="T75" s="22"/>
      <c r="U75" s="23"/>
      <c r="V75" s="22"/>
      <c r="W75" s="23"/>
      <c r="X75" s="22"/>
      <c r="Y75" s="23"/>
      <c r="Z75" s="22"/>
      <c r="AA75" s="23"/>
      <c r="AB75" s="22"/>
      <c r="AC75" s="23"/>
      <c r="AE75" s="29" t="str">
        <f t="shared" si="5"/>
        <v/>
      </c>
      <c r="AG75" s="7" t="str">
        <f>+$A$18</f>
        <v/>
      </c>
      <c r="AH75" s="7" t="str">
        <f>IF(A75&lt;&gt;"",IF(AE75&lt;&gt;"",AE75,0)+IF(M84&lt;&gt;"",M84,0),"")</f>
        <v/>
      </c>
      <c r="AI75" s="106" t="str">
        <f>IF(AH75="","",IF(AH75&gt;0,ROUND(AH75/LARGE(AH69:AH83,1),3),0))</f>
        <v/>
      </c>
    </row>
    <row r="76" spans="1:35" ht="13.5" x14ac:dyDescent="0.25">
      <c r="A76" s="59" t="str">
        <f>+$A$19</f>
        <v/>
      </c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2"/>
      <c r="Q76" s="23"/>
      <c r="R76" s="22"/>
      <c r="S76" s="23"/>
      <c r="T76" s="22"/>
      <c r="U76" s="23"/>
      <c r="V76" s="22"/>
      <c r="W76" s="23"/>
      <c r="X76" s="22"/>
      <c r="Y76" s="23"/>
      <c r="Z76" s="22"/>
      <c r="AA76" s="23"/>
      <c r="AB76" s="22"/>
      <c r="AC76" s="23"/>
      <c r="AE76" s="29" t="str">
        <f t="shared" si="5"/>
        <v/>
      </c>
      <c r="AG76" s="7" t="str">
        <f>+$A$19</f>
        <v/>
      </c>
      <c r="AH76" s="7" t="str">
        <f>IF(A76&lt;&gt;"",IF(AE76&lt;&gt;"",AE76,0)+IF(O84&lt;&gt;"",O84,0),"")</f>
        <v/>
      </c>
      <c r="AI76" s="106" t="str">
        <f>IF(AH76="","",IF(AH76&gt;0,ROUND(AH76/LARGE(AH69:AH83,1),3),0))</f>
        <v/>
      </c>
    </row>
    <row r="77" spans="1:35" ht="13.5" x14ac:dyDescent="0.25">
      <c r="A77" s="59" t="str">
        <f>+$A$20</f>
        <v/>
      </c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2"/>
      <c r="S77" s="23"/>
      <c r="T77" s="22"/>
      <c r="U77" s="23"/>
      <c r="V77" s="22"/>
      <c r="W77" s="23"/>
      <c r="X77" s="22"/>
      <c r="Y77" s="23"/>
      <c r="Z77" s="22"/>
      <c r="AA77" s="23"/>
      <c r="AB77" s="22"/>
      <c r="AC77" s="23"/>
      <c r="AE77" s="29" t="str">
        <f t="shared" si="5"/>
        <v/>
      </c>
      <c r="AG77" s="7" t="str">
        <f>+$A$20</f>
        <v/>
      </c>
      <c r="AH77" s="7" t="str">
        <f>IF(A77&lt;&gt;"",IF(AE77&lt;&gt;"",AE77,0)+IF(Q84&lt;&gt;"",Q84,0),"")</f>
        <v/>
      </c>
      <c r="AI77" s="106" t="str">
        <f>IF(AH77="","",IF(AH77&gt;0,ROUND(AH77/LARGE(AH69:AH83,1),3),0))</f>
        <v/>
      </c>
    </row>
    <row r="78" spans="1:35" ht="13.5" x14ac:dyDescent="0.25">
      <c r="A78" s="59" t="str">
        <f>+$A$21</f>
        <v/>
      </c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2"/>
      <c r="U78" s="23"/>
      <c r="V78" s="22"/>
      <c r="W78" s="23"/>
      <c r="X78" s="22"/>
      <c r="Y78" s="23"/>
      <c r="Z78" s="22"/>
      <c r="AA78" s="23"/>
      <c r="AB78" s="22"/>
      <c r="AC78" s="23"/>
      <c r="AE78" s="29" t="str">
        <f t="shared" si="5"/>
        <v/>
      </c>
      <c r="AG78" s="7" t="str">
        <f>+$A$21</f>
        <v/>
      </c>
      <c r="AH78" s="7" t="str">
        <f>IF(A78&lt;&gt;"",IF(AE78&lt;&gt;"",AE78,0)+IF(S84&lt;&gt;"",S84,0),"")</f>
        <v/>
      </c>
      <c r="AI78" s="106" t="str">
        <f>IF(AH78="","",IF(AH78&gt;0,ROUND(AH78/LARGE(AH69:AH83,1),3),0))</f>
        <v/>
      </c>
    </row>
    <row r="79" spans="1:35" ht="13.5" x14ac:dyDescent="0.25">
      <c r="A79" s="59" t="str">
        <f>+$A$22</f>
        <v/>
      </c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2"/>
      <c r="W79" s="23"/>
      <c r="X79" s="22"/>
      <c r="Y79" s="23"/>
      <c r="Z79" s="22"/>
      <c r="AA79" s="23"/>
      <c r="AB79" s="22"/>
      <c r="AC79" s="23"/>
      <c r="AE79" s="29" t="str">
        <f t="shared" si="5"/>
        <v/>
      </c>
      <c r="AG79" s="7" t="str">
        <f>+$A$22</f>
        <v/>
      </c>
      <c r="AH79" s="7" t="str">
        <f>IF(A79&lt;&gt;"",IF(AE79&lt;&gt;"",AE79,0)+IF(U84&lt;&gt;"",U84,0),"")</f>
        <v/>
      </c>
      <c r="AI79" s="106" t="str">
        <f>IF(AH79="","",IF(AH79&gt;0,ROUND(AH79/LARGE(AH69:AH83,1),3),0))</f>
        <v/>
      </c>
    </row>
    <row r="80" spans="1:35" ht="13.5" x14ac:dyDescent="0.25">
      <c r="A80" s="59" t="str">
        <f>+$A$23</f>
        <v/>
      </c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2"/>
      <c r="Y80" s="23"/>
      <c r="Z80" s="22"/>
      <c r="AA80" s="23"/>
      <c r="AB80" s="22"/>
      <c r="AC80" s="23"/>
      <c r="AE80" s="29" t="str">
        <f t="shared" si="5"/>
        <v/>
      </c>
      <c r="AG80" s="7" t="str">
        <f>+$A$23</f>
        <v/>
      </c>
      <c r="AH80" s="7" t="str">
        <f>IF(A80&lt;&gt;"",IF(AE80&lt;&gt;"",AE80,0)+IF(W84&lt;&gt;"",W84,0),"")</f>
        <v/>
      </c>
      <c r="AI80" s="106" t="str">
        <f>IF(AH80="","",IF(AH80&gt;0,ROUND(AH80/LARGE(AH69:AH83,1),3),0))</f>
        <v/>
      </c>
    </row>
    <row r="81" spans="1:35" ht="13.5" x14ac:dyDescent="0.25">
      <c r="A81" s="59" t="str">
        <f>+$A$24</f>
        <v/>
      </c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2"/>
      <c r="AA81" s="23"/>
      <c r="AB81" s="22"/>
      <c r="AC81" s="23"/>
      <c r="AE81" s="29" t="str">
        <f t="shared" si="5"/>
        <v/>
      </c>
      <c r="AG81" s="7" t="str">
        <f>+$A$24</f>
        <v/>
      </c>
      <c r="AH81" s="7" t="str">
        <f>IF(A81&lt;&gt;"",IF(AE81&lt;&gt;"",AE81,0)+IF(Y84&lt;&gt;"",Y84,0),"")</f>
        <v/>
      </c>
      <c r="AI81" s="106" t="str">
        <f>IF(AH81="","",IF(AH81&gt;0,ROUND(AH81/LARGE(AH69:AH83,1),3),0))</f>
        <v/>
      </c>
    </row>
    <row r="82" spans="1:35" ht="13.5" x14ac:dyDescent="0.25">
      <c r="A82" s="59" t="str">
        <f>+$A$25</f>
        <v/>
      </c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2"/>
      <c r="AC82" s="23"/>
      <c r="AE82" s="29" t="str">
        <f t="shared" si="5"/>
        <v/>
      </c>
      <c r="AG82" s="7" t="str">
        <f>+$A$25</f>
        <v/>
      </c>
      <c r="AH82" s="7" t="str">
        <f>IF(A82&lt;&gt;"",IF(AE82&lt;&gt;"",AE82,0)+IF(AA84&lt;&gt;"",AA84,0),"")</f>
        <v/>
      </c>
      <c r="AI82" s="106" t="str">
        <f>IF(AH82="","",IF(AH82&gt;0,ROUND(AH82/LARGE(AH69:AH83,1),3),0))</f>
        <v/>
      </c>
    </row>
    <row r="83" spans="1:35" x14ac:dyDescent="0.2">
      <c r="A83" s="59" t="str">
        <f>+$A$26</f>
        <v/>
      </c>
      <c r="C83" s="3"/>
      <c r="AE83" s="26"/>
      <c r="AG83" s="40" t="str">
        <f>+$A$26</f>
        <v/>
      </c>
      <c r="AH83" s="40" t="str">
        <f>IF(A83&lt;&gt;"",IF(AE83&lt;&gt;"",AE83,0)+IF(AC84&lt;&gt;"",AC84,0),"")</f>
        <v/>
      </c>
      <c r="AI83" s="107" t="str">
        <f>IF(AH83="","",IF(AH83&gt;0,ROUND(AH83/LARGE(AH69:AH83,1),3),0))</f>
        <v/>
      </c>
    </row>
    <row r="84" spans="1:35" s="26" customFormat="1" x14ac:dyDescent="0.2">
      <c r="C84" s="27" t="str">
        <f>IF(C68="","",SUM(C69:C82))</f>
        <v/>
      </c>
      <c r="E84" s="27" t="str">
        <f>IF(E68="","",SUM(E69:E82))</f>
        <v/>
      </c>
      <c r="G84" s="27" t="str">
        <f>IF(G68="","",SUM(G69:G82))</f>
        <v/>
      </c>
      <c r="I84" s="27" t="str">
        <f>IF(I68="","",SUM(I69:I82))</f>
        <v/>
      </c>
      <c r="K84" s="27" t="str">
        <f>IF(K68="","",SUM(K69:K82))</f>
        <v/>
      </c>
      <c r="M84" s="27" t="str">
        <f>IF(M68="","",SUM(M69:M82))</f>
        <v/>
      </c>
      <c r="O84" s="27" t="str">
        <f>IF(O68="","",SUM(O69:O82))</f>
        <v/>
      </c>
      <c r="Q84" s="27" t="str">
        <f>IF(Q68="","",SUM(Q69:Q82))</f>
        <v/>
      </c>
      <c r="S84" s="27" t="str">
        <f>IF(S68="","",SUM(S69:S82))</f>
        <v/>
      </c>
      <c r="U84" s="27" t="str">
        <f>IF(U68="","",SUM(U69:U82))</f>
        <v/>
      </c>
      <c r="W84" s="27" t="str">
        <f>IF(W68="","",SUM(W69:W82))</f>
        <v/>
      </c>
      <c r="X84" s="27"/>
      <c r="Y84" s="27" t="str">
        <f>IF(Y68="","",SUM(Y69:Y82))</f>
        <v/>
      </c>
      <c r="AA84" s="27" t="str">
        <f>IF(AA68="","",SUM(AA69:AA82))</f>
        <v/>
      </c>
      <c r="AC84" s="27" t="str">
        <f>IF(AC68="","",SUM(AC69:AC82))</f>
        <v/>
      </c>
      <c r="AG84" s="41"/>
      <c r="AH84" s="93"/>
      <c r="AI84" s="41"/>
    </row>
    <row r="85" spans="1:35" ht="24" customHeight="1" x14ac:dyDescent="0.2">
      <c r="AC85" s="8" t="str">
        <f>"Firma ("&amp;Anagrafica!B91&amp;")"</f>
        <v>Firma (Commissario 3)</v>
      </c>
      <c r="AE85" s="88"/>
      <c r="AF85" s="88"/>
      <c r="AG85" s="89"/>
      <c r="AH85" s="88"/>
      <c r="AI85" s="88"/>
    </row>
    <row r="86" spans="1:35" ht="18.75" x14ac:dyDescent="0.3">
      <c r="A86" s="19" t="str">
        <f>IF(Anagrafica!A92&lt;&gt;"",Anagrafica!A92&amp;" - "&amp;Anagrafica!B92,"")</f>
        <v/>
      </c>
      <c r="B86" s="20"/>
      <c r="D86" s="1"/>
      <c r="AE86" s="90"/>
      <c r="AF86" s="90"/>
      <c r="AG86" s="91"/>
      <c r="AH86" s="90"/>
      <c r="AI86" s="90"/>
    </row>
    <row r="87" spans="1:35" s="5" customFormat="1" ht="13.5" customHeight="1" x14ac:dyDescent="0.2">
      <c r="A87" s="4" t="s">
        <v>10</v>
      </c>
      <c r="C87" s="60" t="str">
        <f>$A$13</f>
        <v/>
      </c>
      <c r="E87" s="60" t="str">
        <f>+$A$14</f>
        <v/>
      </c>
      <c r="G87" s="60" t="str">
        <f>+$A$15</f>
        <v/>
      </c>
      <c r="I87" s="60" t="str">
        <f>+$A$16</f>
        <v/>
      </c>
      <c r="K87" s="60" t="str">
        <f>+$A$17</f>
        <v/>
      </c>
      <c r="M87" s="60" t="str">
        <f>+$A$18</f>
        <v/>
      </c>
      <c r="O87" s="60" t="str">
        <f>+$A$19</f>
        <v/>
      </c>
      <c r="Q87" s="60" t="str">
        <f>+$A$20</f>
        <v/>
      </c>
      <c r="S87" s="60" t="str">
        <f>+$A$21</f>
        <v/>
      </c>
      <c r="U87" s="60" t="str">
        <f>+$A$22</f>
        <v/>
      </c>
      <c r="W87" s="60" t="str">
        <f>+$A$23</f>
        <v/>
      </c>
      <c r="Y87" s="60" t="str">
        <f>+$A$24</f>
        <v/>
      </c>
      <c r="AA87" s="60" t="str">
        <f>+$A$25</f>
        <v/>
      </c>
      <c r="AC87" s="60" t="str">
        <f>+$A$26</f>
        <v/>
      </c>
      <c r="AE87" s="26"/>
      <c r="AG87" s="4" t="s">
        <v>10</v>
      </c>
      <c r="AH87" s="5" t="s">
        <v>1</v>
      </c>
      <c r="AI87" s="5" t="s">
        <v>0</v>
      </c>
    </row>
    <row r="88" spans="1:35" ht="13.5" x14ac:dyDescent="0.25">
      <c r="A88" s="59" t="str">
        <f>+$A$12</f>
        <v/>
      </c>
      <c r="B88" s="22"/>
      <c r="C88" s="23"/>
      <c r="D88" s="22"/>
      <c r="E88" s="23"/>
      <c r="F88" s="22"/>
      <c r="G88" s="23"/>
      <c r="H88" s="22"/>
      <c r="I88" s="23"/>
      <c r="J88" s="22"/>
      <c r="K88" s="23"/>
      <c r="L88" s="22"/>
      <c r="M88" s="23"/>
      <c r="N88" s="22"/>
      <c r="O88" s="23"/>
      <c r="P88" s="22"/>
      <c r="Q88" s="23"/>
      <c r="R88" s="22"/>
      <c r="S88" s="23"/>
      <c r="T88" s="22"/>
      <c r="U88" s="23"/>
      <c r="V88" s="22"/>
      <c r="W88" s="23"/>
      <c r="X88" s="22"/>
      <c r="Y88" s="23"/>
      <c r="Z88" s="22"/>
      <c r="AA88" s="23"/>
      <c r="AB88" s="22"/>
      <c r="AC88" s="23"/>
      <c r="AE88" s="29" t="str">
        <f t="shared" ref="AE88:AE101" si="6">IF(OR(A88="",AND(A88&lt;&gt;"",A89="")),"",SUM(B88,D88,F88,H88,J88,L88,N88,P88,R88,T88,V88,X88,Z88,AB88))</f>
        <v/>
      </c>
      <c r="AG88" s="6" t="str">
        <f>+$A$12</f>
        <v/>
      </c>
      <c r="AH88" s="6" t="str">
        <f>IF(A88&lt;&gt;"",AE88,"")</f>
        <v/>
      </c>
      <c r="AI88" s="105" t="str">
        <f>IF(AH88="","",IF(AH88&gt;0,ROUND(AH88/LARGE(AH88:AH102,1),3),0))</f>
        <v/>
      </c>
    </row>
    <row r="89" spans="1:35" ht="13.5" x14ac:dyDescent="0.25">
      <c r="A89" s="59" t="str">
        <f>+$A$13</f>
        <v/>
      </c>
      <c r="B89" s="24"/>
      <c r="C89" s="24"/>
      <c r="D89" s="22"/>
      <c r="E89" s="23"/>
      <c r="F89" s="22"/>
      <c r="G89" s="23"/>
      <c r="H89" s="22"/>
      <c r="I89" s="23"/>
      <c r="J89" s="22"/>
      <c r="K89" s="23"/>
      <c r="L89" s="22"/>
      <c r="M89" s="23"/>
      <c r="N89" s="22"/>
      <c r="O89" s="23"/>
      <c r="P89" s="22"/>
      <c r="Q89" s="23"/>
      <c r="R89" s="22"/>
      <c r="S89" s="23"/>
      <c r="T89" s="22"/>
      <c r="U89" s="23"/>
      <c r="V89" s="22"/>
      <c r="W89" s="23"/>
      <c r="X89" s="22"/>
      <c r="Y89" s="23"/>
      <c r="Z89" s="22"/>
      <c r="AA89" s="23"/>
      <c r="AB89" s="22"/>
      <c r="AC89" s="23"/>
      <c r="AE89" s="29" t="str">
        <f t="shared" si="6"/>
        <v/>
      </c>
      <c r="AG89" s="7" t="str">
        <f>+$A$13</f>
        <v/>
      </c>
      <c r="AH89" s="7" t="str">
        <f>IF(A89&lt;&gt;"",IF(AE89&lt;&gt;"",AE89,0)+IF(C103&lt;&gt;"",C103,0),"")</f>
        <v/>
      </c>
      <c r="AI89" s="106" t="str">
        <f>IF(AH89="","",IF(AH89&gt;0,ROUND(AH89/LARGE(AH88:AH102,1),3),0))</f>
        <v/>
      </c>
    </row>
    <row r="90" spans="1:35" ht="13.5" x14ac:dyDescent="0.25">
      <c r="A90" s="59" t="str">
        <f>+$A$14</f>
        <v/>
      </c>
      <c r="B90" s="24"/>
      <c r="C90" s="24"/>
      <c r="D90" s="24"/>
      <c r="E90" s="24"/>
      <c r="F90" s="22"/>
      <c r="G90" s="23"/>
      <c r="H90" s="22"/>
      <c r="I90" s="23"/>
      <c r="J90" s="22"/>
      <c r="K90" s="23"/>
      <c r="L90" s="22"/>
      <c r="M90" s="23"/>
      <c r="N90" s="22"/>
      <c r="O90" s="23"/>
      <c r="P90" s="22"/>
      <c r="Q90" s="23"/>
      <c r="R90" s="22"/>
      <c r="S90" s="23"/>
      <c r="T90" s="22"/>
      <c r="U90" s="23"/>
      <c r="V90" s="22"/>
      <c r="W90" s="23"/>
      <c r="X90" s="22"/>
      <c r="Y90" s="23"/>
      <c r="Z90" s="22"/>
      <c r="AA90" s="23"/>
      <c r="AB90" s="22"/>
      <c r="AC90" s="23"/>
      <c r="AE90" s="29" t="str">
        <f t="shared" si="6"/>
        <v/>
      </c>
      <c r="AG90" s="7" t="str">
        <f>+$A$14</f>
        <v/>
      </c>
      <c r="AH90" s="7" t="str">
        <f>IF(A90&lt;&gt;"",IF(AE90&lt;&gt;"",AE90,0)+IF(E103&lt;&gt;"",E103,0),"")</f>
        <v/>
      </c>
      <c r="AI90" s="106" t="str">
        <f>IF(AH90="","",IF(AH90&gt;0,ROUND(AH90/LARGE(AH88:AH102,1),3),0))</f>
        <v/>
      </c>
    </row>
    <row r="91" spans="1:35" ht="13.5" x14ac:dyDescent="0.25">
      <c r="A91" s="59" t="str">
        <f>+$A$15</f>
        <v/>
      </c>
      <c r="B91" s="24"/>
      <c r="C91" s="24"/>
      <c r="D91" s="24"/>
      <c r="E91" s="24"/>
      <c r="F91" s="24"/>
      <c r="G91" s="24"/>
      <c r="H91" s="22"/>
      <c r="I91" s="23"/>
      <c r="J91" s="22"/>
      <c r="K91" s="23"/>
      <c r="L91" s="22"/>
      <c r="M91" s="23"/>
      <c r="N91" s="22"/>
      <c r="O91" s="23"/>
      <c r="P91" s="22"/>
      <c r="Q91" s="23"/>
      <c r="R91" s="22"/>
      <c r="S91" s="23"/>
      <c r="T91" s="22"/>
      <c r="U91" s="23"/>
      <c r="V91" s="22"/>
      <c r="W91" s="23"/>
      <c r="X91" s="22"/>
      <c r="Y91" s="23"/>
      <c r="Z91" s="22"/>
      <c r="AA91" s="23"/>
      <c r="AB91" s="22"/>
      <c r="AC91" s="23"/>
      <c r="AE91" s="29" t="str">
        <f t="shared" si="6"/>
        <v/>
      </c>
      <c r="AG91" s="7" t="str">
        <f>+$A$15</f>
        <v/>
      </c>
      <c r="AH91" s="7" t="str">
        <f>IF(A91&lt;&gt;"",IF(AE91&lt;&gt;"",AE91,0)+IF(G103&lt;&gt;"",G103,0),"")</f>
        <v/>
      </c>
      <c r="AI91" s="106" t="str">
        <f>IF(AH91="","",IF(AH91&gt;0,ROUND(AH91/LARGE(AH88:AH102,1),3),0))</f>
        <v/>
      </c>
    </row>
    <row r="92" spans="1:35" ht="13.5" x14ac:dyDescent="0.25">
      <c r="A92" s="59" t="str">
        <f>+$A$16</f>
        <v/>
      </c>
      <c r="B92" s="24"/>
      <c r="C92" s="24"/>
      <c r="D92" s="24"/>
      <c r="E92" s="24"/>
      <c r="F92" s="24"/>
      <c r="G92" s="24"/>
      <c r="H92" s="24"/>
      <c r="I92" s="24"/>
      <c r="J92" s="22"/>
      <c r="K92" s="23"/>
      <c r="L92" s="22"/>
      <c r="M92" s="23"/>
      <c r="N92" s="22"/>
      <c r="O92" s="23"/>
      <c r="P92" s="22"/>
      <c r="Q92" s="23"/>
      <c r="R92" s="22"/>
      <c r="S92" s="23"/>
      <c r="T92" s="22"/>
      <c r="U92" s="23"/>
      <c r="V92" s="22"/>
      <c r="W92" s="23"/>
      <c r="X92" s="22"/>
      <c r="Y92" s="23"/>
      <c r="Z92" s="22"/>
      <c r="AA92" s="23"/>
      <c r="AB92" s="22"/>
      <c r="AC92" s="23"/>
      <c r="AE92" s="29" t="str">
        <f t="shared" si="6"/>
        <v/>
      </c>
      <c r="AG92" s="7" t="str">
        <f>+$A$16</f>
        <v/>
      </c>
      <c r="AH92" s="7" t="str">
        <f>IF(A92&lt;&gt;"",IF(AE92&lt;&gt;"",AE92,0)+IF(I103&lt;&gt;"",I103,0),"")</f>
        <v/>
      </c>
      <c r="AI92" s="106" t="str">
        <f>IF(AH92="","",IF(AH92&gt;0,ROUND(AH92/LARGE(AH88:AH102,1),3),0))</f>
        <v/>
      </c>
    </row>
    <row r="93" spans="1:35" ht="13.5" x14ac:dyDescent="0.25">
      <c r="A93" s="59" t="str">
        <f>+$A$17</f>
        <v/>
      </c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2"/>
      <c r="M93" s="23"/>
      <c r="N93" s="22"/>
      <c r="O93" s="23"/>
      <c r="P93" s="22"/>
      <c r="Q93" s="23"/>
      <c r="R93" s="22"/>
      <c r="S93" s="23"/>
      <c r="T93" s="22"/>
      <c r="U93" s="23"/>
      <c r="V93" s="22"/>
      <c r="W93" s="23"/>
      <c r="X93" s="22"/>
      <c r="Y93" s="23"/>
      <c r="Z93" s="22"/>
      <c r="AA93" s="23"/>
      <c r="AB93" s="22"/>
      <c r="AC93" s="23"/>
      <c r="AE93" s="29" t="str">
        <f t="shared" si="6"/>
        <v/>
      </c>
      <c r="AG93" s="7" t="str">
        <f>+$A$17</f>
        <v/>
      </c>
      <c r="AH93" s="7" t="str">
        <f>IF(A93&lt;&gt;"",IF(AE93&lt;&gt;"",AE93,0)+IF(K103&lt;&gt;"",K103,0),"")</f>
        <v/>
      </c>
      <c r="AI93" s="106" t="str">
        <f>IF(AH93="","",IF(AH93&gt;0,ROUND(AH93/LARGE(AH88:AH102,1),3),0))</f>
        <v/>
      </c>
    </row>
    <row r="94" spans="1:35" ht="13.5" x14ac:dyDescent="0.25">
      <c r="A94" s="59" t="str">
        <f>+$A$18</f>
        <v/>
      </c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2"/>
      <c r="O94" s="23"/>
      <c r="P94" s="22"/>
      <c r="Q94" s="23"/>
      <c r="R94" s="22"/>
      <c r="S94" s="23"/>
      <c r="T94" s="22"/>
      <c r="U94" s="23"/>
      <c r="V94" s="22"/>
      <c r="W94" s="23"/>
      <c r="X94" s="22"/>
      <c r="Y94" s="23"/>
      <c r="Z94" s="22"/>
      <c r="AA94" s="23"/>
      <c r="AB94" s="22"/>
      <c r="AC94" s="23"/>
      <c r="AE94" s="29" t="str">
        <f t="shared" si="6"/>
        <v/>
      </c>
      <c r="AG94" s="7" t="str">
        <f>+$A$18</f>
        <v/>
      </c>
      <c r="AH94" s="7" t="str">
        <f>IF(A94&lt;&gt;"",IF(AE94&lt;&gt;"",AE94,0)+IF(M103&lt;&gt;"",M103,0),"")</f>
        <v/>
      </c>
      <c r="AI94" s="106" t="str">
        <f>IF(AH94="","",IF(AH94&gt;0,ROUND(AH94/LARGE(AH88:AH102,1),3),0))</f>
        <v/>
      </c>
    </row>
    <row r="95" spans="1:35" ht="13.5" x14ac:dyDescent="0.25">
      <c r="A95" s="59" t="str">
        <f>+$A$19</f>
        <v/>
      </c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2"/>
      <c r="Q95" s="23"/>
      <c r="R95" s="22"/>
      <c r="S95" s="23"/>
      <c r="T95" s="22"/>
      <c r="U95" s="23"/>
      <c r="V95" s="22"/>
      <c r="W95" s="23"/>
      <c r="X95" s="22"/>
      <c r="Y95" s="23"/>
      <c r="Z95" s="22"/>
      <c r="AA95" s="23"/>
      <c r="AB95" s="22"/>
      <c r="AC95" s="23"/>
      <c r="AE95" s="29" t="str">
        <f t="shared" si="6"/>
        <v/>
      </c>
      <c r="AG95" s="7" t="str">
        <f>+$A$19</f>
        <v/>
      </c>
      <c r="AH95" s="7" t="str">
        <f>IF(A95&lt;&gt;"",IF(AE95&lt;&gt;"",AE95,0)+IF(O103&lt;&gt;"",O103,0),"")</f>
        <v/>
      </c>
      <c r="AI95" s="106" t="str">
        <f>IF(AH95="","",IF(AH95&gt;0,ROUND(AH95/LARGE(AH88:AH102,1),3),0))</f>
        <v/>
      </c>
    </row>
    <row r="96" spans="1:35" ht="13.5" x14ac:dyDescent="0.25">
      <c r="A96" s="59" t="str">
        <f>+$A$20</f>
        <v/>
      </c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2"/>
      <c r="S96" s="23"/>
      <c r="T96" s="22"/>
      <c r="U96" s="23"/>
      <c r="V96" s="22"/>
      <c r="W96" s="23"/>
      <c r="X96" s="22"/>
      <c r="Y96" s="23"/>
      <c r="Z96" s="22"/>
      <c r="AA96" s="23"/>
      <c r="AB96" s="22"/>
      <c r="AC96" s="23"/>
      <c r="AE96" s="29" t="str">
        <f t="shared" si="6"/>
        <v/>
      </c>
      <c r="AG96" s="7" t="str">
        <f>+$A$20</f>
        <v/>
      </c>
      <c r="AH96" s="7" t="str">
        <f>IF(A96&lt;&gt;"",IF(AE96&lt;&gt;"",AE96,0)+IF(Q103&lt;&gt;"",Q103,0),"")</f>
        <v/>
      </c>
      <c r="AI96" s="106" t="str">
        <f>IF(AH96="","",IF(AH96&gt;0,ROUND(AH96/LARGE(AH88:AH102,1),3),0))</f>
        <v/>
      </c>
    </row>
    <row r="97" spans="1:35" ht="13.5" x14ac:dyDescent="0.25">
      <c r="A97" s="59" t="str">
        <f>+$A$21</f>
        <v/>
      </c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2"/>
      <c r="U97" s="23"/>
      <c r="V97" s="22"/>
      <c r="W97" s="23"/>
      <c r="X97" s="22"/>
      <c r="Y97" s="23"/>
      <c r="Z97" s="22"/>
      <c r="AA97" s="23"/>
      <c r="AB97" s="22"/>
      <c r="AC97" s="23"/>
      <c r="AE97" s="29" t="str">
        <f t="shared" si="6"/>
        <v/>
      </c>
      <c r="AG97" s="7" t="str">
        <f>+$A$21</f>
        <v/>
      </c>
      <c r="AH97" s="7" t="str">
        <f>IF(A97&lt;&gt;"",IF(AE97&lt;&gt;"",AE97,0)+IF(S103&lt;&gt;"",S103,0),"")</f>
        <v/>
      </c>
      <c r="AI97" s="106" t="str">
        <f>IF(AH97="","",IF(AH97&gt;0,ROUND(AH97/LARGE(AH88:AH102,1),3),0))</f>
        <v/>
      </c>
    </row>
    <row r="98" spans="1:35" ht="13.5" x14ac:dyDescent="0.25">
      <c r="A98" s="59" t="str">
        <f>+$A$22</f>
        <v/>
      </c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2"/>
      <c r="W98" s="23"/>
      <c r="X98" s="22"/>
      <c r="Y98" s="23"/>
      <c r="Z98" s="22"/>
      <c r="AA98" s="23"/>
      <c r="AB98" s="22"/>
      <c r="AC98" s="23"/>
      <c r="AE98" s="29" t="str">
        <f t="shared" si="6"/>
        <v/>
      </c>
      <c r="AG98" s="7" t="str">
        <f>+$A$22</f>
        <v/>
      </c>
      <c r="AH98" s="7" t="str">
        <f>IF(A98&lt;&gt;"",IF(AE98&lt;&gt;"",AE98,0)+IF(U103&lt;&gt;"",U103,0),"")</f>
        <v/>
      </c>
      <c r="AI98" s="106" t="str">
        <f>IF(AH98="","",IF(AH98&gt;0,ROUND(AH98/LARGE(AH88:AH102,1),3),0))</f>
        <v/>
      </c>
    </row>
    <row r="99" spans="1:35" ht="13.5" x14ac:dyDescent="0.25">
      <c r="A99" s="59" t="str">
        <f>+$A$23</f>
        <v/>
      </c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2"/>
      <c r="Y99" s="23"/>
      <c r="Z99" s="22"/>
      <c r="AA99" s="23"/>
      <c r="AB99" s="22"/>
      <c r="AC99" s="23"/>
      <c r="AE99" s="29" t="str">
        <f t="shared" si="6"/>
        <v/>
      </c>
      <c r="AG99" s="7" t="str">
        <f>+$A$23</f>
        <v/>
      </c>
      <c r="AH99" s="7" t="str">
        <f>IF(A99&lt;&gt;"",IF(AE99&lt;&gt;"",AE99,0)+IF(W103&lt;&gt;"",W103,0),"")</f>
        <v/>
      </c>
      <c r="AI99" s="106" t="str">
        <f>IF(AH99="","",IF(AH99&gt;0,ROUND(AH99/LARGE(AH88:AH102,1),3),0))</f>
        <v/>
      </c>
    </row>
    <row r="100" spans="1:35" ht="13.5" x14ac:dyDescent="0.25">
      <c r="A100" s="59" t="str">
        <f>+$A$24</f>
        <v/>
      </c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2"/>
      <c r="AA100" s="23"/>
      <c r="AB100" s="22"/>
      <c r="AC100" s="23"/>
      <c r="AE100" s="29" t="str">
        <f t="shared" si="6"/>
        <v/>
      </c>
      <c r="AG100" s="7" t="str">
        <f>+$A$24</f>
        <v/>
      </c>
      <c r="AH100" s="7" t="str">
        <f>IF(A100&lt;&gt;"",IF(AE100&lt;&gt;"",AE100,0)+IF(Y103&lt;&gt;"",Y103,0),"")</f>
        <v/>
      </c>
      <c r="AI100" s="106" t="str">
        <f>IF(AH100="","",IF(AH100&gt;0,ROUND(AH100/LARGE(AH88:AH102,1),3),0))</f>
        <v/>
      </c>
    </row>
    <row r="101" spans="1:35" ht="13.5" x14ac:dyDescent="0.25">
      <c r="A101" s="59" t="str">
        <f>+$A$25</f>
        <v/>
      </c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2"/>
      <c r="AC101" s="23"/>
      <c r="AE101" s="29" t="str">
        <f t="shared" si="6"/>
        <v/>
      </c>
      <c r="AG101" s="7" t="str">
        <f>+$A$25</f>
        <v/>
      </c>
      <c r="AH101" s="7" t="str">
        <f>IF(A101&lt;&gt;"",IF(AE101&lt;&gt;"",AE101,0)+IF(AA103&lt;&gt;"",AA103,0),"")</f>
        <v/>
      </c>
      <c r="AI101" s="106" t="str">
        <f>IF(AH101="","",IF(AH101&gt;0,ROUND(AH101/LARGE(AH88:AH102,1),3),0))</f>
        <v/>
      </c>
    </row>
    <row r="102" spans="1:35" x14ac:dyDescent="0.2">
      <c r="A102" s="59" t="str">
        <f>+$A$26</f>
        <v/>
      </c>
      <c r="C102" s="3"/>
      <c r="AE102" s="26"/>
      <c r="AG102" s="40" t="str">
        <f>+$A$26</f>
        <v/>
      </c>
      <c r="AH102" s="40" t="str">
        <f>IF(A102&lt;&gt;"",IF(AE102&lt;&gt;"",AE102,0)+IF(AC103&lt;&gt;"",AC103,0),"")</f>
        <v/>
      </c>
      <c r="AI102" s="107" t="str">
        <f>IF(AH102="","",IF(AH102&gt;0,ROUND(AH102/LARGE(AH88:AH102,1),3),0))</f>
        <v/>
      </c>
    </row>
    <row r="103" spans="1:35" s="26" customFormat="1" x14ac:dyDescent="0.2">
      <c r="C103" s="27" t="str">
        <f>IF(C87="","",SUM(C88:C101))</f>
        <v/>
      </c>
      <c r="E103" s="27" t="str">
        <f>IF(E87="","",SUM(E88:E101))</f>
        <v/>
      </c>
      <c r="G103" s="27" t="str">
        <f>IF(G87="","",SUM(G88:G101))</f>
        <v/>
      </c>
      <c r="I103" s="27" t="str">
        <f>IF(I87="","",SUM(I88:I101))</f>
        <v/>
      </c>
      <c r="K103" s="27" t="str">
        <f>IF(K87="","",SUM(K88:K101))</f>
        <v/>
      </c>
      <c r="M103" s="27" t="str">
        <f>IF(M87="","",SUM(M88:M101))</f>
        <v/>
      </c>
      <c r="O103" s="27" t="str">
        <f>IF(O87="","",SUM(O88:O101))</f>
        <v/>
      </c>
      <c r="Q103" s="27" t="str">
        <f>IF(Q87="","",SUM(Q88:Q101))</f>
        <v/>
      </c>
      <c r="S103" s="27" t="str">
        <f>IF(S87="","",SUM(S88:S101))</f>
        <v/>
      </c>
      <c r="U103" s="27" t="str">
        <f>IF(U87="","",SUM(U88:U101))</f>
        <v/>
      </c>
      <c r="W103" s="27" t="str">
        <f>IF(W87="","",SUM(W88:W101))</f>
        <v/>
      </c>
      <c r="X103" s="27"/>
      <c r="Y103" s="27" t="str">
        <f>IF(Y87="","",SUM(Y88:Y101))</f>
        <v/>
      </c>
      <c r="AA103" s="27" t="str">
        <f>IF(AA87="","",SUM(AA88:AA101))</f>
        <v/>
      </c>
      <c r="AC103" s="27" t="str">
        <f>IF(AC87="","",SUM(AC88:AC101))</f>
        <v/>
      </c>
      <c r="AG103" s="41"/>
      <c r="AH103" s="93"/>
      <c r="AI103" s="41"/>
    </row>
    <row r="104" spans="1:35" ht="24" customHeight="1" x14ac:dyDescent="0.2">
      <c r="AC104" s="8" t="str">
        <f>"Firma ("&amp;Anagrafica!B92&amp;")"</f>
        <v>Firma ()</v>
      </c>
      <c r="AE104" s="88"/>
      <c r="AF104" s="88"/>
      <c r="AG104" s="89"/>
      <c r="AH104" s="88"/>
      <c r="AI104" s="88"/>
    </row>
    <row r="105" spans="1:35" ht="18.75" x14ac:dyDescent="0.3">
      <c r="A105" s="19" t="str">
        <f>IF(Anagrafica!A93&lt;&gt;"",Anagrafica!A93&amp;" - "&amp;Anagrafica!B93,"")</f>
        <v/>
      </c>
      <c r="B105" s="20"/>
      <c r="D105" s="1"/>
    </row>
    <row r="106" spans="1:35" s="5" customFormat="1" ht="13.5" customHeight="1" x14ac:dyDescent="0.2">
      <c r="A106" s="4" t="s">
        <v>10</v>
      </c>
      <c r="C106" s="60" t="str">
        <f>$A$13</f>
        <v/>
      </c>
      <c r="E106" s="60" t="str">
        <f>+$A$14</f>
        <v/>
      </c>
      <c r="G106" s="60" t="str">
        <f>+$A$15</f>
        <v/>
      </c>
      <c r="I106" s="60" t="str">
        <f>+$A$16</f>
        <v/>
      </c>
      <c r="K106" s="60" t="str">
        <f>+$A$17</f>
        <v/>
      </c>
      <c r="M106" s="60" t="str">
        <f>+$A$18</f>
        <v/>
      </c>
      <c r="O106" s="60" t="str">
        <f>+$A$19</f>
        <v/>
      </c>
      <c r="Q106" s="60" t="str">
        <f>+$A$20</f>
        <v/>
      </c>
      <c r="S106" s="60" t="str">
        <f>+$A$21</f>
        <v/>
      </c>
      <c r="U106" s="60" t="str">
        <f>+$A$22</f>
        <v/>
      </c>
      <c r="W106" s="60" t="str">
        <f>+$A$23</f>
        <v/>
      </c>
      <c r="Y106" s="60" t="str">
        <f>+$A$24</f>
        <v/>
      </c>
      <c r="AA106" s="60" t="str">
        <f>+$A$25</f>
        <v/>
      </c>
      <c r="AC106" s="60" t="str">
        <f>+$A$26</f>
        <v/>
      </c>
      <c r="AE106" s="26"/>
      <c r="AG106" s="4" t="s">
        <v>10</v>
      </c>
      <c r="AH106" s="5" t="s">
        <v>1</v>
      </c>
      <c r="AI106" s="5" t="s">
        <v>0</v>
      </c>
    </row>
    <row r="107" spans="1:35" ht="13.5" x14ac:dyDescent="0.25">
      <c r="A107" s="59" t="str">
        <f>+$A$12</f>
        <v/>
      </c>
      <c r="B107" s="22"/>
      <c r="C107" s="23"/>
      <c r="D107" s="22"/>
      <c r="E107" s="23"/>
      <c r="F107" s="22"/>
      <c r="G107" s="23"/>
      <c r="H107" s="22"/>
      <c r="I107" s="23"/>
      <c r="J107" s="22"/>
      <c r="K107" s="23"/>
      <c r="L107" s="22"/>
      <c r="M107" s="23"/>
      <c r="N107" s="22"/>
      <c r="O107" s="23"/>
      <c r="P107" s="22"/>
      <c r="Q107" s="23"/>
      <c r="R107" s="22"/>
      <c r="S107" s="23"/>
      <c r="T107" s="22"/>
      <c r="U107" s="23"/>
      <c r="V107" s="22"/>
      <c r="W107" s="23"/>
      <c r="X107" s="22"/>
      <c r="Y107" s="23"/>
      <c r="Z107" s="22"/>
      <c r="AA107" s="23"/>
      <c r="AB107" s="22"/>
      <c r="AC107" s="23"/>
      <c r="AE107" s="29" t="str">
        <f t="shared" ref="AE107:AE120" si="7">IF(OR(A107="",AND(A107&lt;&gt;"",A108="")),"",SUM(B107,D107,F107,H107,J107,L107,N107,P107,R107,T107,V107,X107,Z107,AB107))</f>
        <v/>
      </c>
      <c r="AG107" s="6" t="str">
        <f>+$A$12</f>
        <v/>
      </c>
      <c r="AH107" s="6" t="str">
        <f>IF(A107&lt;&gt;"",AE107,"")</f>
        <v/>
      </c>
      <c r="AI107" s="105" t="str">
        <f>IF(AH107="","",IF(AH107&gt;0,ROUND(AH107/LARGE(AH107:AH121,1),3),0))</f>
        <v/>
      </c>
    </row>
    <row r="108" spans="1:35" ht="13.5" x14ac:dyDescent="0.25">
      <c r="A108" s="59" t="str">
        <f>+$A$13</f>
        <v/>
      </c>
      <c r="B108" s="24"/>
      <c r="C108" s="24"/>
      <c r="D108" s="22"/>
      <c r="E108" s="23"/>
      <c r="F108" s="22"/>
      <c r="G108" s="23"/>
      <c r="H108" s="22"/>
      <c r="I108" s="23"/>
      <c r="J108" s="22"/>
      <c r="K108" s="23"/>
      <c r="L108" s="22"/>
      <c r="M108" s="23"/>
      <c r="N108" s="22"/>
      <c r="O108" s="23"/>
      <c r="P108" s="22"/>
      <c r="Q108" s="23"/>
      <c r="R108" s="22"/>
      <c r="S108" s="23"/>
      <c r="T108" s="22"/>
      <c r="U108" s="23"/>
      <c r="V108" s="22"/>
      <c r="W108" s="23"/>
      <c r="X108" s="22"/>
      <c r="Y108" s="23"/>
      <c r="Z108" s="22"/>
      <c r="AA108" s="23"/>
      <c r="AB108" s="22"/>
      <c r="AC108" s="23"/>
      <c r="AE108" s="29" t="str">
        <f t="shared" si="7"/>
        <v/>
      </c>
      <c r="AG108" s="7" t="str">
        <f>+$A$13</f>
        <v/>
      </c>
      <c r="AH108" s="7" t="str">
        <f>IF(A108&lt;&gt;"",IF(AE108&lt;&gt;"",AE108,0)+IF(C122&lt;&gt;"",C122,0),"")</f>
        <v/>
      </c>
      <c r="AI108" s="106" t="str">
        <f>IF(AH108="","",IF(AH108&gt;0,ROUND(AH108/LARGE(AH107:AH121,1),3),0))</f>
        <v/>
      </c>
    </row>
    <row r="109" spans="1:35" ht="13.5" x14ac:dyDescent="0.25">
      <c r="A109" s="59" t="str">
        <f>+$A$14</f>
        <v/>
      </c>
      <c r="B109" s="24"/>
      <c r="C109" s="24"/>
      <c r="D109" s="24"/>
      <c r="E109" s="24"/>
      <c r="F109" s="22"/>
      <c r="G109" s="23"/>
      <c r="H109" s="22"/>
      <c r="I109" s="23"/>
      <c r="J109" s="22"/>
      <c r="K109" s="23"/>
      <c r="L109" s="22"/>
      <c r="M109" s="23"/>
      <c r="N109" s="22"/>
      <c r="O109" s="23"/>
      <c r="P109" s="22"/>
      <c r="Q109" s="23"/>
      <c r="R109" s="22"/>
      <c r="S109" s="23"/>
      <c r="T109" s="22"/>
      <c r="U109" s="23"/>
      <c r="V109" s="22"/>
      <c r="W109" s="23"/>
      <c r="X109" s="22"/>
      <c r="Y109" s="23"/>
      <c r="Z109" s="22"/>
      <c r="AA109" s="23"/>
      <c r="AB109" s="22"/>
      <c r="AC109" s="23"/>
      <c r="AE109" s="29" t="str">
        <f t="shared" si="7"/>
        <v/>
      </c>
      <c r="AG109" s="7" t="str">
        <f>+$A$14</f>
        <v/>
      </c>
      <c r="AH109" s="7" t="str">
        <f>IF(A109&lt;&gt;"",IF(AE109&lt;&gt;"",AE109,0)+IF(E122&lt;&gt;"",E122,0),"")</f>
        <v/>
      </c>
      <c r="AI109" s="106" t="str">
        <f>IF(AH109="","",IF(AH109&gt;0,ROUND(AH109/LARGE(AH107:AH121,1),3),0))</f>
        <v/>
      </c>
    </row>
    <row r="110" spans="1:35" ht="13.5" x14ac:dyDescent="0.25">
      <c r="A110" s="59" t="str">
        <f>+$A$15</f>
        <v/>
      </c>
      <c r="B110" s="24"/>
      <c r="C110" s="24"/>
      <c r="D110" s="24"/>
      <c r="E110" s="24"/>
      <c r="F110" s="24"/>
      <c r="G110" s="24"/>
      <c r="H110" s="22"/>
      <c r="I110" s="23"/>
      <c r="J110" s="22"/>
      <c r="K110" s="23"/>
      <c r="L110" s="22"/>
      <c r="M110" s="23"/>
      <c r="N110" s="22"/>
      <c r="O110" s="23"/>
      <c r="P110" s="22"/>
      <c r="Q110" s="23"/>
      <c r="R110" s="22"/>
      <c r="S110" s="23"/>
      <c r="T110" s="22"/>
      <c r="U110" s="23"/>
      <c r="V110" s="22"/>
      <c r="W110" s="23"/>
      <c r="X110" s="22"/>
      <c r="Y110" s="23"/>
      <c r="Z110" s="22"/>
      <c r="AA110" s="23"/>
      <c r="AB110" s="22"/>
      <c r="AC110" s="23"/>
      <c r="AE110" s="29" t="str">
        <f t="shared" si="7"/>
        <v/>
      </c>
      <c r="AG110" s="7" t="str">
        <f>+$A$15</f>
        <v/>
      </c>
      <c r="AH110" s="7" t="str">
        <f>IF(A110&lt;&gt;"",IF(AE110&lt;&gt;"",AE110,0)+IF(G122&lt;&gt;"",G122,0),"")</f>
        <v/>
      </c>
      <c r="AI110" s="106" t="str">
        <f>IF(AH110="","",IF(AH110&gt;0,ROUND(AH110/LARGE(AH107:AH121,1),3),0))</f>
        <v/>
      </c>
    </row>
    <row r="111" spans="1:35" ht="13.5" x14ac:dyDescent="0.25">
      <c r="A111" s="59" t="str">
        <f>+$A$16</f>
        <v/>
      </c>
      <c r="B111" s="24"/>
      <c r="C111" s="24"/>
      <c r="D111" s="24"/>
      <c r="E111" s="24"/>
      <c r="F111" s="24"/>
      <c r="G111" s="24"/>
      <c r="H111" s="24"/>
      <c r="I111" s="24"/>
      <c r="J111" s="22"/>
      <c r="K111" s="23"/>
      <c r="L111" s="22"/>
      <c r="M111" s="23"/>
      <c r="N111" s="22"/>
      <c r="O111" s="23"/>
      <c r="P111" s="22"/>
      <c r="Q111" s="23"/>
      <c r="R111" s="22"/>
      <c r="S111" s="23"/>
      <c r="T111" s="22"/>
      <c r="U111" s="23"/>
      <c r="V111" s="22"/>
      <c r="W111" s="23"/>
      <c r="X111" s="22"/>
      <c r="Y111" s="23"/>
      <c r="Z111" s="22"/>
      <c r="AA111" s="23"/>
      <c r="AB111" s="22"/>
      <c r="AC111" s="23"/>
      <c r="AE111" s="29" t="str">
        <f t="shared" si="7"/>
        <v/>
      </c>
      <c r="AG111" s="7" t="str">
        <f>+$A$16</f>
        <v/>
      </c>
      <c r="AH111" s="7" t="str">
        <f>IF(A111&lt;&gt;"",IF(AE111&lt;&gt;"",AE111,0)+IF(I122&lt;&gt;"",I122,0),"")</f>
        <v/>
      </c>
      <c r="AI111" s="106" t="str">
        <f>IF(AH111="","",IF(AH111&gt;0,ROUND(AH111/LARGE(AH107:AH121,1),3),0))</f>
        <v/>
      </c>
    </row>
    <row r="112" spans="1:35" ht="13.5" x14ac:dyDescent="0.25">
      <c r="A112" s="59" t="str">
        <f>+$A$17</f>
        <v/>
      </c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2"/>
      <c r="M112" s="23"/>
      <c r="N112" s="22"/>
      <c r="O112" s="23"/>
      <c r="P112" s="22"/>
      <c r="Q112" s="23"/>
      <c r="R112" s="22"/>
      <c r="S112" s="23"/>
      <c r="T112" s="22"/>
      <c r="U112" s="23"/>
      <c r="V112" s="22"/>
      <c r="W112" s="23"/>
      <c r="X112" s="22"/>
      <c r="Y112" s="23"/>
      <c r="Z112" s="22"/>
      <c r="AA112" s="23"/>
      <c r="AB112" s="22"/>
      <c r="AC112" s="23"/>
      <c r="AE112" s="29" t="str">
        <f t="shared" si="7"/>
        <v/>
      </c>
      <c r="AG112" s="7" t="str">
        <f>+$A$17</f>
        <v/>
      </c>
      <c r="AH112" s="7" t="str">
        <f>IF(A112&lt;&gt;"",IF(AE112&lt;&gt;"",AE112,0)+IF(K122&lt;&gt;"",K122,0),"")</f>
        <v/>
      </c>
      <c r="AI112" s="106" t="str">
        <f>IF(AH112="","",IF(AH112&gt;0,ROUND(AH112/LARGE(AH107:AH121,1),3),0))</f>
        <v/>
      </c>
    </row>
    <row r="113" spans="1:35" ht="13.5" x14ac:dyDescent="0.25">
      <c r="A113" s="59" t="str">
        <f>+$A$18</f>
        <v/>
      </c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2"/>
      <c r="O113" s="23"/>
      <c r="P113" s="22"/>
      <c r="Q113" s="23"/>
      <c r="R113" s="22"/>
      <c r="S113" s="23"/>
      <c r="T113" s="22"/>
      <c r="U113" s="23"/>
      <c r="V113" s="22"/>
      <c r="W113" s="23"/>
      <c r="X113" s="22"/>
      <c r="Y113" s="23"/>
      <c r="Z113" s="22"/>
      <c r="AA113" s="23"/>
      <c r="AB113" s="22"/>
      <c r="AC113" s="23"/>
      <c r="AE113" s="29" t="str">
        <f t="shared" si="7"/>
        <v/>
      </c>
      <c r="AG113" s="7" t="str">
        <f>+$A$18</f>
        <v/>
      </c>
      <c r="AH113" s="7" t="str">
        <f>IF(A113&lt;&gt;"",IF(AE113&lt;&gt;"",AE113,0)+IF(M122&lt;&gt;"",M122,0),"")</f>
        <v/>
      </c>
      <c r="AI113" s="106" t="str">
        <f>IF(AH113="","",IF(AH113&gt;0,ROUND(AH113/LARGE(AH107:AH121,1),3),0))</f>
        <v/>
      </c>
    </row>
    <row r="114" spans="1:35" ht="13.5" x14ac:dyDescent="0.25">
      <c r="A114" s="59" t="str">
        <f>+$A$19</f>
        <v/>
      </c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2"/>
      <c r="Q114" s="23"/>
      <c r="R114" s="22"/>
      <c r="S114" s="23"/>
      <c r="T114" s="22"/>
      <c r="U114" s="23"/>
      <c r="V114" s="22"/>
      <c r="W114" s="23"/>
      <c r="X114" s="22"/>
      <c r="Y114" s="23"/>
      <c r="Z114" s="22"/>
      <c r="AA114" s="23"/>
      <c r="AB114" s="22"/>
      <c r="AC114" s="23"/>
      <c r="AE114" s="29" t="str">
        <f t="shared" si="7"/>
        <v/>
      </c>
      <c r="AG114" s="7" t="str">
        <f>+$A$19</f>
        <v/>
      </c>
      <c r="AH114" s="7" t="str">
        <f>IF(A114&lt;&gt;"",IF(AE114&lt;&gt;"",AE114,0)+IF(O122&lt;&gt;"",O122,0),"")</f>
        <v/>
      </c>
      <c r="AI114" s="106" t="str">
        <f>IF(AH114="","",IF(AH114&gt;0,ROUND(AH114/LARGE(AH107:AH121,1),3),0))</f>
        <v/>
      </c>
    </row>
    <row r="115" spans="1:35" ht="13.5" x14ac:dyDescent="0.25">
      <c r="A115" s="59" t="str">
        <f>+$A$20</f>
        <v/>
      </c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79"/>
      <c r="P115" s="24"/>
      <c r="Q115" s="24"/>
      <c r="R115" s="22"/>
      <c r="S115" s="23"/>
      <c r="T115" s="22"/>
      <c r="U115" s="23"/>
      <c r="V115" s="22"/>
      <c r="W115" s="23"/>
      <c r="X115" s="22"/>
      <c r="Y115" s="23"/>
      <c r="Z115" s="22"/>
      <c r="AA115" s="23"/>
      <c r="AB115" s="22"/>
      <c r="AC115" s="23"/>
      <c r="AE115" s="29" t="str">
        <f t="shared" si="7"/>
        <v/>
      </c>
      <c r="AG115" s="7" t="str">
        <f>+$A$20</f>
        <v/>
      </c>
      <c r="AH115" s="7" t="str">
        <f>IF(A115&lt;&gt;"",IF(AE115&lt;&gt;"",AE115,0)+IF(Q122&lt;&gt;"",Q122,0),"")</f>
        <v/>
      </c>
      <c r="AI115" s="106" t="str">
        <f>IF(AH115="","",IF(AH115&gt;0,ROUND(AH115/LARGE(AH107:AH121,1),3),0))</f>
        <v/>
      </c>
    </row>
    <row r="116" spans="1:35" ht="13.5" x14ac:dyDescent="0.25">
      <c r="A116" s="59" t="str">
        <f>+$A$21</f>
        <v/>
      </c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2"/>
      <c r="U116" s="23"/>
      <c r="V116" s="22"/>
      <c r="W116" s="23"/>
      <c r="X116" s="22"/>
      <c r="Y116" s="23"/>
      <c r="Z116" s="22"/>
      <c r="AA116" s="23"/>
      <c r="AB116" s="22"/>
      <c r="AC116" s="23"/>
      <c r="AE116" s="29" t="str">
        <f t="shared" si="7"/>
        <v/>
      </c>
      <c r="AG116" s="7" t="str">
        <f>+$A$21</f>
        <v/>
      </c>
      <c r="AH116" s="7" t="str">
        <f>IF(A116&lt;&gt;"",IF(AE116&lt;&gt;"",AE116,0)+IF(S122&lt;&gt;"",S122,0),"")</f>
        <v/>
      </c>
      <c r="AI116" s="106" t="str">
        <f>IF(AH116="","",IF(AH116&gt;0,ROUND(AH116/LARGE(AH107:AH121,1),3),0))</f>
        <v/>
      </c>
    </row>
    <row r="117" spans="1:35" ht="13.5" x14ac:dyDescent="0.25">
      <c r="A117" s="59" t="str">
        <f>+$A$22</f>
        <v/>
      </c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2"/>
      <c r="W117" s="23"/>
      <c r="X117" s="22"/>
      <c r="Y117" s="23"/>
      <c r="Z117" s="22"/>
      <c r="AA117" s="23"/>
      <c r="AB117" s="22"/>
      <c r="AC117" s="23"/>
      <c r="AE117" s="29" t="str">
        <f t="shared" si="7"/>
        <v/>
      </c>
      <c r="AG117" s="7" t="str">
        <f>+$A$22</f>
        <v/>
      </c>
      <c r="AH117" s="7" t="str">
        <f>IF(A117&lt;&gt;"",IF(AE117&lt;&gt;"",AE117,0)+IF(U122&lt;&gt;"",U122,0),"")</f>
        <v/>
      </c>
      <c r="AI117" s="106" t="str">
        <f>IF(AH117="","",IF(AH117&gt;0,ROUND(AH117/LARGE(AH107:AH121,1),3),0))</f>
        <v/>
      </c>
    </row>
    <row r="118" spans="1:35" ht="13.5" x14ac:dyDescent="0.25">
      <c r="A118" s="59" t="str">
        <f>+$A$23</f>
        <v/>
      </c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2"/>
      <c r="Y118" s="23"/>
      <c r="Z118" s="22"/>
      <c r="AA118" s="23"/>
      <c r="AB118" s="22"/>
      <c r="AC118" s="23"/>
      <c r="AE118" s="29" t="str">
        <f t="shared" si="7"/>
        <v/>
      </c>
      <c r="AG118" s="7" t="str">
        <f>+$A$23</f>
        <v/>
      </c>
      <c r="AH118" s="7" t="str">
        <f>IF(A118&lt;&gt;"",IF(AE118&lt;&gt;"",AE118,0)+IF(W122&lt;&gt;"",W122,0),"")</f>
        <v/>
      </c>
      <c r="AI118" s="106" t="str">
        <f>IF(AH118="","",IF(AH118&gt;0,ROUND(AH118/LARGE(AH107:AH121,1),3),0))</f>
        <v/>
      </c>
    </row>
    <row r="119" spans="1:35" ht="13.5" x14ac:dyDescent="0.25">
      <c r="A119" s="59" t="str">
        <f>+$A$24</f>
        <v/>
      </c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2"/>
      <c r="AA119" s="23"/>
      <c r="AB119" s="22"/>
      <c r="AC119" s="23"/>
      <c r="AE119" s="29" t="str">
        <f t="shared" si="7"/>
        <v/>
      </c>
      <c r="AG119" s="7" t="str">
        <f>+$A$24</f>
        <v/>
      </c>
      <c r="AH119" s="7" t="str">
        <f>IF(A119&lt;&gt;"",IF(AE119&lt;&gt;"",AE119,0)+IF(Y122&lt;&gt;"",Y122,0),"")</f>
        <v/>
      </c>
      <c r="AI119" s="106" t="str">
        <f>IF(AH119="","",IF(AH119&gt;0,ROUND(AH119/LARGE(AH107:AH121,1),3),0))</f>
        <v/>
      </c>
    </row>
    <row r="120" spans="1:35" ht="13.5" x14ac:dyDescent="0.25">
      <c r="A120" s="59" t="str">
        <f>+$A$25</f>
        <v/>
      </c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2"/>
      <c r="AC120" s="23"/>
      <c r="AE120" s="29" t="str">
        <f t="shared" si="7"/>
        <v/>
      </c>
      <c r="AG120" s="7" t="str">
        <f>+$A$25</f>
        <v/>
      </c>
      <c r="AH120" s="7" t="str">
        <f>IF(A120&lt;&gt;"",IF(AE120&lt;&gt;"",AE120,0)+IF(AA122&lt;&gt;"",AA122,0),"")</f>
        <v/>
      </c>
      <c r="AI120" s="106" t="str">
        <f>IF(AH120="","",IF(AH120&gt;0,ROUND(AH120/LARGE(AH107:AH121,1),3),0))</f>
        <v/>
      </c>
    </row>
    <row r="121" spans="1:35" x14ac:dyDescent="0.2">
      <c r="A121" s="59" t="str">
        <f>+$A$26</f>
        <v/>
      </c>
      <c r="C121" s="3"/>
      <c r="AE121" s="26"/>
      <c r="AG121" s="40" t="str">
        <f>+$A$26</f>
        <v/>
      </c>
      <c r="AH121" s="40" t="str">
        <f>IF(A121&lt;&gt;"",IF(AE121&lt;&gt;"",AE121,0)+IF(AC122&lt;&gt;"",AC122,0),"")</f>
        <v/>
      </c>
      <c r="AI121" s="107" t="str">
        <f>IF(AH121="","",IF(AH121&gt;0,ROUND(AH121/LARGE(AH107:AH121,1),3),0))</f>
        <v/>
      </c>
    </row>
    <row r="122" spans="1:35" s="26" customFormat="1" x14ac:dyDescent="0.2">
      <c r="C122" s="27" t="str">
        <f>IF(C106="","",SUM(C107:C120))</f>
        <v/>
      </c>
      <c r="E122" s="27" t="str">
        <f>IF(E106="","",SUM(E107:E120))</f>
        <v/>
      </c>
      <c r="G122" s="27" t="str">
        <f>IF(G106="","",SUM(G107:G120))</f>
        <v/>
      </c>
      <c r="I122" s="27" t="str">
        <f>IF(I106="","",SUM(I107:I120))</f>
        <v/>
      </c>
      <c r="K122" s="27" t="str">
        <f>IF(K106="","",SUM(K107:K120))</f>
        <v/>
      </c>
      <c r="M122" s="27" t="str">
        <f>IF(M106="","",SUM(M107:M120))</f>
        <v/>
      </c>
      <c r="O122" s="27" t="str">
        <f>IF(O106="","",SUM(O107:O120))</f>
        <v/>
      </c>
      <c r="Q122" s="27" t="str">
        <f>IF(Q106="","",SUM(Q107:Q120))</f>
        <v/>
      </c>
      <c r="S122" s="27" t="str">
        <f>IF(S106="","",SUM(S107:S120))</f>
        <v/>
      </c>
      <c r="U122" s="27" t="str">
        <f>IF(U106="","",SUM(U107:U120))</f>
        <v/>
      </c>
      <c r="W122" s="27" t="str">
        <f>IF(W106="","",SUM(W107:W120))</f>
        <v/>
      </c>
      <c r="X122" s="27"/>
      <c r="Y122" s="27" t="str">
        <f>IF(Y106="","",SUM(Y107:Y120))</f>
        <v/>
      </c>
      <c r="AA122" s="27" t="str">
        <f>IF(AA106="","",SUM(AA107:AA120))</f>
        <v/>
      </c>
      <c r="AC122" s="27" t="str">
        <f>IF(AC106="","",SUM(AC107:AC120))</f>
        <v/>
      </c>
      <c r="AG122" s="41"/>
      <c r="AH122" s="93"/>
      <c r="AI122" s="41"/>
    </row>
    <row r="123" spans="1:35" ht="24" customHeight="1" x14ac:dyDescent="0.2">
      <c r="AC123" s="8" t="str">
        <f>"Firma ("&amp;Anagrafica!B93&amp;")"</f>
        <v>Firma ()</v>
      </c>
      <c r="AE123" s="88"/>
      <c r="AF123" s="88"/>
      <c r="AG123" s="89"/>
      <c r="AH123" s="88"/>
      <c r="AI123" s="88"/>
    </row>
  </sheetData>
  <mergeCells count="70">
    <mergeCell ref="AB20:AE20"/>
    <mergeCell ref="AB21:AE21"/>
    <mergeCell ref="AB26:AE26"/>
    <mergeCell ref="AB22:AE22"/>
    <mergeCell ref="AB23:AE23"/>
    <mergeCell ref="AB24:AE24"/>
    <mergeCell ref="AB25:AE25"/>
    <mergeCell ref="AB16:AE16"/>
    <mergeCell ref="AB17:AE17"/>
    <mergeCell ref="B19:S19"/>
    <mergeCell ref="B20:S20"/>
    <mergeCell ref="T24:W24"/>
    <mergeCell ref="B24:S24"/>
    <mergeCell ref="T21:W21"/>
    <mergeCell ref="B23:S23"/>
    <mergeCell ref="B22:S22"/>
    <mergeCell ref="T23:W23"/>
    <mergeCell ref="T22:W22"/>
    <mergeCell ref="B21:S21"/>
    <mergeCell ref="T19:W19"/>
    <mergeCell ref="T20:W20"/>
    <mergeCell ref="AB18:AE18"/>
    <mergeCell ref="AB19:AE19"/>
    <mergeCell ref="B12:S12"/>
    <mergeCell ref="B13:S13"/>
    <mergeCell ref="B14:S14"/>
    <mergeCell ref="B15:S15"/>
    <mergeCell ref="AB15:AE15"/>
    <mergeCell ref="AB12:AE12"/>
    <mergeCell ref="AB13:AE13"/>
    <mergeCell ref="AB14:AE14"/>
    <mergeCell ref="X12:AA12"/>
    <mergeCell ref="X13:AA13"/>
    <mergeCell ref="X14:AA14"/>
    <mergeCell ref="X15:AA15"/>
    <mergeCell ref="T13:W13"/>
    <mergeCell ref="T14:W14"/>
    <mergeCell ref="T15:W15"/>
    <mergeCell ref="T12:W12"/>
    <mergeCell ref="A1:AG1"/>
    <mergeCell ref="A5:AI5"/>
    <mergeCell ref="A8:AG8"/>
    <mergeCell ref="A9:AG9"/>
    <mergeCell ref="A11:S11"/>
    <mergeCell ref="AB11:AE11"/>
    <mergeCell ref="X11:AA11"/>
    <mergeCell ref="T11:W11"/>
    <mergeCell ref="X16:AA16"/>
    <mergeCell ref="T27:W27"/>
    <mergeCell ref="P27:S27"/>
    <mergeCell ref="B25:S25"/>
    <mergeCell ref="B26:S26"/>
    <mergeCell ref="T26:W26"/>
    <mergeCell ref="B16:S16"/>
    <mergeCell ref="B17:S17"/>
    <mergeCell ref="B18:S18"/>
    <mergeCell ref="T25:W25"/>
    <mergeCell ref="T16:W16"/>
    <mergeCell ref="T18:W18"/>
    <mergeCell ref="T17:W17"/>
    <mergeCell ref="X24:AA24"/>
    <mergeCell ref="X25:AA25"/>
    <mergeCell ref="X26:AA26"/>
    <mergeCell ref="X23:AA23"/>
    <mergeCell ref="X17:AA17"/>
    <mergeCell ref="X18:AA18"/>
    <mergeCell ref="X19:AA19"/>
    <mergeCell ref="X20:AA20"/>
    <mergeCell ref="X21:AA21"/>
    <mergeCell ref="X22:AA22"/>
  </mergeCells>
  <phoneticPr fontId="0" type="noConversion"/>
  <conditionalFormatting sqref="C46 W46:Y46 C65 E46 G46 I46 K46 M46 O46 Q46 U46 S46 AC84 W65:Y65 E65 G65 I65 K65 M65 O65 Q65 U65 S65 AC65 AA65 AA46 C84 W84:Y84 E84 G84 I84 K84 M84 O84 Q84 U84 S84 AA84 AC46 C103 AC122 W103:Y103 E103 G103 I103 K103 M103 O103 Q103 U103 S103 AC103 AA103 C122 W122:Y122 E122 G122 I122 K122 M122 O122 Q122 U122 S122 AA122">
    <cfRule type="expression" dxfId="439" priority="1" stopIfTrue="1">
      <formula>C30=""</formula>
    </cfRule>
  </conditionalFormatting>
  <conditionalFormatting sqref="B52:E63 B51:C51 H54:I63 J55:K63 L56:M63 N57:O63 P58:Q63 R59:S63 T60:U63 V61:W63 X62:Y63 Z63:AA63 F53:G63 Z82:AA82 F72:G82 H73:I82 J74:K82 L75:M82 N76:O82 P77:Q82 R78:S82 T79:U82 V80:W82 X81:Y82 B71:E82 B70:C70 B90:E101 B89:C89 H92:I101 J93:K101 L94:M101 N95:O101 P96:Q101 R97:S101 T98:U101 V99:W101 X100:Y101 Z101:AA101 F91:G101 Z120:AA120 F110:G120 H111:I120 J112:K120 L113:M120 N114:O120 P115:Q120 R116:S120 T117:U120 V118:W120 X119:Y120 B109:E120 B108:C108 B33:E44 B32:C32 H35:I44 J36:K44 L37:M44 N38:O44 P39:Q44 R40:S44 T41:U44 V42:W44 X43:Y44 Z44:AA44 F34:G44">
    <cfRule type="expression" dxfId="438" priority="2" stopIfTrue="1">
      <formula>AND($A32&lt;&gt;"",$A33="")</formula>
    </cfRule>
    <cfRule type="expression" dxfId="437" priority="3" stopIfTrue="1">
      <formula>$A32=""</formula>
    </cfRule>
  </conditionalFormatting>
  <conditionalFormatting sqref="B50 D50:D51 F50:F52 H50:H53 J50:J54 L50:L55 N50:N56 P50:P57 R50:R58 T50:T59 V50:V60 X50:X61 Z50:Z62 AB50:AB63">
    <cfRule type="expression" dxfId="436" priority="4" stopIfTrue="1">
      <formula>AND(OR($A50="",C$49=""),$AE50&lt;&gt;"")</formula>
    </cfRule>
    <cfRule type="expression" dxfId="435" priority="5" stopIfTrue="1">
      <formula>OR($A50="",C$49="")</formula>
    </cfRule>
  </conditionalFormatting>
  <conditionalFormatting sqref="C50 E50:E51 G50:G52 I50:I53 K50:K54 M50:M55 O50:O56 Q50:Q57 S50:S58 U50:U59 W50:W60 Y50:Y61 AA50:AA62 AC50:AC63 C88 E88:E89 G88:G90 I88:I91 K88:K92 M88:M93 O88:O94 Q88:Q95 S88:S96 U88:U97 W88:W98 Y88:Y99 AA88:AA100 AC88:AC101">
    <cfRule type="expression" dxfId="434" priority="6" stopIfTrue="1">
      <formula>AND(OR($A50="",C$49=""),$AE50&lt;&gt;"")</formula>
    </cfRule>
    <cfRule type="expression" dxfId="433" priority="7" stopIfTrue="1">
      <formula>C$49=""</formula>
    </cfRule>
  </conditionalFormatting>
  <conditionalFormatting sqref="B69 F69:F71 D69:D70 H69:H72 J69:J73 L69:L74 N69:N75 P69:P76 R69:R77 T69:T78 V69:V79 X69:X80 Z69:Z81 AB69:AB82 X118">
    <cfRule type="expression" dxfId="432" priority="8" stopIfTrue="1">
      <formula>AND(OR($A69="",C$68=""),$AE69&lt;&gt;"")</formula>
    </cfRule>
    <cfRule type="expression" dxfId="431" priority="9" stopIfTrue="1">
      <formula>OR($A69="",C$68="")</formula>
    </cfRule>
  </conditionalFormatting>
  <conditionalFormatting sqref="C69 G69:G71 E69:E70 I69:I72 K69:K73 M69:M74 O69:O75 Q69:Q76 S69:S77 U69:U78 W69:W79 Y69:Y80 AA69:AA81 AC69:AC82 C107 G107:G109 E107:E108 I107:I110 K107:K111 M107:M112 O107:O113 Q107:Q114 S107:S115 U107:U116 W107:W117 Y107:Y118 AA107:AA119 AC107:AC120">
    <cfRule type="expression" dxfId="430" priority="10" stopIfTrue="1">
      <formula>AND(OR($A69="",C$68=""),$AE69&lt;&gt;"")</formula>
    </cfRule>
    <cfRule type="expression" dxfId="429" priority="11" stopIfTrue="1">
      <formula>C$68=""</formula>
    </cfRule>
  </conditionalFormatting>
  <conditionalFormatting sqref="B88 D88:D89 F88:F90 H88:H91 J88:J92 L88:L93 N88:N94 P88:P95 R88:R96 T88:T97 V88:V98 X88:X99 Z88:Z100 AB88:AB101">
    <cfRule type="expression" dxfId="428" priority="12" stopIfTrue="1">
      <formula>AND(OR($A88="",C$87=""),$AE88&lt;&gt;"")</formula>
    </cfRule>
    <cfRule type="expression" dxfId="427" priority="13" stopIfTrue="1">
      <formula>OR($A88="",C$87="")</formula>
    </cfRule>
  </conditionalFormatting>
  <conditionalFormatting sqref="B107 D107:D108 F107:F109 H107:H110 J107:J111 L107:L112 N107:N113 P107:P114 R107:R115 T107:T116 V107:V117 X107:X117 Z107:Z119 AB107:AB120">
    <cfRule type="expression" dxfId="426" priority="14" stopIfTrue="1">
      <formula>AND(OR($A107="",C$106=""),$AE107&lt;&gt;"")</formula>
    </cfRule>
    <cfRule type="expression" dxfId="425" priority="15" stopIfTrue="1">
      <formula>OR($A107="",C$106="")</formula>
    </cfRule>
  </conditionalFormatting>
  <conditionalFormatting sqref="B31 D31:D32 R31:R39 AB31:AB44 Z31:Z43 X31:X42 V31:V41 T31:T40 P31:P38 N31:N37 L31:L36 J31:J35 H31:H34 F31:F33">
    <cfRule type="expression" dxfId="424" priority="16" stopIfTrue="1">
      <formula>AND(OR($A31="",C$30=""),$AE31&lt;&gt;"")</formula>
    </cfRule>
    <cfRule type="expression" dxfId="423" priority="17" stopIfTrue="1">
      <formula>OR($A31="",C$30="")</formula>
    </cfRule>
  </conditionalFormatting>
  <conditionalFormatting sqref="C31 E31:E32 S31:S39 AC31:AC44 AA31:AA43 Y31:Y42 W31:W41 U31:U40 Q31:Q38 O31:O37 M31:M36 K31:K35 I31:I34 G31:G33">
    <cfRule type="expression" dxfId="422" priority="18" stopIfTrue="1">
      <formula>AND(OR($A31="",C$30=""),$AE31&lt;&gt;"")</formula>
    </cfRule>
    <cfRule type="expression" dxfId="421" priority="19" stopIfTrue="1">
      <formula>C$30=""</formula>
    </cfRule>
  </conditionalFormatting>
  <conditionalFormatting sqref="A31:A45 A107:A121 AE107:AE120 B106:AC106 AE88:AE101 A88:A102 B87:AC87 A69:A83 B68:AC68 AE69:AE82 AE50:AE63 B49:AC49 A50:A64 AE31:AE44 B30:AC30">
    <cfRule type="cellIs" dxfId="420" priority="20" stopIfTrue="1" operator="equal">
      <formula>""</formula>
    </cfRule>
  </conditionalFormatting>
  <hyperlinks>
    <hyperlink ref="A1" location="Anagrafica!A1" display="Torna alla scheda Anagrafica" xr:uid="{00000000-0004-0000-4700-000000000000}"/>
  </hyperlinks>
  <pageMargins left="0.39370078740157483" right="0.39370078740157483" top="0.39370078740157483" bottom="0.78740157480314965" header="0.51181102362204722" footer="0.39370078740157483"/>
  <pageSetup paperSize="9" scale="42" orientation="portrait" r:id="rId1"/>
  <headerFooter alignWithMargins="0">
    <oddFooter>&amp;L&amp;"Arial Narrow,Normale"&amp;8&amp;D&amp;R&amp;"Arial Narrow,Normale"&amp;A</oddFoot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Foglio27">
    <tabColor indexed="17"/>
    <pageSetUpPr fitToPage="1"/>
  </sheetPr>
  <dimension ref="A1:AI123"/>
  <sheetViews>
    <sheetView showGridLines="0" view="pageBreakPreview" zoomScaleNormal="100" workbookViewId="0">
      <selection activeCell="U38" sqref="U38"/>
    </sheetView>
  </sheetViews>
  <sheetFormatPr defaultColWidth="9.140625" defaultRowHeight="12.75" x14ac:dyDescent="0.2"/>
  <cols>
    <col min="1" max="2" width="3.85546875" style="3" customWidth="1"/>
    <col min="3" max="3" width="3.85546875" style="5" bestFit="1" customWidth="1"/>
    <col min="4" max="4" width="3.140625" style="3" customWidth="1"/>
    <col min="5" max="31" width="3" style="3" customWidth="1"/>
    <col min="32" max="32" width="2.42578125" style="3" customWidth="1"/>
    <col min="33" max="33" width="3.5703125" style="26" customWidth="1"/>
    <col min="34" max="35" width="10.85546875" style="3" customWidth="1"/>
    <col min="36" max="43" width="3" style="3" customWidth="1"/>
    <col min="44" max="44" width="3.140625" style="3" customWidth="1"/>
    <col min="45" max="16384" width="9.140625" style="3"/>
  </cols>
  <sheetData>
    <row r="1" spans="1:35" ht="26.25" customHeight="1" x14ac:dyDescent="0.2">
      <c r="A1" s="353" t="s">
        <v>21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</row>
    <row r="2" spans="1:35" s="30" customFormat="1" ht="13.5" x14ac:dyDescent="0.25">
      <c r="A2" s="45" t="s">
        <v>16</v>
      </c>
      <c r="B2" s="46"/>
      <c r="C2" s="47"/>
      <c r="D2" s="48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9"/>
      <c r="AH2" s="49"/>
      <c r="AI2" s="49"/>
    </row>
    <row r="3" spans="1:35" s="31" customFormat="1" ht="13.5" x14ac:dyDescent="0.25">
      <c r="A3" s="50"/>
      <c r="B3" s="50"/>
      <c r="C3" s="51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</row>
    <row r="4" spans="1:35" s="9" customFormat="1" ht="6" customHeight="1" x14ac:dyDescent="0.3">
      <c r="A4" s="52"/>
      <c r="B4" s="52"/>
      <c r="C4" s="53"/>
      <c r="D4" s="54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</row>
    <row r="5" spans="1:35" s="9" customFormat="1" ht="39.75" customHeight="1" x14ac:dyDescent="0.3">
      <c r="A5" s="411" t="str">
        <f>IF(Anagrafica!A3&lt;&gt;"",Anagrafica!A3,"")</f>
        <v>CDC ___/______/______ ANNO_______ (agg. P se plurien.) 
TITOLO DEL CDC______________________________</v>
      </c>
      <c r="B5" s="411"/>
      <c r="C5" s="411"/>
      <c r="D5" s="411"/>
      <c r="E5" s="411"/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  <c r="Q5" s="411"/>
      <c r="R5" s="411"/>
      <c r="S5" s="411"/>
      <c r="T5" s="411"/>
      <c r="U5" s="411"/>
      <c r="V5" s="411"/>
      <c r="W5" s="411"/>
      <c r="X5" s="411"/>
      <c r="Y5" s="411"/>
      <c r="Z5" s="411"/>
      <c r="AA5" s="411"/>
      <c r="AB5" s="411"/>
      <c r="AC5" s="411"/>
      <c r="AD5" s="411"/>
      <c r="AE5" s="411"/>
      <c r="AF5" s="411"/>
      <c r="AG5" s="411"/>
      <c r="AH5" s="411"/>
      <c r="AI5" s="411"/>
    </row>
    <row r="6" spans="1:35" s="9" customFormat="1" ht="20.25" x14ac:dyDescent="0.3">
      <c r="A6" s="33"/>
      <c r="B6" s="33"/>
      <c r="C6" s="58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</row>
    <row r="7" spans="1:35" s="9" customFormat="1" ht="20.25" x14ac:dyDescent="0.3">
      <c r="C7" s="10"/>
      <c r="D7" s="11"/>
    </row>
    <row r="8" spans="1:35" s="1" customFormat="1" ht="18.75" x14ac:dyDescent="0.3">
      <c r="A8" s="354" t="str">
        <f>"Criterio: "&amp; Anagrafica!A77&amp;" - "&amp;Anagrafica!B77</f>
        <v xml:space="preserve">Criterio:  - </v>
      </c>
      <c r="B8" s="354"/>
      <c r="C8" s="354"/>
      <c r="D8" s="354"/>
      <c r="E8" s="354"/>
      <c r="F8" s="354"/>
      <c r="G8" s="354"/>
      <c r="H8" s="354"/>
      <c r="I8" s="354"/>
      <c r="J8" s="354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4"/>
      <c r="Y8" s="354"/>
      <c r="Z8" s="354"/>
      <c r="AA8" s="354"/>
      <c r="AB8" s="354"/>
      <c r="AC8" s="354"/>
      <c r="AD8" s="354"/>
      <c r="AE8" s="354"/>
      <c r="AF8" s="354"/>
      <c r="AG8" s="354"/>
      <c r="AH8" s="65" t="s">
        <v>3</v>
      </c>
      <c r="AI8" s="80" t="str">
        <f>IF(+Anagrafica!C77&lt;&gt;"",Anagrafica!C77,"")</f>
        <v/>
      </c>
    </row>
    <row r="9" spans="1:35" s="1" customFormat="1" ht="24" customHeight="1" x14ac:dyDescent="0.3">
      <c r="A9" s="416"/>
      <c r="B9" s="416"/>
      <c r="C9" s="416"/>
      <c r="D9" s="416"/>
      <c r="E9" s="416"/>
      <c r="F9" s="416"/>
      <c r="G9" s="416"/>
      <c r="H9" s="416"/>
      <c r="I9" s="416"/>
      <c r="J9" s="416"/>
      <c r="K9" s="416"/>
      <c r="L9" s="416"/>
      <c r="M9" s="416"/>
      <c r="N9" s="416"/>
      <c r="O9" s="416"/>
      <c r="P9" s="416"/>
      <c r="Q9" s="416"/>
      <c r="R9" s="416"/>
      <c r="S9" s="416"/>
      <c r="T9" s="416"/>
      <c r="U9" s="416"/>
      <c r="V9" s="416"/>
      <c r="W9" s="416"/>
      <c r="X9" s="416"/>
      <c r="Y9" s="416"/>
      <c r="Z9" s="416"/>
      <c r="AA9" s="416"/>
      <c r="AB9" s="416"/>
      <c r="AC9" s="416"/>
      <c r="AD9" s="416"/>
      <c r="AE9" s="416"/>
      <c r="AF9" s="416"/>
      <c r="AG9" s="416"/>
      <c r="AH9" s="65"/>
      <c r="AI9" s="81"/>
    </row>
    <row r="10" spans="1:35" ht="18" x14ac:dyDescent="0.25">
      <c r="B10" s="1"/>
      <c r="D10" s="1"/>
      <c r="AB10" s="4"/>
      <c r="AC10" s="4"/>
      <c r="AD10" s="4"/>
      <c r="AE10" s="4"/>
    </row>
    <row r="11" spans="1:35" ht="29.25" customHeight="1" x14ac:dyDescent="0.2">
      <c r="A11" s="385" t="s">
        <v>17</v>
      </c>
      <c r="B11" s="385"/>
      <c r="C11" s="385"/>
      <c r="D11" s="385"/>
      <c r="E11" s="385"/>
      <c r="F11" s="385"/>
      <c r="G11" s="385"/>
      <c r="H11" s="385"/>
      <c r="I11" s="385"/>
      <c r="J11" s="385"/>
      <c r="K11" s="385"/>
      <c r="L11" s="385"/>
      <c r="M11" s="385"/>
      <c r="N11" s="385"/>
      <c r="O11" s="385"/>
      <c r="P11" s="385"/>
      <c r="Q11" s="385"/>
      <c r="R11" s="385"/>
      <c r="S11" s="385"/>
      <c r="T11" s="385" t="s">
        <v>23</v>
      </c>
      <c r="U11" s="385"/>
      <c r="V11" s="385"/>
      <c r="W11" s="385"/>
      <c r="X11" s="385" t="s">
        <v>25</v>
      </c>
      <c r="Y11" s="385"/>
      <c r="Z11" s="385"/>
      <c r="AA11" s="385"/>
      <c r="AB11" s="385" t="s">
        <v>24</v>
      </c>
      <c r="AC11" s="385"/>
      <c r="AD11" s="385"/>
      <c r="AE11" s="385"/>
      <c r="AF11" s="26"/>
      <c r="AI11" s="21" t="s">
        <v>19</v>
      </c>
    </row>
    <row r="12" spans="1:35" ht="16.5" x14ac:dyDescent="0.3">
      <c r="A12" s="61" t="str">
        <f>IF($AI$8&lt;&gt;"",IF(Anagrafica!A99&lt;&gt;"",Anagrafica!A99,""),"")</f>
        <v/>
      </c>
      <c r="B12" s="409" t="str">
        <f>IF(A12&lt;&gt;"",IF(Anagrafica!B99&lt;&gt;"",Anagrafica!B99,""),"")</f>
        <v/>
      </c>
      <c r="C12" s="409"/>
      <c r="D12" s="409"/>
      <c r="E12" s="409"/>
      <c r="F12" s="409"/>
      <c r="G12" s="409"/>
      <c r="H12" s="409"/>
      <c r="I12" s="409"/>
      <c r="J12" s="409"/>
      <c r="K12" s="409"/>
      <c r="L12" s="409"/>
      <c r="M12" s="409"/>
      <c r="N12" s="409"/>
      <c r="O12" s="409"/>
      <c r="P12" s="409"/>
      <c r="Q12" s="409"/>
      <c r="R12" s="409"/>
      <c r="S12" s="410"/>
      <c r="T12" s="372" t="str">
        <f>IF(A12&lt;&gt;"",IF(AI31&lt;&gt;"",AI31,0)+IF(AI50&lt;&gt;"",AI50,0)+IF(AI69&lt;&gt;"",AI69,0)+IF(AI88&lt;&gt;"",AI88,0)+IF(AI107&lt;&gt;"",AI107,0),"")</f>
        <v/>
      </c>
      <c r="U12" s="373"/>
      <c r="V12" s="373"/>
      <c r="W12" s="373"/>
      <c r="X12" s="372" t="str">
        <f>IF(T12&lt;&gt;"",ROUND(T12/COUNTA(Anagrafica!$B$89:$C$93),3),"")</f>
        <v/>
      </c>
      <c r="Y12" s="373"/>
      <c r="Z12" s="373"/>
      <c r="AA12" s="390"/>
      <c r="AB12" s="372" t="str">
        <f>IF(T12="","",IF(T12&gt;0,ROUND(X12/LARGE($X$12:$AA$26,1),3),0))</f>
        <v/>
      </c>
      <c r="AC12" s="373"/>
      <c r="AD12" s="373"/>
      <c r="AE12" s="390"/>
      <c r="AF12" s="94"/>
      <c r="AG12" s="94"/>
      <c r="AH12" s="95"/>
      <c r="AI12" s="85" t="str">
        <f t="shared" ref="AI12:AI26" si="0">IF(AB12&lt;&gt;"",IF(AB12&gt;0,ROUND(AB12*IF($AI$9&lt;&gt;"",$AI$9,$AI$8),3),0),"")</f>
        <v/>
      </c>
    </row>
    <row r="13" spans="1:35" ht="16.5" x14ac:dyDescent="0.3">
      <c r="A13" s="62" t="str">
        <f>IF($AI$8&lt;&gt;"",IF(Anagrafica!A100&lt;&gt;"",Anagrafica!A100,""),"")</f>
        <v/>
      </c>
      <c r="B13" s="374" t="str">
        <f>IF(A13&lt;&gt;"",IF(Anagrafica!B100&lt;&gt;"",Anagrafica!B100,""),"")</f>
        <v/>
      </c>
      <c r="C13" s="374"/>
      <c r="D13" s="374"/>
      <c r="E13" s="374"/>
      <c r="F13" s="374"/>
      <c r="G13" s="374"/>
      <c r="H13" s="374"/>
      <c r="I13" s="374"/>
      <c r="J13" s="374"/>
      <c r="K13" s="374"/>
      <c r="L13" s="374"/>
      <c r="M13" s="374"/>
      <c r="N13" s="374"/>
      <c r="O13" s="374"/>
      <c r="P13" s="374"/>
      <c r="Q13" s="374"/>
      <c r="R13" s="374"/>
      <c r="S13" s="376"/>
      <c r="T13" s="401" t="str">
        <f t="shared" ref="T13:T26" si="1">IF(A13&lt;&gt;"",IF(AI32&lt;&gt;"",AI32,0)+IF(AI51&lt;&gt;"",AI51,0)+IF(AI70&lt;&gt;"",AI70,0)+IF(AI89&lt;&gt;"",AI89,0)+IF(AI108&lt;&gt;"",AI108,0),"")</f>
        <v/>
      </c>
      <c r="U13" s="402"/>
      <c r="V13" s="402"/>
      <c r="W13" s="402"/>
      <c r="X13" s="401" t="str">
        <f>IF(T13&lt;&gt;"",ROUND(T13/COUNTA(Anagrafica!$B$89:$C$93),3),"")</f>
        <v/>
      </c>
      <c r="Y13" s="402"/>
      <c r="Z13" s="402"/>
      <c r="AA13" s="403"/>
      <c r="AB13" s="401" t="str">
        <f t="shared" ref="AB13:AB26" si="2">IF(T13="","",IF(T13&gt;0,ROUND(X13/LARGE($X$12:$AA$26,1),3),0))</f>
        <v/>
      </c>
      <c r="AC13" s="402"/>
      <c r="AD13" s="402"/>
      <c r="AE13" s="403"/>
      <c r="AF13" s="96"/>
      <c r="AG13" s="96"/>
      <c r="AH13" s="97"/>
      <c r="AI13" s="86" t="str">
        <f t="shared" si="0"/>
        <v/>
      </c>
    </row>
    <row r="14" spans="1:35" ht="16.5" x14ac:dyDescent="0.3">
      <c r="A14" s="62" t="str">
        <f>IF($AI$8&lt;&gt;"",IF(Anagrafica!A101&lt;&gt;"",Anagrafica!A101,""),"")</f>
        <v/>
      </c>
      <c r="B14" s="374" t="str">
        <f>IF(A14&lt;&gt;"",IF(Anagrafica!B101&lt;&gt;"",Anagrafica!B101,""),"")</f>
        <v/>
      </c>
      <c r="C14" s="374"/>
      <c r="D14" s="374"/>
      <c r="E14" s="374"/>
      <c r="F14" s="374"/>
      <c r="G14" s="374"/>
      <c r="H14" s="374"/>
      <c r="I14" s="374"/>
      <c r="J14" s="374"/>
      <c r="K14" s="374"/>
      <c r="L14" s="374"/>
      <c r="M14" s="374"/>
      <c r="N14" s="374"/>
      <c r="O14" s="374"/>
      <c r="P14" s="374"/>
      <c r="Q14" s="374"/>
      <c r="R14" s="374"/>
      <c r="S14" s="376"/>
      <c r="T14" s="401" t="str">
        <f t="shared" si="1"/>
        <v/>
      </c>
      <c r="U14" s="402"/>
      <c r="V14" s="402"/>
      <c r="W14" s="402"/>
      <c r="X14" s="401" t="str">
        <f>IF(T14&lt;&gt;"",ROUND(T14/COUNTA(Anagrafica!$B$89:$C$93),3),"")</f>
        <v/>
      </c>
      <c r="Y14" s="402"/>
      <c r="Z14" s="402"/>
      <c r="AA14" s="403"/>
      <c r="AB14" s="401" t="str">
        <f t="shared" si="2"/>
        <v/>
      </c>
      <c r="AC14" s="402"/>
      <c r="AD14" s="402"/>
      <c r="AE14" s="403"/>
      <c r="AF14" s="96"/>
      <c r="AG14" s="96"/>
      <c r="AH14" s="97"/>
      <c r="AI14" s="86" t="str">
        <f t="shared" si="0"/>
        <v/>
      </c>
    </row>
    <row r="15" spans="1:35" ht="16.5" x14ac:dyDescent="0.3">
      <c r="A15" s="62" t="str">
        <f>IF($AI$8&lt;&gt;"",IF(Anagrafica!A102&lt;&gt;"",Anagrafica!A102,""),"")</f>
        <v/>
      </c>
      <c r="B15" s="374" t="str">
        <f>IF(A15&lt;&gt;"",IF(Anagrafica!B102&lt;&gt;"",Anagrafica!B102,""),"")</f>
        <v/>
      </c>
      <c r="C15" s="374"/>
      <c r="D15" s="374"/>
      <c r="E15" s="374"/>
      <c r="F15" s="374"/>
      <c r="G15" s="374"/>
      <c r="H15" s="374"/>
      <c r="I15" s="374"/>
      <c r="J15" s="374"/>
      <c r="K15" s="374"/>
      <c r="L15" s="374"/>
      <c r="M15" s="374"/>
      <c r="N15" s="374"/>
      <c r="O15" s="374"/>
      <c r="P15" s="374"/>
      <c r="Q15" s="374"/>
      <c r="R15" s="374"/>
      <c r="S15" s="376"/>
      <c r="T15" s="401" t="str">
        <f t="shared" si="1"/>
        <v/>
      </c>
      <c r="U15" s="402"/>
      <c r="V15" s="402"/>
      <c r="W15" s="402"/>
      <c r="X15" s="401" t="str">
        <f>IF(T15&lt;&gt;"",ROUND(T15/COUNTA(Anagrafica!$B$89:$C$93),3),"")</f>
        <v/>
      </c>
      <c r="Y15" s="402"/>
      <c r="Z15" s="402"/>
      <c r="AA15" s="403"/>
      <c r="AB15" s="401" t="str">
        <f t="shared" si="2"/>
        <v/>
      </c>
      <c r="AC15" s="402"/>
      <c r="AD15" s="402"/>
      <c r="AE15" s="403"/>
      <c r="AF15" s="96"/>
      <c r="AG15" s="96"/>
      <c r="AH15" s="97"/>
      <c r="AI15" s="86" t="str">
        <f t="shared" si="0"/>
        <v/>
      </c>
    </row>
    <row r="16" spans="1:35" ht="16.5" x14ac:dyDescent="0.3">
      <c r="A16" s="62" t="str">
        <f>IF($AI$8&lt;&gt;"",IF(Anagrafica!A103&lt;&gt;"",Anagrafica!A103,""),"")</f>
        <v/>
      </c>
      <c r="B16" s="374" t="str">
        <f>IF(A16&lt;&gt;"",IF(Anagrafica!B103&lt;&gt;"",Anagrafica!B103,""),"")</f>
        <v/>
      </c>
      <c r="C16" s="374"/>
      <c r="D16" s="374"/>
      <c r="E16" s="374"/>
      <c r="F16" s="374"/>
      <c r="G16" s="374"/>
      <c r="H16" s="374"/>
      <c r="I16" s="374"/>
      <c r="J16" s="374"/>
      <c r="K16" s="374"/>
      <c r="L16" s="374"/>
      <c r="M16" s="374"/>
      <c r="N16" s="374"/>
      <c r="O16" s="374"/>
      <c r="P16" s="374"/>
      <c r="Q16" s="374"/>
      <c r="R16" s="374"/>
      <c r="S16" s="376"/>
      <c r="T16" s="401" t="str">
        <f t="shared" si="1"/>
        <v/>
      </c>
      <c r="U16" s="402"/>
      <c r="V16" s="402"/>
      <c r="W16" s="402"/>
      <c r="X16" s="401" t="str">
        <f>IF(T16&lt;&gt;"",ROUND(T16/COUNTA(Anagrafica!$B$89:$C$93),3),"")</f>
        <v/>
      </c>
      <c r="Y16" s="402"/>
      <c r="Z16" s="402"/>
      <c r="AA16" s="403"/>
      <c r="AB16" s="401" t="str">
        <f t="shared" si="2"/>
        <v/>
      </c>
      <c r="AC16" s="402"/>
      <c r="AD16" s="402"/>
      <c r="AE16" s="403"/>
      <c r="AF16" s="96"/>
      <c r="AG16" s="96"/>
      <c r="AH16" s="97"/>
      <c r="AI16" s="86" t="str">
        <f t="shared" si="0"/>
        <v/>
      </c>
    </row>
    <row r="17" spans="1:35" ht="16.5" x14ac:dyDescent="0.3">
      <c r="A17" s="62" t="str">
        <f>IF($AI$8&lt;&gt;"",IF(Anagrafica!A104&lt;&gt;"",Anagrafica!A104,""),"")</f>
        <v/>
      </c>
      <c r="B17" s="374" t="str">
        <f>IF(A17&lt;&gt;"",IF(Anagrafica!B104&lt;&gt;"",Anagrafica!B104,""),"")</f>
        <v/>
      </c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4"/>
      <c r="N17" s="374"/>
      <c r="O17" s="374"/>
      <c r="P17" s="374"/>
      <c r="Q17" s="374"/>
      <c r="R17" s="374"/>
      <c r="S17" s="376"/>
      <c r="T17" s="401" t="str">
        <f t="shared" si="1"/>
        <v/>
      </c>
      <c r="U17" s="402"/>
      <c r="V17" s="402"/>
      <c r="W17" s="402"/>
      <c r="X17" s="401" t="str">
        <f>IF(T17&lt;&gt;"",ROUND(T17/COUNTA(Anagrafica!$B$89:$C$93),3),"")</f>
        <v/>
      </c>
      <c r="Y17" s="402"/>
      <c r="Z17" s="402"/>
      <c r="AA17" s="403"/>
      <c r="AB17" s="401" t="str">
        <f t="shared" si="2"/>
        <v/>
      </c>
      <c r="AC17" s="402"/>
      <c r="AD17" s="402"/>
      <c r="AE17" s="403"/>
      <c r="AF17" s="96"/>
      <c r="AG17" s="96"/>
      <c r="AH17" s="97"/>
      <c r="AI17" s="86" t="str">
        <f t="shared" si="0"/>
        <v/>
      </c>
    </row>
    <row r="18" spans="1:35" ht="16.5" x14ac:dyDescent="0.3">
      <c r="A18" s="62" t="str">
        <f>IF($AI$8&lt;&gt;"",IF(Anagrafica!A105&lt;&gt;"",Anagrafica!A105,""),"")</f>
        <v/>
      </c>
      <c r="B18" s="374" t="str">
        <f>IF(A18&lt;&gt;"",IF(Anagrafica!B105&lt;&gt;"",Anagrafica!B105,""),"")</f>
        <v/>
      </c>
      <c r="C18" s="374"/>
      <c r="D18" s="374"/>
      <c r="E18" s="374"/>
      <c r="F18" s="374"/>
      <c r="G18" s="374"/>
      <c r="H18" s="374"/>
      <c r="I18" s="374"/>
      <c r="J18" s="374"/>
      <c r="K18" s="374"/>
      <c r="L18" s="374"/>
      <c r="M18" s="374"/>
      <c r="N18" s="374"/>
      <c r="O18" s="374"/>
      <c r="P18" s="374"/>
      <c r="Q18" s="374"/>
      <c r="R18" s="374"/>
      <c r="S18" s="376"/>
      <c r="T18" s="401" t="str">
        <f t="shared" si="1"/>
        <v/>
      </c>
      <c r="U18" s="402"/>
      <c r="V18" s="402"/>
      <c r="W18" s="402"/>
      <c r="X18" s="401" t="str">
        <f>IF(T18&lt;&gt;"",ROUND(T18/COUNTA(Anagrafica!$B$89:$C$93),3),"")</f>
        <v/>
      </c>
      <c r="Y18" s="402"/>
      <c r="Z18" s="402"/>
      <c r="AA18" s="403"/>
      <c r="AB18" s="401" t="str">
        <f t="shared" si="2"/>
        <v/>
      </c>
      <c r="AC18" s="402"/>
      <c r="AD18" s="402"/>
      <c r="AE18" s="403"/>
      <c r="AF18" s="96"/>
      <c r="AG18" s="96"/>
      <c r="AH18" s="97"/>
      <c r="AI18" s="86" t="str">
        <f t="shared" si="0"/>
        <v/>
      </c>
    </row>
    <row r="19" spans="1:35" ht="16.5" x14ac:dyDescent="0.3">
      <c r="A19" s="62" t="str">
        <f>IF($AI$8&lt;&gt;"",IF(Anagrafica!A106&lt;&gt;"",Anagrafica!A106,""),"")</f>
        <v/>
      </c>
      <c r="B19" s="374" t="str">
        <f>IF(A19&lt;&gt;"",IF(Anagrafica!B106&lt;&gt;"",Anagrafica!B106,""),"")</f>
        <v/>
      </c>
      <c r="C19" s="374"/>
      <c r="D19" s="374"/>
      <c r="E19" s="374"/>
      <c r="F19" s="374"/>
      <c r="G19" s="374"/>
      <c r="H19" s="374"/>
      <c r="I19" s="374"/>
      <c r="J19" s="374"/>
      <c r="K19" s="374"/>
      <c r="L19" s="374"/>
      <c r="M19" s="374"/>
      <c r="N19" s="374"/>
      <c r="O19" s="374"/>
      <c r="P19" s="374"/>
      <c r="Q19" s="374"/>
      <c r="R19" s="374"/>
      <c r="S19" s="376"/>
      <c r="T19" s="401" t="str">
        <f t="shared" si="1"/>
        <v/>
      </c>
      <c r="U19" s="402"/>
      <c r="V19" s="402"/>
      <c r="W19" s="402"/>
      <c r="X19" s="401" t="str">
        <f>IF(T19&lt;&gt;"",ROUND(T19/COUNTA(Anagrafica!$B$89:$C$93),3),"")</f>
        <v/>
      </c>
      <c r="Y19" s="402"/>
      <c r="Z19" s="402"/>
      <c r="AA19" s="403"/>
      <c r="AB19" s="401" t="str">
        <f t="shared" si="2"/>
        <v/>
      </c>
      <c r="AC19" s="402"/>
      <c r="AD19" s="402"/>
      <c r="AE19" s="403"/>
      <c r="AF19" s="96"/>
      <c r="AG19" s="96"/>
      <c r="AH19" s="97"/>
      <c r="AI19" s="86" t="str">
        <f t="shared" si="0"/>
        <v/>
      </c>
    </row>
    <row r="20" spans="1:35" ht="16.5" x14ac:dyDescent="0.3">
      <c r="A20" s="62" t="str">
        <f>IF($AI$8&lt;&gt;"",IF(Anagrafica!A107&lt;&gt;"",Anagrafica!A107,""),"")</f>
        <v/>
      </c>
      <c r="B20" s="374" t="str">
        <f>IF(A20&lt;&gt;"",IF(Anagrafica!B107&lt;&gt;"",Anagrafica!B107,""),"")</f>
        <v/>
      </c>
      <c r="C20" s="374"/>
      <c r="D20" s="374"/>
      <c r="E20" s="374"/>
      <c r="F20" s="374"/>
      <c r="G20" s="374"/>
      <c r="H20" s="374"/>
      <c r="I20" s="374"/>
      <c r="J20" s="374"/>
      <c r="K20" s="374"/>
      <c r="L20" s="374"/>
      <c r="M20" s="374"/>
      <c r="N20" s="374"/>
      <c r="O20" s="374"/>
      <c r="P20" s="374"/>
      <c r="Q20" s="374"/>
      <c r="R20" s="374"/>
      <c r="S20" s="376"/>
      <c r="T20" s="401" t="str">
        <f t="shared" si="1"/>
        <v/>
      </c>
      <c r="U20" s="402"/>
      <c r="V20" s="402"/>
      <c r="W20" s="402"/>
      <c r="X20" s="401" t="str">
        <f>IF(T20&lt;&gt;"",ROUND(T20/COUNTA(Anagrafica!$B$89:$C$93),3),"")</f>
        <v/>
      </c>
      <c r="Y20" s="402"/>
      <c r="Z20" s="402"/>
      <c r="AA20" s="403"/>
      <c r="AB20" s="401" t="str">
        <f t="shared" si="2"/>
        <v/>
      </c>
      <c r="AC20" s="402"/>
      <c r="AD20" s="402"/>
      <c r="AE20" s="403"/>
      <c r="AF20" s="96"/>
      <c r="AG20" s="96"/>
      <c r="AH20" s="97"/>
      <c r="AI20" s="86" t="str">
        <f t="shared" si="0"/>
        <v/>
      </c>
    </row>
    <row r="21" spans="1:35" ht="16.5" x14ac:dyDescent="0.3">
      <c r="A21" s="62" t="str">
        <f>IF($AI$8&lt;&gt;"",IF(Anagrafica!A108&lt;&gt;"",Anagrafica!A108,""),"")</f>
        <v/>
      </c>
      <c r="B21" s="374" t="str">
        <f>IF(A21&lt;&gt;"",IF(Anagrafica!B108&lt;&gt;"",Anagrafica!B108,""),"")</f>
        <v/>
      </c>
      <c r="C21" s="374"/>
      <c r="D21" s="374"/>
      <c r="E21" s="374"/>
      <c r="F21" s="374"/>
      <c r="G21" s="374"/>
      <c r="H21" s="374"/>
      <c r="I21" s="374"/>
      <c r="J21" s="374"/>
      <c r="K21" s="374"/>
      <c r="L21" s="374"/>
      <c r="M21" s="374"/>
      <c r="N21" s="374"/>
      <c r="O21" s="374"/>
      <c r="P21" s="374"/>
      <c r="Q21" s="374"/>
      <c r="R21" s="374"/>
      <c r="S21" s="376"/>
      <c r="T21" s="401" t="str">
        <f t="shared" si="1"/>
        <v/>
      </c>
      <c r="U21" s="402"/>
      <c r="V21" s="402"/>
      <c r="W21" s="402"/>
      <c r="X21" s="401" t="str">
        <f>IF(T21&lt;&gt;"",ROUND(T21/COUNTA(Anagrafica!$B$89:$C$93),3),"")</f>
        <v/>
      </c>
      <c r="Y21" s="402"/>
      <c r="Z21" s="402"/>
      <c r="AA21" s="403"/>
      <c r="AB21" s="401" t="str">
        <f t="shared" si="2"/>
        <v/>
      </c>
      <c r="AC21" s="402"/>
      <c r="AD21" s="402"/>
      <c r="AE21" s="403"/>
      <c r="AF21" s="96"/>
      <c r="AG21" s="96"/>
      <c r="AH21" s="97"/>
      <c r="AI21" s="86" t="str">
        <f t="shared" si="0"/>
        <v/>
      </c>
    </row>
    <row r="22" spans="1:35" ht="16.5" x14ac:dyDescent="0.3">
      <c r="A22" s="62" t="str">
        <f>IF($AI$8&lt;&gt;"",IF(Anagrafica!A109&lt;&gt;"",Anagrafica!A109,""),"")</f>
        <v/>
      </c>
      <c r="B22" s="374" t="str">
        <f>IF(A22&lt;&gt;"",IF(Anagrafica!B109&lt;&gt;"",Anagrafica!B109,""),"")</f>
        <v/>
      </c>
      <c r="C22" s="374"/>
      <c r="D22" s="374"/>
      <c r="E22" s="374"/>
      <c r="F22" s="374"/>
      <c r="G22" s="374"/>
      <c r="H22" s="374"/>
      <c r="I22" s="374"/>
      <c r="J22" s="374"/>
      <c r="K22" s="374"/>
      <c r="L22" s="374"/>
      <c r="M22" s="374"/>
      <c r="N22" s="374"/>
      <c r="O22" s="374"/>
      <c r="P22" s="374"/>
      <c r="Q22" s="374"/>
      <c r="R22" s="374"/>
      <c r="S22" s="376"/>
      <c r="T22" s="401" t="str">
        <f t="shared" si="1"/>
        <v/>
      </c>
      <c r="U22" s="402"/>
      <c r="V22" s="402"/>
      <c r="W22" s="402"/>
      <c r="X22" s="401" t="str">
        <f>IF(T22&lt;&gt;"",ROUND(T22/COUNTA(Anagrafica!$B$89:$C$93),3),"")</f>
        <v/>
      </c>
      <c r="Y22" s="402"/>
      <c r="Z22" s="402"/>
      <c r="AA22" s="403"/>
      <c r="AB22" s="401" t="str">
        <f t="shared" si="2"/>
        <v/>
      </c>
      <c r="AC22" s="402"/>
      <c r="AD22" s="402"/>
      <c r="AE22" s="403"/>
      <c r="AF22" s="96"/>
      <c r="AG22" s="96"/>
      <c r="AH22" s="97"/>
      <c r="AI22" s="86" t="str">
        <f t="shared" si="0"/>
        <v/>
      </c>
    </row>
    <row r="23" spans="1:35" ht="16.5" x14ac:dyDescent="0.3">
      <c r="A23" s="62" t="str">
        <f>IF($AI$8&lt;&gt;"",IF(Anagrafica!A110&lt;&gt;"",Anagrafica!A110,""),"")</f>
        <v/>
      </c>
      <c r="B23" s="374" t="str">
        <f>IF(A23&lt;&gt;"",IF(Anagrafica!B110&lt;&gt;"",Anagrafica!B110,""),"")</f>
        <v/>
      </c>
      <c r="C23" s="374"/>
      <c r="D23" s="374"/>
      <c r="E23" s="374"/>
      <c r="F23" s="374"/>
      <c r="G23" s="374"/>
      <c r="H23" s="374"/>
      <c r="I23" s="374"/>
      <c r="J23" s="374"/>
      <c r="K23" s="374"/>
      <c r="L23" s="374"/>
      <c r="M23" s="374"/>
      <c r="N23" s="374"/>
      <c r="O23" s="374"/>
      <c r="P23" s="374"/>
      <c r="Q23" s="374"/>
      <c r="R23" s="374"/>
      <c r="S23" s="376"/>
      <c r="T23" s="401" t="str">
        <f t="shared" si="1"/>
        <v/>
      </c>
      <c r="U23" s="402"/>
      <c r="V23" s="402"/>
      <c r="W23" s="402"/>
      <c r="X23" s="401" t="str">
        <f>IF(T23&lt;&gt;"",ROUND(T23/COUNTA(Anagrafica!$B$89:$C$93),3),"")</f>
        <v/>
      </c>
      <c r="Y23" s="402"/>
      <c r="Z23" s="402"/>
      <c r="AA23" s="403"/>
      <c r="AB23" s="401" t="str">
        <f t="shared" si="2"/>
        <v/>
      </c>
      <c r="AC23" s="402"/>
      <c r="AD23" s="402"/>
      <c r="AE23" s="403"/>
      <c r="AF23" s="96"/>
      <c r="AG23" s="96"/>
      <c r="AH23" s="97"/>
      <c r="AI23" s="86" t="str">
        <f t="shared" si="0"/>
        <v/>
      </c>
    </row>
    <row r="24" spans="1:35" ht="16.5" x14ac:dyDescent="0.3">
      <c r="A24" s="62" t="str">
        <f>IF($AI$8&lt;&gt;"",IF(Anagrafica!A111&lt;&gt;"",Anagrafica!A111,""),"")</f>
        <v/>
      </c>
      <c r="B24" s="374" t="str">
        <f>IF(A24&lt;&gt;"",IF(Anagrafica!B111&lt;&gt;"",Anagrafica!B111,""),"")</f>
        <v/>
      </c>
      <c r="C24" s="374"/>
      <c r="D24" s="374"/>
      <c r="E24" s="374"/>
      <c r="F24" s="374"/>
      <c r="G24" s="374"/>
      <c r="H24" s="374"/>
      <c r="I24" s="374"/>
      <c r="J24" s="374"/>
      <c r="K24" s="374"/>
      <c r="L24" s="374"/>
      <c r="M24" s="374"/>
      <c r="N24" s="374"/>
      <c r="O24" s="374"/>
      <c r="P24" s="374"/>
      <c r="Q24" s="374"/>
      <c r="R24" s="374"/>
      <c r="S24" s="376"/>
      <c r="T24" s="401" t="str">
        <f t="shared" si="1"/>
        <v/>
      </c>
      <c r="U24" s="402"/>
      <c r="V24" s="402"/>
      <c r="W24" s="402"/>
      <c r="X24" s="401" t="str">
        <f>IF(T24&lt;&gt;"",ROUND(T24/COUNTA(Anagrafica!$B$89:$C$93),3),"")</f>
        <v/>
      </c>
      <c r="Y24" s="402"/>
      <c r="Z24" s="402"/>
      <c r="AA24" s="403"/>
      <c r="AB24" s="401" t="str">
        <f t="shared" si="2"/>
        <v/>
      </c>
      <c r="AC24" s="402"/>
      <c r="AD24" s="402"/>
      <c r="AE24" s="403"/>
      <c r="AF24" s="96"/>
      <c r="AG24" s="96"/>
      <c r="AH24" s="97"/>
      <c r="AI24" s="86" t="str">
        <f t="shared" si="0"/>
        <v/>
      </c>
    </row>
    <row r="25" spans="1:35" ht="16.5" x14ac:dyDescent="0.3">
      <c r="A25" s="62" t="str">
        <f>IF($AI$8&lt;&gt;"",IF(Anagrafica!A112&lt;&gt;"",Anagrafica!A112,""),"")</f>
        <v/>
      </c>
      <c r="B25" s="374" t="str">
        <f>IF(A25&lt;&gt;"",IF(Anagrafica!B112&lt;&gt;"",Anagrafica!B112,""),"")</f>
        <v/>
      </c>
      <c r="C25" s="374"/>
      <c r="D25" s="374"/>
      <c r="E25" s="374"/>
      <c r="F25" s="374"/>
      <c r="G25" s="374"/>
      <c r="H25" s="374"/>
      <c r="I25" s="374"/>
      <c r="J25" s="374"/>
      <c r="K25" s="374"/>
      <c r="L25" s="374"/>
      <c r="M25" s="374"/>
      <c r="N25" s="374"/>
      <c r="O25" s="374"/>
      <c r="P25" s="374"/>
      <c r="Q25" s="374"/>
      <c r="R25" s="374"/>
      <c r="S25" s="376"/>
      <c r="T25" s="401" t="str">
        <f t="shared" si="1"/>
        <v/>
      </c>
      <c r="U25" s="402"/>
      <c r="V25" s="402"/>
      <c r="W25" s="402"/>
      <c r="X25" s="401" t="str">
        <f>IF(T25&lt;&gt;"",ROUND(T25/COUNTA(Anagrafica!$B$89:$C$93),3),"")</f>
        <v/>
      </c>
      <c r="Y25" s="402"/>
      <c r="Z25" s="402"/>
      <c r="AA25" s="403"/>
      <c r="AB25" s="401" t="str">
        <f t="shared" si="2"/>
        <v/>
      </c>
      <c r="AC25" s="402"/>
      <c r="AD25" s="402"/>
      <c r="AE25" s="403"/>
      <c r="AF25" s="96"/>
      <c r="AG25" s="96"/>
      <c r="AH25" s="97"/>
      <c r="AI25" s="86" t="str">
        <f t="shared" si="0"/>
        <v/>
      </c>
    </row>
    <row r="26" spans="1:35" ht="16.5" x14ac:dyDescent="0.3">
      <c r="A26" s="63" t="str">
        <f>IF($AI$8&lt;&gt;"",IF(Anagrafica!A113&lt;&gt;"",Anagrafica!A113,""),"")</f>
        <v/>
      </c>
      <c r="B26" s="379" t="str">
        <f>IF(A26&lt;&gt;"",IF(Anagrafica!B113&lt;&gt;"",Anagrafica!B113,""),"")</f>
        <v/>
      </c>
      <c r="C26" s="379"/>
      <c r="D26" s="379"/>
      <c r="E26" s="379"/>
      <c r="F26" s="379"/>
      <c r="G26" s="379"/>
      <c r="H26" s="379"/>
      <c r="I26" s="379"/>
      <c r="J26" s="379"/>
      <c r="K26" s="379"/>
      <c r="L26" s="379"/>
      <c r="M26" s="379"/>
      <c r="N26" s="379"/>
      <c r="O26" s="379"/>
      <c r="P26" s="379"/>
      <c r="Q26" s="379"/>
      <c r="R26" s="379"/>
      <c r="S26" s="380"/>
      <c r="T26" s="407" t="str">
        <f t="shared" si="1"/>
        <v/>
      </c>
      <c r="U26" s="408"/>
      <c r="V26" s="408"/>
      <c r="W26" s="408"/>
      <c r="X26" s="404" t="str">
        <f>IF(T26&lt;&gt;"",ROUND(T26/COUNTA(Anagrafica!$B$89:$C$93),3),"")</f>
        <v/>
      </c>
      <c r="Y26" s="405"/>
      <c r="Z26" s="405"/>
      <c r="AA26" s="406"/>
      <c r="AB26" s="404" t="str">
        <f t="shared" si="2"/>
        <v/>
      </c>
      <c r="AC26" s="405"/>
      <c r="AD26" s="405"/>
      <c r="AE26" s="406"/>
      <c r="AF26" s="96"/>
      <c r="AG26" s="96"/>
      <c r="AH26" s="97"/>
      <c r="AI26" s="87" t="str">
        <f t="shared" si="0"/>
        <v/>
      </c>
    </row>
    <row r="27" spans="1:35" x14ac:dyDescent="0.2">
      <c r="A27" s="42"/>
      <c r="B27" s="42"/>
      <c r="C27" s="9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378"/>
      <c r="Q27" s="378"/>
      <c r="R27" s="378"/>
      <c r="S27" s="378"/>
      <c r="T27" s="400"/>
      <c r="U27" s="400"/>
      <c r="V27" s="400"/>
      <c r="W27" s="400"/>
      <c r="X27" s="42"/>
      <c r="Y27" s="42"/>
      <c r="Z27" s="42"/>
      <c r="AA27" s="42"/>
      <c r="AB27" s="26"/>
      <c r="AC27" s="26"/>
      <c r="AD27" s="26"/>
      <c r="AE27" s="26"/>
      <c r="AF27" s="104"/>
      <c r="AG27" s="104"/>
      <c r="AH27" s="103"/>
      <c r="AI27" s="42"/>
    </row>
    <row r="29" spans="1:35" ht="18.75" x14ac:dyDescent="0.3">
      <c r="A29" s="19" t="str">
        <f>IF(Anagrafica!A89&lt;&gt;"",Anagrafica!A89&amp;" - "&amp;Anagrafica!B89,"")</f>
        <v>1 - Commissario 1</v>
      </c>
      <c r="B29" s="20"/>
      <c r="D29" s="1"/>
    </row>
    <row r="30" spans="1:35" s="5" customFormat="1" ht="13.5" customHeight="1" x14ac:dyDescent="0.2">
      <c r="A30" s="4" t="s">
        <v>10</v>
      </c>
      <c r="C30" s="60" t="str">
        <f>$A$13</f>
        <v/>
      </c>
      <c r="E30" s="60" t="str">
        <f>+$A$14</f>
        <v/>
      </c>
      <c r="G30" s="60" t="str">
        <f>+$A$15</f>
        <v/>
      </c>
      <c r="I30" s="60" t="str">
        <f>+$A$16</f>
        <v/>
      </c>
      <c r="K30" s="60" t="str">
        <f>+$A$17</f>
        <v/>
      </c>
      <c r="M30" s="60" t="str">
        <f>+$A$18</f>
        <v/>
      </c>
      <c r="O30" s="60" t="str">
        <f>+$A$19</f>
        <v/>
      </c>
      <c r="Q30" s="60" t="str">
        <f>+$A$20</f>
        <v/>
      </c>
      <c r="S30" s="60" t="str">
        <f>+$A$21</f>
        <v/>
      </c>
      <c r="U30" s="60" t="str">
        <f>+$A$22</f>
        <v/>
      </c>
      <c r="W30" s="60" t="str">
        <f>+$A$23</f>
        <v/>
      </c>
      <c r="Y30" s="60" t="str">
        <f>+$A$24</f>
        <v/>
      </c>
      <c r="AA30" s="60" t="str">
        <f>+$A$25</f>
        <v/>
      </c>
      <c r="AC30" s="60" t="str">
        <f>+$A$26</f>
        <v/>
      </c>
      <c r="AE30" s="26"/>
      <c r="AG30" s="4" t="s">
        <v>10</v>
      </c>
      <c r="AH30" s="5" t="s">
        <v>1</v>
      </c>
      <c r="AI30" s="5" t="s">
        <v>0</v>
      </c>
    </row>
    <row r="31" spans="1:35" ht="13.5" x14ac:dyDescent="0.25">
      <c r="A31" s="59" t="str">
        <f>+$A$12</f>
        <v/>
      </c>
      <c r="B31" s="22"/>
      <c r="C31" s="23"/>
      <c r="D31" s="22"/>
      <c r="E31" s="23"/>
      <c r="F31" s="22"/>
      <c r="G31" s="23"/>
      <c r="H31" s="22"/>
      <c r="I31" s="23"/>
      <c r="J31" s="22"/>
      <c r="K31" s="23"/>
      <c r="L31" s="22"/>
      <c r="M31" s="23"/>
      <c r="N31" s="22"/>
      <c r="O31" s="23"/>
      <c r="P31" s="22"/>
      <c r="Q31" s="23"/>
      <c r="R31" s="22"/>
      <c r="S31" s="23"/>
      <c r="T31" s="22"/>
      <c r="U31" s="23"/>
      <c r="V31" s="22"/>
      <c r="W31" s="23"/>
      <c r="X31" s="22"/>
      <c r="Y31" s="23"/>
      <c r="Z31" s="22"/>
      <c r="AA31" s="23"/>
      <c r="AB31" s="22"/>
      <c r="AC31" s="23"/>
      <c r="AE31" s="29" t="str">
        <f t="shared" ref="AE31:AE44" si="3">IF(OR(A31="",AND(A31&lt;&gt;"",A32="")),"",SUM(B31,D31,F31,H31,J31,L31,N31,P31,R31,T31,V31,X31,Z31,AB31))</f>
        <v/>
      </c>
      <c r="AG31" s="6" t="str">
        <f>+$A$12</f>
        <v/>
      </c>
      <c r="AH31" s="6" t="str">
        <f>IF(A31&lt;&gt;"",AE31,"")</f>
        <v/>
      </c>
      <c r="AI31" s="105" t="str">
        <f>IF(AH31="","",IF(AH31&gt;0,ROUND(AH31/LARGE(AH31:AH45,1),3),0))</f>
        <v/>
      </c>
    </row>
    <row r="32" spans="1:35" ht="13.5" x14ac:dyDescent="0.25">
      <c r="A32" s="59" t="str">
        <f>+$A$13</f>
        <v/>
      </c>
      <c r="B32" s="24"/>
      <c r="C32" s="24"/>
      <c r="D32" s="22"/>
      <c r="E32" s="23"/>
      <c r="F32" s="22"/>
      <c r="G32" s="23"/>
      <c r="H32" s="22"/>
      <c r="I32" s="23"/>
      <c r="J32" s="22"/>
      <c r="K32" s="23"/>
      <c r="L32" s="22"/>
      <c r="M32" s="23"/>
      <c r="N32" s="22"/>
      <c r="O32" s="23"/>
      <c r="P32" s="22"/>
      <c r="Q32" s="23"/>
      <c r="R32" s="22"/>
      <c r="S32" s="23"/>
      <c r="T32" s="22"/>
      <c r="U32" s="23"/>
      <c r="V32" s="22"/>
      <c r="W32" s="23"/>
      <c r="X32" s="22"/>
      <c r="Y32" s="23"/>
      <c r="Z32" s="22"/>
      <c r="AA32" s="23"/>
      <c r="AB32" s="22"/>
      <c r="AC32" s="23"/>
      <c r="AE32" s="29" t="str">
        <f t="shared" si="3"/>
        <v/>
      </c>
      <c r="AG32" s="7" t="str">
        <f>+$A$13</f>
        <v/>
      </c>
      <c r="AH32" s="7" t="str">
        <f>IF(A32&lt;&gt;"",IF(AE32&lt;&gt;"",AE32,0)+IF(C46&lt;&gt;"",C46,0),"")</f>
        <v/>
      </c>
      <c r="AI32" s="106" t="str">
        <f>IF(AH32="","",IF(AH32&gt;0,ROUND(AH32/LARGE(AH31:AH45,1),3),0))</f>
        <v/>
      </c>
    </row>
    <row r="33" spans="1:35" ht="13.5" x14ac:dyDescent="0.25">
      <c r="A33" s="59" t="str">
        <f>+$A$14</f>
        <v/>
      </c>
      <c r="B33" s="24"/>
      <c r="C33" s="24"/>
      <c r="D33" s="24"/>
      <c r="E33" s="24"/>
      <c r="F33" s="22"/>
      <c r="G33" s="23"/>
      <c r="H33" s="22"/>
      <c r="I33" s="23"/>
      <c r="J33" s="22"/>
      <c r="K33" s="23"/>
      <c r="L33" s="22"/>
      <c r="M33" s="23"/>
      <c r="N33" s="22"/>
      <c r="O33" s="23"/>
      <c r="P33" s="22"/>
      <c r="Q33" s="23"/>
      <c r="R33" s="22"/>
      <c r="S33" s="23"/>
      <c r="T33" s="22"/>
      <c r="U33" s="23"/>
      <c r="V33" s="22"/>
      <c r="W33" s="23"/>
      <c r="X33" s="22"/>
      <c r="Y33" s="23"/>
      <c r="Z33" s="22"/>
      <c r="AA33" s="23"/>
      <c r="AB33" s="22"/>
      <c r="AC33" s="23"/>
      <c r="AE33" s="29" t="str">
        <f t="shared" si="3"/>
        <v/>
      </c>
      <c r="AG33" s="7" t="str">
        <f>+$A$14</f>
        <v/>
      </c>
      <c r="AH33" s="7" t="str">
        <f>IF(A33&lt;&gt;"",IF(AE33&lt;&gt;"",AE33,0)+IF(E46&lt;&gt;"",E46,0),"")</f>
        <v/>
      </c>
      <c r="AI33" s="106" t="str">
        <f>IF(AH33="","",IF(AH33&gt;0,ROUND(AH33/LARGE(AH31:AH45,1),3),0))</f>
        <v/>
      </c>
    </row>
    <row r="34" spans="1:35" ht="13.5" x14ac:dyDescent="0.25">
      <c r="A34" s="59" t="str">
        <f>+$A$15</f>
        <v/>
      </c>
      <c r="B34" s="24"/>
      <c r="C34" s="24"/>
      <c r="D34" s="24"/>
      <c r="E34" s="24"/>
      <c r="F34" s="24"/>
      <c r="G34" s="24"/>
      <c r="H34" s="22"/>
      <c r="I34" s="23"/>
      <c r="J34" s="22"/>
      <c r="K34" s="23"/>
      <c r="L34" s="22"/>
      <c r="M34" s="23"/>
      <c r="N34" s="22"/>
      <c r="O34" s="23"/>
      <c r="P34" s="22"/>
      <c r="Q34" s="23"/>
      <c r="R34" s="22"/>
      <c r="S34" s="23"/>
      <c r="T34" s="22"/>
      <c r="U34" s="23"/>
      <c r="V34" s="22"/>
      <c r="W34" s="23"/>
      <c r="X34" s="22"/>
      <c r="Y34" s="23"/>
      <c r="Z34" s="22"/>
      <c r="AA34" s="23"/>
      <c r="AB34" s="22"/>
      <c r="AC34" s="23"/>
      <c r="AE34" s="29" t="str">
        <f t="shared" si="3"/>
        <v/>
      </c>
      <c r="AG34" s="7" t="str">
        <f>+$A$15</f>
        <v/>
      </c>
      <c r="AH34" s="7" t="str">
        <f>IF(A34&lt;&gt;"",IF(AE34&lt;&gt;"",AE34,0)+IF(G46&lt;&gt;"",G46,0),"")</f>
        <v/>
      </c>
      <c r="AI34" s="106" t="str">
        <f>IF(AH34="","",IF(AH34&gt;0,ROUND(AH34/LARGE(AH31:AH45,1),3),0))</f>
        <v/>
      </c>
    </row>
    <row r="35" spans="1:35" ht="13.5" x14ac:dyDescent="0.25">
      <c r="A35" s="59" t="str">
        <f>+$A$16</f>
        <v/>
      </c>
      <c r="B35" s="24"/>
      <c r="C35" s="24"/>
      <c r="D35" s="24"/>
      <c r="E35" s="24"/>
      <c r="F35" s="24"/>
      <c r="G35" s="24"/>
      <c r="H35" s="24"/>
      <c r="I35" s="24"/>
      <c r="J35" s="22"/>
      <c r="K35" s="23"/>
      <c r="L35" s="22"/>
      <c r="M35" s="23"/>
      <c r="N35" s="22"/>
      <c r="O35" s="23"/>
      <c r="P35" s="22"/>
      <c r="Q35" s="23"/>
      <c r="R35" s="22"/>
      <c r="S35" s="23"/>
      <c r="T35" s="22"/>
      <c r="U35" s="23"/>
      <c r="V35" s="22"/>
      <c r="W35" s="23"/>
      <c r="X35" s="22"/>
      <c r="Y35" s="23"/>
      <c r="Z35" s="22"/>
      <c r="AA35" s="23"/>
      <c r="AB35" s="22"/>
      <c r="AC35" s="23"/>
      <c r="AE35" s="29" t="str">
        <f t="shared" si="3"/>
        <v/>
      </c>
      <c r="AG35" s="7" t="str">
        <f>+$A$16</f>
        <v/>
      </c>
      <c r="AH35" s="7" t="str">
        <f>IF(A35&lt;&gt;"",IF(AE35&lt;&gt;"",AE35,0)+IF(I46&lt;&gt;"",I46,0),"")</f>
        <v/>
      </c>
      <c r="AI35" s="106" t="str">
        <f>IF(AH35="","",IF(AH35&gt;0,ROUND(AH35/LARGE(AH31:AH45,1),3),0))</f>
        <v/>
      </c>
    </row>
    <row r="36" spans="1:35" ht="13.5" x14ac:dyDescent="0.25">
      <c r="A36" s="59" t="str">
        <f>+$A$17</f>
        <v/>
      </c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2"/>
      <c r="M36" s="23"/>
      <c r="N36" s="22"/>
      <c r="O36" s="23"/>
      <c r="P36" s="22"/>
      <c r="Q36" s="23"/>
      <c r="R36" s="22"/>
      <c r="S36" s="23"/>
      <c r="T36" s="22"/>
      <c r="U36" s="23"/>
      <c r="V36" s="22"/>
      <c r="W36" s="23"/>
      <c r="X36" s="22"/>
      <c r="Y36" s="23"/>
      <c r="Z36" s="22"/>
      <c r="AA36" s="23"/>
      <c r="AB36" s="22"/>
      <c r="AC36" s="23"/>
      <c r="AE36" s="29" t="str">
        <f t="shared" si="3"/>
        <v/>
      </c>
      <c r="AG36" s="7" t="str">
        <f>+$A$17</f>
        <v/>
      </c>
      <c r="AH36" s="7" t="str">
        <f>IF(A36&lt;&gt;"",IF(AE36&lt;&gt;"",AE36,0)+IF(K46&lt;&gt;"",K46,0),"")</f>
        <v/>
      </c>
      <c r="AI36" s="106" t="str">
        <f>IF(AH36="","",IF(AH36&gt;0,ROUND(AH36/LARGE(AH31:AH45,1),3),0))</f>
        <v/>
      </c>
    </row>
    <row r="37" spans="1:35" ht="13.5" x14ac:dyDescent="0.25">
      <c r="A37" s="59" t="str">
        <f>+$A$18</f>
        <v/>
      </c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2"/>
      <c r="O37" s="23"/>
      <c r="P37" s="22"/>
      <c r="Q37" s="23"/>
      <c r="R37" s="22"/>
      <c r="S37" s="23"/>
      <c r="T37" s="22"/>
      <c r="U37" s="23"/>
      <c r="V37" s="22"/>
      <c r="W37" s="23"/>
      <c r="X37" s="22"/>
      <c r="Y37" s="23"/>
      <c r="Z37" s="22"/>
      <c r="AA37" s="23"/>
      <c r="AB37" s="22"/>
      <c r="AC37" s="23"/>
      <c r="AE37" s="29" t="str">
        <f t="shared" si="3"/>
        <v/>
      </c>
      <c r="AG37" s="7" t="str">
        <f>+$A$18</f>
        <v/>
      </c>
      <c r="AH37" s="7" t="str">
        <f>IF(A37&lt;&gt;"",IF(AE37&lt;&gt;"",AE37,0)+IF(M46&lt;&gt;"",M46,0),"")</f>
        <v/>
      </c>
      <c r="AI37" s="106" t="str">
        <f>IF(AH37="","",IF(AH37&gt;0,ROUND(AH37/LARGE(AH31:AH45,1),3),0))</f>
        <v/>
      </c>
    </row>
    <row r="38" spans="1:35" ht="13.5" x14ac:dyDescent="0.25">
      <c r="A38" s="59" t="str">
        <f>+$A$19</f>
        <v/>
      </c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2"/>
      <c r="Q38" s="23"/>
      <c r="R38" s="22"/>
      <c r="S38" s="23"/>
      <c r="T38" s="22"/>
      <c r="U38" s="23"/>
      <c r="V38" s="22"/>
      <c r="W38" s="23"/>
      <c r="X38" s="22"/>
      <c r="Y38" s="23"/>
      <c r="Z38" s="22"/>
      <c r="AA38" s="23"/>
      <c r="AB38" s="22"/>
      <c r="AC38" s="23"/>
      <c r="AE38" s="29" t="str">
        <f t="shared" si="3"/>
        <v/>
      </c>
      <c r="AG38" s="7" t="str">
        <f>+$A$19</f>
        <v/>
      </c>
      <c r="AH38" s="7" t="str">
        <f>IF(A38&lt;&gt;"",IF(AE38&lt;&gt;"",AE38,0)+IF(O46&lt;&gt;"",O46,0),"")</f>
        <v/>
      </c>
      <c r="AI38" s="106" t="str">
        <f>IF(AH38="","",IF(AH38&gt;0,ROUND(AH38/LARGE(AH31:AH45,1),3),0))</f>
        <v/>
      </c>
    </row>
    <row r="39" spans="1:35" ht="13.5" x14ac:dyDescent="0.25">
      <c r="A39" s="59" t="str">
        <f>+$A$20</f>
        <v/>
      </c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2"/>
      <c r="S39" s="23"/>
      <c r="T39" s="22"/>
      <c r="U39" s="23"/>
      <c r="V39" s="22"/>
      <c r="W39" s="23"/>
      <c r="X39" s="22"/>
      <c r="Y39" s="23"/>
      <c r="Z39" s="22"/>
      <c r="AA39" s="23"/>
      <c r="AB39" s="22"/>
      <c r="AC39" s="23"/>
      <c r="AE39" s="29" t="str">
        <f t="shared" si="3"/>
        <v/>
      </c>
      <c r="AG39" s="7" t="str">
        <f>+$A$20</f>
        <v/>
      </c>
      <c r="AH39" s="7" t="str">
        <f>IF(A39&lt;&gt;"",IF(AE39&lt;&gt;"",AE39,0)+IF(Q46&lt;&gt;"",Q46,0),"")</f>
        <v/>
      </c>
      <c r="AI39" s="106" t="str">
        <f>IF(AH39="","",IF(AH39&gt;0,ROUND(AH39/LARGE(AH31:AH45,1),3),0))</f>
        <v/>
      </c>
    </row>
    <row r="40" spans="1:35" ht="13.5" x14ac:dyDescent="0.25">
      <c r="A40" s="59" t="str">
        <f>+$A$21</f>
        <v/>
      </c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2"/>
      <c r="U40" s="23"/>
      <c r="V40" s="22"/>
      <c r="W40" s="23"/>
      <c r="X40" s="22"/>
      <c r="Y40" s="23"/>
      <c r="Z40" s="22"/>
      <c r="AA40" s="23"/>
      <c r="AB40" s="22"/>
      <c r="AC40" s="23"/>
      <c r="AE40" s="29" t="str">
        <f t="shared" si="3"/>
        <v/>
      </c>
      <c r="AG40" s="7" t="str">
        <f>+$A$21</f>
        <v/>
      </c>
      <c r="AH40" s="7" t="str">
        <f>IF(A40&lt;&gt;"",IF(AE40&lt;&gt;"",AE40,0)+IF(S46&lt;&gt;"",S46,0),"")</f>
        <v/>
      </c>
      <c r="AI40" s="106" t="str">
        <f>IF(AH40="","",IF(AH40&gt;0,ROUND(AH40/LARGE(AH31:AH45,1),3),0))</f>
        <v/>
      </c>
    </row>
    <row r="41" spans="1:35" ht="13.5" x14ac:dyDescent="0.25">
      <c r="A41" s="59" t="str">
        <f>+$A$22</f>
        <v/>
      </c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2"/>
      <c r="W41" s="23"/>
      <c r="X41" s="22"/>
      <c r="Y41" s="23"/>
      <c r="Z41" s="22"/>
      <c r="AA41" s="23"/>
      <c r="AB41" s="22"/>
      <c r="AC41" s="23"/>
      <c r="AE41" s="29" t="str">
        <f t="shared" si="3"/>
        <v/>
      </c>
      <c r="AG41" s="7" t="str">
        <f>+$A$22</f>
        <v/>
      </c>
      <c r="AH41" s="7" t="str">
        <f>IF(A41&lt;&gt;"",IF(AE41&lt;&gt;"",AE41,0)+IF(U46&lt;&gt;"",U46,0),"")</f>
        <v/>
      </c>
      <c r="AI41" s="106" t="str">
        <f>IF(AH41="","",IF(AH41&gt;0,ROUND(AH41/LARGE(AH31:AH45,1),3),0))</f>
        <v/>
      </c>
    </row>
    <row r="42" spans="1:35" ht="13.5" x14ac:dyDescent="0.25">
      <c r="A42" s="59" t="str">
        <f>+$A$23</f>
        <v/>
      </c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2"/>
      <c r="Y42" s="23"/>
      <c r="Z42" s="22"/>
      <c r="AA42" s="23"/>
      <c r="AB42" s="22"/>
      <c r="AC42" s="23"/>
      <c r="AE42" s="29" t="str">
        <f t="shared" si="3"/>
        <v/>
      </c>
      <c r="AG42" s="7" t="str">
        <f>+$A$23</f>
        <v/>
      </c>
      <c r="AH42" s="7" t="str">
        <f>IF(A42&lt;&gt;"",IF(AE42&lt;&gt;"",AE42,0)+IF(W46&lt;&gt;"",W46,0),"")</f>
        <v/>
      </c>
      <c r="AI42" s="106" t="str">
        <f>IF(AH42="","",IF(AH42&gt;0,ROUND(AH42/LARGE(AH31:AH45,1),3),0))</f>
        <v/>
      </c>
    </row>
    <row r="43" spans="1:35" ht="13.5" x14ac:dyDescent="0.25">
      <c r="A43" s="59" t="str">
        <f>+$A$24</f>
        <v/>
      </c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2"/>
      <c r="AA43" s="23"/>
      <c r="AB43" s="22"/>
      <c r="AC43" s="23"/>
      <c r="AE43" s="29" t="str">
        <f t="shared" si="3"/>
        <v/>
      </c>
      <c r="AG43" s="7" t="str">
        <f>+$A$24</f>
        <v/>
      </c>
      <c r="AH43" s="7" t="str">
        <f>IF(A43&lt;&gt;"",IF(AE43&lt;&gt;"",AE43,0)+IF(Y46&lt;&gt;"",Y46,0),"")</f>
        <v/>
      </c>
      <c r="AI43" s="106" t="str">
        <f>IF(AH43="","",IF(AH43&gt;0,ROUND(AH43/LARGE(AH31:AH45,1),3),0))</f>
        <v/>
      </c>
    </row>
    <row r="44" spans="1:35" ht="13.5" x14ac:dyDescent="0.25">
      <c r="A44" s="59" t="str">
        <f>+$A$25</f>
        <v/>
      </c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2"/>
      <c r="AC44" s="23"/>
      <c r="AE44" s="29" t="str">
        <f t="shared" si="3"/>
        <v/>
      </c>
      <c r="AG44" s="7" t="str">
        <f>+$A$25</f>
        <v/>
      </c>
      <c r="AH44" s="7" t="str">
        <f>IF(A44&lt;&gt;"",IF(AE44&lt;&gt;"",AE44,0)+IF(AA46&lt;&gt;"",AA46,0),"")</f>
        <v/>
      </c>
      <c r="AI44" s="106" t="str">
        <f>IF(AH44="","",IF(AH44&gt;0,ROUND(AH44/LARGE(AH31:AH45,1),3),0))</f>
        <v/>
      </c>
    </row>
    <row r="45" spans="1:35" x14ac:dyDescent="0.2">
      <c r="A45" s="59" t="str">
        <f>+$A$26</f>
        <v/>
      </c>
      <c r="C45" s="3"/>
      <c r="AE45" s="26"/>
      <c r="AG45" s="40" t="str">
        <f>+$A$26</f>
        <v/>
      </c>
      <c r="AH45" s="40" t="str">
        <f>IF(A45&lt;&gt;"",IF(AE45&lt;&gt;"",AE45,0)+IF(AC46&lt;&gt;"",AC46,0),"")</f>
        <v/>
      </c>
      <c r="AI45" s="107" t="str">
        <f>IF(AH45="","",IF(AH45&gt;0,ROUND(AH45/LARGE(AH31:AH45,1),3),0))</f>
        <v/>
      </c>
    </row>
    <row r="46" spans="1:35" s="26" customFormat="1" x14ac:dyDescent="0.2">
      <c r="C46" s="27" t="str">
        <f>IF(C30="","",SUM(C31:C44))</f>
        <v/>
      </c>
      <c r="E46" s="27" t="str">
        <f>IF(E30="","",SUM(E31:E44))</f>
        <v/>
      </c>
      <c r="G46" s="27" t="str">
        <f>IF(G30="","",SUM(G31:G44))</f>
        <v/>
      </c>
      <c r="I46" s="27" t="str">
        <f>IF(I30="","",SUM(I31:I44))</f>
        <v/>
      </c>
      <c r="K46" s="27" t="str">
        <f>IF(K30="","",SUM(K31:K44))</f>
        <v/>
      </c>
      <c r="M46" s="27" t="str">
        <f>IF(M30="","",SUM(M31:M44))</f>
        <v/>
      </c>
      <c r="O46" s="27" t="str">
        <f>IF(O30="","",SUM(O31:O44))</f>
        <v/>
      </c>
      <c r="Q46" s="27" t="str">
        <f>IF(Q30="","",SUM(Q31:Q44))</f>
        <v/>
      </c>
      <c r="S46" s="27" t="str">
        <f>IF(S30="","",SUM(S31:S44))</f>
        <v/>
      </c>
      <c r="U46" s="27" t="str">
        <f>IF(U30="","",SUM(U31:U44))</f>
        <v/>
      </c>
      <c r="W46" s="27" t="str">
        <f>IF(W30="","",SUM(W31:W44))</f>
        <v/>
      </c>
      <c r="X46" s="27"/>
      <c r="Y46" s="27" t="str">
        <f>IF(Y30="","",SUM(Y31:Y44))</f>
        <v/>
      </c>
      <c r="AA46" s="27" t="str">
        <f>IF(AA30="","",SUM(AA31:AA44))</f>
        <v/>
      </c>
      <c r="AC46" s="27" t="str">
        <f>IF(AC30="","",SUM(AC31:AC44))</f>
        <v/>
      </c>
      <c r="AG46" s="41"/>
      <c r="AH46" s="93"/>
      <c r="AI46" s="41"/>
    </row>
    <row r="47" spans="1:35" ht="24" customHeight="1" x14ac:dyDescent="0.2">
      <c r="AC47" s="8" t="str">
        <f>"Firma ("&amp;Anagrafica!B89&amp;")"</f>
        <v>Firma (Commissario 1)</v>
      </c>
      <c r="AE47" s="88"/>
      <c r="AF47" s="88"/>
      <c r="AG47" s="89"/>
      <c r="AH47" s="88"/>
      <c r="AI47" s="88"/>
    </row>
    <row r="48" spans="1:35" ht="18.75" x14ac:dyDescent="0.3">
      <c r="A48" s="19" t="str">
        <f>IF(Anagrafica!A90&lt;&gt;"",Anagrafica!A90&amp;" - "&amp;Anagrafica!B90,"")</f>
        <v>2 - Commissario 2</v>
      </c>
      <c r="B48" s="20"/>
      <c r="D48" s="1"/>
      <c r="AE48" s="90"/>
      <c r="AF48" s="90"/>
      <c r="AG48" s="91"/>
      <c r="AH48" s="90"/>
      <c r="AI48" s="90"/>
    </row>
    <row r="49" spans="1:35" s="5" customFormat="1" ht="13.5" customHeight="1" x14ac:dyDescent="0.2">
      <c r="A49" s="4" t="s">
        <v>10</v>
      </c>
      <c r="C49" s="60" t="str">
        <f>$A$13</f>
        <v/>
      </c>
      <c r="E49" s="60" t="str">
        <f>+$A$14</f>
        <v/>
      </c>
      <c r="G49" s="60" t="str">
        <f>+$A$15</f>
        <v/>
      </c>
      <c r="I49" s="60" t="str">
        <f>+$A$16</f>
        <v/>
      </c>
      <c r="K49" s="60" t="str">
        <f>+$A$17</f>
        <v/>
      </c>
      <c r="M49" s="60" t="str">
        <f>+$A$18</f>
        <v/>
      </c>
      <c r="O49" s="60" t="str">
        <f>+$A$19</f>
        <v/>
      </c>
      <c r="Q49" s="60" t="str">
        <f>+$A$20</f>
        <v/>
      </c>
      <c r="S49" s="60" t="str">
        <f>+$A$21</f>
        <v/>
      </c>
      <c r="U49" s="60" t="str">
        <f>+$A$22</f>
        <v/>
      </c>
      <c r="W49" s="60" t="str">
        <f>+$A$23</f>
        <v/>
      </c>
      <c r="Y49" s="60" t="str">
        <f>+$A$24</f>
        <v/>
      </c>
      <c r="AA49" s="60" t="str">
        <f>+$A$25</f>
        <v/>
      </c>
      <c r="AC49" s="60" t="str">
        <f>+$A$26</f>
        <v/>
      </c>
      <c r="AE49" s="26"/>
      <c r="AG49" s="4" t="s">
        <v>10</v>
      </c>
      <c r="AH49" s="5" t="s">
        <v>1</v>
      </c>
      <c r="AI49" s="5" t="s">
        <v>0</v>
      </c>
    </row>
    <row r="50" spans="1:35" ht="13.5" x14ac:dyDescent="0.25">
      <c r="A50" s="59" t="str">
        <f>+$A$12</f>
        <v/>
      </c>
      <c r="B50" s="22"/>
      <c r="C50" s="23"/>
      <c r="D50" s="22"/>
      <c r="E50" s="23"/>
      <c r="F50" s="22"/>
      <c r="G50" s="23"/>
      <c r="H50" s="22"/>
      <c r="I50" s="23"/>
      <c r="J50" s="22"/>
      <c r="K50" s="23"/>
      <c r="L50" s="22"/>
      <c r="M50" s="23"/>
      <c r="N50" s="22"/>
      <c r="O50" s="23"/>
      <c r="P50" s="22"/>
      <c r="Q50" s="23"/>
      <c r="R50" s="22"/>
      <c r="S50" s="23"/>
      <c r="T50" s="22"/>
      <c r="U50" s="23"/>
      <c r="V50" s="22"/>
      <c r="W50" s="23"/>
      <c r="X50" s="22"/>
      <c r="Y50" s="23"/>
      <c r="Z50" s="22"/>
      <c r="AA50" s="23"/>
      <c r="AB50" s="22"/>
      <c r="AC50" s="23"/>
      <c r="AE50" s="29" t="str">
        <f t="shared" ref="AE50:AE63" si="4">IF(OR(A50="",AND(A50&lt;&gt;"",A51="")),"",SUM(B50,D50,F50,H50,J50,L50,N50,P50,R50,T50,V50,X50,Z50,AB50))</f>
        <v/>
      </c>
      <c r="AG50" s="6" t="str">
        <f>+$A$12</f>
        <v/>
      </c>
      <c r="AH50" s="6" t="str">
        <f>IF(A50&lt;&gt;"",AE50,"")</f>
        <v/>
      </c>
      <c r="AI50" s="105" t="str">
        <f>IF(AH50="","",IF(AH50&gt;0,ROUND(AH50/LARGE(AH50:AH64,1),3),0))</f>
        <v/>
      </c>
    </row>
    <row r="51" spans="1:35" ht="13.5" x14ac:dyDescent="0.25">
      <c r="A51" s="59" t="str">
        <f>+$A$13</f>
        <v/>
      </c>
      <c r="B51" s="24"/>
      <c r="C51" s="24"/>
      <c r="D51" s="22"/>
      <c r="E51" s="23"/>
      <c r="F51" s="22"/>
      <c r="G51" s="23"/>
      <c r="H51" s="22"/>
      <c r="I51" s="23"/>
      <c r="J51" s="22"/>
      <c r="K51" s="23"/>
      <c r="L51" s="22"/>
      <c r="M51" s="23"/>
      <c r="N51" s="22"/>
      <c r="O51" s="23"/>
      <c r="P51" s="22"/>
      <c r="Q51" s="23"/>
      <c r="R51" s="22"/>
      <c r="S51" s="23"/>
      <c r="T51" s="22"/>
      <c r="U51" s="23"/>
      <c r="V51" s="22"/>
      <c r="W51" s="23"/>
      <c r="X51" s="22"/>
      <c r="Y51" s="23"/>
      <c r="Z51" s="22"/>
      <c r="AA51" s="23"/>
      <c r="AB51" s="22"/>
      <c r="AC51" s="23"/>
      <c r="AE51" s="29" t="str">
        <f t="shared" si="4"/>
        <v/>
      </c>
      <c r="AG51" s="7" t="str">
        <f>+$A$13</f>
        <v/>
      </c>
      <c r="AH51" s="7" t="str">
        <f>IF(A51&lt;&gt;"",IF(AE51&lt;&gt;"",AE51,0)+IF(C65&lt;&gt;"",C65,0),"")</f>
        <v/>
      </c>
      <c r="AI51" s="106" t="str">
        <f>IF(AH51="","",IF(AH51&gt;0,ROUND(AH51/LARGE(AH50:AH64,1),3),0))</f>
        <v/>
      </c>
    </row>
    <row r="52" spans="1:35" ht="13.5" x14ac:dyDescent="0.25">
      <c r="A52" s="59" t="str">
        <f>+$A$14</f>
        <v/>
      </c>
      <c r="B52" s="24"/>
      <c r="C52" s="24"/>
      <c r="D52" s="24"/>
      <c r="E52" s="24"/>
      <c r="F52" s="22"/>
      <c r="G52" s="23"/>
      <c r="H52" s="22"/>
      <c r="I52" s="23"/>
      <c r="J52" s="22"/>
      <c r="K52" s="23"/>
      <c r="L52" s="22"/>
      <c r="M52" s="23"/>
      <c r="N52" s="22"/>
      <c r="O52" s="23"/>
      <c r="P52" s="22"/>
      <c r="Q52" s="23"/>
      <c r="R52" s="22"/>
      <c r="S52" s="23"/>
      <c r="T52" s="22"/>
      <c r="U52" s="23"/>
      <c r="V52" s="22"/>
      <c r="W52" s="23"/>
      <c r="X52" s="22"/>
      <c r="Y52" s="23"/>
      <c r="Z52" s="22"/>
      <c r="AA52" s="23"/>
      <c r="AB52" s="22"/>
      <c r="AC52" s="23"/>
      <c r="AE52" s="29" t="str">
        <f t="shared" si="4"/>
        <v/>
      </c>
      <c r="AG52" s="7" t="str">
        <f>+$A$14</f>
        <v/>
      </c>
      <c r="AH52" s="7" t="str">
        <f>IF(A52&lt;&gt;"",IF(AE52&lt;&gt;"",AE52,0)+IF(E65&lt;&gt;"",E65,0),"")</f>
        <v/>
      </c>
      <c r="AI52" s="106" t="str">
        <f>IF(AH52="","",IF(AH52&gt;0,ROUND(AH52/LARGE(AH50:AH64,1),3),0))</f>
        <v/>
      </c>
    </row>
    <row r="53" spans="1:35" ht="13.5" x14ac:dyDescent="0.25">
      <c r="A53" s="59" t="str">
        <f>+$A$15</f>
        <v/>
      </c>
      <c r="B53" s="24"/>
      <c r="C53" s="24"/>
      <c r="D53" s="24"/>
      <c r="E53" s="24"/>
      <c r="F53" s="24"/>
      <c r="G53" s="24"/>
      <c r="H53" s="22"/>
      <c r="I53" s="23"/>
      <c r="J53" s="22"/>
      <c r="K53" s="23"/>
      <c r="L53" s="22"/>
      <c r="M53" s="23"/>
      <c r="N53" s="22"/>
      <c r="O53" s="23"/>
      <c r="P53" s="22"/>
      <c r="Q53" s="23"/>
      <c r="R53" s="22"/>
      <c r="S53" s="23"/>
      <c r="T53" s="22"/>
      <c r="U53" s="23"/>
      <c r="V53" s="22"/>
      <c r="W53" s="23"/>
      <c r="X53" s="22"/>
      <c r="Y53" s="23"/>
      <c r="Z53" s="22"/>
      <c r="AA53" s="23"/>
      <c r="AB53" s="22"/>
      <c r="AC53" s="23"/>
      <c r="AE53" s="29" t="str">
        <f t="shared" si="4"/>
        <v/>
      </c>
      <c r="AG53" s="7" t="str">
        <f>+$A$15</f>
        <v/>
      </c>
      <c r="AH53" s="7" t="str">
        <f>IF(A53&lt;&gt;"",IF(AE53&lt;&gt;"",AE53,0)+IF(G65&lt;&gt;"",G65,0),"")</f>
        <v/>
      </c>
      <c r="AI53" s="106" t="str">
        <f>IF(AH53="","",IF(AH53&gt;0,ROUND(AH53/LARGE(AH50:AH64,1),3),0))</f>
        <v/>
      </c>
    </row>
    <row r="54" spans="1:35" ht="13.5" x14ac:dyDescent="0.25">
      <c r="A54" s="59" t="str">
        <f>+$A$16</f>
        <v/>
      </c>
      <c r="B54" s="24"/>
      <c r="C54" s="24"/>
      <c r="D54" s="24"/>
      <c r="E54" s="24"/>
      <c r="F54" s="24"/>
      <c r="G54" s="24"/>
      <c r="H54" s="24"/>
      <c r="I54" s="24"/>
      <c r="J54" s="22"/>
      <c r="K54" s="23"/>
      <c r="L54" s="22"/>
      <c r="M54" s="23"/>
      <c r="N54" s="22"/>
      <c r="O54" s="23"/>
      <c r="P54" s="22"/>
      <c r="Q54" s="23"/>
      <c r="R54" s="22"/>
      <c r="S54" s="23"/>
      <c r="T54" s="22"/>
      <c r="U54" s="23"/>
      <c r="V54" s="22"/>
      <c r="W54" s="23"/>
      <c r="X54" s="22"/>
      <c r="Y54" s="23"/>
      <c r="Z54" s="22"/>
      <c r="AA54" s="23"/>
      <c r="AB54" s="22"/>
      <c r="AC54" s="23"/>
      <c r="AE54" s="29" t="str">
        <f t="shared" si="4"/>
        <v/>
      </c>
      <c r="AG54" s="7" t="str">
        <f>+$A$16</f>
        <v/>
      </c>
      <c r="AH54" s="7" t="str">
        <f>IF(A54&lt;&gt;"",IF(AE54&lt;&gt;"",AE54,0)+IF(I65&lt;&gt;"",I65,0),"")</f>
        <v/>
      </c>
      <c r="AI54" s="106" t="str">
        <f>IF(AH54="","",IF(AH54&gt;0,ROUND(AH54/LARGE(AH50:AH64,1),3),0))</f>
        <v/>
      </c>
    </row>
    <row r="55" spans="1:35" ht="13.5" x14ac:dyDescent="0.25">
      <c r="A55" s="59" t="str">
        <f>+$A$17</f>
        <v/>
      </c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2"/>
      <c r="M55" s="23"/>
      <c r="N55" s="22"/>
      <c r="O55" s="23"/>
      <c r="P55" s="22"/>
      <c r="Q55" s="23"/>
      <c r="R55" s="22"/>
      <c r="S55" s="23"/>
      <c r="T55" s="22"/>
      <c r="U55" s="23"/>
      <c r="V55" s="22"/>
      <c r="W55" s="23"/>
      <c r="X55" s="22"/>
      <c r="Y55" s="23"/>
      <c r="Z55" s="22"/>
      <c r="AA55" s="23"/>
      <c r="AB55" s="22"/>
      <c r="AC55" s="23"/>
      <c r="AE55" s="29" t="str">
        <f t="shared" si="4"/>
        <v/>
      </c>
      <c r="AG55" s="7" t="str">
        <f>+$A$17</f>
        <v/>
      </c>
      <c r="AH55" s="7" t="str">
        <f>IF(A55&lt;&gt;"",IF(AE55&lt;&gt;"",AE55,0)+IF(K65&lt;&gt;"",K65,0),"")</f>
        <v/>
      </c>
      <c r="AI55" s="106" t="str">
        <f>IF(AH55="","",IF(AH55&gt;0,ROUND(AH55/LARGE(AH50:AH64,1),3),0))</f>
        <v/>
      </c>
    </row>
    <row r="56" spans="1:35" ht="13.5" x14ac:dyDescent="0.25">
      <c r="A56" s="59" t="str">
        <f>+$A$18</f>
        <v/>
      </c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2"/>
      <c r="O56" s="23"/>
      <c r="P56" s="22"/>
      <c r="Q56" s="23"/>
      <c r="R56" s="22"/>
      <c r="S56" s="23"/>
      <c r="T56" s="22"/>
      <c r="U56" s="23"/>
      <c r="V56" s="22"/>
      <c r="W56" s="23"/>
      <c r="X56" s="22"/>
      <c r="Y56" s="23"/>
      <c r="Z56" s="22"/>
      <c r="AA56" s="23"/>
      <c r="AB56" s="22"/>
      <c r="AC56" s="23"/>
      <c r="AE56" s="29" t="str">
        <f t="shared" si="4"/>
        <v/>
      </c>
      <c r="AG56" s="7" t="str">
        <f>+$A$18</f>
        <v/>
      </c>
      <c r="AH56" s="7" t="str">
        <f>IF(A56&lt;&gt;"",IF(AE56&lt;&gt;"",AE56,0)+IF(M65&lt;&gt;"",M65,0),"")</f>
        <v/>
      </c>
      <c r="AI56" s="106" t="str">
        <f>IF(AH56="","",IF(AH56&gt;0,ROUND(AH56/LARGE(AH50:AH64,1),3),0))</f>
        <v/>
      </c>
    </row>
    <row r="57" spans="1:35" ht="13.5" x14ac:dyDescent="0.25">
      <c r="A57" s="59" t="str">
        <f>+$A$19</f>
        <v/>
      </c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2"/>
      <c r="Q57" s="23"/>
      <c r="R57" s="22"/>
      <c r="S57" s="23"/>
      <c r="T57" s="22"/>
      <c r="U57" s="23"/>
      <c r="V57" s="22"/>
      <c r="W57" s="23"/>
      <c r="X57" s="22"/>
      <c r="Y57" s="23"/>
      <c r="Z57" s="22"/>
      <c r="AA57" s="23"/>
      <c r="AB57" s="22"/>
      <c r="AC57" s="23"/>
      <c r="AE57" s="29" t="str">
        <f t="shared" si="4"/>
        <v/>
      </c>
      <c r="AG57" s="7" t="str">
        <f>+$A$19</f>
        <v/>
      </c>
      <c r="AH57" s="7" t="str">
        <f>IF(A57&lt;&gt;"",IF(AE57&lt;&gt;"",AE57,0)+IF(O65&lt;&gt;"",O65,0),"")</f>
        <v/>
      </c>
      <c r="AI57" s="106" t="str">
        <f>IF(AH57="","",IF(AH57&gt;0,ROUND(AH57/LARGE(AH50:AH64,1),3),0))</f>
        <v/>
      </c>
    </row>
    <row r="58" spans="1:35" ht="13.5" x14ac:dyDescent="0.25">
      <c r="A58" s="59" t="str">
        <f>+$A$20</f>
        <v/>
      </c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2"/>
      <c r="S58" s="23"/>
      <c r="T58" s="22"/>
      <c r="U58" s="23"/>
      <c r="V58" s="22"/>
      <c r="W58" s="23"/>
      <c r="X58" s="22"/>
      <c r="Y58" s="23"/>
      <c r="Z58" s="22"/>
      <c r="AA58" s="23"/>
      <c r="AB58" s="22"/>
      <c r="AC58" s="23"/>
      <c r="AE58" s="29" t="str">
        <f t="shared" si="4"/>
        <v/>
      </c>
      <c r="AG58" s="7" t="str">
        <f>+$A$20</f>
        <v/>
      </c>
      <c r="AH58" s="7" t="str">
        <f>IF(A58&lt;&gt;"",IF(AE58&lt;&gt;"",AE58,0)+IF(Q65&lt;&gt;"",Q65,0),"")</f>
        <v/>
      </c>
      <c r="AI58" s="106" t="str">
        <f>IF(AH58="","",IF(AH58&gt;0,ROUND(AH58/LARGE(AH50:AH64,1),3),0))</f>
        <v/>
      </c>
    </row>
    <row r="59" spans="1:35" ht="13.5" x14ac:dyDescent="0.25">
      <c r="A59" s="59" t="str">
        <f>+$A$21</f>
        <v/>
      </c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2"/>
      <c r="U59" s="23"/>
      <c r="V59" s="22"/>
      <c r="W59" s="23"/>
      <c r="X59" s="22"/>
      <c r="Y59" s="23"/>
      <c r="Z59" s="22"/>
      <c r="AA59" s="23"/>
      <c r="AB59" s="22"/>
      <c r="AC59" s="23"/>
      <c r="AE59" s="29" t="str">
        <f t="shared" si="4"/>
        <v/>
      </c>
      <c r="AG59" s="7" t="str">
        <f>+$A$21</f>
        <v/>
      </c>
      <c r="AH59" s="7" t="str">
        <f>IF(A59&lt;&gt;"",IF(AE59&lt;&gt;"",AE59,0)+IF(S65&lt;&gt;"",S65,0),"")</f>
        <v/>
      </c>
      <c r="AI59" s="106" t="str">
        <f>IF(AH59="","",IF(AH59&gt;0,ROUND(AH59/LARGE(AH50:AH64,1),3),0))</f>
        <v/>
      </c>
    </row>
    <row r="60" spans="1:35" ht="13.5" x14ac:dyDescent="0.25">
      <c r="A60" s="59" t="str">
        <f>+$A$22</f>
        <v/>
      </c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2"/>
      <c r="W60" s="23"/>
      <c r="X60" s="22"/>
      <c r="Y60" s="23"/>
      <c r="Z60" s="22"/>
      <c r="AA60" s="23"/>
      <c r="AB60" s="22"/>
      <c r="AC60" s="23"/>
      <c r="AE60" s="29" t="str">
        <f t="shared" si="4"/>
        <v/>
      </c>
      <c r="AG60" s="7" t="str">
        <f>+$A$22</f>
        <v/>
      </c>
      <c r="AH60" s="7" t="str">
        <f>IF(A60&lt;&gt;"",IF(AE60&lt;&gt;"",AE60,0)+IF(U65&lt;&gt;"",U65,0),"")</f>
        <v/>
      </c>
      <c r="AI60" s="106" t="str">
        <f>IF(AH60="","",IF(AH60&gt;0,ROUND(AH60/LARGE(AH50:AH64,1),3),0))</f>
        <v/>
      </c>
    </row>
    <row r="61" spans="1:35" ht="13.5" x14ac:dyDescent="0.25">
      <c r="A61" s="59" t="str">
        <f>+$A$23</f>
        <v/>
      </c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2"/>
      <c r="Y61" s="23"/>
      <c r="Z61" s="22"/>
      <c r="AA61" s="23"/>
      <c r="AB61" s="22"/>
      <c r="AC61" s="23"/>
      <c r="AE61" s="29" t="str">
        <f t="shared" si="4"/>
        <v/>
      </c>
      <c r="AG61" s="7" t="str">
        <f>+$A$23</f>
        <v/>
      </c>
      <c r="AH61" s="7" t="str">
        <f>IF(A61&lt;&gt;"",IF(AE61&lt;&gt;"",AE61,0)+IF(W65&lt;&gt;"",W65,0),"")</f>
        <v/>
      </c>
      <c r="AI61" s="106" t="str">
        <f>IF(AH61="","",IF(AH61&gt;0,ROUND(AH61/LARGE(AH50:AH64,1),3),0))</f>
        <v/>
      </c>
    </row>
    <row r="62" spans="1:35" ht="13.5" x14ac:dyDescent="0.25">
      <c r="A62" s="59" t="str">
        <f>+$A$24</f>
        <v/>
      </c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2"/>
      <c r="AA62" s="23"/>
      <c r="AB62" s="22"/>
      <c r="AC62" s="23"/>
      <c r="AE62" s="29" t="str">
        <f t="shared" si="4"/>
        <v/>
      </c>
      <c r="AG62" s="7" t="str">
        <f>+$A$24</f>
        <v/>
      </c>
      <c r="AH62" s="7" t="str">
        <f>IF(A62&lt;&gt;"",IF(AE62&lt;&gt;"",AE62,0)+IF(Y65&lt;&gt;"",Y65,0),"")</f>
        <v/>
      </c>
      <c r="AI62" s="106" t="str">
        <f>IF(AH62="","",IF(AH62&gt;0,ROUND(AH62/LARGE(AH50:AH64,1),3),0))</f>
        <v/>
      </c>
    </row>
    <row r="63" spans="1:35" ht="13.5" x14ac:dyDescent="0.25">
      <c r="A63" s="59" t="str">
        <f>+$A$25</f>
        <v/>
      </c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2"/>
      <c r="AC63" s="23"/>
      <c r="AE63" s="29" t="str">
        <f t="shared" si="4"/>
        <v/>
      </c>
      <c r="AG63" s="7" t="str">
        <f>+$A$25</f>
        <v/>
      </c>
      <c r="AH63" s="7" t="str">
        <f>IF(A63&lt;&gt;"",IF(AE63&lt;&gt;"",AE63,0)+IF(AA65&lt;&gt;"",AA65,0),"")</f>
        <v/>
      </c>
      <c r="AI63" s="106" t="str">
        <f>IF(AH63="","",IF(AH63&gt;0,ROUND(AH63/LARGE(AH50:AH64,1),3),0))</f>
        <v/>
      </c>
    </row>
    <row r="64" spans="1:35" x14ac:dyDescent="0.2">
      <c r="A64" s="59" t="str">
        <f>+$A$26</f>
        <v/>
      </c>
      <c r="C64" s="3"/>
      <c r="AE64" s="26"/>
      <c r="AG64" s="40" t="str">
        <f>+$A$26</f>
        <v/>
      </c>
      <c r="AH64" s="40" t="str">
        <f>IF(A64&lt;&gt;"",IF(AE64&lt;&gt;"",AE64,0)+IF(AC65&lt;&gt;"",AC65,0),"")</f>
        <v/>
      </c>
      <c r="AI64" s="107" t="str">
        <f>IF(AH64="","",IF(AH64&gt;0,ROUND(AH64/LARGE(AH50:AH64,1),3),0))</f>
        <v/>
      </c>
    </row>
    <row r="65" spans="1:35" s="26" customFormat="1" x14ac:dyDescent="0.2">
      <c r="C65" s="27" t="str">
        <f>IF(C49="","",SUM(C50:C63))</f>
        <v/>
      </c>
      <c r="E65" s="27" t="str">
        <f>IF(E49="","",SUM(E50:E63))</f>
        <v/>
      </c>
      <c r="G65" s="27" t="str">
        <f>IF(G49="","",SUM(G50:G63))</f>
        <v/>
      </c>
      <c r="I65" s="27" t="str">
        <f>IF(I49="","",SUM(I50:I63))</f>
        <v/>
      </c>
      <c r="K65" s="27" t="str">
        <f>IF(K49="","",SUM(K50:K63))</f>
        <v/>
      </c>
      <c r="M65" s="27" t="str">
        <f>IF(M49="","",SUM(M50:M63))</f>
        <v/>
      </c>
      <c r="O65" s="27" t="str">
        <f>IF(O49="","",SUM(O50:O63))</f>
        <v/>
      </c>
      <c r="Q65" s="27" t="str">
        <f>IF(Q49="","",SUM(Q50:Q63))</f>
        <v/>
      </c>
      <c r="S65" s="27" t="str">
        <f>IF(S49="","",SUM(S50:S63))</f>
        <v/>
      </c>
      <c r="U65" s="27" t="str">
        <f>IF(U49="","",SUM(U50:U63))</f>
        <v/>
      </c>
      <c r="W65" s="27" t="str">
        <f>IF(W49="","",SUM(W50:W63))</f>
        <v/>
      </c>
      <c r="X65" s="27"/>
      <c r="Y65" s="27" t="str">
        <f>IF(Y49="","",SUM(Y50:Y63))</f>
        <v/>
      </c>
      <c r="AA65" s="27" t="str">
        <f>IF(AA49="","",SUM(AA50:AA63))</f>
        <v/>
      </c>
      <c r="AC65" s="27" t="str">
        <f>IF(AC49="","",SUM(AC50:AC63))</f>
        <v/>
      </c>
      <c r="AG65" s="41"/>
      <c r="AH65" s="93"/>
      <c r="AI65" s="41"/>
    </row>
    <row r="66" spans="1:35" ht="24" customHeight="1" x14ac:dyDescent="0.2">
      <c r="AC66" s="8" t="str">
        <f>"Firma ("&amp;Anagrafica!B90&amp;")"</f>
        <v>Firma (Commissario 2)</v>
      </c>
      <c r="AE66" s="88"/>
      <c r="AF66" s="88"/>
      <c r="AG66" s="89"/>
      <c r="AH66" s="88"/>
      <c r="AI66" s="88"/>
    </row>
    <row r="67" spans="1:35" ht="18.75" x14ac:dyDescent="0.3">
      <c r="A67" s="19" t="str">
        <f>IF(Anagrafica!A91&lt;&gt;"",Anagrafica!A91&amp;" - "&amp;Anagrafica!B91,"")</f>
        <v>3 - Commissario 3</v>
      </c>
      <c r="B67" s="20"/>
      <c r="D67" s="1"/>
    </row>
    <row r="68" spans="1:35" s="5" customFormat="1" ht="13.5" customHeight="1" x14ac:dyDescent="0.2">
      <c r="A68" s="4" t="s">
        <v>10</v>
      </c>
      <c r="C68" s="60" t="str">
        <f>$A$13</f>
        <v/>
      </c>
      <c r="E68" s="60" t="str">
        <f>+$A$14</f>
        <v/>
      </c>
      <c r="G68" s="60" t="str">
        <f>+$A$15</f>
        <v/>
      </c>
      <c r="I68" s="60" t="str">
        <f>+$A$16</f>
        <v/>
      </c>
      <c r="K68" s="60" t="str">
        <f>+$A$17</f>
        <v/>
      </c>
      <c r="M68" s="60" t="str">
        <f>+$A$18</f>
        <v/>
      </c>
      <c r="O68" s="60" t="str">
        <f>+$A$19</f>
        <v/>
      </c>
      <c r="Q68" s="60" t="str">
        <f>+$A$20</f>
        <v/>
      </c>
      <c r="S68" s="60" t="str">
        <f>+$A$21</f>
        <v/>
      </c>
      <c r="U68" s="60" t="str">
        <f>+$A$22</f>
        <v/>
      </c>
      <c r="W68" s="60" t="str">
        <f>+$A$23</f>
        <v/>
      </c>
      <c r="Y68" s="60" t="str">
        <f>+$A$24</f>
        <v/>
      </c>
      <c r="AA68" s="60" t="str">
        <f>+$A$25</f>
        <v/>
      </c>
      <c r="AC68" s="60" t="str">
        <f>+$A$26</f>
        <v/>
      </c>
      <c r="AE68" s="26"/>
      <c r="AG68" s="4" t="s">
        <v>10</v>
      </c>
      <c r="AH68" s="5" t="s">
        <v>1</v>
      </c>
      <c r="AI68" s="5" t="s">
        <v>0</v>
      </c>
    </row>
    <row r="69" spans="1:35" ht="13.5" x14ac:dyDescent="0.25">
      <c r="A69" s="59" t="str">
        <f>+$A$12</f>
        <v/>
      </c>
      <c r="B69" s="22"/>
      <c r="C69" s="23"/>
      <c r="D69" s="22"/>
      <c r="E69" s="23"/>
      <c r="F69" s="22"/>
      <c r="G69" s="23"/>
      <c r="H69" s="22"/>
      <c r="I69" s="23"/>
      <c r="J69" s="22"/>
      <c r="K69" s="23"/>
      <c r="L69" s="22"/>
      <c r="M69" s="23"/>
      <c r="N69" s="22"/>
      <c r="O69" s="23"/>
      <c r="P69" s="22"/>
      <c r="Q69" s="23"/>
      <c r="R69" s="22"/>
      <c r="S69" s="23"/>
      <c r="T69" s="22"/>
      <c r="U69" s="23"/>
      <c r="V69" s="22"/>
      <c r="W69" s="23"/>
      <c r="X69" s="22"/>
      <c r="Y69" s="23"/>
      <c r="Z69" s="22"/>
      <c r="AA69" s="23"/>
      <c r="AB69" s="22"/>
      <c r="AC69" s="23"/>
      <c r="AE69" s="29" t="str">
        <f t="shared" ref="AE69:AE82" si="5">IF(OR(A69="",AND(A69&lt;&gt;"",A70="")),"",SUM(B69,D69,F69,H69,J69,L69,N69,P69,R69,T69,V69,X69,Z69,AB69))</f>
        <v/>
      </c>
      <c r="AG69" s="6" t="str">
        <f>+$A$12</f>
        <v/>
      </c>
      <c r="AH69" s="6" t="str">
        <f>IF(A69&lt;&gt;"",AE69,"")</f>
        <v/>
      </c>
      <c r="AI69" s="105" t="str">
        <f>IF(AH69="","",IF(AH69&gt;0,ROUND(AH69/LARGE(AH69:AH83,1),3),0))</f>
        <v/>
      </c>
    </row>
    <row r="70" spans="1:35" ht="13.5" x14ac:dyDescent="0.25">
      <c r="A70" s="59" t="str">
        <f>+$A$13</f>
        <v/>
      </c>
      <c r="B70" s="24"/>
      <c r="C70" s="24"/>
      <c r="D70" s="22"/>
      <c r="E70" s="23"/>
      <c r="F70" s="22"/>
      <c r="G70" s="23"/>
      <c r="H70" s="22"/>
      <c r="I70" s="23"/>
      <c r="J70" s="22"/>
      <c r="K70" s="23"/>
      <c r="L70" s="22"/>
      <c r="M70" s="23"/>
      <c r="N70" s="22"/>
      <c r="O70" s="23"/>
      <c r="P70" s="22"/>
      <c r="Q70" s="23"/>
      <c r="R70" s="22"/>
      <c r="S70" s="23"/>
      <c r="T70" s="22"/>
      <c r="U70" s="23"/>
      <c r="V70" s="22"/>
      <c r="W70" s="23"/>
      <c r="X70" s="22"/>
      <c r="Y70" s="23"/>
      <c r="Z70" s="22"/>
      <c r="AA70" s="23"/>
      <c r="AB70" s="22"/>
      <c r="AC70" s="23"/>
      <c r="AE70" s="29" t="str">
        <f t="shared" si="5"/>
        <v/>
      </c>
      <c r="AG70" s="7" t="str">
        <f>+$A$13</f>
        <v/>
      </c>
      <c r="AH70" s="7" t="str">
        <f>IF(A70&lt;&gt;"",IF(AE70&lt;&gt;"",AE70,0)+IF(C84&lt;&gt;"",C84,0),"")</f>
        <v/>
      </c>
      <c r="AI70" s="106" t="str">
        <f>IF(AH70="","",IF(AH70&gt;0,ROUND(AH70/LARGE(AH69:AH83,1),3),0))</f>
        <v/>
      </c>
    </row>
    <row r="71" spans="1:35" ht="13.5" x14ac:dyDescent="0.25">
      <c r="A71" s="59" t="str">
        <f>+$A$14</f>
        <v/>
      </c>
      <c r="B71" s="24"/>
      <c r="C71" s="24"/>
      <c r="D71" s="24"/>
      <c r="E71" s="24"/>
      <c r="F71" s="22"/>
      <c r="G71" s="23"/>
      <c r="H71" s="22"/>
      <c r="I71" s="23"/>
      <c r="J71" s="22"/>
      <c r="K71" s="23"/>
      <c r="L71" s="22"/>
      <c r="M71" s="23"/>
      <c r="N71" s="22"/>
      <c r="O71" s="23"/>
      <c r="P71" s="22"/>
      <c r="Q71" s="23"/>
      <c r="R71" s="22"/>
      <c r="S71" s="23"/>
      <c r="T71" s="22"/>
      <c r="U71" s="23"/>
      <c r="V71" s="22"/>
      <c r="W71" s="23"/>
      <c r="X71" s="22"/>
      <c r="Y71" s="23"/>
      <c r="Z71" s="22"/>
      <c r="AA71" s="23"/>
      <c r="AB71" s="22"/>
      <c r="AC71" s="23"/>
      <c r="AE71" s="29" t="str">
        <f t="shared" si="5"/>
        <v/>
      </c>
      <c r="AG71" s="7" t="str">
        <f>+$A$14</f>
        <v/>
      </c>
      <c r="AH71" s="7" t="str">
        <f>IF(A71&lt;&gt;"",IF(AE71&lt;&gt;"",AE71,0)+IF(E84&lt;&gt;"",E84,0),"")</f>
        <v/>
      </c>
      <c r="AI71" s="106" t="str">
        <f>IF(AH71="","",IF(AH71&gt;0,ROUND(AH71/LARGE(AH69:AH83,1),3),0))</f>
        <v/>
      </c>
    </row>
    <row r="72" spans="1:35" ht="13.5" x14ac:dyDescent="0.25">
      <c r="A72" s="59" t="str">
        <f>+$A$15</f>
        <v/>
      </c>
      <c r="B72" s="24"/>
      <c r="C72" s="24"/>
      <c r="D72" s="24"/>
      <c r="E72" s="24"/>
      <c r="F72" s="24"/>
      <c r="G72" s="24"/>
      <c r="H72" s="22"/>
      <c r="I72" s="23"/>
      <c r="J72" s="22"/>
      <c r="K72" s="23"/>
      <c r="L72" s="22"/>
      <c r="M72" s="23"/>
      <c r="N72" s="22"/>
      <c r="O72" s="23"/>
      <c r="P72" s="22"/>
      <c r="Q72" s="23"/>
      <c r="R72" s="22"/>
      <c r="S72" s="23"/>
      <c r="T72" s="22"/>
      <c r="U72" s="23"/>
      <c r="V72" s="22"/>
      <c r="W72" s="23"/>
      <c r="X72" s="22"/>
      <c r="Y72" s="23"/>
      <c r="Z72" s="22"/>
      <c r="AA72" s="23"/>
      <c r="AB72" s="22"/>
      <c r="AC72" s="23"/>
      <c r="AE72" s="29" t="str">
        <f t="shared" si="5"/>
        <v/>
      </c>
      <c r="AG72" s="7" t="str">
        <f>+$A$15</f>
        <v/>
      </c>
      <c r="AH72" s="7" t="str">
        <f>IF(A72&lt;&gt;"",IF(AE72&lt;&gt;"",AE72,0)+IF(G84&lt;&gt;"",G84,0),"")</f>
        <v/>
      </c>
      <c r="AI72" s="106" t="str">
        <f>IF(AH72="","",IF(AH72&gt;0,ROUND(AH72/LARGE(AH69:AH83,1),3),0))</f>
        <v/>
      </c>
    </row>
    <row r="73" spans="1:35" ht="13.5" x14ac:dyDescent="0.25">
      <c r="A73" s="59" t="str">
        <f>+$A$16</f>
        <v/>
      </c>
      <c r="B73" s="24"/>
      <c r="C73" s="24"/>
      <c r="D73" s="24"/>
      <c r="E73" s="24"/>
      <c r="F73" s="24"/>
      <c r="G73" s="24"/>
      <c r="H73" s="24"/>
      <c r="I73" s="24"/>
      <c r="J73" s="22"/>
      <c r="K73" s="23"/>
      <c r="L73" s="22"/>
      <c r="M73" s="23"/>
      <c r="N73" s="22"/>
      <c r="O73" s="23"/>
      <c r="P73" s="22"/>
      <c r="Q73" s="23"/>
      <c r="R73" s="22"/>
      <c r="S73" s="23"/>
      <c r="T73" s="22"/>
      <c r="U73" s="23"/>
      <c r="V73" s="22"/>
      <c r="W73" s="23"/>
      <c r="X73" s="22"/>
      <c r="Y73" s="23"/>
      <c r="Z73" s="22"/>
      <c r="AA73" s="23"/>
      <c r="AB73" s="22"/>
      <c r="AC73" s="23"/>
      <c r="AE73" s="29" t="str">
        <f t="shared" si="5"/>
        <v/>
      </c>
      <c r="AG73" s="7" t="str">
        <f>+$A$16</f>
        <v/>
      </c>
      <c r="AH73" s="7" t="str">
        <f>IF(A73&lt;&gt;"",IF(AE73&lt;&gt;"",AE73,0)+IF(I84&lt;&gt;"",I84,0),"")</f>
        <v/>
      </c>
      <c r="AI73" s="106" t="str">
        <f>IF(AH73="","",IF(AH73&gt;0,ROUND(AH73/LARGE(AH69:AH83,1),3),0))</f>
        <v/>
      </c>
    </row>
    <row r="74" spans="1:35" ht="13.5" x14ac:dyDescent="0.25">
      <c r="A74" s="59" t="str">
        <f>+$A$17</f>
        <v/>
      </c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2"/>
      <c r="M74" s="23"/>
      <c r="N74" s="22"/>
      <c r="O74" s="23"/>
      <c r="P74" s="22"/>
      <c r="Q74" s="23"/>
      <c r="R74" s="22"/>
      <c r="S74" s="23"/>
      <c r="T74" s="22"/>
      <c r="U74" s="23"/>
      <c r="V74" s="22"/>
      <c r="W74" s="23"/>
      <c r="X74" s="22"/>
      <c r="Y74" s="23"/>
      <c r="Z74" s="22"/>
      <c r="AA74" s="23"/>
      <c r="AB74" s="22"/>
      <c r="AC74" s="23"/>
      <c r="AE74" s="29" t="str">
        <f t="shared" si="5"/>
        <v/>
      </c>
      <c r="AG74" s="7" t="str">
        <f>+$A$17</f>
        <v/>
      </c>
      <c r="AH74" s="7" t="str">
        <f>IF(A74&lt;&gt;"",IF(AE74&lt;&gt;"",AE74,0)+IF(K84&lt;&gt;"",K84,0),"")</f>
        <v/>
      </c>
      <c r="AI74" s="106" t="str">
        <f>IF(AH74="","",IF(AH74&gt;0,ROUND(AH74/LARGE(AH69:AH83,1),3),0))</f>
        <v/>
      </c>
    </row>
    <row r="75" spans="1:35" ht="13.5" x14ac:dyDescent="0.25">
      <c r="A75" s="59" t="str">
        <f>+$A$18</f>
        <v/>
      </c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2"/>
      <c r="O75" s="23"/>
      <c r="P75" s="22"/>
      <c r="Q75" s="23"/>
      <c r="R75" s="22"/>
      <c r="S75" s="23"/>
      <c r="T75" s="22"/>
      <c r="U75" s="23"/>
      <c r="V75" s="22"/>
      <c r="W75" s="23"/>
      <c r="X75" s="22"/>
      <c r="Y75" s="23"/>
      <c r="Z75" s="22"/>
      <c r="AA75" s="23"/>
      <c r="AB75" s="22"/>
      <c r="AC75" s="23"/>
      <c r="AE75" s="29" t="str">
        <f t="shared" si="5"/>
        <v/>
      </c>
      <c r="AG75" s="7" t="str">
        <f>+$A$18</f>
        <v/>
      </c>
      <c r="AH75" s="7" t="str">
        <f>IF(A75&lt;&gt;"",IF(AE75&lt;&gt;"",AE75,0)+IF(M84&lt;&gt;"",M84,0),"")</f>
        <v/>
      </c>
      <c r="AI75" s="106" t="str">
        <f>IF(AH75="","",IF(AH75&gt;0,ROUND(AH75/LARGE(AH69:AH83,1),3),0))</f>
        <v/>
      </c>
    </row>
    <row r="76" spans="1:35" ht="13.5" x14ac:dyDescent="0.25">
      <c r="A76" s="59" t="str">
        <f>+$A$19</f>
        <v/>
      </c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2"/>
      <c r="Q76" s="23"/>
      <c r="R76" s="22"/>
      <c r="S76" s="23"/>
      <c r="T76" s="22"/>
      <c r="U76" s="23"/>
      <c r="V76" s="22"/>
      <c r="W76" s="23"/>
      <c r="X76" s="22"/>
      <c r="Y76" s="23"/>
      <c r="Z76" s="22"/>
      <c r="AA76" s="23"/>
      <c r="AB76" s="22"/>
      <c r="AC76" s="23"/>
      <c r="AE76" s="29" t="str">
        <f t="shared" si="5"/>
        <v/>
      </c>
      <c r="AG76" s="7" t="str">
        <f>+$A$19</f>
        <v/>
      </c>
      <c r="AH76" s="7" t="str">
        <f>IF(A76&lt;&gt;"",IF(AE76&lt;&gt;"",AE76,0)+IF(O84&lt;&gt;"",O84,0),"")</f>
        <v/>
      </c>
      <c r="AI76" s="106" t="str">
        <f>IF(AH76="","",IF(AH76&gt;0,ROUND(AH76/LARGE(AH69:AH83,1),3),0))</f>
        <v/>
      </c>
    </row>
    <row r="77" spans="1:35" ht="13.5" x14ac:dyDescent="0.25">
      <c r="A77" s="59" t="str">
        <f>+$A$20</f>
        <v/>
      </c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2"/>
      <c r="S77" s="23"/>
      <c r="T77" s="22"/>
      <c r="U77" s="23"/>
      <c r="V77" s="22"/>
      <c r="W77" s="23"/>
      <c r="X77" s="22"/>
      <c r="Y77" s="23"/>
      <c r="Z77" s="22"/>
      <c r="AA77" s="23"/>
      <c r="AB77" s="22"/>
      <c r="AC77" s="23"/>
      <c r="AE77" s="29" t="str">
        <f t="shared" si="5"/>
        <v/>
      </c>
      <c r="AG77" s="7" t="str">
        <f>+$A$20</f>
        <v/>
      </c>
      <c r="AH77" s="7" t="str">
        <f>IF(A77&lt;&gt;"",IF(AE77&lt;&gt;"",AE77,0)+IF(Q84&lt;&gt;"",Q84,0),"")</f>
        <v/>
      </c>
      <c r="AI77" s="106" t="str">
        <f>IF(AH77="","",IF(AH77&gt;0,ROUND(AH77/LARGE(AH69:AH83,1),3),0))</f>
        <v/>
      </c>
    </row>
    <row r="78" spans="1:35" ht="13.5" x14ac:dyDescent="0.25">
      <c r="A78" s="59" t="str">
        <f>+$A$21</f>
        <v/>
      </c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2"/>
      <c r="U78" s="23"/>
      <c r="V78" s="22"/>
      <c r="W78" s="23"/>
      <c r="X78" s="22"/>
      <c r="Y78" s="23"/>
      <c r="Z78" s="22"/>
      <c r="AA78" s="23"/>
      <c r="AB78" s="22"/>
      <c r="AC78" s="23"/>
      <c r="AE78" s="29" t="str">
        <f t="shared" si="5"/>
        <v/>
      </c>
      <c r="AG78" s="7" t="str">
        <f>+$A$21</f>
        <v/>
      </c>
      <c r="AH78" s="7" t="str">
        <f>IF(A78&lt;&gt;"",IF(AE78&lt;&gt;"",AE78,0)+IF(S84&lt;&gt;"",S84,0),"")</f>
        <v/>
      </c>
      <c r="AI78" s="106" t="str">
        <f>IF(AH78="","",IF(AH78&gt;0,ROUND(AH78/LARGE(AH69:AH83,1),3),0))</f>
        <v/>
      </c>
    </row>
    <row r="79" spans="1:35" ht="13.5" x14ac:dyDescent="0.25">
      <c r="A79" s="59" t="str">
        <f>+$A$22</f>
        <v/>
      </c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2"/>
      <c r="W79" s="23"/>
      <c r="X79" s="22"/>
      <c r="Y79" s="23"/>
      <c r="Z79" s="22"/>
      <c r="AA79" s="23"/>
      <c r="AB79" s="22"/>
      <c r="AC79" s="23"/>
      <c r="AE79" s="29" t="str">
        <f t="shared" si="5"/>
        <v/>
      </c>
      <c r="AG79" s="7" t="str">
        <f>+$A$22</f>
        <v/>
      </c>
      <c r="AH79" s="7" t="str">
        <f>IF(A79&lt;&gt;"",IF(AE79&lt;&gt;"",AE79,0)+IF(U84&lt;&gt;"",U84,0),"")</f>
        <v/>
      </c>
      <c r="AI79" s="106" t="str">
        <f>IF(AH79="","",IF(AH79&gt;0,ROUND(AH79/LARGE(AH69:AH83,1),3),0))</f>
        <v/>
      </c>
    </row>
    <row r="80" spans="1:35" ht="13.5" x14ac:dyDescent="0.25">
      <c r="A80" s="59" t="str">
        <f>+$A$23</f>
        <v/>
      </c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2"/>
      <c r="Y80" s="23"/>
      <c r="Z80" s="22"/>
      <c r="AA80" s="23"/>
      <c r="AB80" s="22"/>
      <c r="AC80" s="23"/>
      <c r="AE80" s="29" t="str">
        <f t="shared" si="5"/>
        <v/>
      </c>
      <c r="AG80" s="7" t="str">
        <f>+$A$23</f>
        <v/>
      </c>
      <c r="AH80" s="7" t="str">
        <f>IF(A80&lt;&gt;"",IF(AE80&lt;&gt;"",AE80,0)+IF(W84&lt;&gt;"",W84,0),"")</f>
        <v/>
      </c>
      <c r="AI80" s="106" t="str">
        <f>IF(AH80="","",IF(AH80&gt;0,ROUND(AH80/LARGE(AH69:AH83,1),3),0))</f>
        <v/>
      </c>
    </row>
    <row r="81" spans="1:35" ht="13.5" x14ac:dyDescent="0.25">
      <c r="A81" s="59" t="str">
        <f>+$A$24</f>
        <v/>
      </c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2"/>
      <c r="AA81" s="23"/>
      <c r="AB81" s="22"/>
      <c r="AC81" s="23"/>
      <c r="AE81" s="29" t="str">
        <f t="shared" si="5"/>
        <v/>
      </c>
      <c r="AG81" s="7" t="str">
        <f>+$A$24</f>
        <v/>
      </c>
      <c r="AH81" s="7" t="str">
        <f>IF(A81&lt;&gt;"",IF(AE81&lt;&gt;"",AE81,0)+IF(Y84&lt;&gt;"",Y84,0),"")</f>
        <v/>
      </c>
      <c r="AI81" s="106" t="str">
        <f>IF(AH81="","",IF(AH81&gt;0,ROUND(AH81/LARGE(AH69:AH83,1),3),0))</f>
        <v/>
      </c>
    </row>
    <row r="82" spans="1:35" ht="13.5" x14ac:dyDescent="0.25">
      <c r="A82" s="59" t="str">
        <f>+$A$25</f>
        <v/>
      </c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2"/>
      <c r="AC82" s="23"/>
      <c r="AE82" s="29" t="str">
        <f t="shared" si="5"/>
        <v/>
      </c>
      <c r="AG82" s="7" t="str">
        <f>+$A$25</f>
        <v/>
      </c>
      <c r="AH82" s="7" t="str">
        <f>IF(A82&lt;&gt;"",IF(AE82&lt;&gt;"",AE82,0)+IF(AA84&lt;&gt;"",AA84,0),"")</f>
        <v/>
      </c>
      <c r="AI82" s="106" t="str">
        <f>IF(AH82="","",IF(AH82&gt;0,ROUND(AH82/LARGE(AH69:AH83,1),3),0))</f>
        <v/>
      </c>
    </row>
    <row r="83" spans="1:35" x14ac:dyDescent="0.2">
      <c r="A83" s="59" t="str">
        <f>+$A$26</f>
        <v/>
      </c>
      <c r="C83" s="3"/>
      <c r="AE83" s="26"/>
      <c r="AG83" s="40" t="str">
        <f>+$A$26</f>
        <v/>
      </c>
      <c r="AH83" s="40" t="str">
        <f>IF(A83&lt;&gt;"",IF(AE83&lt;&gt;"",AE83,0)+IF(AC84&lt;&gt;"",AC84,0),"")</f>
        <v/>
      </c>
      <c r="AI83" s="107" t="str">
        <f>IF(AH83="","",IF(AH83&gt;0,ROUND(AH83/LARGE(AH69:AH83,1),3),0))</f>
        <v/>
      </c>
    </row>
    <row r="84" spans="1:35" s="26" customFormat="1" x14ac:dyDescent="0.2">
      <c r="C84" s="27" t="str">
        <f>IF(C68="","",SUM(C69:C82))</f>
        <v/>
      </c>
      <c r="E84" s="27" t="str">
        <f>IF(E68="","",SUM(E69:E82))</f>
        <v/>
      </c>
      <c r="G84" s="27" t="str">
        <f>IF(G68="","",SUM(G69:G82))</f>
        <v/>
      </c>
      <c r="I84" s="27" t="str">
        <f>IF(I68="","",SUM(I69:I82))</f>
        <v/>
      </c>
      <c r="K84" s="27" t="str">
        <f>IF(K68="","",SUM(K69:K82))</f>
        <v/>
      </c>
      <c r="M84" s="27" t="str">
        <f>IF(M68="","",SUM(M69:M82))</f>
        <v/>
      </c>
      <c r="O84" s="27" t="str">
        <f>IF(O68="","",SUM(O69:O82))</f>
        <v/>
      </c>
      <c r="Q84" s="27" t="str">
        <f>IF(Q68="","",SUM(Q69:Q82))</f>
        <v/>
      </c>
      <c r="S84" s="27" t="str">
        <f>IF(S68="","",SUM(S69:S82))</f>
        <v/>
      </c>
      <c r="U84" s="27" t="str">
        <f>IF(U68="","",SUM(U69:U82))</f>
        <v/>
      </c>
      <c r="W84" s="27" t="str">
        <f>IF(W68="","",SUM(W69:W82))</f>
        <v/>
      </c>
      <c r="X84" s="27"/>
      <c r="Y84" s="27" t="str">
        <f>IF(Y68="","",SUM(Y69:Y82))</f>
        <v/>
      </c>
      <c r="AA84" s="27" t="str">
        <f>IF(AA68="","",SUM(AA69:AA82))</f>
        <v/>
      </c>
      <c r="AC84" s="27" t="str">
        <f>IF(AC68="","",SUM(AC69:AC82))</f>
        <v/>
      </c>
      <c r="AG84" s="41"/>
      <c r="AH84" s="93"/>
      <c r="AI84" s="41"/>
    </row>
    <row r="85" spans="1:35" ht="24" customHeight="1" x14ac:dyDescent="0.2">
      <c r="AC85" s="8" t="str">
        <f>"Firma ("&amp;Anagrafica!B91&amp;")"</f>
        <v>Firma (Commissario 3)</v>
      </c>
      <c r="AE85" s="88"/>
      <c r="AF85" s="88"/>
      <c r="AG85" s="89"/>
      <c r="AH85" s="88"/>
      <c r="AI85" s="88"/>
    </row>
    <row r="86" spans="1:35" ht="18.75" x14ac:dyDescent="0.3">
      <c r="A86" s="19" t="str">
        <f>IF(Anagrafica!A92&lt;&gt;"",Anagrafica!A92&amp;" - "&amp;Anagrafica!B92,"")</f>
        <v/>
      </c>
      <c r="B86" s="20"/>
      <c r="D86" s="1"/>
      <c r="AE86" s="90"/>
      <c r="AF86" s="90"/>
      <c r="AG86" s="91"/>
      <c r="AH86" s="90"/>
      <c r="AI86" s="90"/>
    </row>
    <row r="87" spans="1:35" s="5" customFormat="1" ht="13.5" customHeight="1" x14ac:dyDescent="0.2">
      <c r="A87" s="4" t="s">
        <v>10</v>
      </c>
      <c r="C87" s="60" t="str">
        <f>$A$13</f>
        <v/>
      </c>
      <c r="E87" s="60" t="str">
        <f>+$A$14</f>
        <v/>
      </c>
      <c r="G87" s="60" t="str">
        <f>+$A$15</f>
        <v/>
      </c>
      <c r="I87" s="60" t="str">
        <f>+$A$16</f>
        <v/>
      </c>
      <c r="K87" s="60" t="str">
        <f>+$A$17</f>
        <v/>
      </c>
      <c r="M87" s="60" t="str">
        <f>+$A$18</f>
        <v/>
      </c>
      <c r="O87" s="60" t="str">
        <f>+$A$19</f>
        <v/>
      </c>
      <c r="Q87" s="60" t="str">
        <f>+$A$20</f>
        <v/>
      </c>
      <c r="S87" s="60" t="str">
        <f>+$A$21</f>
        <v/>
      </c>
      <c r="U87" s="60" t="str">
        <f>+$A$22</f>
        <v/>
      </c>
      <c r="W87" s="60" t="str">
        <f>+$A$23</f>
        <v/>
      </c>
      <c r="Y87" s="60" t="str">
        <f>+$A$24</f>
        <v/>
      </c>
      <c r="AA87" s="60" t="str">
        <f>+$A$25</f>
        <v/>
      </c>
      <c r="AC87" s="60" t="str">
        <f>+$A$26</f>
        <v/>
      </c>
      <c r="AE87" s="26"/>
      <c r="AG87" s="4" t="s">
        <v>10</v>
      </c>
      <c r="AH87" s="5" t="s">
        <v>1</v>
      </c>
      <c r="AI87" s="5" t="s">
        <v>0</v>
      </c>
    </row>
    <row r="88" spans="1:35" ht="13.5" x14ac:dyDescent="0.25">
      <c r="A88" s="59" t="str">
        <f>+$A$12</f>
        <v/>
      </c>
      <c r="B88" s="22"/>
      <c r="C88" s="23"/>
      <c r="D88" s="22"/>
      <c r="E88" s="23"/>
      <c r="F88" s="22"/>
      <c r="G88" s="23"/>
      <c r="H88" s="22"/>
      <c r="I88" s="23"/>
      <c r="J88" s="22"/>
      <c r="K88" s="23"/>
      <c r="L88" s="22"/>
      <c r="M88" s="23"/>
      <c r="N88" s="22"/>
      <c r="O88" s="23"/>
      <c r="P88" s="22"/>
      <c r="Q88" s="23"/>
      <c r="R88" s="22"/>
      <c r="S88" s="23"/>
      <c r="T88" s="22"/>
      <c r="U88" s="23"/>
      <c r="V88" s="22"/>
      <c r="W88" s="23"/>
      <c r="X88" s="22"/>
      <c r="Y88" s="23"/>
      <c r="Z88" s="22"/>
      <c r="AA88" s="23"/>
      <c r="AB88" s="22"/>
      <c r="AC88" s="23"/>
      <c r="AE88" s="29" t="str">
        <f t="shared" ref="AE88:AE101" si="6">IF(OR(A88="",AND(A88&lt;&gt;"",A89="")),"",SUM(B88,D88,F88,H88,J88,L88,N88,P88,R88,T88,V88,X88,Z88,AB88))</f>
        <v/>
      </c>
      <c r="AG88" s="6" t="str">
        <f>+$A$12</f>
        <v/>
      </c>
      <c r="AH88" s="6" t="str">
        <f>IF(A88&lt;&gt;"",AE88,"")</f>
        <v/>
      </c>
      <c r="AI88" s="105" t="str">
        <f>IF(AH88="","",IF(AH88&gt;0,ROUND(AH88/LARGE(AH88:AH102,1),3),0))</f>
        <v/>
      </c>
    </row>
    <row r="89" spans="1:35" ht="13.5" x14ac:dyDescent="0.25">
      <c r="A89" s="59" t="str">
        <f>+$A$13</f>
        <v/>
      </c>
      <c r="B89" s="24"/>
      <c r="C89" s="24"/>
      <c r="D89" s="22"/>
      <c r="E89" s="23"/>
      <c r="F89" s="22"/>
      <c r="G89" s="23"/>
      <c r="H89" s="22"/>
      <c r="I89" s="23"/>
      <c r="J89" s="22"/>
      <c r="K89" s="23"/>
      <c r="L89" s="22"/>
      <c r="M89" s="23"/>
      <c r="N89" s="22"/>
      <c r="O89" s="23"/>
      <c r="P89" s="22"/>
      <c r="Q89" s="23"/>
      <c r="R89" s="22"/>
      <c r="S89" s="23"/>
      <c r="T89" s="22"/>
      <c r="U89" s="23"/>
      <c r="V89" s="22"/>
      <c r="W89" s="23"/>
      <c r="X89" s="22"/>
      <c r="Y89" s="23"/>
      <c r="Z89" s="22"/>
      <c r="AA89" s="23"/>
      <c r="AB89" s="22"/>
      <c r="AC89" s="23"/>
      <c r="AE89" s="29" t="str">
        <f t="shared" si="6"/>
        <v/>
      </c>
      <c r="AG89" s="7" t="str">
        <f>+$A$13</f>
        <v/>
      </c>
      <c r="AH89" s="7" t="str">
        <f>IF(A89&lt;&gt;"",IF(AE89&lt;&gt;"",AE89,0)+IF(C103&lt;&gt;"",C103,0),"")</f>
        <v/>
      </c>
      <c r="AI89" s="106" t="str">
        <f>IF(AH89="","",IF(AH89&gt;0,ROUND(AH89/LARGE(AH88:AH102,1),3),0))</f>
        <v/>
      </c>
    </row>
    <row r="90" spans="1:35" ht="13.5" x14ac:dyDescent="0.25">
      <c r="A90" s="59" t="str">
        <f>+$A$14</f>
        <v/>
      </c>
      <c r="B90" s="24"/>
      <c r="C90" s="24"/>
      <c r="D90" s="24"/>
      <c r="E90" s="24"/>
      <c r="F90" s="22"/>
      <c r="G90" s="23"/>
      <c r="H90" s="22"/>
      <c r="I90" s="23"/>
      <c r="J90" s="22"/>
      <c r="K90" s="23"/>
      <c r="L90" s="22"/>
      <c r="M90" s="23"/>
      <c r="N90" s="22"/>
      <c r="O90" s="23"/>
      <c r="P90" s="22"/>
      <c r="Q90" s="23"/>
      <c r="R90" s="22"/>
      <c r="S90" s="23"/>
      <c r="T90" s="22"/>
      <c r="U90" s="23"/>
      <c r="V90" s="22"/>
      <c r="W90" s="23"/>
      <c r="X90" s="22"/>
      <c r="Y90" s="23"/>
      <c r="Z90" s="22"/>
      <c r="AA90" s="23"/>
      <c r="AB90" s="22"/>
      <c r="AC90" s="23"/>
      <c r="AE90" s="29" t="str">
        <f t="shared" si="6"/>
        <v/>
      </c>
      <c r="AG90" s="7" t="str">
        <f>+$A$14</f>
        <v/>
      </c>
      <c r="AH90" s="7" t="str">
        <f>IF(A90&lt;&gt;"",IF(AE90&lt;&gt;"",AE90,0)+IF(E103&lt;&gt;"",E103,0),"")</f>
        <v/>
      </c>
      <c r="AI90" s="106" t="str">
        <f>IF(AH90="","",IF(AH90&gt;0,ROUND(AH90/LARGE(AH88:AH102,1),3),0))</f>
        <v/>
      </c>
    </row>
    <row r="91" spans="1:35" ht="13.5" x14ac:dyDescent="0.25">
      <c r="A91" s="59" t="str">
        <f>+$A$15</f>
        <v/>
      </c>
      <c r="B91" s="24"/>
      <c r="C91" s="24"/>
      <c r="D91" s="24"/>
      <c r="E91" s="24"/>
      <c r="F91" s="24"/>
      <c r="G91" s="24"/>
      <c r="H91" s="22"/>
      <c r="I91" s="23"/>
      <c r="J91" s="22"/>
      <c r="K91" s="23"/>
      <c r="L91" s="22"/>
      <c r="M91" s="23"/>
      <c r="N91" s="22"/>
      <c r="O91" s="23"/>
      <c r="P91" s="22"/>
      <c r="Q91" s="23"/>
      <c r="R91" s="22"/>
      <c r="S91" s="23"/>
      <c r="T91" s="22"/>
      <c r="U91" s="23"/>
      <c r="V91" s="22"/>
      <c r="W91" s="23"/>
      <c r="X91" s="22"/>
      <c r="Y91" s="23"/>
      <c r="Z91" s="22"/>
      <c r="AA91" s="23"/>
      <c r="AB91" s="22"/>
      <c r="AC91" s="23"/>
      <c r="AE91" s="29" t="str">
        <f t="shared" si="6"/>
        <v/>
      </c>
      <c r="AG91" s="7" t="str">
        <f>+$A$15</f>
        <v/>
      </c>
      <c r="AH91" s="7" t="str">
        <f>IF(A91&lt;&gt;"",IF(AE91&lt;&gt;"",AE91,0)+IF(G103&lt;&gt;"",G103,0),"")</f>
        <v/>
      </c>
      <c r="AI91" s="106" t="str">
        <f>IF(AH91="","",IF(AH91&gt;0,ROUND(AH91/LARGE(AH88:AH102,1),3),0))</f>
        <v/>
      </c>
    </row>
    <row r="92" spans="1:35" ht="13.5" x14ac:dyDescent="0.25">
      <c r="A92" s="59" t="str">
        <f>+$A$16</f>
        <v/>
      </c>
      <c r="B92" s="24"/>
      <c r="C92" s="24"/>
      <c r="D92" s="24"/>
      <c r="E92" s="24"/>
      <c r="F92" s="24"/>
      <c r="G92" s="24"/>
      <c r="H92" s="24"/>
      <c r="I92" s="24"/>
      <c r="J92" s="22"/>
      <c r="K92" s="23"/>
      <c r="L92" s="22"/>
      <c r="M92" s="23"/>
      <c r="N92" s="22"/>
      <c r="O92" s="23"/>
      <c r="P92" s="22"/>
      <c r="Q92" s="23"/>
      <c r="R92" s="22"/>
      <c r="S92" s="23"/>
      <c r="T92" s="22"/>
      <c r="U92" s="23"/>
      <c r="V92" s="22"/>
      <c r="W92" s="23"/>
      <c r="X92" s="22"/>
      <c r="Y92" s="23"/>
      <c r="Z92" s="22"/>
      <c r="AA92" s="23"/>
      <c r="AB92" s="22"/>
      <c r="AC92" s="23"/>
      <c r="AE92" s="29" t="str">
        <f t="shared" si="6"/>
        <v/>
      </c>
      <c r="AG92" s="7" t="str">
        <f>+$A$16</f>
        <v/>
      </c>
      <c r="AH92" s="7" t="str">
        <f>IF(A92&lt;&gt;"",IF(AE92&lt;&gt;"",AE92,0)+IF(I103&lt;&gt;"",I103,0),"")</f>
        <v/>
      </c>
      <c r="AI92" s="106" t="str">
        <f>IF(AH92="","",IF(AH92&gt;0,ROUND(AH92/LARGE(AH88:AH102,1),3),0))</f>
        <v/>
      </c>
    </row>
    <row r="93" spans="1:35" ht="13.5" x14ac:dyDescent="0.25">
      <c r="A93" s="59" t="str">
        <f>+$A$17</f>
        <v/>
      </c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2"/>
      <c r="M93" s="23"/>
      <c r="N93" s="22"/>
      <c r="O93" s="23"/>
      <c r="P93" s="22"/>
      <c r="Q93" s="23"/>
      <c r="R93" s="22"/>
      <c r="S93" s="23"/>
      <c r="T93" s="22"/>
      <c r="U93" s="23"/>
      <c r="V93" s="22"/>
      <c r="W93" s="23"/>
      <c r="X93" s="22"/>
      <c r="Y93" s="23"/>
      <c r="Z93" s="22"/>
      <c r="AA93" s="23"/>
      <c r="AB93" s="22"/>
      <c r="AC93" s="23"/>
      <c r="AE93" s="29" t="str">
        <f t="shared" si="6"/>
        <v/>
      </c>
      <c r="AG93" s="7" t="str">
        <f>+$A$17</f>
        <v/>
      </c>
      <c r="AH93" s="7" t="str">
        <f>IF(A93&lt;&gt;"",IF(AE93&lt;&gt;"",AE93,0)+IF(K103&lt;&gt;"",K103,0),"")</f>
        <v/>
      </c>
      <c r="AI93" s="106" t="str">
        <f>IF(AH93="","",IF(AH93&gt;0,ROUND(AH93/LARGE(AH88:AH102,1),3),0))</f>
        <v/>
      </c>
    </row>
    <row r="94" spans="1:35" ht="13.5" x14ac:dyDescent="0.25">
      <c r="A94" s="59" t="str">
        <f>+$A$18</f>
        <v/>
      </c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2"/>
      <c r="O94" s="23"/>
      <c r="P94" s="22"/>
      <c r="Q94" s="23"/>
      <c r="R94" s="22"/>
      <c r="S94" s="23"/>
      <c r="T94" s="22"/>
      <c r="U94" s="23"/>
      <c r="V94" s="22"/>
      <c r="W94" s="23"/>
      <c r="X94" s="22"/>
      <c r="Y94" s="23"/>
      <c r="Z94" s="22"/>
      <c r="AA94" s="23"/>
      <c r="AB94" s="22"/>
      <c r="AC94" s="23"/>
      <c r="AE94" s="29" t="str">
        <f t="shared" si="6"/>
        <v/>
      </c>
      <c r="AG94" s="7" t="str">
        <f>+$A$18</f>
        <v/>
      </c>
      <c r="AH94" s="7" t="str">
        <f>IF(A94&lt;&gt;"",IF(AE94&lt;&gt;"",AE94,0)+IF(M103&lt;&gt;"",M103,0),"")</f>
        <v/>
      </c>
      <c r="AI94" s="106" t="str">
        <f>IF(AH94="","",IF(AH94&gt;0,ROUND(AH94/LARGE(AH88:AH102,1),3),0))</f>
        <v/>
      </c>
    </row>
    <row r="95" spans="1:35" ht="13.5" x14ac:dyDescent="0.25">
      <c r="A95" s="59" t="str">
        <f>+$A$19</f>
        <v/>
      </c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2"/>
      <c r="Q95" s="23"/>
      <c r="R95" s="22"/>
      <c r="S95" s="23"/>
      <c r="T95" s="22"/>
      <c r="U95" s="23"/>
      <c r="V95" s="22"/>
      <c r="W95" s="23"/>
      <c r="X95" s="22"/>
      <c r="Y95" s="23"/>
      <c r="Z95" s="22"/>
      <c r="AA95" s="23"/>
      <c r="AB95" s="22"/>
      <c r="AC95" s="23"/>
      <c r="AE95" s="29" t="str">
        <f t="shared" si="6"/>
        <v/>
      </c>
      <c r="AG95" s="7" t="str">
        <f>+$A$19</f>
        <v/>
      </c>
      <c r="AH95" s="7" t="str">
        <f>IF(A95&lt;&gt;"",IF(AE95&lt;&gt;"",AE95,0)+IF(O103&lt;&gt;"",O103,0),"")</f>
        <v/>
      </c>
      <c r="AI95" s="106" t="str">
        <f>IF(AH95="","",IF(AH95&gt;0,ROUND(AH95/LARGE(AH88:AH102,1),3),0))</f>
        <v/>
      </c>
    </row>
    <row r="96" spans="1:35" ht="13.5" x14ac:dyDescent="0.25">
      <c r="A96" s="59" t="str">
        <f>+$A$20</f>
        <v/>
      </c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2"/>
      <c r="S96" s="23"/>
      <c r="T96" s="22"/>
      <c r="U96" s="23"/>
      <c r="V96" s="22"/>
      <c r="W96" s="23"/>
      <c r="X96" s="22"/>
      <c r="Y96" s="23"/>
      <c r="Z96" s="22"/>
      <c r="AA96" s="23"/>
      <c r="AB96" s="22"/>
      <c r="AC96" s="23"/>
      <c r="AE96" s="29" t="str">
        <f t="shared" si="6"/>
        <v/>
      </c>
      <c r="AG96" s="7" t="str">
        <f>+$A$20</f>
        <v/>
      </c>
      <c r="AH96" s="7" t="str">
        <f>IF(A96&lt;&gt;"",IF(AE96&lt;&gt;"",AE96,0)+IF(Q103&lt;&gt;"",Q103,0),"")</f>
        <v/>
      </c>
      <c r="AI96" s="106" t="str">
        <f>IF(AH96="","",IF(AH96&gt;0,ROUND(AH96/LARGE(AH88:AH102,1),3),0))</f>
        <v/>
      </c>
    </row>
    <row r="97" spans="1:35" ht="13.5" x14ac:dyDescent="0.25">
      <c r="A97" s="59" t="str">
        <f>+$A$21</f>
        <v/>
      </c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2"/>
      <c r="U97" s="23"/>
      <c r="V97" s="22"/>
      <c r="W97" s="23"/>
      <c r="X97" s="22"/>
      <c r="Y97" s="23"/>
      <c r="Z97" s="22"/>
      <c r="AA97" s="23"/>
      <c r="AB97" s="22"/>
      <c r="AC97" s="23"/>
      <c r="AE97" s="29" t="str">
        <f t="shared" si="6"/>
        <v/>
      </c>
      <c r="AG97" s="7" t="str">
        <f>+$A$21</f>
        <v/>
      </c>
      <c r="AH97" s="7" t="str">
        <f>IF(A97&lt;&gt;"",IF(AE97&lt;&gt;"",AE97,0)+IF(S103&lt;&gt;"",S103,0),"")</f>
        <v/>
      </c>
      <c r="AI97" s="106" t="str">
        <f>IF(AH97="","",IF(AH97&gt;0,ROUND(AH97/LARGE(AH88:AH102,1),3),0))</f>
        <v/>
      </c>
    </row>
    <row r="98" spans="1:35" ht="13.5" x14ac:dyDescent="0.25">
      <c r="A98" s="59" t="str">
        <f>+$A$22</f>
        <v/>
      </c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2"/>
      <c r="W98" s="23"/>
      <c r="X98" s="22"/>
      <c r="Y98" s="23"/>
      <c r="Z98" s="22"/>
      <c r="AA98" s="23"/>
      <c r="AB98" s="22"/>
      <c r="AC98" s="23"/>
      <c r="AE98" s="29" t="str">
        <f t="shared" si="6"/>
        <v/>
      </c>
      <c r="AG98" s="7" t="str">
        <f>+$A$22</f>
        <v/>
      </c>
      <c r="AH98" s="7" t="str">
        <f>IF(A98&lt;&gt;"",IF(AE98&lt;&gt;"",AE98,0)+IF(U103&lt;&gt;"",U103,0),"")</f>
        <v/>
      </c>
      <c r="AI98" s="106" t="str">
        <f>IF(AH98="","",IF(AH98&gt;0,ROUND(AH98/LARGE(AH88:AH102,1),3),0))</f>
        <v/>
      </c>
    </row>
    <row r="99" spans="1:35" ht="13.5" x14ac:dyDescent="0.25">
      <c r="A99" s="59" t="str">
        <f>+$A$23</f>
        <v/>
      </c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2"/>
      <c r="Y99" s="23"/>
      <c r="Z99" s="22"/>
      <c r="AA99" s="23"/>
      <c r="AB99" s="22"/>
      <c r="AC99" s="23"/>
      <c r="AE99" s="29" t="str">
        <f t="shared" si="6"/>
        <v/>
      </c>
      <c r="AG99" s="7" t="str">
        <f>+$A$23</f>
        <v/>
      </c>
      <c r="AH99" s="7" t="str">
        <f>IF(A99&lt;&gt;"",IF(AE99&lt;&gt;"",AE99,0)+IF(W103&lt;&gt;"",W103,0),"")</f>
        <v/>
      </c>
      <c r="AI99" s="106" t="str">
        <f>IF(AH99="","",IF(AH99&gt;0,ROUND(AH99/LARGE(AH88:AH102,1),3),0))</f>
        <v/>
      </c>
    </row>
    <row r="100" spans="1:35" ht="13.5" x14ac:dyDescent="0.25">
      <c r="A100" s="59" t="str">
        <f>+$A$24</f>
        <v/>
      </c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2"/>
      <c r="AA100" s="23"/>
      <c r="AB100" s="22"/>
      <c r="AC100" s="23"/>
      <c r="AE100" s="29" t="str">
        <f t="shared" si="6"/>
        <v/>
      </c>
      <c r="AG100" s="7" t="str">
        <f>+$A$24</f>
        <v/>
      </c>
      <c r="AH100" s="7" t="str">
        <f>IF(A100&lt;&gt;"",IF(AE100&lt;&gt;"",AE100,0)+IF(Y103&lt;&gt;"",Y103,0),"")</f>
        <v/>
      </c>
      <c r="AI100" s="106" t="str">
        <f>IF(AH100="","",IF(AH100&gt;0,ROUND(AH100/LARGE(AH88:AH102,1),3),0))</f>
        <v/>
      </c>
    </row>
    <row r="101" spans="1:35" ht="13.5" x14ac:dyDescent="0.25">
      <c r="A101" s="59" t="str">
        <f>+$A$25</f>
        <v/>
      </c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2"/>
      <c r="AC101" s="23"/>
      <c r="AE101" s="29" t="str">
        <f t="shared" si="6"/>
        <v/>
      </c>
      <c r="AG101" s="7" t="str">
        <f>+$A$25</f>
        <v/>
      </c>
      <c r="AH101" s="7" t="str">
        <f>IF(A101&lt;&gt;"",IF(AE101&lt;&gt;"",AE101,0)+IF(AA103&lt;&gt;"",AA103,0),"")</f>
        <v/>
      </c>
      <c r="AI101" s="106" t="str">
        <f>IF(AH101="","",IF(AH101&gt;0,ROUND(AH101/LARGE(AH88:AH102,1),3),0))</f>
        <v/>
      </c>
    </row>
    <row r="102" spans="1:35" x14ac:dyDescent="0.2">
      <c r="A102" s="59" t="str">
        <f>+$A$26</f>
        <v/>
      </c>
      <c r="C102" s="3"/>
      <c r="AE102" s="26"/>
      <c r="AG102" s="40" t="str">
        <f>+$A$26</f>
        <v/>
      </c>
      <c r="AH102" s="40" t="str">
        <f>IF(A102&lt;&gt;"",IF(AE102&lt;&gt;"",AE102,0)+IF(AC103&lt;&gt;"",AC103,0),"")</f>
        <v/>
      </c>
      <c r="AI102" s="107" t="str">
        <f>IF(AH102="","",IF(AH102&gt;0,ROUND(AH102/LARGE(AH88:AH102,1),3),0))</f>
        <v/>
      </c>
    </row>
    <row r="103" spans="1:35" s="26" customFormat="1" x14ac:dyDescent="0.2">
      <c r="C103" s="27" t="str">
        <f>IF(C87="","",SUM(C88:C101))</f>
        <v/>
      </c>
      <c r="E103" s="27" t="str">
        <f>IF(E87="","",SUM(E88:E101))</f>
        <v/>
      </c>
      <c r="G103" s="27" t="str">
        <f>IF(G87="","",SUM(G88:G101))</f>
        <v/>
      </c>
      <c r="I103" s="27" t="str">
        <f>IF(I87="","",SUM(I88:I101))</f>
        <v/>
      </c>
      <c r="K103" s="27" t="str">
        <f>IF(K87="","",SUM(K88:K101))</f>
        <v/>
      </c>
      <c r="M103" s="27" t="str">
        <f>IF(M87="","",SUM(M88:M101))</f>
        <v/>
      </c>
      <c r="O103" s="27" t="str">
        <f>IF(O87="","",SUM(O88:O101))</f>
        <v/>
      </c>
      <c r="Q103" s="27" t="str">
        <f>IF(Q87="","",SUM(Q88:Q101))</f>
        <v/>
      </c>
      <c r="S103" s="27" t="str">
        <f>IF(S87="","",SUM(S88:S101))</f>
        <v/>
      </c>
      <c r="U103" s="27" t="str">
        <f>IF(U87="","",SUM(U88:U101))</f>
        <v/>
      </c>
      <c r="W103" s="27" t="str">
        <f>IF(W87="","",SUM(W88:W101))</f>
        <v/>
      </c>
      <c r="X103" s="27"/>
      <c r="Y103" s="27" t="str">
        <f>IF(Y87="","",SUM(Y88:Y101))</f>
        <v/>
      </c>
      <c r="AA103" s="27" t="str">
        <f>IF(AA87="","",SUM(AA88:AA101))</f>
        <v/>
      </c>
      <c r="AC103" s="27" t="str">
        <f>IF(AC87="","",SUM(AC88:AC101))</f>
        <v/>
      </c>
      <c r="AG103" s="41"/>
      <c r="AH103" s="93"/>
      <c r="AI103" s="41"/>
    </row>
    <row r="104" spans="1:35" ht="24" customHeight="1" x14ac:dyDescent="0.2">
      <c r="AC104" s="8" t="str">
        <f>"Firma ("&amp;Anagrafica!B92&amp;")"</f>
        <v>Firma ()</v>
      </c>
      <c r="AE104" s="88"/>
      <c r="AF104" s="88"/>
      <c r="AG104" s="89"/>
      <c r="AH104" s="88"/>
      <c r="AI104" s="88"/>
    </row>
    <row r="105" spans="1:35" ht="18.75" x14ac:dyDescent="0.3">
      <c r="A105" s="19" t="str">
        <f>IF(Anagrafica!A93&lt;&gt;"",Anagrafica!A93&amp;" - "&amp;Anagrafica!B93,"")</f>
        <v/>
      </c>
      <c r="B105" s="20"/>
      <c r="D105" s="1"/>
    </row>
    <row r="106" spans="1:35" s="5" customFormat="1" ht="13.5" customHeight="1" x14ac:dyDescent="0.2">
      <c r="A106" s="4" t="s">
        <v>10</v>
      </c>
      <c r="C106" s="60" t="str">
        <f>$A$13</f>
        <v/>
      </c>
      <c r="E106" s="60" t="str">
        <f>+$A$14</f>
        <v/>
      </c>
      <c r="G106" s="60" t="str">
        <f>+$A$15</f>
        <v/>
      </c>
      <c r="I106" s="60" t="str">
        <f>+$A$16</f>
        <v/>
      </c>
      <c r="K106" s="60" t="str">
        <f>+$A$17</f>
        <v/>
      </c>
      <c r="M106" s="60" t="str">
        <f>+$A$18</f>
        <v/>
      </c>
      <c r="O106" s="60" t="str">
        <f>+$A$19</f>
        <v/>
      </c>
      <c r="Q106" s="60" t="str">
        <f>+$A$20</f>
        <v/>
      </c>
      <c r="S106" s="60" t="str">
        <f>+$A$21</f>
        <v/>
      </c>
      <c r="U106" s="60" t="str">
        <f>+$A$22</f>
        <v/>
      </c>
      <c r="W106" s="60" t="str">
        <f>+$A$23</f>
        <v/>
      </c>
      <c r="Y106" s="60" t="str">
        <f>+$A$24</f>
        <v/>
      </c>
      <c r="AA106" s="60" t="str">
        <f>+$A$25</f>
        <v/>
      </c>
      <c r="AC106" s="60" t="str">
        <f>+$A$26</f>
        <v/>
      </c>
      <c r="AE106" s="26"/>
      <c r="AG106" s="4" t="s">
        <v>10</v>
      </c>
      <c r="AH106" s="5" t="s">
        <v>1</v>
      </c>
      <c r="AI106" s="5" t="s">
        <v>0</v>
      </c>
    </row>
    <row r="107" spans="1:35" ht="13.5" x14ac:dyDescent="0.25">
      <c r="A107" s="59" t="str">
        <f>+$A$12</f>
        <v/>
      </c>
      <c r="B107" s="22"/>
      <c r="C107" s="23"/>
      <c r="D107" s="22"/>
      <c r="E107" s="23"/>
      <c r="F107" s="22"/>
      <c r="G107" s="23"/>
      <c r="H107" s="22"/>
      <c r="I107" s="23"/>
      <c r="J107" s="22"/>
      <c r="K107" s="23"/>
      <c r="L107" s="22"/>
      <c r="M107" s="23"/>
      <c r="N107" s="22"/>
      <c r="O107" s="23"/>
      <c r="P107" s="22"/>
      <c r="Q107" s="23"/>
      <c r="R107" s="22"/>
      <c r="S107" s="23"/>
      <c r="T107" s="22"/>
      <c r="U107" s="23"/>
      <c r="V107" s="22"/>
      <c r="W107" s="23"/>
      <c r="X107" s="22"/>
      <c r="Y107" s="23"/>
      <c r="Z107" s="22"/>
      <c r="AA107" s="23"/>
      <c r="AB107" s="22"/>
      <c r="AC107" s="23"/>
      <c r="AE107" s="29" t="str">
        <f t="shared" ref="AE107:AE120" si="7">IF(OR(A107="",AND(A107&lt;&gt;"",A108="")),"",SUM(B107,D107,F107,H107,J107,L107,N107,P107,R107,T107,V107,X107,Z107,AB107))</f>
        <v/>
      </c>
      <c r="AG107" s="6" t="str">
        <f>+$A$12</f>
        <v/>
      </c>
      <c r="AH107" s="6" t="str">
        <f>IF(A107&lt;&gt;"",AE107,"")</f>
        <v/>
      </c>
      <c r="AI107" s="105" t="str">
        <f>IF(AH107="","",IF(AH107&gt;0,ROUND(AH107/LARGE(AH107:AH121,1),3),0))</f>
        <v/>
      </c>
    </row>
    <row r="108" spans="1:35" ht="13.5" x14ac:dyDescent="0.25">
      <c r="A108" s="59" t="str">
        <f>+$A$13</f>
        <v/>
      </c>
      <c r="B108" s="24"/>
      <c r="C108" s="24"/>
      <c r="D108" s="22"/>
      <c r="E108" s="23"/>
      <c r="F108" s="22"/>
      <c r="G108" s="23"/>
      <c r="H108" s="22"/>
      <c r="I108" s="23"/>
      <c r="J108" s="22"/>
      <c r="K108" s="23"/>
      <c r="L108" s="22"/>
      <c r="M108" s="23"/>
      <c r="N108" s="22"/>
      <c r="O108" s="23"/>
      <c r="P108" s="22"/>
      <c r="Q108" s="23"/>
      <c r="R108" s="22"/>
      <c r="S108" s="23"/>
      <c r="T108" s="22"/>
      <c r="U108" s="23"/>
      <c r="V108" s="22"/>
      <c r="W108" s="23"/>
      <c r="X108" s="22"/>
      <c r="Y108" s="23"/>
      <c r="Z108" s="22"/>
      <c r="AA108" s="23"/>
      <c r="AB108" s="22"/>
      <c r="AC108" s="23"/>
      <c r="AE108" s="29" t="str">
        <f t="shared" si="7"/>
        <v/>
      </c>
      <c r="AG108" s="7" t="str">
        <f>+$A$13</f>
        <v/>
      </c>
      <c r="AH108" s="7" t="str">
        <f>IF(A108&lt;&gt;"",IF(AE108&lt;&gt;"",AE108,0)+IF(C122&lt;&gt;"",C122,0),"")</f>
        <v/>
      </c>
      <c r="AI108" s="106" t="str">
        <f>IF(AH108="","",IF(AH108&gt;0,ROUND(AH108/LARGE(AH107:AH121,1),3),0))</f>
        <v/>
      </c>
    </row>
    <row r="109" spans="1:35" ht="13.5" x14ac:dyDescent="0.25">
      <c r="A109" s="59" t="str">
        <f>+$A$14</f>
        <v/>
      </c>
      <c r="B109" s="24"/>
      <c r="C109" s="24"/>
      <c r="D109" s="24"/>
      <c r="E109" s="24"/>
      <c r="F109" s="22"/>
      <c r="G109" s="23"/>
      <c r="H109" s="22"/>
      <c r="I109" s="23"/>
      <c r="J109" s="22"/>
      <c r="K109" s="23"/>
      <c r="L109" s="22"/>
      <c r="M109" s="23"/>
      <c r="N109" s="22"/>
      <c r="O109" s="23"/>
      <c r="P109" s="22"/>
      <c r="Q109" s="23"/>
      <c r="R109" s="22"/>
      <c r="S109" s="23"/>
      <c r="T109" s="22"/>
      <c r="U109" s="23"/>
      <c r="V109" s="22"/>
      <c r="W109" s="23"/>
      <c r="X109" s="22"/>
      <c r="Y109" s="23"/>
      <c r="Z109" s="22"/>
      <c r="AA109" s="23"/>
      <c r="AB109" s="22"/>
      <c r="AC109" s="23"/>
      <c r="AE109" s="29" t="str">
        <f t="shared" si="7"/>
        <v/>
      </c>
      <c r="AG109" s="7" t="str">
        <f>+$A$14</f>
        <v/>
      </c>
      <c r="AH109" s="7" t="str">
        <f>IF(A109&lt;&gt;"",IF(AE109&lt;&gt;"",AE109,0)+IF(E122&lt;&gt;"",E122,0),"")</f>
        <v/>
      </c>
      <c r="AI109" s="106" t="str">
        <f>IF(AH109="","",IF(AH109&gt;0,ROUND(AH109/LARGE(AH107:AH121,1),3),0))</f>
        <v/>
      </c>
    </row>
    <row r="110" spans="1:35" ht="13.5" x14ac:dyDescent="0.25">
      <c r="A110" s="59" t="str">
        <f>+$A$15</f>
        <v/>
      </c>
      <c r="B110" s="24"/>
      <c r="C110" s="24"/>
      <c r="D110" s="24"/>
      <c r="E110" s="24"/>
      <c r="F110" s="24"/>
      <c r="G110" s="24"/>
      <c r="H110" s="22"/>
      <c r="I110" s="23"/>
      <c r="J110" s="22"/>
      <c r="K110" s="23"/>
      <c r="L110" s="22"/>
      <c r="M110" s="23"/>
      <c r="N110" s="22"/>
      <c r="O110" s="23"/>
      <c r="P110" s="22"/>
      <c r="Q110" s="23"/>
      <c r="R110" s="22"/>
      <c r="S110" s="23"/>
      <c r="T110" s="22"/>
      <c r="U110" s="23"/>
      <c r="V110" s="22"/>
      <c r="W110" s="23"/>
      <c r="X110" s="22"/>
      <c r="Y110" s="23"/>
      <c r="Z110" s="22"/>
      <c r="AA110" s="23"/>
      <c r="AB110" s="22"/>
      <c r="AC110" s="23"/>
      <c r="AE110" s="29" t="str">
        <f t="shared" si="7"/>
        <v/>
      </c>
      <c r="AG110" s="7" t="str">
        <f>+$A$15</f>
        <v/>
      </c>
      <c r="AH110" s="7" t="str">
        <f>IF(A110&lt;&gt;"",IF(AE110&lt;&gt;"",AE110,0)+IF(G122&lt;&gt;"",G122,0),"")</f>
        <v/>
      </c>
      <c r="AI110" s="106" t="str">
        <f>IF(AH110="","",IF(AH110&gt;0,ROUND(AH110/LARGE(AH107:AH121,1),3),0))</f>
        <v/>
      </c>
    </row>
    <row r="111" spans="1:35" ht="13.5" x14ac:dyDescent="0.25">
      <c r="A111" s="59" t="str">
        <f>+$A$16</f>
        <v/>
      </c>
      <c r="B111" s="24"/>
      <c r="C111" s="24"/>
      <c r="D111" s="24"/>
      <c r="E111" s="24"/>
      <c r="F111" s="24"/>
      <c r="G111" s="24"/>
      <c r="H111" s="24"/>
      <c r="I111" s="24"/>
      <c r="J111" s="22"/>
      <c r="K111" s="23"/>
      <c r="L111" s="22"/>
      <c r="M111" s="23"/>
      <c r="N111" s="22"/>
      <c r="O111" s="23"/>
      <c r="P111" s="22"/>
      <c r="Q111" s="23"/>
      <c r="R111" s="22"/>
      <c r="S111" s="23"/>
      <c r="T111" s="22"/>
      <c r="U111" s="23"/>
      <c r="V111" s="22"/>
      <c r="W111" s="23"/>
      <c r="X111" s="22"/>
      <c r="Y111" s="23"/>
      <c r="Z111" s="22"/>
      <c r="AA111" s="23"/>
      <c r="AB111" s="22"/>
      <c r="AC111" s="23"/>
      <c r="AE111" s="29" t="str">
        <f t="shared" si="7"/>
        <v/>
      </c>
      <c r="AG111" s="7" t="str">
        <f>+$A$16</f>
        <v/>
      </c>
      <c r="AH111" s="7" t="str">
        <f>IF(A111&lt;&gt;"",IF(AE111&lt;&gt;"",AE111,0)+IF(I122&lt;&gt;"",I122,0),"")</f>
        <v/>
      </c>
      <c r="AI111" s="106" t="str">
        <f>IF(AH111="","",IF(AH111&gt;0,ROUND(AH111/LARGE(AH107:AH121,1),3),0))</f>
        <v/>
      </c>
    </row>
    <row r="112" spans="1:35" ht="13.5" x14ac:dyDescent="0.25">
      <c r="A112" s="59" t="str">
        <f>+$A$17</f>
        <v/>
      </c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2"/>
      <c r="M112" s="23"/>
      <c r="N112" s="22"/>
      <c r="O112" s="23"/>
      <c r="P112" s="22"/>
      <c r="Q112" s="23"/>
      <c r="R112" s="22"/>
      <c r="S112" s="23"/>
      <c r="T112" s="22"/>
      <c r="U112" s="23"/>
      <c r="V112" s="22"/>
      <c r="W112" s="23"/>
      <c r="X112" s="22"/>
      <c r="Y112" s="23"/>
      <c r="Z112" s="22"/>
      <c r="AA112" s="23"/>
      <c r="AB112" s="22"/>
      <c r="AC112" s="23"/>
      <c r="AE112" s="29" t="str">
        <f t="shared" si="7"/>
        <v/>
      </c>
      <c r="AG112" s="7" t="str">
        <f>+$A$17</f>
        <v/>
      </c>
      <c r="AH112" s="7" t="str">
        <f>IF(A112&lt;&gt;"",IF(AE112&lt;&gt;"",AE112,0)+IF(K122&lt;&gt;"",K122,0),"")</f>
        <v/>
      </c>
      <c r="AI112" s="106" t="str">
        <f>IF(AH112="","",IF(AH112&gt;0,ROUND(AH112/LARGE(AH107:AH121,1),3),0))</f>
        <v/>
      </c>
    </row>
    <row r="113" spans="1:35" ht="13.5" x14ac:dyDescent="0.25">
      <c r="A113" s="59" t="str">
        <f>+$A$18</f>
        <v/>
      </c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2"/>
      <c r="O113" s="23"/>
      <c r="P113" s="22"/>
      <c r="Q113" s="23"/>
      <c r="R113" s="22"/>
      <c r="S113" s="23"/>
      <c r="T113" s="22"/>
      <c r="U113" s="23"/>
      <c r="V113" s="22"/>
      <c r="W113" s="23"/>
      <c r="X113" s="22"/>
      <c r="Y113" s="23"/>
      <c r="Z113" s="22"/>
      <c r="AA113" s="23"/>
      <c r="AB113" s="22"/>
      <c r="AC113" s="23"/>
      <c r="AE113" s="29" t="str">
        <f t="shared" si="7"/>
        <v/>
      </c>
      <c r="AG113" s="7" t="str">
        <f>+$A$18</f>
        <v/>
      </c>
      <c r="AH113" s="7" t="str">
        <f>IF(A113&lt;&gt;"",IF(AE113&lt;&gt;"",AE113,0)+IF(M122&lt;&gt;"",M122,0),"")</f>
        <v/>
      </c>
      <c r="AI113" s="106" t="str">
        <f>IF(AH113="","",IF(AH113&gt;0,ROUND(AH113/LARGE(AH107:AH121,1),3),0))</f>
        <v/>
      </c>
    </row>
    <row r="114" spans="1:35" ht="13.5" x14ac:dyDescent="0.25">
      <c r="A114" s="59" t="str">
        <f>+$A$19</f>
        <v/>
      </c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2"/>
      <c r="Q114" s="23"/>
      <c r="R114" s="22"/>
      <c r="S114" s="23"/>
      <c r="T114" s="22"/>
      <c r="U114" s="23"/>
      <c r="V114" s="22"/>
      <c r="W114" s="23"/>
      <c r="X114" s="22"/>
      <c r="Y114" s="23"/>
      <c r="Z114" s="22"/>
      <c r="AA114" s="23"/>
      <c r="AB114" s="22"/>
      <c r="AC114" s="23"/>
      <c r="AE114" s="29" t="str">
        <f t="shared" si="7"/>
        <v/>
      </c>
      <c r="AG114" s="7" t="str">
        <f>+$A$19</f>
        <v/>
      </c>
      <c r="AH114" s="7" t="str">
        <f>IF(A114&lt;&gt;"",IF(AE114&lt;&gt;"",AE114,0)+IF(O122&lt;&gt;"",O122,0),"")</f>
        <v/>
      </c>
      <c r="AI114" s="106" t="str">
        <f>IF(AH114="","",IF(AH114&gt;0,ROUND(AH114/LARGE(AH107:AH121,1),3),0))</f>
        <v/>
      </c>
    </row>
    <row r="115" spans="1:35" ht="13.5" x14ac:dyDescent="0.25">
      <c r="A115" s="59" t="str">
        <f>+$A$20</f>
        <v/>
      </c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79"/>
      <c r="P115" s="24"/>
      <c r="Q115" s="24"/>
      <c r="R115" s="22"/>
      <c r="S115" s="23"/>
      <c r="T115" s="22"/>
      <c r="U115" s="23"/>
      <c r="V115" s="22"/>
      <c r="W115" s="23"/>
      <c r="X115" s="22"/>
      <c r="Y115" s="23"/>
      <c r="Z115" s="22"/>
      <c r="AA115" s="23"/>
      <c r="AB115" s="22"/>
      <c r="AC115" s="23"/>
      <c r="AE115" s="29" t="str">
        <f t="shared" si="7"/>
        <v/>
      </c>
      <c r="AG115" s="7" t="str">
        <f>+$A$20</f>
        <v/>
      </c>
      <c r="AH115" s="7" t="str">
        <f>IF(A115&lt;&gt;"",IF(AE115&lt;&gt;"",AE115,0)+IF(Q122&lt;&gt;"",Q122,0),"")</f>
        <v/>
      </c>
      <c r="AI115" s="106" t="str">
        <f>IF(AH115="","",IF(AH115&gt;0,ROUND(AH115/LARGE(AH107:AH121,1),3),0))</f>
        <v/>
      </c>
    </row>
    <row r="116" spans="1:35" ht="13.5" x14ac:dyDescent="0.25">
      <c r="A116" s="59" t="str">
        <f>+$A$21</f>
        <v/>
      </c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2"/>
      <c r="U116" s="23"/>
      <c r="V116" s="22"/>
      <c r="W116" s="23"/>
      <c r="X116" s="22"/>
      <c r="Y116" s="23"/>
      <c r="Z116" s="22"/>
      <c r="AA116" s="23"/>
      <c r="AB116" s="22"/>
      <c r="AC116" s="23"/>
      <c r="AE116" s="29" t="str">
        <f t="shared" si="7"/>
        <v/>
      </c>
      <c r="AG116" s="7" t="str">
        <f>+$A$21</f>
        <v/>
      </c>
      <c r="AH116" s="7" t="str">
        <f>IF(A116&lt;&gt;"",IF(AE116&lt;&gt;"",AE116,0)+IF(S122&lt;&gt;"",S122,0),"")</f>
        <v/>
      </c>
      <c r="AI116" s="106" t="str">
        <f>IF(AH116="","",IF(AH116&gt;0,ROUND(AH116/LARGE(AH107:AH121,1),3),0))</f>
        <v/>
      </c>
    </row>
    <row r="117" spans="1:35" ht="13.5" x14ac:dyDescent="0.25">
      <c r="A117" s="59" t="str">
        <f>+$A$22</f>
        <v/>
      </c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2"/>
      <c r="W117" s="23"/>
      <c r="X117" s="22"/>
      <c r="Y117" s="23"/>
      <c r="Z117" s="22"/>
      <c r="AA117" s="23"/>
      <c r="AB117" s="22"/>
      <c r="AC117" s="23"/>
      <c r="AE117" s="29" t="str">
        <f t="shared" si="7"/>
        <v/>
      </c>
      <c r="AG117" s="7" t="str">
        <f>+$A$22</f>
        <v/>
      </c>
      <c r="AH117" s="7" t="str">
        <f>IF(A117&lt;&gt;"",IF(AE117&lt;&gt;"",AE117,0)+IF(U122&lt;&gt;"",U122,0),"")</f>
        <v/>
      </c>
      <c r="AI117" s="106" t="str">
        <f>IF(AH117="","",IF(AH117&gt;0,ROUND(AH117/LARGE(AH107:AH121,1),3),0))</f>
        <v/>
      </c>
    </row>
    <row r="118" spans="1:35" ht="13.5" x14ac:dyDescent="0.25">
      <c r="A118" s="59" t="str">
        <f>+$A$23</f>
        <v/>
      </c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2"/>
      <c r="Y118" s="23"/>
      <c r="Z118" s="22"/>
      <c r="AA118" s="23"/>
      <c r="AB118" s="22"/>
      <c r="AC118" s="23"/>
      <c r="AE118" s="29" t="str">
        <f t="shared" si="7"/>
        <v/>
      </c>
      <c r="AG118" s="7" t="str">
        <f>+$A$23</f>
        <v/>
      </c>
      <c r="AH118" s="7" t="str">
        <f>IF(A118&lt;&gt;"",IF(AE118&lt;&gt;"",AE118,0)+IF(W122&lt;&gt;"",W122,0),"")</f>
        <v/>
      </c>
      <c r="AI118" s="106" t="str">
        <f>IF(AH118="","",IF(AH118&gt;0,ROUND(AH118/LARGE(AH107:AH121,1),3),0))</f>
        <v/>
      </c>
    </row>
    <row r="119" spans="1:35" ht="13.5" x14ac:dyDescent="0.25">
      <c r="A119" s="59" t="str">
        <f>+$A$24</f>
        <v/>
      </c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2"/>
      <c r="AA119" s="23"/>
      <c r="AB119" s="22"/>
      <c r="AC119" s="23"/>
      <c r="AE119" s="29" t="str">
        <f t="shared" si="7"/>
        <v/>
      </c>
      <c r="AG119" s="7" t="str">
        <f>+$A$24</f>
        <v/>
      </c>
      <c r="AH119" s="7" t="str">
        <f>IF(A119&lt;&gt;"",IF(AE119&lt;&gt;"",AE119,0)+IF(Y122&lt;&gt;"",Y122,0),"")</f>
        <v/>
      </c>
      <c r="AI119" s="106" t="str">
        <f>IF(AH119="","",IF(AH119&gt;0,ROUND(AH119/LARGE(AH107:AH121,1),3),0))</f>
        <v/>
      </c>
    </row>
    <row r="120" spans="1:35" ht="13.5" x14ac:dyDescent="0.25">
      <c r="A120" s="59" t="str">
        <f>+$A$25</f>
        <v/>
      </c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2"/>
      <c r="AC120" s="23"/>
      <c r="AE120" s="29" t="str">
        <f t="shared" si="7"/>
        <v/>
      </c>
      <c r="AG120" s="7" t="str">
        <f>+$A$25</f>
        <v/>
      </c>
      <c r="AH120" s="7" t="str">
        <f>IF(A120&lt;&gt;"",IF(AE120&lt;&gt;"",AE120,0)+IF(AA122&lt;&gt;"",AA122,0),"")</f>
        <v/>
      </c>
      <c r="AI120" s="106" t="str">
        <f>IF(AH120="","",IF(AH120&gt;0,ROUND(AH120/LARGE(AH107:AH121,1),3),0))</f>
        <v/>
      </c>
    </row>
    <row r="121" spans="1:35" x14ac:dyDescent="0.2">
      <c r="A121" s="59" t="str">
        <f>+$A$26</f>
        <v/>
      </c>
      <c r="C121" s="3"/>
      <c r="AE121" s="26"/>
      <c r="AG121" s="40" t="str">
        <f>+$A$26</f>
        <v/>
      </c>
      <c r="AH121" s="40" t="str">
        <f>IF(A121&lt;&gt;"",IF(AE121&lt;&gt;"",AE121,0)+IF(AC122&lt;&gt;"",AC122,0),"")</f>
        <v/>
      </c>
      <c r="AI121" s="107" t="str">
        <f>IF(AH121="","",IF(AH121&gt;0,ROUND(AH121/LARGE(AH107:AH121,1),3),0))</f>
        <v/>
      </c>
    </row>
    <row r="122" spans="1:35" s="26" customFormat="1" x14ac:dyDescent="0.2">
      <c r="C122" s="27" t="str">
        <f>IF(C106="","",SUM(C107:C120))</f>
        <v/>
      </c>
      <c r="E122" s="27" t="str">
        <f>IF(E106="","",SUM(E107:E120))</f>
        <v/>
      </c>
      <c r="G122" s="27" t="str">
        <f>IF(G106="","",SUM(G107:G120))</f>
        <v/>
      </c>
      <c r="I122" s="27" t="str">
        <f>IF(I106="","",SUM(I107:I120))</f>
        <v/>
      </c>
      <c r="K122" s="27" t="str">
        <f>IF(K106="","",SUM(K107:K120))</f>
        <v/>
      </c>
      <c r="M122" s="27" t="str">
        <f>IF(M106="","",SUM(M107:M120))</f>
        <v/>
      </c>
      <c r="O122" s="27" t="str">
        <f>IF(O106="","",SUM(O107:O120))</f>
        <v/>
      </c>
      <c r="Q122" s="27" t="str">
        <f>IF(Q106="","",SUM(Q107:Q120))</f>
        <v/>
      </c>
      <c r="S122" s="27" t="str">
        <f>IF(S106="","",SUM(S107:S120))</f>
        <v/>
      </c>
      <c r="U122" s="27" t="str">
        <f>IF(U106="","",SUM(U107:U120))</f>
        <v/>
      </c>
      <c r="W122" s="27" t="str">
        <f>IF(W106="","",SUM(W107:W120))</f>
        <v/>
      </c>
      <c r="X122" s="27"/>
      <c r="Y122" s="27" t="str">
        <f>IF(Y106="","",SUM(Y107:Y120))</f>
        <v/>
      </c>
      <c r="AA122" s="27" t="str">
        <f>IF(AA106="","",SUM(AA107:AA120))</f>
        <v/>
      </c>
      <c r="AC122" s="27" t="str">
        <f>IF(AC106="","",SUM(AC107:AC120))</f>
        <v/>
      </c>
      <c r="AG122" s="41"/>
      <c r="AH122" s="93"/>
      <c r="AI122" s="41"/>
    </row>
    <row r="123" spans="1:35" ht="24" customHeight="1" x14ac:dyDescent="0.2">
      <c r="AC123" s="8" t="str">
        <f>"Firma ("&amp;Anagrafica!B93&amp;")"</f>
        <v>Firma ()</v>
      </c>
      <c r="AE123" s="88"/>
      <c r="AF123" s="88"/>
      <c r="AG123" s="89"/>
      <c r="AH123" s="88"/>
      <c r="AI123" s="88"/>
    </row>
  </sheetData>
  <mergeCells count="70">
    <mergeCell ref="AB24:AE24"/>
    <mergeCell ref="AB25:AE25"/>
    <mergeCell ref="AB26:AE26"/>
    <mergeCell ref="AB20:AE20"/>
    <mergeCell ref="AB21:AE21"/>
    <mergeCell ref="AB22:AE22"/>
    <mergeCell ref="AB23:AE23"/>
    <mergeCell ref="X13:AA13"/>
    <mergeCell ref="AB18:AE18"/>
    <mergeCell ref="AB19:AE19"/>
    <mergeCell ref="AB12:AE12"/>
    <mergeCell ref="AB13:AE13"/>
    <mergeCell ref="AB14:AE14"/>
    <mergeCell ref="AB15:AE15"/>
    <mergeCell ref="X19:AA19"/>
    <mergeCell ref="X14:AA14"/>
    <mergeCell ref="X15:AA15"/>
    <mergeCell ref="X16:AA16"/>
    <mergeCell ref="X17:AA17"/>
    <mergeCell ref="X18:AA18"/>
    <mergeCell ref="A1:AG1"/>
    <mergeCell ref="T17:W17"/>
    <mergeCell ref="T22:W22"/>
    <mergeCell ref="T18:W18"/>
    <mergeCell ref="T19:W19"/>
    <mergeCell ref="T20:W20"/>
    <mergeCell ref="A5:AI5"/>
    <mergeCell ref="A8:AG8"/>
    <mergeCell ref="A9:AG9"/>
    <mergeCell ref="A11:S11"/>
    <mergeCell ref="AB11:AE11"/>
    <mergeCell ref="X11:AA11"/>
    <mergeCell ref="AB16:AE16"/>
    <mergeCell ref="AB17:AE17"/>
    <mergeCell ref="T11:W11"/>
    <mergeCell ref="X12:AA12"/>
    <mergeCell ref="B12:S12"/>
    <mergeCell ref="B13:S13"/>
    <mergeCell ref="B14:S14"/>
    <mergeCell ref="T21:W21"/>
    <mergeCell ref="T15:W15"/>
    <mergeCell ref="T16:W16"/>
    <mergeCell ref="B15:S15"/>
    <mergeCell ref="B21:S21"/>
    <mergeCell ref="T12:W12"/>
    <mergeCell ref="T13:W13"/>
    <mergeCell ref="T14:W14"/>
    <mergeCell ref="T27:W27"/>
    <mergeCell ref="B16:S16"/>
    <mergeCell ref="B17:S17"/>
    <mergeCell ref="B18:S18"/>
    <mergeCell ref="B19:S19"/>
    <mergeCell ref="B20:S20"/>
    <mergeCell ref="P27:S27"/>
    <mergeCell ref="B26:S26"/>
    <mergeCell ref="T26:W26"/>
    <mergeCell ref="B24:S24"/>
    <mergeCell ref="B25:S25"/>
    <mergeCell ref="T23:W23"/>
    <mergeCell ref="T24:W24"/>
    <mergeCell ref="T25:W25"/>
    <mergeCell ref="B22:S22"/>
    <mergeCell ref="B23:S23"/>
    <mergeCell ref="X24:AA24"/>
    <mergeCell ref="X25:AA25"/>
    <mergeCell ref="X26:AA26"/>
    <mergeCell ref="X20:AA20"/>
    <mergeCell ref="X21:AA21"/>
    <mergeCell ref="X22:AA22"/>
    <mergeCell ref="X23:AA23"/>
  </mergeCells>
  <phoneticPr fontId="0" type="noConversion"/>
  <conditionalFormatting sqref="C46 W46:Y46 C65 E46 G46 I46 K46 M46 O46 Q46 U46 S46 AC84 W65:Y65 E65 G65 I65 K65 M65 O65 Q65 U65 S65 AC65 AA65 AA46 C84 W84:Y84 E84 G84 I84 K84 M84 O84 Q84 U84 S84 AA84 AC46 C103 AC122 W103:Y103 E103 G103 I103 K103 M103 O103 Q103 U103 S103 AC103 AA103 C122 W122:Y122 E122 G122 I122 K122 M122 O122 Q122 U122 S122 AA122">
    <cfRule type="expression" dxfId="419" priority="1" stopIfTrue="1">
      <formula>C30=""</formula>
    </cfRule>
  </conditionalFormatting>
  <conditionalFormatting sqref="B52:E63 B51:C51 H54:I63 J55:K63 L56:M63 N57:O63 P58:Q63 R59:S63 T60:U63 V61:W63 X62:Y63 Z63:AA63 F53:G63 Z82:AA82 F72:G82 H73:I82 J74:K82 L75:M82 N76:O82 P77:Q82 R78:S82 T79:U82 V80:W82 X81:Y82 B71:E82 B70:C70 B90:E101 B89:C89 H92:I101 J93:K101 L94:M101 N95:O101 P96:Q101 R97:S101 T98:U101 V99:W101 X100:Y101 Z101:AA101 F91:G101 Z120:AA120 F110:G120 H111:I120 J112:K120 L113:M120 N114:O120 P115:Q120 R116:S120 T117:U120 V118:W120 X119:Y120 B109:E120 B108:C108 B33:E44 B32:C32 H35:I44 J36:K44 L37:M44 N38:O44 P39:Q44 R40:S44 T41:U44 V42:W44 X43:Y44 Z44:AA44 F34:G44">
    <cfRule type="expression" dxfId="418" priority="2" stopIfTrue="1">
      <formula>AND($A32&lt;&gt;"",$A33="")</formula>
    </cfRule>
    <cfRule type="expression" dxfId="417" priority="3" stopIfTrue="1">
      <formula>$A32=""</formula>
    </cfRule>
  </conditionalFormatting>
  <conditionalFormatting sqref="B50 D50:D51 F50:F52 H50:H53 J50:J54 L50:L55 N50:N56 P50:P57 R50:R58 T50:T59 V50:V60 X50:X61 Z50:Z62 AB50:AB63">
    <cfRule type="expression" dxfId="416" priority="4" stopIfTrue="1">
      <formula>AND(OR($A50="",C$49=""),$AE50&lt;&gt;"")</formula>
    </cfRule>
    <cfRule type="expression" dxfId="415" priority="5" stopIfTrue="1">
      <formula>OR($A50="",C$49="")</formula>
    </cfRule>
  </conditionalFormatting>
  <conditionalFormatting sqref="C50 E50:E51 G50:G52 I50:I53 K50:K54 M50:M55 O50:O56 Q50:Q57 S50:S58 U50:U59 W50:W60 Y50:Y61 AA50:AA62 AC50:AC63 C88 E88:E89 G88:G90 I88:I91 K88:K92 M88:M93 O88:O94 Q88:Q95 S88:S96 U88:U97 W88:W98 Y88:Y99 AA88:AA100 AC88:AC101">
    <cfRule type="expression" dxfId="414" priority="6" stopIfTrue="1">
      <formula>AND(OR($A50="",C$49=""),$AE50&lt;&gt;"")</formula>
    </cfRule>
    <cfRule type="expression" dxfId="413" priority="7" stopIfTrue="1">
      <formula>C$49=""</formula>
    </cfRule>
  </conditionalFormatting>
  <conditionalFormatting sqref="B69 F69:F71 D69:D70 H69:H72 J69:J73 L69:L74 N69:N75 P69:P76 R69:R77 T69:T78 V69:V79 X69:X80 Z69:Z81 AB69:AB82 X118">
    <cfRule type="expression" dxfId="412" priority="8" stopIfTrue="1">
      <formula>AND(OR($A69="",C$68=""),$AE69&lt;&gt;"")</formula>
    </cfRule>
    <cfRule type="expression" dxfId="411" priority="9" stopIfTrue="1">
      <formula>OR($A69="",C$68="")</formula>
    </cfRule>
  </conditionalFormatting>
  <conditionalFormatting sqref="C69 G69:G71 E69:E70 I69:I72 K69:K73 M69:M74 O69:O75 Q69:Q76 S69:S77 U69:U78 W69:W79 Y69:Y80 AA69:AA81 AC69:AC82 C107 G107:G109 E107:E108 I107:I110 K107:K111 M107:M112 O107:O113 Q107:Q114 S107:S115 U107:U116 W107:W117 Y107:Y118 AA107:AA119 AC107:AC120">
    <cfRule type="expression" dxfId="410" priority="10" stopIfTrue="1">
      <formula>AND(OR($A69="",C$68=""),$AE69&lt;&gt;"")</formula>
    </cfRule>
    <cfRule type="expression" dxfId="409" priority="11" stopIfTrue="1">
      <formula>C$68=""</formula>
    </cfRule>
  </conditionalFormatting>
  <conditionalFormatting sqref="B88 D88:D89 F88:F90 H88:H91 J88:J92 L88:L93 N88:N94 P88:P95 R88:R96 T88:T97 V88:V98 X88:X99 Z88:Z100 AB88:AB101">
    <cfRule type="expression" dxfId="408" priority="12" stopIfTrue="1">
      <formula>AND(OR($A88="",C$87=""),$AE88&lt;&gt;"")</formula>
    </cfRule>
    <cfRule type="expression" dxfId="407" priority="13" stopIfTrue="1">
      <formula>OR($A88="",C$87="")</formula>
    </cfRule>
  </conditionalFormatting>
  <conditionalFormatting sqref="B107 D107:D108 F107:F109 H107:H110 J107:J111 L107:L112 N107:N113 P107:P114 R107:R115 T107:T116 V107:V117 X107:X117 Z107:Z119 AB107:AB120">
    <cfRule type="expression" dxfId="406" priority="14" stopIfTrue="1">
      <formula>AND(OR($A107="",C$106=""),$AE107&lt;&gt;"")</formula>
    </cfRule>
    <cfRule type="expression" dxfId="405" priority="15" stopIfTrue="1">
      <formula>OR($A107="",C$106="")</formula>
    </cfRule>
  </conditionalFormatting>
  <conditionalFormatting sqref="B31 D31:D32 R31:R39 AB31:AB44 Z31:Z43 X31:X42 V31:V41 T31:T40 P31:P38 N31:N37 L31:L36 J31:J35 H31:H34 F31:F33">
    <cfRule type="expression" dxfId="404" priority="16" stopIfTrue="1">
      <formula>AND(OR($A31="",C$30=""),$AE31&lt;&gt;"")</formula>
    </cfRule>
    <cfRule type="expression" dxfId="403" priority="17" stopIfTrue="1">
      <formula>OR($A31="",C$30="")</formula>
    </cfRule>
  </conditionalFormatting>
  <conditionalFormatting sqref="C31 E31:E32 S31:S39 AC31:AC44 AA31:AA43 Y31:Y42 W31:W41 U31:U40 Q31:Q38 O31:O37 M31:M36 K31:K35 I31:I34 G31:G33">
    <cfRule type="expression" dxfId="402" priority="18" stopIfTrue="1">
      <formula>AND(OR($A31="",C$30=""),$AE31&lt;&gt;"")</formula>
    </cfRule>
    <cfRule type="expression" dxfId="401" priority="19" stopIfTrue="1">
      <formula>C$30=""</formula>
    </cfRule>
  </conditionalFormatting>
  <conditionalFormatting sqref="A31:A45 A107:A121 AE107:AE120 B106:AC106 AE88:AE101 A88:A102 B87:AC87 A69:A83 B68:AC68 AE69:AE82 AE50:AE63 B49:AC49 A50:A64 AE31:AE44 B30:AC30">
    <cfRule type="cellIs" dxfId="400" priority="20" stopIfTrue="1" operator="equal">
      <formula>""</formula>
    </cfRule>
  </conditionalFormatting>
  <hyperlinks>
    <hyperlink ref="A1" location="Anagrafica!A1" display="Torna alla scheda Anagrafica" xr:uid="{00000000-0004-0000-4800-000000000000}"/>
  </hyperlinks>
  <pageMargins left="0.39370078740157483" right="0.39370078740157483" top="0.39370078740157483" bottom="0.78740157480314965" header="0.51181102362204722" footer="0.39370078740157483"/>
  <pageSetup paperSize="9" scale="42" orientation="portrait" r:id="rId1"/>
  <headerFooter alignWithMargins="0">
    <oddFooter>&amp;L&amp;"Arial Narrow,Normale"&amp;8&amp;D&amp;R&amp;"Arial Narrow,Normale"&amp;A</oddFoot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Foglio28">
    <tabColor indexed="17"/>
    <pageSetUpPr fitToPage="1"/>
  </sheetPr>
  <dimension ref="A1:AI123"/>
  <sheetViews>
    <sheetView showGridLines="0" view="pageBreakPreview" zoomScaleNormal="100" workbookViewId="0">
      <selection activeCell="U38" sqref="U38"/>
    </sheetView>
  </sheetViews>
  <sheetFormatPr defaultColWidth="9.140625" defaultRowHeight="12.75" x14ac:dyDescent="0.2"/>
  <cols>
    <col min="1" max="2" width="3.85546875" style="3" customWidth="1"/>
    <col min="3" max="3" width="3.85546875" style="5" bestFit="1" customWidth="1"/>
    <col min="4" max="4" width="3.140625" style="3" customWidth="1"/>
    <col min="5" max="31" width="3" style="3" customWidth="1"/>
    <col min="32" max="32" width="2.42578125" style="3" customWidth="1"/>
    <col min="33" max="33" width="3.5703125" style="26" customWidth="1"/>
    <col min="34" max="35" width="10.85546875" style="3" customWidth="1"/>
    <col min="36" max="43" width="3" style="3" customWidth="1"/>
    <col min="44" max="44" width="3.140625" style="3" customWidth="1"/>
    <col min="45" max="16384" width="9.140625" style="3"/>
  </cols>
  <sheetData>
    <row r="1" spans="1:35" ht="26.25" customHeight="1" x14ac:dyDescent="0.2">
      <c r="A1" s="353" t="s">
        <v>21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</row>
    <row r="2" spans="1:35" s="30" customFormat="1" ht="13.5" x14ac:dyDescent="0.25">
      <c r="A2" s="45" t="s">
        <v>16</v>
      </c>
      <c r="B2" s="46"/>
      <c r="C2" s="47"/>
      <c r="D2" s="48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9"/>
      <c r="AH2" s="49"/>
      <c r="AI2" s="49"/>
    </row>
    <row r="3" spans="1:35" s="31" customFormat="1" ht="13.5" x14ac:dyDescent="0.25">
      <c r="A3" s="50"/>
      <c r="B3" s="50"/>
      <c r="C3" s="51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</row>
    <row r="4" spans="1:35" s="9" customFormat="1" ht="6" customHeight="1" x14ac:dyDescent="0.3">
      <c r="A4" s="52"/>
      <c r="B4" s="52"/>
      <c r="C4" s="53"/>
      <c r="D4" s="54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</row>
    <row r="5" spans="1:35" s="9" customFormat="1" ht="39.75" customHeight="1" x14ac:dyDescent="0.3">
      <c r="A5" s="411" t="str">
        <f>IF(Anagrafica!A3&lt;&gt;"",Anagrafica!A3,"")</f>
        <v>CDC ___/______/______ ANNO_______ (agg. P se plurien.) 
TITOLO DEL CDC______________________________</v>
      </c>
      <c r="B5" s="411"/>
      <c r="C5" s="411"/>
      <c r="D5" s="411"/>
      <c r="E5" s="411"/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  <c r="Q5" s="411"/>
      <c r="R5" s="411"/>
      <c r="S5" s="411"/>
      <c r="T5" s="411"/>
      <c r="U5" s="411"/>
      <c r="V5" s="411"/>
      <c r="W5" s="411"/>
      <c r="X5" s="411"/>
      <c r="Y5" s="411"/>
      <c r="Z5" s="411"/>
      <c r="AA5" s="411"/>
      <c r="AB5" s="411"/>
      <c r="AC5" s="411"/>
      <c r="AD5" s="411"/>
      <c r="AE5" s="411"/>
      <c r="AF5" s="411"/>
      <c r="AG5" s="411"/>
      <c r="AH5" s="411"/>
      <c r="AI5" s="411"/>
    </row>
    <row r="6" spans="1:35" s="9" customFormat="1" ht="20.25" x14ac:dyDescent="0.3">
      <c r="A6" s="33"/>
      <c r="B6" s="33"/>
      <c r="C6" s="58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</row>
    <row r="7" spans="1:35" s="9" customFormat="1" ht="20.25" x14ac:dyDescent="0.3">
      <c r="C7" s="10"/>
      <c r="D7" s="11"/>
    </row>
    <row r="8" spans="1:35" s="1" customFormat="1" ht="18.75" x14ac:dyDescent="0.3">
      <c r="A8" s="354" t="str">
        <f>"Criterio: "&amp; Anagrafica!A78&amp;" - "&amp;Anagrafica!B78</f>
        <v xml:space="preserve">Criterio:  - </v>
      </c>
      <c r="B8" s="354"/>
      <c r="C8" s="354"/>
      <c r="D8" s="354"/>
      <c r="E8" s="354"/>
      <c r="F8" s="354"/>
      <c r="G8" s="354"/>
      <c r="H8" s="354"/>
      <c r="I8" s="354"/>
      <c r="J8" s="354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4"/>
      <c r="Y8" s="354"/>
      <c r="Z8" s="354"/>
      <c r="AA8" s="354"/>
      <c r="AB8" s="354"/>
      <c r="AC8" s="354"/>
      <c r="AD8" s="354"/>
      <c r="AE8" s="354"/>
      <c r="AF8" s="354"/>
      <c r="AG8" s="354"/>
      <c r="AH8" s="65" t="s">
        <v>3</v>
      </c>
      <c r="AI8" s="80" t="str">
        <f>IF(+Anagrafica!C78&lt;&gt;"",Anagrafica!C78,"")</f>
        <v/>
      </c>
    </row>
    <row r="9" spans="1:35" s="1" customFormat="1" ht="24" customHeight="1" x14ac:dyDescent="0.3">
      <c r="A9" s="416"/>
      <c r="B9" s="416"/>
      <c r="C9" s="416"/>
      <c r="D9" s="416"/>
      <c r="E9" s="416"/>
      <c r="F9" s="416"/>
      <c r="G9" s="416"/>
      <c r="H9" s="416"/>
      <c r="I9" s="416"/>
      <c r="J9" s="416"/>
      <c r="K9" s="416"/>
      <c r="L9" s="416"/>
      <c r="M9" s="416"/>
      <c r="N9" s="416"/>
      <c r="O9" s="416"/>
      <c r="P9" s="416"/>
      <c r="Q9" s="416"/>
      <c r="R9" s="416"/>
      <c r="S9" s="416"/>
      <c r="T9" s="416"/>
      <c r="U9" s="416"/>
      <c r="V9" s="416"/>
      <c r="W9" s="416"/>
      <c r="X9" s="416"/>
      <c r="Y9" s="416"/>
      <c r="Z9" s="416"/>
      <c r="AA9" s="416"/>
      <c r="AB9" s="416"/>
      <c r="AC9" s="416"/>
      <c r="AD9" s="416"/>
      <c r="AE9" s="416"/>
      <c r="AF9" s="416"/>
      <c r="AG9" s="416"/>
      <c r="AH9" s="65"/>
      <c r="AI9" s="81"/>
    </row>
    <row r="10" spans="1:35" ht="18" x14ac:dyDescent="0.25">
      <c r="B10" s="1"/>
      <c r="D10" s="1"/>
      <c r="AB10" s="4"/>
      <c r="AC10" s="4"/>
      <c r="AD10" s="4"/>
      <c r="AE10" s="4"/>
    </row>
    <row r="11" spans="1:35" ht="29.25" customHeight="1" x14ac:dyDescent="0.2">
      <c r="A11" s="385" t="s">
        <v>17</v>
      </c>
      <c r="B11" s="385"/>
      <c r="C11" s="385"/>
      <c r="D11" s="385"/>
      <c r="E11" s="385"/>
      <c r="F11" s="385"/>
      <c r="G11" s="385"/>
      <c r="H11" s="385"/>
      <c r="I11" s="385"/>
      <c r="J11" s="385"/>
      <c r="K11" s="385"/>
      <c r="L11" s="385"/>
      <c r="M11" s="385"/>
      <c r="N11" s="385"/>
      <c r="O11" s="385"/>
      <c r="P11" s="385"/>
      <c r="Q11" s="385"/>
      <c r="R11" s="385"/>
      <c r="S11" s="385"/>
      <c r="T11" s="385" t="s">
        <v>23</v>
      </c>
      <c r="U11" s="385"/>
      <c r="V11" s="385"/>
      <c r="W11" s="385"/>
      <c r="X11" s="385" t="s">
        <v>25</v>
      </c>
      <c r="Y11" s="385"/>
      <c r="Z11" s="385"/>
      <c r="AA11" s="385"/>
      <c r="AB11" s="385" t="s">
        <v>24</v>
      </c>
      <c r="AC11" s="385"/>
      <c r="AD11" s="385"/>
      <c r="AE11" s="385"/>
      <c r="AF11" s="26"/>
      <c r="AI11" s="21" t="s">
        <v>19</v>
      </c>
    </row>
    <row r="12" spans="1:35" ht="16.5" x14ac:dyDescent="0.3">
      <c r="A12" s="61" t="str">
        <f>IF($AI$8&lt;&gt;"",IF(Anagrafica!A99&lt;&gt;"",Anagrafica!A99,""),"")</f>
        <v/>
      </c>
      <c r="B12" s="409" t="str">
        <f>IF(A12&lt;&gt;"",IF(Anagrafica!B99&lt;&gt;"",Anagrafica!B99,""),"")</f>
        <v/>
      </c>
      <c r="C12" s="409"/>
      <c r="D12" s="409"/>
      <c r="E12" s="409"/>
      <c r="F12" s="409"/>
      <c r="G12" s="409"/>
      <c r="H12" s="409"/>
      <c r="I12" s="409"/>
      <c r="J12" s="409"/>
      <c r="K12" s="409"/>
      <c r="L12" s="409"/>
      <c r="M12" s="409"/>
      <c r="N12" s="409"/>
      <c r="O12" s="409"/>
      <c r="P12" s="409"/>
      <c r="Q12" s="409"/>
      <c r="R12" s="409"/>
      <c r="S12" s="410"/>
      <c r="T12" s="372" t="str">
        <f>IF(A12&lt;&gt;"",IF(AI31&lt;&gt;"",AI31,0)+IF(AI50&lt;&gt;"",AI50,0)+IF(AI69&lt;&gt;"",AI69,0)+IF(AI88&lt;&gt;"",AI88,0)+IF(AI107&lt;&gt;"",AI107,0),"")</f>
        <v/>
      </c>
      <c r="U12" s="373"/>
      <c r="V12" s="373"/>
      <c r="W12" s="373"/>
      <c r="X12" s="372" t="str">
        <f>IF(T12&lt;&gt;"",ROUND(T12/COUNTA(Anagrafica!$B$89:$C$93),3),"")</f>
        <v/>
      </c>
      <c r="Y12" s="373"/>
      <c r="Z12" s="373"/>
      <c r="AA12" s="390"/>
      <c r="AB12" s="372" t="str">
        <f>IF(T12="","",IF(T12&gt;0,ROUND(X12/LARGE($X$12:$AA$26,1),3),0))</f>
        <v/>
      </c>
      <c r="AC12" s="373"/>
      <c r="AD12" s="373"/>
      <c r="AE12" s="390"/>
      <c r="AF12" s="94"/>
      <c r="AG12" s="94"/>
      <c r="AH12" s="95"/>
      <c r="AI12" s="85" t="str">
        <f t="shared" ref="AI12:AI26" si="0">IF(AB12&lt;&gt;"",IF(AB12&gt;0,ROUND(AB12*IF($AI$9&lt;&gt;"",$AI$9,$AI$8),3),0),"")</f>
        <v/>
      </c>
    </row>
    <row r="13" spans="1:35" ht="16.5" x14ac:dyDescent="0.3">
      <c r="A13" s="62" t="str">
        <f>IF($AI$8&lt;&gt;"",IF(Anagrafica!A100&lt;&gt;"",Anagrafica!A100,""),"")</f>
        <v/>
      </c>
      <c r="B13" s="374" t="str">
        <f>IF(A13&lt;&gt;"",IF(Anagrafica!B100&lt;&gt;"",Anagrafica!B100,""),"")</f>
        <v/>
      </c>
      <c r="C13" s="374"/>
      <c r="D13" s="374"/>
      <c r="E13" s="374"/>
      <c r="F13" s="374"/>
      <c r="G13" s="374"/>
      <c r="H13" s="374"/>
      <c r="I13" s="374"/>
      <c r="J13" s="374"/>
      <c r="K13" s="374"/>
      <c r="L13" s="374"/>
      <c r="M13" s="374"/>
      <c r="N13" s="374"/>
      <c r="O13" s="374"/>
      <c r="P13" s="374"/>
      <c r="Q13" s="374"/>
      <c r="R13" s="374"/>
      <c r="S13" s="376"/>
      <c r="T13" s="401" t="str">
        <f t="shared" ref="T13:T26" si="1">IF(A13&lt;&gt;"",IF(AI32&lt;&gt;"",AI32,0)+IF(AI51&lt;&gt;"",AI51,0)+IF(AI70&lt;&gt;"",AI70,0)+IF(AI89&lt;&gt;"",AI89,0)+IF(AI108&lt;&gt;"",AI108,0),"")</f>
        <v/>
      </c>
      <c r="U13" s="402"/>
      <c r="V13" s="402"/>
      <c r="W13" s="402"/>
      <c r="X13" s="401" t="str">
        <f>IF(T13&lt;&gt;"",ROUND(T13/COUNTA(Anagrafica!$B$89:$C$93),3),"")</f>
        <v/>
      </c>
      <c r="Y13" s="402"/>
      <c r="Z13" s="402"/>
      <c r="AA13" s="403"/>
      <c r="AB13" s="401" t="str">
        <f t="shared" ref="AB13:AB26" si="2">IF(T13="","",IF(T13&gt;0,ROUND(X13/LARGE($X$12:$AA$26,1),3),0))</f>
        <v/>
      </c>
      <c r="AC13" s="402"/>
      <c r="AD13" s="402"/>
      <c r="AE13" s="403"/>
      <c r="AF13" s="96"/>
      <c r="AG13" s="96"/>
      <c r="AH13" s="97"/>
      <c r="AI13" s="86" t="str">
        <f t="shared" si="0"/>
        <v/>
      </c>
    </row>
    <row r="14" spans="1:35" ht="16.5" x14ac:dyDescent="0.3">
      <c r="A14" s="62" t="str">
        <f>IF($AI$8&lt;&gt;"",IF(Anagrafica!A101&lt;&gt;"",Anagrafica!A101,""),"")</f>
        <v/>
      </c>
      <c r="B14" s="374" t="str">
        <f>IF(A14&lt;&gt;"",IF(Anagrafica!B101&lt;&gt;"",Anagrafica!B101,""),"")</f>
        <v/>
      </c>
      <c r="C14" s="374"/>
      <c r="D14" s="374"/>
      <c r="E14" s="374"/>
      <c r="F14" s="374"/>
      <c r="G14" s="374"/>
      <c r="H14" s="374"/>
      <c r="I14" s="374"/>
      <c r="J14" s="374"/>
      <c r="K14" s="374"/>
      <c r="L14" s="374"/>
      <c r="M14" s="374"/>
      <c r="N14" s="374"/>
      <c r="O14" s="374"/>
      <c r="P14" s="374"/>
      <c r="Q14" s="374"/>
      <c r="R14" s="374"/>
      <c r="S14" s="376"/>
      <c r="T14" s="401" t="str">
        <f t="shared" si="1"/>
        <v/>
      </c>
      <c r="U14" s="402"/>
      <c r="V14" s="402"/>
      <c r="W14" s="402"/>
      <c r="X14" s="401" t="str">
        <f>IF(T14&lt;&gt;"",ROUND(T14/COUNTA(Anagrafica!$B$89:$C$93),3),"")</f>
        <v/>
      </c>
      <c r="Y14" s="402"/>
      <c r="Z14" s="402"/>
      <c r="AA14" s="403"/>
      <c r="AB14" s="401" t="str">
        <f t="shared" si="2"/>
        <v/>
      </c>
      <c r="AC14" s="402"/>
      <c r="AD14" s="402"/>
      <c r="AE14" s="403"/>
      <c r="AF14" s="96"/>
      <c r="AG14" s="96"/>
      <c r="AH14" s="97"/>
      <c r="AI14" s="86" t="str">
        <f t="shared" si="0"/>
        <v/>
      </c>
    </row>
    <row r="15" spans="1:35" ht="16.5" x14ac:dyDescent="0.3">
      <c r="A15" s="62" t="str">
        <f>IF($AI$8&lt;&gt;"",IF(Anagrafica!A102&lt;&gt;"",Anagrafica!A102,""),"")</f>
        <v/>
      </c>
      <c r="B15" s="374" t="str">
        <f>IF(A15&lt;&gt;"",IF(Anagrafica!B102&lt;&gt;"",Anagrafica!B102,""),"")</f>
        <v/>
      </c>
      <c r="C15" s="374"/>
      <c r="D15" s="374"/>
      <c r="E15" s="374"/>
      <c r="F15" s="374"/>
      <c r="G15" s="374"/>
      <c r="H15" s="374"/>
      <c r="I15" s="374"/>
      <c r="J15" s="374"/>
      <c r="K15" s="374"/>
      <c r="L15" s="374"/>
      <c r="M15" s="374"/>
      <c r="N15" s="374"/>
      <c r="O15" s="374"/>
      <c r="P15" s="374"/>
      <c r="Q15" s="374"/>
      <c r="R15" s="374"/>
      <c r="S15" s="376"/>
      <c r="T15" s="401" t="str">
        <f t="shared" si="1"/>
        <v/>
      </c>
      <c r="U15" s="402"/>
      <c r="V15" s="402"/>
      <c r="W15" s="402"/>
      <c r="X15" s="401" t="str">
        <f>IF(T15&lt;&gt;"",ROUND(T15/COUNTA(Anagrafica!$B$89:$C$93),3),"")</f>
        <v/>
      </c>
      <c r="Y15" s="402"/>
      <c r="Z15" s="402"/>
      <c r="AA15" s="403"/>
      <c r="AB15" s="401" t="str">
        <f t="shared" si="2"/>
        <v/>
      </c>
      <c r="AC15" s="402"/>
      <c r="AD15" s="402"/>
      <c r="AE15" s="403"/>
      <c r="AF15" s="96"/>
      <c r="AG15" s="96"/>
      <c r="AH15" s="97"/>
      <c r="AI15" s="86" t="str">
        <f t="shared" si="0"/>
        <v/>
      </c>
    </row>
    <row r="16" spans="1:35" ht="16.5" x14ac:dyDescent="0.3">
      <c r="A16" s="62" t="str">
        <f>IF($AI$8&lt;&gt;"",IF(Anagrafica!A103&lt;&gt;"",Anagrafica!A103,""),"")</f>
        <v/>
      </c>
      <c r="B16" s="374" t="str">
        <f>IF(A16&lt;&gt;"",IF(Anagrafica!B103&lt;&gt;"",Anagrafica!B103,""),"")</f>
        <v/>
      </c>
      <c r="C16" s="374"/>
      <c r="D16" s="374"/>
      <c r="E16" s="374"/>
      <c r="F16" s="374"/>
      <c r="G16" s="374"/>
      <c r="H16" s="374"/>
      <c r="I16" s="374"/>
      <c r="J16" s="374"/>
      <c r="K16" s="374"/>
      <c r="L16" s="374"/>
      <c r="M16" s="374"/>
      <c r="N16" s="374"/>
      <c r="O16" s="374"/>
      <c r="P16" s="374"/>
      <c r="Q16" s="374"/>
      <c r="R16" s="374"/>
      <c r="S16" s="376"/>
      <c r="T16" s="401" t="str">
        <f t="shared" si="1"/>
        <v/>
      </c>
      <c r="U16" s="402"/>
      <c r="V16" s="402"/>
      <c r="W16" s="402"/>
      <c r="X16" s="401" t="str">
        <f>IF(T16&lt;&gt;"",ROUND(T16/COUNTA(Anagrafica!$B$89:$C$93),3),"")</f>
        <v/>
      </c>
      <c r="Y16" s="402"/>
      <c r="Z16" s="402"/>
      <c r="AA16" s="403"/>
      <c r="AB16" s="401" t="str">
        <f t="shared" si="2"/>
        <v/>
      </c>
      <c r="AC16" s="402"/>
      <c r="AD16" s="402"/>
      <c r="AE16" s="403"/>
      <c r="AF16" s="96"/>
      <c r="AG16" s="96"/>
      <c r="AH16" s="97"/>
      <c r="AI16" s="86" t="str">
        <f t="shared" si="0"/>
        <v/>
      </c>
    </row>
    <row r="17" spans="1:35" ht="16.5" x14ac:dyDescent="0.3">
      <c r="A17" s="62" t="str">
        <f>IF($AI$8&lt;&gt;"",IF(Anagrafica!A104&lt;&gt;"",Anagrafica!A104,""),"")</f>
        <v/>
      </c>
      <c r="B17" s="374" t="str">
        <f>IF(A17&lt;&gt;"",IF(Anagrafica!B104&lt;&gt;"",Anagrafica!B104,""),"")</f>
        <v/>
      </c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4"/>
      <c r="N17" s="374"/>
      <c r="O17" s="374"/>
      <c r="P17" s="374"/>
      <c r="Q17" s="374"/>
      <c r="R17" s="374"/>
      <c r="S17" s="376"/>
      <c r="T17" s="401" t="str">
        <f t="shared" si="1"/>
        <v/>
      </c>
      <c r="U17" s="402"/>
      <c r="V17" s="402"/>
      <c r="W17" s="402"/>
      <c r="X17" s="401" t="str">
        <f>IF(T17&lt;&gt;"",ROUND(T17/COUNTA(Anagrafica!$B$89:$C$93),3),"")</f>
        <v/>
      </c>
      <c r="Y17" s="402"/>
      <c r="Z17" s="402"/>
      <c r="AA17" s="403"/>
      <c r="AB17" s="401" t="str">
        <f t="shared" si="2"/>
        <v/>
      </c>
      <c r="AC17" s="402"/>
      <c r="AD17" s="402"/>
      <c r="AE17" s="403"/>
      <c r="AF17" s="96"/>
      <c r="AG17" s="96"/>
      <c r="AH17" s="97"/>
      <c r="AI17" s="86" t="str">
        <f t="shared" si="0"/>
        <v/>
      </c>
    </row>
    <row r="18" spans="1:35" ht="16.5" x14ac:dyDescent="0.3">
      <c r="A18" s="62" t="str">
        <f>IF($AI$8&lt;&gt;"",IF(Anagrafica!A105&lt;&gt;"",Anagrafica!A105,""),"")</f>
        <v/>
      </c>
      <c r="B18" s="374" t="str">
        <f>IF(A18&lt;&gt;"",IF(Anagrafica!B105&lt;&gt;"",Anagrafica!B105,""),"")</f>
        <v/>
      </c>
      <c r="C18" s="374"/>
      <c r="D18" s="374"/>
      <c r="E18" s="374"/>
      <c r="F18" s="374"/>
      <c r="G18" s="374"/>
      <c r="H18" s="374"/>
      <c r="I18" s="374"/>
      <c r="J18" s="374"/>
      <c r="K18" s="374"/>
      <c r="L18" s="374"/>
      <c r="M18" s="374"/>
      <c r="N18" s="374"/>
      <c r="O18" s="374"/>
      <c r="P18" s="374"/>
      <c r="Q18" s="374"/>
      <c r="R18" s="374"/>
      <c r="S18" s="376"/>
      <c r="T18" s="401" t="str">
        <f t="shared" si="1"/>
        <v/>
      </c>
      <c r="U18" s="402"/>
      <c r="V18" s="402"/>
      <c r="W18" s="402"/>
      <c r="X18" s="401" t="str">
        <f>IF(T18&lt;&gt;"",ROUND(T18/COUNTA(Anagrafica!$B$89:$C$93),3),"")</f>
        <v/>
      </c>
      <c r="Y18" s="402"/>
      <c r="Z18" s="402"/>
      <c r="AA18" s="403"/>
      <c r="AB18" s="401" t="str">
        <f t="shared" si="2"/>
        <v/>
      </c>
      <c r="AC18" s="402"/>
      <c r="AD18" s="402"/>
      <c r="AE18" s="403"/>
      <c r="AF18" s="96"/>
      <c r="AG18" s="96"/>
      <c r="AH18" s="97"/>
      <c r="AI18" s="86" t="str">
        <f t="shared" si="0"/>
        <v/>
      </c>
    </row>
    <row r="19" spans="1:35" ht="16.5" x14ac:dyDescent="0.3">
      <c r="A19" s="62" t="str">
        <f>IF($AI$8&lt;&gt;"",IF(Anagrafica!A106&lt;&gt;"",Anagrafica!A106,""),"")</f>
        <v/>
      </c>
      <c r="B19" s="374" t="str">
        <f>IF(A19&lt;&gt;"",IF(Anagrafica!B106&lt;&gt;"",Anagrafica!B106,""),"")</f>
        <v/>
      </c>
      <c r="C19" s="374"/>
      <c r="D19" s="374"/>
      <c r="E19" s="374"/>
      <c r="F19" s="374"/>
      <c r="G19" s="374"/>
      <c r="H19" s="374"/>
      <c r="I19" s="374"/>
      <c r="J19" s="374"/>
      <c r="K19" s="374"/>
      <c r="L19" s="374"/>
      <c r="M19" s="374"/>
      <c r="N19" s="374"/>
      <c r="O19" s="374"/>
      <c r="P19" s="374"/>
      <c r="Q19" s="374"/>
      <c r="R19" s="374"/>
      <c r="S19" s="376"/>
      <c r="T19" s="401" t="str">
        <f t="shared" si="1"/>
        <v/>
      </c>
      <c r="U19" s="402"/>
      <c r="V19" s="402"/>
      <c r="W19" s="402"/>
      <c r="X19" s="401" t="str">
        <f>IF(T19&lt;&gt;"",ROUND(T19/COUNTA(Anagrafica!$B$89:$C$93),3),"")</f>
        <v/>
      </c>
      <c r="Y19" s="402"/>
      <c r="Z19" s="402"/>
      <c r="AA19" s="403"/>
      <c r="AB19" s="401" t="str">
        <f t="shared" si="2"/>
        <v/>
      </c>
      <c r="AC19" s="402"/>
      <c r="AD19" s="402"/>
      <c r="AE19" s="403"/>
      <c r="AF19" s="96"/>
      <c r="AG19" s="96"/>
      <c r="AH19" s="97"/>
      <c r="AI19" s="86" t="str">
        <f t="shared" si="0"/>
        <v/>
      </c>
    </row>
    <row r="20" spans="1:35" ht="16.5" x14ac:dyDescent="0.3">
      <c r="A20" s="62" t="str">
        <f>IF($AI$8&lt;&gt;"",IF(Anagrafica!A107&lt;&gt;"",Anagrafica!A107,""),"")</f>
        <v/>
      </c>
      <c r="B20" s="374" t="str">
        <f>IF(A20&lt;&gt;"",IF(Anagrafica!B107&lt;&gt;"",Anagrafica!B107,""),"")</f>
        <v/>
      </c>
      <c r="C20" s="374"/>
      <c r="D20" s="374"/>
      <c r="E20" s="374"/>
      <c r="F20" s="374"/>
      <c r="G20" s="374"/>
      <c r="H20" s="374"/>
      <c r="I20" s="374"/>
      <c r="J20" s="374"/>
      <c r="K20" s="374"/>
      <c r="L20" s="374"/>
      <c r="M20" s="374"/>
      <c r="N20" s="374"/>
      <c r="O20" s="374"/>
      <c r="P20" s="374"/>
      <c r="Q20" s="374"/>
      <c r="R20" s="374"/>
      <c r="S20" s="376"/>
      <c r="T20" s="401" t="str">
        <f t="shared" si="1"/>
        <v/>
      </c>
      <c r="U20" s="402"/>
      <c r="V20" s="402"/>
      <c r="W20" s="402"/>
      <c r="X20" s="401" t="str">
        <f>IF(T20&lt;&gt;"",ROUND(T20/COUNTA(Anagrafica!$B$89:$C$93),3),"")</f>
        <v/>
      </c>
      <c r="Y20" s="402"/>
      <c r="Z20" s="402"/>
      <c r="AA20" s="403"/>
      <c r="AB20" s="401" t="str">
        <f t="shared" si="2"/>
        <v/>
      </c>
      <c r="AC20" s="402"/>
      <c r="AD20" s="402"/>
      <c r="AE20" s="403"/>
      <c r="AF20" s="96"/>
      <c r="AG20" s="96"/>
      <c r="AH20" s="97"/>
      <c r="AI20" s="86" t="str">
        <f t="shared" si="0"/>
        <v/>
      </c>
    </row>
    <row r="21" spans="1:35" ht="16.5" x14ac:dyDescent="0.3">
      <c r="A21" s="62" t="str">
        <f>IF($AI$8&lt;&gt;"",IF(Anagrafica!A108&lt;&gt;"",Anagrafica!A108,""),"")</f>
        <v/>
      </c>
      <c r="B21" s="374" t="str">
        <f>IF(A21&lt;&gt;"",IF(Anagrafica!B108&lt;&gt;"",Anagrafica!B108,""),"")</f>
        <v/>
      </c>
      <c r="C21" s="374"/>
      <c r="D21" s="374"/>
      <c r="E21" s="374"/>
      <c r="F21" s="374"/>
      <c r="G21" s="374"/>
      <c r="H21" s="374"/>
      <c r="I21" s="374"/>
      <c r="J21" s="374"/>
      <c r="K21" s="374"/>
      <c r="L21" s="374"/>
      <c r="M21" s="374"/>
      <c r="N21" s="374"/>
      <c r="O21" s="374"/>
      <c r="P21" s="374"/>
      <c r="Q21" s="374"/>
      <c r="R21" s="374"/>
      <c r="S21" s="376"/>
      <c r="T21" s="401" t="str">
        <f t="shared" si="1"/>
        <v/>
      </c>
      <c r="U21" s="402"/>
      <c r="V21" s="402"/>
      <c r="W21" s="402"/>
      <c r="X21" s="401" t="str">
        <f>IF(T21&lt;&gt;"",ROUND(T21/COUNTA(Anagrafica!$B$89:$C$93),3),"")</f>
        <v/>
      </c>
      <c r="Y21" s="402"/>
      <c r="Z21" s="402"/>
      <c r="AA21" s="403"/>
      <c r="AB21" s="401" t="str">
        <f t="shared" si="2"/>
        <v/>
      </c>
      <c r="AC21" s="402"/>
      <c r="AD21" s="402"/>
      <c r="AE21" s="403"/>
      <c r="AF21" s="96"/>
      <c r="AG21" s="96"/>
      <c r="AH21" s="97"/>
      <c r="AI21" s="86" t="str">
        <f t="shared" si="0"/>
        <v/>
      </c>
    </row>
    <row r="22" spans="1:35" ht="16.5" x14ac:dyDescent="0.3">
      <c r="A22" s="62" t="str">
        <f>IF($AI$8&lt;&gt;"",IF(Anagrafica!A109&lt;&gt;"",Anagrafica!A109,""),"")</f>
        <v/>
      </c>
      <c r="B22" s="374" t="str">
        <f>IF(A22&lt;&gt;"",IF(Anagrafica!B109&lt;&gt;"",Anagrafica!B109,""),"")</f>
        <v/>
      </c>
      <c r="C22" s="374"/>
      <c r="D22" s="374"/>
      <c r="E22" s="374"/>
      <c r="F22" s="374"/>
      <c r="G22" s="374"/>
      <c r="H22" s="374"/>
      <c r="I22" s="374"/>
      <c r="J22" s="374"/>
      <c r="K22" s="374"/>
      <c r="L22" s="374"/>
      <c r="M22" s="374"/>
      <c r="N22" s="374"/>
      <c r="O22" s="374"/>
      <c r="P22" s="374"/>
      <c r="Q22" s="374"/>
      <c r="R22" s="374"/>
      <c r="S22" s="376"/>
      <c r="T22" s="401" t="str">
        <f t="shared" si="1"/>
        <v/>
      </c>
      <c r="U22" s="402"/>
      <c r="V22" s="402"/>
      <c r="W22" s="402"/>
      <c r="X22" s="401" t="str">
        <f>IF(T22&lt;&gt;"",ROUND(T22/COUNTA(Anagrafica!$B$89:$C$93),3),"")</f>
        <v/>
      </c>
      <c r="Y22" s="402"/>
      <c r="Z22" s="402"/>
      <c r="AA22" s="403"/>
      <c r="AB22" s="401" t="str">
        <f t="shared" si="2"/>
        <v/>
      </c>
      <c r="AC22" s="402"/>
      <c r="AD22" s="402"/>
      <c r="AE22" s="403"/>
      <c r="AF22" s="96"/>
      <c r="AG22" s="96"/>
      <c r="AH22" s="97"/>
      <c r="AI22" s="86" t="str">
        <f t="shared" si="0"/>
        <v/>
      </c>
    </row>
    <row r="23" spans="1:35" ht="16.5" x14ac:dyDescent="0.3">
      <c r="A23" s="62" t="str">
        <f>IF($AI$8&lt;&gt;"",IF(Anagrafica!A110&lt;&gt;"",Anagrafica!A110,""),"")</f>
        <v/>
      </c>
      <c r="B23" s="374" t="str">
        <f>IF(A23&lt;&gt;"",IF(Anagrafica!B110&lt;&gt;"",Anagrafica!B110,""),"")</f>
        <v/>
      </c>
      <c r="C23" s="374"/>
      <c r="D23" s="374"/>
      <c r="E23" s="374"/>
      <c r="F23" s="374"/>
      <c r="G23" s="374"/>
      <c r="H23" s="374"/>
      <c r="I23" s="374"/>
      <c r="J23" s="374"/>
      <c r="K23" s="374"/>
      <c r="L23" s="374"/>
      <c r="M23" s="374"/>
      <c r="N23" s="374"/>
      <c r="O23" s="374"/>
      <c r="P23" s="374"/>
      <c r="Q23" s="374"/>
      <c r="R23" s="374"/>
      <c r="S23" s="376"/>
      <c r="T23" s="401" t="str">
        <f t="shared" si="1"/>
        <v/>
      </c>
      <c r="U23" s="402"/>
      <c r="V23" s="402"/>
      <c r="W23" s="402"/>
      <c r="X23" s="401" t="str">
        <f>IF(T23&lt;&gt;"",ROUND(T23/COUNTA(Anagrafica!$B$89:$C$93),3),"")</f>
        <v/>
      </c>
      <c r="Y23" s="402"/>
      <c r="Z23" s="402"/>
      <c r="AA23" s="403"/>
      <c r="AB23" s="401" t="str">
        <f t="shared" si="2"/>
        <v/>
      </c>
      <c r="AC23" s="402"/>
      <c r="AD23" s="402"/>
      <c r="AE23" s="403"/>
      <c r="AF23" s="96"/>
      <c r="AG23" s="96"/>
      <c r="AH23" s="97"/>
      <c r="AI23" s="86" t="str">
        <f t="shared" si="0"/>
        <v/>
      </c>
    </row>
    <row r="24" spans="1:35" ht="16.5" x14ac:dyDescent="0.3">
      <c r="A24" s="62" t="str">
        <f>IF($AI$8&lt;&gt;"",IF(Anagrafica!A111&lt;&gt;"",Anagrafica!A111,""),"")</f>
        <v/>
      </c>
      <c r="B24" s="374" t="str">
        <f>IF(A24&lt;&gt;"",IF(Anagrafica!B111&lt;&gt;"",Anagrafica!B111,""),"")</f>
        <v/>
      </c>
      <c r="C24" s="374"/>
      <c r="D24" s="374"/>
      <c r="E24" s="374"/>
      <c r="F24" s="374"/>
      <c r="G24" s="374"/>
      <c r="H24" s="374"/>
      <c r="I24" s="374"/>
      <c r="J24" s="374"/>
      <c r="K24" s="374"/>
      <c r="L24" s="374"/>
      <c r="M24" s="374"/>
      <c r="N24" s="374"/>
      <c r="O24" s="374"/>
      <c r="P24" s="374"/>
      <c r="Q24" s="374"/>
      <c r="R24" s="374"/>
      <c r="S24" s="376"/>
      <c r="T24" s="401" t="str">
        <f t="shared" si="1"/>
        <v/>
      </c>
      <c r="U24" s="402"/>
      <c r="V24" s="402"/>
      <c r="W24" s="402"/>
      <c r="X24" s="401" t="str">
        <f>IF(T24&lt;&gt;"",ROUND(T24/COUNTA(Anagrafica!$B$89:$C$93),3),"")</f>
        <v/>
      </c>
      <c r="Y24" s="402"/>
      <c r="Z24" s="402"/>
      <c r="AA24" s="403"/>
      <c r="AB24" s="401" t="str">
        <f t="shared" si="2"/>
        <v/>
      </c>
      <c r="AC24" s="402"/>
      <c r="AD24" s="402"/>
      <c r="AE24" s="403"/>
      <c r="AF24" s="96"/>
      <c r="AG24" s="96"/>
      <c r="AH24" s="97"/>
      <c r="AI24" s="86" t="str">
        <f t="shared" si="0"/>
        <v/>
      </c>
    </row>
    <row r="25" spans="1:35" ht="16.5" x14ac:dyDescent="0.3">
      <c r="A25" s="62" t="str">
        <f>IF($AI$8&lt;&gt;"",IF(Anagrafica!A112&lt;&gt;"",Anagrafica!A112,""),"")</f>
        <v/>
      </c>
      <c r="B25" s="374" t="str">
        <f>IF(A25&lt;&gt;"",IF(Anagrafica!B112&lt;&gt;"",Anagrafica!B112,""),"")</f>
        <v/>
      </c>
      <c r="C25" s="374"/>
      <c r="D25" s="374"/>
      <c r="E25" s="374"/>
      <c r="F25" s="374"/>
      <c r="G25" s="374"/>
      <c r="H25" s="374"/>
      <c r="I25" s="374"/>
      <c r="J25" s="374"/>
      <c r="K25" s="374"/>
      <c r="L25" s="374"/>
      <c r="M25" s="374"/>
      <c r="N25" s="374"/>
      <c r="O25" s="374"/>
      <c r="P25" s="374"/>
      <c r="Q25" s="374"/>
      <c r="R25" s="374"/>
      <c r="S25" s="376"/>
      <c r="T25" s="401" t="str">
        <f t="shared" si="1"/>
        <v/>
      </c>
      <c r="U25" s="402"/>
      <c r="V25" s="402"/>
      <c r="W25" s="402"/>
      <c r="X25" s="401" t="str">
        <f>IF(T25&lt;&gt;"",ROUND(T25/COUNTA(Anagrafica!$B$89:$C$93),3),"")</f>
        <v/>
      </c>
      <c r="Y25" s="402"/>
      <c r="Z25" s="402"/>
      <c r="AA25" s="403"/>
      <c r="AB25" s="401" t="str">
        <f t="shared" si="2"/>
        <v/>
      </c>
      <c r="AC25" s="402"/>
      <c r="AD25" s="402"/>
      <c r="AE25" s="403"/>
      <c r="AF25" s="96"/>
      <c r="AG25" s="96"/>
      <c r="AH25" s="97"/>
      <c r="AI25" s="86" t="str">
        <f t="shared" si="0"/>
        <v/>
      </c>
    </row>
    <row r="26" spans="1:35" ht="16.5" x14ac:dyDescent="0.3">
      <c r="A26" s="63" t="str">
        <f>IF($AI$8&lt;&gt;"",IF(Anagrafica!A113&lt;&gt;"",Anagrafica!A113,""),"")</f>
        <v/>
      </c>
      <c r="B26" s="379" t="str">
        <f>IF(A26&lt;&gt;"",IF(Anagrafica!B113&lt;&gt;"",Anagrafica!B113,""),"")</f>
        <v/>
      </c>
      <c r="C26" s="379"/>
      <c r="D26" s="379"/>
      <c r="E26" s="379"/>
      <c r="F26" s="379"/>
      <c r="G26" s="379"/>
      <c r="H26" s="379"/>
      <c r="I26" s="379"/>
      <c r="J26" s="379"/>
      <c r="K26" s="379"/>
      <c r="L26" s="379"/>
      <c r="M26" s="379"/>
      <c r="N26" s="379"/>
      <c r="O26" s="379"/>
      <c r="P26" s="379"/>
      <c r="Q26" s="379"/>
      <c r="R26" s="379"/>
      <c r="S26" s="380"/>
      <c r="T26" s="407" t="str">
        <f t="shared" si="1"/>
        <v/>
      </c>
      <c r="U26" s="408"/>
      <c r="V26" s="408"/>
      <c r="W26" s="408"/>
      <c r="X26" s="404" t="str">
        <f>IF(T26&lt;&gt;"",ROUND(T26/COUNTA(Anagrafica!$B$89:$C$93),3),"")</f>
        <v/>
      </c>
      <c r="Y26" s="405"/>
      <c r="Z26" s="405"/>
      <c r="AA26" s="406"/>
      <c r="AB26" s="404" t="str">
        <f t="shared" si="2"/>
        <v/>
      </c>
      <c r="AC26" s="405"/>
      <c r="AD26" s="405"/>
      <c r="AE26" s="406"/>
      <c r="AF26" s="96"/>
      <c r="AG26" s="96"/>
      <c r="AH26" s="97"/>
      <c r="AI26" s="87" t="str">
        <f t="shared" si="0"/>
        <v/>
      </c>
    </row>
    <row r="27" spans="1:35" x14ac:dyDescent="0.2">
      <c r="A27" s="42"/>
      <c r="B27" s="42"/>
      <c r="C27" s="9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378"/>
      <c r="Q27" s="378"/>
      <c r="R27" s="378"/>
      <c r="S27" s="378"/>
      <c r="T27" s="400"/>
      <c r="U27" s="400"/>
      <c r="V27" s="400"/>
      <c r="W27" s="400"/>
      <c r="X27" s="42"/>
      <c r="Y27" s="42"/>
      <c r="Z27" s="42"/>
      <c r="AA27" s="42"/>
      <c r="AB27" s="26"/>
      <c r="AC27" s="26"/>
      <c r="AD27" s="26"/>
      <c r="AE27" s="26"/>
      <c r="AF27" s="104"/>
      <c r="AG27" s="104"/>
      <c r="AH27" s="103"/>
      <c r="AI27" s="42"/>
    </row>
    <row r="29" spans="1:35" ht="18.75" x14ac:dyDescent="0.3">
      <c r="A29" s="19" t="str">
        <f>IF(Anagrafica!A89&lt;&gt;"",Anagrafica!A89&amp;" - "&amp;Anagrafica!B89,"")</f>
        <v>1 - Commissario 1</v>
      </c>
      <c r="B29" s="20"/>
      <c r="D29" s="1"/>
    </row>
    <row r="30" spans="1:35" s="5" customFormat="1" ht="13.5" customHeight="1" x14ac:dyDescent="0.2">
      <c r="A30" s="4" t="s">
        <v>10</v>
      </c>
      <c r="C30" s="60" t="str">
        <f>$A$13</f>
        <v/>
      </c>
      <c r="E30" s="60" t="str">
        <f>+$A$14</f>
        <v/>
      </c>
      <c r="G30" s="60" t="str">
        <f>+$A$15</f>
        <v/>
      </c>
      <c r="I30" s="60" t="str">
        <f>+$A$16</f>
        <v/>
      </c>
      <c r="K30" s="60" t="str">
        <f>+$A$17</f>
        <v/>
      </c>
      <c r="M30" s="60" t="str">
        <f>+$A$18</f>
        <v/>
      </c>
      <c r="O30" s="60" t="str">
        <f>+$A$19</f>
        <v/>
      </c>
      <c r="Q30" s="60" t="str">
        <f>+$A$20</f>
        <v/>
      </c>
      <c r="S30" s="60" t="str">
        <f>+$A$21</f>
        <v/>
      </c>
      <c r="U30" s="60" t="str">
        <f>+$A$22</f>
        <v/>
      </c>
      <c r="W30" s="60" t="str">
        <f>+$A$23</f>
        <v/>
      </c>
      <c r="Y30" s="60" t="str">
        <f>+$A$24</f>
        <v/>
      </c>
      <c r="AA30" s="60" t="str">
        <f>+$A$25</f>
        <v/>
      </c>
      <c r="AC30" s="60" t="str">
        <f>+$A$26</f>
        <v/>
      </c>
      <c r="AE30" s="26"/>
      <c r="AG30" s="4" t="s">
        <v>10</v>
      </c>
      <c r="AH30" s="5" t="s">
        <v>1</v>
      </c>
      <c r="AI30" s="5" t="s">
        <v>0</v>
      </c>
    </row>
    <row r="31" spans="1:35" ht="13.5" x14ac:dyDescent="0.25">
      <c r="A31" s="59" t="str">
        <f>+$A$12</f>
        <v/>
      </c>
      <c r="B31" s="22"/>
      <c r="C31" s="23"/>
      <c r="D31" s="22"/>
      <c r="E31" s="23"/>
      <c r="F31" s="22"/>
      <c r="G31" s="23"/>
      <c r="H31" s="22"/>
      <c r="I31" s="23"/>
      <c r="J31" s="22"/>
      <c r="K31" s="23"/>
      <c r="L31" s="22"/>
      <c r="M31" s="23"/>
      <c r="N31" s="22"/>
      <c r="O31" s="23"/>
      <c r="P31" s="22"/>
      <c r="Q31" s="23"/>
      <c r="R31" s="22"/>
      <c r="S31" s="23"/>
      <c r="T31" s="22"/>
      <c r="U31" s="23"/>
      <c r="V31" s="22"/>
      <c r="W31" s="23"/>
      <c r="X31" s="22"/>
      <c r="Y31" s="23"/>
      <c r="Z31" s="22"/>
      <c r="AA31" s="23"/>
      <c r="AB31" s="22"/>
      <c r="AC31" s="23"/>
      <c r="AE31" s="29" t="str">
        <f t="shared" ref="AE31:AE44" si="3">IF(OR(A31="",AND(A31&lt;&gt;"",A32="")),"",SUM(B31,D31,F31,H31,J31,L31,N31,P31,R31,T31,V31,X31,Z31,AB31))</f>
        <v/>
      </c>
      <c r="AG31" s="6" t="str">
        <f>+$A$12</f>
        <v/>
      </c>
      <c r="AH31" s="6" t="str">
        <f>IF(A31&lt;&gt;"",AE31,"")</f>
        <v/>
      </c>
      <c r="AI31" s="105" t="str">
        <f>IF(AH31="","",IF(AH31&gt;0,ROUND(AH31/LARGE(AH31:AH45,1),3),0))</f>
        <v/>
      </c>
    </row>
    <row r="32" spans="1:35" ht="13.5" x14ac:dyDescent="0.25">
      <c r="A32" s="59" t="str">
        <f>+$A$13</f>
        <v/>
      </c>
      <c r="B32" s="24"/>
      <c r="C32" s="24"/>
      <c r="D32" s="22"/>
      <c r="E32" s="23"/>
      <c r="F32" s="22"/>
      <c r="G32" s="23"/>
      <c r="H32" s="22"/>
      <c r="I32" s="23"/>
      <c r="J32" s="22"/>
      <c r="K32" s="23"/>
      <c r="L32" s="22"/>
      <c r="M32" s="23"/>
      <c r="N32" s="22"/>
      <c r="O32" s="23"/>
      <c r="P32" s="22"/>
      <c r="Q32" s="23"/>
      <c r="R32" s="22"/>
      <c r="S32" s="23"/>
      <c r="T32" s="22"/>
      <c r="U32" s="23"/>
      <c r="V32" s="22"/>
      <c r="W32" s="23"/>
      <c r="X32" s="22"/>
      <c r="Y32" s="23"/>
      <c r="Z32" s="22"/>
      <c r="AA32" s="23"/>
      <c r="AB32" s="22"/>
      <c r="AC32" s="23"/>
      <c r="AE32" s="29" t="str">
        <f t="shared" si="3"/>
        <v/>
      </c>
      <c r="AG32" s="7" t="str">
        <f>+$A$13</f>
        <v/>
      </c>
      <c r="AH32" s="7" t="str">
        <f>IF(A32&lt;&gt;"",IF(AE32&lt;&gt;"",AE32,0)+IF(C46&lt;&gt;"",C46,0),"")</f>
        <v/>
      </c>
      <c r="AI32" s="106" t="str">
        <f>IF(AH32="","",IF(AH32&gt;0,ROUND(AH32/LARGE(AH31:AH45,1),3),0))</f>
        <v/>
      </c>
    </row>
    <row r="33" spans="1:35" ht="13.5" x14ac:dyDescent="0.25">
      <c r="A33" s="59" t="str">
        <f>+$A$14</f>
        <v/>
      </c>
      <c r="B33" s="24"/>
      <c r="C33" s="24"/>
      <c r="D33" s="24"/>
      <c r="E33" s="24"/>
      <c r="F33" s="22"/>
      <c r="G33" s="23"/>
      <c r="H33" s="22"/>
      <c r="I33" s="23"/>
      <c r="J33" s="22"/>
      <c r="K33" s="23"/>
      <c r="L33" s="22"/>
      <c r="M33" s="23"/>
      <c r="N33" s="22"/>
      <c r="O33" s="23"/>
      <c r="P33" s="22"/>
      <c r="Q33" s="23"/>
      <c r="R33" s="22"/>
      <c r="S33" s="23"/>
      <c r="T33" s="22"/>
      <c r="U33" s="23"/>
      <c r="V33" s="22"/>
      <c r="W33" s="23"/>
      <c r="X33" s="22"/>
      <c r="Y33" s="23"/>
      <c r="Z33" s="22"/>
      <c r="AA33" s="23"/>
      <c r="AB33" s="22"/>
      <c r="AC33" s="23"/>
      <c r="AE33" s="29" t="str">
        <f t="shared" si="3"/>
        <v/>
      </c>
      <c r="AG33" s="7" t="str">
        <f>+$A$14</f>
        <v/>
      </c>
      <c r="AH33" s="7" t="str">
        <f>IF(A33&lt;&gt;"",IF(AE33&lt;&gt;"",AE33,0)+IF(E46&lt;&gt;"",E46,0),"")</f>
        <v/>
      </c>
      <c r="AI33" s="106" t="str">
        <f>IF(AH33="","",IF(AH33&gt;0,ROUND(AH33/LARGE(AH31:AH45,1),3),0))</f>
        <v/>
      </c>
    </row>
    <row r="34" spans="1:35" ht="13.5" x14ac:dyDescent="0.25">
      <c r="A34" s="59" t="str">
        <f>+$A$15</f>
        <v/>
      </c>
      <c r="B34" s="24"/>
      <c r="C34" s="24"/>
      <c r="D34" s="24"/>
      <c r="E34" s="24"/>
      <c r="F34" s="24"/>
      <c r="G34" s="24"/>
      <c r="H34" s="22"/>
      <c r="I34" s="23"/>
      <c r="J34" s="22"/>
      <c r="K34" s="23"/>
      <c r="L34" s="22"/>
      <c r="M34" s="23"/>
      <c r="N34" s="22"/>
      <c r="O34" s="23"/>
      <c r="P34" s="22"/>
      <c r="Q34" s="23"/>
      <c r="R34" s="22"/>
      <c r="S34" s="23"/>
      <c r="T34" s="22"/>
      <c r="U34" s="23"/>
      <c r="V34" s="22"/>
      <c r="W34" s="23"/>
      <c r="X34" s="22"/>
      <c r="Y34" s="23"/>
      <c r="Z34" s="22"/>
      <c r="AA34" s="23"/>
      <c r="AB34" s="22"/>
      <c r="AC34" s="23"/>
      <c r="AE34" s="29" t="str">
        <f t="shared" si="3"/>
        <v/>
      </c>
      <c r="AG34" s="7" t="str">
        <f>+$A$15</f>
        <v/>
      </c>
      <c r="AH34" s="7" t="str">
        <f>IF(A34&lt;&gt;"",IF(AE34&lt;&gt;"",AE34,0)+IF(G46&lt;&gt;"",G46,0),"")</f>
        <v/>
      </c>
      <c r="AI34" s="106" t="str">
        <f>IF(AH34="","",IF(AH34&gt;0,ROUND(AH34/LARGE(AH31:AH45,1),3),0))</f>
        <v/>
      </c>
    </row>
    <row r="35" spans="1:35" ht="13.5" x14ac:dyDescent="0.25">
      <c r="A35" s="59" t="str">
        <f>+$A$16</f>
        <v/>
      </c>
      <c r="B35" s="24"/>
      <c r="C35" s="24"/>
      <c r="D35" s="24"/>
      <c r="E35" s="24"/>
      <c r="F35" s="24"/>
      <c r="G35" s="24"/>
      <c r="H35" s="24"/>
      <c r="I35" s="24"/>
      <c r="J35" s="22"/>
      <c r="K35" s="23"/>
      <c r="L35" s="22"/>
      <c r="M35" s="23"/>
      <c r="N35" s="22"/>
      <c r="O35" s="23"/>
      <c r="P35" s="22"/>
      <c r="Q35" s="23"/>
      <c r="R35" s="22"/>
      <c r="S35" s="23"/>
      <c r="T35" s="22"/>
      <c r="U35" s="23"/>
      <c r="V35" s="22"/>
      <c r="W35" s="23"/>
      <c r="X35" s="22"/>
      <c r="Y35" s="23"/>
      <c r="Z35" s="22"/>
      <c r="AA35" s="23"/>
      <c r="AB35" s="22"/>
      <c r="AC35" s="23"/>
      <c r="AE35" s="29" t="str">
        <f t="shared" si="3"/>
        <v/>
      </c>
      <c r="AG35" s="7" t="str">
        <f>+$A$16</f>
        <v/>
      </c>
      <c r="AH35" s="7" t="str">
        <f>IF(A35&lt;&gt;"",IF(AE35&lt;&gt;"",AE35,0)+IF(I46&lt;&gt;"",I46,0),"")</f>
        <v/>
      </c>
      <c r="AI35" s="106" t="str">
        <f>IF(AH35="","",IF(AH35&gt;0,ROUND(AH35/LARGE(AH31:AH45,1),3),0))</f>
        <v/>
      </c>
    </row>
    <row r="36" spans="1:35" ht="13.5" x14ac:dyDescent="0.25">
      <c r="A36" s="59" t="str">
        <f>+$A$17</f>
        <v/>
      </c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2"/>
      <c r="M36" s="23"/>
      <c r="N36" s="22"/>
      <c r="O36" s="23"/>
      <c r="P36" s="22"/>
      <c r="Q36" s="23"/>
      <c r="R36" s="22"/>
      <c r="S36" s="23"/>
      <c r="T36" s="22"/>
      <c r="U36" s="23"/>
      <c r="V36" s="22"/>
      <c r="W36" s="23"/>
      <c r="X36" s="22"/>
      <c r="Y36" s="23"/>
      <c r="Z36" s="22"/>
      <c r="AA36" s="23"/>
      <c r="AB36" s="22"/>
      <c r="AC36" s="23"/>
      <c r="AE36" s="29" t="str">
        <f t="shared" si="3"/>
        <v/>
      </c>
      <c r="AG36" s="7" t="str">
        <f>+$A$17</f>
        <v/>
      </c>
      <c r="AH36" s="7" t="str">
        <f>IF(A36&lt;&gt;"",IF(AE36&lt;&gt;"",AE36,0)+IF(K46&lt;&gt;"",K46,0),"")</f>
        <v/>
      </c>
      <c r="AI36" s="106" t="str">
        <f>IF(AH36="","",IF(AH36&gt;0,ROUND(AH36/LARGE(AH31:AH45,1),3),0))</f>
        <v/>
      </c>
    </row>
    <row r="37" spans="1:35" ht="13.5" x14ac:dyDescent="0.25">
      <c r="A37" s="59" t="str">
        <f>+$A$18</f>
        <v/>
      </c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2"/>
      <c r="O37" s="23"/>
      <c r="P37" s="22"/>
      <c r="Q37" s="23"/>
      <c r="R37" s="22"/>
      <c r="S37" s="23"/>
      <c r="T37" s="22"/>
      <c r="U37" s="23"/>
      <c r="V37" s="22"/>
      <c r="W37" s="23"/>
      <c r="X37" s="22"/>
      <c r="Y37" s="23"/>
      <c r="Z37" s="22"/>
      <c r="AA37" s="23"/>
      <c r="AB37" s="22"/>
      <c r="AC37" s="23"/>
      <c r="AE37" s="29" t="str">
        <f t="shared" si="3"/>
        <v/>
      </c>
      <c r="AG37" s="7" t="str">
        <f>+$A$18</f>
        <v/>
      </c>
      <c r="AH37" s="7" t="str">
        <f>IF(A37&lt;&gt;"",IF(AE37&lt;&gt;"",AE37,0)+IF(M46&lt;&gt;"",M46,0),"")</f>
        <v/>
      </c>
      <c r="AI37" s="106" t="str">
        <f>IF(AH37="","",IF(AH37&gt;0,ROUND(AH37/LARGE(AH31:AH45,1),3),0))</f>
        <v/>
      </c>
    </row>
    <row r="38" spans="1:35" ht="13.5" x14ac:dyDescent="0.25">
      <c r="A38" s="59" t="str">
        <f>+$A$19</f>
        <v/>
      </c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2"/>
      <c r="Q38" s="23"/>
      <c r="R38" s="22"/>
      <c r="S38" s="23"/>
      <c r="T38" s="22"/>
      <c r="U38" s="23"/>
      <c r="V38" s="22"/>
      <c r="W38" s="23"/>
      <c r="X38" s="22"/>
      <c r="Y38" s="23"/>
      <c r="Z38" s="22"/>
      <c r="AA38" s="23"/>
      <c r="AB38" s="22"/>
      <c r="AC38" s="23"/>
      <c r="AE38" s="29" t="str">
        <f t="shared" si="3"/>
        <v/>
      </c>
      <c r="AG38" s="7" t="str">
        <f>+$A$19</f>
        <v/>
      </c>
      <c r="AH38" s="7" t="str">
        <f>IF(A38&lt;&gt;"",IF(AE38&lt;&gt;"",AE38,0)+IF(O46&lt;&gt;"",O46,0),"")</f>
        <v/>
      </c>
      <c r="AI38" s="106" t="str">
        <f>IF(AH38="","",IF(AH38&gt;0,ROUND(AH38/LARGE(AH31:AH45,1),3),0))</f>
        <v/>
      </c>
    </row>
    <row r="39" spans="1:35" ht="13.5" x14ac:dyDescent="0.25">
      <c r="A39" s="59" t="str">
        <f>+$A$20</f>
        <v/>
      </c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2"/>
      <c r="S39" s="23"/>
      <c r="T39" s="22"/>
      <c r="U39" s="23"/>
      <c r="V39" s="22"/>
      <c r="W39" s="23"/>
      <c r="X39" s="22"/>
      <c r="Y39" s="23"/>
      <c r="Z39" s="22"/>
      <c r="AA39" s="23"/>
      <c r="AB39" s="22"/>
      <c r="AC39" s="23"/>
      <c r="AE39" s="29" t="str">
        <f t="shared" si="3"/>
        <v/>
      </c>
      <c r="AG39" s="7" t="str">
        <f>+$A$20</f>
        <v/>
      </c>
      <c r="AH39" s="7" t="str">
        <f>IF(A39&lt;&gt;"",IF(AE39&lt;&gt;"",AE39,0)+IF(Q46&lt;&gt;"",Q46,0),"")</f>
        <v/>
      </c>
      <c r="AI39" s="106" t="str">
        <f>IF(AH39="","",IF(AH39&gt;0,ROUND(AH39/LARGE(AH31:AH45,1),3),0))</f>
        <v/>
      </c>
    </row>
    <row r="40" spans="1:35" ht="13.5" x14ac:dyDescent="0.25">
      <c r="A40" s="59" t="str">
        <f>+$A$21</f>
        <v/>
      </c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2"/>
      <c r="U40" s="23"/>
      <c r="V40" s="22"/>
      <c r="W40" s="23"/>
      <c r="X40" s="22"/>
      <c r="Y40" s="23"/>
      <c r="Z40" s="22"/>
      <c r="AA40" s="23"/>
      <c r="AB40" s="22"/>
      <c r="AC40" s="23"/>
      <c r="AE40" s="29" t="str">
        <f t="shared" si="3"/>
        <v/>
      </c>
      <c r="AG40" s="7" t="str">
        <f>+$A$21</f>
        <v/>
      </c>
      <c r="AH40" s="7" t="str">
        <f>IF(A40&lt;&gt;"",IF(AE40&lt;&gt;"",AE40,0)+IF(S46&lt;&gt;"",S46,0),"")</f>
        <v/>
      </c>
      <c r="AI40" s="106" t="str">
        <f>IF(AH40="","",IF(AH40&gt;0,ROUND(AH40/LARGE(AH31:AH45,1),3),0))</f>
        <v/>
      </c>
    </row>
    <row r="41" spans="1:35" ht="13.5" x14ac:dyDescent="0.25">
      <c r="A41" s="59" t="str">
        <f>+$A$22</f>
        <v/>
      </c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2"/>
      <c r="W41" s="23"/>
      <c r="X41" s="22"/>
      <c r="Y41" s="23"/>
      <c r="Z41" s="22"/>
      <c r="AA41" s="23"/>
      <c r="AB41" s="22"/>
      <c r="AC41" s="23"/>
      <c r="AE41" s="29" t="str">
        <f t="shared" si="3"/>
        <v/>
      </c>
      <c r="AG41" s="7" t="str">
        <f>+$A$22</f>
        <v/>
      </c>
      <c r="AH41" s="7" t="str">
        <f>IF(A41&lt;&gt;"",IF(AE41&lt;&gt;"",AE41,0)+IF(U46&lt;&gt;"",U46,0),"")</f>
        <v/>
      </c>
      <c r="AI41" s="106" t="str">
        <f>IF(AH41="","",IF(AH41&gt;0,ROUND(AH41/LARGE(AH31:AH45,1),3),0))</f>
        <v/>
      </c>
    </row>
    <row r="42" spans="1:35" ht="13.5" x14ac:dyDescent="0.25">
      <c r="A42" s="59" t="str">
        <f>+$A$23</f>
        <v/>
      </c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2"/>
      <c r="Y42" s="23"/>
      <c r="Z42" s="22"/>
      <c r="AA42" s="23"/>
      <c r="AB42" s="22"/>
      <c r="AC42" s="23"/>
      <c r="AE42" s="29" t="str">
        <f t="shared" si="3"/>
        <v/>
      </c>
      <c r="AG42" s="7" t="str">
        <f>+$A$23</f>
        <v/>
      </c>
      <c r="AH42" s="7" t="str">
        <f>IF(A42&lt;&gt;"",IF(AE42&lt;&gt;"",AE42,0)+IF(W46&lt;&gt;"",W46,0),"")</f>
        <v/>
      </c>
      <c r="AI42" s="106" t="str">
        <f>IF(AH42="","",IF(AH42&gt;0,ROUND(AH42/LARGE(AH31:AH45,1),3),0))</f>
        <v/>
      </c>
    </row>
    <row r="43" spans="1:35" ht="13.5" x14ac:dyDescent="0.25">
      <c r="A43" s="59" t="str">
        <f>+$A$24</f>
        <v/>
      </c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2"/>
      <c r="AA43" s="23"/>
      <c r="AB43" s="22"/>
      <c r="AC43" s="23"/>
      <c r="AE43" s="29" t="str">
        <f t="shared" si="3"/>
        <v/>
      </c>
      <c r="AG43" s="7" t="str">
        <f>+$A$24</f>
        <v/>
      </c>
      <c r="AH43" s="7" t="str">
        <f>IF(A43&lt;&gt;"",IF(AE43&lt;&gt;"",AE43,0)+IF(Y46&lt;&gt;"",Y46,0),"")</f>
        <v/>
      </c>
      <c r="AI43" s="106" t="str">
        <f>IF(AH43="","",IF(AH43&gt;0,ROUND(AH43/LARGE(AH31:AH45,1),3),0))</f>
        <v/>
      </c>
    </row>
    <row r="44" spans="1:35" ht="13.5" x14ac:dyDescent="0.25">
      <c r="A44" s="59" t="str">
        <f>+$A$25</f>
        <v/>
      </c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2"/>
      <c r="AC44" s="23"/>
      <c r="AE44" s="29" t="str">
        <f t="shared" si="3"/>
        <v/>
      </c>
      <c r="AG44" s="7" t="str">
        <f>+$A$25</f>
        <v/>
      </c>
      <c r="AH44" s="7" t="str">
        <f>IF(A44&lt;&gt;"",IF(AE44&lt;&gt;"",AE44,0)+IF(AA46&lt;&gt;"",AA46,0),"")</f>
        <v/>
      </c>
      <c r="AI44" s="106" t="str">
        <f>IF(AH44="","",IF(AH44&gt;0,ROUND(AH44/LARGE(AH31:AH45,1),3),0))</f>
        <v/>
      </c>
    </row>
    <row r="45" spans="1:35" x14ac:dyDescent="0.2">
      <c r="A45" s="59" t="str">
        <f>+$A$26</f>
        <v/>
      </c>
      <c r="C45" s="3"/>
      <c r="AE45" s="26"/>
      <c r="AG45" s="40" t="str">
        <f>+$A$26</f>
        <v/>
      </c>
      <c r="AH45" s="40" t="str">
        <f>IF(A45&lt;&gt;"",IF(AE45&lt;&gt;"",AE45,0)+IF(AC46&lt;&gt;"",AC46,0),"")</f>
        <v/>
      </c>
      <c r="AI45" s="107" t="str">
        <f>IF(AH45="","",IF(AH45&gt;0,ROUND(AH45/LARGE(AH31:AH45,1),3),0))</f>
        <v/>
      </c>
    </row>
    <row r="46" spans="1:35" s="26" customFormat="1" x14ac:dyDescent="0.2">
      <c r="C46" s="27" t="str">
        <f>IF(C30="","",SUM(C31:C44))</f>
        <v/>
      </c>
      <c r="E46" s="27" t="str">
        <f>IF(E30="","",SUM(E31:E44))</f>
        <v/>
      </c>
      <c r="G46" s="27" t="str">
        <f>IF(G30="","",SUM(G31:G44))</f>
        <v/>
      </c>
      <c r="I46" s="27" t="str">
        <f>IF(I30="","",SUM(I31:I44))</f>
        <v/>
      </c>
      <c r="K46" s="27" t="str">
        <f>IF(K30="","",SUM(K31:K44))</f>
        <v/>
      </c>
      <c r="M46" s="27" t="str">
        <f>IF(M30="","",SUM(M31:M44))</f>
        <v/>
      </c>
      <c r="O46" s="27" t="str">
        <f>IF(O30="","",SUM(O31:O44))</f>
        <v/>
      </c>
      <c r="Q46" s="27" t="str">
        <f>IF(Q30="","",SUM(Q31:Q44))</f>
        <v/>
      </c>
      <c r="S46" s="27" t="str">
        <f>IF(S30="","",SUM(S31:S44))</f>
        <v/>
      </c>
      <c r="U46" s="27" t="str">
        <f>IF(U30="","",SUM(U31:U44))</f>
        <v/>
      </c>
      <c r="W46" s="27" t="str">
        <f>IF(W30="","",SUM(W31:W44))</f>
        <v/>
      </c>
      <c r="X46" s="27"/>
      <c r="Y46" s="27" t="str">
        <f>IF(Y30="","",SUM(Y31:Y44))</f>
        <v/>
      </c>
      <c r="AA46" s="27" t="str">
        <f>IF(AA30="","",SUM(AA31:AA44))</f>
        <v/>
      </c>
      <c r="AC46" s="27" t="str">
        <f>IF(AC30="","",SUM(AC31:AC44))</f>
        <v/>
      </c>
      <c r="AG46" s="41"/>
      <c r="AH46" s="93"/>
      <c r="AI46" s="41"/>
    </row>
    <row r="47" spans="1:35" ht="24" customHeight="1" x14ac:dyDescent="0.2">
      <c r="AC47" s="8" t="str">
        <f>"Firma ("&amp;Anagrafica!B89&amp;")"</f>
        <v>Firma (Commissario 1)</v>
      </c>
      <c r="AE47" s="88"/>
      <c r="AF47" s="88"/>
      <c r="AG47" s="89"/>
      <c r="AH47" s="88"/>
      <c r="AI47" s="88"/>
    </row>
    <row r="48" spans="1:35" ht="18.75" x14ac:dyDescent="0.3">
      <c r="A48" s="19" t="str">
        <f>IF(Anagrafica!A90&lt;&gt;"",Anagrafica!A90&amp;" - "&amp;Anagrafica!B90,"")</f>
        <v>2 - Commissario 2</v>
      </c>
      <c r="B48" s="20"/>
      <c r="D48" s="1"/>
      <c r="AE48" s="90"/>
      <c r="AF48" s="90"/>
      <c r="AG48" s="91"/>
      <c r="AH48" s="90"/>
      <c r="AI48" s="90"/>
    </row>
    <row r="49" spans="1:35" s="5" customFormat="1" ht="13.5" customHeight="1" x14ac:dyDescent="0.2">
      <c r="A49" s="4" t="s">
        <v>10</v>
      </c>
      <c r="C49" s="60" t="str">
        <f>$A$13</f>
        <v/>
      </c>
      <c r="E49" s="60" t="str">
        <f>+$A$14</f>
        <v/>
      </c>
      <c r="G49" s="60" t="str">
        <f>+$A$15</f>
        <v/>
      </c>
      <c r="I49" s="60" t="str">
        <f>+$A$16</f>
        <v/>
      </c>
      <c r="K49" s="60" t="str">
        <f>+$A$17</f>
        <v/>
      </c>
      <c r="M49" s="60" t="str">
        <f>+$A$18</f>
        <v/>
      </c>
      <c r="O49" s="60" t="str">
        <f>+$A$19</f>
        <v/>
      </c>
      <c r="Q49" s="60" t="str">
        <f>+$A$20</f>
        <v/>
      </c>
      <c r="S49" s="60" t="str">
        <f>+$A$21</f>
        <v/>
      </c>
      <c r="U49" s="60" t="str">
        <f>+$A$22</f>
        <v/>
      </c>
      <c r="W49" s="60" t="str">
        <f>+$A$23</f>
        <v/>
      </c>
      <c r="Y49" s="60" t="str">
        <f>+$A$24</f>
        <v/>
      </c>
      <c r="AA49" s="60" t="str">
        <f>+$A$25</f>
        <v/>
      </c>
      <c r="AC49" s="60" t="str">
        <f>+$A$26</f>
        <v/>
      </c>
      <c r="AE49" s="26"/>
      <c r="AG49" s="4" t="s">
        <v>10</v>
      </c>
      <c r="AH49" s="5" t="s">
        <v>1</v>
      </c>
      <c r="AI49" s="5" t="s">
        <v>0</v>
      </c>
    </row>
    <row r="50" spans="1:35" ht="13.5" x14ac:dyDescent="0.25">
      <c r="A50" s="59" t="str">
        <f>+$A$12</f>
        <v/>
      </c>
      <c r="B50" s="22"/>
      <c r="C50" s="23"/>
      <c r="D50" s="22"/>
      <c r="E50" s="23"/>
      <c r="F50" s="22"/>
      <c r="G50" s="23"/>
      <c r="H50" s="22"/>
      <c r="I50" s="23"/>
      <c r="J50" s="22"/>
      <c r="K50" s="23"/>
      <c r="L50" s="22"/>
      <c r="M50" s="23"/>
      <c r="N50" s="22"/>
      <c r="O50" s="23"/>
      <c r="P50" s="22"/>
      <c r="Q50" s="23"/>
      <c r="R50" s="22"/>
      <c r="S50" s="23"/>
      <c r="T50" s="22"/>
      <c r="U50" s="23"/>
      <c r="V50" s="22"/>
      <c r="W50" s="23"/>
      <c r="X50" s="22"/>
      <c r="Y50" s="23"/>
      <c r="Z50" s="22"/>
      <c r="AA50" s="23"/>
      <c r="AB50" s="22"/>
      <c r="AC50" s="23"/>
      <c r="AE50" s="29" t="str">
        <f t="shared" ref="AE50:AE63" si="4">IF(OR(A50="",AND(A50&lt;&gt;"",A51="")),"",SUM(B50,D50,F50,H50,J50,L50,N50,P50,R50,T50,V50,X50,Z50,AB50))</f>
        <v/>
      </c>
      <c r="AG50" s="6" t="str">
        <f>+$A$12</f>
        <v/>
      </c>
      <c r="AH50" s="6" t="str">
        <f>IF(A50&lt;&gt;"",AE50,"")</f>
        <v/>
      </c>
      <c r="AI50" s="105" t="str">
        <f>IF(AH50="","",IF(AH50&gt;0,ROUND(AH50/LARGE(AH50:AH64,1),3),0))</f>
        <v/>
      </c>
    </row>
    <row r="51" spans="1:35" ht="13.5" x14ac:dyDescent="0.25">
      <c r="A51" s="59" t="str">
        <f>+$A$13</f>
        <v/>
      </c>
      <c r="B51" s="24"/>
      <c r="C51" s="24"/>
      <c r="D51" s="22"/>
      <c r="E51" s="23"/>
      <c r="F51" s="22"/>
      <c r="G51" s="23"/>
      <c r="H51" s="22"/>
      <c r="I51" s="23"/>
      <c r="J51" s="22"/>
      <c r="K51" s="23"/>
      <c r="L51" s="22"/>
      <c r="M51" s="23"/>
      <c r="N51" s="22"/>
      <c r="O51" s="23"/>
      <c r="P51" s="22"/>
      <c r="Q51" s="23"/>
      <c r="R51" s="22"/>
      <c r="S51" s="23"/>
      <c r="T51" s="22"/>
      <c r="U51" s="23"/>
      <c r="V51" s="22"/>
      <c r="W51" s="23"/>
      <c r="X51" s="22"/>
      <c r="Y51" s="23"/>
      <c r="Z51" s="22"/>
      <c r="AA51" s="23"/>
      <c r="AB51" s="22"/>
      <c r="AC51" s="23"/>
      <c r="AE51" s="29" t="str">
        <f t="shared" si="4"/>
        <v/>
      </c>
      <c r="AG51" s="7" t="str">
        <f>+$A$13</f>
        <v/>
      </c>
      <c r="AH51" s="7" t="str">
        <f>IF(A51&lt;&gt;"",IF(AE51&lt;&gt;"",AE51,0)+IF(C65&lt;&gt;"",C65,0),"")</f>
        <v/>
      </c>
      <c r="AI51" s="106" t="str">
        <f>IF(AH51="","",IF(AH51&gt;0,ROUND(AH51/LARGE(AH50:AH64,1),3),0))</f>
        <v/>
      </c>
    </row>
    <row r="52" spans="1:35" ht="13.5" x14ac:dyDescent="0.25">
      <c r="A52" s="59" t="str">
        <f>+$A$14</f>
        <v/>
      </c>
      <c r="B52" s="24"/>
      <c r="C52" s="24"/>
      <c r="D52" s="24"/>
      <c r="E52" s="24"/>
      <c r="F52" s="22"/>
      <c r="G52" s="23"/>
      <c r="H52" s="22"/>
      <c r="I52" s="23"/>
      <c r="J52" s="22"/>
      <c r="K52" s="23"/>
      <c r="L52" s="22"/>
      <c r="M52" s="23"/>
      <c r="N52" s="22"/>
      <c r="O52" s="23"/>
      <c r="P52" s="22"/>
      <c r="Q52" s="23"/>
      <c r="R52" s="22"/>
      <c r="S52" s="23"/>
      <c r="T52" s="22"/>
      <c r="U52" s="23"/>
      <c r="V52" s="22"/>
      <c r="W52" s="23"/>
      <c r="X52" s="22"/>
      <c r="Y52" s="23"/>
      <c r="Z52" s="22"/>
      <c r="AA52" s="23"/>
      <c r="AB52" s="22"/>
      <c r="AC52" s="23"/>
      <c r="AE52" s="29" t="str">
        <f t="shared" si="4"/>
        <v/>
      </c>
      <c r="AG52" s="7" t="str">
        <f>+$A$14</f>
        <v/>
      </c>
      <c r="AH52" s="7" t="str">
        <f>IF(A52&lt;&gt;"",IF(AE52&lt;&gt;"",AE52,0)+IF(E65&lt;&gt;"",E65,0),"")</f>
        <v/>
      </c>
      <c r="AI52" s="106" t="str">
        <f>IF(AH52="","",IF(AH52&gt;0,ROUND(AH52/LARGE(AH50:AH64,1),3),0))</f>
        <v/>
      </c>
    </row>
    <row r="53" spans="1:35" ht="13.5" x14ac:dyDescent="0.25">
      <c r="A53" s="59" t="str">
        <f>+$A$15</f>
        <v/>
      </c>
      <c r="B53" s="24"/>
      <c r="C53" s="24"/>
      <c r="D53" s="24"/>
      <c r="E53" s="24"/>
      <c r="F53" s="24"/>
      <c r="G53" s="24"/>
      <c r="H53" s="22"/>
      <c r="I53" s="23"/>
      <c r="J53" s="22"/>
      <c r="K53" s="23"/>
      <c r="L53" s="22"/>
      <c r="M53" s="23"/>
      <c r="N53" s="22"/>
      <c r="O53" s="23"/>
      <c r="P53" s="22"/>
      <c r="Q53" s="23"/>
      <c r="R53" s="22"/>
      <c r="S53" s="23"/>
      <c r="T53" s="22"/>
      <c r="U53" s="23"/>
      <c r="V53" s="22"/>
      <c r="W53" s="23"/>
      <c r="X53" s="22"/>
      <c r="Y53" s="23"/>
      <c r="Z53" s="22"/>
      <c r="AA53" s="23"/>
      <c r="AB53" s="22"/>
      <c r="AC53" s="23"/>
      <c r="AE53" s="29" t="str">
        <f t="shared" si="4"/>
        <v/>
      </c>
      <c r="AG53" s="7" t="str">
        <f>+$A$15</f>
        <v/>
      </c>
      <c r="AH53" s="7" t="str">
        <f>IF(A53&lt;&gt;"",IF(AE53&lt;&gt;"",AE53,0)+IF(G65&lt;&gt;"",G65,0),"")</f>
        <v/>
      </c>
      <c r="AI53" s="106" t="str">
        <f>IF(AH53="","",IF(AH53&gt;0,ROUND(AH53/LARGE(AH50:AH64,1),3),0))</f>
        <v/>
      </c>
    </row>
    <row r="54" spans="1:35" ht="13.5" x14ac:dyDescent="0.25">
      <c r="A54" s="59" t="str">
        <f>+$A$16</f>
        <v/>
      </c>
      <c r="B54" s="24"/>
      <c r="C54" s="24"/>
      <c r="D54" s="24"/>
      <c r="E54" s="24"/>
      <c r="F54" s="24"/>
      <c r="G54" s="24"/>
      <c r="H54" s="24"/>
      <c r="I54" s="24"/>
      <c r="J54" s="22"/>
      <c r="K54" s="23"/>
      <c r="L54" s="22"/>
      <c r="M54" s="23"/>
      <c r="N54" s="22"/>
      <c r="O54" s="23"/>
      <c r="P54" s="22"/>
      <c r="Q54" s="23"/>
      <c r="R54" s="22"/>
      <c r="S54" s="23"/>
      <c r="T54" s="22"/>
      <c r="U54" s="23"/>
      <c r="V54" s="22"/>
      <c r="W54" s="23"/>
      <c r="X54" s="22"/>
      <c r="Y54" s="23"/>
      <c r="Z54" s="22"/>
      <c r="AA54" s="23"/>
      <c r="AB54" s="22"/>
      <c r="AC54" s="23"/>
      <c r="AE54" s="29" t="str">
        <f t="shared" si="4"/>
        <v/>
      </c>
      <c r="AG54" s="7" t="str">
        <f>+$A$16</f>
        <v/>
      </c>
      <c r="AH54" s="7" t="str">
        <f>IF(A54&lt;&gt;"",IF(AE54&lt;&gt;"",AE54,0)+IF(I65&lt;&gt;"",I65,0),"")</f>
        <v/>
      </c>
      <c r="AI54" s="106" t="str">
        <f>IF(AH54="","",IF(AH54&gt;0,ROUND(AH54/LARGE(AH50:AH64,1),3),0))</f>
        <v/>
      </c>
    </row>
    <row r="55" spans="1:35" ht="13.5" x14ac:dyDescent="0.25">
      <c r="A55" s="59" t="str">
        <f>+$A$17</f>
        <v/>
      </c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2"/>
      <c r="M55" s="23"/>
      <c r="N55" s="22"/>
      <c r="O55" s="23"/>
      <c r="P55" s="22"/>
      <c r="Q55" s="23"/>
      <c r="R55" s="22"/>
      <c r="S55" s="23"/>
      <c r="T55" s="22"/>
      <c r="U55" s="23"/>
      <c r="V55" s="22"/>
      <c r="W55" s="23"/>
      <c r="X55" s="22"/>
      <c r="Y55" s="23"/>
      <c r="Z55" s="22"/>
      <c r="AA55" s="23"/>
      <c r="AB55" s="22"/>
      <c r="AC55" s="23"/>
      <c r="AE55" s="29" t="str">
        <f t="shared" si="4"/>
        <v/>
      </c>
      <c r="AG55" s="7" t="str">
        <f>+$A$17</f>
        <v/>
      </c>
      <c r="AH55" s="7" t="str">
        <f>IF(A55&lt;&gt;"",IF(AE55&lt;&gt;"",AE55,0)+IF(K65&lt;&gt;"",K65,0),"")</f>
        <v/>
      </c>
      <c r="AI55" s="106" t="str">
        <f>IF(AH55="","",IF(AH55&gt;0,ROUND(AH55/LARGE(AH50:AH64,1),3),0))</f>
        <v/>
      </c>
    </row>
    <row r="56" spans="1:35" ht="13.5" x14ac:dyDescent="0.25">
      <c r="A56" s="59" t="str">
        <f>+$A$18</f>
        <v/>
      </c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2"/>
      <c r="O56" s="23"/>
      <c r="P56" s="22"/>
      <c r="Q56" s="23"/>
      <c r="R56" s="22"/>
      <c r="S56" s="23"/>
      <c r="T56" s="22"/>
      <c r="U56" s="23"/>
      <c r="V56" s="22"/>
      <c r="W56" s="23"/>
      <c r="X56" s="22"/>
      <c r="Y56" s="23"/>
      <c r="Z56" s="22"/>
      <c r="AA56" s="23"/>
      <c r="AB56" s="22"/>
      <c r="AC56" s="23"/>
      <c r="AE56" s="29" t="str">
        <f t="shared" si="4"/>
        <v/>
      </c>
      <c r="AG56" s="7" t="str">
        <f>+$A$18</f>
        <v/>
      </c>
      <c r="AH56" s="7" t="str">
        <f>IF(A56&lt;&gt;"",IF(AE56&lt;&gt;"",AE56,0)+IF(M65&lt;&gt;"",M65,0),"")</f>
        <v/>
      </c>
      <c r="AI56" s="106" t="str">
        <f>IF(AH56="","",IF(AH56&gt;0,ROUND(AH56/LARGE(AH50:AH64,1),3),0))</f>
        <v/>
      </c>
    </row>
    <row r="57" spans="1:35" ht="13.5" x14ac:dyDescent="0.25">
      <c r="A57" s="59" t="str">
        <f>+$A$19</f>
        <v/>
      </c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2"/>
      <c r="Q57" s="23"/>
      <c r="R57" s="22"/>
      <c r="S57" s="23"/>
      <c r="T57" s="22"/>
      <c r="U57" s="23"/>
      <c r="V57" s="22"/>
      <c r="W57" s="23"/>
      <c r="X57" s="22"/>
      <c r="Y57" s="23"/>
      <c r="Z57" s="22"/>
      <c r="AA57" s="23"/>
      <c r="AB57" s="22"/>
      <c r="AC57" s="23"/>
      <c r="AE57" s="29" t="str">
        <f t="shared" si="4"/>
        <v/>
      </c>
      <c r="AG57" s="7" t="str">
        <f>+$A$19</f>
        <v/>
      </c>
      <c r="AH57" s="7" t="str">
        <f>IF(A57&lt;&gt;"",IF(AE57&lt;&gt;"",AE57,0)+IF(O65&lt;&gt;"",O65,0),"")</f>
        <v/>
      </c>
      <c r="AI57" s="106" t="str">
        <f>IF(AH57="","",IF(AH57&gt;0,ROUND(AH57/LARGE(AH50:AH64,1),3),0))</f>
        <v/>
      </c>
    </row>
    <row r="58" spans="1:35" ht="13.5" x14ac:dyDescent="0.25">
      <c r="A58" s="59" t="str">
        <f>+$A$20</f>
        <v/>
      </c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2"/>
      <c r="S58" s="23"/>
      <c r="T58" s="22"/>
      <c r="U58" s="23"/>
      <c r="V58" s="22"/>
      <c r="W58" s="23"/>
      <c r="X58" s="22"/>
      <c r="Y58" s="23"/>
      <c r="Z58" s="22"/>
      <c r="AA58" s="23"/>
      <c r="AB58" s="22"/>
      <c r="AC58" s="23"/>
      <c r="AE58" s="29" t="str">
        <f t="shared" si="4"/>
        <v/>
      </c>
      <c r="AG58" s="7" t="str">
        <f>+$A$20</f>
        <v/>
      </c>
      <c r="AH58" s="7" t="str">
        <f>IF(A58&lt;&gt;"",IF(AE58&lt;&gt;"",AE58,0)+IF(Q65&lt;&gt;"",Q65,0),"")</f>
        <v/>
      </c>
      <c r="AI58" s="106" t="str">
        <f>IF(AH58="","",IF(AH58&gt;0,ROUND(AH58/LARGE(AH50:AH64,1),3),0))</f>
        <v/>
      </c>
    </row>
    <row r="59" spans="1:35" ht="13.5" x14ac:dyDescent="0.25">
      <c r="A59" s="59" t="str">
        <f>+$A$21</f>
        <v/>
      </c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2"/>
      <c r="U59" s="23"/>
      <c r="V59" s="22"/>
      <c r="W59" s="23"/>
      <c r="X59" s="22"/>
      <c r="Y59" s="23"/>
      <c r="Z59" s="22"/>
      <c r="AA59" s="23"/>
      <c r="AB59" s="22"/>
      <c r="AC59" s="23"/>
      <c r="AE59" s="29" t="str">
        <f t="shared" si="4"/>
        <v/>
      </c>
      <c r="AG59" s="7" t="str">
        <f>+$A$21</f>
        <v/>
      </c>
      <c r="AH59" s="7" t="str">
        <f>IF(A59&lt;&gt;"",IF(AE59&lt;&gt;"",AE59,0)+IF(S65&lt;&gt;"",S65,0),"")</f>
        <v/>
      </c>
      <c r="AI59" s="106" t="str">
        <f>IF(AH59="","",IF(AH59&gt;0,ROUND(AH59/LARGE(AH50:AH64,1),3),0))</f>
        <v/>
      </c>
    </row>
    <row r="60" spans="1:35" ht="13.5" x14ac:dyDescent="0.25">
      <c r="A60" s="59" t="str">
        <f>+$A$22</f>
        <v/>
      </c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2"/>
      <c r="W60" s="23"/>
      <c r="X60" s="22"/>
      <c r="Y60" s="23"/>
      <c r="Z60" s="22"/>
      <c r="AA60" s="23"/>
      <c r="AB60" s="22"/>
      <c r="AC60" s="23"/>
      <c r="AE60" s="29" t="str">
        <f t="shared" si="4"/>
        <v/>
      </c>
      <c r="AG60" s="7" t="str">
        <f>+$A$22</f>
        <v/>
      </c>
      <c r="AH60" s="7" t="str">
        <f>IF(A60&lt;&gt;"",IF(AE60&lt;&gt;"",AE60,0)+IF(U65&lt;&gt;"",U65,0),"")</f>
        <v/>
      </c>
      <c r="AI60" s="106" t="str">
        <f>IF(AH60="","",IF(AH60&gt;0,ROUND(AH60/LARGE(AH50:AH64,1),3),0))</f>
        <v/>
      </c>
    </row>
    <row r="61" spans="1:35" ht="13.5" x14ac:dyDescent="0.25">
      <c r="A61" s="59" t="str">
        <f>+$A$23</f>
        <v/>
      </c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2"/>
      <c r="Y61" s="23"/>
      <c r="Z61" s="22"/>
      <c r="AA61" s="23"/>
      <c r="AB61" s="22"/>
      <c r="AC61" s="23"/>
      <c r="AE61" s="29" t="str">
        <f t="shared" si="4"/>
        <v/>
      </c>
      <c r="AG61" s="7" t="str">
        <f>+$A$23</f>
        <v/>
      </c>
      <c r="AH61" s="7" t="str">
        <f>IF(A61&lt;&gt;"",IF(AE61&lt;&gt;"",AE61,0)+IF(W65&lt;&gt;"",W65,0),"")</f>
        <v/>
      </c>
      <c r="AI61" s="106" t="str">
        <f>IF(AH61="","",IF(AH61&gt;0,ROUND(AH61/LARGE(AH50:AH64,1),3),0))</f>
        <v/>
      </c>
    </row>
    <row r="62" spans="1:35" ht="13.5" x14ac:dyDescent="0.25">
      <c r="A62" s="59" t="str">
        <f>+$A$24</f>
        <v/>
      </c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2"/>
      <c r="AA62" s="23"/>
      <c r="AB62" s="22"/>
      <c r="AC62" s="23"/>
      <c r="AE62" s="29" t="str">
        <f t="shared" si="4"/>
        <v/>
      </c>
      <c r="AG62" s="7" t="str">
        <f>+$A$24</f>
        <v/>
      </c>
      <c r="AH62" s="7" t="str">
        <f>IF(A62&lt;&gt;"",IF(AE62&lt;&gt;"",AE62,0)+IF(Y65&lt;&gt;"",Y65,0),"")</f>
        <v/>
      </c>
      <c r="AI62" s="106" t="str">
        <f>IF(AH62="","",IF(AH62&gt;0,ROUND(AH62/LARGE(AH50:AH64,1),3),0))</f>
        <v/>
      </c>
    </row>
    <row r="63" spans="1:35" ht="13.5" x14ac:dyDescent="0.25">
      <c r="A63" s="59" t="str">
        <f>+$A$25</f>
        <v/>
      </c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2"/>
      <c r="AC63" s="23"/>
      <c r="AE63" s="29" t="str">
        <f t="shared" si="4"/>
        <v/>
      </c>
      <c r="AG63" s="7" t="str">
        <f>+$A$25</f>
        <v/>
      </c>
      <c r="AH63" s="7" t="str">
        <f>IF(A63&lt;&gt;"",IF(AE63&lt;&gt;"",AE63,0)+IF(AA65&lt;&gt;"",AA65,0),"")</f>
        <v/>
      </c>
      <c r="AI63" s="106" t="str">
        <f>IF(AH63="","",IF(AH63&gt;0,ROUND(AH63/LARGE(AH50:AH64,1),3),0))</f>
        <v/>
      </c>
    </row>
    <row r="64" spans="1:35" x14ac:dyDescent="0.2">
      <c r="A64" s="59" t="str">
        <f>+$A$26</f>
        <v/>
      </c>
      <c r="C64" s="3"/>
      <c r="AE64" s="26"/>
      <c r="AG64" s="40" t="str">
        <f>+$A$26</f>
        <v/>
      </c>
      <c r="AH64" s="40" t="str">
        <f>IF(A64&lt;&gt;"",IF(AE64&lt;&gt;"",AE64,0)+IF(AC65&lt;&gt;"",AC65,0),"")</f>
        <v/>
      </c>
      <c r="AI64" s="107" t="str">
        <f>IF(AH64="","",IF(AH64&gt;0,ROUND(AH64/LARGE(AH50:AH64,1),3),0))</f>
        <v/>
      </c>
    </row>
    <row r="65" spans="1:35" s="26" customFormat="1" x14ac:dyDescent="0.2">
      <c r="C65" s="27" t="str">
        <f>IF(C49="","",SUM(C50:C63))</f>
        <v/>
      </c>
      <c r="E65" s="27" t="str">
        <f>IF(E49="","",SUM(E50:E63))</f>
        <v/>
      </c>
      <c r="G65" s="27" t="str">
        <f>IF(G49="","",SUM(G50:G63))</f>
        <v/>
      </c>
      <c r="I65" s="27" t="str">
        <f>IF(I49="","",SUM(I50:I63))</f>
        <v/>
      </c>
      <c r="K65" s="27" t="str">
        <f>IF(K49="","",SUM(K50:K63))</f>
        <v/>
      </c>
      <c r="M65" s="27" t="str">
        <f>IF(M49="","",SUM(M50:M63))</f>
        <v/>
      </c>
      <c r="O65" s="27" t="str">
        <f>IF(O49="","",SUM(O50:O63))</f>
        <v/>
      </c>
      <c r="Q65" s="27" t="str">
        <f>IF(Q49="","",SUM(Q50:Q63))</f>
        <v/>
      </c>
      <c r="S65" s="27" t="str">
        <f>IF(S49="","",SUM(S50:S63))</f>
        <v/>
      </c>
      <c r="U65" s="27" t="str">
        <f>IF(U49="","",SUM(U50:U63))</f>
        <v/>
      </c>
      <c r="W65" s="27" t="str">
        <f>IF(W49="","",SUM(W50:W63))</f>
        <v/>
      </c>
      <c r="X65" s="27"/>
      <c r="Y65" s="27" t="str">
        <f>IF(Y49="","",SUM(Y50:Y63))</f>
        <v/>
      </c>
      <c r="AA65" s="27" t="str">
        <f>IF(AA49="","",SUM(AA50:AA63))</f>
        <v/>
      </c>
      <c r="AC65" s="27" t="str">
        <f>IF(AC49="","",SUM(AC50:AC63))</f>
        <v/>
      </c>
      <c r="AG65" s="41"/>
      <c r="AH65" s="93"/>
      <c r="AI65" s="41"/>
    </row>
    <row r="66" spans="1:35" ht="24" customHeight="1" x14ac:dyDescent="0.2">
      <c r="AC66" s="8" t="str">
        <f>"Firma ("&amp;Anagrafica!B90&amp;")"</f>
        <v>Firma (Commissario 2)</v>
      </c>
      <c r="AE66" s="88"/>
      <c r="AF66" s="88"/>
      <c r="AG66" s="89"/>
      <c r="AH66" s="88"/>
      <c r="AI66" s="88"/>
    </row>
    <row r="67" spans="1:35" ht="18.75" x14ac:dyDescent="0.3">
      <c r="A67" s="19" t="str">
        <f>IF(Anagrafica!A91&lt;&gt;"",Anagrafica!A91&amp;" - "&amp;Anagrafica!B91,"")</f>
        <v>3 - Commissario 3</v>
      </c>
      <c r="B67" s="20"/>
      <c r="D67" s="1"/>
    </row>
    <row r="68" spans="1:35" s="5" customFormat="1" ht="13.5" customHeight="1" x14ac:dyDescent="0.2">
      <c r="A68" s="4" t="s">
        <v>10</v>
      </c>
      <c r="C68" s="60" t="str">
        <f>$A$13</f>
        <v/>
      </c>
      <c r="E68" s="60" t="str">
        <f>+$A$14</f>
        <v/>
      </c>
      <c r="G68" s="60" t="str">
        <f>+$A$15</f>
        <v/>
      </c>
      <c r="I68" s="60" t="str">
        <f>+$A$16</f>
        <v/>
      </c>
      <c r="K68" s="60" t="str">
        <f>+$A$17</f>
        <v/>
      </c>
      <c r="M68" s="60" t="str">
        <f>+$A$18</f>
        <v/>
      </c>
      <c r="O68" s="60" t="str">
        <f>+$A$19</f>
        <v/>
      </c>
      <c r="Q68" s="60" t="str">
        <f>+$A$20</f>
        <v/>
      </c>
      <c r="S68" s="60" t="str">
        <f>+$A$21</f>
        <v/>
      </c>
      <c r="U68" s="60" t="str">
        <f>+$A$22</f>
        <v/>
      </c>
      <c r="W68" s="60" t="str">
        <f>+$A$23</f>
        <v/>
      </c>
      <c r="Y68" s="60" t="str">
        <f>+$A$24</f>
        <v/>
      </c>
      <c r="AA68" s="60" t="str">
        <f>+$A$25</f>
        <v/>
      </c>
      <c r="AC68" s="60" t="str">
        <f>+$A$26</f>
        <v/>
      </c>
      <c r="AE68" s="26"/>
      <c r="AG68" s="4" t="s">
        <v>10</v>
      </c>
      <c r="AH68" s="5" t="s">
        <v>1</v>
      </c>
      <c r="AI68" s="5" t="s">
        <v>0</v>
      </c>
    </row>
    <row r="69" spans="1:35" ht="13.5" x14ac:dyDescent="0.25">
      <c r="A69" s="59" t="str">
        <f>+$A$12</f>
        <v/>
      </c>
      <c r="B69" s="22"/>
      <c r="C69" s="23"/>
      <c r="D69" s="22"/>
      <c r="E69" s="23"/>
      <c r="F69" s="22"/>
      <c r="G69" s="23"/>
      <c r="H69" s="22"/>
      <c r="I69" s="23"/>
      <c r="J69" s="22"/>
      <c r="K69" s="23"/>
      <c r="L69" s="22"/>
      <c r="M69" s="23"/>
      <c r="N69" s="22"/>
      <c r="O69" s="23"/>
      <c r="P69" s="22"/>
      <c r="Q69" s="23"/>
      <c r="R69" s="22"/>
      <c r="S69" s="23"/>
      <c r="T69" s="22"/>
      <c r="U69" s="23"/>
      <c r="V69" s="22"/>
      <c r="W69" s="23"/>
      <c r="X69" s="22"/>
      <c r="Y69" s="23"/>
      <c r="Z69" s="22"/>
      <c r="AA69" s="23"/>
      <c r="AB69" s="22"/>
      <c r="AC69" s="23"/>
      <c r="AE69" s="29" t="str">
        <f t="shared" ref="AE69:AE82" si="5">IF(OR(A69="",AND(A69&lt;&gt;"",A70="")),"",SUM(B69,D69,F69,H69,J69,L69,N69,P69,R69,T69,V69,X69,Z69,AB69))</f>
        <v/>
      </c>
      <c r="AG69" s="6" t="str">
        <f>+$A$12</f>
        <v/>
      </c>
      <c r="AH69" s="6" t="str">
        <f>IF(A69&lt;&gt;"",AE69,"")</f>
        <v/>
      </c>
      <c r="AI69" s="105" t="str">
        <f>IF(AH69="","",IF(AH69&gt;0,ROUND(AH69/LARGE(AH69:AH83,1),3),0))</f>
        <v/>
      </c>
    </row>
    <row r="70" spans="1:35" ht="13.5" x14ac:dyDescent="0.25">
      <c r="A70" s="59" t="str">
        <f>+$A$13</f>
        <v/>
      </c>
      <c r="B70" s="24"/>
      <c r="C70" s="24"/>
      <c r="D70" s="22"/>
      <c r="E70" s="23"/>
      <c r="F70" s="22"/>
      <c r="G70" s="23"/>
      <c r="H70" s="22"/>
      <c r="I70" s="23"/>
      <c r="J70" s="22"/>
      <c r="K70" s="23"/>
      <c r="L70" s="22"/>
      <c r="M70" s="23"/>
      <c r="N70" s="22"/>
      <c r="O70" s="23"/>
      <c r="P70" s="22"/>
      <c r="Q70" s="23"/>
      <c r="R70" s="22"/>
      <c r="S70" s="23"/>
      <c r="T70" s="22"/>
      <c r="U70" s="23"/>
      <c r="V70" s="22"/>
      <c r="W70" s="23"/>
      <c r="X70" s="22"/>
      <c r="Y70" s="23"/>
      <c r="Z70" s="22"/>
      <c r="AA70" s="23"/>
      <c r="AB70" s="22"/>
      <c r="AC70" s="23"/>
      <c r="AE70" s="29" t="str">
        <f t="shared" si="5"/>
        <v/>
      </c>
      <c r="AG70" s="7" t="str">
        <f>+$A$13</f>
        <v/>
      </c>
      <c r="AH70" s="7" t="str">
        <f>IF(A70&lt;&gt;"",IF(AE70&lt;&gt;"",AE70,0)+IF(C84&lt;&gt;"",C84,0),"")</f>
        <v/>
      </c>
      <c r="AI70" s="106" t="str">
        <f>IF(AH70="","",IF(AH70&gt;0,ROUND(AH70/LARGE(AH69:AH83,1),3),0))</f>
        <v/>
      </c>
    </row>
    <row r="71" spans="1:35" ht="13.5" x14ac:dyDescent="0.25">
      <c r="A71" s="59" t="str">
        <f>+$A$14</f>
        <v/>
      </c>
      <c r="B71" s="24"/>
      <c r="C71" s="24"/>
      <c r="D71" s="24"/>
      <c r="E71" s="24"/>
      <c r="F71" s="22"/>
      <c r="G71" s="23"/>
      <c r="H71" s="22"/>
      <c r="I71" s="23"/>
      <c r="J71" s="22"/>
      <c r="K71" s="23"/>
      <c r="L71" s="22"/>
      <c r="M71" s="23"/>
      <c r="N71" s="22"/>
      <c r="O71" s="23"/>
      <c r="P71" s="22"/>
      <c r="Q71" s="23"/>
      <c r="R71" s="22"/>
      <c r="S71" s="23"/>
      <c r="T71" s="22"/>
      <c r="U71" s="23"/>
      <c r="V71" s="22"/>
      <c r="W71" s="23"/>
      <c r="X71" s="22"/>
      <c r="Y71" s="23"/>
      <c r="Z71" s="22"/>
      <c r="AA71" s="23"/>
      <c r="AB71" s="22"/>
      <c r="AC71" s="23"/>
      <c r="AE71" s="29" t="str">
        <f t="shared" si="5"/>
        <v/>
      </c>
      <c r="AG71" s="7" t="str">
        <f>+$A$14</f>
        <v/>
      </c>
      <c r="AH71" s="7" t="str">
        <f>IF(A71&lt;&gt;"",IF(AE71&lt;&gt;"",AE71,0)+IF(E84&lt;&gt;"",E84,0),"")</f>
        <v/>
      </c>
      <c r="AI71" s="106" t="str">
        <f>IF(AH71="","",IF(AH71&gt;0,ROUND(AH71/LARGE(AH69:AH83,1),3),0))</f>
        <v/>
      </c>
    </row>
    <row r="72" spans="1:35" ht="13.5" x14ac:dyDescent="0.25">
      <c r="A72" s="59" t="str">
        <f>+$A$15</f>
        <v/>
      </c>
      <c r="B72" s="24"/>
      <c r="C72" s="24"/>
      <c r="D72" s="24"/>
      <c r="E72" s="24"/>
      <c r="F72" s="24"/>
      <c r="G72" s="24"/>
      <c r="H72" s="22"/>
      <c r="I72" s="23"/>
      <c r="J72" s="22"/>
      <c r="K72" s="23"/>
      <c r="L72" s="22"/>
      <c r="M72" s="23"/>
      <c r="N72" s="22"/>
      <c r="O72" s="23"/>
      <c r="P72" s="22"/>
      <c r="Q72" s="23"/>
      <c r="R72" s="22"/>
      <c r="S72" s="23"/>
      <c r="T72" s="22"/>
      <c r="U72" s="23"/>
      <c r="V72" s="22"/>
      <c r="W72" s="23"/>
      <c r="X72" s="22"/>
      <c r="Y72" s="23"/>
      <c r="Z72" s="22"/>
      <c r="AA72" s="23"/>
      <c r="AB72" s="22"/>
      <c r="AC72" s="23"/>
      <c r="AE72" s="29" t="str">
        <f t="shared" si="5"/>
        <v/>
      </c>
      <c r="AG72" s="7" t="str">
        <f>+$A$15</f>
        <v/>
      </c>
      <c r="AH72" s="7" t="str">
        <f>IF(A72&lt;&gt;"",IF(AE72&lt;&gt;"",AE72,0)+IF(G84&lt;&gt;"",G84,0),"")</f>
        <v/>
      </c>
      <c r="AI72" s="106" t="str">
        <f>IF(AH72="","",IF(AH72&gt;0,ROUND(AH72/LARGE(AH69:AH83,1),3),0))</f>
        <v/>
      </c>
    </row>
    <row r="73" spans="1:35" ht="13.5" x14ac:dyDescent="0.25">
      <c r="A73" s="59" t="str">
        <f>+$A$16</f>
        <v/>
      </c>
      <c r="B73" s="24"/>
      <c r="C73" s="24"/>
      <c r="D73" s="24"/>
      <c r="E73" s="24"/>
      <c r="F73" s="24"/>
      <c r="G73" s="24"/>
      <c r="H73" s="24"/>
      <c r="I73" s="24"/>
      <c r="J73" s="22"/>
      <c r="K73" s="23"/>
      <c r="L73" s="22"/>
      <c r="M73" s="23"/>
      <c r="N73" s="22"/>
      <c r="O73" s="23"/>
      <c r="P73" s="22"/>
      <c r="Q73" s="23"/>
      <c r="R73" s="22"/>
      <c r="S73" s="23"/>
      <c r="T73" s="22"/>
      <c r="U73" s="23"/>
      <c r="V73" s="22"/>
      <c r="W73" s="23"/>
      <c r="X73" s="22"/>
      <c r="Y73" s="23"/>
      <c r="Z73" s="22"/>
      <c r="AA73" s="23"/>
      <c r="AB73" s="22"/>
      <c r="AC73" s="23"/>
      <c r="AE73" s="29" t="str">
        <f t="shared" si="5"/>
        <v/>
      </c>
      <c r="AG73" s="7" t="str">
        <f>+$A$16</f>
        <v/>
      </c>
      <c r="AH73" s="7" t="str">
        <f>IF(A73&lt;&gt;"",IF(AE73&lt;&gt;"",AE73,0)+IF(I84&lt;&gt;"",I84,0),"")</f>
        <v/>
      </c>
      <c r="AI73" s="106" t="str">
        <f>IF(AH73="","",IF(AH73&gt;0,ROUND(AH73/LARGE(AH69:AH83,1),3),0))</f>
        <v/>
      </c>
    </row>
    <row r="74" spans="1:35" ht="13.5" x14ac:dyDescent="0.25">
      <c r="A74" s="59" t="str">
        <f>+$A$17</f>
        <v/>
      </c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2"/>
      <c r="M74" s="23"/>
      <c r="N74" s="22"/>
      <c r="O74" s="23"/>
      <c r="P74" s="22"/>
      <c r="Q74" s="23"/>
      <c r="R74" s="22"/>
      <c r="S74" s="23"/>
      <c r="T74" s="22"/>
      <c r="U74" s="23"/>
      <c r="V74" s="22"/>
      <c r="W74" s="23"/>
      <c r="X74" s="22"/>
      <c r="Y74" s="23"/>
      <c r="Z74" s="22"/>
      <c r="AA74" s="23"/>
      <c r="AB74" s="22"/>
      <c r="AC74" s="23"/>
      <c r="AE74" s="29" t="str">
        <f t="shared" si="5"/>
        <v/>
      </c>
      <c r="AG74" s="7" t="str">
        <f>+$A$17</f>
        <v/>
      </c>
      <c r="AH74" s="7" t="str">
        <f>IF(A74&lt;&gt;"",IF(AE74&lt;&gt;"",AE74,0)+IF(K84&lt;&gt;"",K84,0),"")</f>
        <v/>
      </c>
      <c r="AI74" s="106" t="str">
        <f>IF(AH74="","",IF(AH74&gt;0,ROUND(AH74/LARGE(AH69:AH83,1),3),0))</f>
        <v/>
      </c>
    </row>
    <row r="75" spans="1:35" ht="13.5" x14ac:dyDescent="0.25">
      <c r="A75" s="59" t="str">
        <f>+$A$18</f>
        <v/>
      </c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2"/>
      <c r="O75" s="23"/>
      <c r="P75" s="22"/>
      <c r="Q75" s="23"/>
      <c r="R75" s="22"/>
      <c r="S75" s="23"/>
      <c r="T75" s="22"/>
      <c r="U75" s="23"/>
      <c r="V75" s="22"/>
      <c r="W75" s="23"/>
      <c r="X75" s="22"/>
      <c r="Y75" s="23"/>
      <c r="Z75" s="22"/>
      <c r="AA75" s="23"/>
      <c r="AB75" s="22"/>
      <c r="AC75" s="23"/>
      <c r="AE75" s="29" t="str">
        <f t="shared" si="5"/>
        <v/>
      </c>
      <c r="AG75" s="7" t="str">
        <f>+$A$18</f>
        <v/>
      </c>
      <c r="AH75" s="7" t="str">
        <f>IF(A75&lt;&gt;"",IF(AE75&lt;&gt;"",AE75,0)+IF(M84&lt;&gt;"",M84,0),"")</f>
        <v/>
      </c>
      <c r="AI75" s="106" t="str">
        <f>IF(AH75="","",IF(AH75&gt;0,ROUND(AH75/LARGE(AH69:AH83,1),3),0))</f>
        <v/>
      </c>
    </row>
    <row r="76" spans="1:35" ht="13.5" x14ac:dyDescent="0.25">
      <c r="A76" s="59" t="str">
        <f>+$A$19</f>
        <v/>
      </c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2"/>
      <c r="Q76" s="23"/>
      <c r="R76" s="22"/>
      <c r="S76" s="23"/>
      <c r="T76" s="22"/>
      <c r="U76" s="23"/>
      <c r="V76" s="22"/>
      <c r="W76" s="23"/>
      <c r="X76" s="22"/>
      <c r="Y76" s="23"/>
      <c r="Z76" s="22"/>
      <c r="AA76" s="23"/>
      <c r="AB76" s="22"/>
      <c r="AC76" s="23"/>
      <c r="AE76" s="29" t="str">
        <f t="shared" si="5"/>
        <v/>
      </c>
      <c r="AG76" s="7" t="str">
        <f>+$A$19</f>
        <v/>
      </c>
      <c r="AH76" s="7" t="str">
        <f>IF(A76&lt;&gt;"",IF(AE76&lt;&gt;"",AE76,0)+IF(O84&lt;&gt;"",O84,0),"")</f>
        <v/>
      </c>
      <c r="AI76" s="106" t="str">
        <f>IF(AH76="","",IF(AH76&gt;0,ROUND(AH76/LARGE(AH69:AH83,1),3),0))</f>
        <v/>
      </c>
    </row>
    <row r="77" spans="1:35" ht="13.5" x14ac:dyDescent="0.25">
      <c r="A77" s="59" t="str">
        <f>+$A$20</f>
        <v/>
      </c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2"/>
      <c r="S77" s="23"/>
      <c r="T77" s="22"/>
      <c r="U77" s="23"/>
      <c r="V77" s="22"/>
      <c r="W77" s="23"/>
      <c r="X77" s="22"/>
      <c r="Y77" s="23"/>
      <c r="Z77" s="22"/>
      <c r="AA77" s="23"/>
      <c r="AB77" s="22"/>
      <c r="AC77" s="23"/>
      <c r="AE77" s="29" t="str">
        <f t="shared" si="5"/>
        <v/>
      </c>
      <c r="AG77" s="7" t="str">
        <f>+$A$20</f>
        <v/>
      </c>
      <c r="AH77" s="7" t="str">
        <f>IF(A77&lt;&gt;"",IF(AE77&lt;&gt;"",AE77,0)+IF(Q84&lt;&gt;"",Q84,0),"")</f>
        <v/>
      </c>
      <c r="AI77" s="106" t="str">
        <f>IF(AH77="","",IF(AH77&gt;0,ROUND(AH77/LARGE(AH69:AH83,1),3),0))</f>
        <v/>
      </c>
    </row>
    <row r="78" spans="1:35" ht="13.5" x14ac:dyDescent="0.25">
      <c r="A78" s="59" t="str">
        <f>+$A$21</f>
        <v/>
      </c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2"/>
      <c r="U78" s="23"/>
      <c r="V78" s="22"/>
      <c r="W78" s="23"/>
      <c r="X78" s="22"/>
      <c r="Y78" s="23"/>
      <c r="Z78" s="22"/>
      <c r="AA78" s="23"/>
      <c r="AB78" s="22"/>
      <c r="AC78" s="23"/>
      <c r="AE78" s="29" t="str">
        <f t="shared" si="5"/>
        <v/>
      </c>
      <c r="AG78" s="7" t="str">
        <f>+$A$21</f>
        <v/>
      </c>
      <c r="AH78" s="7" t="str">
        <f>IF(A78&lt;&gt;"",IF(AE78&lt;&gt;"",AE78,0)+IF(S84&lt;&gt;"",S84,0),"")</f>
        <v/>
      </c>
      <c r="AI78" s="106" t="str">
        <f>IF(AH78="","",IF(AH78&gt;0,ROUND(AH78/LARGE(AH69:AH83,1),3),0))</f>
        <v/>
      </c>
    </row>
    <row r="79" spans="1:35" ht="13.5" x14ac:dyDescent="0.25">
      <c r="A79" s="59" t="str">
        <f>+$A$22</f>
        <v/>
      </c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2"/>
      <c r="W79" s="23"/>
      <c r="X79" s="22"/>
      <c r="Y79" s="23"/>
      <c r="Z79" s="22"/>
      <c r="AA79" s="23"/>
      <c r="AB79" s="22"/>
      <c r="AC79" s="23"/>
      <c r="AE79" s="29" t="str">
        <f t="shared" si="5"/>
        <v/>
      </c>
      <c r="AG79" s="7" t="str">
        <f>+$A$22</f>
        <v/>
      </c>
      <c r="AH79" s="7" t="str">
        <f>IF(A79&lt;&gt;"",IF(AE79&lt;&gt;"",AE79,0)+IF(U84&lt;&gt;"",U84,0),"")</f>
        <v/>
      </c>
      <c r="AI79" s="106" t="str">
        <f>IF(AH79="","",IF(AH79&gt;0,ROUND(AH79/LARGE(AH69:AH83,1),3),0))</f>
        <v/>
      </c>
    </row>
    <row r="80" spans="1:35" ht="13.5" x14ac:dyDescent="0.25">
      <c r="A80" s="59" t="str">
        <f>+$A$23</f>
        <v/>
      </c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2"/>
      <c r="Y80" s="23"/>
      <c r="Z80" s="22"/>
      <c r="AA80" s="23"/>
      <c r="AB80" s="22"/>
      <c r="AC80" s="23"/>
      <c r="AE80" s="29" t="str">
        <f t="shared" si="5"/>
        <v/>
      </c>
      <c r="AG80" s="7" t="str">
        <f>+$A$23</f>
        <v/>
      </c>
      <c r="AH80" s="7" t="str">
        <f>IF(A80&lt;&gt;"",IF(AE80&lt;&gt;"",AE80,0)+IF(W84&lt;&gt;"",W84,0),"")</f>
        <v/>
      </c>
      <c r="AI80" s="106" t="str">
        <f>IF(AH80="","",IF(AH80&gt;0,ROUND(AH80/LARGE(AH69:AH83,1),3),0))</f>
        <v/>
      </c>
    </row>
    <row r="81" spans="1:35" ht="13.5" x14ac:dyDescent="0.25">
      <c r="A81" s="59" t="str">
        <f>+$A$24</f>
        <v/>
      </c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2"/>
      <c r="AA81" s="23"/>
      <c r="AB81" s="22"/>
      <c r="AC81" s="23"/>
      <c r="AE81" s="29" t="str">
        <f t="shared" si="5"/>
        <v/>
      </c>
      <c r="AG81" s="7" t="str">
        <f>+$A$24</f>
        <v/>
      </c>
      <c r="AH81" s="7" t="str">
        <f>IF(A81&lt;&gt;"",IF(AE81&lt;&gt;"",AE81,0)+IF(Y84&lt;&gt;"",Y84,0),"")</f>
        <v/>
      </c>
      <c r="AI81" s="106" t="str">
        <f>IF(AH81="","",IF(AH81&gt;0,ROUND(AH81/LARGE(AH69:AH83,1),3),0))</f>
        <v/>
      </c>
    </row>
    <row r="82" spans="1:35" ht="13.5" x14ac:dyDescent="0.25">
      <c r="A82" s="59" t="str">
        <f>+$A$25</f>
        <v/>
      </c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2"/>
      <c r="AC82" s="23"/>
      <c r="AE82" s="29" t="str">
        <f t="shared" si="5"/>
        <v/>
      </c>
      <c r="AG82" s="7" t="str">
        <f>+$A$25</f>
        <v/>
      </c>
      <c r="AH82" s="7" t="str">
        <f>IF(A82&lt;&gt;"",IF(AE82&lt;&gt;"",AE82,0)+IF(AA84&lt;&gt;"",AA84,0),"")</f>
        <v/>
      </c>
      <c r="AI82" s="106" t="str">
        <f>IF(AH82="","",IF(AH82&gt;0,ROUND(AH82/LARGE(AH69:AH83,1),3),0))</f>
        <v/>
      </c>
    </row>
    <row r="83" spans="1:35" x14ac:dyDescent="0.2">
      <c r="A83" s="59" t="str">
        <f>+$A$26</f>
        <v/>
      </c>
      <c r="C83" s="3"/>
      <c r="AE83" s="26"/>
      <c r="AG83" s="40" t="str">
        <f>+$A$26</f>
        <v/>
      </c>
      <c r="AH83" s="40" t="str">
        <f>IF(A83&lt;&gt;"",IF(AE83&lt;&gt;"",AE83,0)+IF(AC84&lt;&gt;"",AC84,0),"")</f>
        <v/>
      </c>
      <c r="AI83" s="107" t="str">
        <f>IF(AH83="","",IF(AH83&gt;0,ROUND(AH83/LARGE(AH69:AH83,1),3),0))</f>
        <v/>
      </c>
    </row>
    <row r="84" spans="1:35" s="26" customFormat="1" x14ac:dyDescent="0.2">
      <c r="C84" s="27" t="str">
        <f>IF(C68="","",SUM(C69:C82))</f>
        <v/>
      </c>
      <c r="E84" s="27" t="str">
        <f>IF(E68="","",SUM(E69:E82))</f>
        <v/>
      </c>
      <c r="G84" s="27" t="str">
        <f>IF(G68="","",SUM(G69:G82))</f>
        <v/>
      </c>
      <c r="I84" s="27" t="str">
        <f>IF(I68="","",SUM(I69:I82))</f>
        <v/>
      </c>
      <c r="K84" s="27" t="str">
        <f>IF(K68="","",SUM(K69:K82))</f>
        <v/>
      </c>
      <c r="M84" s="27" t="str">
        <f>IF(M68="","",SUM(M69:M82))</f>
        <v/>
      </c>
      <c r="O84" s="27" t="str">
        <f>IF(O68="","",SUM(O69:O82))</f>
        <v/>
      </c>
      <c r="Q84" s="27" t="str">
        <f>IF(Q68="","",SUM(Q69:Q82))</f>
        <v/>
      </c>
      <c r="S84" s="27" t="str">
        <f>IF(S68="","",SUM(S69:S82))</f>
        <v/>
      </c>
      <c r="U84" s="27" t="str">
        <f>IF(U68="","",SUM(U69:U82))</f>
        <v/>
      </c>
      <c r="W84" s="27" t="str">
        <f>IF(W68="","",SUM(W69:W82))</f>
        <v/>
      </c>
      <c r="X84" s="27"/>
      <c r="Y84" s="27" t="str">
        <f>IF(Y68="","",SUM(Y69:Y82))</f>
        <v/>
      </c>
      <c r="AA84" s="27" t="str">
        <f>IF(AA68="","",SUM(AA69:AA82))</f>
        <v/>
      </c>
      <c r="AC84" s="27" t="str">
        <f>IF(AC68="","",SUM(AC69:AC82))</f>
        <v/>
      </c>
      <c r="AG84" s="41"/>
      <c r="AH84" s="93"/>
      <c r="AI84" s="41"/>
    </row>
    <row r="85" spans="1:35" ht="24" customHeight="1" x14ac:dyDescent="0.2">
      <c r="AC85" s="8" t="str">
        <f>"Firma ("&amp;Anagrafica!B91&amp;")"</f>
        <v>Firma (Commissario 3)</v>
      </c>
      <c r="AE85" s="88"/>
      <c r="AF85" s="88"/>
      <c r="AG85" s="89"/>
      <c r="AH85" s="88"/>
      <c r="AI85" s="88"/>
    </row>
    <row r="86" spans="1:35" ht="18.75" x14ac:dyDescent="0.3">
      <c r="A86" s="19" t="str">
        <f>IF(Anagrafica!A92&lt;&gt;"",Anagrafica!A92&amp;" - "&amp;Anagrafica!B92,"")</f>
        <v/>
      </c>
      <c r="B86" s="20"/>
      <c r="D86" s="1"/>
      <c r="AE86" s="90"/>
      <c r="AF86" s="90"/>
      <c r="AG86" s="91"/>
      <c r="AH86" s="90"/>
      <c r="AI86" s="90"/>
    </row>
    <row r="87" spans="1:35" s="5" customFormat="1" ht="13.5" customHeight="1" x14ac:dyDescent="0.2">
      <c r="A87" s="4" t="s">
        <v>10</v>
      </c>
      <c r="C87" s="60" t="str">
        <f>$A$13</f>
        <v/>
      </c>
      <c r="E87" s="60" t="str">
        <f>+$A$14</f>
        <v/>
      </c>
      <c r="G87" s="60" t="str">
        <f>+$A$15</f>
        <v/>
      </c>
      <c r="I87" s="60" t="str">
        <f>+$A$16</f>
        <v/>
      </c>
      <c r="K87" s="60" t="str">
        <f>+$A$17</f>
        <v/>
      </c>
      <c r="M87" s="60" t="str">
        <f>+$A$18</f>
        <v/>
      </c>
      <c r="O87" s="60" t="str">
        <f>+$A$19</f>
        <v/>
      </c>
      <c r="Q87" s="60" t="str">
        <f>+$A$20</f>
        <v/>
      </c>
      <c r="S87" s="60" t="str">
        <f>+$A$21</f>
        <v/>
      </c>
      <c r="U87" s="60" t="str">
        <f>+$A$22</f>
        <v/>
      </c>
      <c r="W87" s="60" t="str">
        <f>+$A$23</f>
        <v/>
      </c>
      <c r="Y87" s="60" t="str">
        <f>+$A$24</f>
        <v/>
      </c>
      <c r="AA87" s="60" t="str">
        <f>+$A$25</f>
        <v/>
      </c>
      <c r="AC87" s="60" t="str">
        <f>+$A$26</f>
        <v/>
      </c>
      <c r="AE87" s="26"/>
      <c r="AG87" s="4" t="s">
        <v>10</v>
      </c>
      <c r="AH87" s="5" t="s">
        <v>1</v>
      </c>
      <c r="AI87" s="5" t="s">
        <v>0</v>
      </c>
    </row>
    <row r="88" spans="1:35" ht="13.5" x14ac:dyDescent="0.25">
      <c r="A88" s="59" t="str">
        <f>+$A$12</f>
        <v/>
      </c>
      <c r="B88" s="22"/>
      <c r="C88" s="23"/>
      <c r="D88" s="22"/>
      <c r="E88" s="23"/>
      <c r="F88" s="22"/>
      <c r="G88" s="23"/>
      <c r="H88" s="22"/>
      <c r="I88" s="23"/>
      <c r="J88" s="22"/>
      <c r="K88" s="23"/>
      <c r="L88" s="22"/>
      <c r="M88" s="23"/>
      <c r="N88" s="22"/>
      <c r="O88" s="23"/>
      <c r="P88" s="22"/>
      <c r="Q88" s="23"/>
      <c r="R88" s="22"/>
      <c r="S88" s="23"/>
      <c r="T88" s="22"/>
      <c r="U88" s="23"/>
      <c r="V88" s="22"/>
      <c r="W88" s="23"/>
      <c r="X88" s="22"/>
      <c r="Y88" s="23"/>
      <c r="Z88" s="22"/>
      <c r="AA88" s="23"/>
      <c r="AB88" s="22"/>
      <c r="AC88" s="23"/>
      <c r="AE88" s="29" t="str">
        <f t="shared" ref="AE88:AE101" si="6">IF(OR(A88="",AND(A88&lt;&gt;"",A89="")),"",SUM(B88,D88,F88,H88,J88,L88,N88,P88,R88,T88,V88,X88,Z88,AB88))</f>
        <v/>
      </c>
      <c r="AG88" s="6" t="str">
        <f>+$A$12</f>
        <v/>
      </c>
      <c r="AH88" s="6" t="str">
        <f>IF(A88&lt;&gt;"",AE88,"")</f>
        <v/>
      </c>
      <c r="AI88" s="105" t="str">
        <f>IF(AH88="","",IF(AH88&gt;0,ROUND(AH88/LARGE(AH88:AH102,1),3),0))</f>
        <v/>
      </c>
    </row>
    <row r="89" spans="1:35" ht="13.5" x14ac:dyDescent="0.25">
      <c r="A89" s="59" t="str">
        <f>+$A$13</f>
        <v/>
      </c>
      <c r="B89" s="24"/>
      <c r="C89" s="24"/>
      <c r="D89" s="22"/>
      <c r="E89" s="23"/>
      <c r="F89" s="22"/>
      <c r="G89" s="23"/>
      <c r="H89" s="22"/>
      <c r="I89" s="23"/>
      <c r="J89" s="22"/>
      <c r="K89" s="23"/>
      <c r="L89" s="22"/>
      <c r="M89" s="23"/>
      <c r="N89" s="22"/>
      <c r="O89" s="23"/>
      <c r="P89" s="22"/>
      <c r="Q89" s="23"/>
      <c r="R89" s="22"/>
      <c r="S89" s="23"/>
      <c r="T89" s="22"/>
      <c r="U89" s="23"/>
      <c r="V89" s="22"/>
      <c r="W89" s="23"/>
      <c r="X89" s="22"/>
      <c r="Y89" s="23"/>
      <c r="Z89" s="22"/>
      <c r="AA89" s="23"/>
      <c r="AB89" s="22"/>
      <c r="AC89" s="23"/>
      <c r="AE89" s="29" t="str">
        <f t="shared" si="6"/>
        <v/>
      </c>
      <c r="AG89" s="7" t="str">
        <f>+$A$13</f>
        <v/>
      </c>
      <c r="AH89" s="7" t="str">
        <f>IF(A89&lt;&gt;"",IF(AE89&lt;&gt;"",AE89,0)+IF(C103&lt;&gt;"",C103,0),"")</f>
        <v/>
      </c>
      <c r="AI89" s="106" t="str">
        <f>IF(AH89="","",IF(AH89&gt;0,ROUND(AH89/LARGE(AH88:AH102,1),3),0))</f>
        <v/>
      </c>
    </row>
    <row r="90" spans="1:35" ht="13.5" x14ac:dyDescent="0.25">
      <c r="A90" s="59" t="str">
        <f>+$A$14</f>
        <v/>
      </c>
      <c r="B90" s="24"/>
      <c r="C90" s="24"/>
      <c r="D90" s="24"/>
      <c r="E90" s="24"/>
      <c r="F90" s="22"/>
      <c r="G90" s="23"/>
      <c r="H90" s="22"/>
      <c r="I90" s="23"/>
      <c r="J90" s="22"/>
      <c r="K90" s="23"/>
      <c r="L90" s="22"/>
      <c r="M90" s="23"/>
      <c r="N90" s="22"/>
      <c r="O90" s="23"/>
      <c r="P90" s="22"/>
      <c r="Q90" s="23"/>
      <c r="R90" s="22"/>
      <c r="S90" s="23"/>
      <c r="T90" s="22"/>
      <c r="U90" s="23"/>
      <c r="V90" s="22"/>
      <c r="W90" s="23"/>
      <c r="X90" s="22"/>
      <c r="Y90" s="23"/>
      <c r="Z90" s="22"/>
      <c r="AA90" s="23"/>
      <c r="AB90" s="22"/>
      <c r="AC90" s="23"/>
      <c r="AE90" s="29" t="str">
        <f t="shared" si="6"/>
        <v/>
      </c>
      <c r="AG90" s="7" t="str">
        <f>+$A$14</f>
        <v/>
      </c>
      <c r="AH90" s="7" t="str">
        <f>IF(A90&lt;&gt;"",IF(AE90&lt;&gt;"",AE90,0)+IF(E103&lt;&gt;"",E103,0),"")</f>
        <v/>
      </c>
      <c r="AI90" s="106" t="str">
        <f>IF(AH90="","",IF(AH90&gt;0,ROUND(AH90/LARGE(AH88:AH102,1),3),0))</f>
        <v/>
      </c>
    </row>
    <row r="91" spans="1:35" ht="13.5" x14ac:dyDescent="0.25">
      <c r="A91" s="59" t="str">
        <f>+$A$15</f>
        <v/>
      </c>
      <c r="B91" s="24"/>
      <c r="C91" s="24"/>
      <c r="D91" s="24"/>
      <c r="E91" s="24"/>
      <c r="F91" s="24"/>
      <c r="G91" s="24"/>
      <c r="H91" s="22"/>
      <c r="I91" s="23"/>
      <c r="J91" s="22"/>
      <c r="K91" s="23"/>
      <c r="L91" s="22"/>
      <c r="M91" s="23"/>
      <c r="N91" s="22"/>
      <c r="O91" s="23"/>
      <c r="P91" s="22"/>
      <c r="Q91" s="23"/>
      <c r="R91" s="22"/>
      <c r="S91" s="23"/>
      <c r="T91" s="22"/>
      <c r="U91" s="23"/>
      <c r="V91" s="22"/>
      <c r="W91" s="23"/>
      <c r="X91" s="22"/>
      <c r="Y91" s="23"/>
      <c r="Z91" s="22"/>
      <c r="AA91" s="23"/>
      <c r="AB91" s="22"/>
      <c r="AC91" s="23"/>
      <c r="AE91" s="29" t="str">
        <f t="shared" si="6"/>
        <v/>
      </c>
      <c r="AG91" s="7" t="str">
        <f>+$A$15</f>
        <v/>
      </c>
      <c r="AH91" s="7" t="str">
        <f>IF(A91&lt;&gt;"",IF(AE91&lt;&gt;"",AE91,0)+IF(G103&lt;&gt;"",G103,0),"")</f>
        <v/>
      </c>
      <c r="AI91" s="106" t="str">
        <f>IF(AH91="","",IF(AH91&gt;0,ROUND(AH91/LARGE(AH88:AH102,1),3),0))</f>
        <v/>
      </c>
    </row>
    <row r="92" spans="1:35" ht="13.5" x14ac:dyDescent="0.25">
      <c r="A92" s="59" t="str">
        <f>+$A$16</f>
        <v/>
      </c>
      <c r="B92" s="24"/>
      <c r="C92" s="24"/>
      <c r="D92" s="24"/>
      <c r="E92" s="24"/>
      <c r="F92" s="24"/>
      <c r="G92" s="24"/>
      <c r="H92" s="24"/>
      <c r="I92" s="24"/>
      <c r="J92" s="22"/>
      <c r="K92" s="23"/>
      <c r="L92" s="22"/>
      <c r="M92" s="23"/>
      <c r="N92" s="22"/>
      <c r="O92" s="23"/>
      <c r="P92" s="22"/>
      <c r="Q92" s="23"/>
      <c r="R92" s="22"/>
      <c r="S92" s="23"/>
      <c r="T92" s="22"/>
      <c r="U92" s="23"/>
      <c r="V92" s="22"/>
      <c r="W92" s="23"/>
      <c r="X92" s="22"/>
      <c r="Y92" s="23"/>
      <c r="Z92" s="22"/>
      <c r="AA92" s="23"/>
      <c r="AB92" s="22"/>
      <c r="AC92" s="23"/>
      <c r="AE92" s="29" t="str">
        <f t="shared" si="6"/>
        <v/>
      </c>
      <c r="AG92" s="7" t="str">
        <f>+$A$16</f>
        <v/>
      </c>
      <c r="AH92" s="7" t="str">
        <f>IF(A92&lt;&gt;"",IF(AE92&lt;&gt;"",AE92,0)+IF(I103&lt;&gt;"",I103,0),"")</f>
        <v/>
      </c>
      <c r="AI92" s="106" t="str">
        <f>IF(AH92="","",IF(AH92&gt;0,ROUND(AH92/LARGE(AH88:AH102,1),3),0))</f>
        <v/>
      </c>
    </row>
    <row r="93" spans="1:35" ht="13.5" x14ac:dyDescent="0.25">
      <c r="A93" s="59" t="str">
        <f>+$A$17</f>
        <v/>
      </c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2"/>
      <c r="M93" s="23"/>
      <c r="N93" s="22"/>
      <c r="O93" s="23"/>
      <c r="P93" s="22"/>
      <c r="Q93" s="23"/>
      <c r="R93" s="22"/>
      <c r="S93" s="23"/>
      <c r="T93" s="22"/>
      <c r="U93" s="23"/>
      <c r="V93" s="22"/>
      <c r="W93" s="23"/>
      <c r="X93" s="22"/>
      <c r="Y93" s="23"/>
      <c r="Z93" s="22"/>
      <c r="AA93" s="23"/>
      <c r="AB93" s="22"/>
      <c r="AC93" s="23"/>
      <c r="AE93" s="29" t="str">
        <f t="shared" si="6"/>
        <v/>
      </c>
      <c r="AG93" s="7" t="str">
        <f>+$A$17</f>
        <v/>
      </c>
      <c r="AH93" s="7" t="str">
        <f>IF(A93&lt;&gt;"",IF(AE93&lt;&gt;"",AE93,0)+IF(K103&lt;&gt;"",K103,0),"")</f>
        <v/>
      </c>
      <c r="AI93" s="106" t="str">
        <f>IF(AH93="","",IF(AH93&gt;0,ROUND(AH93/LARGE(AH88:AH102,1),3),0))</f>
        <v/>
      </c>
    </row>
    <row r="94" spans="1:35" ht="13.5" x14ac:dyDescent="0.25">
      <c r="A94" s="59" t="str">
        <f>+$A$18</f>
        <v/>
      </c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2"/>
      <c r="O94" s="23"/>
      <c r="P94" s="22"/>
      <c r="Q94" s="23"/>
      <c r="R94" s="22"/>
      <c r="S94" s="23"/>
      <c r="T94" s="22"/>
      <c r="U94" s="23"/>
      <c r="V94" s="22"/>
      <c r="W94" s="23"/>
      <c r="X94" s="22"/>
      <c r="Y94" s="23"/>
      <c r="Z94" s="22"/>
      <c r="AA94" s="23"/>
      <c r="AB94" s="22"/>
      <c r="AC94" s="23"/>
      <c r="AE94" s="29" t="str">
        <f t="shared" si="6"/>
        <v/>
      </c>
      <c r="AG94" s="7" t="str">
        <f>+$A$18</f>
        <v/>
      </c>
      <c r="AH94" s="7" t="str">
        <f>IF(A94&lt;&gt;"",IF(AE94&lt;&gt;"",AE94,0)+IF(M103&lt;&gt;"",M103,0),"")</f>
        <v/>
      </c>
      <c r="AI94" s="106" t="str">
        <f>IF(AH94="","",IF(AH94&gt;0,ROUND(AH94/LARGE(AH88:AH102,1),3),0))</f>
        <v/>
      </c>
    </row>
    <row r="95" spans="1:35" ht="13.5" x14ac:dyDescent="0.25">
      <c r="A95" s="59" t="str">
        <f>+$A$19</f>
        <v/>
      </c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2"/>
      <c r="Q95" s="23"/>
      <c r="R95" s="22"/>
      <c r="S95" s="23"/>
      <c r="T95" s="22"/>
      <c r="U95" s="23"/>
      <c r="V95" s="22"/>
      <c r="W95" s="23"/>
      <c r="X95" s="22"/>
      <c r="Y95" s="23"/>
      <c r="Z95" s="22"/>
      <c r="AA95" s="23"/>
      <c r="AB95" s="22"/>
      <c r="AC95" s="23"/>
      <c r="AE95" s="29" t="str">
        <f t="shared" si="6"/>
        <v/>
      </c>
      <c r="AG95" s="7" t="str">
        <f>+$A$19</f>
        <v/>
      </c>
      <c r="AH95" s="7" t="str">
        <f>IF(A95&lt;&gt;"",IF(AE95&lt;&gt;"",AE95,0)+IF(O103&lt;&gt;"",O103,0),"")</f>
        <v/>
      </c>
      <c r="AI95" s="106" t="str">
        <f>IF(AH95="","",IF(AH95&gt;0,ROUND(AH95/LARGE(AH88:AH102,1),3),0))</f>
        <v/>
      </c>
    </row>
    <row r="96" spans="1:35" ht="13.5" x14ac:dyDescent="0.25">
      <c r="A96" s="59" t="str">
        <f>+$A$20</f>
        <v/>
      </c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2"/>
      <c r="S96" s="23"/>
      <c r="T96" s="22"/>
      <c r="U96" s="23"/>
      <c r="V96" s="22"/>
      <c r="W96" s="23"/>
      <c r="X96" s="22"/>
      <c r="Y96" s="23"/>
      <c r="Z96" s="22"/>
      <c r="AA96" s="23"/>
      <c r="AB96" s="22"/>
      <c r="AC96" s="23"/>
      <c r="AE96" s="29" t="str">
        <f t="shared" si="6"/>
        <v/>
      </c>
      <c r="AG96" s="7" t="str">
        <f>+$A$20</f>
        <v/>
      </c>
      <c r="AH96" s="7" t="str">
        <f>IF(A96&lt;&gt;"",IF(AE96&lt;&gt;"",AE96,0)+IF(Q103&lt;&gt;"",Q103,0),"")</f>
        <v/>
      </c>
      <c r="AI96" s="106" t="str">
        <f>IF(AH96="","",IF(AH96&gt;0,ROUND(AH96/LARGE(AH88:AH102,1),3),0))</f>
        <v/>
      </c>
    </row>
    <row r="97" spans="1:35" ht="13.5" x14ac:dyDescent="0.25">
      <c r="A97" s="59" t="str">
        <f>+$A$21</f>
        <v/>
      </c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2"/>
      <c r="U97" s="23"/>
      <c r="V97" s="22"/>
      <c r="W97" s="23"/>
      <c r="X97" s="22"/>
      <c r="Y97" s="23"/>
      <c r="Z97" s="22"/>
      <c r="AA97" s="23"/>
      <c r="AB97" s="22"/>
      <c r="AC97" s="23"/>
      <c r="AE97" s="29" t="str">
        <f t="shared" si="6"/>
        <v/>
      </c>
      <c r="AG97" s="7" t="str">
        <f>+$A$21</f>
        <v/>
      </c>
      <c r="AH97" s="7" t="str">
        <f>IF(A97&lt;&gt;"",IF(AE97&lt;&gt;"",AE97,0)+IF(S103&lt;&gt;"",S103,0),"")</f>
        <v/>
      </c>
      <c r="AI97" s="106" t="str">
        <f>IF(AH97="","",IF(AH97&gt;0,ROUND(AH97/LARGE(AH88:AH102,1),3),0))</f>
        <v/>
      </c>
    </row>
    <row r="98" spans="1:35" ht="13.5" x14ac:dyDescent="0.25">
      <c r="A98" s="59" t="str">
        <f>+$A$22</f>
        <v/>
      </c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2"/>
      <c r="W98" s="23"/>
      <c r="X98" s="22"/>
      <c r="Y98" s="23"/>
      <c r="Z98" s="22"/>
      <c r="AA98" s="23"/>
      <c r="AB98" s="22"/>
      <c r="AC98" s="23"/>
      <c r="AE98" s="29" t="str">
        <f t="shared" si="6"/>
        <v/>
      </c>
      <c r="AG98" s="7" t="str">
        <f>+$A$22</f>
        <v/>
      </c>
      <c r="AH98" s="7" t="str">
        <f>IF(A98&lt;&gt;"",IF(AE98&lt;&gt;"",AE98,0)+IF(U103&lt;&gt;"",U103,0),"")</f>
        <v/>
      </c>
      <c r="AI98" s="106" t="str">
        <f>IF(AH98="","",IF(AH98&gt;0,ROUND(AH98/LARGE(AH88:AH102,1),3),0))</f>
        <v/>
      </c>
    </row>
    <row r="99" spans="1:35" ht="13.5" x14ac:dyDescent="0.25">
      <c r="A99" s="59" t="str">
        <f>+$A$23</f>
        <v/>
      </c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2"/>
      <c r="Y99" s="23"/>
      <c r="Z99" s="22"/>
      <c r="AA99" s="23"/>
      <c r="AB99" s="22"/>
      <c r="AC99" s="23"/>
      <c r="AE99" s="29" t="str">
        <f t="shared" si="6"/>
        <v/>
      </c>
      <c r="AG99" s="7" t="str">
        <f>+$A$23</f>
        <v/>
      </c>
      <c r="AH99" s="7" t="str">
        <f>IF(A99&lt;&gt;"",IF(AE99&lt;&gt;"",AE99,0)+IF(W103&lt;&gt;"",W103,0),"")</f>
        <v/>
      </c>
      <c r="AI99" s="106" t="str">
        <f>IF(AH99="","",IF(AH99&gt;0,ROUND(AH99/LARGE(AH88:AH102,1),3),0))</f>
        <v/>
      </c>
    </row>
    <row r="100" spans="1:35" ht="13.5" x14ac:dyDescent="0.25">
      <c r="A100" s="59" t="str">
        <f>+$A$24</f>
        <v/>
      </c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2"/>
      <c r="AA100" s="23"/>
      <c r="AB100" s="22"/>
      <c r="AC100" s="23"/>
      <c r="AE100" s="29" t="str">
        <f t="shared" si="6"/>
        <v/>
      </c>
      <c r="AG100" s="7" t="str">
        <f>+$A$24</f>
        <v/>
      </c>
      <c r="AH100" s="7" t="str">
        <f>IF(A100&lt;&gt;"",IF(AE100&lt;&gt;"",AE100,0)+IF(Y103&lt;&gt;"",Y103,0),"")</f>
        <v/>
      </c>
      <c r="AI100" s="106" t="str">
        <f>IF(AH100="","",IF(AH100&gt;0,ROUND(AH100/LARGE(AH88:AH102,1),3),0))</f>
        <v/>
      </c>
    </row>
    <row r="101" spans="1:35" ht="13.5" x14ac:dyDescent="0.25">
      <c r="A101" s="59" t="str">
        <f>+$A$25</f>
        <v/>
      </c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2"/>
      <c r="AC101" s="23"/>
      <c r="AE101" s="29" t="str">
        <f t="shared" si="6"/>
        <v/>
      </c>
      <c r="AG101" s="7" t="str">
        <f>+$A$25</f>
        <v/>
      </c>
      <c r="AH101" s="7" t="str">
        <f>IF(A101&lt;&gt;"",IF(AE101&lt;&gt;"",AE101,0)+IF(AA103&lt;&gt;"",AA103,0),"")</f>
        <v/>
      </c>
      <c r="AI101" s="106" t="str">
        <f>IF(AH101="","",IF(AH101&gt;0,ROUND(AH101/LARGE(AH88:AH102,1),3),0))</f>
        <v/>
      </c>
    </row>
    <row r="102" spans="1:35" x14ac:dyDescent="0.2">
      <c r="A102" s="59" t="str">
        <f>+$A$26</f>
        <v/>
      </c>
      <c r="C102" s="3"/>
      <c r="AE102" s="26"/>
      <c r="AG102" s="40" t="str">
        <f>+$A$26</f>
        <v/>
      </c>
      <c r="AH102" s="40" t="str">
        <f>IF(A102&lt;&gt;"",IF(AE102&lt;&gt;"",AE102,0)+IF(AC103&lt;&gt;"",AC103,0),"")</f>
        <v/>
      </c>
      <c r="AI102" s="107" t="str">
        <f>IF(AH102="","",IF(AH102&gt;0,ROUND(AH102/LARGE(AH88:AH102,1),3),0))</f>
        <v/>
      </c>
    </row>
    <row r="103" spans="1:35" s="26" customFormat="1" x14ac:dyDescent="0.2">
      <c r="C103" s="27" t="str">
        <f>IF(C87="","",SUM(C88:C101))</f>
        <v/>
      </c>
      <c r="E103" s="27" t="str">
        <f>IF(E87="","",SUM(E88:E101))</f>
        <v/>
      </c>
      <c r="G103" s="27" t="str">
        <f>IF(G87="","",SUM(G88:G101))</f>
        <v/>
      </c>
      <c r="I103" s="27" t="str">
        <f>IF(I87="","",SUM(I88:I101))</f>
        <v/>
      </c>
      <c r="K103" s="27" t="str">
        <f>IF(K87="","",SUM(K88:K101))</f>
        <v/>
      </c>
      <c r="M103" s="27" t="str">
        <f>IF(M87="","",SUM(M88:M101))</f>
        <v/>
      </c>
      <c r="O103" s="27" t="str">
        <f>IF(O87="","",SUM(O88:O101))</f>
        <v/>
      </c>
      <c r="Q103" s="27" t="str">
        <f>IF(Q87="","",SUM(Q88:Q101))</f>
        <v/>
      </c>
      <c r="S103" s="27" t="str">
        <f>IF(S87="","",SUM(S88:S101))</f>
        <v/>
      </c>
      <c r="U103" s="27" t="str">
        <f>IF(U87="","",SUM(U88:U101))</f>
        <v/>
      </c>
      <c r="W103" s="27" t="str">
        <f>IF(W87="","",SUM(W88:W101))</f>
        <v/>
      </c>
      <c r="X103" s="27"/>
      <c r="Y103" s="27" t="str">
        <f>IF(Y87="","",SUM(Y88:Y101))</f>
        <v/>
      </c>
      <c r="AA103" s="27" t="str">
        <f>IF(AA87="","",SUM(AA88:AA101))</f>
        <v/>
      </c>
      <c r="AC103" s="27" t="str">
        <f>IF(AC87="","",SUM(AC88:AC101))</f>
        <v/>
      </c>
      <c r="AG103" s="41"/>
      <c r="AH103" s="93"/>
      <c r="AI103" s="41"/>
    </row>
    <row r="104" spans="1:35" ht="24" customHeight="1" x14ac:dyDescent="0.2">
      <c r="AC104" s="8" t="str">
        <f>"Firma ("&amp;Anagrafica!B92&amp;")"</f>
        <v>Firma ()</v>
      </c>
      <c r="AE104" s="88"/>
      <c r="AF104" s="88"/>
      <c r="AG104" s="89"/>
      <c r="AH104" s="88"/>
      <c r="AI104" s="88"/>
    </row>
    <row r="105" spans="1:35" ht="18.75" x14ac:dyDescent="0.3">
      <c r="A105" s="19" t="str">
        <f>IF(Anagrafica!A93&lt;&gt;"",Anagrafica!A93&amp;" - "&amp;Anagrafica!B93,"")</f>
        <v/>
      </c>
      <c r="B105" s="20"/>
      <c r="D105" s="1"/>
    </row>
    <row r="106" spans="1:35" s="5" customFormat="1" ht="13.5" customHeight="1" x14ac:dyDescent="0.2">
      <c r="A106" s="4" t="s">
        <v>10</v>
      </c>
      <c r="C106" s="60" t="str">
        <f>$A$13</f>
        <v/>
      </c>
      <c r="E106" s="60" t="str">
        <f>+$A$14</f>
        <v/>
      </c>
      <c r="G106" s="60" t="str">
        <f>+$A$15</f>
        <v/>
      </c>
      <c r="I106" s="60" t="str">
        <f>+$A$16</f>
        <v/>
      </c>
      <c r="K106" s="60" t="str">
        <f>+$A$17</f>
        <v/>
      </c>
      <c r="M106" s="60" t="str">
        <f>+$A$18</f>
        <v/>
      </c>
      <c r="O106" s="60" t="str">
        <f>+$A$19</f>
        <v/>
      </c>
      <c r="Q106" s="60" t="str">
        <f>+$A$20</f>
        <v/>
      </c>
      <c r="S106" s="60" t="str">
        <f>+$A$21</f>
        <v/>
      </c>
      <c r="U106" s="60" t="str">
        <f>+$A$22</f>
        <v/>
      </c>
      <c r="W106" s="60" t="str">
        <f>+$A$23</f>
        <v/>
      </c>
      <c r="Y106" s="60" t="str">
        <f>+$A$24</f>
        <v/>
      </c>
      <c r="AA106" s="60" t="str">
        <f>+$A$25</f>
        <v/>
      </c>
      <c r="AC106" s="60" t="str">
        <f>+$A$26</f>
        <v/>
      </c>
      <c r="AE106" s="26"/>
      <c r="AG106" s="4" t="s">
        <v>10</v>
      </c>
      <c r="AH106" s="5" t="s">
        <v>1</v>
      </c>
      <c r="AI106" s="5" t="s">
        <v>0</v>
      </c>
    </row>
    <row r="107" spans="1:35" ht="13.5" x14ac:dyDescent="0.25">
      <c r="A107" s="59" t="str">
        <f>+$A$12</f>
        <v/>
      </c>
      <c r="B107" s="22"/>
      <c r="C107" s="23"/>
      <c r="D107" s="22"/>
      <c r="E107" s="23"/>
      <c r="F107" s="22"/>
      <c r="G107" s="23"/>
      <c r="H107" s="22"/>
      <c r="I107" s="23"/>
      <c r="J107" s="22"/>
      <c r="K107" s="23"/>
      <c r="L107" s="22"/>
      <c r="M107" s="23"/>
      <c r="N107" s="22"/>
      <c r="O107" s="23"/>
      <c r="P107" s="22"/>
      <c r="Q107" s="23"/>
      <c r="R107" s="22"/>
      <c r="S107" s="23"/>
      <c r="T107" s="22"/>
      <c r="U107" s="23"/>
      <c r="V107" s="22"/>
      <c r="W107" s="23"/>
      <c r="X107" s="22"/>
      <c r="Y107" s="23"/>
      <c r="Z107" s="22"/>
      <c r="AA107" s="23"/>
      <c r="AB107" s="22"/>
      <c r="AC107" s="23"/>
      <c r="AE107" s="29" t="str">
        <f t="shared" ref="AE107:AE120" si="7">IF(OR(A107="",AND(A107&lt;&gt;"",A108="")),"",SUM(B107,D107,F107,H107,J107,L107,N107,P107,R107,T107,V107,X107,Z107,AB107))</f>
        <v/>
      </c>
      <c r="AG107" s="6" t="str">
        <f>+$A$12</f>
        <v/>
      </c>
      <c r="AH107" s="6" t="str">
        <f>IF(A107&lt;&gt;"",AE107,"")</f>
        <v/>
      </c>
      <c r="AI107" s="105" t="str">
        <f>IF(AH107="","",IF(AH107&gt;0,ROUND(AH107/LARGE(AH107:AH121,1),3),0))</f>
        <v/>
      </c>
    </row>
    <row r="108" spans="1:35" ht="13.5" x14ac:dyDescent="0.25">
      <c r="A108" s="59" t="str">
        <f>+$A$13</f>
        <v/>
      </c>
      <c r="B108" s="24"/>
      <c r="C108" s="24"/>
      <c r="D108" s="22"/>
      <c r="E108" s="23"/>
      <c r="F108" s="22"/>
      <c r="G108" s="23"/>
      <c r="H108" s="22"/>
      <c r="I108" s="23"/>
      <c r="J108" s="22"/>
      <c r="K108" s="23"/>
      <c r="L108" s="22"/>
      <c r="M108" s="23"/>
      <c r="N108" s="22"/>
      <c r="O108" s="23"/>
      <c r="P108" s="22"/>
      <c r="Q108" s="23"/>
      <c r="R108" s="22"/>
      <c r="S108" s="23"/>
      <c r="T108" s="22"/>
      <c r="U108" s="23"/>
      <c r="V108" s="22"/>
      <c r="W108" s="23"/>
      <c r="X108" s="22"/>
      <c r="Y108" s="23"/>
      <c r="Z108" s="22"/>
      <c r="AA108" s="23"/>
      <c r="AB108" s="22"/>
      <c r="AC108" s="23"/>
      <c r="AE108" s="29" t="str">
        <f t="shared" si="7"/>
        <v/>
      </c>
      <c r="AG108" s="7" t="str">
        <f>+$A$13</f>
        <v/>
      </c>
      <c r="AH108" s="7" t="str">
        <f>IF(A108&lt;&gt;"",IF(AE108&lt;&gt;"",AE108,0)+IF(C122&lt;&gt;"",C122,0),"")</f>
        <v/>
      </c>
      <c r="AI108" s="106" t="str">
        <f>IF(AH108="","",IF(AH108&gt;0,ROUND(AH108/LARGE(AH107:AH121,1),3),0))</f>
        <v/>
      </c>
    </row>
    <row r="109" spans="1:35" ht="13.5" x14ac:dyDescent="0.25">
      <c r="A109" s="59" t="str">
        <f>+$A$14</f>
        <v/>
      </c>
      <c r="B109" s="24"/>
      <c r="C109" s="24"/>
      <c r="D109" s="24"/>
      <c r="E109" s="24"/>
      <c r="F109" s="22"/>
      <c r="G109" s="23"/>
      <c r="H109" s="22"/>
      <c r="I109" s="23"/>
      <c r="J109" s="22"/>
      <c r="K109" s="23"/>
      <c r="L109" s="22"/>
      <c r="M109" s="23"/>
      <c r="N109" s="22"/>
      <c r="O109" s="23"/>
      <c r="P109" s="22"/>
      <c r="Q109" s="23"/>
      <c r="R109" s="22"/>
      <c r="S109" s="23"/>
      <c r="T109" s="22"/>
      <c r="U109" s="23"/>
      <c r="V109" s="22"/>
      <c r="W109" s="23"/>
      <c r="X109" s="22"/>
      <c r="Y109" s="23"/>
      <c r="Z109" s="22"/>
      <c r="AA109" s="23"/>
      <c r="AB109" s="22"/>
      <c r="AC109" s="23"/>
      <c r="AE109" s="29" t="str">
        <f t="shared" si="7"/>
        <v/>
      </c>
      <c r="AG109" s="7" t="str">
        <f>+$A$14</f>
        <v/>
      </c>
      <c r="AH109" s="7" t="str">
        <f>IF(A109&lt;&gt;"",IF(AE109&lt;&gt;"",AE109,0)+IF(E122&lt;&gt;"",E122,0),"")</f>
        <v/>
      </c>
      <c r="AI109" s="106" t="str">
        <f>IF(AH109="","",IF(AH109&gt;0,ROUND(AH109/LARGE(AH107:AH121,1),3),0))</f>
        <v/>
      </c>
    </row>
    <row r="110" spans="1:35" ht="13.5" x14ac:dyDescent="0.25">
      <c r="A110" s="59" t="str">
        <f>+$A$15</f>
        <v/>
      </c>
      <c r="B110" s="24"/>
      <c r="C110" s="24"/>
      <c r="D110" s="24"/>
      <c r="E110" s="24"/>
      <c r="F110" s="24"/>
      <c r="G110" s="24"/>
      <c r="H110" s="22"/>
      <c r="I110" s="23"/>
      <c r="J110" s="22"/>
      <c r="K110" s="23"/>
      <c r="L110" s="22"/>
      <c r="M110" s="23"/>
      <c r="N110" s="22"/>
      <c r="O110" s="23"/>
      <c r="P110" s="22"/>
      <c r="Q110" s="23"/>
      <c r="R110" s="22"/>
      <c r="S110" s="23"/>
      <c r="T110" s="22"/>
      <c r="U110" s="23"/>
      <c r="V110" s="22"/>
      <c r="W110" s="23"/>
      <c r="X110" s="22"/>
      <c r="Y110" s="23"/>
      <c r="Z110" s="22"/>
      <c r="AA110" s="23"/>
      <c r="AB110" s="22"/>
      <c r="AC110" s="23"/>
      <c r="AE110" s="29" t="str">
        <f t="shared" si="7"/>
        <v/>
      </c>
      <c r="AG110" s="7" t="str">
        <f>+$A$15</f>
        <v/>
      </c>
      <c r="AH110" s="7" t="str">
        <f>IF(A110&lt;&gt;"",IF(AE110&lt;&gt;"",AE110,0)+IF(G122&lt;&gt;"",G122,0),"")</f>
        <v/>
      </c>
      <c r="AI110" s="106" t="str">
        <f>IF(AH110="","",IF(AH110&gt;0,ROUND(AH110/LARGE(AH107:AH121,1),3),0))</f>
        <v/>
      </c>
    </row>
    <row r="111" spans="1:35" ht="13.5" x14ac:dyDescent="0.25">
      <c r="A111" s="59" t="str">
        <f>+$A$16</f>
        <v/>
      </c>
      <c r="B111" s="24"/>
      <c r="C111" s="24"/>
      <c r="D111" s="24"/>
      <c r="E111" s="24"/>
      <c r="F111" s="24"/>
      <c r="G111" s="24"/>
      <c r="H111" s="24"/>
      <c r="I111" s="24"/>
      <c r="J111" s="22"/>
      <c r="K111" s="23"/>
      <c r="L111" s="22"/>
      <c r="M111" s="23"/>
      <c r="N111" s="22"/>
      <c r="O111" s="23"/>
      <c r="P111" s="22"/>
      <c r="Q111" s="23"/>
      <c r="R111" s="22"/>
      <c r="S111" s="23"/>
      <c r="T111" s="22"/>
      <c r="U111" s="23"/>
      <c r="V111" s="22"/>
      <c r="W111" s="23"/>
      <c r="X111" s="22"/>
      <c r="Y111" s="23"/>
      <c r="Z111" s="22"/>
      <c r="AA111" s="23"/>
      <c r="AB111" s="22"/>
      <c r="AC111" s="23"/>
      <c r="AE111" s="29" t="str">
        <f t="shared" si="7"/>
        <v/>
      </c>
      <c r="AG111" s="7" t="str">
        <f>+$A$16</f>
        <v/>
      </c>
      <c r="AH111" s="7" t="str">
        <f>IF(A111&lt;&gt;"",IF(AE111&lt;&gt;"",AE111,0)+IF(I122&lt;&gt;"",I122,0),"")</f>
        <v/>
      </c>
      <c r="AI111" s="106" t="str">
        <f>IF(AH111="","",IF(AH111&gt;0,ROUND(AH111/LARGE(AH107:AH121,1),3),0))</f>
        <v/>
      </c>
    </row>
    <row r="112" spans="1:35" ht="13.5" x14ac:dyDescent="0.25">
      <c r="A112" s="59" t="str">
        <f>+$A$17</f>
        <v/>
      </c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2"/>
      <c r="M112" s="23"/>
      <c r="N112" s="22"/>
      <c r="O112" s="23"/>
      <c r="P112" s="22"/>
      <c r="Q112" s="23"/>
      <c r="R112" s="22"/>
      <c r="S112" s="23"/>
      <c r="T112" s="22"/>
      <c r="U112" s="23"/>
      <c r="V112" s="22"/>
      <c r="W112" s="23"/>
      <c r="X112" s="22"/>
      <c r="Y112" s="23"/>
      <c r="Z112" s="22"/>
      <c r="AA112" s="23"/>
      <c r="AB112" s="22"/>
      <c r="AC112" s="23"/>
      <c r="AE112" s="29" t="str">
        <f t="shared" si="7"/>
        <v/>
      </c>
      <c r="AG112" s="7" t="str">
        <f>+$A$17</f>
        <v/>
      </c>
      <c r="AH112" s="7" t="str">
        <f>IF(A112&lt;&gt;"",IF(AE112&lt;&gt;"",AE112,0)+IF(K122&lt;&gt;"",K122,0),"")</f>
        <v/>
      </c>
      <c r="AI112" s="106" t="str">
        <f>IF(AH112="","",IF(AH112&gt;0,ROUND(AH112/LARGE(AH107:AH121,1),3),0))</f>
        <v/>
      </c>
    </row>
    <row r="113" spans="1:35" ht="13.5" x14ac:dyDescent="0.25">
      <c r="A113" s="59" t="str">
        <f>+$A$18</f>
        <v/>
      </c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2"/>
      <c r="O113" s="23"/>
      <c r="P113" s="22"/>
      <c r="Q113" s="23"/>
      <c r="R113" s="22"/>
      <c r="S113" s="23"/>
      <c r="T113" s="22"/>
      <c r="U113" s="23"/>
      <c r="V113" s="22"/>
      <c r="W113" s="23"/>
      <c r="X113" s="22"/>
      <c r="Y113" s="23"/>
      <c r="Z113" s="22"/>
      <c r="AA113" s="23"/>
      <c r="AB113" s="22"/>
      <c r="AC113" s="23"/>
      <c r="AE113" s="29" t="str">
        <f t="shared" si="7"/>
        <v/>
      </c>
      <c r="AG113" s="7" t="str">
        <f>+$A$18</f>
        <v/>
      </c>
      <c r="AH113" s="7" t="str">
        <f>IF(A113&lt;&gt;"",IF(AE113&lt;&gt;"",AE113,0)+IF(M122&lt;&gt;"",M122,0),"")</f>
        <v/>
      </c>
      <c r="AI113" s="106" t="str">
        <f>IF(AH113="","",IF(AH113&gt;0,ROUND(AH113/LARGE(AH107:AH121,1),3),0))</f>
        <v/>
      </c>
    </row>
    <row r="114" spans="1:35" ht="13.5" x14ac:dyDescent="0.25">
      <c r="A114" s="59" t="str">
        <f>+$A$19</f>
        <v/>
      </c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2"/>
      <c r="Q114" s="23"/>
      <c r="R114" s="22"/>
      <c r="S114" s="23"/>
      <c r="T114" s="22"/>
      <c r="U114" s="23"/>
      <c r="V114" s="22"/>
      <c r="W114" s="23"/>
      <c r="X114" s="22"/>
      <c r="Y114" s="23"/>
      <c r="Z114" s="22"/>
      <c r="AA114" s="23"/>
      <c r="AB114" s="22"/>
      <c r="AC114" s="23"/>
      <c r="AE114" s="29" t="str">
        <f t="shared" si="7"/>
        <v/>
      </c>
      <c r="AG114" s="7" t="str">
        <f>+$A$19</f>
        <v/>
      </c>
      <c r="AH114" s="7" t="str">
        <f>IF(A114&lt;&gt;"",IF(AE114&lt;&gt;"",AE114,0)+IF(O122&lt;&gt;"",O122,0),"")</f>
        <v/>
      </c>
      <c r="AI114" s="106" t="str">
        <f>IF(AH114="","",IF(AH114&gt;0,ROUND(AH114/LARGE(AH107:AH121,1),3),0))</f>
        <v/>
      </c>
    </row>
    <row r="115" spans="1:35" ht="13.5" x14ac:dyDescent="0.25">
      <c r="A115" s="59" t="str">
        <f>+$A$20</f>
        <v/>
      </c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79"/>
      <c r="P115" s="24"/>
      <c r="Q115" s="24"/>
      <c r="R115" s="22"/>
      <c r="S115" s="23"/>
      <c r="T115" s="22"/>
      <c r="U115" s="23"/>
      <c r="V115" s="22"/>
      <c r="W115" s="23"/>
      <c r="X115" s="22"/>
      <c r="Y115" s="23"/>
      <c r="Z115" s="22"/>
      <c r="AA115" s="23"/>
      <c r="AB115" s="22"/>
      <c r="AC115" s="23"/>
      <c r="AE115" s="29" t="str">
        <f t="shared" si="7"/>
        <v/>
      </c>
      <c r="AG115" s="7" t="str">
        <f>+$A$20</f>
        <v/>
      </c>
      <c r="AH115" s="7" t="str">
        <f>IF(A115&lt;&gt;"",IF(AE115&lt;&gt;"",AE115,0)+IF(Q122&lt;&gt;"",Q122,0),"")</f>
        <v/>
      </c>
      <c r="AI115" s="106" t="str">
        <f>IF(AH115="","",IF(AH115&gt;0,ROUND(AH115/LARGE(AH107:AH121,1),3),0))</f>
        <v/>
      </c>
    </row>
    <row r="116" spans="1:35" ht="13.5" x14ac:dyDescent="0.25">
      <c r="A116" s="59" t="str">
        <f>+$A$21</f>
        <v/>
      </c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2"/>
      <c r="U116" s="23"/>
      <c r="V116" s="22"/>
      <c r="W116" s="23"/>
      <c r="X116" s="22"/>
      <c r="Y116" s="23"/>
      <c r="Z116" s="22"/>
      <c r="AA116" s="23"/>
      <c r="AB116" s="22"/>
      <c r="AC116" s="23"/>
      <c r="AE116" s="29" t="str">
        <f t="shared" si="7"/>
        <v/>
      </c>
      <c r="AG116" s="7" t="str">
        <f>+$A$21</f>
        <v/>
      </c>
      <c r="AH116" s="7" t="str">
        <f>IF(A116&lt;&gt;"",IF(AE116&lt;&gt;"",AE116,0)+IF(S122&lt;&gt;"",S122,0),"")</f>
        <v/>
      </c>
      <c r="AI116" s="106" t="str">
        <f>IF(AH116="","",IF(AH116&gt;0,ROUND(AH116/LARGE(AH107:AH121,1),3),0))</f>
        <v/>
      </c>
    </row>
    <row r="117" spans="1:35" ht="13.5" x14ac:dyDescent="0.25">
      <c r="A117" s="59" t="str">
        <f>+$A$22</f>
        <v/>
      </c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2"/>
      <c r="W117" s="23"/>
      <c r="X117" s="22"/>
      <c r="Y117" s="23"/>
      <c r="Z117" s="22"/>
      <c r="AA117" s="23"/>
      <c r="AB117" s="22"/>
      <c r="AC117" s="23"/>
      <c r="AE117" s="29" t="str">
        <f t="shared" si="7"/>
        <v/>
      </c>
      <c r="AG117" s="7" t="str">
        <f>+$A$22</f>
        <v/>
      </c>
      <c r="AH117" s="7" t="str">
        <f>IF(A117&lt;&gt;"",IF(AE117&lt;&gt;"",AE117,0)+IF(U122&lt;&gt;"",U122,0),"")</f>
        <v/>
      </c>
      <c r="AI117" s="106" t="str">
        <f>IF(AH117="","",IF(AH117&gt;0,ROUND(AH117/LARGE(AH107:AH121,1),3),0))</f>
        <v/>
      </c>
    </row>
    <row r="118" spans="1:35" ht="13.5" x14ac:dyDescent="0.25">
      <c r="A118" s="59" t="str">
        <f>+$A$23</f>
        <v/>
      </c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2"/>
      <c r="Y118" s="23"/>
      <c r="Z118" s="22"/>
      <c r="AA118" s="23"/>
      <c r="AB118" s="22"/>
      <c r="AC118" s="23"/>
      <c r="AE118" s="29" t="str">
        <f t="shared" si="7"/>
        <v/>
      </c>
      <c r="AG118" s="7" t="str">
        <f>+$A$23</f>
        <v/>
      </c>
      <c r="AH118" s="7" t="str">
        <f>IF(A118&lt;&gt;"",IF(AE118&lt;&gt;"",AE118,0)+IF(W122&lt;&gt;"",W122,0),"")</f>
        <v/>
      </c>
      <c r="AI118" s="106" t="str">
        <f>IF(AH118="","",IF(AH118&gt;0,ROUND(AH118/LARGE(AH107:AH121,1),3),0))</f>
        <v/>
      </c>
    </row>
    <row r="119" spans="1:35" ht="13.5" x14ac:dyDescent="0.25">
      <c r="A119" s="59" t="str">
        <f>+$A$24</f>
        <v/>
      </c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2"/>
      <c r="AA119" s="23"/>
      <c r="AB119" s="22"/>
      <c r="AC119" s="23"/>
      <c r="AE119" s="29" t="str">
        <f t="shared" si="7"/>
        <v/>
      </c>
      <c r="AG119" s="7" t="str">
        <f>+$A$24</f>
        <v/>
      </c>
      <c r="AH119" s="7" t="str">
        <f>IF(A119&lt;&gt;"",IF(AE119&lt;&gt;"",AE119,0)+IF(Y122&lt;&gt;"",Y122,0),"")</f>
        <v/>
      </c>
      <c r="AI119" s="106" t="str">
        <f>IF(AH119="","",IF(AH119&gt;0,ROUND(AH119/LARGE(AH107:AH121,1),3),0))</f>
        <v/>
      </c>
    </row>
    <row r="120" spans="1:35" ht="13.5" x14ac:dyDescent="0.25">
      <c r="A120" s="59" t="str">
        <f>+$A$25</f>
        <v/>
      </c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2"/>
      <c r="AC120" s="23"/>
      <c r="AE120" s="29" t="str">
        <f t="shared" si="7"/>
        <v/>
      </c>
      <c r="AG120" s="7" t="str">
        <f>+$A$25</f>
        <v/>
      </c>
      <c r="AH120" s="7" t="str">
        <f>IF(A120&lt;&gt;"",IF(AE120&lt;&gt;"",AE120,0)+IF(AA122&lt;&gt;"",AA122,0),"")</f>
        <v/>
      </c>
      <c r="AI120" s="106" t="str">
        <f>IF(AH120="","",IF(AH120&gt;0,ROUND(AH120/LARGE(AH107:AH121,1),3),0))</f>
        <v/>
      </c>
    </row>
    <row r="121" spans="1:35" x14ac:dyDescent="0.2">
      <c r="A121" s="59" t="str">
        <f>+$A$26</f>
        <v/>
      </c>
      <c r="C121" s="3"/>
      <c r="AE121" s="26"/>
      <c r="AG121" s="40" t="str">
        <f>+$A$26</f>
        <v/>
      </c>
      <c r="AH121" s="40" t="str">
        <f>IF(A121&lt;&gt;"",IF(AE121&lt;&gt;"",AE121,0)+IF(AC122&lt;&gt;"",AC122,0),"")</f>
        <v/>
      </c>
      <c r="AI121" s="107" t="str">
        <f>IF(AH121="","",IF(AH121&gt;0,ROUND(AH121/LARGE(AH107:AH121,1),3),0))</f>
        <v/>
      </c>
    </row>
    <row r="122" spans="1:35" s="26" customFormat="1" x14ac:dyDescent="0.2">
      <c r="C122" s="27" t="str">
        <f>IF(C106="","",SUM(C107:C120))</f>
        <v/>
      </c>
      <c r="E122" s="27" t="str">
        <f>IF(E106="","",SUM(E107:E120))</f>
        <v/>
      </c>
      <c r="G122" s="27" t="str">
        <f>IF(G106="","",SUM(G107:G120))</f>
        <v/>
      </c>
      <c r="I122" s="27" t="str">
        <f>IF(I106="","",SUM(I107:I120))</f>
        <v/>
      </c>
      <c r="K122" s="27" t="str">
        <f>IF(K106="","",SUM(K107:K120))</f>
        <v/>
      </c>
      <c r="M122" s="27" t="str">
        <f>IF(M106="","",SUM(M107:M120))</f>
        <v/>
      </c>
      <c r="O122" s="27" t="str">
        <f>IF(O106="","",SUM(O107:O120))</f>
        <v/>
      </c>
      <c r="Q122" s="27" t="str">
        <f>IF(Q106="","",SUM(Q107:Q120))</f>
        <v/>
      </c>
      <c r="S122" s="27" t="str">
        <f>IF(S106="","",SUM(S107:S120))</f>
        <v/>
      </c>
      <c r="U122" s="27" t="str">
        <f>IF(U106="","",SUM(U107:U120))</f>
        <v/>
      </c>
      <c r="W122" s="27" t="str">
        <f>IF(W106="","",SUM(W107:W120))</f>
        <v/>
      </c>
      <c r="X122" s="27"/>
      <c r="Y122" s="27" t="str">
        <f>IF(Y106="","",SUM(Y107:Y120))</f>
        <v/>
      </c>
      <c r="AA122" s="27" t="str">
        <f>IF(AA106="","",SUM(AA107:AA120))</f>
        <v/>
      </c>
      <c r="AC122" s="27" t="str">
        <f>IF(AC106="","",SUM(AC107:AC120))</f>
        <v/>
      </c>
      <c r="AG122" s="41"/>
      <c r="AH122" s="93"/>
      <c r="AI122" s="41"/>
    </row>
    <row r="123" spans="1:35" ht="24" customHeight="1" x14ac:dyDescent="0.2">
      <c r="AC123" s="8" t="str">
        <f>"Firma ("&amp;Anagrafica!B93&amp;")"</f>
        <v>Firma ()</v>
      </c>
      <c r="AE123" s="88"/>
      <c r="AF123" s="88"/>
      <c r="AG123" s="89"/>
      <c r="AH123" s="88"/>
      <c r="AI123" s="88"/>
    </row>
  </sheetData>
  <mergeCells count="70">
    <mergeCell ref="AB20:AE20"/>
    <mergeCell ref="AB21:AE21"/>
    <mergeCell ref="AB26:AE26"/>
    <mergeCell ref="AB22:AE22"/>
    <mergeCell ref="AB23:AE23"/>
    <mergeCell ref="AB24:AE24"/>
    <mergeCell ref="AB25:AE25"/>
    <mergeCell ref="AB16:AE16"/>
    <mergeCell ref="AB17:AE17"/>
    <mergeCell ref="B19:S19"/>
    <mergeCell ref="B20:S20"/>
    <mergeCell ref="T24:W24"/>
    <mergeCell ref="B24:S24"/>
    <mergeCell ref="T21:W21"/>
    <mergeCell ref="B23:S23"/>
    <mergeCell ref="B22:S22"/>
    <mergeCell ref="T23:W23"/>
    <mergeCell ref="T22:W22"/>
    <mergeCell ref="B21:S21"/>
    <mergeCell ref="T19:W19"/>
    <mergeCell ref="T20:W20"/>
    <mergeCell ref="AB18:AE18"/>
    <mergeCell ref="AB19:AE19"/>
    <mergeCell ref="B12:S12"/>
    <mergeCell ref="B13:S13"/>
    <mergeCell ref="B14:S14"/>
    <mergeCell ref="B15:S15"/>
    <mergeCell ref="AB15:AE15"/>
    <mergeCell ref="AB12:AE12"/>
    <mergeCell ref="AB13:AE13"/>
    <mergeCell ref="AB14:AE14"/>
    <mergeCell ref="X12:AA12"/>
    <mergeCell ref="X13:AA13"/>
    <mergeCell ref="X14:AA14"/>
    <mergeCell ref="X15:AA15"/>
    <mergeCell ref="T13:W13"/>
    <mergeCell ref="T14:W14"/>
    <mergeCell ref="T15:W15"/>
    <mergeCell ref="T12:W12"/>
    <mergeCell ref="A1:AG1"/>
    <mergeCell ref="A5:AI5"/>
    <mergeCell ref="A8:AG8"/>
    <mergeCell ref="A9:AG9"/>
    <mergeCell ref="A11:S11"/>
    <mergeCell ref="AB11:AE11"/>
    <mergeCell ref="X11:AA11"/>
    <mergeCell ref="T11:W11"/>
    <mergeCell ref="X16:AA16"/>
    <mergeCell ref="T27:W27"/>
    <mergeCell ref="P27:S27"/>
    <mergeCell ref="B25:S25"/>
    <mergeCell ref="B26:S26"/>
    <mergeCell ref="T26:W26"/>
    <mergeCell ref="B16:S16"/>
    <mergeCell ref="B17:S17"/>
    <mergeCell ref="B18:S18"/>
    <mergeCell ref="T25:W25"/>
    <mergeCell ref="T16:W16"/>
    <mergeCell ref="T18:W18"/>
    <mergeCell ref="T17:W17"/>
    <mergeCell ref="X24:AA24"/>
    <mergeCell ref="X25:AA25"/>
    <mergeCell ref="X26:AA26"/>
    <mergeCell ref="X23:AA23"/>
    <mergeCell ref="X17:AA17"/>
    <mergeCell ref="X18:AA18"/>
    <mergeCell ref="X19:AA19"/>
    <mergeCell ref="X20:AA20"/>
    <mergeCell ref="X21:AA21"/>
    <mergeCell ref="X22:AA22"/>
  </mergeCells>
  <phoneticPr fontId="0" type="noConversion"/>
  <conditionalFormatting sqref="C46 W46:Y46 C65 E46 G46 I46 K46 M46 O46 Q46 U46 S46 AC84 W65:Y65 E65 G65 I65 K65 M65 O65 Q65 U65 S65 AC65 AA65 AA46 C84 W84:Y84 E84 G84 I84 K84 M84 O84 Q84 U84 S84 AA84 AC46 C103 AC122 W103:Y103 E103 G103 I103 K103 M103 O103 Q103 U103 S103 AC103 AA103 C122 W122:Y122 E122 G122 I122 K122 M122 O122 Q122 U122 S122 AA122">
    <cfRule type="expression" dxfId="399" priority="1" stopIfTrue="1">
      <formula>C30=""</formula>
    </cfRule>
  </conditionalFormatting>
  <conditionalFormatting sqref="B52:E63 B51:C51 H54:I63 J55:K63 L56:M63 N57:O63 P58:Q63 R59:S63 T60:U63 V61:W63 X62:Y63 Z63:AA63 F53:G63 Z82:AA82 F72:G82 H73:I82 J74:K82 L75:M82 N76:O82 P77:Q82 R78:S82 T79:U82 V80:W82 X81:Y82 B71:E82 B70:C70 B90:E101 B89:C89 H92:I101 J93:K101 L94:M101 N95:O101 P96:Q101 R97:S101 T98:U101 V99:W101 X100:Y101 Z101:AA101 F91:G101 Z120:AA120 F110:G120 H111:I120 J112:K120 L113:M120 N114:O120 P115:Q120 R116:S120 T117:U120 V118:W120 X119:Y120 B109:E120 B108:C108 B33:E44 B32:C32 H35:I44 J36:K44 L37:M44 N38:O44 P39:Q44 R40:S44 T41:U44 V42:W44 X43:Y44 Z44:AA44 F34:G44">
    <cfRule type="expression" dxfId="398" priority="2" stopIfTrue="1">
      <formula>AND($A32&lt;&gt;"",$A33="")</formula>
    </cfRule>
    <cfRule type="expression" dxfId="397" priority="3" stopIfTrue="1">
      <formula>$A32=""</formula>
    </cfRule>
  </conditionalFormatting>
  <conditionalFormatting sqref="B50 D50:D51 F50:F52 H50:H53 J50:J54 L50:L55 N50:N56 P50:P57 R50:R58 T50:T59 V50:V60 X50:X61 Z50:Z62 AB50:AB63">
    <cfRule type="expression" dxfId="396" priority="4" stopIfTrue="1">
      <formula>AND(OR($A50="",C$49=""),$AE50&lt;&gt;"")</formula>
    </cfRule>
    <cfRule type="expression" dxfId="395" priority="5" stopIfTrue="1">
      <formula>OR($A50="",C$49="")</formula>
    </cfRule>
  </conditionalFormatting>
  <conditionalFormatting sqref="C50 E50:E51 G50:G52 I50:I53 K50:K54 M50:M55 O50:O56 Q50:Q57 S50:S58 U50:U59 W50:W60 Y50:Y61 AA50:AA62 AC50:AC63 C88 E88:E89 G88:G90 I88:I91 K88:K92 M88:M93 O88:O94 Q88:Q95 S88:S96 U88:U97 W88:W98 Y88:Y99 AA88:AA100 AC88:AC101">
    <cfRule type="expression" dxfId="394" priority="6" stopIfTrue="1">
      <formula>AND(OR($A50="",C$49=""),$AE50&lt;&gt;"")</formula>
    </cfRule>
    <cfRule type="expression" dxfId="393" priority="7" stopIfTrue="1">
      <formula>C$49=""</formula>
    </cfRule>
  </conditionalFormatting>
  <conditionalFormatting sqref="B69 F69:F71 D69:D70 H69:H72 J69:J73 L69:L74 N69:N75 P69:P76 R69:R77 T69:T78 V69:V79 X69:X80 Z69:Z81 AB69:AB82 X118">
    <cfRule type="expression" dxfId="392" priority="8" stopIfTrue="1">
      <formula>AND(OR($A69="",C$68=""),$AE69&lt;&gt;"")</formula>
    </cfRule>
    <cfRule type="expression" dxfId="391" priority="9" stopIfTrue="1">
      <formula>OR($A69="",C$68="")</formula>
    </cfRule>
  </conditionalFormatting>
  <conditionalFormatting sqref="C69 G69:G71 E69:E70 I69:I72 K69:K73 M69:M74 O69:O75 Q69:Q76 S69:S77 U69:U78 W69:W79 Y69:Y80 AA69:AA81 AC69:AC82 C107 G107:G109 E107:E108 I107:I110 K107:K111 M107:M112 O107:O113 Q107:Q114 S107:S115 U107:U116 W107:W117 Y107:Y118 AA107:AA119 AC107:AC120">
    <cfRule type="expression" dxfId="390" priority="10" stopIfTrue="1">
      <formula>AND(OR($A69="",C$68=""),$AE69&lt;&gt;"")</formula>
    </cfRule>
    <cfRule type="expression" dxfId="389" priority="11" stopIfTrue="1">
      <formula>C$68=""</formula>
    </cfRule>
  </conditionalFormatting>
  <conditionalFormatting sqref="B88 D88:D89 F88:F90 H88:H91 J88:J92 L88:L93 N88:N94 P88:P95 R88:R96 T88:T97 V88:V98 X88:X99 Z88:Z100 AB88:AB101">
    <cfRule type="expression" dxfId="388" priority="12" stopIfTrue="1">
      <formula>AND(OR($A88="",C$87=""),$AE88&lt;&gt;"")</formula>
    </cfRule>
    <cfRule type="expression" dxfId="387" priority="13" stopIfTrue="1">
      <formula>OR($A88="",C$87="")</formula>
    </cfRule>
  </conditionalFormatting>
  <conditionalFormatting sqref="B107 D107:D108 F107:F109 H107:H110 J107:J111 L107:L112 N107:N113 P107:P114 R107:R115 T107:T116 V107:V117 X107:X117 Z107:Z119 AB107:AB120">
    <cfRule type="expression" dxfId="386" priority="14" stopIfTrue="1">
      <formula>AND(OR($A107="",C$106=""),$AE107&lt;&gt;"")</formula>
    </cfRule>
    <cfRule type="expression" dxfId="385" priority="15" stopIfTrue="1">
      <formula>OR($A107="",C$106="")</formula>
    </cfRule>
  </conditionalFormatting>
  <conditionalFormatting sqref="B31 D31:D32 R31:R39 AB31:AB44 Z31:Z43 X31:X42 V31:V41 T31:T40 P31:P38 N31:N37 L31:L36 J31:J35 H31:H34 F31:F33">
    <cfRule type="expression" dxfId="384" priority="16" stopIfTrue="1">
      <formula>AND(OR($A31="",C$30=""),$AE31&lt;&gt;"")</formula>
    </cfRule>
    <cfRule type="expression" dxfId="383" priority="17" stopIfTrue="1">
      <formula>OR($A31="",C$30="")</formula>
    </cfRule>
  </conditionalFormatting>
  <conditionalFormatting sqref="C31 E31:E32 S31:S39 AC31:AC44 AA31:AA43 Y31:Y42 W31:W41 U31:U40 Q31:Q38 O31:O37 M31:M36 K31:K35 I31:I34 G31:G33">
    <cfRule type="expression" dxfId="382" priority="18" stopIfTrue="1">
      <formula>AND(OR($A31="",C$30=""),$AE31&lt;&gt;"")</formula>
    </cfRule>
    <cfRule type="expression" dxfId="381" priority="19" stopIfTrue="1">
      <formula>C$30=""</formula>
    </cfRule>
  </conditionalFormatting>
  <conditionalFormatting sqref="A31:A45 A107:A121 AE107:AE120 B106:AC106 AE88:AE101 A88:A102 B87:AC87 A69:A83 B68:AC68 AE69:AE82 AE50:AE63 B49:AC49 A50:A64 AE31:AE44 B30:AC30">
    <cfRule type="cellIs" dxfId="380" priority="20" stopIfTrue="1" operator="equal">
      <formula>""</formula>
    </cfRule>
  </conditionalFormatting>
  <hyperlinks>
    <hyperlink ref="A1" location="Anagrafica!A1" display="Torna alla scheda Anagrafica" xr:uid="{00000000-0004-0000-4900-000000000000}"/>
  </hyperlinks>
  <pageMargins left="0.39370078740157483" right="0.39370078740157483" top="0.39370078740157483" bottom="0.78740157480314965" header="0.51181102362204722" footer="0.39370078740157483"/>
  <pageSetup paperSize="9" scale="42" orientation="portrait" r:id="rId1"/>
  <headerFooter alignWithMargins="0">
    <oddFooter>&amp;L&amp;"Arial Narrow,Normale"&amp;8&amp;D&amp;R&amp;"Arial Narrow,Normale"&amp;A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Foglio29">
    <tabColor indexed="17"/>
    <pageSetUpPr fitToPage="1"/>
  </sheetPr>
  <dimension ref="A1:AI123"/>
  <sheetViews>
    <sheetView showGridLines="0" view="pageBreakPreview" zoomScaleNormal="100" workbookViewId="0">
      <selection activeCell="U38" sqref="U38"/>
    </sheetView>
  </sheetViews>
  <sheetFormatPr defaultColWidth="9.140625" defaultRowHeight="12.75" x14ac:dyDescent="0.2"/>
  <cols>
    <col min="1" max="2" width="3.85546875" style="3" customWidth="1"/>
    <col min="3" max="3" width="3.85546875" style="5" bestFit="1" customWidth="1"/>
    <col min="4" max="4" width="3.140625" style="3" customWidth="1"/>
    <col min="5" max="31" width="3" style="3" customWidth="1"/>
    <col min="32" max="32" width="2.42578125" style="3" customWidth="1"/>
    <col min="33" max="33" width="3.5703125" style="26" customWidth="1"/>
    <col min="34" max="35" width="10.85546875" style="3" customWidth="1"/>
    <col min="36" max="43" width="3" style="3" customWidth="1"/>
    <col min="44" max="44" width="3.140625" style="3" customWidth="1"/>
    <col min="45" max="16384" width="9.140625" style="3"/>
  </cols>
  <sheetData>
    <row r="1" spans="1:35" ht="26.25" customHeight="1" x14ac:dyDescent="0.2">
      <c r="A1" s="353" t="s">
        <v>21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</row>
    <row r="2" spans="1:35" s="30" customFormat="1" ht="13.5" x14ac:dyDescent="0.25">
      <c r="A2" s="45" t="s">
        <v>16</v>
      </c>
      <c r="B2" s="46"/>
      <c r="C2" s="47"/>
      <c r="D2" s="48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9"/>
      <c r="AH2" s="49"/>
      <c r="AI2" s="49"/>
    </row>
    <row r="3" spans="1:35" s="31" customFormat="1" ht="13.5" x14ac:dyDescent="0.25">
      <c r="A3" s="50"/>
      <c r="B3" s="50"/>
      <c r="C3" s="51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</row>
    <row r="4" spans="1:35" s="9" customFormat="1" ht="6" customHeight="1" x14ac:dyDescent="0.3">
      <c r="A4" s="52"/>
      <c r="B4" s="52"/>
      <c r="C4" s="53"/>
      <c r="D4" s="54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</row>
    <row r="5" spans="1:35" s="9" customFormat="1" ht="39.75" customHeight="1" x14ac:dyDescent="0.3">
      <c r="A5" s="411" t="str">
        <f>IF(Anagrafica!A3&lt;&gt;"",Anagrafica!A3,"")</f>
        <v>CDC ___/______/______ ANNO_______ (agg. P se plurien.) 
TITOLO DEL CDC______________________________</v>
      </c>
      <c r="B5" s="411"/>
      <c r="C5" s="411"/>
      <c r="D5" s="411"/>
      <c r="E5" s="411"/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  <c r="Q5" s="411"/>
      <c r="R5" s="411"/>
      <c r="S5" s="411"/>
      <c r="T5" s="411"/>
      <c r="U5" s="411"/>
      <c r="V5" s="411"/>
      <c r="W5" s="411"/>
      <c r="X5" s="411"/>
      <c r="Y5" s="411"/>
      <c r="Z5" s="411"/>
      <c r="AA5" s="411"/>
      <c r="AB5" s="411"/>
      <c r="AC5" s="411"/>
      <c r="AD5" s="411"/>
      <c r="AE5" s="411"/>
      <c r="AF5" s="411"/>
      <c r="AG5" s="411"/>
      <c r="AH5" s="411"/>
      <c r="AI5" s="411"/>
    </row>
    <row r="6" spans="1:35" s="9" customFormat="1" ht="20.25" x14ac:dyDescent="0.3">
      <c r="A6" s="33"/>
      <c r="B6" s="33"/>
      <c r="C6" s="58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</row>
    <row r="7" spans="1:35" s="9" customFormat="1" ht="20.25" x14ac:dyDescent="0.3">
      <c r="C7" s="10"/>
      <c r="D7" s="11"/>
    </row>
    <row r="8" spans="1:35" s="1" customFormat="1" ht="18.75" customHeight="1" x14ac:dyDescent="0.3">
      <c r="A8" s="354" t="str">
        <f>"Criterio: "&amp; Anagrafica!A79&amp;" - "&amp;Anagrafica!B79</f>
        <v xml:space="preserve">Criterio:  - </v>
      </c>
      <c r="B8" s="354"/>
      <c r="C8" s="354"/>
      <c r="D8" s="354"/>
      <c r="E8" s="354"/>
      <c r="F8" s="354"/>
      <c r="G8" s="354"/>
      <c r="H8" s="354"/>
      <c r="I8" s="354"/>
      <c r="J8" s="354"/>
      <c r="K8" s="354"/>
      <c r="L8" s="354"/>
      <c r="M8" s="354"/>
      <c r="N8" s="354"/>
      <c r="O8" s="354"/>
      <c r="P8" s="354"/>
      <c r="Q8" s="354"/>
      <c r="R8" s="354"/>
      <c r="S8" s="354"/>
      <c r="T8" s="354"/>
      <c r="U8" s="354"/>
      <c r="V8" s="354"/>
      <c r="W8" s="354"/>
      <c r="X8" s="354"/>
      <c r="Y8" s="354"/>
      <c r="Z8" s="354"/>
      <c r="AA8" s="354"/>
      <c r="AB8" s="354"/>
      <c r="AC8" s="354"/>
      <c r="AD8" s="354"/>
      <c r="AE8" s="354"/>
      <c r="AF8" s="354"/>
      <c r="AG8" s="354"/>
      <c r="AH8" s="65" t="s">
        <v>3</v>
      </c>
      <c r="AI8" s="80" t="str">
        <f>IF(+Anagrafica!C79&lt;&gt;"",Anagrafica!C79,"")</f>
        <v/>
      </c>
    </row>
    <row r="9" spans="1:35" s="1" customFormat="1" ht="24" customHeight="1" x14ac:dyDescent="0.3">
      <c r="A9" s="416"/>
      <c r="B9" s="416"/>
      <c r="C9" s="416"/>
      <c r="D9" s="416"/>
      <c r="E9" s="416"/>
      <c r="F9" s="416"/>
      <c r="G9" s="416"/>
      <c r="H9" s="416"/>
      <c r="I9" s="416"/>
      <c r="J9" s="416"/>
      <c r="K9" s="416"/>
      <c r="L9" s="416"/>
      <c r="M9" s="416"/>
      <c r="N9" s="416"/>
      <c r="O9" s="416"/>
      <c r="P9" s="416"/>
      <c r="Q9" s="416"/>
      <c r="R9" s="416"/>
      <c r="S9" s="416"/>
      <c r="T9" s="416"/>
      <c r="U9" s="416"/>
      <c r="V9" s="416"/>
      <c r="W9" s="416"/>
      <c r="X9" s="416"/>
      <c r="Y9" s="416"/>
      <c r="Z9" s="416"/>
      <c r="AA9" s="416"/>
      <c r="AB9" s="416"/>
      <c r="AC9" s="416"/>
      <c r="AD9" s="416"/>
      <c r="AE9" s="416"/>
      <c r="AF9" s="416"/>
      <c r="AG9" s="416"/>
      <c r="AH9" s="65"/>
      <c r="AI9" s="81"/>
    </row>
    <row r="10" spans="1:35" ht="18" x14ac:dyDescent="0.25">
      <c r="B10" s="1"/>
      <c r="D10" s="1"/>
      <c r="AB10" s="4"/>
      <c r="AC10" s="4"/>
      <c r="AD10" s="4"/>
      <c r="AE10" s="4"/>
    </row>
    <row r="11" spans="1:35" ht="29.25" customHeight="1" x14ac:dyDescent="0.2">
      <c r="A11" s="385" t="s">
        <v>17</v>
      </c>
      <c r="B11" s="385"/>
      <c r="C11" s="385"/>
      <c r="D11" s="385"/>
      <c r="E11" s="385"/>
      <c r="F11" s="385"/>
      <c r="G11" s="385"/>
      <c r="H11" s="385"/>
      <c r="I11" s="385"/>
      <c r="J11" s="385"/>
      <c r="K11" s="385"/>
      <c r="L11" s="385"/>
      <c r="M11" s="385"/>
      <c r="N11" s="385"/>
      <c r="O11" s="385"/>
      <c r="P11" s="385"/>
      <c r="Q11" s="385"/>
      <c r="R11" s="385"/>
      <c r="S11" s="385"/>
      <c r="T11" s="385" t="s">
        <v>23</v>
      </c>
      <c r="U11" s="385"/>
      <c r="V11" s="385"/>
      <c r="W11" s="385"/>
      <c r="X11" s="385" t="s">
        <v>25</v>
      </c>
      <c r="Y11" s="385"/>
      <c r="Z11" s="385"/>
      <c r="AA11" s="385"/>
      <c r="AB11" s="385" t="s">
        <v>24</v>
      </c>
      <c r="AC11" s="385"/>
      <c r="AD11" s="385"/>
      <c r="AE11" s="385"/>
      <c r="AF11" s="26"/>
      <c r="AI11" s="21" t="s">
        <v>19</v>
      </c>
    </row>
    <row r="12" spans="1:35" ht="16.5" x14ac:dyDescent="0.3">
      <c r="A12" s="61" t="str">
        <f>IF($AI$8&lt;&gt;"",IF(Anagrafica!A99&lt;&gt;"",Anagrafica!A99,""),"")</f>
        <v/>
      </c>
      <c r="B12" s="409" t="str">
        <f>IF(A12&lt;&gt;"",IF(Anagrafica!B99&lt;&gt;"",Anagrafica!B99,""),"")</f>
        <v/>
      </c>
      <c r="C12" s="409"/>
      <c r="D12" s="409"/>
      <c r="E12" s="409"/>
      <c r="F12" s="409"/>
      <c r="G12" s="409"/>
      <c r="H12" s="409"/>
      <c r="I12" s="409"/>
      <c r="J12" s="409"/>
      <c r="K12" s="409"/>
      <c r="L12" s="409"/>
      <c r="M12" s="409"/>
      <c r="N12" s="409"/>
      <c r="O12" s="409"/>
      <c r="P12" s="409"/>
      <c r="Q12" s="409"/>
      <c r="R12" s="409"/>
      <c r="S12" s="410"/>
      <c r="T12" s="372" t="str">
        <f>IF(A12&lt;&gt;"",IF(AI31&lt;&gt;"",AI31,0)+IF(AI50&lt;&gt;"",AI50,0)+IF(AI69&lt;&gt;"",AI69,0)+IF(AI88&lt;&gt;"",AI88,0)+IF(AI107&lt;&gt;"",AI107,0),"")</f>
        <v/>
      </c>
      <c r="U12" s="373"/>
      <c r="V12" s="373"/>
      <c r="W12" s="373"/>
      <c r="X12" s="372" t="str">
        <f>IF(T12&lt;&gt;"",ROUND(T12/COUNTA(Anagrafica!$B$89:$C$93),3),"")</f>
        <v/>
      </c>
      <c r="Y12" s="373"/>
      <c r="Z12" s="373"/>
      <c r="AA12" s="390"/>
      <c r="AB12" s="372" t="str">
        <f>IF(T12="","",IF(T12&gt;0,ROUND(X12/LARGE($X$12:$AA$26,1),3),0))</f>
        <v/>
      </c>
      <c r="AC12" s="373"/>
      <c r="AD12" s="373"/>
      <c r="AE12" s="390"/>
      <c r="AF12" s="94"/>
      <c r="AG12" s="94"/>
      <c r="AH12" s="95"/>
      <c r="AI12" s="85" t="str">
        <f t="shared" ref="AI12:AI26" si="0">IF(AB12&lt;&gt;"",IF(AB12&gt;0,ROUND(AB12*IF($AI$9&lt;&gt;"",$AI$9,$AI$8),3),0),"")</f>
        <v/>
      </c>
    </row>
    <row r="13" spans="1:35" ht="16.5" x14ac:dyDescent="0.3">
      <c r="A13" s="62" t="str">
        <f>IF($AI$8&lt;&gt;"",IF(Anagrafica!A100&lt;&gt;"",Anagrafica!A100,""),"")</f>
        <v/>
      </c>
      <c r="B13" s="374" t="str">
        <f>IF(A13&lt;&gt;"",IF(Anagrafica!B100&lt;&gt;"",Anagrafica!B100,""),"")</f>
        <v/>
      </c>
      <c r="C13" s="374"/>
      <c r="D13" s="374"/>
      <c r="E13" s="374"/>
      <c r="F13" s="374"/>
      <c r="G13" s="374"/>
      <c r="H13" s="374"/>
      <c r="I13" s="374"/>
      <c r="J13" s="374"/>
      <c r="K13" s="374"/>
      <c r="L13" s="374"/>
      <c r="M13" s="374"/>
      <c r="N13" s="374"/>
      <c r="O13" s="374"/>
      <c r="P13" s="374"/>
      <c r="Q13" s="374"/>
      <c r="R13" s="374"/>
      <c r="S13" s="376"/>
      <c r="T13" s="401" t="str">
        <f t="shared" ref="T13:T26" si="1">IF(A13&lt;&gt;"",IF(AI32&lt;&gt;"",AI32,0)+IF(AI51&lt;&gt;"",AI51,0)+IF(AI70&lt;&gt;"",AI70,0)+IF(AI89&lt;&gt;"",AI89,0)+IF(AI108&lt;&gt;"",AI108,0),"")</f>
        <v/>
      </c>
      <c r="U13" s="402"/>
      <c r="V13" s="402"/>
      <c r="W13" s="402"/>
      <c r="X13" s="401" t="str">
        <f>IF(T13&lt;&gt;"",ROUND(T13/COUNTA(Anagrafica!$B$89:$C$93),3),"")</f>
        <v/>
      </c>
      <c r="Y13" s="402"/>
      <c r="Z13" s="402"/>
      <c r="AA13" s="403"/>
      <c r="AB13" s="401" t="str">
        <f t="shared" ref="AB13:AB26" si="2">IF(T13="","",IF(T13&gt;0,ROUND(X13/LARGE($X$12:$AA$26,1),3),0))</f>
        <v/>
      </c>
      <c r="AC13" s="402"/>
      <c r="AD13" s="402"/>
      <c r="AE13" s="403"/>
      <c r="AF13" s="96"/>
      <c r="AG13" s="96"/>
      <c r="AH13" s="97"/>
      <c r="AI13" s="86" t="str">
        <f t="shared" si="0"/>
        <v/>
      </c>
    </row>
    <row r="14" spans="1:35" ht="16.5" x14ac:dyDescent="0.3">
      <c r="A14" s="62" t="str">
        <f>IF($AI$8&lt;&gt;"",IF(Anagrafica!A101&lt;&gt;"",Anagrafica!A101,""),"")</f>
        <v/>
      </c>
      <c r="B14" s="374" t="str">
        <f>IF(A14&lt;&gt;"",IF(Anagrafica!B101&lt;&gt;"",Anagrafica!B101,""),"")</f>
        <v/>
      </c>
      <c r="C14" s="374"/>
      <c r="D14" s="374"/>
      <c r="E14" s="374"/>
      <c r="F14" s="374"/>
      <c r="G14" s="374"/>
      <c r="H14" s="374"/>
      <c r="I14" s="374"/>
      <c r="J14" s="374"/>
      <c r="K14" s="374"/>
      <c r="L14" s="374"/>
      <c r="M14" s="374"/>
      <c r="N14" s="374"/>
      <c r="O14" s="374"/>
      <c r="P14" s="374"/>
      <c r="Q14" s="374"/>
      <c r="R14" s="374"/>
      <c r="S14" s="376"/>
      <c r="T14" s="401" t="str">
        <f t="shared" si="1"/>
        <v/>
      </c>
      <c r="U14" s="402"/>
      <c r="V14" s="402"/>
      <c r="W14" s="402"/>
      <c r="X14" s="401" t="str">
        <f>IF(T14&lt;&gt;"",ROUND(T14/COUNTA(Anagrafica!$B$89:$C$93),3),"")</f>
        <v/>
      </c>
      <c r="Y14" s="402"/>
      <c r="Z14" s="402"/>
      <c r="AA14" s="403"/>
      <c r="AB14" s="401" t="str">
        <f t="shared" si="2"/>
        <v/>
      </c>
      <c r="AC14" s="402"/>
      <c r="AD14" s="402"/>
      <c r="AE14" s="403"/>
      <c r="AF14" s="96"/>
      <c r="AG14" s="96"/>
      <c r="AH14" s="97"/>
      <c r="AI14" s="86" t="str">
        <f t="shared" si="0"/>
        <v/>
      </c>
    </row>
    <row r="15" spans="1:35" ht="16.5" x14ac:dyDescent="0.3">
      <c r="A15" s="62" t="str">
        <f>IF($AI$8&lt;&gt;"",IF(Anagrafica!A102&lt;&gt;"",Anagrafica!A102,""),"")</f>
        <v/>
      </c>
      <c r="B15" s="374" t="str">
        <f>IF(A15&lt;&gt;"",IF(Anagrafica!B102&lt;&gt;"",Anagrafica!B102,""),"")</f>
        <v/>
      </c>
      <c r="C15" s="374"/>
      <c r="D15" s="374"/>
      <c r="E15" s="374"/>
      <c r="F15" s="374"/>
      <c r="G15" s="374"/>
      <c r="H15" s="374"/>
      <c r="I15" s="374"/>
      <c r="J15" s="374"/>
      <c r="K15" s="374"/>
      <c r="L15" s="374"/>
      <c r="M15" s="374"/>
      <c r="N15" s="374"/>
      <c r="O15" s="374"/>
      <c r="P15" s="374"/>
      <c r="Q15" s="374"/>
      <c r="R15" s="374"/>
      <c r="S15" s="376"/>
      <c r="T15" s="401" t="str">
        <f t="shared" si="1"/>
        <v/>
      </c>
      <c r="U15" s="402"/>
      <c r="V15" s="402"/>
      <c r="W15" s="402"/>
      <c r="X15" s="401" t="str">
        <f>IF(T15&lt;&gt;"",ROUND(T15/COUNTA(Anagrafica!$B$89:$C$93),3),"")</f>
        <v/>
      </c>
      <c r="Y15" s="402"/>
      <c r="Z15" s="402"/>
      <c r="AA15" s="403"/>
      <c r="AB15" s="401" t="str">
        <f t="shared" si="2"/>
        <v/>
      </c>
      <c r="AC15" s="402"/>
      <c r="AD15" s="402"/>
      <c r="AE15" s="403"/>
      <c r="AF15" s="96"/>
      <c r="AG15" s="96"/>
      <c r="AH15" s="97"/>
      <c r="AI15" s="86" t="str">
        <f t="shared" si="0"/>
        <v/>
      </c>
    </row>
    <row r="16" spans="1:35" ht="16.5" x14ac:dyDescent="0.3">
      <c r="A16" s="62" t="str">
        <f>IF($AI$8&lt;&gt;"",IF(Anagrafica!A103&lt;&gt;"",Anagrafica!A103,""),"")</f>
        <v/>
      </c>
      <c r="B16" s="374" t="str">
        <f>IF(A16&lt;&gt;"",IF(Anagrafica!B103&lt;&gt;"",Anagrafica!B103,""),"")</f>
        <v/>
      </c>
      <c r="C16" s="374"/>
      <c r="D16" s="374"/>
      <c r="E16" s="374"/>
      <c r="F16" s="374"/>
      <c r="G16" s="374"/>
      <c r="H16" s="374"/>
      <c r="I16" s="374"/>
      <c r="J16" s="374"/>
      <c r="K16" s="374"/>
      <c r="L16" s="374"/>
      <c r="M16" s="374"/>
      <c r="N16" s="374"/>
      <c r="O16" s="374"/>
      <c r="P16" s="374"/>
      <c r="Q16" s="374"/>
      <c r="R16" s="374"/>
      <c r="S16" s="376"/>
      <c r="T16" s="401" t="str">
        <f t="shared" si="1"/>
        <v/>
      </c>
      <c r="U16" s="402"/>
      <c r="V16" s="402"/>
      <c r="W16" s="402"/>
      <c r="X16" s="401" t="str">
        <f>IF(T16&lt;&gt;"",ROUND(T16/COUNTA(Anagrafica!$B$89:$C$93),3),"")</f>
        <v/>
      </c>
      <c r="Y16" s="402"/>
      <c r="Z16" s="402"/>
      <c r="AA16" s="403"/>
      <c r="AB16" s="401" t="str">
        <f t="shared" si="2"/>
        <v/>
      </c>
      <c r="AC16" s="402"/>
      <c r="AD16" s="402"/>
      <c r="AE16" s="403"/>
      <c r="AF16" s="96"/>
      <c r="AG16" s="96"/>
      <c r="AH16" s="97"/>
      <c r="AI16" s="86" t="str">
        <f t="shared" si="0"/>
        <v/>
      </c>
    </row>
    <row r="17" spans="1:35" ht="16.5" x14ac:dyDescent="0.3">
      <c r="A17" s="62" t="str">
        <f>IF($AI$8&lt;&gt;"",IF(Anagrafica!A104&lt;&gt;"",Anagrafica!A104,""),"")</f>
        <v/>
      </c>
      <c r="B17" s="374" t="str">
        <f>IF(A17&lt;&gt;"",IF(Anagrafica!B104&lt;&gt;"",Anagrafica!B104,""),"")</f>
        <v/>
      </c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4"/>
      <c r="N17" s="374"/>
      <c r="O17" s="374"/>
      <c r="P17" s="374"/>
      <c r="Q17" s="374"/>
      <c r="R17" s="374"/>
      <c r="S17" s="376"/>
      <c r="T17" s="401" t="str">
        <f t="shared" si="1"/>
        <v/>
      </c>
      <c r="U17" s="402"/>
      <c r="V17" s="402"/>
      <c r="W17" s="402"/>
      <c r="X17" s="401" t="str">
        <f>IF(T17&lt;&gt;"",ROUND(T17/COUNTA(Anagrafica!$B$89:$C$93),3),"")</f>
        <v/>
      </c>
      <c r="Y17" s="402"/>
      <c r="Z17" s="402"/>
      <c r="AA17" s="403"/>
      <c r="AB17" s="401" t="str">
        <f t="shared" si="2"/>
        <v/>
      </c>
      <c r="AC17" s="402"/>
      <c r="AD17" s="402"/>
      <c r="AE17" s="403"/>
      <c r="AF17" s="96"/>
      <c r="AG17" s="96"/>
      <c r="AH17" s="97"/>
      <c r="AI17" s="86" t="str">
        <f t="shared" si="0"/>
        <v/>
      </c>
    </row>
    <row r="18" spans="1:35" ht="16.5" x14ac:dyDescent="0.3">
      <c r="A18" s="62" t="str">
        <f>IF($AI$8&lt;&gt;"",IF(Anagrafica!A105&lt;&gt;"",Anagrafica!A105,""),"")</f>
        <v/>
      </c>
      <c r="B18" s="374" t="str">
        <f>IF(A18&lt;&gt;"",IF(Anagrafica!B105&lt;&gt;"",Anagrafica!B105,""),"")</f>
        <v/>
      </c>
      <c r="C18" s="374"/>
      <c r="D18" s="374"/>
      <c r="E18" s="374"/>
      <c r="F18" s="374"/>
      <c r="G18" s="374"/>
      <c r="H18" s="374"/>
      <c r="I18" s="374"/>
      <c r="J18" s="374"/>
      <c r="K18" s="374"/>
      <c r="L18" s="374"/>
      <c r="M18" s="374"/>
      <c r="N18" s="374"/>
      <c r="O18" s="374"/>
      <c r="P18" s="374"/>
      <c r="Q18" s="374"/>
      <c r="R18" s="374"/>
      <c r="S18" s="376"/>
      <c r="T18" s="401" t="str">
        <f t="shared" si="1"/>
        <v/>
      </c>
      <c r="U18" s="402"/>
      <c r="V18" s="402"/>
      <c r="W18" s="402"/>
      <c r="X18" s="401" t="str">
        <f>IF(T18&lt;&gt;"",ROUND(T18/COUNTA(Anagrafica!$B$89:$C$93),3),"")</f>
        <v/>
      </c>
      <c r="Y18" s="402"/>
      <c r="Z18" s="402"/>
      <c r="AA18" s="403"/>
      <c r="AB18" s="401" t="str">
        <f t="shared" si="2"/>
        <v/>
      </c>
      <c r="AC18" s="402"/>
      <c r="AD18" s="402"/>
      <c r="AE18" s="403"/>
      <c r="AF18" s="96"/>
      <c r="AG18" s="96"/>
      <c r="AH18" s="97"/>
      <c r="AI18" s="86" t="str">
        <f t="shared" si="0"/>
        <v/>
      </c>
    </row>
    <row r="19" spans="1:35" ht="16.5" x14ac:dyDescent="0.3">
      <c r="A19" s="62" t="str">
        <f>IF($AI$8&lt;&gt;"",IF(Anagrafica!A106&lt;&gt;"",Anagrafica!A106,""),"")</f>
        <v/>
      </c>
      <c r="B19" s="374" t="str">
        <f>IF(A19&lt;&gt;"",IF(Anagrafica!B106&lt;&gt;"",Anagrafica!B106,""),"")</f>
        <v/>
      </c>
      <c r="C19" s="374"/>
      <c r="D19" s="374"/>
      <c r="E19" s="374"/>
      <c r="F19" s="374"/>
      <c r="G19" s="374"/>
      <c r="H19" s="374"/>
      <c r="I19" s="374"/>
      <c r="J19" s="374"/>
      <c r="K19" s="374"/>
      <c r="L19" s="374"/>
      <c r="M19" s="374"/>
      <c r="N19" s="374"/>
      <c r="O19" s="374"/>
      <c r="P19" s="374"/>
      <c r="Q19" s="374"/>
      <c r="R19" s="374"/>
      <c r="S19" s="376"/>
      <c r="T19" s="401" t="str">
        <f t="shared" si="1"/>
        <v/>
      </c>
      <c r="U19" s="402"/>
      <c r="V19" s="402"/>
      <c r="W19" s="402"/>
      <c r="X19" s="401" t="str">
        <f>IF(T19&lt;&gt;"",ROUND(T19/COUNTA(Anagrafica!$B$89:$C$93),3),"")</f>
        <v/>
      </c>
      <c r="Y19" s="402"/>
      <c r="Z19" s="402"/>
      <c r="AA19" s="403"/>
      <c r="AB19" s="401" t="str">
        <f t="shared" si="2"/>
        <v/>
      </c>
      <c r="AC19" s="402"/>
      <c r="AD19" s="402"/>
      <c r="AE19" s="403"/>
      <c r="AF19" s="96"/>
      <c r="AG19" s="96"/>
      <c r="AH19" s="97"/>
      <c r="AI19" s="86" t="str">
        <f t="shared" si="0"/>
        <v/>
      </c>
    </row>
    <row r="20" spans="1:35" ht="16.5" x14ac:dyDescent="0.3">
      <c r="A20" s="62" t="str">
        <f>IF($AI$8&lt;&gt;"",IF(Anagrafica!A107&lt;&gt;"",Anagrafica!A107,""),"")</f>
        <v/>
      </c>
      <c r="B20" s="374" t="str">
        <f>IF(A20&lt;&gt;"",IF(Anagrafica!B107&lt;&gt;"",Anagrafica!B107,""),"")</f>
        <v/>
      </c>
      <c r="C20" s="374"/>
      <c r="D20" s="374"/>
      <c r="E20" s="374"/>
      <c r="F20" s="374"/>
      <c r="G20" s="374"/>
      <c r="H20" s="374"/>
      <c r="I20" s="374"/>
      <c r="J20" s="374"/>
      <c r="K20" s="374"/>
      <c r="L20" s="374"/>
      <c r="M20" s="374"/>
      <c r="N20" s="374"/>
      <c r="O20" s="374"/>
      <c r="P20" s="374"/>
      <c r="Q20" s="374"/>
      <c r="R20" s="374"/>
      <c r="S20" s="376"/>
      <c r="T20" s="401" t="str">
        <f t="shared" si="1"/>
        <v/>
      </c>
      <c r="U20" s="402"/>
      <c r="V20" s="402"/>
      <c r="W20" s="402"/>
      <c r="X20" s="401" t="str">
        <f>IF(T20&lt;&gt;"",ROUND(T20/COUNTA(Anagrafica!$B$89:$C$93),3),"")</f>
        <v/>
      </c>
      <c r="Y20" s="402"/>
      <c r="Z20" s="402"/>
      <c r="AA20" s="403"/>
      <c r="AB20" s="401" t="str">
        <f t="shared" si="2"/>
        <v/>
      </c>
      <c r="AC20" s="402"/>
      <c r="AD20" s="402"/>
      <c r="AE20" s="403"/>
      <c r="AF20" s="96"/>
      <c r="AG20" s="96"/>
      <c r="AH20" s="97"/>
      <c r="AI20" s="86" t="str">
        <f t="shared" si="0"/>
        <v/>
      </c>
    </row>
    <row r="21" spans="1:35" ht="16.5" x14ac:dyDescent="0.3">
      <c r="A21" s="62" t="str">
        <f>IF($AI$8&lt;&gt;"",IF(Anagrafica!A108&lt;&gt;"",Anagrafica!A108,""),"")</f>
        <v/>
      </c>
      <c r="B21" s="374" t="str">
        <f>IF(A21&lt;&gt;"",IF(Anagrafica!B108&lt;&gt;"",Anagrafica!B108,""),"")</f>
        <v/>
      </c>
      <c r="C21" s="374"/>
      <c r="D21" s="374"/>
      <c r="E21" s="374"/>
      <c r="F21" s="374"/>
      <c r="G21" s="374"/>
      <c r="H21" s="374"/>
      <c r="I21" s="374"/>
      <c r="J21" s="374"/>
      <c r="K21" s="374"/>
      <c r="L21" s="374"/>
      <c r="M21" s="374"/>
      <c r="N21" s="374"/>
      <c r="O21" s="374"/>
      <c r="P21" s="374"/>
      <c r="Q21" s="374"/>
      <c r="R21" s="374"/>
      <c r="S21" s="376"/>
      <c r="T21" s="401" t="str">
        <f t="shared" si="1"/>
        <v/>
      </c>
      <c r="U21" s="402"/>
      <c r="V21" s="402"/>
      <c r="W21" s="402"/>
      <c r="X21" s="401" t="str">
        <f>IF(T21&lt;&gt;"",ROUND(T21/COUNTA(Anagrafica!$B$89:$C$93),3),"")</f>
        <v/>
      </c>
      <c r="Y21" s="402"/>
      <c r="Z21" s="402"/>
      <c r="AA21" s="403"/>
      <c r="AB21" s="401" t="str">
        <f t="shared" si="2"/>
        <v/>
      </c>
      <c r="AC21" s="402"/>
      <c r="AD21" s="402"/>
      <c r="AE21" s="403"/>
      <c r="AF21" s="96"/>
      <c r="AG21" s="96"/>
      <c r="AH21" s="97"/>
      <c r="AI21" s="86" t="str">
        <f t="shared" si="0"/>
        <v/>
      </c>
    </row>
    <row r="22" spans="1:35" ht="16.5" x14ac:dyDescent="0.3">
      <c r="A22" s="62" t="str">
        <f>IF($AI$8&lt;&gt;"",IF(Anagrafica!A109&lt;&gt;"",Anagrafica!A109,""),"")</f>
        <v/>
      </c>
      <c r="B22" s="374" t="str">
        <f>IF(A22&lt;&gt;"",IF(Anagrafica!B109&lt;&gt;"",Anagrafica!B109,""),"")</f>
        <v/>
      </c>
      <c r="C22" s="374"/>
      <c r="D22" s="374"/>
      <c r="E22" s="374"/>
      <c r="F22" s="374"/>
      <c r="G22" s="374"/>
      <c r="H22" s="374"/>
      <c r="I22" s="374"/>
      <c r="J22" s="374"/>
      <c r="K22" s="374"/>
      <c r="L22" s="374"/>
      <c r="M22" s="374"/>
      <c r="N22" s="374"/>
      <c r="O22" s="374"/>
      <c r="P22" s="374"/>
      <c r="Q22" s="374"/>
      <c r="R22" s="374"/>
      <c r="S22" s="376"/>
      <c r="T22" s="401" t="str">
        <f t="shared" si="1"/>
        <v/>
      </c>
      <c r="U22" s="402"/>
      <c r="V22" s="402"/>
      <c r="W22" s="402"/>
      <c r="X22" s="401" t="str">
        <f>IF(T22&lt;&gt;"",ROUND(T22/COUNTA(Anagrafica!$B$89:$C$93),3),"")</f>
        <v/>
      </c>
      <c r="Y22" s="402"/>
      <c r="Z22" s="402"/>
      <c r="AA22" s="403"/>
      <c r="AB22" s="401" t="str">
        <f t="shared" si="2"/>
        <v/>
      </c>
      <c r="AC22" s="402"/>
      <c r="AD22" s="402"/>
      <c r="AE22" s="403"/>
      <c r="AF22" s="96"/>
      <c r="AG22" s="96"/>
      <c r="AH22" s="97"/>
      <c r="AI22" s="86" t="str">
        <f t="shared" si="0"/>
        <v/>
      </c>
    </row>
    <row r="23" spans="1:35" ht="16.5" x14ac:dyDescent="0.3">
      <c r="A23" s="62" t="str">
        <f>IF($AI$8&lt;&gt;"",IF(Anagrafica!A110&lt;&gt;"",Anagrafica!A110,""),"")</f>
        <v/>
      </c>
      <c r="B23" s="374" t="str">
        <f>IF(A23&lt;&gt;"",IF(Anagrafica!B110&lt;&gt;"",Anagrafica!B110,""),"")</f>
        <v/>
      </c>
      <c r="C23" s="374"/>
      <c r="D23" s="374"/>
      <c r="E23" s="374"/>
      <c r="F23" s="374"/>
      <c r="G23" s="374"/>
      <c r="H23" s="374"/>
      <c r="I23" s="374"/>
      <c r="J23" s="374"/>
      <c r="K23" s="374"/>
      <c r="L23" s="374"/>
      <c r="M23" s="374"/>
      <c r="N23" s="374"/>
      <c r="O23" s="374"/>
      <c r="P23" s="374"/>
      <c r="Q23" s="374"/>
      <c r="R23" s="374"/>
      <c r="S23" s="376"/>
      <c r="T23" s="401" t="str">
        <f t="shared" si="1"/>
        <v/>
      </c>
      <c r="U23" s="402"/>
      <c r="V23" s="402"/>
      <c r="W23" s="402"/>
      <c r="X23" s="401" t="str">
        <f>IF(T23&lt;&gt;"",ROUND(T23/COUNTA(Anagrafica!$B$89:$C$93),3),"")</f>
        <v/>
      </c>
      <c r="Y23" s="402"/>
      <c r="Z23" s="402"/>
      <c r="AA23" s="403"/>
      <c r="AB23" s="401" t="str">
        <f t="shared" si="2"/>
        <v/>
      </c>
      <c r="AC23" s="402"/>
      <c r="AD23" s="402"/>
      <c r="AE23" s="403"/>
      <c r="AF23" s="96"/>
      <c r="AG23" s="96"/>
      <c r="AH23" s="97"/>
      <c r="AI23" s="86" t="str">
        <f t="shared" si="0"/>
        <v/>
      </c>
    </row>
    <row r="24" spans="1:35" ht="16.5" x14ac:dyDescent="0.3">
      <c r="A24" s="62" t="str">
        <f>IF($AI$8&lt;&gt;"",IF(Anagrafica!A111&lt;&gt;"",Anagrafica!A111,""),"")</f>
        <v/>
      </c>
      <c r="B24" s="374" t="str">
        <f>IF(A24&lt;&gt;"",IF(Anagrafica!B111&lt;&gt;"",Anagrafica!B111,""),"")</f>
        <v/>
      </c>
      <c r="C24" s="374"/>
      <c r="D24" s="374"/>
      <c r="E24" s="374"/>
      <c r="F24" s="374"/>
      <c r="G24" s="374"/>
      <c r="H24" s="374"/>
      <c r="I24" s="374"/>
      <c r="J24" s="374"/>
      <c r="K24" s="374"/>
      <c r="L24" s="374"/>
      <c r="M24" s="374"/>
      <c r="N24" s="374"/>
      <c r="O24" s="374"/>
      <c r="P24" s="374"/>
      <c r="Q24" s="374"/>
      <c r="R24" s="374"/>
      <c r="S24" s="376"/>
      <c r="T24" s="401" t="str">
        <f t="shared" si="1"/>
        <v/>
      </c>
      <c r="U24" s="402"/>
      <c r="V24" s="402"/>
      <c r="W24" s="402"/>
      <c r="X24" s="401" t="str">
        <f>IF(T24&lt;&gt;"",ROUND(T24/COUNTA(Anagrafica!$B$89:$C$93),3),"")</f>
        <v/>
      </c>
      <c r="Y24" s="402"/>
      <c r="Z24" s="402"/>
      <c r="AA24" s="403"/>
      <c r="AB24" s="401" t="str">
        <f t="shared" si="2"/>
        <v/>
      </c>
      <c r="AC24" s="402"/>
      <c r="AD24" s="402"/>
      <c r="AE24" s="403"/>
      <c r="AF24" s="96"/>
      <c r="AG24" s="96"/>
      <c r="AH24" s="97"/>
      <c r="AI24" s="86" t="str">
        <f t="shared" si="0"/>
        <v/>
      </c>
    </row>
    <row r="25" spans="1:35" ht="16.5" x14ac:dyDescent="0.3">
      <c r="A25" s="62" t="str">
        <f>IF($AI$8&lt;&gt;"",IF(Anagrafica!A112&lt;&gt;"",Anagrafica!A112,""),"")</f>
        <v/>
      </c>
      <c r="B25" s="374" t="str">
        <f>IF(A25&lt;&gt;"",IF(Anagrafica!B112&lt;&gt;"",Anagrafica!B112,""),"")</f>
        <v/>
      </c>
      <c r="C25" s="374"/>
      <c r="D25" s="374"/>
      <c r="E25" s="374"/>
      <c r="F25" s="374"/>
      <c r="G25" s="374"/>
      <c r="H25" s="374"/>
      <c r="I25" s="374"/>
      <c r="J25" s="374"/>
      <c r="K25" s="374"/>
      <c r="L25" s="374"/>
      <c r="M25" s="374"/>
      <c r="N25" s="374"/>
      <c r="O25" s="374"/>
      <c r="P25" s="374"/>
      <c r="Q25" s="374"/>
      <c r="R25" s="374"/>
      <c r="S25" s="376"/>
      <c r="T25" s="401" t="str">
        <f t="shared" si="1"/>
        <v/>
      </c>
      <c r="U25" s="402"/>
      <c r="V25" s="402"/>
      <c r="W25" s="402"/>
      <c r="X25" s="401" t="str">
        <f>IF(T25&lt;&gt;"",ROUND(T25/COUNTA(Anagrafica!$B$89:$C$93),3),"")</f>
        <v/>
      </c>
      <c r="Y25" s="402"/>
      <c r="Z25" s="402"/>
      <c r="AA25" s="403"/>
      <c r="AB25" s="401" t="str">
        <f t="shared" si="2"/>
        <v/>
      </c>
      <c r="AC25" s="402"/>
      <c r="AD25" s="402"/>
      <c r="AE25" s="403"/>
      <c r="AF25" s="96"/>
      <c r="AG25" s="96"/>
      <c r="AH25" s="97"/>
      <c r="AI25" s="86" t="str">
        <f t="shared" si="0"/>
        <v/>
      </c>
    </row>
    <row r="26" spans="1:35" ht="16.5" x14ac:dyDescent="0.3">
      <c r="A26" s="63" t="str">
        <f>IF($AI$8&lt;&gt;"",IF(Anagrafica!A113&lt;&gt;"",Anagrafica!A113,""),"")</f>
        <v/>
      </c>
      <c r="B26" s="379" t="str">
        <f>IF(A26&lt;&gt;"",IF(Anagrafica!B113&lt;&gt;"",Anagrafica!B113,""),"")</f>
        <v/>
      </c>
      <c r="C26" s="379"/>
      <c r="D26" s="379"/>
      <c r="E26" s="379"/>
      <c r="F26" s="379"/>
      <c r="G26" s="379"/>
      <c r="H26" s="379"/>
      <c r="I26" s="379"/>
      <c r="J26" s="379"/>
      <c r="K26" s="379"/>
      <c r="L26" s="379"/>
      <c r="M26" s="379"/>
      <c r="N26" s="379"/>
      <c r="O26" s="379"/>
      <c r="P26" s="379"/>
      <c r="Q26" s="379"/>
      <c r="R26" s="379"/>
      <c r="S26" s="380"/>
      <c r="T26" s="407" t="str">
        <f t="shared" si="1"/>
        <v/>
      </c>
      <c r="U26" s="408"/>
      <c r="V26" s="408"/>
      <c r="W26" s="408"/>
      <c r="X26" s="404" t="str">
        <f>IF(T26&lt;&gt;"",ROUND(T26/COUNTA(Anagrafica!$B$89:$C$93),3),"")</f>
        <v/>
      </c>
      <c r="Y26" s="405"/>
      <c r="Z26" s="405"/>
      <c r="AA26" s="406"/>
      <c r="AB26" s="404" t="str">
        <f t="shared" si="2"/>
        <v/>
      </c>
      <c r="AC26" s="405"/>
      <c r="AD26" s="405"/>
      <c r="AE26" s="406"/>
      <c r="AF26" s="96"/>
      <c r="AG26" s="96"/>
      <c r="AH26" s="97"/>
      <c r="AI26" s="87" t="str">
        <f t="shared" si="0"/>
        <v/>
      </c>
    </row>
    <row r="27" spans="1:35" x14ac:dyDescent="0.2">
      <c r="A27" s="42"/>
      <c r="B27" s="42"/>
      <c r="C27" s="9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378"/>
      <c r="Q27" s="378"/>
      <c r="R27" s="378"/>
      <c r="S27" s="378"/>
      <c r="T27" s="400"/>
      <c r="U27" s="400"/>
      <c r="V27" s="400"/>
      <c r="W27" s="400"/>
      <c r="X27" s="42"/>
      <c r="Y27" s="42"/>
      <c r="Z27" s="42"/>
      <c r="AA27" s="42"/>
      <c r="AB27" s="26"/>
      <c r="AC27" s="26"/>
      <c r="AD27" s="26"/>
      <c r="AE27" s="26"/>
      <c r="AF27" s="104"/>
      <c r="AG27" s="104"/>
      <c r="AH27" s="103"/>
      <c r="AI27" s="42"/>
    </row>
    <row r="29" spans="1:35" ht="18.75" x14ac:dyDescent="0.3">
      <c r="A29" s="19" t="str">
        <f>IF(Anagrafica!A89&lt;&gt;"",Anagrafica!A89&amp;" - "&amp;Anagrafica!B89,"")</f>
        <v>1 - Commissario 1</v>
      </c>
      <c r="B29" s="20"/>
      <c r="D29" s="1"/>
    </row>
    <row r="30" spans="1:35" s="5" customFormat="1" ht="13.5" customHeight="1" x14ac:dyDescent="0.2">
      <c r="A30" s="4" t="s">
        <v>10</v>
      </c>
      <c r="C30" s="60" t="str">
        <f>$A$13</f>
        <v/>
      </c>
      <c r="E30" s="60" t="str">
        <f>+$A$14</f>
        <v/>
      </c>
      <c r="G30" s="60" t="str">
        <f>+$A$15</f>
        <v/>
      </c>
      <c r="I30" s="60" t="str">
        <f>+$A$16</f>
        <v/>
      </c>
      <c r="K30" s="60" t="str">
        <f>+$A$17</f>
        <v/>
      </c>
      <c r="M30" s="60" t="str">
        <f>+$A$18</f>
        <v/>
      </c>
      <c r="O30" s="60" t="str">
        <f>+$A$19</f>
        <v/>
      </c>
      <c r="Q30" s="60" t="str">
        <f>+$A$20</f>
        <v/>
      </c>
      <c r="S30" s="60" t="str">
        <f>+$A$21</f>
        <v/>
      </c>
      <c r="U30" s="60" t="str">
        <f>+$A$22</f>
        <v/>
      </c>
      <c r="W30" s="60" t="str">
        <f>+$A$23</f>
        <v/>
      </c>
      <c r="Y30" s="60" t="str">
        <f>+$A$24</f>
        <v/>
      </c>
      <c r="AA30" s="60" t="str">
        <f>+$A$25</f>
        <v/>
      </c>
      <c r="AC30" s="60" t="str">
        <f>+$A$26</f>
        <v/>
      </c>
      <c r="AE30" s="26"/>
      <c r="AG30" s="4" t="s">
        <v>10</v>
      </c>
      <c r="AH30" s="5" t="s">
        <v>1</v>
      </c>
      <c r="AI30" s="5" t="s">
        <v>0</v>
      </c>
    </row>
    <row r="31" spans="1:35" ht="13.5" x14ac:dyDescent="0.25">
      <c r="A31" s="59" t="str">
        <f>+$A$12</f>
        <v/>
      </c>
      <c r="B31" s="22"/>
      <c r="C31" s="23"/>
      <c r="D31" s="22"/>
      <c r="E31" s="23"/>
      <c r="F31" s="22"/>
      <c r="G31" s="23"/>
      <c r="H31" s="22"/>
      <c r="I31" s="23"/>
      <c r="J31" s="22"/>
      <c r="K31" s="23"/>
      <c r="L31" s="22"/>
      <c r="M31" s="23"/>
      <c r="N31" s="22"/>
      <c r="O31" s="23"/>
      <c r="P31" s="22"/>
      <c r="Q31" s="23"/>
      <c r="R31" s="22"/>
      <c r="S31" s="23"/>
      <c r="T31" s="22"/>
      <c r="U31" s="23"/>
      <c r="V31" s="22"/>
      <c r="W31" s="23"/>
      <c r="X31" s="22"/>
      <c r="Y31" s="23"/>
      <c r="Z31" s="22"/>
      <c r="AA31" s="23"/>
      <c r="AB31" s="22"/>
      <c r="AC31" s="23"/>
      <c r="AE31" s="29" t="str">
        <f t="shared" ref="AE31:AE44" si="3">IF(OR(A31="",AND(A31&lt;&gt;"",A32="")),"",SUM(B31,D31,F31,H31,J31,L31,N31,P31,R31,T31,V31,X31,Z31,AB31))</f>
        <v/>
      </c>
      <c r="AG31" s="6" t="str">
        <f>+$A$12</f>
        <v/>
      </c>
      <c r="AH31" s="6" t="str">
        <f>IF(A31&lt;&gt;"",AE31,"")</f>
        <v/>
      </c>
      <c r="AI31" s="105" t="str">
        <f>IF(AH31="","",IF(AH31&gt;0,ROUND(AH31/LARGE(AH31:AH45,1),3),0))</f>
        <v/>
      </c>
    </row>
    <row r="32" spans="1:35" ht="13.5" x14ac:dyDescent="0.25">
      <c r="A32" s="59" t="str">
        <f>+$A$13</f>
        <v/>
      </c>
      <c r="B32" s="24"/>
      <c r="C32" s="24"/>
      <c r="D32" s="22"/>
      <c r="E32" s="23"/>
      <c r="F32" s="22"/>
      <c r="G32" s="23"/>
      <c r="H32" s="22"/>
      <c r="I32" s="23"/>
      <c r="J32" s="22"/>
      <c r="K32" s="23"/>
      <c r="L32" s="22"/>
      <c r="M32" s="23"/>
      <c r="N32" s="22"/>
      <c r="O32" s="23"/>
      <c r="P32" s="22"/>
      <c r="Q32" s="23"/>
      <c r="R32" s="22"/>
      <c r="S32" s="23"/>
      <c r="T32" s="22"/>
      <c r="U32" s="23"/>
      <c r="V32" s="22"/>
      <c r="W32" s="23"/>
      <c r="X32" s="22"/>
      <c r="Y32" s="23"/>
      <c r="Z32" s="22"/>
      <c r="AA32" s="23"/>
      <c r="AB32" s="22"/>
      <c r="AC32" s="23"/>
      <c r="AE32" s="29" t="str">
        <f t="shared" si="3"/>
        <v/>
      </c>
      <c r="AG32" s="7" t="str">
        <f>+$A$13</f>
        <v/>
      </c>
      <c r="AH32" s="7" t="str">
        <f>IF(A32&lt;&gt;"",IF(AE32&lt;&gt;"",AE32,0)+IF(C46&lt;&gt;"",C46,0),"")</f>
        <v/>
      </c>
      <c r="AI32" s="106" t="str">
        <f>IF(AH32="","",IF(AH32&gt;0,ROUND(AH32/LARGE(AH31:AH45,1),3),0))</f>
        <v/>
      </c>
    </row>
    <row r="33" spans="1:35" ht="13.5" x14ac:dyDescent="0.25">
      <c r="A33" s="59" t="str">
        <f>+$A$14</f>
        <v/>
      </c>
      <c r="B33" s="24"/>
      <c r="C33" s="24"/>
      <c r="D33" s="24"/>
      <c r="E33" s="24"/>
      <c r="F33" s="22"/>
      <c r="G33" s="23"/>
      <c r="H33" s="22"/>
      <c r="I33" s="23"/>
      <c r="J33" s="22"/>
      <c r="K33" s="23"/>
      <c r="L33" s="22"/>
      <c r="M33" s="23"/>
      <c r="N33" s="22"/>
      <c r="O33" s="23"/>
      <c r="P33" s="22"/>
      <c r="Q33" s="23"/>
      <c r="R33" s="22"/>
      <c r="S33" s="23"/>
      <c r="T33" s="22"/>
      <c r="U33" s="23"/>
      <c r="V33" s="22"/>
      <c r="W33" s="23"/>
      <c r="X33" s="22"/>
      <c r="Y33" s="23"/>
      <c r="Z33" s="22"/>
      <c r="AA33" s="23"/>
      <c r="AB33" s="22"/>
      <c r="AC33" s="23"/>
      <c r="AE33" s="29" t="str">
        <f t="shared" si="3"/>
        <v/>
      </c>
      <c r="AG33" s="7" t="str">
        <f>+$A$14</f>
        <v/>
      </c>
      <c r="AH33" s="7" t="str">
        <f>IF(A33&lt;&gt;"",IF(AE33&lt;&gt;"",AE33,0)+IF(E46&lt;&gt;"",E46,0),"")</f>
        <v/>
      </c>
      <c r="AI33" s="106" t="str">
        <f>IF(AH33="","",IF(AH33&gt;0,ROUND(AH33/LARGE(AH31:AH45,1),3),0))</f>
        <v/>
      </c>
    </row>
    <row r="34" spans="1:35" ht="13.5" x14ac:dyDescent="0.25">
      <c r="A34" s="59" t="str">
        <f>+$A$15</f>
        <v/>
      </c>
      <c r="B34" s="24"/>
      <c r="C34" s="24"/>
      <c r="D34" s="24"/>
      <c r="E34" s="24"/>
      <c r="F34" s="24"/>
      <c r="G34" s="24"/>
      <c r="H34" s="22"/>
      <c r="I34" s="23"/>
      <c r="J34" s="22"/>
      <c r="K34" s="23"/>
      <c r="L34" s="22"/>
      <c r="M34" s="23"/>
      <c r="N34" s="22"/>
      <c r="O34" s="23"/>
      <c r="P34" s="22"/>
      <c r="Q34" s="23"/>
      <c r="R34" s="22"/>
      <c r="S34" s="23"/>
      <c r="T34" s="22"/>
      <c r="U34" s="23"/>
      <c r="V34" s="22"/>
      <c r="W34" s="23"/>
      <c r="X34" s="22"/>
      <c r="Y34" s="23"/>
      <c r="Z34" s="22"/>
      <c r="AA34" s="23"/>
      <c r="AB34" s="22"/>
      <c r="AC34" s="23"/>
      <c r="AE34" s="29" t="str">
        <f t="shared" si="3"/>
        <v/>
      </c>
      <c r="AG34" s="7" t="str">
        <f>+$A$15</f>
        <v/>
      </c>
      <c r="AH34" s="7" t="str">
        <f>IF(A34&lt;&gt;"",IF(AE34&lt;&gt;"",AE34,0)+IF(G46&lt;&gt;"",G46,0),"")</f>
        <v/>
      </c>
      <c r="AI34" s="106" t="str">
        <f>IF(AH34="","",IF(AH34&gt;0,ROUND(AH34/LARGE(AH31:AH45,1),3),0))</f>
        <v/>
      </c>
    </row>
    <row r="35" spans="1:35" ht="13.5" x14ac:dyDescent="0.25">
      <c r="A35" s="59" t="str">
        <f>+$A$16</f>
        <v/>
      </c>
      <c r="B35" s="24"/>
      <c r="C35" s="24"/>
      <c r="D35" s="24"/>
      <c r="E35" s="24"/>
      <c r="F35" s="24"/>
      <c r="G35" s="24"/>
      <c r="H35" s="24"/>
      <c r="I35" s="24"/>
      <c r="J35" s="22"/>
      <c r="K35" s="23"/>
      <c r="L35" s="22"/>
      <c r="M35" s="23"/>
      <c r="N35" s="22"/>
      <c r="O35" s="23"/>
      <c r="P35" s="22"/>
      <c r="Q35" s="23"/>
      <c r="R35" s="22"/>
      <c r="S35" s="23"/>
      <c r="T35" s="22"/>
      <c r="U35" s="23"/>
      <c r="V35" s="22"/>
      <c r="W35" s="23"/>
      <c r="X35" s="22"/>
      <c r="Y35" s="23"/>
      <c r="Z35" s="22"/>
      <c r="AA35" s="23"/>
      <c r="AB35" s="22"/>
      <c r="AC35" s="23"/>
      <c r="AE35" s="29" t="str">
        <f t="shared" si="3"/>
        <v/>
      </c>
      <c r="AG35" s="7" t="str">
        <f>+$A$16</f>
        <v/>
      </c>
      <c r="AH35" s="7" t="str">
        <f>IF(A35&lt;&gt;"",IF(AE35&lt;&gt;"",AE35,0)+IF(I46&lt;&gt;"",I46,0),"")</f>
        <v/>
      </c>
      <c r="AI35" s="106" t="str">
        <f>IF(AH35="","",IF(AH35&gt;0,ROUND(AH35/LARGE(AH31:AH45,1),3),0))</f>
        <v/>
      </c>
    </row>
    <row r="36" spans="1:35" ht="13.5" x14ac:dyDescent="0.25">
      <c r="A36" s="59" t="str">
        <f>+$A$17</f>
        <v/>
      </c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2"/>
      <c r="M36" s="23"/>
      <c r="N36" s="22"/>
      <c r="O36" s="23"/>
      <c r="P36" s="22"/>
      <c r="Q36" s="23"/>
      <c r="R36" s="22"/>
      <c r="S36" s="23"/>
      <c r="T36" s="22"/>
      <c r="U36" s="23"/>
      <c r="V36" s="22"/>
      <c r="W36" s="23"/>
      <c r="X36" s="22"/>
      <c r="Y36" s="23"/>
      <c r="Z36" s="22"/>
      <c r="AA36" s="23"/>
      <c r="AB36" s="22"/>
      <c r="AC36" s="23"/>
      <c r="AE36" s="29" t="str">
        <f t="shared" si="3"/>
        <v/>
      </c>
      <c r="AG36" s="7" t="str">
        <f>+$A$17</f>
        <v/>
      </c>
      <c r="AH36" s="7" t="str">
        <f>IF(A36&lt;&gt;"",IF(AE36&lt;&gt;"",AE36,0)+IF(K46&lt;&gt;"",K46,0),"")</f>
        <v/>
      </c>
      <c r="AI36" s="106" t="str">
        <f>IF(AH36="","",IF(AH36&gt;0,ROUND(AH36/LARGE(AH31:AH45,1),3),0))</f>
        <v/>
      </c>
    </row>
    <row r="37" spans="1:35" ht="13.5" x14ac:dyDescent="0.25">
      <c r="A37" s="59" t="str">
        <f>+$A$18</f>
        <v/>
      </c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2"/>
      <c r="O37" s="23"/>
      <c r="P37" s="22"/>
      <c r="Q37" s="23"/>
      <c r="R37" s="22"/>
      <c r="S37" s="23"/>
      <c r="T37" s="22"/>
      <c r="U37" s="23"/>
      <c r="V37" s="22"/>
      <c r="W37" s="23"/>
      <c r="X37" s="22"/>
      <c r="Y37" s="23"/>
      <c r="Z37" s="22"/>
      <c r="AA37" s="23"/>
      <c r="AB37" s="22"/>
      <c r="AC37" s="23"/>
      <c r="AE37" s="29" t="str">
        <f t="shared" si="3"/>
        <v/>
      </c>
      <c r="AG37" s="7" t="str">
        <f>+$A$18</f>
        <v/>
      </c>
      <c r="AH37" s="7" t="str">
        <f>IF(A37&lt;&gt;"",IF(AE37&lt;&gt;"",AE37,0)+IF(M46&lt;&gt;"",M46,0),"")</f>
        <v/>
      </c>
      <c r="AI37" s="106" t="str">
        <f>IF(AH37="","",IF(AH37&gt;0,ROUND(AH37/LARGE(AH31:AH45,1),3),0))</f>
        <v/>
      </c>
    </row>
    <row r="38" spans="1:35" ht="13.5" x14ac:dyDescent="0.25">
      <c r="A38" s="59" t="str">
        <f>+$A$19</f>
        <v/>
      </c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2"/>
      <c r="Q38" s="23"/>
      <c r="R38" s="22"/>
      <c r="S38" s="23"/>
      <c r="T38" s="22"/>
      <c r="U38" s="23"/>
      <c r="V38" s="22"/>
      <c r="W38" s="23"/>
      <c r="X38" s="22"/>
      <c r="Y38" s="23"/>
      <c r="Z38" s="22"/>
      <c r="AA38" s="23"/>
      <c r="AB38" s="22"/>
      <c r="AC38" s="23"/>
      <c r="AE38" s="29" t="str">
        <f t="shared" si="3"/>
        <v/>
      </c>
      <c r="AG38" s="7" t="str">
        <f>+$A$19</f>
        <v/>
      </c>
      <c r="AH38" s="7" t="str">
        <f>IF(A38&lt;&gt;"",IF(AE38&lt;&gt;"",AE38,0)+IF(O46&lt;&gt;"",O46,0),"")</f>
        <v/>
      </c>
      <c r="AI38" s="106" t="str">
        <f>IF(AH38="","",IF(AH38&gt;0,ROUND(AH38/LARGE(AH31:AH45,1),3),0))</f>
        <v/>
      </c>
    </row>
    <row r="39" spans="1:35" ht="13.5" x14ac:dyDescent="0.25">
      <c r="A39" s="59" t="str">
        <f>+$A$20</f>
        <v/>
      </c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2"/>
      <c r="S39" s="23"/>
      <c r="T39" s="22"/>
      <c r="U39" s="23"/>
      <c r="V39" s="22"/>
      <c r="W39" s="23"/>
      <c r="X39" s="22"/>
      <c r="Y39" s="23"/>
      <c r="Z39" s="22"/>
      <c r="AA39" s="23"/>
      <c r="AB39" s="22"/>
      <c r="AC39" s="23"/>
      <c r="AE39" s="29" t="str">
        <f t="shared" si="3"/>
        <v/>
      </c>
      <c r="AG39" s="7" t="str">
        <f>+$A$20</f>
        <v/>
      </c>
      <c r="AH39" s="7" t="str">
        <f>IF(A39&lt;&gt;"",IF(AE39&lt;&gt;"",AE39,0)+IF(Q46&lt;&gt;"",Q46,0),"")</f>
        <v/>
      </c>
      <c r="AI39" s="106" t="str">
        <f>IF(AH39="","",IF(AH39&gt;0,ROUND(AH39/LARGE(AH31:AH45,1),3),0))</f>
        <v/>
      </c>
    </row>
    <row r="40" spans="1:35" ht="13.5" x14ac:dyDescent="0.25">
      <c r="A40" s="59" t="str">
        <f>+$A$21</f>
        <v/>
      </c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2"/>
      <c r="U40" s="23"/>
      <c r="V40" s="22"/>
      <c r="W40" s="23"/>
      <c r="X40" s="22"/>
      <c r="Y40" s="23"/>
      <c r="Z40" s="22"/>
      <c r="AA40" s="23"/>
      <c r="AB40" s="22"/>
      <c r="AC40" s="23"/>
      <c r="AE40" s="29" t="str">
        <f t="shared" si="3"/>
        <v/>
      </c>
      <c r="AG40" s="7" t="str">
        <f>+$A$21</f>
        <v/>
      </c>
      <c r="AH40" s="7" t="str">
        <f>IF(A40&lt;&gt;"",IF(AE40&lt;&gt;"",AE40,0)+IF(S46&lt;&gt;"",S46,0),"")</f>
        <v/>
      </c>
      <c r="AI40" s="106" t="str">
        <f>IF(AH40="","",IF(AH40&gt;0,ROUND(AH40/LARGE(AH31:AH45,1),3),0))</f>
        <v/>
      </c>
    </row>
    <row r="41" spans="1:35" ht="13.5" x14ac:dyDescent="0.25">
      <c r="A41" s="59" t="str">
        <f>+$A$22</f>
        <v/>
      </c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2"/>
      <c r="W41" s="23"/>
      <c r="X41" s="22"/>
      <c r="Y41" s="23"/>
      <c r="Z41" s="22"/>
      <c r="AA41" s="23"/>
      <c r="AB41" s="22"/>
      <c r="AC41" s="23"/>
      <c r="AE41" s="29" t="str">
        <f t="shared" si="3"/>
        <v/>
      </c>
      <c r="AG41" s="7" t="str">
        <f>+$A$22</f>
        <v/>
      </c>
      <c r="AH41" s="7" t="str">
        <f>IF(A41&lt;&gt;"",IF(AE41&lt;&gt;"",AE41,0)+IF(U46&lt;&gt;"",U46,0),"")</f>
        <v/>
      </c>
      <c r="AI41" s="106" t="str">
        <f>IF(AH41="","",IF(AH41&gt;0,ROUND(AH41/LARGE(AH31:AH45,1),3),0))</f>
        <v/>
      </c>
    </row>
    <row r="42" spans="1:35" ht="13.5" x14ac:dyDescent="0.25">
      <c r="A42" s="59" t="str">
        <f>+$A$23</f>
        <v/>
      </c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2"/>
      <c r="Y42" s="23"/>
      <c r="Z42" s="22"/>
      <c r="AA42" s="23"/>
      <c r="AB42" s="22"/>
      <c r="AC42" s="23"/>
      <c r="AE42" s="29" t="str">
        <f t="shared" si="3"/>
        <v/>
      </c>
      <c r="AG42" s="7" t="str">
        <f>+$A$23</f>
        <v/>
      </c>
      <c r="AH42" s="7" t="str">
        <f>IF(A42&lt;&gt;"",IF(AE42&lt;&gt;"",AE42,0)+IF(W46&lt;&gt;"",W46,0),"")</f>
        <v/>
      </c>
      <c r="AI42" s="106" t="str">
        <f>IF(AH42="","",IF(AH42&gt;0,ROUND(AH42/LARGE(AH31:AH45,1),3),0))</f>
        <v/>
      </c>
    </row>
    <row r="43" spans="1:35" ht="13.5" x14ac:dyDescent="0.25">
      <c r="A43" s="59" t="str">
        <f>+$A$24</f>
        <v/>
      </c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2"/>
      <c r="AA43" s="23"/>
      <c r="AB43" s="22"/>
      <c r="AC43" s="23"/>
      <c r="AE43" s="29" t="str">
        <f t="shared" si="3"/>
        <v/>
      </c>
      <c r="AG43" s="7" t="str">
        <f>+$A$24</f>
        <v/>
      </c>
      <c r="AH43" s="7" t="str">
        <f>IF(A43&lt;&gt;"",IF(AE43&lt;&gt;"",AE43,0)+IF(Y46&lt;&gt;"",Y46,0),"")</f>
        <v/>
      </c>
      <c r="AI43" s="106" t="str">
        <f>IF(AH43="","",IF(AH43&gt;0,ROUND(AH43/LARGE(AH31:AH45,1),3),0))</f>
        <v/>
      </c>
    </row>
    <row r="44" spans="1:35" ht="13.5" x14ac:dyDescent="0.25">
      <c r="A44" s="59" t="str">
        <f>+$A$25</f>
        <v/>
      </c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2"/>
      <c r="AC44" s="23"/>
      <c r="AE44" s="29" t="str">
        <f t="shared" si="3"/>
        <v/>
      </c>
      <c r="AG44" s="7" t="str">
        <f>+$A$25</f>
        <v/>
      </c>
      <c r="AH44" s="7" t="str">
        <f>IF(A44&lt;&gt;"",IF(AE44&lt;&gt;"",AE44,0)+IF(AA46&lt;&gt;"",AA46,0),"")</f>
        <v/>
      </c>
      <c r="AI44" s="106" t="str">
        <f>IF(AH44="","",IF(AH44&gt;0,ROUND(AH44/LARGE(AH31:AH45,1),3),0))</f>
        <v/>
      </c>
    </row>
    <row r="45" spans="1:35" x14ac:dyDescent="0.2">
      <c r="A45" s="59" t="str">
        <f>+$A$26</f>
        <v/>
      </c>
      <c r="C45" s="3"/>
      <c r="AE45" s="26"/>
      <c r="AG45" s="40" t="str">
        <f>+$A$26</f>
        <v/>
      </c>
      <c r="AH45" s="40" t="str">
        <f>IF(A45&lt;&gt;"",IF(AE45&lt;&gt;"",AE45,0)+IF(AC46&lt;&gt;"",AC46,0),"")</f>
        <v/>
      </c>
      <c r="AI45" s="107" t="str">
        <f>IF(AH45="","",IF(AH45&gt;0,ROUND(AH45/LARGE(AH31:AH45,1),3),0))</f>
        <v/>
      </c>
    </row>
    <row r="46" spans="1:35" s="26" customFormat="1" x14ac:dyDescent="0.2">
      <c r="C46" s="27" t="str">
        <f>IF(C30="","",SUM(C31:C44))</f>
        <v/>
      </c>
      <c r="E46" s="27" t="str">
        <f>IF(E30="","",SUM(E31:E44))</f>
        <v/>
      </c>
      <c r="G46" s="27" t="str">
        <f>IF(G30="","",SUM(G31:G44))</f>
        <v/>
      </c>
      <c r="I46" s="27" t="str">
        <f>IF(I30="","",SUM(I31:I44))</f>
        <v/>
      </c>
      <c r="K46" s="27" t="str">
        <f>IF(K30="","",SUM(K31:K44))</f>
        <v/>
      </c>
      <c r="M46" s="27" t="str">
        <f>IF(M30="","",SUM(M31:M44))</f>
        <v/>
      </c>
      <c r="O46" s="27" t="str">
        <f>IF(O30="","",SUM(O31:O44))</f>
        <v/>
      </c>
      <c r="Q46" s="27" t="str">
        <f>IF(Q30="","",SUM(Q31:Q44))</f>
        <v/>
      </c>
      <c r="S46" s="27" t="str">
        <f>IF(S30="","",SUM(S31:S44))</f>
        <v/>
      </c>
      <c r="U46" s="27" t="str">
        <f>IF(U30="","",SUM(U31:U44))</f>
        <v/>
      </c>
      <c r="W46" s="27" t="str">
        <f>IF(W30="","",SUM(W31:W44))</f>
        <v/>
      </c>
      <c r="X46" s="27"/>
      <c r="Y46" s="27" t="str">
        <f>IF(Y30="","",SUM(Y31:Y44))</f>
        <v/>
      </c>
      <c r="AA46" s="27" t="str">
        <f>IF(AA30="","",SUM(AA31:AA44))</f>
        <v/>
      </c>
      <c r="AC46" s="27" t="str">
        <f>IF(AC30="","",SUM(AC31:AC44))</f>
        <v/>
      </c>
      <c r="AG46" s="41"/>
      <c r="AH46" s="93"/>
      <c r="AI46" s="41"/>
    </row>
    <row r="47" spans="1:35" ht="24" customHeight="1" x14ac:dyDescent="0.2">
      <c r="AC47" s="8" t="str">
        <f>"Firma ("&amp;Anagrafica!B89&amp;")"</f>
        <v>Firma (Commissario 1)</v>
      </c>
      <c r="AE47" s="88"/>
      <c r="AF47" s="88"/>
      <c r="AG47" s="89"/>
      <c r="AH47" s="88"/>
      <c r="AI47" s="88"/>
    </row>
    <row r="48" spans="1:35" ht="18.75" x14ac:dyDescent="0.3">
      <c r="A48" s="19" t="str">
        <f>IF(Anagrafica!A90&lt;&gt;"",Anagrafica!A90&amp;" - "&amp;Anagrafica!B90,"")</f>
        <v>2 - Commissario 2</v>
      </c>
      <c r="B48" s="20"/>
      <c r="D48" s="1"/>
      <c r="AE48" s="90"/>
      <c r="AF48" s="90"/>
      <c r="AG48" s="91"/>
      <c r="AH48" s="90"/>
      <c r="AI48" s="90"/>
    </row>
    <row r="49" spans="1:35" s="5" customFormat="1" ht="13.5" customHeight="1" x14ac:dyDescent="0.2">
      <c r="A49" s="4" t="s">
        <v>10</v>
      </c>
      <c r="C49" s="60" t="str">
        <f>$A$13</f>
        <v/>
      </c>
      <c r="E49" s="60" t="str">
        <f>+$A$14</f>
        <v/>
      </c>
      <c r="G49" s="60" t="str">
        <f>+$A$15</f>
        <v/>
      </c>
      <c r="I49" s="60" t="str">
        <f>+$A$16</f>
        <v/>
      </c>
      <c r="K49" s="60" t="str">
        <f>+$A$17</f>
        <v/>
      </c>
      <c r="M49" s="60" t="str">
        <f>+$A$18</f>
        <v/>
      </c>
      <c r="O49" s="60" t="str">
        <f>+$A$19</f>
        <v/>
      </c>
      <c r="Q49" s="60" t="str">
        <f>+$A$20</f>
        <v/>
      </c>
      <c r="S49" s="60" t="str">
        <f>+$A$21</f>
        <v/>
      </c>
      <c r="U49" s="60" t="str">
        <f>+$A$22</f>
        <v/>
      </c>
      <c r="W49" s="60" t="str">
        <f>+$A$23</f>
        <v/>
      </c>
      <c r="Y49" s="60" t="str">
        <f>+$A$24</f>
        <v/>
      </c>
      <c r="AA49" s="60" t="str">
        <f>+$A$25</f>
        <v/>
      </c>
      <c r="AC49" s="60" t="str">
        <f>+$A$26</f>
        <v/>
      </c>
      <c r="AE49" s="26"/>
      <c r="AG49" s="4" t="s">
        <v>10</v>
      </c>
      <c r="AH49" s="5" t="s">
        <v>1</v>
      </c>
      <c r="AI49" s="5" t="s">
        <v>0</v>
      </c>
    </row>
    <row r="50" spans="1:35" ht="13.5" x14ac:dyDescent="0.25">
      <c r="A50" s="59" t="str">
        <f>+$A$12</f>
        <v/>
      </c>
      <c r="B50" s="22"/>
      <c r="C50" s="23"/>
      <c r="D50" s="22"/>
      <c r="E50" s="23"/>
      <c r="F50" s="22"/>
      <c r="G50" s="23"/>
      <c r="H50" s="22"/>
      <c r="I50" s="23"/>
      <c r="J50" s="22"/>
      <c r="K50" s="23"/>
      <c r="L50" s="22"/>
      <c r="M50" s="23"/>
      <c r="N50" s="22"/>
      <c r="O50" s="23"/>
      <c r="P50" s="22"/>
      <c r="Q50" s="23"/>
      <c r="R50" s="22"/>
      <c r="S50" s="23"/>
      <c r="T50" s="22"/>
      <c r="U50" s="23"/>
      <c r="V50" s="22"/>
      <c r="W50" s="23"/>
      <c r="X50" s="22"/>
      <c r="Y50" s="23"/>
      <c r="Z50" s="22"/>
      <c r="AA50" s="23"/>
      <c r="AB50" s="22"/>
      <c r="AC50" s="23"/>
      <c r="AE50" s="29" t="str">
        <f t="shared" ref="AE50:AE63" si="4">IF(OR(A50="",AND(A50&lt;&gt;"",A51="")),"",SUM(B50,D50,F50,H50,J50,L50,N50,P50,R50,T50,V50,X50,Z50,AB50))</f>
        <v/>
      </c>
      <c r="AG50" s="6" t="str">
        <f>+$A$12</f>
        <v/>
      </c>
      <c r="AH50" s="6" t="str">
        <f>IF(A50&lt;&gt;"",AE50,"")</f>
        <v/>
      </c>
      <c r="AI50" s="105" t="str">
        <f>IF(AH50="","",IF(AH50&gt;0,ROUND(AH50/LARGE(AH50:AH64,1),3),0))</f>
        <v/>
      </c>
    </row>
    <row r="51" spans="1:35" ht="13.5" x14ac:dyDescent="0.25">
      <c r="A51" s="59" t="str">
        <f>+$A$13</f>
        <v/>
      </c>
      <c r="B51" s="24"/>
      <c r="C51" s="24"/>
      <c r="D51" s="22"/>
      <c r="E51" s="23"/>
      <c r="F51" s="22"/>
      <c r="G51" s="23"/>
      <c r="H51" s="22"/>
      <c r="I51" s="23"/>
      <c r="J51" s="22"/>
      <c r="K51" s="23"/>
      <c r="L51" s="22"/>
      <c r="M51" s="23"/>
      <c r="N51" s="22"/>
      <c r="O51" s="23"/>
      <c r="P51" s="22"/>
      <c r="Q51" s="23"/>
      <c r="R51" s="22"/>
      <c r="S51" s="23"/>
      <c r="T51" s="22"/>
      <c r="U51" s="23"/>
      <c r="V51" s="22"/>
      <c r="W51" s="23"/>
      <c r="X51" s="22"/>
      <c r="Y51" s="23"/>
      <c r="Z51" s="22"/>
      <c r="AA51" s="23"/>
      <c r="AB51" s="22"/>
      <c r="AC51" s="23"/>
      <c r="AE51" s="29" t="str">
        <f t="shared" si="4"/>
        <v/>
      </c>
      <c r="AG51" s="7" t="str">
        <f>+$A$13</f>
        <v/>
      </c>
      <c r="AH51" s="7" t="str">
        <f>IF(A51&lt;&gt;"",IF(AE51&lt;&gt;"",AE51,0)+IF(C65&lt;&gt;"",C65,0),"")</f>
        <v/>
      </c>
      <c r="AI51" s="106" t="str">
        <f>IF(AH51="","",IF(AH51&gt;0,ROUND(AH51/LARGE(AH50:AH64,1),3),0))</f>
        <v/>
      </c>
    </row>
    <row r="52" spans="1:35" ht="13.5" x14ac:dyDescent="0.25">
      <c r="A52" s="59" t="str">
        <f>+$A$14</f>
        <v/>
      </c>
      <c r="B52" s="24"/>
      <c r="C52" s="24"/>
      <c r="D52" s="24"/>
      <c r="E52" s="24"/>
      <c r="F52" s="22"/>
      <c r="G52" s="23"/>
      <c r="H52" s="22"/>
      <c r="I52" s="23"/>
      <c r="J52" s="22"/>
      <c r="K52" s="23"/>
      <c r="L52" s="22"/>
      <c r="M52" s="23"/>
      <c r="N52" s="22"/>
      <c r="O52" s="23"/>
      <c r="P52" s="22"/>
      <c r="Q52" s="23"/>
      <c r="R52" s="22"/>
      <c r="S52" s="23"/>
      <c r="T52" s="22"/>
      <c r="U52" s="23"/>
      <c r="V52" s="22"/>
      <c r="W52" s="23"/>
      <c r="X52" s="22"/>
      <c r="Y52" s="23"/>
      <c r="Z52" s="22"/>
      <c r="AA52" s="23"/>
      <c r="AB52" s="22"/>
      <c r="AC52" s="23"/>
      <c r="AE52" s="29" t="str">
        <f t="shared" si="4"/>
        <v/>
      </c>
      <c r="AG52" s="7" t="str">
        <f>+$A$14</f>
        <v/>
      </c>
      <c r="AH52" s="7" t="str">
        <f>IF(A52&lt;&gt;"",IF(AE52&lt;&gt;"",AE52,0)+IF(E65&lt;&gt;"",E65,0),"")</f>
        <v/>
      </c>
      <c r="AI52" s="106" t="str">
        <f>IF(AH52="","",IF(AH52&gt;0,ROUND(AH52/LARGE(AH50:AH64,1),3),0))</f>
        <v/>
      </c>
    </row>
    <row r="53" spans="1:35" ht="13.5" x14ac:dyDescent="0.25">
      <c r="A53" s="59" t="str">
        <f>+$A$15</f>
        <v/>
      </c>
      <c r="B53" s="24"/>
      <c r="C53" s="24"/>
      <c r="D53" s="24"/>
      <c r="E53" s="24"/>
      <c r="F53" s="24"/>
      <c r="G53" s="24"/>
      <c r="H53" s="22"/>
      <c r="I53" s="23"/>
      <c r="J53" s="22"/>
      <c r="K53" s="23"/>
      <c r="L53" s="22"/>
      <c r="M53" s="23"/>
      <c r="N53" s="22"/>
      <c r="O53" s="23"/>
      <c r="P53" s="22"/>
      <c r="Q53" s="23"/>
      <c r="R53" s="22"/>
      <c r="S53" s="23"/>
      <c r="T53" s="22"/>
      <c r="U53" s="23"/>
      <c r="V53" s="22"/>
      <c r="W53" s="23"/>
      <c r="X53" s="22"/>
      <c r="Y53" s="23"/>
      <c r="Z53" s="22"/>
      <c r="AA53" s="23"/>
      <c r="AB53" s="22"/>
      <c r="AC53" s="23"/>
      <c r="AE53" s="29" t="str">
        <f t="shared" si="4"/>
        <v/>
      </c>
      <c r="AG53" s="7" t="str">
        <f>+$A$15</f>
        <v/>
      </c>
      <c r="AH53" s="7" t="str">
        <f>IF(A53&lt;&gt;"",IF(AE53&lt;&gt;"",AE53,0)+IF(G65&lt;&gt;"",G65,0),"")</f>
        <v/>
      </c>
      <c r="AI53" s="106" t="str">
        <f>IF(AH53="","",IF(AH53&gt;0,ROUND(AH53/LARGE(AH50:AH64,1),3),0))</f>
        <v/>
      </c>
    </row>
    <row r="54" spans="1:35" ht="13.5" x14ac:dyDescent="0.25">
      <c r="A54" s="59" t="str">
        <f>+$A$16</f>
        <v/>
      </c>
      <c r="B54" s="24"/>
      <c r="C54" s="24"/>
      <c r="D54" s="24"/>
      <c r="E54" s="24"/>
      <c r="F54" s="24"/>
      <c r="G54" s="24"/>
      <c r="H54" s="24"/>
      <c r="I54" s="24"/>
      <c r="J54" s="22"/>
      <c r="K54" s="23"/>
      <c r="L54" s="22"/>
      <c r="M54" s="23"/>
      <c r="N54" s="22"/>
      <c r="O54" s="23"/>
      <c r="P54" s="22"/>
      <c r="Q54" s="23"/>
      <c r="R54" s="22"/>
      <c r="S54" s="23"/>
      <c r="T54" s="22"/>
      <c r="U54" s="23"/>
      <c r="V54" s="22"/>
      <c r="W54" s="23"/>
      <c r="X54" s="22"/>
      <c r="Y54" s="23"/>
      <c r="Z54" s="22"/>
      <c r="AA54" s="23"/>
      <c r="AB54" s="22"/>
      <c r="AC54" s="23"/>
      <c r="AE54" s="29" t="str">
        <f t="shared" si="4"/>
        <v/>
      </c>
      <c r="AG54" s="7" t="str">
        <f>+$A$16</f>
        <v/>
      </c>
      <c r="AH54" s="7" t="str">
        <f>IF(A54&lt;&gt;"",IF(AE54&lt;&gt;"",AE54,0)+IF(I65&lt;&gt;"",I65,0),"")</f>
        <v/>
      </c>
      <c r="AI54" s="106" t="str">
        <f>IF(AH54="","",IF(AH54&gt;0,ROUND(AH54/LARGE(AH50:AH64,1),3),0))</f>
        <v/>
      </c>
    </row>
    <row r="55" spans="1:35" ht="13.5" x14ac:dyDescent="0.25">
      <c r="A55" s="59" t="str">
        <f>+$A$17</f>
        <v/>
      </c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2"/>
      <c r="M55" s="23"/>
      <c r="N55" s="22"/>
      <c r="O55" s="23"/>
      <c r="P55" s="22"/>
      <c r="Q55" s="23"/>
      <c r="R55" s="22"/>
      <c r="S55" s="23"/>
      <c r="T55" s="22"/>
      <c r="U55" s="23"/>
      <c r="V55" s="22"/>
      <c r="W55" s="23"/>
      <c r="X55" s="22"/>
      <c r="Y55" s="23"/>
      <c r="Z55" s="22"/>
      <c r="AA55" s="23"/>
      <c r="AB55" s="22"/>
      <c r="AC55" s="23"/>
      <c r="AE55" s="29" t="str">
        <f t="shared" si="4"/>
        <v/>
      </c>
      <c r="AG55" s="7" t="str">
        <f>+$A$17</f>
        <v/>
      </c>
      <c r="AH55" s="7" t="str">
        <f>IF(A55&lt;&gt;"",IF(AE55&lt;&gt;"",AE55,0)+IF(K65&lt;&gt;"",K65,0),"")</f>
        <v/>
      </c>
      <c r="AI55" s="106" t="str">
        <f>IF(AH55="","",IF(AH55&gt;0,ROUND(AH55/LARGE(AH50:AH64,1),3),0))</f>
        <v/>
      </c>
    </row>
    <row r="56" spans="1:35" ht="13.5" x14ac:dyDescent="0.25">
      <c r="A56" s="59" t="str">
        <f>+$A$18</f>
        <v/>
      </c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2"/>
      <c r="O56" s="23"/>
      <c r="P56" s="22"/>
      <c r="Q56" s="23"/>
      <c r="R56" s="22"/>
      <c r="S56" s="23"/>
      <c r="T56" s="22"/>
      <c r="U56" s="23"/>
      <c r="V56" s="22"/>
      <c r="W56" s="23"/>
      <c r="X56" s="22"/>
      <c r="Y56" s="23"/>
      <c r="Z56" s="22"/>
      <c r="AA56" s="23"/>
      <c r="AB56" s="22"/>
      <c r="AC56" s="23"/>
      <c r="AE56" s="29" t="str">
        <f t="shared" si="4"/>
        <v/>
      </c>
      <c r="AG56" s="7" t="str">
        <f>+$A$18</f>
        <v/>
      </c>
      <c r="AH56" s="7" t="str">
        <f>IF(A56&lt;&gt;"",IF(AE56&lt;&gt;"",AE56,0)+IF(M65&lt;&gt;"",M65,0),"")</f>
        <v/>
      </c>
      <c r="AI56" s="106" t="str">
        <f>IF(AH56="","",IF(AH56&gt;0,ROUND(AH56/LARGE(AH50:AH64,1),3),0))</f>
        <v/>
      </c>
    </row>
    <row r="57" spans="1:35" ht="13.5" x14ac:dyDescent="0.25">
      <c r="A57" s="59" t="str">
        <f>+$A$19</f>
        <v/>
      </c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2"/>
      <c r="Q57" s="23"/>
      <c r="R57" s="22"/>
      <c r="S57" s="23"/>
      <c r="T57" s="22"/>
      <c r="U57" s="23"/>
      <c r="V57" s="22"/>
      <c r="W57" s="23"/>
      <c r="X57" s="22"/>
      <c r="Y57" s="23"/>
      <c r="Z57" s="22"/>
      <c r="AA57" s="23"/>
      <c r="AB57" s="22"/>
      <c r="AC57" s="23"/>
      <c r="AE57" s="29" t="str">
        <f t="shared" si="4"/>
        <v/>
      </c>
      <c r="AG57" s="7" t="str">
        <f>+$A$19</f>
        <v/>
      </c>
      <c r="AH57" s="7" t="str">
        <f>IF(A57&lt;&gt;"",IF(AE57&lt;&gt;"",AE57,0)+IF(O65&lt;&gt;"",O65,0),"")</f>
        <v/>
      </c>
      <c r="AI57" s="106" t="str">
        <f>IF(AH57="","",IF(AH57&gt;0,ROUND(AH57/LARGE(AH50:AH64,1),3),0))</f>
        <v/>
      </c>
    </row>
    <row r="58" spans="1:35" ht="13.5" x14ac:dyDescent="0.25">
      <c r="A58" s="59" t="str">
        <f>+$A$20</f>
        <v/>
      </c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2"/>
      <c r="S58" s="23"/>
      <c r="T58" s="22"/>
      <c r="U58" s="23"/>
      <c r="V58" s="22"/>
      <c r="W58" s="23"/>
      <c r="X58" s="22"/>
      <c r="Y58" s="23"/>
      <c r="Z58" s="22"/>
      <c r="AA58" s="23"/>
      <c r="AB58" s="22"/>
      <c r="AC58" s="23"/>
      <c r="AE58" s="29" t="str">
        <f t="shared" si="4"/>
        <v/>
      </c>
      <c r="AG58" s="7" t="str">
        <f>+$A$20</f>
        <v/>
      </c>
      <c r="AH58" s="7" t="str">
        <f>IF(A58&lt;&gt;"",IF(AE58&lt;&gt;"",AE58,0)+IF(Q65&lt;&gt;"",Q65,0),"")</f>
        <v/>
      </c>
      <c r="AI58" s="106" t="str">
        <f>IF(AH58="","",IF(AH58&gt;0,ROUND(AH58/LARGE(AH50:AH64,1),3),0))</f>
        <v/>
      </c>
    </row>
    <row r="59" spans="1:35" ht="13.5" x14ac:dyDescent="0.25">
      <c r="A59" s="59" t="str">
        <f>+$A$21</f>
        <v/>
      </c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2"/>
      <c r="U59" s="23"/>
      <c r="V59" s="22"/>
      <c r="W59" s="23"/>
      <c r="X59" s="22"/>
      <c r="Y59" s="23"/>
      <c r="Z59" s="22"/>
      <c r="AA59" s="23"/>
      <c r="AB59" s="22"/>
      <c r="AC59" s="23"/>
      <c r="AE59" s="29" t="str">
        <f t="shared" si="4"/>
        <v/>
      </c>
      <c r="AG59" s="7" t="str">
        <f>+$A$21</f>
        <v/>
      </c>
      <c r="AH59" s="7" t="str">
        <f>IF(A59&lt;&gt;"",IF(AE59&lt;&gt;"",AE59,0)+IF(S65&lt;&gt;"",S65,0),"")</f>
        <v/>
      </c>
      <c r="AI59" s="106" t="str">
        <f>IF(AH59="","",IF(AH59&gt;0,ROUND(AH59/LARGE(AH50:AH64,1),3),0))</f>
        <v/>
      </c>
    </row>
    <row r="60" spans="1:35" ht="13.5" x14ac:dyDescent="0.25">
      <c r="A60" s="59" t="str">
        <f>+$A$22</f>
        <v/>
      </c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2"/>
      <c r="W60" s="23"/>
      <c r="X60" s="22"/>
      <c r="Y60" s="23"/>
      <c r="Z60" s="22"/>
      <c r="AA60" s="23"/>
      <c r="AB60" s="22"/>
      <c r="AC60" s="23"/>
      <c r="AE60" s="29" t="str">
        <f t="shared" si="4"/>
        <v/>
      </c>
      <c r="AG60" s="7" t="str">
        <f>+$A$22</f>
        <v/>
      </c>
      <c r="AH60" s="7" t="str">
        <f>IF(A60&lt;&gt;"",IF(AE60&lt;&gt;"",AE60,0)+IF(U65&lt;&gt;"",U65,0),"")</f>
        <v/>
      </c>
      <c r="AI60" s="106" t="str">
        <f>IF(AH60="","",IF(AH60&gt;0,ROUND(AH60/LARGE(AH50:AH64,1),3),0))</f>
        <v/>
      </c>
    </row>
    <row r="61" spans="1:35" ht="13.5" x14ac:dyDescent="0.25">
      <c r="A61" s="59" t="str">
        <f>+$A$23</f>
        <v/>
      </c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2"/>
      <c r="Y61" s="23"/>
      <c r="Z61" s="22"/>
      <c r="AA61" s="23"/>
      <c r="AB61" s="22"/>
      <c r="AC61" s="23"/>
      <c r="AE61" s="29" t="str">
        <f t="shared" si="4"/>
        <v/>
      </c>
      <c r="AG61" s="7" t="str">
        <f>+$A$23</f>
        <v/>
      </c>
      <c r="AH61" s="7" t="str">
        <f>IF(A61&lt;&gt;"",IF(AE61&lt;&gt;"",AE61,0)+IF(W65&lt;&gt;"",W65,0),"")</f>
        <v/>
      </c>
      <c r="AI61" s="106" t="str">
        <f>IF(AH61="","",IF(AH61&gt;0,ROUND(AH61/LARGE(AH50:AH64,1),3),0))</f>
        <v/>
      </c>
    </row>
    <row r="62" spans="1:35" ht="13.5" x14ac:dyDescent="0.25">
      <c r="A62" s="59" t="str">
        <f>+$A$24</f>
        <v/>
      </c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2"/>
      <c r="AA62" s="23"/>
      <c r="AB62" s="22"/>
      <c r="AC62" s="23"/>
      <c r="AE62" s="29" t="str">
        <f t="shared" si="4"/>
        <v/>
      </c>
      <c r="AG62" s="7" t="str">
        <f>+$A$24</f>
        <v/>
      </c>
      <c r="AH62" s="7" t="str">
        <f>IF(A62&lt;&gt;"",IF(AE62&lt;&gt;"",AE62,0)+IF(Y65&lt;&gt;"",Y65,0),"")</f>
        <v/>
      </c>
      <c r="AI62" s="106" t="str">
        <f>IF(AH62="","",IF(AH62&gt;0,ROUND(AH62/LARGE(AH50:AH64,1),3),0))</f>
        <v/>
      </c>
    </row>
    <row r="63" spans="1:35" ht="13.5" x14ac:dyDescent="0.25">
      <c r="A63" s="59" t="str">
        <f>+$A$25</f>
        <v/>
      </c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2"/>
      <c r="AC63" s="23"/>
      <c r="AE63" s="29" t="str">
        <f t="shared" si="4"/>
        <v/>
      </c>
      <c r="AG63" s="7" t="str">
        <f>+$A$25</f>
        <v/>
      </c>
      <c r="AH63" s="7" t="str">
        <f>IF(A63&lt;&gt;"",IF(AE63&lt;&gt;"",AE63,0)+IF(AA65&lt;&gt;"",AA65,0),"")</f>
        <v/>
      </c>
      <c r="AI63" s="106" t="str">
        <f>IF(AH63="","",IF(AH63&gt;0,ROUND(AH63/LARGE(AH50:AH64,1),3),0))</f>
        <v/>
      </c>
    </row>
    <row r="64" spans="1:35" x14ac:dyDescent="0.2">
      <c r="A64" s="59" t="str">
        <f>+$A$26</f>
        <v/>
      </c>
      <c r="C64" s="3"/>
      <c r="AE64" s="26"/>
      <c r="AG64" s="40" t="str">
        <f>+$A$26</f>
        <v/>
      </c>
      <c r="AH64" s="40" t="str">
        <f>IF(A64&lt;&gt;"",IF(AE64&lt;&gt;"",AE64,0)+IF(AC65&lt;&gt;"",AC65,0),"")</f>
        <v/>
      </c>
      <c r="AI64" s="107" t="str">
        <f>IF(AH64="","",IF(AH64&gt;0,ROUND(AH64/LARGE(AH50:AH64,1),3),0))</f>
        <v/>
      </c>
    </row>
    <row r="65" spans="1:35" s="26" customFormat="1" x14ac:dyDescent="0.2">
      <c r="C65" s="27" t="str">
        <f>IF(C49="","",SUM(C50:C63))</f>
        <v/>
      </c>
      <c r="E65" s="27" t="str">
        <f>IF(E49="","",SUM(E50:E63))</f>
        <v/>
      </c>
      <c r="G65" s="27" t="str">
        <f>IF(G49="","",SUM(G50:G63))</f>
        <v/>
      </c>
      <c r="I65" s="27" t="str">
        <f>IF(I49="","",SUM(I50:I63))</f>
        <v/>
      </c>
      <c r="K65" s="27" t="str">
        <f>IF(K49="","",SUM(K50:K63))</f>
        <v/>
      </c>
      <c r="M65" s="27" t="str">
        <f>IF(M49="","",SUM(M50:M63))</f>
        <v/>
      </c>
      <c r="O65" s="27" t="str">
        <f>IF(O49="","",SUM(O50:O63))</f>
        <v/>
      </c>
      <c r="Q65" s="27" t="str">
        <f>IF(Q49="","",SUM(Q50:Q63))</f>
        <v/>
      </c>
      <c r="S65" s="27" t="str">
        <f>IF(S49="","",SUM(S50:S63))</f>
        <v/>
      </c>
      <c r="U65" s="27" t="str">
        <f>IF(U49="","",SUM(U50:U63))</f>
        <v/>
      </c>
      <c r="W65" s="27" t="str">
        <f>IF(W49="","",SUM(W50:W63))</f>
        <v/>
      </c>
      <c r="X65" s="27"/>
      <c r="Y65" s="27" t="str">
        <f>IF(Y49="","",SUM(Y50:Y63))</f>
        <v/>
      </c>
      <c r="AA65" s="27" t="str">
        <f>IF(AA49="","",SUM(AA50:AA63))</f>
        <v/>
      </c>
      <c r="AC65" s="27" t="str">
        <f>IF(AC49="","",SUM(AC50:AC63))</f>
        <v/>
      </c>
      <c r="AG65" s="41"/>
      <c r="AH65" s="93"/>
      <c r="AI65" s="41"/>
    </row>
    <row r="66" spans="1:35" ht="24" customHeight="1" x14ac:dyDescent="0.2">
      <c r="AC66" s="8" t="str">
        <f>"Firma ("&amp;Anagrafica!B90&amp;")"</f>
        <v>Firma (Commissario 2)</v>
      </c>
      <c r="AE66" s="88"/>
      <c r="AF66" s="88"/>
      <c r="AG66" s="89"/>
      <c r="AH66" s="88"/>
      <c r="AI66" s="88"/>
    </row>
    <row r="67" spans="1:35" ht="18.75" x14ac:dyDescent="0.3">
      <c r="A67" s="19" t="str">
        <f>IF(Anagrafica!A91&lt;&gt;"",Anagrafica!A91&amp;" - "&amp;Anagrafica!B91,"")</f>
        <v>3 - Commissario 3</v>
      </c>
      <c r="B67" s="20"/>
      <c r="D67" s="1"/>
    </row>
    <row r="68" spans="1:35" s="5" customFormat="1" ht="13.5" customHeight="1" x14ac:dyDescent="0.2">
      <c r="A68" s="4" t="s">
        <v>10</v>
      </c>
      <c r="C68" s="60" t="str">
        <f>$A$13</f>
        <v/>
      </c>
      <c r="E68" s="60" t="str">
        <f>+$A$14</f>
        <v/>
      </c>
      <c r="G68" s="60" t="str">
        <f>+$A$15</f>
        <v/>
      </c>
      <c r="I68" s="60" t="str">
        <f>+$A$16</f>
        <v/>
      </c>
      <c r="K68" s="60" t="str">
        <f>+$A$17</f>
        <v/>
      </c>
      <c r="M68" s="60" t="str">
        <f>+$A$18</f>
        <v/>
      </c>
      <c r="O68" s="60" t="str">
        <f>+$A$19</f>
        <v/>
      </c>
      <c r="Q68" s="60" t="str">
        <f>+$A$20</f>
        <v/>
      </c>
      <c r="S68" s="60" t="str">
        <f>+$A$21</f>
        <v/>
      </c>
      <c r="U68" s="60" t="str">
        <f>+$A$22</f>
        <v/>
      </c>
      <c r="W68" s="60" t="str">
        <f>+$A$23</f>
        <v/>
      </c>
      <c r="Y68" s="60" t="str">
        <f>+$A$24</f>
        <v/>
      </c>
      <c r="AA68" s="60" t="str">
        <f>+$A$25</f>
        <v/>
      </c>
      <c r="AC68" s="60" t="str">
        <f>+$A$26</f>
        <v/>
      </c>
      <c r="AE68" s="26"/>
      <c r="AG68" s="4" t="s">
        <v>10</v>
      </c>
      <c r="AH68" s="5" t="s">
        <v>1</v>
      </c>
      <c r="AI68" s="5" t="s">
        <v>0</v>
      </c>
    </row>
    <row r="69" spans="1:35" ht="13.5" x14ac:dyDescent="0.25">
      <c r="A69" s="59" t="str">
        <f>+$A$12</f>
        <v/>
      </c>
      <c r="B69" s="22"/>
      <c r="C69" s="23"/>
      <c r="D69" s="22"/>
      <c r="E69" s="23"/>
      <c r="F69" s="22"/>
      <c r="G69" s="23"/>
      <c r="H69" s="22"/>
      <c r="I69" s="23"/>
      <c r="J69" s="22"/>
      <c r="K69" s="23"/>
      <c r="L69" s="22"/>
      <c r="M69" s="23"/>
      <c r="N69" s="22"/>
      <c r="O69" s="23"/>
      <c r="P69" s="22"/>
      <c r="Q69" s="23"/>
      <c r="R69" s="22"/>
      <c r="S69" s="23"/>
      <c r="T69" s="22"/>
      <c r="U69" s="23"/>
      <c r="V69" s="22"/>
      <c r="W69" s="23"/>
      <c r="X69" s="22"/>
      <c r="Y69" s="23"/>
      <c r="Z69" s="22"/>
      <c r="AA69" s="23"/>
      <c r="AB69" s="22"/>
      <c r="AC69" s="23"/>
      <c r="AE69" s="29" t="str">
        <f t="shared" ref="AE69:AE82" si="5">IF(OR(A69="",AND(A69&lt;&gt;"",A70="")),"",SUM(B69,D69,F69,H69,J69,L69,N69,P69,R69,T69,V69,X69,Z69,AB69))</f>
        <v/>
      </c>
      <c r="AG69" s="6" t="str">
        <f>+$A$12</f>
        <v/>
      </c>
      <c r="AH69" s="6" t="str">
        <f>IF(A69&lt;&gt;"",AE69,"")</f>
        <v/>
      </c>
      <c r="AI69" s="105" t="str">
        <f>IF(AH69="","",IF(AH69&gt;0,ROUND(AH69/LARGE(AH69:AH83,1),3),0))</f>
        <v/>
      </c>
    </row>
    <row r="70" spans="1:35" ht="13.5" x14ac:dyDescent="0.25">
      <c r="A70" s="59" t="str">
        <f>+$A$13</f>
        <v/>
      </c>
      <c r="B70" s="24"/>
      <c r="C70" s="24"/>
      <c r="D70" s="22"/>
      <c r="E70" s="23"/>
      <c r="F70" s="22"/>
      <c r="G70" s="23"/>
      <c r="H70" s="22"/>
      <c r="I70" s="23"/>
      <c r="J70" s="22"/>
      <c r="K70" s="23"/>
      <c r="L70" s="22"/>
      <c r="M70" s="23"/>
      <c r="N70" s="22"/>
      <c r="O70" s="23"/>
      <c r="P70" s="22"/>
      <c r="Q70" s="23"/>
      <c r="R70" s="22"/>
      <c r="S70" s="23"/>
      <c r="T70" s="22"/>
      <c r="U70" s="23"/>
      <c r="V70" s="22"/>
      <c r="W70" s="23"/>
      <c r="X70" s="22"/>
      <c r="Y70" s="23"/>
      <c r="Z70" s="22"/>
      <c r="AA70" s="23"/>
      <c r="AB70" s="22"/>
      <c r="AC70" s="23"/>
      <c r="AE70" s="29" t="str">
        <f t="shared" si="5"/>
        <v/>
      </c>
      <c r="AG70" s="7" t="str">
        <f>+$A$13</f>
        <v/>
      </c>
      <c r="AH70" s="7" t="str">
        <f>IF(A70&lt;&gt;"",IF(AE70&lt;&gt;"",AE70,0)+IF(C84&lt;&gt;"",C84,0),"")</f>
        <v/>
      </c>
      <c r="AI70" s="106" t="str">
        <f>IF(AH70="","",IF(AH70&gt;0,ROUND(AH70/LARGE(AH69:AH83,1),3),0))</f>
        <v/>
      </c>
    </row>
    <row r="71" spans="1:35" ht="13.5" x14ac:dyDescent="0.25">
      <c r="A71" s="59" t="str">
        <f>+$A$14</f>
        <v/>
      </c>
      <c r="B71" s="24"/>
      <c r="C71" s="24"/>
      <c r="D71" s="24"/>
      <c r="E71" s="24"/>
      <c r="F71" s="22"/>
      <c r="G71" s="23"/>
      <c r="H71" s="22"/>
      <c r="I71" s="23"/>
      <c r="J71" s="22"/>
      <c r="K71" s="23"/>
      <c r="L71" s="22"/>
      <c r="M71" s="23"/>
      <c r="N71" s="22"/>
      <c r="O71" s="23"/>
      <c r="P71" s="22"/>
      <c r="Q71" s="23"/>
      <c r="R71" s="22"/>
      <c r="S71" s="23"/>
      <c r="T71" s="22"/>
      <c r="U71" s="23"/>
      <c r="V71" s="22"/>
      <c r="W71" s="23"/>
      <c r="X71" s="22"/>
      <c r="Y71" s="23"/>
      <c r="Z71" s="22"/>
      <c r="AA71" s="23"/>
      <c r="AB71" s="22"/>
      <c r="AC71" s="23"/>
      <c r="AE71" s="29" t="str">
        <f t="shared" si="5"/>
        <v/>
      </c>
      <c r="AG71" s="7" t="str">
        <f>+$A$14</f>
        <v/>
      </c>
      <c r="AH71" s="7" t="str">
        <f>IF(A71&lt;&gt;"",IF(AE71&lt;&gt;"",AE71,0)+IF(E84&lt;&gt;"",E84,0),"")</f>
        <v/>
      </c>
      <c r="AI71" s="106" t="str">
        <f>IF(AH71="","",IF(AH71&gt;0,ROUND(AH71/LARGE(AH69:AH83,1),3),0))</f>
        <v/>
      </c>
    </row>
    <row r="72" spans="1:35" ht="13.5" x14ac:dyDescent="0.25">
      <c r="A72" s="59" t="str">
        <f>+$A$15</f>
        <v/>
      </c>
      <c r="B72" s="24"/>
      <c r="C72" s="24"/>
      <c r="D72" s="24"/>
      <c r="E72" s="24"/>
      <c r="F72" s="24"/>
      <c r="G72" s="24"/>
      <c r="H72" s="22"/>
      <c r="I72" s="23"/>
      <c r="J72" s="22"/>
      <c r="K72" s="23"/>
      <c r="L72" s="22"/>
      <c r="M72" s="23"/>
      <c r="N72" s="22"/>
      <c r="O72" s="23"/>
      <c r="P72" s="22"/>
      <c r="Q72" s="23"/>
      <c r="R72" s="22"/>
      <c r="S72" s="23"/>
      <c r="T72" s="22"/>
      <c r="U72" s="23"/>
      <c r="V72" s="22"/>
      <c r="W72" s="23"/>
      <c r="X72" s="22"/>
      <c r="Y72" s="23"/>
      <c r="Z72" s="22"/>
      <c r="AA72" s="23"/>
      <c r="AB72" s="22"/>
      <c r="AC72" s="23"/>
      <c r="AE72" s="29" t="str">
        <f t="shared" si="5"/>
        <v/>
      </c>
      <c r="AG72" s="7" t="str">
        <f>+$A$15</f>
        <v/>
      </c>
      <c r="AH72" s="7" t="str">
        <f>IF(A72&lt;&gt;"",IF(AE72&lt;&gt;"",AE72,0)+IF(G84&lt;&gt;"",G84,0),"")</f>
        <v/>
      </c>
      <c r="AI72" s="106" t="str">
        <f>IF(AH72="","",IF(AH72&gt;0,ROUND(AH72/LARGE(AH69:AH83,1),3),0))</f>
        <v/>
      </c>
    </row>
    <row r="73" spans="1:35" ht="13.5" x14ac:dyDescent="0.25">
      <c r="A73" s="59" t="str">
        <f>+$A$16</f>
        <v/>
      </c>
      <c r="B73" s="24"/>
      <c r="C73" s="24"/>
      <c r="D73" s="24"/>
      <c r="E73" s="24"/>
      <c r="F73" s="24"/>
      <c r="G73" s="24"/>
      <c r="H73" s="24"/>
      <c r="I73" s="24"/>
      <c r="J73" s="22"/>
      <c r="K73" s="23"/>
      <c r="L73" s="22"/>
      <c r="M73" s="23"/>
      <c r="N73" s="22"/>
      <c r="O73" s="23"/>
      <c r="P73" s="22"/>
      <c r="Q73" s="23"/>
      <c r="R73" s="22"/>
      <c r="S73" s="23"/>
      <c r="T73" s="22"/>
      <c r="U73" s="23"/>
      <c r="V73" s="22"/>
      <c r="W73" s="23"/>
      <c r="X73" s="22"/>
      <c r="Y73" s="23"/>
      <c r="Z73" s="22"/>
      <c r="AA73" s="23"/>
      <c r="AB73" s="22"/>
      <c r="AC73" s="23"/>
      <c r="AE73" s="29" t="str">
        <f t="shared" si="5"/>
        <v/>
      </c>
      <c r="AG73" s="7" t="str">
        <f>+$A$16</f>
        <v/>
      </c>
      <c r="AH73" s="7" t="str">
        <f>IF(A73&lt;&gt;"",IF(AE73&lt;&gt;"",AE73,0)+IF(I84&lt;&gt;"",I84,0),"")</f>
        <v/>
      </c>
      <c r="AI73" s="106" t="str">
        <f>IF(AH73="","",IF(AH73&gt;0,ROUND(AH73/LARGE(AH69:AH83,1),3),0))</f>
        <v/>
      </c>
    </row>
    <row r="74" spans="1:35" ht="13.5" x14ac:dyDescent="0.25">
      <c r="A74" s="59" t="str">
        <f>+$A$17</f>
        <v/>
      </c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2"/>
      <c r="M74" s="23"/>
      <c r="N74" s="22"/>
      <c r="O74" s="23"/>
      <c r="P74" s="22"/>
      <c r="Q74" s="23"/>
      <c r="R74" s="22"/>
      <c r="S74" s="23"/>
      <c r="T74" s="22"/>
      <c r="U74" s="23"/>
      <c r="V74" s="22"/>
      <c r="W74" s="23"/>
      <c r="X74" s="22"/>
      <c r="Y74" s="23"/>
      <c r="Z74" s="22"/>
      <c r="AA74" s="23"/>
      <c r="AB74" s="22"/>
      <c r="AC74" s="23"/>
      <c r="AE74" s="29" t="str">
        <f t="shared" si="5"/>
        <v/>
      </c>
      <c r="AG74" s="7" t="str">
        <f>+$A$17</f>
        <v/>
      </c>
      <c r="AH74" s="7" t="str">
        <f>IF(A74&lt;&gt;"",IF(AE74&lt;&gt;"",AE74,0)+IF(K84&lt;&gt;"",K84,0),"")</f>
        <v/>
      </c>
      <c r="AI74" s="106" t="str">
        <f>IF(AH74="","",IF(AH74&gt;0,ROUND(AH74/LARGE(AH69:AH83,1),3),0))</f>
        <v/>
      </c>
    </row>
    <row r="75" spans="1:35" ht="13.5" x14ac:dyDescent="0.25">
      <c r="A75" s="59" t="str">
        <f>+$A$18</f>
        <v/>
      </c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2"/>
      <c r="O75" s="23"/>
      <c r="P75" s="22"/>
      <c r="Q75" s="23"/>
      <c r="R75" s="22"/>
      <c r="S75" s="23"/>
      <c r="T75" s="22"/>
      <c r="U75" s="23"/>
      <c r="V75" s="22"/>
      <c r="W75" s="23"/>
      <c r="X75" s="22"/>
      <c r="Y75" s="23"/>
      <c r="Z75" s="22"/>
      <c r="AA75" s="23"/>
      <c r="AB75" s="22"/>
      <c r="AC75" s="23"/>
      <c r="AE75" s="29" t="str">
        <f t="shared" si="5"/>
        <v/>
      </c>
      <c r="AG75" s="7" t="str">
        <f>+$A$18</f>
        <v/>
      </c>
      <c r="AH75" s="7" t="str">
        <f>IF(A75&lt;&gt;"",IF(AE75&lt;&gt;"",AE75,0)+IF(M84&lt;&gt;"",M84,0),"")</f>
        <v/>
      </c>
      <c r="AI75" s="106" t="str">
        <f>IF(AH75="","",IF(AH75&gt;0,ROUND(AH75/LARGE(AH69:AH83,1),3),0))</f>
        <v/>
      </c>
    </row>
    <row r="76" spans="1:35" ht="13.5" x14ac:dyDescent="0.25">
      <c r="A76" s="59" t="str">
        <f>+$A$19</f>
        <v/>
      </c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2"/>
      <c r="Q76" s="23"/>
      <c r="R76" s="22"/>
      <c r="S76" s="23"/>
      <c r="T76" s="22"/>
      <c r="U76" s="23"/>
      <c r="V76" s="22"/>
      <c r="W76" s="23"/>
      <c r="X76" s="22"/>
      <c r="Y76" s="23"/>
      <c r="Z76" s="22"/>
      <c r="AA76" s="23"/>
      <c r="AB76" s="22"/>
      <c r="AC76" s="23"/>
      <c r="AE76" s="29" t="str">
        <f t="shared" si="5"/>
        <v/>
      </c>
      <c r="AG76" s="7" t="str">
        <f>+$A$19</f>
        <v/>
      </c>
      <c r="AH76" s="7" t="str">
        <f>IF(A76&lt;&gt;"",IF(AE76&lt;&gt;"",AE76,0)+IF(O84&lt;&gt;"",O84,0),"")</f>
        <v/>
      </c>
      <c r="AI76" s="106" t="str">
        <f>IF(AH76="","",IF(AH76&gt;0,ROUND(AH76/LARGE(AH69:AH83,1),3),0))</f>
        <v/>
      </c>
    </row>
    <row r="77" spans="1:35" ht="13.5" x14ac:dyDescent="0.25">
      <c r="A77" s="59" t="str">
        <f>+$A$20</f>
        <v/>
      </c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2"/>
      <c r="S77" s="23"/>
      <c r="T77" s="22"/>
      <c r="U77" s="23"/>
      <c r="V77" s="22"/>
      <c r="W77" s="23"/>
      <c r="X77" s="22"/>
      <c r="Y77" s="23"/>
      <c r="Z77" s="22"/>
      <c r="AA77" s="23"/>
      <c r="AB77" s="22"/>
      <c r="AC77" s="23"/>
      <c r="AE77" s="29" t="str">
        <f t="shared" si="5"/>
        <v/>
      </c>
      <c r="AG77" s="7" t="str">
        <f>+$A$20</f>
        <v/>
      </c>
      <c r="AH77" s="7" t="str">
        <f>IF(A77&lt;&gt;"",IF(AE77&lt;&gt;"",AE77,0)+IF(Q84&lt;&gt;"",Q84,0),"")</f>
        <v/>
      </c>
      <c r="AI77" s="106" t="str">
        <f>IF(AH77="","",IF(AH77&gt;0,ROUND(AH77/LARGE(AH69:AH83,1),3),0))</f>
        <v/>
      </c>
    </row>
    <row r="78" spans="1:35" ht="13.5" x14ac:dyDescent="0.25">
      <c r="A78" s="59" t="str">
        <f>+$A$21</f>
        <v/>
      </c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2"/>
      <c r="U78" s="23"/>
      <c r="V78" s="22"/>
      <c r="W78" s="23"/>
      <c r="X78" s="22"/>
      <c r="Y78" s="23"/>
      <c r="Z78" s="22"/>
      <c r="AA78" s="23"/>
      <c r="AB78" s="22"/>
      <c r="AC78" s="23"/>
      <c r="AE78" s="29" t="str">
        <f t="shared" si="5"/>
        <v/>
      </c>
      <c r="AG78" s="7" t="str">
        <f>+$A$21</f>
        <v/>
      </c>
      <c r="AH78" s="7" t="str">
        <f>IF(A78&lt;&gt;"",IF(AE78&lt;&gt;"",AE78,0)+IF(S84&lt;&gt;"",S84,0),"")</f>
        <v/>
      </c>
      <c r="AI78" s="106" t="str">
        <f>IF(AH78="","",IF(AH78&gt;0,ROUND(AH78/LARGE(AH69:AH83,1),3),0))</f>
        <v/>
      </c>
    </row>
    <row r="79" spans="1:35" ht="13.5" x14ac:dyDescent="0.25">
      <c r="A79" s="59" t="str">
        <f>+$A$22</f>
        <v/>
      </c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2"/>
      <c r="W79" s="23"/>
      <c r="X79" s="22"/>
      <c r="Y79" s="23"/>
      <c r="Z79" s="22"/>
      <c r="AA79" s="23"/>
      <c r="AB79" s="22"/>
      <c r="AC79" s="23"/>
      <c r="AE79" s="29" t="str">
        <f t="shared" si="5"/>
        <v/>
      </c>
      <c r="AG79" s="7" t="str">
        <f>+$A$22</f>
        <v/>
      </c>
      <c r="AH79" s="7" t="str">
        <f>IF(A79&lt;&gt;"",IF(AE79&lt;&gt;"",AE79,0)+IF(U84&lt;&gt;"",U84,0),"")</f>
        <v/>
      </c>
      <c r="AI79" s="106" t="str">
        <f>IF(AH79="","",IF(AH79&gt;0,ROUND(AH79/LARGE(AH69:AH83,1),3),0))</f>
        <v/>
      </c>
    </row>
    <row r="80" spans="1:35" ht="13.5" x14ac:dyDescent="0.25">
      <c r="A80" s="59" t="str">
        <f>+$A$23</f>
        <v/>
      </c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2"/>
      <c r="Y80" s="23"/>
      <c r="Z80" s="22"/>
      <c r="AA80" s="23"/>
      <c r="AB80" s="22"/>
      <c r="AC80" s="23"/>
      <c r="AE80" s="29" t="str">
        <f t="shared" si="5"/>
        <v/>
      </c>
      <c r="AG80" s="7" t="str">
        <f>+$A$23</f>
        <v/>
      </c>
      <c r="AH80" s="7" t="str">
        <f>IF(A80&lt;&gt;"",IF(AE80&lt;&gt;"",AE80,0)+IF(W84&lt;&gt;"",W84,0),"")</f>
        <v/>
      </c>
      <c r="AI80" s="106" t="str">
        <f>IF(AH80="","",IF(AH80&gt;0,ROUND(AH80/LARGE(AH69:AH83,1),3),0))</f>
        <v/>
      </c>
    </row>
    <row r="81" spans="1:35" ht="13.5" x14ac:dyDescent="0.25">
      <c r="A81" s="59" t="str">
        <f>+$A$24</f>
        <v/>
      </c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2"/>
      <c r="AA81" s="23"/>
      <c r="AB81" s="22"/>
      <c r="AC81" s="23"/>
      <c r="AE81" s="29" t="str">
        <f t="shared" si="5"/>
        <v/>
      </c>
      <c r="AG81" s="7" t="str">
        <f>+$A$24</f>
        <v/>
      </c>
      <c r="AH81" s="7" t="str">
        <f>IF(A81&lt;&gt;"",IF(AE81&lt;&gt;"",AE81,0)+IF(Y84&lt;&gt;"",Y84,0),"")</f>
        <v/>
      </c>
      <c r="AI81" s="106" t="str">
        <f>IF(AH81="","",IF(AH81&gt;0,ROUND(AH81/LARGE(AH69:AH83,1),3),0))</f>
        <v/>
      </c>
    </row>
    <row r="82" spans="1:35" ht="13.5" x14ac:dyDescent="0.25">
      <c r="A82" s="59" t="str">
        <f>+$A$25</f>
        <v/>
      </c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2"/>
      <c r="AC82" s="23"/>
      <c r="AE82" s="29" t="str">
        <f t="shared" si="5"/>
        <v/>
      </c>
      <c r="AG82" s="7" t="str">
        <f>+$A$25</f>
        <v/>
      </c>
      <c r="AH82" s="7" t="str">
        <f>IF(A82&lt;&gt;"",IF(AE82&lt;&gt;"",AE82,0)+IF(AA84&lt;&gt;"",AA84,0),"")</f>
        <v/>
      </c>
      <c r="AI82" s="106" t="str">
        <f>IF(AH82="","",IF(AH82&gt;0,ROUND(AH82/LARGE(AH69:AH83,1),3),0))</f>
        <v/>
      </c>
    </row>
    <row r="83" spans="1:35" x14ac:dyDescent="0.2">
      <c r="A83" s="59" t="str">
        <f>+$A$26</f>
        <v/>
      </c>
      <c r="C83" s="3"/>
      <c r="AE83" s="26"/>
      <c r="AG83" s="40" t="str">
        <f>+$A$26</f>
        <v/>
      </c>
      <c r="AH83" s="40" t="str">
        <f>IF(A83&lt;&gt;"",IF(AE83&lt;&gt;"",AE83,0)+IF(AC84&lt;&gt;"",AC84,0),"")</f>
        <v/>
      </c>
      <c r="AI83" s="107" t="str">
        <f>IF(AH83="","",IF(AH83&gt;0,ROUND(AH83/LARGE(AH69:AH83,1),3),0))</f>
        <v/>
      </c>
    </row>
    <row r="84" spans="1:35" s="26" customFormat="1" x14ac:dyDescent="0.2">
      <c r="C84" s="27" t="str">
        <f>IF(C68="","",SUM(C69:C82))</f>
        <v/>
      </c>
      <c r="E84" s="27" t="str">
        <f>IF(E68="","",SUM(E69:E82))</f>
        <v/>
      </c>
      <c r="G84" s="27" t="str">
        <f>IF(G68="","",SUM(G69:G82))</f>
        <v/>
      </c>
      <c r="I84" s="27" t="str">
        <f>IF(I68="","",SUM(I69:I82))</f>
        <v/>
      </c>
      <c r="K84" s="27" t="str">
        <f>IF(K68="","",SUM(K69:K82))</f>
        <v/>
      </c>
      <c r="M84" s="27" t="str">
        <f>IF(M68="","",SUM(M69:M82))</f>
        <v/>
      </c>
      <c r="O84" s="27" t="str">
        <f>IF(O68="","",SUM(O69:O82))</f>
        <v/>
      </c>
      <c r="Q84" s="27" t="str">
        <f>IF(Q68="","",SUM(Q69:Q82))</f>
        <v/>
      </c>
      <c r="S84" s="27" t="str">
        <f>IF(S68="","",SUM(S69:S82))</f>
        <v/>
      </c>
      <c r="U84" s="27" t="str">
        <f>IF(U68="","",SUM(U69:U82))</f>
        <v/>
      </c>
      <c r="W84" s="27" t="str">
        <f>IF(W68="","",SUM(W69:W82))</f>
        <v/>
      </c>
      <c r="X84" s="27"/>
      <c r="Y84" s="27" t="str">
        <f>IF(Y68="","",SUM(Y69:Y82))</f>
        <v/>
      </c>
      <c r="AA84" s="27" t="str">
        <f>IF(AA68="","",SUM(AA69:AA82))</f>
        <v/>
      </c>
      <c r="AC84" s="27" t="str">
        <f>IF(AC68="","",SUM(AC69:AC82))</f>
        <v/>
      </c>
      <c r="AG84" s="41"/>
      <c r="AH84" s="93"/>
      <c r="AI84" s="41"/>
    </row>
    <row r="85" spans="1:35" ht="24" customHeight="1" x14ac:dyDescent="0.2">
      <c r="AC85" s="8" t="str">
        <f>"Firma ("&amp;Anagrafica!B91&amp;")"</f>
        <v>Firma (Commissario 3)</v>
      </c>
      <c r="AE85" s="88"/>
      <c r="AF85" s="88"/>
      <c r="AG85" s="89"/>
      <c r="AH85" s="88"/>
      <c r="AI85" s="88"/>
    </row>
    <row r="86" spans="1:35" ht="18.75" x14ac:dyDescent="0.3">
      <c r="A86" s="19" t="str">
        <f>IF(Anagrafica!A92&lt;&gt;"",Anagrafica!A92&amp;" - "&amp;Anagrafica!B92,"")</f>
        <v/>
      </c>
      <c r="B86" s="20"/>
      <c r="D86" s="1"/>
      <c r="AE86" s="90"/>
      <c r="AF86" s="90"/>
      <c r="AG86" s="91"/>
      <c r="AH86" s="90"/>
      <c r="AI86" s="90"/>
    </row>
    <row r="87" spans="1:35" s="5" customFormat="1" ht="13.5" customHeight="1" x14ac:dyDescent="0.2">
      <c r="A87" s="4" t="s">
        <v>10</v>
      </c>
      <c r="C87" s="60" t="str">
        <f>$A$13</f>
        <v/>
      </c>
      <c r="E87" s="60" t="str">
        <f>+$A$14</f>
        <v/>
      </c>
      <c r="G87" s="60" t="str">
        <f>+$A$15</f>
        <v/>
      </c>
      <c r="I87" s="60" t="str">
        <f>+$A$16</f>
        <v/>
      </c>
      <c r="K87" s="60" t="str">
        <f>+$A$17</f>
        <v/>
      </c>
      <c r="M87" s="60" t="str">
        <f>+$A$18</f>
        <v/>
      </c>
      <c r="O87" s="60" t="str">
        <f>+$A$19</f>
        <v/>
      </c>
      <c r="Q87" s="60" t="str">
        <f>+$A$20</f>
        <v/>
      </c>
      <c r="S87" s="60" t="str">
        <f>+$A$21</f>
        <v/>
      </c>
      <c r="U87" s="60" t="str">
        <f>+$A$22</f>
        <v/>
      </c>
      <c r="W87" s="60" t="str">
        <f>+$A$23</f>
        <v/>
      </c>
      <c r="Y87" s="60" t="str">
        <f>+$A$24</f>
        <v/>
      </c>
      <c r="AA87" s="60" t="str">
        <f>+$A$25</f>
        <v/>
      </c>
      <c r="AC87" s="60" t="str">
        <f>+$A$26</f>
        <v/>
      </c>
      <c r="AE87" s="26"/>
      <c r="AG87" s="4" t="s">
        <v>10</v>
      </c>
      <c r="AH87" s="5" t="s">
        <v>1</v>
      </c>
      <c r="AI87" s="5" t="s">
        <v>0</v>
      </c>
    </row>
    <row r="88" spans="1:35" ht="13.5" x14ac:dyDescent="0.25">
      <c r="A88" s="59" t="str">
        <f>+$A$12</f>
        <v/>
      </c>
      <c r="B88" s="22"/>
      <c r="C88" s="23"/>
      <c r="D88" s="22"/>
      <c r="E88" s="23"/>
      <c r="F88" s="22"/>
      <c r="G88" s="23"/>
      <c r="H88" s="22"/>
      <c r="I88" s="23"/>
      <c r="J88" s="22"/>
      <c r="K88" s="23"/>
      <c r="L88" s="22"/>
      <c r="M88" s="23"/>
      <c r="N88" s="22"/>
      <c r="O88" s="23"/>
      <c r="P88" s="22"/>
      <c r="Q88" s="23"/>
      <c r="R88" s="22"/>
      <c r="S88" s="23"/>
      <c r="T88" s="22"/>
      <c r="U88" s="23"/>
      <c r="V88" s="22"/>
      <c r="W88" s="23"/>
      <c r="X88" s="22"/>
      <c r="Y88" s="23"/>
      <c r="Z88" s="22"/>
      <c r="AA88" s="23"/>
      <c r="AB88" s="22"/>
      <c r="AC88" s="23"/>
      <c r="AE88" s="29" t="str">
        <f t="shared" ref="AE88:AE101" si="6">IF(OR(A88="",AND(A88&lt;&gt;"",A89="")),"",SUM(B88,D88,F88,H88,J88,L88,N88,P88,R88,T88,V88,X88,Z88,AB88))</f>
        <v/>
      </c>
      <c r="AG88" s="6" t="str">
        <f>+$A$12</f>
        <v/>
      </c>
      <c r="AH88" s="6" t="str">
        <f>IF(A88&lt;&gt;"",AE88,"")</f>
        <v/>
      </c>
      <c r="AI88" s="105" t="str">
        <f>IF(AH88="","",IF(AH88&gt;0,ROUND(AH88/LARGE(AH88:AH102,1),3),0))</f>
        <v/>
      </c>
    </row>
    <row r="89" spans="1:35" ht="13.5" x14ac:dyDescent="0.25">
      <c r="A89" s="59" t="str">
        <f>+$A$13</f>
        <v/>
      </c>
      <c r="B89" s="24"/>
      <c r="C89" s="24"/>
      <c r="D89" s="22"/>
      <c r="E89" s="23"/>
      <c r="F89" s="22"/>
      <c r="G89" s="23"/>
      <c r="H89" s="22"/>
      <c r="I89" s="23"/>
      <c r="J89" s="22"/>
      <c r="K89" s="23"/>
      <c r="L89" s="22"/>
      <c r="M89" s="23"/>
      <c r="N89" s="22"/>
      <c r="O89" s="23"/>
      <c r="P89" s="22"/>
      <c r="Q89" s="23"/>
      <c r="R89" s="22"/>
      <c r="S89" s="23"/>
      <c r="T89" s="22"/>
      <c r="U89" s="23"/>
      <c r="V89" s="22"/>
      <c r="W89" s="23"/>
      <c r="X89" s="22"/>
      <c r="Y89" s="23"/>
      <c r="Z89" s="22"/>
      <c r="AA89" s="23"/>
      <c r="AB89" s="22"/>
      <c r="AC89" s="23"/>
      <c r="AE89" s="29" t="str">
        <f t="shared" si="6"/>
        <v/>
      </c>
      <c r="AG89" s="7" t="str">
        <f>+$A$13</f>
        <v/>
      </c>
      <c r="AH89" s="7" t="str">
        <f>IF(A89&lt;&gt;"",IF(AE89&lt;&gt;"",AE89,0)+IF(C103&lt;&gt;"",C103,0),"")</f>
        <v/>
      </c>
      <c r="AI89" s="106" t="str">
        <f>IF(AH89="","",IF(AH89&gt;0,ROUND(AH89/LARGE(AH88:AH102,1),3),0))</f>
        <v/>
      </c>
    </row>
    <row r="90" spans="1:35" ht="13.5" x14ac:dyDescent="0.25">
      <c r="A90" s="59" t="str">
        <f>+$A$14</f>
        <v/>
      </c>
      <c r="B90" s="24"/>
      <c r="C90" s="24"/>
      <c r="D90" s="24"/>
      <c r="E90" s="24"/>
      <c r="F90" s="22"/>
      <c r="G90" s="23"/>
      <c r="H90" s="22"/>
      <c r="I90" s="23"/>
      <c r="J90" s="22"/>
      <c r="K90" s="23"/>
      <c r="L90" s="22"/>
      <c r="M90" s="23"/>
      <c r="N90" s="22"/>
      <c r="O90" s="23"/>
      <c r="P90" s="22"/>
      <c r="Q90" s="23"/>
      <c r="R90" s="22"/>
      <c r="S90" s="23"/>
      <c r="T90" s="22"/>
      <c r="U90" s="23"/>
      <c r="V90" s="22"/>
      <c r="W90" s="23"/>
      <c r="X90" s="22"/>
      <c r="Y90" s="23"/>
      <c r="Z90" s="22"/>
      <c r="AA90" s="23"/>
      <c r="AB90" s="22"/>
      <c r="AC90" s="23"/>
      <c r="AE90" s="29" t="str">
        <f t="shared" si="6"/>
        <v/>
      </c>
      <c r="AG90" s="7" t="str">
        <f>+$A$14</f>
        <v/>
      </c>
      <c r="AH90" s="7" t="str">
        <f>IF(A90&lt;&gt;"",IF(AE90&lt;&gt;"",AE90,0)+IF(E103&lt;&gt;"",E103,0),"")</f>
        <v/>
      </c>
      <c r="AI90" s="106" t="str">
        <f>IF(AH90="","",IF(AH90&gt;0,ROUND(AH90/LARGE(AH88:AH102,1),3),0))</f>
        <v/>
      </c>
    </row>
    <row r="91" spans="1:35" ht="13.5" x14ac:dyDescent="0.25">
      <c r="A91" s="59" t="str">
        <f>+$A$15</f>
        <v/>
      </c>
      <c r="B91" s="24"/>
      <c r="C91" s="24"/>
      <c r="D91" s="24"/>
      <c r="E91" s="24"/>
      <c r="F91" s="24"/>
      <c r="G91" s="24"/>
      <c r="H91" s="22"/>
      <c r="I91" s="23"/>
      <c r="J91" s="22"/>
      <c r="K91" s="23"/>
      <c r="L91" s="22"/>
      <c r="M91" s="23"/>
      <c r="N91" s="22"/>
      <c r="O91" s="23"/>
      <c r="P91" s="22"/>
      <c r="Q91" s="23"/>
      <c r="R91" s="22"/>
      <c r="S91" s="23"/>
      <c r="T91" s="22"/>
      <c r="U91" s="23"/>
      <c r="V91" s="22"/>
      <c r="W91" s="23"/>
      <c r="X91" s="22"/>
      <c r="Y91" s="23"/>
      <c r="Z91" s="22"/>
      <c r="AA91" s="23"/>
      <c r="AB91" s="22"/>
      <c r="AC91" s="23"/>
      <c r="AE91" s="29" t="str">
        <f t="shared" si="6"/>
        <v/>
      </c>
      <c r="AG91" s="7" t="str">
        <f>+$A$15</f>
        <v/>
      </c>
      <c r="AH91" s="7" t="str">
        <f>IF(A91&lt;&gt;"",IF(AE91&lt;&gt;"",AE91,0)+IF(G103&lt;&gt;"",G103,0),"")</f>
        <v/>
      </c>
      <c r="AI91" s="106" t="str">
        <f>IF(AH91="","",IF(AH91&gt;0,ROUND(AH91/LARGE(AH88:AH102,1),3),0))</f>
        <v/>
      </c>
    </row>
    <row r="92" spans="1:35" ht="13.5" x14ac:dyDescent="0.25">
      <c r="A92" s="59" t="str">
        <f>+$A$16</f>
        <v/>
      </c>
      <c r="B92" s="24"/>
      <c r="C92" s="24"/>
      <c r="D92" s="24"/>
      <c r="E92" s="24"/>
      <c r="F92" s="24"/>
      <c r="G92" s="24"/>
      <c r="H92" s="24"/>
      <c r="I92" s="24"/>
      <c r="J92" s="22"/>
      <c r="K92" s="23"/>
      <c r="L92" s="22"/>
      <c r="M92" s="23"/>
      <c r="N92" s="22"/>
      <c r="O92" s="23"/>
      <c r="P92" s="22"/>
      <c r="Q92" s="23"/>
      <c r="R92" s="22"/>
      <c r="S92" s="23"/>
      <c r="T92" s="22"/>
      <c r="U92" s="23"/>
      <c r="V92" s="22"/>
      <c r="W92" s="23"/>
      <c r="X92" s="22"/>
      <c r="Y92" s="23"/>
      <c r="Z92" s="22"/>
      <c r="AA92" s="23"/>
      <c r="AB92" s="22"/>
      <c r="AC92" s="23"/>
      <c r="AE92" s="29" t="str">
        <f t="shared" si="6"/>
        <v/>
      </c>
      <c r="AG92" s="7" t="str">
        <f>+$A$16</f>
        <v/>
      </c>
      <c r="AH92" s="7" t="str">
        <f>IF(A92&lt;&gt;"",IF(AE92&lt;&gt;"",AE92,0)+IF(I103&lt;&gt;"",I103,0),"")</f>
        <v/>
      </c>
      <c r="AI92" s="106" t="str">
        <f>IF(AH92="","",IF(AH92&gt;0,ROUND(AH92/LARGE(AH88:AH102,1),3),0))</f>
        <v/>
      </c>
    </row>
    <row r="93" spans="1:35" ht="13.5" x14ac:dyDescent="0.25">
      <c r="A93" s="59" t="str">
        <f>+$A$17</f>
        <v/>
      </c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2"/>
      <c r="M93" s="23"/>
      <c r="N93" s="22"/>
      <c r="O93" s="23"/>
      <c r="P93" s="22"/>
      <c r="Q93" s="23"/>
      <c r="R93" s="22"/>
      <c r="S93" s="23"/>
      <c r="T93" s="22"/>
      <c r="U93" s="23"/>
      <c r="V93" s="22"/>
      <c r="W93" s="23"/>
      <c r="X93" s="22"/>
      <c r="Y93" s="23"/>
      <c r="Z93" s="22"/>
      <c r="AA93" s="23"/>
      <c r="AB93" s="22"/>
      <c r="AC93" s="23"/>
      <c r="AE93" s="29" t="str">
        <f t="shared" si="6"/>
        <v/>
      </c>
      <c r="AG93" s="7" t="str">
        <f>+$A$17</f>
        <v/>
      </c>
      <c r="AH93" s="7" t="str">
        <f>IF(A93&lt;&gt;"",IF(AE93&lt;&gt;"",AE93,0)+IF(K103&lt;&gt;"",K103,0),"")</f>
        <v/>
      </c>
      <c r="AI93" s="106" t="str">
        <f>IF(AH93="","",IF(AH93&gt;0,ROUND(AH93/LARGE(AH88:AH102,1),3),0))</f>
        <v/>
      </c>
    </row>
    <row r="94" spans="1:35" ht="13.5" x14ac:dyDescent="0.25">
      <c r="A94" s="59" t="str">
        <f>+$A$18</f>
        <v/>
      </c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2"/>
      <c r="O94" s="23"/>
      <c r="P94" s="22"/>
      <c r="Q94" s="23"/>
      <c r="R94" s="22"/>
      <c r="S94" s="23"/>
      <c r="T94" s="22"/>
      <c r="U94" s="23"/>
      <c r="V94" s="22"/>
      <c r="W94" s="23"/>
      <c r="X94" s="22"/>
      <c r="Y94" s="23"/>
      <c r="Z94" s="22"/>
      <c r="AA94" s="23"/>
      <c r="AB94" s="22"/>
      <c r="AC94" s="23"/>
      <c r="AE94" s="29" t="str">
        <f t="shared" si="6"/>
        <v/>
      </c>
      <c r="AG94" s="7" t="str">
        <f>+$A$18</f>
        <v/>
      </c>
      <c r="AH94" s="7" t="str">
        <f>IF(A94&lt;&gt;"",IF(AE94&lt;&gt;"",AE94,0)+IF(M103&lt;&gt;"",M103,0),"")</f>
        <v/>
      </c>
      <c r="AI94" s="106" t="str">
        <f>IF(AH94="","",IF(AH94&gt;0,ROUND(AH94/LARGE(AH88:AH102,1),3),0))</f>
        <v/>
      </c>
    </row>
    <row r="95" spans="1:35" ht="13.5" x14ac:dyDescent="0.25">
      <c r="A95" s="59" t="str">
        <f>+$A$19</f>
        <v/>
      </c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2"/>
      <c r="Q95" s="23"/>
      <c r="R95" s="22"/>
      <c r="S95" s="23"/>
      <c r="T95" s="22"/>
      <c r="U95" s="23"/>
      <c r="V95" s="22"/>
      <c r="W95" s="23"/>
      <c r="X95" s="22"/>
      <c r="Y95" s="23"/>
      <c r="Z95" s="22"/>
      <c r="AA95" s="23"/>
      <c r="AB95" s="22"/>
      <c r="AC95" s="23"/>
      <c r="AE95" s="29" t="str">
        <f t="shared" si="6"/>
        <v/>
      </c>
      <c r="AG95" s="7" t="str">
        <f>+$A$19</f>
        <v/>
      </c>
      <c r="AH95" s="7" t="str">
        <f>IF(A95&lt;&gt;"",IF(AE95&lt;&gt;"",AE95,0)+IF(O103&lt;&gt;"",O103,0),"")</f>
        <v/>
      </c>
      <c r="AI95" s="106" t="str">
        <f>IF(AH95="","",IF(AH95&gt;0,ROUND(AH95/LARGE(AH88:AH102,1),3),0))</f>
        <v/>
      </c>
    </row>
    <row r="96" spans="1:35" ht="13.5" x14ac:dyDescent="0.25">
      <c r="A96" s="59" t="str">
        <f>+$A$20</f>
        <v/>
      </c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2"/>
      <c r="S96" s="23"/>
      <c r="T96" s="22"/>
      <c r="U96" s="23"/>
      <c r="V96" s="22"/>
      <c r="W96" s="23"/>
      <c r="X96" s="22"/>
      <c r="Y96" s="23"/>
      <c r="Z96" s="22"/>
      <c r="AA96" s="23"/>
      <c r="AB96" s="22"/>
      <c r="AC96" s="23"/>
      <c r="AE96" s="29" t="str">
        <f t="shared" si="6"/>
        <v/>
      </c>
      <c r="AG96" s="7" t="str">
        <f>+$A$20</f>
        <v/>
      </c>
      <c r="AH96" s="7" t="str">
        <f>IF(A96&lt;&gt;"",IF(AE96&lt;&gt;"",AE96,0)+IF(Q103&lt;&gt;"",Q103,0),"")</f>
        <v/>
      </c>
      <c r="AI96" s="106" t="str">
        <f>IF(AH96="","",IF(AH96&gt;0,ROUND(AH96/LARGE(AH88:AH102,1),3),0))</f>
        <v/>
      </c>
    </row>
    <row r="97" spans="1:35" ht="13.5" x14ac:dyDescent="0.25">
      <c r="A97" s="59" t="str">
        <f>+$A$21</f>
        <v/>
      </c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2"/>
      <c r="U97" s="23"/>
      <c r="V97" s="22"/>
      <c r="W97" s="23"/>
      <c r="X97" s="22"/>
      <c r="Y97" s="23"/>
      <c r="Z97" s="22"/>
      <c r="AA97" s="23"/>
      <c r="AB97" s="22"/>
      <c r="AC97" s="23"/>
      <c r="AE97" s="29" t="str">
        <f t="shared" si="6"/>
        <v/>
      </c>
      <c r="AG97" s="7" t="str">
        <f>+$A$21</f>
        <v/>
      </c>
      <c r="AH97" s="7" t="str">
        <f>IF(A97&lt;&gt;"",IF(AE97&lt;&gt;"",AE97,0)+IF(S103&lt;&gt;"",S103,0),"")</f>
        <v/>
      </c>
      <c r="AI97" s="106" t="str">
        <f>IF(AH97="","",IF(AH97&gt;0,ROUND(AH97/LARGE(AH88:AH102,1),3),0))</f>
        <v/>
      </c>
    </row>
    <row r="98" spans="1:35" ht="13.5" x14ac:dyDescent="0.25">
      <c r="A98" s="59" t="str">
        <f>+$A$22</f>
        <v/>
      </c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2"/>
      <c r="W98" s="23"/>
      <c r="X98" s="22"/>
      <c r="Y98" s="23"/>
      <c r="Z98" s="22"/>
      <c r="AA98" s="23"/>
      <c r="AB98" s="22"/>
      <c r="AC98" s="23"/>
      <c r="AE98" s="29" t="str">
        <f t="shared" si="6"/>
        <v/>
      </c>
      <c r="AG98" s="7" t="str">
        <f>+$A$22</f>
        <v/>
      </c>
      <c r="AH98" s="7" t="str">
        <f>IF(A98&lt;&gt;"",IF(AE98&lt;&gt;"",AE98,0)+IF(U103&lt;&gt;"",U103,0),"")</f>
        <v/>
      </c>
      <c r="AI98" s="106" t="str">
        <f>IF(AH98="","",IF(AH98&gt;0,ROUND(AH98/LARGE(AH88:AH102,1),3),0))</f>
        <v/>
      </c>
    </row>
    <row r="99" spans="1:35" ht="13.5" x14ac:dyDescent="0.25">
      <c r="A99" s="59" t="str">
        <f>+$A$23</f>
        <v/>
      </c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2"/>
      <c r="Y99" s="23"/>
      <c r="Z99" s="22"/>
      <c r="AA99" s="23"/>
      <c r="AB99" s="22"/>
      <c r="AC99" s="23"/>
      <c r="AE99" s="29" t="str">
        <f t="shared" si="6"/>
        <v/>
      </c>
      <c r="AG99" s="7" t="str">
        <f>+$A$23</f>
        <v/>
      </c>
      <c r="AH99" s="7" t="str">
        <f>IF(A99&lt;&gt;"",IF(AE99&lt;&gt;"",AE99,0)+IF(W103&lt;&gt;"",W103,0),"")</f>
        <v/>
      </c>
      <c r="AI99" s="106" t="str">
        <f>IF(AH99="","",IF(AH99&gt;0,ROUND(AH99/LARGE(AH88:AH102,1),3),0))</f>
        <v/>
      </c>
    </row>
    <row r="100" spans="1:35" ht="13.5" x14ac:dyDescent="0.25">
      <c r="A100" s="59" t="str">
        <f>+$A$24</f>
        <v/>
      </c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2"/>
      <c r="AA100" s="23"/>
      <c r="AB100" s="22"/>
      <c r="AC100" s="23"/>
      <c r="AE100" s="29" t="str">
        <f t="shared" si="6"/>
        <v/>
      </c>
      <c r="AG100" s="7" t="str">
        <f>+$A$24</f>
        <v/>
      </c>
      <c r="AH100" s="7" t="str">
        <f>IF(A100&lt;&gt;"",IF(AE100&lt;&gt;"",AE100,0)+IF(Y103&lt;&gt;"",Y103,0),"")</f>
        <v/>
      </c>
      <c r="AI100" s="106" t="str">
        <f>IF(AH100="","",IF(AH100&gt;0,ROUND(AH100/LARGE(AH88:AH102,1),3),0))</f>
        <v/>
      </c>
    </row>
    <row r="101" spans="1:35" ht="13.5" x14ac:dyDescent="0.25">
      <c r="A101" s="59" t="str">
        <f>+$A$25</f>
        <v/>
      </c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2"/>
      <c r="AC101" s="23"/>
      <c r="AE101" s="29" t="str">
        <f t="shared" si="6"/>
        <v/>
      </c>
      <c r="AG101" s="7" t="str">
        <f>+$A$25</f>
        <v/>
      </c>
      <c r="AH101" s="7" t="str">
        <f>IF(A101&lt;&gt;"",IF(AE101&lt;&gt;"",AE101,0)+IF(AA103&lt;&gt;"",AA103,0),"")</f>
        <v/>
      </c>
      <c r="AI101" s="106" t="str">
        <f>IF(AH101="","",IF(AH101&gt;0,ROUND(AH101/LARGE(AH88:AH102,1),3),0))</f>
        <v/>
      </c>
    </row>
    <row r="102" spans="1:35" x14ac:dyDescent="0.2">
      <c r="A102" s="59" t="str">
        <f>+$A$26</f>
        <v/>
      </c>
      <c r="C102" s="3"/>
      <c r="AE102" s="26"/>
      <c r="AG102" s="40" t="str">
        <f>+$A$26</f>
        <v/>
      </c>
      <c r="AH102" s="40" t="str">
        <f>IF(A102&lt;&gt;"",IF(AE102&lt;&gt;"",AE102,0)+IF(AC103&lt;&gt;"",AC103,0),"")</f>
        <v/>
      </c>
      <c r="AI102" s="107" t="str">
        <f>IF(AH102="","",IF(AH102&gt;0,ROUND(AH102/LARGE(AH88:AH102,1),3),0))</f>
        <v/>
      </c>
    </row>
    <row r="103" spans="1:35" s="26" customFormat="1" x14ac:dyDescent="0.2">
      <c r="C103" s="27" t="str">
        <f>IF(C87="","",SUM(C88:C101))</f>
        <v/>
      </c>
      <c r="E103" s="27" t="str">
        <f>IF(E87="","",SUM(E88:E101))</f>
        <v/>
      </c>
      <c r="G103" s="27" t="str">
        <f>IF(G87="","",SUM(G88:G101))</f>
        <v/>
      </c>
      <c r="I103" s="27" t="str">
        <f>IF(I87="","",SUM(I88:I101))</f>
        <v/>
      </c>
      <c r="K103" s="27" t="str">
        <f>IF(K87="","",SUM(K88:K101))</f>
        <v/>
      </c>
      <c r="M103" s="27" t="str">
        <f>IF(M87="","",SUM(M88:M101))</f>
        <v/>
      </c>
      <c r="O103" s="27" t="str">
        <f>IF(O87="","",SUM(O88:O101))</f>
        <v/>
      </c>
      <c r="Q103" s="27" t="str">
        <f>IF(Q87="","",SUM(Q88:Q101))</f>
        <v/>
      </c>
      <c r="S103" s="27" t="str">
        <f>IF(S87="","",SUM(S88:S101))</f>
        <v/>
      </c>
      <c r="U103" s="27" t="str">
        <f>IF(U87="","",SUM(U88:U101))</f>
        <v/>
      </c>
      <c r="W103" s="27" t="str">
        <f>IF(W87="","",SUM(W88:W101))</f>
        <v/>
      </c>
      <c r="X103" s="27"/>
      <c r="Y103" s="27" t="str">
        <f>IF(Y87="","",SUM(Y88:Y101))</f>
        <v/>
      </c>
      <c r="AA103" s="27" t="str">
        <f>IF(AA87="","",SUM(AA88:AA101))</f>
        <v/>
      </c>
      <c r="AC103" s="27" t="str">
        <f>IF(AC87="","",SUM(AC88:AC101))</f>
        <v/>
      </c>
      <c r="AG103" s="41"/>
      <c r="AH103" s="93"/>
      <c r="AI103" s="41"/>
    </row>
    <row r="104" spans="1:35" ht="24" customHeight="1" x14ac:dyDescent="0.2">
      <c r="AC104" s="8" t="str">
        <f>"Firma ("&amp;Anagrafica!B92&amp;")"</f>
        <v>Firma ()</v>
      </c>
      <c r="AE104" s="88"/>
      <c r="AF104" s="88"/>
      <c r="AG104" s="89"/>
      <c r="AH104" s="88"/>
      <c r="AI104" s="88"/>
    </row>
    <row r="105" spans="1:35" ht="18.75" x14ac:dyDescent="0.3">
      <c r="A105" s="19" t="str">
        <f>IF(Anagrafica!A93&lt;&gt;"",Anagrafica!A93&amp;" - "&amp;Anagrafica!B93,"")</f>
        <v/>
      </c>
      <c r="B105" s="20"/>
      <c r="D105" s="1"/>
    </row>
    <row r="106" spans="1:35" s="5" customFormat="1" ht="13.5" customHeight="1" x14ac:dyDescent="0.2">
      <c r="A106" s="4" t="s">
        <v>10</v>
      </c>
      <c r="C106" s="60" t="str">
        <f>$A$13</f>
        <v/>
      </c>
      <c r="E106" s="60" t="str">
        <f>+$A$14</f>
        <v/>
      </c>
      <c r="G106" s="60" t="str">
        <f>+$A$15</f>
        <v/>
      </c>
      <c r="I106" s="60" t="str">
        <f>+$A$16</f>
        <v/>
      </c>
      <c r="K106" s="60" t="str">
        <f>+$A$17</f>
        <v/>
      </c>
      <c r="M106" s="60" t="str">
        <f>+$A$18</f>
        <v/>
      </c>
      <c r="O106" s="60" t="str">
        <f>+$A$19</f>
        <v/>
      </c>
      <c r="Q106" s="60" t="str">
        <f>+$A$20</f>
        <v/>
      </c>
      <c r="S106" s="60" t="str">
        <f>+$A$21</f>
        <v/>
      </c>
      <c r="U106" s="60" t="str">
        <f>+$A$22</f>
        <v/>
      </c>
      <c r="W106" s="60" t="str">
        <f>+$A$23</f>
        <v/>
      </c>
      <c r="Y106" s="60" t="str">
        <f>+$A$24</f>
        <v/>
      </c>
      <c r="AA106" s="60" t="str">
        <f>+$A$25</f>
        <v/>
      </c>
      <c r="AC106" s="60" t="str">
        <f>+$A$26</f>
        <v/>
      </c>
      <c r="AE106" s="26"/>
      <c r="AG106" s="4" t="s">
        <v>10</v>
      </c>
      <c r="AH106" s="5" t="s">
        <v>1</v>
      </c>
      <c r="AI106" s="5" t="s">
        <v>0</v>
      </c>
    </row>
    <row r="107" spans="1:35" ht="13.5" x14ac:dyDescent="0.25">
      <c r="A107" s="59" t="str">
        <f>+$A$12</f>
        <v/>
      </c>
      <c r="B107" s="22"/>
      <c r="C107" s="23"/>
      <c r="D107" s="22"/>
      <c r="E107" s="23"/>
      <c r="F107" s="22"/>
      <c r="G107" s="23"/>
      <c r="H107" s="22"/>
      <c r="I107" s="23"/>
      <c r="J107" s="22"/>
      <c r="K107" s="23"/>
      <c r="L107" s="22"/>
      <c r="M107" s="23"/>
      <c r="N107" s="22"/>
      <c r="O107" s="23"/>
      <c r="P107" s="22"/>
      <c r="Q107" s="23"/>
      <c r="R107" s="22"/>
      <c r="S107" s="23"/>
      <c r="T107" s="22"/>
      <c r="U107" s="23"/>
      <c r="V107" s="22"/>
      <c r="W107" s="23"/>
      <c r="X107" s="22"/>
      <c r="Y107" s="23"/>
      <c r="Z107" s="22"/>
      <c r="AA107" s="23"/>
      <c r="AB107" s="22"/>
      <c r="AC107" s="23"/>
      <c r="AE107" s="29" t="str">
        <f t="shared" ref="AE107:AE120" si="7">IF(OR(A107="",AND(A107&lt;&gt;"",A108="")),"",SUM(B107,D107,F107,H107,J107,L107,N107,P107,R107,T107,V107,X107,Z107,AB107))</f>
        <v/>
      </c>
      <c r="AG107" s="6" t="str">
        <f>+$A$12</f>
        <v/>
      </c>
      <c r="AH107" s="6" t="str">
        <f>IF(A107&lt;&gt;"",AE107,"")</f>
        <v/>
      </c>
      <c r="AI107" s="105" t="str">
        <f>IF(AH107="","",IF(AH107&gt;0,ROUND(AH107/LARGE(AH107:AH121,1),3),0))</f>
        <v/>
      </c>
    </row>
    <row r="108" spans="1:35" ht="13.5" x14ac:dyDescent="0.25">
      <c r="A108" s="59" t="str">
        <f>+$A$13</f>
        <v/>
      </c>
      <c r="B108" s="24"/>
      <c r="C108" s="24"/>
      <c r="D108" s="22"/>
      <c r="E108" s="23"/>
      <c r="F108" s="22"/>
      <c r="G108" s="23"/>
      <c r="H108" s="22"/>
      <c r="I108" s="23"/>
      <c r="J108" s="22"/>
      <c r="K108" s="23"/>
      <c r="L108" s="22"/>
      <c r="M108" s="23"/>
      <c r="N108" s="22"/>
      <c r="O108" s="23"/>
      <c r="P108" s="22"/>
      <c r="Q108" s="23"/>
      <c r="R108" s="22"/>
      <c r="S108" s="23"/>
      <c r="T108" s="22"/>
      <c r="U108" s="23"/>
      <c r="V108" s="22"/>
      <c r="W108" s="23"/>
      <c r="X108" s="22"/>
      <c r="Y108" s="23"/>
      <c r="Z108" s="22"/>
      <c r="AA108" s="23"/>
      <c r="AB108" s="22"/>
      <c r="AC108" s="23"/>
      <c r="AE108" s="29" t="str">
        <f t="shared" si="7"/>
        <v/>
      </c>
      <c r="AG108" s="7" t="str">
        <f>+$A$13</f>
        <v/>
      </c>
      <c r="AH108" s="7" t="str">
        <f>IF(A108&lt;&gt;"",IF(AE108&lt;&gt;"",AE108,0)+IF(C122&lt;&gt;"",C122,0),"")</f>
        <v/>
      </c>
      <c r="AI108" s="106" t="str">
        <f>IF(AH108="","",IF(AH108&gt;0,ROUND(AH108/LARGE(AH107:AH121,1),3),0))</f>
        <v/>
      </c>
    </row>
    <row r="109" spans="1:35" ht="13.5" x14ac:dyDescent="0.25">
      <c r="A109" s="59" t="str">
        <f>+$A$14</f>
        <v/>
      </c>
      <c r="B109" s="24"/>
      <c r="C109" s="24"/>
      <c r="D109" s="24"/>
      <c r="E109" s="24"/>
      <c r="F109" s="22"/>
      <c r="G109" s="23"/>
      <c r="H109" s="22"/>
      <c r="I109" s="23"/>
      <c r="J109" s="22"/>
      <c r="K109" s="23"/>
      <c r="L109" s="22"/>
      <c r="M109" s="23"/>
      <c r="N109" s="22"/>
      <c r="O109" s="23"/>
      <c r="P109" s="22"/>
      <c r="Q109" s="23"/>
      <c r="R109" s="22"/>
      <c r="S109" s="23"/>
      <c r="T109" s="22"/>
      <c r="U109" s="23"/>
      <c r="V109" s="22"/>
      <c r="W109" s="23"/>
      <c r="X109" s="22"/>
      <c r="Y109" s="23"/>
      <c r="Z109" s="22"/>
      <c r="AA109" s="23"/>
      <c r="AB109" s="22"/>
      <c r="AC109" s="23"/>
      <c r="AE109" s="29" t="str">
        <f t="shared" si="7"/>
        <v/>
      </c>
      <c r="AG109" s="7" t="str">
        <f>+$A$14</f>
        <v/>
      </c>
      <c r="AH109" s="7" t="str">
        <f>IF(A109&lt;&gt;"",IF(AE109&lt;&gt;"",AE109,0)+IF(E122&lt;&gt;"",E122,0),"")</f>
        <v/>
      </c>
      <c r="AI109" s="106" t="str">
        <f>IF(AH109="","",IF(AH109&gt;0,ROUND(AH109/LARGE(AH107:AH121,1),3),0))</f>
        <v/>
      </c>
    </row>
    <row r="110" spans="1:35" ht="13.5" x14ac:dyDescent="0.25">
      <c r="A110" s="59" t="str">
        <f>+$A$15</f>
        <v/>
      </c>
      <c r="B110" s="24"/>
      <c r="C110" s="24"/>
      <c r="D110" s="24"/>
      <c r="E110" s="24"/>
      <c r="F110" s="24"/>
      <c r="G110" s="24"/>
      <c r="H110" s="22"/>
      <c r="I110" s="23"/>
      <c r="J110" s="22"/>
      <c r="K110" s="23"/>
      <c r="L110" s="22"/>
      <c r="M110" s="23"/>
      <c r="N110" s="22"/>
      <c r="O110" s="23"/>
      <c r="P110" s="22"/>
      <c r="Q110" s="23"/>
      <c r="R110" s="22"/>
      <c r="S110" s="23"/>
      <c r="T110" s="22"/>
      <c r="U110" s="23"/>
      <c r="V110" s="22"/>
      <c r="W110" s="23"/>
      <c r="X110" s="22"/>
      <c r="Y110" s="23"/>
      <c r="Z110" s="22"/>
      <c r="AA110" s="23"/>
      <c r="AB110" s="22"/>
      <c r="AC110" s="23"/>
      <c r="AE110" s="29" t="str">
        <f t="shared" si="7"/>
        <v/>
      </c>
      <c r="AG110" s="7" t="str">
        <f>+$A$15</f>
        <v/>
      </c>
      <c r="AH110" s="7" t="str">
        <f>IF(A110&lt;&gt;"",IF(AE110&lt;&gt;"",AE110,0)+IF(G122&lt;&gt;"",G122,0),"")</f>
        <v/>
      </c>
      <c r="AI110" s="106" t="str">
        <f>IF(AH110="","",IF(AH110&gt;0,ROUND(AH110/LARGE(AH107:AH121,1),3),0))</f>
        <v/>
      </c>
    </row>
    <row r="111" spans="1:35" ht="13.5" x14ac:dyDescent="0.25">
      <c r="A111" s="59" t="str">
        <f>+$A$16</f>
        <v/>
      </c>
      <c r="B111" s="24"/>
      <c r="C111" s="24"/>
      <c r="D111" s="24"/>
      <c r="E111" s="24"/>
      <c r="F111" s="24"/>
      <c r="G111" s="24"/>
      <c r="H111" s="24"/>
      <c r="I111" s="24"/>
      <c r="J111" s="22"/>
      <c r="K111" s="23"/>
      <c r="L111" s="22"/>
      <c r="M111" s="23"/>
      <c r="N111" s="22"/>
      <c r="O111" s="23"/>
      <c r="P111" s="22"/>
      <c r="Q111" s="23"/>
      <c r="R111" s="22"/>
      <c r="S111" s="23"/>
      <c r="T111" s="22"/>
      <c r="U111" s="23"/>
      <c r="V111" s="22"/>
      <c r="W111" s="23"/>
      <c r="X111" s="22"/>
      <c r="Y111" s="23"/>
      <c r="Z111" s="22"/>
      <c r="AA111" s="23"/>
      <c r="AB111" s="22"/>
      <c r="AC111" s="23"/>
      <c r="AE111" s="29" t="str">
        <f t="shared" si="7"/>
        <v/>
      </c>
      <c r="AG111" s="7" t="str">
        <f>+$A$16</f>
        <v/>
      </c>
      <c r="AH111" s="7" t="str">
        <f>IF(A111&lt;&gt;"",IF(AE111&lt;&gt;"",AE111,0)+IF(I122&lt;&gt;"",I122,0),"")</f>
        <v/>
      </c>
      <c r="AI111" s="106" t="str">
        <f>IF(AH111="","",IF(AH111&gt;0,ROUND(AH111/LARGE(AH107:AH121,1),3),0))</f>
        <v/>
      </c>
    </row>
    <row r="112" spans="1:35" ht="13.5" x14ac:dyDescent="0.25">
      <c r="A112" s="59" t="str">
        <f>+$A$17</f>
        <v/>
      </c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2"/>
      <c r="M112" s="23"/>
      <c r="N112" s="22"/>
      <c r="O112" s="23"/>
      <c r="P112" s="22"/>
      <c r="Q112" s="23"/>
      <c r="R112" s="22"/>
      <c r="S112" s="23"/>
      <c r="T112" s="22"/>
      <c r="U112" s="23"/>
      <c r="V112" s="22"/>
      <c r="W112" s="23"/>
      <c r="X112" s="22"/>
      <c r="Y112" s="23"/>
      <c r="Z112" s="22"/>
      <c r="AA112" s="23"/>
      <c r="AB112" s="22"/>
      <c r="AC112" s="23"/>
      <c r="AE112" s="29" t="str">
        <f t="shared" si="7"/>
        <v/>
      </c>
      <c r="AG112" s="7" t="str">
        <f>+$A$17</f>
        <v/>
      </c>
      <c r="AH112" s="7" t="str">
        <f>IF(A112&lt;&gt;"",IF(AE112&lt;&gt;"",AE112,0)+IF(K122&lt;&gt;"",K122,0),"")</f>
        <v/>
      </c>
      <c r="AI112" s="106" t="str">
        <f>IF(AH112="","",IF(AH112&gt;0,ROUND(AH112/LARGE(AH107:AH121,1),3),0))</f>
        <v/>
      </c>
    </row>
    <row r="113" spans="1:35" ht="13.5" x14ac:dyDescent="0.25">
      <c r="A113" s="59" t="str">
        <f>+$A$18</f>
        <v/>
      </c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2"/>
      <c r="O113" s="23"/>
      <c r="P113" s="22"/>
      <c r="Q113" s="23"/>
      <c r="R113" s="22"/>
      <c r="S113" s="23"/>
      <c r="T113" s="22"/>
      <c r="U113" s="23"/>
      <c r="V113" s="22"/>
      <c r="W113" s="23"/>
      <c r="X113" s="22"/>
      <c r="Y113" s="23"/>
      <c r="Z113" s="22"/>
      <c r="AA113" s="23"/>
      <c r="AB113" s="22"/>
      <c r="AC113" s="23"/>
      <c r="AE113" s="29" t="str">
        <f t="shared" si="7"/>
        <v/>
      </c>
      <c r="AG113" s="7" t="str">
        <f>+$A$18</f>
        <v/>
      </c>
      <c r="AH113" s="7" t="str">
        <f>IF(A113&lt;&gt;"",IF(AE113&lt;&gt;"",AE113,0)+IF(M122&lt;&gt;"",M122,0),"")</f>
        <v/>
      </c>
      <c r="AI113" s="106" t="str">
        <f>IF(AH113="","",IF(AH113&gt;0,ROUND(AH113/LARGE(AH107:AH121,1),3),0))</f>
        <v/>
      </c>
    </row>
    <row r="114" spans="1:35" ht="13.5" x14ac:dyDescent="0.25">
      <c r="A114" s="59" t="str">
        <f>+$A$19</f>
        <v/>
      </c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2"/>
      <c r="Q114" s="23"/>
      <c r="R114" s="22"/>
      <c r="S114" s="23"/>
      <c r="T114" s="22"/>
      <c r="U114" s="23"/>
      <c r="V114" s="22"/>
      <c r="W114" s="23"/>
      <c r="X114" s="22"/>
      <c r="Y114" s="23"/>
      <c r="Z114" s="22"/>
      <c r="AA114" s="23"/>
      <c r="AB114" s="22"/>
      <c r="AC114" s="23"/>
      <c r="AE114" s="29" t="str">
        <f t="shared" si="7"/>
        <v/>
      </c>
      <c r="AG114" s="7" t="str">
        <f>+$A$19</f>
        <v/>
      </c>
      <c r="AH114" s="7" t="str">
        <f>IF(A114&lt;&gt;"",IF(AE114&lt;&gt;"",AE114,0)+IF(O122&lt;&gt;"",O122,0),"")</f>
        <v/>
      </c>
      <c r="AI114" s="106" t="str">
        <f>IF(AH114="","",IF(AH114&gt;0,ROUND(AH114/LARGE(AH107:AH121,1),3),0))</f>
        <v/>
      </c>
    </row>
    <row r="115" spans="1:35" ht="13.5" x14ac:dyDescent="0.25">
      <c r="A115" s="59" t="str">
        <f>+$A$20</f>
        <v/>
      </c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79"/>
      <c r="P115" s="24"/>
      <c r="Q115" s="24"/>
      <c r="R115" s="22"/>
      <c r="S115" s="23"/>
      <c r="T115" s="22"/>
      <c r="U115" s="23"/>
      <c r="V115" s="22"/>
      <c r="W115" s="23"/>
      <c r="X115" s="22"/>
      <c r="Y115" s="23"/>
      <c r="Z115" s="22"/>
      <c r="AA115" s="23"/>
      <c r="AB115" s="22"/>
      <c r="AC115" s="23"/>
      <c r="AE115" s="29" t="str">
        <f t="shared" si="7"/>
        <v/>
      </c>
      <c r="AG115" s="7" t="str">
        <f>+$A$20</f>
        <v/>
      </c>
      <c r="AH115" s="7" t="str">
        <f>IF(A115&lt;&gt;"",IF(AE115&lt;&gt;"",AE115,0)+IF(Q122&lt;&gt;"",Q122,0),"")</f>
        <v/>
      </c>
      <c r="AI115" s="106" t="str">
        <f>IF(AH115="","",IF(AH115&gt;0,ROUND(AH115/LARGE(AH107:AH121,1),3),0))</f>
        <v/>
      </c>
    </row>
    <row r="116" spans="1:35" ht="13.5" x14ac:dyDescent="0.25">
      <c r="A116" s="59" t="str">
        <f>+$A$21</f>
        <v/>
      </c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2"/>
      <c r="U116" s="23"/>
      <c r="V116" s="22"/>
      <c r="W116" s="23"/>
      <c r="X116" s="22"/>
      <c r="Y116" s="23"/>
      <c r="Z116" s="22"/>
      <c r="AA116" s="23"/>
      <c r="AB116" s="22"/>
      <c r="AC116" s="23"/>
      <c r="AE116" s="29" t="str">
        <f t="shared" si="7"/>
        <v/>
      </c>
      <c r="AG116" s="7" t="str">
        <f>+$A$21</f>
        <v/>
      </c>
      <c r="AH116" s="7" t="str">
        <f>IF(A116&lt;&gt;"",IF(AE116&lt;&gt;"",AE116,0)+IF(S122&lt;&gt;"",S122,0),"")</f>
        <v/>
      </c>
      <c r="AI116" s="106" t="str">
        <f>IF(AH116="","",IF(AH116&gt;0,ROUND(AH116/LARGE(AH107:AH121,1),3),0))</f>
        <v/>
      </c>
    </row>
    <row r="117" spans="1:35" ht="13.5" x14ac:dyDescent="0.25">
      <c r="A117" s="59" t="str">
        <f>+$A$22</f>
        <v/>
      </c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2"/>
      <c r="W117" s="23"/>
      <c r="X117" s="22"/>
      <c r="Y117" s="23"/>
      <c r="Z117" s="22"/>
      <c r="AA117" s="23"/>
      <c r="AB117" s="22"/>
      <c r="AC117" s="23"/>
      <c r="AE117" s="29" t="str">
        <f t="shared" si="7"/>
        <v/>
      </c>
      <c r="AG117" s="7" t="str">
        <f>+$A$22</f>
        <v/>
      </c>
      <c r="AH117" s="7" t="str">
        <f>IF(A117&lt;&gt;"",IF(AE117&lt;&gt;"",AE117,0)+IF(U122&lt;&gt;"",U122,0),"")</f>
        <v/>
      </c>
      <c r="AI117" s="106" t="str">
        <f>IF(AH117="","",IF(AH117&gt;0,ROUND(AH117/LARGE(AH107:AH121,1),3),0))</f>
        <v/>
      </c>
    </row>
    <row r="118" spans="1:35" ht="13.5" x14ac:dyDescent="0.25">
      <c r="A118" s="59" t="str">
        <f>+$A$23</f>
        <v/>
      </c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2"/>
      <c r="Y118" s="23"/>
      <c r="Z118" s="22"/>
      <c r="AA118" s="23"/>
      <c r="AB118" s="22"/>
      <c r="AC118" s="23"/>
      <c r="AE118" s="29" t="str">
        <f t="shared" si="7"/>
        <v/>
      </c>
      <c r="AG118" s="7" t="str">
        <f>+$A$23</f>
        <v/>
      </c>
      <c r="AH118" s="7" t="str">
        <f>IF(A118&lt;&gt;"",IF(AE118&lt;&gt;"",AE118,0)+IF(W122&lt;&gt;"",W122,0),"")</f>
        <v/>
      </c>
      <c r="AI118" s="106" t="str">
        <f>IF(AH118="","",IF(AH118&gt;0,ROUND(AH118/LARGE(AH107:AH121,1),3),0))</f>
        <v/>
      </c>
    </row>
    <row r="119" spans="1:35" ht="13.5" x14ac:dyDescent="0.25">
      <c r="A119" s="59" t="str">
        <f>+$A$24</f>
        <v/>
      </c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2"/>
      <c r="AA119" s="23"/>
      <c r="AB119" s="22"/>
      <c r="AC119" s="23"/>
      <c r="AE119" s="29" t="str">
        <f t="shared" si="7"/>
        <v/>
      </c>
      <c r="AG119" s="7" t="str">
        <f>+$A$24</f>
        <v/>
      </c>
      <c r="AH119" s="7" t="str">
        <f>IF(A119&lt;&gt;"",IF(AE119&lt;&gt;"",AE119,0)+IF(Y122&lt;&gt;"",Y122,0),"")</f>
        <v/>
      </c>
      <c r="AI119" s="106" t="str">
        <f>IF(AH119="","",IF(AH119&gt;0,ROUND(AH119/LARGE(AH107:AH121,1),3),0))</f>
        <v/>
      </c>
    </row>
    <row r="120" spans="1:35" ht="13.5" x14ac:dyDescent="0.25">
      <c r="A120" s="59" t="str">
        <f>+$A$25</f>
        <v/>
      </c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2"/>
      <c r="AC120" s="23"/>
      <c r="AE120" s="29" t="str">
        <f t="shared" si="7"/>
        <v/>
      </c>
      <c r="AG120" s="7" t="str">
        <f>+$A$25</f>
        <v/>
      </c>
      <c r="AH120" s="7" t="str">
        <f>IF(A120&lt;&gt;"",IF(AE120&lt;&gt;"",AE120,0)+IF(AA122&lt;&gt;"",AA122,0),"")</f>
        <v/>
      </c>
      <c r="AI120" s="106" t="str">
        <f>IF(AH120="","",IF(AH120&gt;0,ROUND(AH120/LARGE(AH107:AH121,1),3),0))</f>
        <v/>
      </c>
    </row>
    <row r="121" spans="1:35" x14ac:dyDescent="0.2">
      <c r="A121" s="59" t="str">
        <f>+$A$26</f>
        <v/>
      </c>
      <c r="C121" s="3"/>
      <c r="AE121" s="26"/>
      <c r="AG121" s="40" t="str">
        <f>+$A$26</f>
        <v/>
      </c>
      <c r="AH121" s="40" t="str">
        <f>IF(A121&lt;&gt;"",IF(AE121&lt;&gt;"",AE121,0)+IF(AC122&lt;&gt;"",AC122,0),"")</f>
        <v/>
      </c>
      <c r="AI121" s="107" t="str">
        <f>IF(AH121="","",IF(AH121&gt;0,ROUND(AH121/LARGE(AH107:AH121,1),3),0))</f>
        <v/>
      </c>
    </row>
    <row r="122" spans="1:35" s="26" customFormat="1" x14ac:dyDescent="0.2">
      <c r="C122" s="27" t="str">
        <f>IF(C106="","",SUM(C107:C120))</f>
        <v/>
      </c>
      <c r="E122" s="27" t="str">
        <f>IF(E106="","",SUM(E107:E120))</f>
        <v/>
      </c>
      <c r="G122" s="27" t="str">
        <f>IF(G106="","",SUM(G107:G120))</f>
        <v/>
      </c>
      <c r="I122" s="27" t="str">
        <f>IF(I106="","",SUM(I107:I120))</f>
        <v/>
      </c>
      <c r="K122" s="27" t="str">
        <f>IF(K106="","",SUM(K107:K120))</f>
        <v/>
      </c>
      <c r="M122" s="27" t="str">
        <f>IF(M106="","",SUM(M107:M120))</f>
        <v/>
      </c>
      <c r="O122" s="27" t="str">
        <f>IF(O106="","",SUM(O107:O120))</f>
        <v/>
      </c>
      <c r="Q122" s="27" t="str">
        <f>IF(Q106="","",SUM(Q107:Q120))</f>
        <v/>
      </c>
      <c r="S122" s="27" t="str">
        <f>IF(S106="","",SUM(S107:S120))</f>
        <v/>
      </c>
      <c r="U122" s="27" t="str">
        <f>IF(U106="","",SUM(U107:U120))</f>
        <v/>
      </c>
      <c r="W122" s="27" t="str">
        <f>IF(W106="","",SUM(W107:W120))</f>
        <v/>
      </c>
      <c r="X122" s="27"/>
      <c r="Y122" s="27" t="str">
        <f>IF(Y106="","",SUM(Y107:Y120))</f>
        <v/>
      </c>
      <c r="AA122" s="27" t="str">
        <f>IF(AA106="","",SUM(AA107:AA120))</f>
        <v/>
      </c>
      <c r="AC122" s="27" t="str">
        <f>IF(AC106="","",SUM(AC107:AC120))</f>
        <v/>
      </c>
      <c r="AG122" s="41"/>
      <c r="AH122" s="93"/>
      <c r="AI122" s="41"/>
    </row>
    <row r="123" spans="1:35" ht="24" customHeight="1" x14ac:dyDescent="0.2">
      <c r="AC123" s="8" t="str">
        <f>"Firma ("&amp;Anagrafica!B93&amp;")"</f>
        <v>Firma ()</v>
      </c>
      <c r="AE123" s="88"/>
      <c r="AF123" s="88"/>
      <c r="AG123" s="89"/>
      <c r="AH123" s="88"/>
      <c r="AI123" s="88"/>
    </row>
  </sheetData>
  <mergeCells count="70">
    <mergeCell ref="AB24:AE24"/>
    <mergeCell ref="AB25:AE25"/>
    <mergeCell ref="AB26:AE26"/>
    <mergeCell ref="AB20:AE20"/>
    <mergeCell ref="AB21:AE21"/>
    <mergeCell ref="AB22:AE22"/>
    <mergeCell ref="AB23:AE23"/>
    <mergeCell ref="X13:AA13"/>
    <mergeCell ref="AB18:AE18"/>
    <mergeCell ref="AB19:AE19"/>
    <mergeCell ref="AB12:AE12"/>
    <mergeCell ref="AB13:AE13"/>
    <mergeCell ref="AB14:AE14"/>
    <mergeCell ref="AB15:AE15"/>
    <mergeCell ref="X19:AA19"/>
    <mergeCell ref="X14:AA14"/>
    <mergeCell ref="X15:AA15"/>
    <mergeCell ref="X16:AA16"/>
    <mergeCell ref="X17:AA17"/>
    <mergeCell ref="X18:AA18"/>
    <mergeCell ref="A1:AG1"/>
    <mergeCell ref="T17:W17"/>
    <mergeCell ref="T22:W22"/>
    <mergeCell ref="T18:W18"/>
    <mergeCell ref="T19:W19"/>
    <mergeCell ref="T20:W20"/>
    <mergeCell ref="A5:AI5"/>
    <mergeCell ref="A8:AG8"/>
    <mergeCell ref="A9:AG9"/>
    <mergeCell ref="A11:S11"/>
    <mergeCell ref="AB11:AE11"/>
    <mergeCell ref="X11:AA11"/>
    <mergeCell ref="AB16:AE16"/>
    <mergeCell ref="AB17:AE17"/>
    <mergeCell ref="T11:W11"/>
    <mergeCell ref="X12:AA12"/>
    <mergeCell ref="B12:S12"/>
    <mergeCell ref="B13:S13"/>
    <mergeCell ref="B14:S14"/>
    <mergeCell ref="T21:W21"/>
    <mergeCell ref="T15:W15"/>
    <mergeCell ref="T16:W16"/>
    <mergeCell ref="B15:S15"/>
    <mergeCell ref="B21:S21"/>
    <mergeCell ref="T12:W12"/>
    <mergeCell ref="T13:W13"/>
    <mergeCell ref="T14:W14"/>
    <mergeCell ref="T27:W27"/>
    <mergeCell ref="B16:S16"/>
    <mergeCell ref="B17:S17"/>
    <mergeCell ref="B18:S18"/>
    <mergeCell ref="B19:S19"/>
    <mergeCell ref="B20:S20"/>
    <mergeCell ref="P27:S27"/>
    <mergeCell ref="B26:S26"/>
    <mergeCell ref="T26:W26"/>
    <mergeCell ref="B24:S24"/>
    <mergeCell ref="B25:S25"/>
    <mergeCell ref="T23:W23"/>
    <mergeCell ref="T24:W24"/>
    <mergeCell ref="T25:W25"/>
    <mergeCell ref="B22:S22"/>
    <mergeCell ref="B23:S23"/>
    <mergeCell ref="X24:AA24"/>
    <mergeCell ref="X25:AA25"/>
    <mergeCell ref="X26:AA26"/>
    <mergeCell ref="X20:AA20"/>
    <mergeCell ref="X21:AA21"/>
    <mergeCell ref="X22:AA22"/>
    <mergeCell ref="X23:AA23"/>
  </mergeCells>
  <phoneticPr fontId="0" type="noConversion"/>
  <conditionalFormatting sqref="C46 W46:Y46 C65 E46 G46 I46 K46 M46 O46 Q46 U46 S46 AC84 W65:Y65 E65 G65 I65 K65 M65 O65 Q65 U65 S65 AC65 AA65 AA46 C84 W84:Y84 E84 G84 I84 K84 M84 O84 Q84 U84 S84 AA84 AC46 C103 AC122 W103:Y103 E103 G103 I103 K103 M103 O103 Q103 U103 S103 AC103 AA103 C122 W122:Y122 E122 G122 I122 K122 M122 O122 Q122 U122 S122 AA122">
    <cfRule type="expression" dxfId="379" priority="1" stopIfTrue="1">
      <formula>C30=""</formula>
    </cfRule>
  </conditionalFormatting>
  <conditionalFormatting sqref="B52:E63 B51:C51 H54:I63 J55:K63 L56:M63 N57:O63 P58:Q63 R59:S63 T60:U63 V61:W63 X62:Y63 Z63:AA63 F53:G63 Z82:AA82 F72:G82 H73:I82 J74:K82 L75:M82 N76:O82 P77:Q82 R78:S82 T79:U82 V80:W82 X81:Y82 B71:E82 B70:C70 B90:E101 B89:C89 H92:I101 J93:K101 L94:M101 N95:O101 P96:Q101 R97:S101 T98:U101 V99:W101 X100:Y101 Z101:AA101 F91:G101 Z120:AA120 F110:G120 H111:I120 J112:K120 L113:M120 N114:O120 P115:Q120 R116:S120 T117:U120 V118:W120 X119:Y120 B109:E120 B108:C108 B33:E44 B32:C32 H35:I44 J36:K44 L37:M44 N38:O44 P39:Q44 R40:S44 T41:U44 V42:W44 X43:Y44 Z44:AA44 F34:G44">
    <cfRule type="expression" dxfId="378" priority="2" stopIfTrue="1">
      <formula>AND($A32&lt;&gt;"",$A33="")</formula>
    </cfRule>
    <cfRule type="expression" dxfId="377" priority="3" stopIfTrue="1">
      <formula>$A32=""</formula>
    </cfRule>
  </conditionalFormatting>
  <conditionalFormatting sqref="B50 D50:D51 F50:F52 H50:H53 J50:J54 L50:L55 N50:N56 P50:P57 R50:R58 T50:T59 V50:V60 X50:X61 Z50:Z62 AB50:AB63">
    <cfRule type="expression" dxfId="376" priority="4" stopIfTrue="1">
      <formula>AND(OR($A50="",C$49=""),$AE50&lt;&gt;"")</formula>
    </cfRule>
    <cfRule type="expression" dxfId="375" priority="5" stopIfTrue="1">
      <formula>OR($A50="",C$49="")</formula>
    </cfRule>
  </conditionalFormatting>
  <conditionalFormatting sqref="C50 E50:E51 G50:G52 I50:I53 K50:K54 M50:M55 O50:O56 Q50:Q57 S50:S58 U50:U59 W50:W60 Y50:Y61 AA50:AA62 AC50:AC63 C88 E88:E89 G88:G90 I88:I91 K88:K92 M88:M93 O88:O94 Q88:Q95 S88:S96 U88:U97 W88:W98 Y88:Y99 AA88:AA100 AC88:AC101">
    <cfRule type="expression" dxfId="374" priority="6" stopIfTrue="1">
      <formula>AND(OR($A50="",C$49=""),$AE50&lt;&gt;"")</formula>
    </cfRule>
    <cfRule type="expression" dxfId="373" priority="7" stopIfTrue="1">
      <formula>C$49=""</formula>
    </cfRule>
  </conditionalFormatting>
  <conditionalFormatting sqref="B69 F69:F71 D69:D70 H69:H72 J69:J73 L69:L74 N69:N75 P69:P76 R69:R77 T69:T78 V69:V79 X69:X80 Z69:Z81 AB69:AB82 X118">
    <cfRule type="expression" dxfId="372" priority="8" stopIfTrue="1">
      <formula>AND(OR($A69="",C$68=""),$AE69&lt;&gt;"")</formula>
    </cfRule>
    <cfRule type="expression" dxfId="371" priority="9" stopIfTrue="1">
      <formula>OR($A69="",C$68="")</formula>
    </cfRule>
  </conditionalFormatting>
  <conditionalFormatting sqref="C69 G69:G71 E69:E70 I69:I72 K69:K73 M69:M74 O69:O75 Q69:Q76 S69:S77 U69:U78 W69:W79 Y69:Y80 AA69:AA81 AC69:AC82 C107 G107:G109 E107:E108 I107:I110 K107:K111 M107:M112 O107:O113 Q107:Q114 S107:S115 U107:U116 W107:W117 Y107:Y118 AA107:AA119 AC107:AC120">
    <cfRule type="expression" dxfId="370" priority="10" stopIfTrue="1">
      <formula>AND(OR($A69="",C$68=""),$AE69&lt;&gt;"")</formula>
    </cfRule>
    <cfRule type="expression" dxfId="369" priority="11" stopIfTrue="1">
      <formula>C$68=""</formula>
    </cfRule>
  </conditionalFormatting>
  <conditionalFormatting sqref="B88 D88:D89 F88:F90 H88:H91 J88:J92 L88:L93 N88:N94 P88:P95 R88:R96 T88:T97 V88:V98 X88:X99 Z88:Z100 AB88:AB101">
    <cfRule type="expression" dxfId="368" priority="12" stopIfTrue="1">
      <formula>AND(OR($A88="",C$87=""),$AE88&lt;&gt;"")</formula>
    </cfRule>
    <cfRule type="expression" dxfId="367" priority="13" stopIfTrue="1">
      <formula>OR($A88="",C$87="")</formula>
    </cfRule>
  </conditionalFormatting>
  <conditionalFormatting sqref="B107 D107:D108 F107:F109 H107:H110 J107:J111 L107:L112 N107:N113 P107:P114 R107:R115 T107:T116 V107:V117 X107:X117 Z107:Z119 AB107:AB120">
    <cfRule type="expression" dxfId="366" priority="14" stopIfTrue="1">
      <formula>AND(OR($A107="",C$106=""),$AE107&lt;&gt;"")</formula>
    </cfRule>
    <cfRule type="expression" dxfId="365" priority="15" stopIfTrue="1">
      <formula>OR($A107="",C$106="")</formula>
    </cfRule>
  </conditionalFormatting>
  <conditionalFormatting sqref="B31 D31:D32 R31:R39 AB31:AB44 Z31:Z43 X31:X42 V31:V41 T31:T40 P31:P38 N31:N37 L31:L36 J31:J35 H31:H34 F31:F33">
    <cfRule type="expression" dxfId="364" priority="16" stopIfTrue="1">
      <formula>AND(OR($A31="",C$30=""),$AE31&lt;&gt;"")</formula>
    </cfRule>
    <cfRule type="expression" dxfId="363" priority="17" stopIfTrue="1">
      <formula>OR($A31="",C$30="")</formula>
    </cfRule>
  </conditionalFormatting>
  <conditionalFormatting sqref="C31 E31:E32 S31:S39 AC31:AC44 AA31:AA43 Y31:Y42 W31:W41 U31:U40 Q31:Q38 O31:O37 M31:M36 K31:K35 I31:I34 G31:G33">
    <cfRule type="expression" dxfId="362" priority="18" stopIfTrue="1">
      <formula>AND(OR($A31="",C$30=""),$AE31&lt;&gt;"")</formula>
    </cfRule>
    <cfRule type="expression" dxfId="361" priority="19" stopIfTrue="1">
      <formula>C$30=""</formula>
    </cfRule>
  </conditionalFormatting>
  <conditionalFormatting sqref="A31:A45 A107:A121 AE107:AE120 B106:AC106 AE88:AE101 A88:A102 B87:AC87 A69:A83 B68:AC68 AE69:AE82 AE50:AE63 B49:AC49 A50:A64 AE31:AE44 B30:AC30">
    <cfRule type="cellIs" dxfId="360" priority="20" stopIfTrue="1" operator="equal">
      <formula>""</formula>
    </cfRule>
  </conditionalFormatting>
  <hyperlinks>
    <hyperlink ref="A1" location="Anagrafica!A1" display="Torna alla scheda Anagrafica" xr:uid="{00000000-0004-0000-4A00-000000000000}"/>
  </hyperlinks>
  <pageMargins left="0.39370078740157483" right="0.39370078740157483" top="0.39370078740157483" bottom="0.78740157480314965" header="0.51181102362204722" footer="0.39370078740157483"/>
  <pageSetup paperSize="9" scale="42" orientation="portrait" r:id="rId1"/>
  <headerFooter alignWithMargins="0">
    <oddFooter>&amp;L&amp;"Arial Narrow,Normale"&amp;8&amp;D&amp;R&amp;"Arial Narrow,Normale"&amp;A</oddFoot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Foglio10">
    <tabColor indexed="17"/>
    <pageSetUpPr fitToPage="1"/>
  </sheetPr>
  <dimension ref="A1:AT124"/>
  <sheetViews>
    <sheetView showGridLines="0" view="pageBreakPreview" topLeftCell="A3" zoomScale="55" zoomScaleNormal="100" zoomScaleSheetLayoutView="55" workbookViewId="0">
      <selection activeCell="A8" sqref="A8:S8"/>
    </sheetView>
  </sheetViews>
  <sheetFormatPr defaultColWidth="9.140625" defaultRowHeight="12.75" x14ac:dyDescent="0.2"/>
  <cols>
    <col min="1" max="2" width="8.7109375" style="3" customWidth="1"/>
    <col min="3" max="3" width="8.7109375" style="5" customWidth="1"/>
    <col min="4" max="16" width="8.7109375" style="3" customWidth="1"/>
    <col min="17" max="22" width="3" style="3" customWidth="1"/>
    <col min="23" max="23" width="4.42578125" style="3" customWidth="1"/>
    <col min="24" max="27" width="3" style="3" customWidth="1"/>
    <col min="28" max="28" width="8.7109375" style="3" customWidth="1"/>
    <col min="29" max="31" width="3" style="3" customWidth="1"/>
    <col min="32" max="32" width="2.42578125" style="3" customWidth="1"/>
    <col min="33" max="33" width="3.5703125" style="26" customWidth="1"/>
    <col min="34" max="35" width="10.85546875" style="3" customWidth="1"/>
    <col min="36" max="43" width="3" style="3" customWidth="1"/>
    <col min="44" max="44" width="3.140625" style="3" customWidth="1"/>
    <col min="45" max="16384" width="9.140625" style="3"/>
  </cols>
  <sheetData>
    <row r="1" spans="1:35" ht="26.25" customHeight="1" x14ac:dyDescent="0.2">
      <c r="A1" s="381" t="s">
        <v>21</v>
      </c>
      <c r="B1" s="381"/>
      <c r="C1" s="381"/>
      <c r="D1" s="381"/>
      <c r="E1" s="381"/>
      <c r="F1" s="381"/>
      <c r="G1" s="381"/>
      <c r="H1" s="381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</row>
    <row r="2" spans="1:35" s="30" customFormat="1" ht="15.75" x14ac:dyDescent="0.25">
      <c r="A2" s="383" t="str">
        <f>+Anagrafica!A1</f>
        <v xml:space="preserve">CALCOLO DELL'OFFERTA ECONOMICAMENTE PIU' VANTAGGIOSA 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149"/>
      <c r="AE2" s="149"/>
      <c r="AF2" s="149"/>
      <c r="AG2" s="150"/>
      <c r="AH2" s="150"/>
      <c r="AI2" s="150"/>
    </row>
    <row r="3" spans="1:35" s="31" customFormat="1" ht="13.5" x14ac:dyDescent="0.25">
      <c r="A3" s="190"/>
      <c r="B3" s="190"/>
      <c r="C3" s="191"/>
      <c r="D3" s="190"/>
      <c r="E3" s="190"/>
      <c r="F3" s="190"/>
      <c r="G3" s="190"/>
      <c r="H3" s="190"/>
      <c r="I3" s="190"/>
      <c r="J3" s="190"/>
      <c r="K3" s="190"/>
      <c r="L3" s="190"/>
      <c r="M3" s="190"/>
      <c r="N3" s="190"/>
      <c r="O3" s="190"/>
      <c r="P3" s="190"/>
      <c r="Q3" s="190"/>
      <c r="R3" s="190"/>
      <c r="S3" s="190"/>
      <c r="T3" s="190"/>
      <c r="U3" s="190"/>
      <c r="V3" s="190"/>
      <c r="W3" s="190"/>
      <c r="X3" s="190"/>
      <c r="Y3" s="190"/>
      <c r="Z3" s="190"/>
      <c r="AA3" s="190"/>
      <c r="AB3" s="190"/>
      <c r="AC3" s="190"/>
      <c r="AD3" s="128"/>
      <c r="AE3" s="128"/>
      <c r="AF3" s="128"/>
      <c r="AG3" s="128"/>
      <c r="AH3" s="128"/>
      <c r="AI3" s="128"/>
    </row>
    <row r="4" spans="1:35" s="9" customFormat="1" ht="6" customHeight="1" x14ac:dyDescent="0.3">
      <c r="A4" s="154"/>
      <c r="B4" s="154"/>
      <c r="C4" s="155"/>
      <c r="D4" s="192"/>
      <c r="E4" s="154"/>
      <c r="F4" s="154"/>
      <c r="G4" s="154"/>
      <c r="H4" s="154"/>
      <c r="I4" s="154"/>
      <c r="J4" s="154"/>
      <c r="K4" s="154"/>
      <c r="L4" s="154"/>
      <c r="M4" s="154"/>
      <c r="N4" s="154"/>
      <c r="O4" s="154"/>
      <c r="P4" s="154"/>
      <c r="Q4" s="154"/>
      <c r="R4" s="154"/>
      <c r="S4" s="154"/>
      <c r="T4" s="154"/>
      <c r="U4" s="154"/>
      <c r="V4" s="154"/>
      <c r="W4" s="154"/>
      <c r="X4" s="154"/>
      <c r="Y4" s="154"/>
      <c r="Z4" s="154"/>
      <c r="AA4" s="154"/>
      <c r="AB4" s="154"/>
      <c r="AC4" s="154"/>
      <c r="AD4" s="129"/>
      <c r="AE4" s="129"/>
      <c r="AF4" s="129"/>
      <c r="AG4" s="129"/>
      <c r="AH4" s="129"/>
      <c r="AI4" s="129"/>
    </row>
    <row r="5" spans="1:35" s="9" customFormat="1" ht="39.75" customHeight="1" x14ac:dyDescent="0.3">
      <c r="A5" s="384" t="str">
        <f>IF(Anagrafica!A3&lt;&gt;"",Anagrafica!A3,"")</f>
        <v>CDC ___/______/______ ANNO_______ (agg. P se plurien.) 
TITOLO DEL CDC______________________________</v>
      </c>
      <c r="B5" s="384"/>
      <c r="C5" s="384"/>
      <c r="D5" s="384"/>
      <c r="E5" s="384"/>
      <c r="F5" s="384"/>
      <c r="G5" s="384"/>
      <c r="H5" s="384"/>
      <c r="I5" s="384"/>
      <c r="J5" s="384"/>
      <c r="K5" s="384"/>
      <c r="L5" s="384"/>
      <c r="M5" s="384"/>
      <c r="N5" s="384"/>
      <c r="O5" s="384"/>
      <c r="P5" s="384"/>
      <c r="Q5" s="384"/>
      <c r="R5" s="384"/>
      <c r="S5" s="384"/>
      <c r="T5" s="384"/>
      <c r="U5" s="384"/>
      <c r="V5" s="384"/>
      <c r="W5" s="384"/>
      <c r="X5" s="384"/>
      <c r="Y5" s="384"/>
      <c r="Z5" s="384"/>
      <c r="AA5" s="384"/>
      <c r="AB5" s="384"/>
      <c r="AC5" s="384"/>
      <c r="AD5" s="130"/>
      <c r="AE5" s="130"/>
      <c r="AF5" s="130"/>
      <c r="AG5" s="130"/>
      <c r="AH5" s="130"/>
      <c r="AI5" s="130"/>
    </row>
    <row r="6" spans="1:35" s="9" customFormat="1" ht="20.45" customHeight="1" x14ac:dyDescent="0.3">
      <c r="A6" s="394" t="str">
        <f>+Punteggi_CritTecnico_1!A6</f>
        <v>ALLEGATO AL VERBALE DEL</v>
      </c>
      <c r="B6" s="394"/>
      <c r="C6" s="394"/>
      <c r="D6" s="394"/>
      <c r="E6" s="394"/>
      <c r="F6" s="394"/>
      <c r="G6" s="394"/>
      <c r="H6" s="394"/>
      <c r="I6" s="394"/>
      <c r="J6" s="394"/>
      <c r="K6" s="396">
        <f>+Anagrafica!B5</f>
        <v>0</v>
      </c>
      <c r="L6" s="396"/>
      <c r="M6" s="396"/>
      <c r="N6" s="396"/>
      <c r="O6" s="396"/>
      <c r="P6" s="396"/>
      <c r="Q6" s="396"/>
      <c r="R6" s="396"/>
      <c r="S6" s="396"/>
      <c r="T6" s="396"/>
      <c r="U6" s="396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</row>
    <row r="7" spans="1:35" s="9" customFormat="1" ht="20.25" x14ac:dyDescent="0.3">
      <c r="C7" s="10"/>
      <c r="D7" s="11"/>
    </row>
    <row r="8" spans="1:35" s="1" customFormat="1" ht="18" customHeight="1" x14ac:dyDescent="0.3">
      <c r="A8" s="419" t="str">
        <f>"Criterio: "&amp; Anagrafica!A54&amp;" - "&amp;Anagrafica!B54</f>
        <v xml:space="preserve">Criterio:  - </v>
      </c>
      <c r="B8" s="419"/>
      <c r="C8" s="419"/>
      <c r="D8" s="419"/>
      <c r="E8" s="419"/>
      <c r="F8" s="419"/>
      <c r="G8" s="419"/>
      <c r="H8" s="419"/>
      <c r="I8" s="419"/>
      <c r="J8" s="419"/>
      <c r="K8" s="419"/>
      <c r="L8" s="419"/>
      <c r="M8" s="419"/>
      <c r="N8" s="419"/>
      <c r="O8" s="419"/>
      <c r="P8" s="419"/>
      <c r="Q8" s="419"/>
      <c r="R8" s="419"/>
      <c r="S8" s="419"/>
      <c r="T8" s="151"/>
      <c r="U8" s="151"/>
      <c r="V8" s="65" t="s">
        <v>3</v>
      </c>
      <c r="W8" s="131" t="str">
        <f>IF(+Anagrafica!C54&lt;&gt;"",Anagrafica!C54,"")</f>
        <v/>
      </c>
      <c r="X8" s="151"/>
      <c r="Y8" s="151"/>
      <c r="Z8" s="151"/>
      <c r="AA8" s="151"/>
      <c r="AB8" s="151"/>
      <c r="AC8" s="151"/>
      <c r="AD8" s="151"/>
      <c r="AE8" s="151"/>
      <c r="AF8" s="151"/>
      <c r="AG8" s="151"/>
    </row>
    <row r="9" spans="1:35" s="1" customFormat="1" ht="24" customHeight="1" x14ac:dyDescent="0.3">
      <c r="A9" s="416"/>
      <c r="B9" s="416"/>
      <c r="C9" s="416"/>
      <c r="D9" s="416"/>
      <c r="E9" s="416"/>
      <c r="F9" s="416"/>
      <c r="G9" s="416"/>
      <c r="H9" s="416"/>
      <c r="I9" s="416"/>
      <c r="J9" s="416"/>
      <c r="K9" s="417"/>
      <c r="L9" s="416"/>
      <c r="M9" s="416"/>
      <c r="N9" s="416"/>
      <c r="O9" s="416"/>
      <c r="P9" s="416"/>
      <c r="Q9" s="416"/>
      <c r="R9" s="416"/>
      <c r="S9" s="416"/>
      <c r="T9" s="416"/>
      <c r="U9" s="416"/>
      <c r="V9" s="416"/>
      <c r="W9" s="416"/>
      <c r="X9" s="416"/>
      <c r="Y9" s="416"/>
      <c r="Z9" s="416"/>
      <c r="AA9" s="416"/>
      <c r="AB9" s="416"/>
      <c r="AC9" s="416"/>
      <c r="AD9" s="416"/>
      <c r="AE9" s="416"/>
      <c r="AF9" s="416"/>
      <c r="AG9" s="416"/>
      <c r="AH9" s="65"/>
      <c r="AI9" s="67"/>
    </row>
    <row r="10" spans="1:35" ht="15.75" x14ac:dyDescent="0.25">
      <c r="A10" s="3" t="s">
        <v>40</v>
      </c>
      <c r="B10" s="132">
        <f>+COUNTA(Anagrafica!B99:C113)</f>
        <v>4</v>
      </c>
      <c r="D10" s="3" t="s">
        <v>47</v>
      </c>
      <c r="E10" s="132">
        <f>+COUNTA(Anagrafica!B89:C93)</f>
        <v>3</v>
      </c>
      <c r="K10" s="133"/>
      <c r="AB10" s="4"/>
      <c r="AC10" s="4"/>
      <c r="AD10" s="4"/>
      <c r="AE10" s="4"/>
    </row>
    <row r="11" spans="1:35" ht="29.25" customHeight="1" x14ac:dyDescent="0.2">
      <c r="A11" s="385" t="s">
        <v>17</v>
      </c>
      <c r="B11" s="385"/>
      <c r="C11" s="385"/>
      <c r="D11" s="385"/>
      <c r="E11" s="385"/>
      <c r="F11" s="385"/>
      <c r="G11" s="385"/>
      <c r="H11" s="385"/>
      <c r="I11" s="385"/>
      <c r="J11" s="385"/>
      <c r="K11" s="386"/>
      <c r="L11" s="385"/>
      <c r="M11" s="385"/>
      <c r="N11" s="385"/>
      <c r="O11" s="385"/>
      <c r="P11" s="385"/>
      <c r="Q11" s="385"/>
      <c r="R11" s="385"/>
      <c r="S11" s="385"/>
      <c r="T11" s="385" t="s">
        <v>25</v>
      </c>
      <c r="U11" s="385"/>
      <c r="V11" s="385"/>
      <c r="W11" s="385"/>
      <c r="X11" s="385" t="s">
        <v>48</v>
      </c>
      <c r="Y11" s="385"/>
      <c r="Z11" s="385"/>
      <c r="AA11" s="385"/>
      <c r="AB11" s="21" t="s">
        <v>19</v>
      </c>
      <c r="AF11" s="26"/>
    </row>
    <row r="12" spans="1:35" ht="16.5" x14ac:dyDescent="0.3">
      <c r="A12" s="61" t="str">
        <f>IF($W$8&lt;&gt;"",IF(Anagrafica!A99&lt;&gt;"",Anagrafica!A99,""),"")</f>
        <v/>
      </c>
      <c r="B12" s="409" t="str">
        <f>IF(A12&lt;&gt;"",IF(Anagrafica!B99&lt;&gt;"",Anagrafica!B99,""),"")</f>
        <v/>
      </c>
      <c r="C12" s="409"/>
      <c r="D12" s="409"/>
      <c r="E12" s="409"/>
      <c r="F12" s="409"/>
      <c r="G12" s="409"/>
      <c r="H12" s="409"/>
      <c r="I12" s="409"/>
      <c r="J12" s="409"/>
      <c r="K12" s="418"/>
      <c r="L12" s="409"/>
      <c r="M12" s="409"/>
      <c r="N12" s="409"/>
      <c r="O12" s="409"/>
      <c r="P12" s="409"/>
      <c r="Q12" s="409"/>
      <c r="R12" s="409"/>
      <c r="S12" s="410"/>
      <c r="T12" s="372">
        <f>ROUND((AI31+AI50+AI69+AI88+AI107)/E$10,3)</f>
        <v>0</v>
      </c>
      <c r="U12" s="373"/>
      <c r="V12" s="373"/>
      <c r="W12" s="373"/>
      <c r="X12" s="372" t="e">
        <f>ROUND(+T12/MAX(T$12:W$26),3)</f>
        <v>#DIV/0!</v>
      </c>
      <c r="Y12" s="373"/>
      <c r="Z12" s="373"/>
      <c r="AA12" s="390"/>
      <c r="AB12" s="134" t="e">
        <f>ROUND(X12*W$8,3)</f>
        <v>#DIV/0!</v>
      </c>
      <c r="AF12" s="26"/>
    </row>
    <row r="13" spans="1:35" ht="16.5" x14ac:dyDescent="0.3">
      <c r="A13" s="62" t="str">
        <f>IF($W$8&lt;&gt;"",IF(Anagrafica!A100&lt;&gt;"",Anagrafica!A100,""),"")</f>
        <v/>
      </c>
      <c r="B13" s="374" t="str">
        <f>IF(A13&lt;&gt;"",IF(Anagrafica!B100&lt;&gt;"",Anagrafica!B100,""),"")</f>
        <v/>
      </c>
      <c r="C13" s="374"/>
      <c r="D13" s="374"/>
      <c r="E13" s="374"/>
      <c r="F13" s="374"/>
      <c r="G13" s="374"/>
      <c r="H13" s="374"/>
      <c r="I13" s="374"/>
      <c r="J13" s="374"/>
      <c r="K13" s="375"/>
      <c r="L13" s="374"/>
      <c r="M13" s="374"/>
      <c r="N13" s="374"/>
      <c r="O13" s="374"/>
      <c r="P13" s="374"/>
      <c r="Q13" s="374"/>
      <c r="R13" s="374"/>
      <c r="S13" s="376"/>
      <c r="T13" s="372">
        <f t="shared" ref="T13:T26" si="0">ROUND((AI32+AI51+AI70+AI89+AI108)/E$10,3)</f>
        <v>0</v>
      </c>
      <c r="U13" s="373"/>
      <c r="V13" s="373"/>
      <c r="W13" s="373"/>
      <c r="X13" s="372" t="e">
        <f t="shared" ref="X13:X26" si="1">ROUND(+T13/MAX(T$12:W$26),3)</f>
        <v>#DIV/0!</v>
      </c>
      <c r="Y13" s="373"/>
      <c r="Z13" s="373"/>
      <c r="AA13" s="390"/>
      <c r="AB13" s="134" t="e">
        <f t="shared" ref="AB13:AB26" si="2">ROUND(X13*W$8,3)</f>
        <v>#DIV/0!</v>
      </c>
      <c r="AF13" s="26"/>
    </row>
    <row r="14" spans="1:35" ht="16.5" x14ac:dyDescent="0.3">
      <c r="A14" s="62" t="str">
        <f>IF($W$8&lt;&gt;"",IF(Anagrafica!A101&lt;&gt;"",Anagrafica!A101,""),"")</f>
        <v/>
      </c>
      <c r="B14" s="374" t="str">
        <f>IF(A14&lt;&gt;"",IF(Anagrafica!B101&lt;&gt;"",Anagrafica!B101,""),"")</f>
        <v/>
      </c>
      <c r="C14" s="374"/>
      <c r="D14" s="374"/>
      <c r="E14" s="374"/>
      <c r="F14" s="374"/>
      <c r="G14" s="374"/>
      <c r="H14" s="374"/>
      <c r="I14" s="374"/>
      <c r="J14" s="374"/>
      <c r="K14" s="375"/>
      <c r="L14" s="374"/>
      <c r="M14" s="374"/>
      <c r="N14" s="374"/>
      <c r="O14" s="374"/>
      <c r="P14" s="374"/>
      <c r="Q14" s="374"/>
      <c r="R14" s="374"/>
      <c r="S14" s="376"/>
      <c r="T14" s="372">
        <f t="shared" si="0"/>
        <v>0</v>
      </c>
      <c r="U14" s="373"/>
      <c r="V14" s="373"/>
      <c r="W14" s="373"/>
      <c r="X14" s="372" t="e">
        <f t="shared" si="1"/>
        <v>#DIV/0!</v>
      </c>
      <c r="Y14" s="373"/>
      <c r="Z14" s="373"/>
      <c r="AA14" s="390"/>
      <c r="AB14" s="134" t="e">
        <f t="shared" si="2"/>
        <v>#DIV/0!</v>
      </c>
      <c r="AF14" s="26"/>
    </row>
    <row r="15" spans="1:35" ht="16.5" x14ac:dyDescent="0.3">
      <c r="A15" s="62" t="str">
        <f>IF($W$8&lt;&gt;"",IF(Anagrafica!A102&lt;&gt;"",Anagrafica!A102,""),"")</f>
        <v/>
      </c>
      <c r="B15" s="374" t="str">
        <f>IF(A15&lt;&gt;"",IF(Anagrafica!B102&lt;&gt;"",Anagrafica!B102,""),"")</f>
        <v/>
      </c>
      <c r="C15" s="374"/>
      <c r="D15" s="374"/>
      <c r="E15" s="374"/>
      <c r="F15" s="374"/>
      <c r="G15" s="374"/>
      <c r="H15" s="374"/>
      <c r="I15" s="374"/>
      <c r="J15" s="374"/>
      <c r="K15" s="375"/>
      <c r="L15" s="374"/>
      <c r="M15" s="374"/>
      <c r="N15" s="374"/>
      <c r="O15" s="374"/>
      <c r="P15" s="374"/>
      <c r="Q15" s="374"/>
      <c r="R15" s="374"/>
      <c r="S15" s="376"/>
      <c r="T15" s="372">
        <f t="shared" si="0"/>
        <v>0</v>
      </c>
      <c r="U15" s="373"/>
      <c r="V15" s="373"/>
      <c r="W15" s="373"/>
      <c r="X15" s="372" t="e">
        <f t="shared" si="1"/>
        <v>#DIV/0!</v>
      </c>
      <c r="Y15" s="373"/>
      <c r="Z15" s="373"/>
      <c r="AA15" s="390"/>
      <c r="AB15" s="134" t="e">
        <f t="shared" si="2"/>
        <v>#DIV/0!</v>
      </c>
      <c r="AF15" s="26"/>
    </row>
    <row r="16" spans="1:35" ht="16.5" x14ac:dyDescent="0.3">
      <c r="A16" s="62" t="str">
        <f>IF($W$8&lt;&gt;"",IF(Anagrafica!A103&lt;&gt;"",Anagrafica!A103,""),"")</f>
        <v/>
      </c>
      <c r="B16" s="374" t="str">
        <f>IF(A16&lt;&gt;"",IF(Anagrafica!B103&lt;&gt;"",Anagrafica!B103,""),"")</f>
        <v/>
      </c>
      <c r="C16" s="374"/>
      <c r="D16" s="374"/>
      <c r="E16" s="374"/>
      <c r="F16" s="374"/>
      <c r="G16" s="374"/>
      <c r="H16" s="374"/>
      <c r="I16" s="374"/>
      <c r="J16" s="374"/>
      <c r="K16" s="375"/>
      <c r="L16" s="374"/>
      <c r="M16" s="374"/>
      <c r="N16" s="374"/>
      <c r="O16" s="374"/>
      <c r="P16" s="374"/>
      <c r="Q16" s="374"/>
      <c r="R16" s="374"/>
      <c r="S16" s="376"/>
      <c r="T16" s="372">
        <f t="shared" si="0"/>
        <v>0</v>
      </c>
      <c r="U16" s="373"/>
      <c r="V16" s="373"/>
      <c r="W16" s="373"/>
      <c r="X16" s="372" t="e">
        <f t="shared" si="1"/>
        <v>#DIV/0!</v>
      </c>
      <c r="Y16" s="373"/>
      <c r="Z16" s="373"/>
      <c r="AA16" s="390"/>
      <c r="AB16" s="134" t="e">
        <f t="shared" si="2"/>
        <v>#DIV/0!</v>
      </c>
      <c r="AF16" s="26"/>
    </row>
    <row r="17" spans="1:35" ht="16.5" x14ac:dyDescent="0.3">
      <c r="A17" s="62" t="str">
        <f>IF($W$8&lt;&gt;"",IF(Anagrafica!A104&lt;&gt;"",Anagrafica!A104,""),"")</f>
        <v/>
      </c>
      <c r="B17" s="374" t="str">
        <f>IF(A17&lt;&gt;"",IF(Anagrafica!B104&lt;&gt;"",Anagrafica!B104,""),"")</f>
        <v/>
      </c>
      <c r="C17" s="374"/>
      <c r="D17" s="374"/>
      <c r="E17" s="374"/>
      <c r="F17" s="374"/>
      <c r="G17" s="374"/>
      <c r="H17" s="374"/>
      <c r="I17" s="374"/>
      <c r="J17" s="374"/>
      <c r="K17" s="375"/>
      <c r="L17" s="374"/>
      <c r="M17" s="374"/>
      <c r="N17" s="374"/>
      <c r="O17" s="374"/>
      <c r="P17" s="374"/>
      <c r="Q17" s="374"/>
      <c r="R17" s="374"/>
      <c r="S17" s="376"/>
      <c r="T17" s="372">
        <f t="shared" si="0"/>
        <v>0</v>
      </c>
      <c r="U17" s="373"/>
      <c r="V17" s="373"/>
      <c r="W17" s="373"/>
      <c r="X17" s="372" t="e">
        <f t="shared" si="1"/>
        <v>#DIV/0!</v>
      </c>
      <c r="Y17" s="373"/>
      <c r="Z17" s="373"/>
      <c r="AA17" s="390"/>
      <c r="AB17" s="134" t="e">
        <f t="shared" si="2"/>
        <v>#DIV/0!</v>
      </c>
      <c r="AF17" s="26"/>
    </row>
    <row r="18" spans="1:35" ht="16.5" x14ac:dyDescent="0.3">
      <c r="A18" s="62" t="str">
        <f>IF($W$8&lt;&gt;"",IF(Anagrafica!A105&lt;&gt;"",Anagrafica!A105,""),"")</f>
        <v/>
      </c>
      <c r="B18" s="374" t="str">
        <f>IF(A18&lt;&gt;"",IF(Anagrafica!B105&lt;&gt;"",Anagrafica!B105,""),"")</f>
        <v/>
      </c>
      <c r="C18" s="374"/>
      <c r="D18" s="374"/>
      <c r="E18" s="374"/>
      <c r="F18" s="374"/>
      <c r="G18" s="374"/>
      <c r="H18" s="374"/>
      <c r="I18" s="374"/>
      <c r="J18" s="374"/>
      <c r="K18" s="375"/>
      <c r="L18" s="374"/>
      <c r="M18" s="374"/>
      <c r="N18" s="374"/>
      <c r="O18" s="374"/>
      <c r="P18" s="374"/>
      <c r="Q18" s="374"/>
      <c r="R18" s="374"/>
      <c r="S18" s="376"/>
      <c r="T18" s="372">
        <f t="shared" si="0"/>
        <v>0</v>
      </c>
      <c r="U18" s="373"/>
      <c r="V18" s="373"/>
      <c r="W18" s="373"/>
      <c r="X18" s="372" t="e">
        <f t="shared" si="1"/>
        <v>#DIV/0!</v>
      </c>
      <c r="Y18" s="373"/>
      <c r="Z18" s="373"/>
      <c r="AA18" s="390"/>
      <c r="AB18" s="134" t="e">
        <f t="shared" si="2"/>
        <v>#DIV/0!</v>
      </c>
      <c r="AF18" s="26"/>
    </row>
    <row r="19" spans="1:35" ht="16.5" x14ac:dyDescent="0.3">
      <c r="A19" s="62" t="str">
        <f>IF($W$8&lt;&gt;"",IF(Anagrafica!A106&lt;&gt;"",Anagrafica!A106,""),"")</f>
        <v/>
      </c>
      <c r="B19" s="374" t="str">
        <f>IF(A19&lt;&gt;"",IF(Anagrafica!B106&lt;&gt;"",Anagrafica!B106,""),"")</f>
        <v/>
      </c>
      <c r="C19" s="374"/>
      <c r="D19" s="374"/>
      <c r="E19" s="374"/>
      <c r="F19" s="374"/>
      <c r="G19" s="374"/>
      <c r="H19" s="374"/>
      <c r="I19" s="374"/>
      <c r="J19" s="374"/>
      <c r="K19" s="375"/>
      <c r="L19" s="374"/>
      <c r="M19" s="374"/>
      <c r="N19" s="374"/>
      <c r="O19" s="374"/>
      <c r="P19" s="374"/>
      <c r="Q19" s="374"/>
      <c r="R19" s="374"/>
      <c r="S19" s="376"/>
      <c r="T19" s="372">
        <f t="shared" si="0"/>
        <v>0</v>
      </c>
      <c r="U19" s="373"/>
      <c r="V19" s="373"/>
      <c r="W19" s="373"/>
      <c r="X19" s="372" t="e">
        <f t="shared" si="1"/>
        <v>#DIV/0!</v>
      </c>
      <c r="Y19" s="373"/>
      <c r="Z19" s="373"/>
      <c r="AA19" s="390"/>
      <c r="AB19" s="134" t="e">
        <f t="shared" si="2"/>
        <v>#DIV/0!</v>
      </c>
      <c r="AF19" s="26"/>
    </row>
    <row r="20" spans="1:35" ht="16.5" x14ac:dyDescent="0.3">
      <c r="A20" s="62" t="str">
        <f>IF($W$8&lt;&gt;"",IF(Anagrafica!A107&lt;&gt;"",Anagrafica!A107,""),"")</f>
        <v/>
      </c>
      <c r="B20" s="374" t="str">
        <f>IF(A20&lt;&gt;"",IF(Anagrafica!B107&lt;&gt;"",Anagrafica!B107,""),"")</f>
        <v/>
      </c>
      <c r="C20" s="374"/>
      <c r="D20" s="374"/>
      <c r="E20" s="374"/>
      <c r="F20" s="374"/>
      <c r="G20" s="374"/>
      <c r="H20" s="374"/>
      <c r="I20" s="374"/>
      <c r="J20" s="374"/>
      <c r="K20" s="375"/>
      <c r="L20" s="374"/>
      <c r="M20" s="374"/>
      <c r="N20" s="374"/>
      <c r="O20" s="374"/>
      <c r="P20" s="374"/>
      <c r="Q20" s="374"/>
      <c r="R20" s="374"/>
      <c r="S20" s="376"/>
      <c r="T20" s="372">
        <f t="shared" si="0"/>
        <v>0</v>
      </c>
      <c r="U20" s="373"/>
      <c r="V20" s="373"/>
      <c r="W20" s="373"/>
      <c r="X20" s="372" t="e">
        <f t="shared" si="1"/>
        <v>#DIV/0!</v>
      </c>
      <c r="Y20" s="373"/>
      <c r="Z20" s="373"/>
      <c r="AA20" s="390"/>
      <c r="AB20" s="134" t="e">
        <f t="shared" si="2"/>
        <v>#DIV/0!</v>
      </c>
      <c r="AF20" s="26"/>
    </row>
    <row r="21" spans="1:35" ht="16.5" x14ac:dyDescent="0.3">
      <c r="A21" s="62" t="str">
        <f>IF($W$8&lt;&gt;"",IF(Anagrafica!A108&lt;&gt;"",Anagrafica!A108,""),"")</f>
        <v/>
      </c>
      <c r="B21" s="374" t="str">
        <f>IF(A21&lt;&gt;"",IF(Anagrafica!B108&lt;&gt;"",Anagrafica!B108,""),"")</f>
        <v/>
      </c>
      <c r="C21" s="374"/>
      <c r="D21" s="374"/>
      <c r="E21" s="374"/>
      <c r="F21" s="374"/>
      <c r="G21" s="374"/>
      <c r="H21" s="374"/>
      <c r="I21" s="374"/>
      <c r="J21" s="374"/>
      <c r="K21" s="375"/>
      <c r="L21" s="374"/>
      <c r="M21" s="374"/>
      <c r="N21" s="374"/>
      <c r="O21" s="374"/>
      <c r="P21" s="374"/>
      <c r="Q21" s="374"/>
      <c r="R21" s="374"/>
      <c r="S21" s="376"/>
      <c r="T21" s="372">
        <f t="shared" si="0"/>
        <v>0</v>
      </c>
      <c r="U21" s="373"/>
      <c r="V21" s="373"/>
      <c r="W21" s="373"/>
      <c r="X21" s="372" t="e">
        <f t="shared" si="1"/>
        <v>#DIV/0!</v>
      </c>
      <c r="Y21" s="373"/>
      <c r="Z21" s="373"/>
      <c r="AA21" s="390"/>
      <c r="AB21" s="134" t="e">
        <f t="shared" si="2"/>
        <v>#DIV/0!</v>
      </c>
      <c r="AF21" s="26"/>
    </row>
    <row r="22" spans="1:35" ht="16.5" x14ac:dyDescent="0.3">
      <c r="A22" s="62" t="str">
        <f>IF($W$8&lt;&gt;"",IF(Anagrafica!A109&lt;&gt;"",Anagrafica!A109,""),"")</f>
        <v/>
      </c>
      <c r="B22" s="374" t="str">
        <f>IF(A22&lt;&gt;"",IF(Anagrafica!B109&lt;&gt;"",Anagrafica!B109,""),"")</f>
        <v/>
      </c>
      <c r="C22" s="374"/>
      <c r="D22" s="374"/>
      <c r="E22" s="374"/>
      <c r="F22" s="374"/>
      <c r="G22" s="374"/>
      <c r="H22" s="374"/>
      <c r="I22" s="374"/>
      <c r="J22" s="374"/>
      <c r="K22" s="375"/>
      <c r="L22" s="374"/>
      <c r="M22" s="374"/>
      <c r="N22" s="374"/>
      <c r="O22" s="374"/>
      <c r="P22" s="374"/>
      <c r="Q22" s="374"/>
      <c r="R22" s="374"/>
      <c r="S22" s="376"/>
      <c r="T22" s="372">
        <f t="shared" si="0"/>
        <v>0</v>
      </c>
      <c r="U22" s="373"/>
      <c r="V22" s="373"/>
      <c r="W22" s="373"/>
      <c r="X22" s="372" t="e">
        <f t="shared" si="1"/>
        <v>#DIV/0!</v>
      </c>
      <c r="Y22" s="373"/>
      <c r="Z22" s="373"/>
      <c r="AA22" s="390"/>
      <c r="AB22" s="134" t="e">
        <f t="shared" si="2"/>
        <v>#DIV/0!</v>
      </c>
      <c r="AF22" s="26"/>
    </row>
    <row r="23" spans="1:35" ht="16.5" x14ac:dyDescent="0.3">
      <c r="A23" s="62" t="str">
        <f>IF($W$8&lt;&gt;"",IF(Anagrafica!A110&lt;&gt;"",Anagrafica!A110,""),"")</f>
        <v/>
      </c>
      <c r="B23" s="374" t="str">
        <f>IF(A23&lt;&gt;"",IF(Anagrafica!B110&lt;&gt;"",Anagrafica!B110,""),"")</f>
        <v/>
      </c>
      <c r="C23" s="374"/>
      <c r="D23" s="374"/>
      <c r="E23" s="374"/>
      <c r="F23" s="374"/>
      <c r="G23" s="374"/>
      <c r="H23" s="374"/>
      <c r="I23" s="374"/>
      <c r="J23" s="374"/>
      <c r="K23" s="375"/>
      <c r="L23" s="374"/>
      <c r="M23" s="374"/>
      <c r="N23" s="374"/>
      <c r="O23" s="374"/>
      <c r="P23" s="374"/>
      <c r="Q23" s="374"/>
      <c r="R23" s="374"/>
      <c r="S23" s="376"/>
      <c r="T23" s="372">
        <f t="shared" si="0"/>
        <v>0</v>
      </c>
      <c r="U23" s="373"/>
      <c r="V23" s="373"/>
      <c r="W23" s="373"/>
      <c r="X23" s="372" t="e">
        <f t="shared" si="1"/>
        <v>#DIV/0!</v>
      </c>
      <c r="Y23" s="373"/>
      <c r="Z23" s="373"/>
      <c r="AA23" s="390"/>
      <c r="AB23" s="134" t="e">
        <f t="shared" si="2"/>
        <v>#DIV/0!</v>
      </c>
      <c r="AF23" s="26"/>
    </row>
    <row r="24" spans="1:35" ht="16.5" x14ac:dyDescent="0.3">
      <c r="A24" s="62" t="str">
        <f>IF($W$8&lt;&gt;"",IF(Anagrafica!A111&lt;&gt;"",Anagrafica!A111,""),"")</f>
        <v/>
      </c>
      <c r="B24" s="374" t="str">
        <f>IF(A24&lt;&gt;"",IF(Anagrafica!B111&lt;&gt;"",Anagrafica!B111,""),"")</f>
        <v/>
      </c>
      <c r="C24" s="374"/>
      <c r="D24" s="374"/>
      <c r="E24" s="374"/>
      <c r="F24" s="374"/>
      <c r="G24" s="374"/>
      <c r="H24" s="374"/>
      <c r="I24" s="374"/>
      <c r="J24" s="374"/>
      <c r="K24" s="375"/>
      <c r="L24" s="374"/>
      <c r="M24" s="374"/>
      <c r="N24" s="374"/>
      <c r="O24" s="374"/>
      <c r="P24" s="374"/>
      <c r="Q24" s="374"/>
      <c r="R24" s="374"/>
      <c r="S24" s="376"/>
      <c r="T24" s="372">
        <f t="shared" si="0"/>
        <v>0</v>
      </c>
      <c r="U24" s="373"/>
      <c r="V24" s="373"/>
      <c r="W24" s="373"/>
      <c r="X24" s="372" t="e">
        <f t="shared" si="1"/>
        <v>#DIV/0!</v>
      </c>
      <c r="Y24" s="373"/>
      <c r="Z24" s="373"/>
      <c r="AA24" s="390"/>
      <c r="AB24" s="134" t="e">
        <f t="shared" si="2"/>
        <v>#DIV/0!</v>
      </c>
      <c r="AF24" s="26"/>
    </row>
    <row r="25" spans="1:35" ht="16.5" x14ac:dyDescent="0.3">
      <c r="A25" s="62" t="str">
        <f>IF($W$8&lt;&gt;"",IF(Anagrafica!A112&lt;&gt;"",Anagrafica!A112,""),"")</f>
        <v/>
      </c>
      <c r="B25" s="374" t="str">
        <f>IF(A25&lt;&gt;"",IF(Anagrafica!B112&lt;&gt;"",Anagrafica!B112,""),"")</f>
        <v/>
      </c>
      <c r="C25" s="374"/>
      <c r="D25" s="374"/>
      <c r="E25" s="374"/>
      <c r="F25" s="374"/>
      <c r="G25" s="374"/>
      <c r="H25" s="374"/>
      <c r="I25" s="374"/>
      <c r="J25" s="374"/>
      <c r="K25" s="375"/>
      <c r="L25" s="374"/>
      <c r="M25" s="374"/>
      <c r="N25" s="374"/>
      <c r="O25" s="374"/>
      <c r="P25" s="374"/>
      <c r="Q25" s="374"/>
      <c r="R25" s="374"/>
      <c r="S25" s="376"/>
      <c r="T25" s="372">
        <f t="shared" si="0"/>
        <v>0</v>
      </c>
      <c r="U25" s="373"/>
      <c r="V25" s="373"/>
      <c r="W25" s="373"/>
      <c r="X25" s="372" t="e">
        <f t="shared" si="1"/>
        <v>#DIV/0!</v>
      </c>
      <c r="Y25" s="373"/>
      <c r="Z25" s="373"/>
      <c r="AA25" s="390"/>
      <c r="AB25" s="134" t="e">
        <f t="shared" si="2"/>
        <v>#DIV/0!</v>
      </c>
      <c r="AF25" s="26"/>
    </row>
    <row r="26" spans="1:35" ht="16.5" x14ac:dyDescent="0.3">
      <c r="A26" s="63" t="str">
        <f>IF($W$8&lt;&gt;"",IF(Anagrafica!A113&lt;&gt;"",Anagrafica!A113,""),"")</f>
        <v/>
      </c>
      <c r="B26" s="379" t="str">
        <f>IF(A26&lt;&gt;"",IF(Anagrafica!B113&lt;&gt;"",Anagrafica!B113,""),"")</f>
        <v/>
      </c>
      <c r="C26" s="379"/>
      <c r="D26" s="379"/>
      <c r="E26" s="379"/>
      <c r="F26" s="379"/>
      <c r="G26" s="379"/>
      <c r="H26" s="379"/>
      <c r="I26" s="379"/>
      <c r="J26" s="379"/>
      <c r="K26" s="379"/>
      <c r="L26" s="379"/>
      <c r="M26" s="379"/>
      <c r="N26" s="379"/>
      <c r="O26" s="379"/>
      <c r="P26" s="379"/>
      <c r="Q26" s="379"/>
      <c r="R26" s="379"/>
      <c r="S26" s="380"/>
      <c r="T26" s="372">
        <f t="shared" si="0"/>
        <v>0</v>
      </c>
      <c r="U26" s="373"/>
      <c r="V26" s="373"/>
      <c r="W26" s="373"/>
      <c r="X26" s="372" t="e">
        <f t="shared" si="1"/>
        <v>#DIV/0!</v>
      </c>
      <c r="Y26" s="373"/>
      <c r="Z26" s="373"/>
      <c r="AA26" s="390"/>
      <c r="AB26" s="134" t="e">
        <f t="shared" si="2"/>
        <v>#DIV/0!</v>
      </c>
      <c r="AF26" s="26"/>
    </row>
    <row r="27" spans="1:35" x14ac:dyDescent="0.2">
      <c r="A27" s="42"/>
      <c r="B27" s="42"/>
      <c r="C27" s="9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378"/>
      <c r="Q27" s="378"/>
      <c r="R27" s="378"/>
      <c r="S27" s="378"/>
      <c r="T27" s="400"/>
      <c r="U27" s="400"/>
      <c r="V27" s="400"/>
      <c r="W27" s="400"/>
      <c r="X27" s="42"/>
      <c r="Y27" s="42"/>
      <c r="Z27" s="42"/>
      <c r="AA27" s="42"/>
      <c r="AB27" s="26"/>
      <c r="AC27" s="26"/>
      <c r="AD27" s="26"/>
      <c r="AE27" s="26"/>
      <c r="AF27" s="26"/>
    </row>
    <row r="28" spans="1:35" x14ac:dyDescent="0.2">
      <c r="Q28" s="135"/>
      <c r="R28" s="135"/>
      <c r="S28" s="135"/>
      <c r="T28" s="135"/>
      <c r="U28" s="135"/>
    </row>
    <row r="29" spans="1:35" ht="16.5" x14ac:dyDescent="0.3">
      <c r="A29" s="19" t="str">
        <f>IF(Anagrafica!A89&lt;&gt;"",Anagrafica!A89&amp;" - "&amp;Anagrafica!B89,"")</f>
        <v>1 - Commissario 1</v>
      </c>
      <c r="B29" s="20"/>
      <c r="C29" s="28"/>
      <c r="D29" s="20"/>
      <c r="E29" s="20"/>
      <c r="F29" s="20"/>
      <c r="G29" s="20"/>
      <c r="H29" s="20"/>
      <c r="I29" s="20"/>
      <c r="J29" s="20"/>
      <c r="K29" s="20"/>
      <c r="L29" s="20"/>
      <c r="M29" s="20"/>
      <c r="N29" s="20"/>
      <c r="O29" s="20"/>
      <c r="P29" s="20"/>
      <c r="Q29" s="136"/>
      <c r="R29" s="136"/>
      <c r="S29" s="136"/>
      <c r="T29" s="136"/>
      <c r="U29" s="136"/>
      <c r="V29" s="188"/>
      <c r="W29" s="188"/>
      <c r="X29" s="188"/>
      <c r="Y29" s="188"/>
      <c r="Z29" s="188"/>
      <c r="AA29" s="188"/>
      <c r="AB29" s="20"/>
      <c r="AC29" s="20"/>
      <c r="AD29" s="20"/>
      <c r="AE29" s="20"/>
      <c r="AF29" s="20"/>
      <c r="AG29" s="28"/>
      <c r="AH29" s="20"/>
      <c r="AI29" s="20"/>
    </row>
    <row r="30" spans="1:35" s="5" customFormat="1" ht="13.5" customHeight="1" x14ac:dyDescent="0.2">
      <c r="A30" s="137" t="s">
        <v>10</v>
      </c>
      <c r="B30" s="109" t="s">
        <v>28</v>
      </c>
      <c r="C30" s="109" t="s">
        <v>56</v>
      </c>
      <c r="D30" s="109" t="s">
        <v>29</v>
      </c>
      <c r="E30" s="109" t="s">
        <v>27</v>
      </c>
      <c r="F30" s="109" t="s">
        <v>30</v>
      </c>
      <c r="G30" s="109" t="s">
        <v>31</v>
      </c>
      <c r="H30" s="109" t="s">
        <v>32</v>
      </c>
      <c r="I30" s="109" t="s">
        <v>33</v>
      </c>
      <c r="J30" s="109" t="s">
        <v>34</v>
      </c>
      <c r="K30" s="109" t="s">
        <v>39</v>
      </c>
      <c r="L30" s="138" t="s">
        <v>49</v>
      </c>
      <c r="M30" s="138" t="s">
        <v>35</v>
      </c>
      <c r="N30" s="138" t="s">
        <v>36</v>
      </c>
      <c r="O30" s="138" t="s">
        <v>37</v>
      </c>
      <c r="P30" s="138" t="s">
        <v>38</v>
      </c>
      <c r="Q30" s="139" t="s">
        <v>41</v>
      </c>
      <c r="R30" s="140" t="s">
        <v>41</v>
      </c>
      <c r="S30" s="140" t="s">
        <v>41</v>
      </c>
      <c r="T30" s="141" t="s">
        <v>42</v>
      </c>
      <c r="U30" s="141" t="s">
        <v>46</v>
      </c>
      <c r="AE30" s="26"/>
      <c r="AG30" s="4" t="s">
        <v>10</v>
      </c>
      <c r="AI30" s="5" t="s">
        <v>0</v>
      </c>
    </row>
    <row r="31" spans="1:35" ht="13.5" x14ac:dyDescent="0.25">
      <c r="A31" s="109" t="str">
        <f>+$A$12</f>
        <v/>
      </c>
      <c r="B31" s="184">
        <v>1</v>
      </c>
      <c r="C31" s="108">
        <v>0</v>
      </c>
      <c r="D31" s="108">
        <v>0</v>
      </c>
      <c r="E31" s="108">
        <v>0</v>
      </c>
      <c r="F31" s="108">
        <v>0</v>
      </c>
      <c r="G31" s="108">
        <v>0</v>
      </c>
      <c r="H31" s="108">
        <v>0</v>
      </c>
      <c r="I31" s="108">
        <v>0</v>
      </c>
      <c r="J31" s="108">
        <v>0</v>
      </c>
      <c r="K31" s="108">
        <v>0</v>
      </c>
      <c r="L31" s="108">
        <v>0</v>
      </c>
      <c r="M31" s="108">
        <v>0</v>
      </c>
      <c r="N31" s="108">
        <v>0</v>
      </c>
      <c r="O31" s="108">
        <v>0</v>
      </c>
      <c r="P31" s="108">
        <v>0</v>
      </c>
      <c r="Q31" s="143">
        <f t="shared" ref="Q31:Q45" si="3">+IF(B$10=2,POWER(PRODUCT(B31:C31),1/$B$10),IF(B$10=3,POWER(PRODUCT(B31:D31),1/$B$10),IF(B$10=4,POWER(PRODUCT(B31:E31),1/$B$10),IF(B$10=5,POWER(PRODUCT(B31:F31),1/$B$10),IF(B$10=6,POWER(PRODUCT(B31:G31),1/$B$10),0)))))</f>
        <v>0</v>
      </c>
      <c r="R31" s="143">
        <f t="shared" ref="R31:R45" si="4">+IF(B$10=7,POWER(PRODUCT(B31:H31),1/$B$10),IF(B$10=8,POWER(PRODUCT(B31:I31),1/$B$10),IF(B$10=9,POWER(PRODUCT(B31:J31),1/$B$10),IF(B$10=10,POWER(PRODUCT(B31:K31),1/$B$10),0))))</f>
        <v>0</v>
      </c>
      <c r="S31" s="174">
        <f t="shared" ref="S31:S45" si="5">+IF(B$10=11,POWER(PRODUCT(B31:L31),1/$B$10),IF(B$10=12,POWER(PRODUCT(B31:M31),1/$B$10),IF(B$10=13,POWER(PRODUCT(B31:N31),1/$B$10),IF(B$10=14,POWER(PRODUCT(B31:O31),1/$B$10),IF(B$10=15,POWER(PRODUCT(B31:P31),1/$B$10),0)))))</f>
        <v>0</v>
      </c>
      <c r="T31" s="143">
        <f>ROUND(MAX(Q31:S31),3)</f>
        <v>0</v>
      </c>
      <c r="U31" s="143" t="e">
        <f>ROUND(T31/S$46,3)</f>
        <v>#DIV/0!</v>
      </c>
      <c r="V31" s="144"/>
      <c r="W31" s="144"/>
      <c r="X31" s="144"/>
      <c r="Y31" s="144"/>
      <c r="Z31" s="144"/>
      <c r="AA31" s="144"/>
      <c r="AB31" s="144"/>
      <c r="AC31" s="144"/>
      <c r="AE31" s="26"/>
      <c r="AG31" s="6" t="str">
        <f>+$A$12</f>
        <v/>
      </c>
      <c r="AH31" s="6"/>
      <c r="AI31" s="145">
        <f>IF(S$46&gt;0,ROUND(U31/MAX(U$31:U$45),3),0)</f>
        <v>0</v>
      </c>
    </row>
    <row r="32" spans="1:35" ht="13.5" x14ac:dyDescent="0.25">
      <c r="A32" s="109" t="str">
        <f>+$A$13</f>
        <v/>
      </c>
      <c r="B32" s="142">
        <f>IF(C31&gt;0,1/C31,0)</f>
        <v>0</v>
      </c>
      <c r="C32" s="184">
        <v>1</v>
      </c>
      <c r="D32" s="108">
        <v>0</v>
      </c>
      <c r="E32" s="108">
        <v>0</v>
      </c>
      <c r="F32" s="108">
        <v>0</v>
      </c>
      <c r="G32" s="108">
        <v>0</v>
      </c>
      <c r="H32" s="108">
        <v>0</v>
      </c>
      <c r="I32" s="108">
        <v>0</v>
      </c>
      <c r="J32" s="108">
        <v>0</v>
      </c>
      <c r="K32" s="108">
        <v>0</v>
      </c>
      <c r="L32" s="108">
        <v>0</v>
      </c>
      <c r="M32" s="108">
        <v>0</v>
      </c>
      <c r="N32" s="108">
        <v>0</v>
      </c>
      <c r="O32" s="108">
        <v>0</v>
      </c>
      <c r="P32" s="108">
        <v>0</v>
      </c>
      <c r="Q32" s="143">
        <f t="shared" si="3"/>
        <v>0</v>
      </c>
      <c r="R32" s="143">
        <f t="shared" si="4"/>
        <v>0</v>
      </c>
      <c r="S32" s="174">
        <f t="shared" si="5"/>
        <v>0</v>
      </c>
      <c r="T32" s="143">
        <f t="shared" ref="T32:T45" si="6">ROUND(MAX(Q32:S32),3)</f>
        <v>0</v>
      </c>
      <c r="U32" s="143" t="e">
        <f t="shared" ref="U32:U45" si="7">ROUND(T32/S$46,3)</f>
        <v>#DIV/0!</v>
      </c>
      <c r="V32" s="144"/>
      <c r="W32" s="144"/>
      <c r="X32" s="144"/>
      <c r="Y32" s="144"/>
      <c r="Z32" s="144"/>
      <c r="AA32" s="144"/>
      <c r="AB32" s="144"/>
      <c r="AC32" s="144"/>
      <c r="AE32" s="26"/>
      <c r="AG32" s="7" t="str">
        <f>+$A$13</f>
        <v/>
      </c>
      <c r="AH32" s="7"/>
      <c r="AI32" s="145">
        <f t="shared" ref="AI32:AI45" si="8">IF(S$46&gt;0,ROUND(U32/MAX(U$31:U$45),3),0)</f>
        <v>0</v>
      </c>
    </row>
    <row r="33" spans="1:46" ht="13.5" x14ac:dyDescent="0.25">
      <c r="A33" s="109" t="str">
        <f>+$A$14</f>
        <v/>
      </c>
      <c r="B33" s="142">
        <f>IF(D31&gt;0,1/D31,0)</f>
        <v>0</v>
      </c>
      <c r="C33" s="142">
        <f>IF(D32&gt;0,1/D32,0)</f>
        <v>0</v>
      </c>
      <c r="D33" s="184">
        <v>1</v>
      </c>
      <c r="E33" s="108">
        <v>0</v>
      </c>
      <c r="F33" s="108">
        <v>0</v>
      </c>
      <c r="G33" s="108">
        <v>0</v>
      </c>
      <c r="H33" s="108">
        <v>0</v>
      </c>
      <c r="I33" s="108">
        <v>0</v>
      </c>
      <c r="J33" s="108">
        <v>0</v>
      </c>
      <c r="K33" s="108">
        <v>0</v>
      </c>
      <c r="L33" s="108">
        <v>0</v>
      </c>
      <c r="M33" s="108">
        <v>0</v>
      </c>
      <c r="N33" s="108">
        <v>0</v>
      </c>
      <c r="O33" s="108">
        <v>0</v>
      </c>
      <c r="P33" s="108">
        <v>0</v>
      </c>
      <c r="Q33" s="143">
        <f t="shared" si="3"/>
        <v>0</v>
      </c>
      <c r="R33" s="143">
        <f t="shared" si="4"/>
        <v>0</v>
      </c>
      <c r="S33" s="174">
        <f t="shared" si="5"/>
        <v>0</v>
      </c>
      <c r="T33" s="143">
        <f t="shared" si="6"/>
        <v>0</v>
      </c>
      <c r="U33" s="143" t="e">
        <f t="shared" si="7"/>
        <v>#DIV/0!</v>
      </c>
      <c r="V33" s="144"/>
      <c r="W33" s="144"/>
      <c r="X33" s="144"/>
      <c r="Y33" s="144"/>
      <c r="Z33" s="144"/>
      <c r="AA33" s="144"/>
      <c r="AB33" s="144"/>
      <c r="AC33" s="144"/>
      <c r="AE33" s="26"/>
      <c r="AG33" s="7" t="str">
        <f>+$A$14</f>
        <v/>
      </c>
      <c r="AH33" s="7"/>
      <c r="AI33" s="145">
        <f t="shared" si="8"/>
        <v>0</v>
      </c>
    </row>
    <row r="34" spans="1:46" ht="13.5" x14ac:dyDescent="0.25">
      <c r="A34" s="109" t="str">
        <f>+$A$15</f>
        <v/>
      </c>
      <c r="B34" s="142">
        <f>IF(E31&gt;0,1/E31,0)</f>
        <v>0</v>
      </c>
      <c r="C34" s="142">
        <f>IF(E32&gt;0,1/E32,0)</f>
        <v>0</v>
      </c>
      <c r="D34" s="142">
        <f>IF(E33&gt;0,1/E33,0)</f>
        <v>0</v>
      </c>
      <c r="E34" s="184">
        <v>1</v>
      </c>
      <c r="F34" s="108">
        <v>0</v>
      </c>
      <c r="G34" s="108">
        <v>0</v>
      </c>
      <c r="H34" s="108">
        <v>0</v>
      </c>
      <c r="I34" s="108">
        <v>0</v>
      </c>
      <c r="J34" s="108">
        <v>0</v>
      </c>
      <c r="K34" s="108">
        <v>0</v>
      </c>
      <c r="L34" s="108">
        <v>0</v>
      </c>
      <c r="M34" s="108">
        <v>0</v>
      </c>
      <c r="N34" s="108">
        <v>0</v>
      </c>
      <c r="O34" s="108">
        <v>0</v>
      </c>
      <c r="P34" s="108">
        <v>0</v>
      </c>
      <c r="Q34" s="143">
        <f t="shared" si="3"/>
        <v>0</v>
      </c>
      <c r="R34" s="143">
        <f t="shared" si="4"/>
        <v>0</v>
      </c>
      <c r="S34" s="174">
        <f t="shared" si="5"/>
        <v>0</v>
      </c>
      <c r="T34" s="143">
        <f t="shared" si="6"/>
        <v>0</v>
      </c>
      <c r="U34" s="143" t="e">
        <f t="shared" si="7"/>
        <v>#DIV/0!</v>
      </c>
      <c r="V34" s="144"/>
      <c r="W34" s="144"/>
      <c r="X34" s="144"/>
      <c r="Y34" s="144"/>
      <c r="Z34" s="144"/>
      <c r="AA34" s="144"/>
      <c r="AB34" s="144"/>
      <c r="AC34" s="144"/>
      <c r="AE34" s="26"/>
      <c r="AG34" s="7" t="str">
        <f>+$A$15</f>
        <v/>
      </c>
      <c r="AH34" s="7"/>
      <c r="AI34" s="145">
        <f t="shared" si="8"/>
        <v>0</v>
      </c>
    </row>
    <row r="35" spans="1:46" ht="13.5" x14ac:dyDescent="0.25">
      <c r="A35" s="109" t="str">
        <f>+$A$16</f>
        <v/>
      </c>
      <c r="B35" s="142">
        <f>IF(F31&gt;0,1/F31,0)</f>
        <v>0</v>
      </c>
      <c r="C35" s="142">
        <f>IF(F32&gt;0,1/F32,0)</f>
        <v>0</v>
      </c>
      <c r="D35" s="142">
        <f>IF(F33&gt;0,1/F33,0)</f>
        <v>0</v>
      </c>
      <c r="E35" s="142">
        <f>IF(F34&gt;0,1/F34,0)</f>
        <v>0</v>
      </c>
      <c r="F35" s="184">
        <v>1</v>
      </c>
      <c r="G35" s="108">
        <v>0</v>
      </c>
      <c r="H35" s="108">
        <v>0</v>
      </c>
      <c r="I35" s="108">
        <v>0</v>
      </c>
      <c r="J35" s="108">
        <v>0</v>
      </c>
      <c r="K35" s="108">
        <v>0</v>
      </c>
      <c r="L35" s="108">
        <v>0</v>
      </c>
      <c r="M35" s="108">
        <v>0</v>
      </c>
      <c r="N35" s="108">
        <v>0</v>
      </c>
      <c r="O35" s="108">
        <v>0</v>
      </c>
      <c r="P35" s="108">
        <v>0</v>
      </c>
      <c r="Q35" s="143">
        <f t="shared" si="3"/>
        <v>0</v>
      </c>
      <c r="R35" s="143">
        <f t="shared" si="4"/>
        <v>0</v>
      </c>
      <c r="S35" s="174">
        <f t="shared" si="5"/>
        <v>0</v>
      </c>
      <c r="T35" s="143">
        <f t="shared" si="6"/>
        <v>0</v>
      </c>
      <c r="U35" s="143" t="e">
        <f t="shared" si="7"/>
        <v>#DIV/0!</v>
      </c>
      <c r="V35" s="144"/>
      <c r="W35" s="144"/>
      <c r="X35" s="144"/>
      <c r="Y35" s="144"/>
      <c r="Z35" s="144"/>
      <c r="AA35" s="144"/>
      <c r="AB35" s="144"/>
      <c r="AC35" s="144"/>
      <c r="AE35" s="26"/>
      <c r="AG35" s="7" t="str">
        <f>+$A$16</f>
        <v/>
      </c>
      <c r="AH35" s="7"/>
      <c r="AI35" s="145">
        <f t="shared" si="8"/>
        <v>0</v>
      </c>
    </row>
    <row r="36" spans="1:46" ht="13.5" x14ac:dyDescent="0.25">
      <c r="A36" s="109" t="str">
        <f>+$A$17</f>
        <v/>
      </c>
      <c r="B36" s="142">
        <f>IF(G31&gt;0,1/G31,0)</f>
        <v>0</v>
      </c>
      <c r="C36" s="142">
        <f>IF(G32&gt;0,1/G32,0)</f>
        <v>0</v>
      </c>
      <c r="D36" s="142">
        <f>IF(G33&gt;0,1/G33,0)</f>
        <v>0</v>
      </c>
      <c r="E36" s="142">
        <f>IF(G34&gt;0,1/G34,0)</f>
        <v>0</v>
      </c>
      <c r="F36" s="142">
        <f>IF(G35&gt;0,1/G35,0)</f>
        <v>0</v>
      </c>
      <c r="G36" s="184">
        <v>1</v>
      </c>
      <c r="H36" s="108">
        <v>0</v>
      </c>
      <c r="I36" s="108">
        <v>0</v>
      </c>
      <c r="J36" s="108">
        <v>0</v>
      </c>
      <c r="K36" s="108">
        <v>0</v>
      </c>
      <c r="L36" s="108">
        <v>0</v>
      </c>
      <c r="M36" s="108">
        <v>0</v>
      </c>
      <c r="N36" s="108">
        <v>0</v>
      </c>
      <c r="O36" s="108">
        <v>0</v>
      </c>
      <c r="P36" s="108">
        <v>0</v>
      </c>
      <c r="Q36" s="143">
        <f t="shared" si="3"/>
        <v>0</v>
      </c>
      <c r="R36" s="143">
        <f t="shared" si="4"/>
        <v>0</v>
      </c>
      <c r="S36" s="174">
        <f t="shared" si="5"/>
        <v>0</v>
      </c>
      <c r="T36" s="143">
        <f t="shared" si="6"/>
        <v>0</v>
      </c>
      <c r="U36" s="143" t="e">
        <f t="shared" si="7"/>
        <v>#DIV/0!</v>
      </c>
      <c r="V36" s="144"/>
      <c r="W36" s="144"/>
      <c r="X36" s="144"/>
      <c r="Y36" s="144"/>
      <c r="Z36" s="144"/>
      <c r="AA36" s="144"/>
      <c r="AB36" s="144"/>
      <c r="AC36" s="144"/>
      <c r="AE36" s="26"/>
      <c r="AG36" s="7" t="str">
        <f>+$A$17</f>
        <v/>
      </c>
      <c r="AH36" s="7"/>
      <c r="AI36" s="145">
        <f t="shared" si="8"/>
        <v>0</v>
      </c>
    </row>
    <row r="37" spans="1:46" ht="13.5" x14ac:dyDescent="0.25">
      <c r="A37" s="109" t="str">
        <f>+$A$18</f>
        <v/>
      </c>
      <c r="B37" s="142">
        <f>IF(H31&gt;0,1/H31,0)</f>
        <v>0</v>
      </c>
      <c r="C37" s="142">
        <f>IF(H32&gt;0,1/H32,0)</f>
        <v>0</v>
      </c>
      <c r="D37" s="142">
        <f>IF(H33&gt;0,1/H33,0)</f>
        <v>0</v>
      </c>
      <c r="E37" s="142">
        <f>IF(H34&gt;0,1/H34,0)</f>
        <v>0</v>
      </c>
      <c r="F37" s="142">
        <f>IF(H35&gt;0,1/H35,0)</f>
        <v>0</v>
      </c>
      <c r="G37" s="142">
        <f>IF(H36&gt;0,1/H36,0)</f>
        <v>0</v>
      </c>
      <c r="H37" s="184">
        <v>1</v>
      </c>
      <c r="I37" s="108">
        <v>0</v>
      </c>
      <c r="J37" s="108">
        <v>0</v>
      </c>
      <c r="K37" s="108">
        <v>0</v>
      </c>
      <c r="L37" s="108">
        <v>0</v>
      </c>
      <c r="M37" s="108">
        <v>0</v>
      </c>
      <c r="N37" s="108">
        <v>0</v>
      </c>
      <c r="O37" s="108">
        <v>0</v>
      </c>
      <c r="P37" s="108">
        <v>0</v>
      </c>
      <c r="Q37" s="143">
        <f t="shared" si="3"/>
        <v>0</v>
      </c>
      <c r="R37" s="143">
        <f t="shared" si="4"/>
        <v>0</v>
      </c>
      <c r="S37" s="174">
        <f t="shared" si="5"/>
        <v>0</v>
      </c>
      <c r="T37" s="143">
        <f t="shared" si="6"/>
        <v>0</v>
      </c>
      <c r="U37" s="143" t="e">
        <f t="shared" si="7"/>
        <v>#DIV/0!</v>
      </c>
      <c r="V37" s="144"/>
      <c r="W37" s="144"/>
      <c r="X37" s="144"/>
      <c r="Y37" s="144"/>
      <c r="Z37" s="144"/>
      <c r="AA37" s="144"/>
      <c r="AB37" s="144"/>
      <c r="AC37" s="144"/>
      <c r="AE37" s="26"/>
      <c r="AG37" s="7" t="str">
        <f>+$A$18</f>
        <v/>
      </c>
      <c r="AH37" s="7"/>
      <c r="AI37" s="145">
        <f t="shared" si="8"/>
        <v>0</v>
      </c>
    </row>
    <row r="38" spans="1:46" ht="13.5" x14ac:dyDescent="0.25">
      <c r="A38" s="109" t="str">
        <f>+$A$19</f>
        <v/>
      </c>
      <c r="B38" s="142">
        <f>IF(I31&gt;0,1/I31,0)</f>
        <v>0</v>
      </c>
      <c r="C38" s="142">
        <f>IF(I32&gt;0,1/I32,0)</f>
        <v>0</v>
      </c>
      <c r="D38" s="142">
        <f>IF(I33&gt;0,1/I33,0)</f>
        <v>0</v>
      </c>
      <c r="E38" s="142">
        <f>IF(I34&gt;0,1/I34,0)</f>
        <v>0</v>
      </c>
      <c r="F38" s="142">
        <f>IF(I35&gt;0,1/I35,0)</f>
        <v>0</v>
      </c>
      <c r="G38" s="142">
        <f>IF(I36&gt;0,1/I36,0)</f>
        <v>0</v>
      </c>
      <c r="H38" s="142">
        <f>IF(I37&gt;0,1/I37,0)</f>
        <v>0</v>
      </c>
      <c r="I38" s="184">
        <v>1</v>
      </c>
      <c r="J38" s="108">
        <v>0</v>
      </c>
      <c r="K38" s="108">
        <v>0</v>
      </c>
      <c r="L38" s="108">
        <v>0</v>
      </c>
      <c r="M38" s="108">
        <v>0</v>
      </c>
      <c r="N38" s="108">
        <v>0</v>
      </c>
      <c r="O38" s="108">
        <v>0</v>
      </c>
      <c r="P38" s="108">
        <v>0</v>
      </c>
      <c r="Q38" s="143">
        <f t="shared" si="3"/>
        <v>0</v>
      </c>
      <c r="R38" s="143">
        <f t="shared" si="4"/>
        <v>0</v>
      </c>
      <c r="S38" s="174">
        <f t="shared" si="5"/>
        <v>0</v>
      </c>
      <c r="T38" s="143">
        <f t="shared" si="6"/>
        <v>0</v>
      </c>
      <c r="U38" s="143" t="e">
        <f t="shared" si="7"/>
        <v>#DIV/0!</v>
      </c>
      <c r="V38" s="144"/>
      <c r="W38" s="144"/>
      <c r="X38" s="144"/>
      <c r="Y38" s="144"/>
      <c r="Z38" s="144"/>
      <c r="AA38" s="144"/>
      <c r="AB38" s="144"/>
      <c r="AC38" s="144"/>
      <c r="AE38" s="26"/>
      <c r="AG38" s="7" t="str">
        <f>+$A$19</f>
        <v/>
      </c>
      <c r="AH38" s="7"/>
      <c r="AI38" s="145">
        <f t="shared" si="8"/>
        <v>0</v>
      </c>
    </row>
    <row r="39" spans="1:46" ht="13.5" x14ac:dyDescent="0.25">
      <c r="A39" s="109" t="str">
        <f>+$A$20</f>
        <v/>
      </c>
      <c r="B39" s="142">
        <f>IF(J31&gt;0,1/J31,0)</f>
        <v>0</v>
      </c>
      <c r="C39" s="142">
        <f>IF(J32&gt;0,1/J32,0)</f>
        <v>0</v>
      </c>
      <c r="D39" s="142">
        <f>IF(J33&gt;0,1/J33,0)</f>
        <v>0</v>
      </c>
      <c r="E39" s="142">
        <f>IF(J34&gt;0,1/J34,0)</f>
        <v>0</v>
      </c>
      <c r="F39" s="142">
        <f>IF(J35&gt;0,1/J35,0)</f>
        <v>0</v>
      </c>
      <c r="G39" s="142">
        <f>IF(J36&gt;0,1/J36,0)</f>
        <v>0</v>
      </c>
      <c r="H39" s="142">
        <f>IF(J37&gt;0,1/J37,0)</f>
        <v>0</v>
      </c>
      <c r="I39" s="142">
        <f>IF(J38&gt;0,1/J38,0)</f>
        <v>0</v>
      </c>
      <c r="J39" s="184">
        <v>1</v>
      </c>
      <c r="K39" s="108">
        <v>0</v>
      </c>
      <c r="L39" s="108">
        <v>0</v>
      </c>
      <c r="M39" s="108">
        <v>0</v>
      </c>
      <c r="N39" s="108">
        <v>0</v>
      </c>
      <c r="O39" s="108">
        <v>0</v>
      </c>
      <c r="P39" s="108">
        <v>0</v>
      </c>
      <c r="Q39" s="143">
        <f t="shared" si="3"/>
        <v>0</v>
      </c>
      <c r="R39" s="143">
        <f t="shared" si="4"/>
        <v>0</v>
      </c>
      <c r="S39" s="174">
        <f t="shared" si="5"/>
        <v>0</v>
      </c>
      <c r="T39" s="143">
        <f t="shared" si="6"/>
        <v>0</v>
      </c>
      <c r="U39" s="143" t="e">
        <f t="shared" si="7"/>
        <v>#DIV/0!</v>
      </c>
      <c r="V39" s="144"/>
      <c r="W39" s="144"/>
      <c r="X39" s="144"/>
      <c r="Y39" s="144"/>
      <c r="Z39" s="144"/>
      <c r="AA39" s="144"/>
      <c r="AB39" s="144"/>
      <c r="AC39" s="144"/>
      <c r="AE39" s="26"/>
      <c r="AG39" s="7" t="str">
        <f>+$A$20</f>
        <v/>
      </c>
      <c r="AH39" s="7"/>
      <c r="AI39" s="145">
        <f t="shared" si="8"/>
        <v>0</v>
      </c>
    </row>
    <row r="40" spans="1:46" ht="13.5" x14ac:dyDescent="0.25">
      <c r="A40" s="109" t="str">
        <f>+$A$21</f>
        <v/>
      </c>
      <c r="B40" s="142">
        <f>IF(K31&gt;0,1/K31,0)</f>
        <v>0</v>
      </c>
      <c r="C40" s="142">
        <f>IF(K32&gt;0,1/K32,0)</f>
        <v>0</v>
      </c>
      <c r="D40" s="142">
        <f>IF(K33&gt;0,1/K33,K33)</f>
        <v>0</v>
      </c>
      <c r="E40" s="142">
        <f>IF(K34&gt;0,1/K34,0)</f>
        <v>0</v>
      </c>
      <c r="F40" s="142">
        <f>IF(K35&gt;0,1/K35,K35)</f>
        <v>0</v>
      </c>
      <c r="G40" s="142">
        <f>IF(K36&gt;0,1/K36,0)</f>
        <v>0</v>
      </c>
      <c r="H40" s="142">
        <f>IF(K37&gt;0,1/K37,0)</f>
        <v>0</v>
      </c>
      <c r="I40" s="142">
        <f>IF(K38&gt;0,1/K38,0)</f>
        <v>0</v>
      </c>
      <c r="J40" s="142">
        <f>IF(K39&gt;0,1/K39,0)</f>
        <v>0</v>
      </c>
      <c r="K40" s="184">
        <v>1</v>
      </c>
      <c r="L40" s="108">
        <v>0</v>
      </c>
      <c r="M40" s="108">
        <v>0</v>
      </c>
      <c r="N40" s="108">
        <v>0</v>
      </c>
      <c r="O40" s="108">
        <v>0</v>
      </c>
      <c r="P40" s="108">
        <v>0</v>
      </c>
      <c r="Q40" s="143">
        <f t="shared" si="3"/>
        <v>0</v>
      </c>
      <c r="R40" s="143">
        <f t="shared" si="4"/>
        <v>0</v>
      </c>
      <c r="S40" s="174">
        <f t="shared" si="5"/>
        <v>0</v>
      </c>
      <c r="T40" s="143">
        <f t="shared" si="6"/>
        <v>0</v>
      </c>
      <c r="U40" s="143" t="e">
        <f t="shared" si="7"/>
        <v>#DIV/0!</v>
      </c>
      <c r="V40" s="144"/>
      <c r="W40" s="144"/>
      <c r="X40" s="144"/>
      <c r="Y40" s="144"/>
      <c r="Z40" s="144"/>
      <c r="AA40" s="144"/>
      <c r="AB40" s="144"/>
      <c r="AC40" s="144"/>
      <c r="AE40" s="26"/>
      <c r="AG40" s="7" t="str">
        <f>+$A$21</f>
        <v/>
      </c>
      <c r="AH40" s="7"/>
      <c r="AI40" s="145">
        <f t="shared" si="8"/>
        <v>0</v>
      </c>
    </row>
    <row r="41" spans="1:46" ht="13.5" x14ac:dyDescent="0.25">
      <c r="A41" s="109" t="str">
        <f>+$A$22</f>
        <v/>
      </c>
      <c r="B41" s="142">
        <f>IF(L31&gt;0,1/L31,0)</f>
        <v>0</v>
      </c>
      <c r="C41" s="142">
        <f>IF(L32&gt;0,1/L32,0)</f>
        <v>0</v>
      </c>
      <c r="D41" s="142">
        <f>IF(L33&gt;0,1/L33,0)</f>
        <v>0</v>
      </c>
      <c r="E41" s="142">
        <f>IF(L34&gt;0,1/L34,0)</f>
        <v>0</v>
      </c>
      <c r="F41" s="142">
        <f>IF(L35&gt;0,1/L35,0)</f>
        <v>0</v>
      </c>
      <c r="G41" s="142">
        <f>IF(L36&gt;0,1/L36,0)</f>
        <v>0</v>
      </c>
      <c r="H41" s="142">
        <f>IF(L37&gt;0,1/L37,0)</f>
        <v>0</v>
      </c>
      <c r="I41" s="142">
        <f>IF(L38&gt;0,1/L38,0)</f>
        <v>0</v>
      </c>
      <c r="J41" s="142">
        <f>IF(L39&gt;0,1/L39,0)</f>
        <v>0</v>
      </c>
      <c r="K41" s="142">
        <f>IF(L40&gt;0,1/L40,0)</f>
        <v>0</v>
      </c>
      <c r="L41" s="185">
        <v>1</v>
      </c>
      <c r="M41" s="108">
        <v>0</v>
      </c>
      <c r="N41" s="108">
        <v>0</v>
      </c>
      <c r="O41" s="108">
        <v>0</v>
      </c>
      <c r="P41" s="108">
        <v>0</v>
      </c>
      <c r="Q41" s="143">
        <f t="shared" si="3"/>
        <v>0</v>
      </c>
      <c r="R41" s="143">
        <f t="shared" si="4"/>
        <v>0</v>
      </c>
      <c r="S41" s="174">
        <f t="shared" si="5"/>
        <v>0</v>
      </c>
      <c r="T41" s="143">
        <f t="shared" si="6"/>
        <v>0</v>
      </c>
      <c r="U41" s="143" t="e">
        <f t="shared" si="7"/>
        <v>#DIV/0!</v>
      </c>
      <c r="V41" s="144"/>
      <c r="W41" s="144"/>
      <c r="X41" s="144"/>
      <c r="Y41" s="144"/>
      <c r="Z41" s="144"/>
      <c r="AA41" s="144"/>
      <c r="AB41" s="144"/>
      <c r="AC41" s="144"/>
      <c r="AE41" s="26"/>
      <c r="AG41" s="7" t="str">
        <f>+$A$22</f>
        <v/>
      </c>
      <c r="AH41" s="7"/>
      <c r="AI41" s="145">
        <f t="shared" si="8"/>
        <v>0</v>
      </c>
    </row>
    <row r="42" spans="1:46" ht="13.5" x14ac:dyDescent="0.25">
      <c r="A42" s="109" t="str">
        <f>+$A$23</f>
        <v/>
      </c>
      <c r="B42" s="142">
        <f>IF(M31&gt;0,1/M31,0)</f>
        <v>0</v>
      </c>
      <c r="C42" s="142">
        <f>IF(M32&gt;0,1/M32,0)</f>
        <v>0</v>
      </c>
      <c r="D42" s="142">
        <f>IF(M33&gt;0,1/M33,0)</f>
        <v>0</v>
      </c>
      <c r="E42" s="142">
        <f>IF(M34&gt;0,1/M34,0)</f>
        <v>0</v>
      </c>
      <c r="F42" s="142">
        <f>IF(M35&gt;0,1/M35,0)</f>
        <v>0</v>
      </c>
      <c r="G42" s="142">
        <f>IF(M36&gt;0,1/M36,0)</f>
        <v>0</v>
      </c>
      <c r="H42" s="142">
        <f>IF(M37&gt;0,1/M37,0)</f>
        <v>0</v>
      </c>
      <c r="I42" s="142">
        <f>IF(M38&gt;0,1/M38,0)</f>
        <v>0</v>
      </c>
      <c r="J42" s="142">
        <f>IF(M39&gt;0,1/M39,0)</f>
        <v>0</v>
      </c>
      <c r="K42" s="142">
        <f>IF(M40&gt;0,1/M40,0)</f>
        <v>0</v>
      </c>
      <c r="L42" s="171">
        <f>IF(M41&gt;0,1/M41,0)</f>
        <v>0</v>
      </c>
      <c r="M42" s="185">
        <v>1</v>
      </c>
      <c r="N42" s="108">
        <v>0</v>
      </c>
      <c r="O42" s="108">
        <v>0</v>
      </c>
      <c r="P42" s="108">
        <v>0</v>
      </c>
      <c r="Q42" s="143">
        <f t="shared" si="3"/>
        <v>0</v>
      </c>
      <c r="R42" s="143">
        <f t="shared" si="4"/>
        <v>0</v>
      </c>
      <c r="S42" s="174">
        <f t="shared" si="5"/>
        <v>0</v>
      </c>
      <c r="T42" s="143">
        <f t="shared" si="6"/>
        <v>0</v>
      </c>
      <c r="U42" s="143" t="e">
        <f t="shared" si="7"/>
        <v>#DIV/0!</v>
      </c>
      <c r="V42" s="144"/>
      <c r="W42" s="144"/>
      <c r="X42" s="144"/>
      <c r="Y42" s="144"/>
      <c r="Z42" s="144"/>
      <c r="AA42" s="144"/>
      <c r="AB42" s="144"/>
      <c r="AC42" s="144"/>
      <c r="AE42" s="26"/>
      <c r="AG42" s="7" t="str">
        <f>+$A$23</f>
        <v/>
      </c>
      <c r="AH42" s="7"/>
      <c r="AI42" s="145">
        <f t="shared" si="8"/>
        <v>0</v>
      </c>
    </row>
    <row r="43" spans="1:46" ht="13.5" x14ac:dyDescent="0.25">
      <c r="A43" s="109" t="str">
        <f>+$A$24</f>
        <v/>
      </c>
      <c r="B43" s="142">
        <f>IF(N31&gt;0,1/N31,0)</f>
        <v>0</v>
      </c>
      <c r="C43" s="142">
        <f>IF(N32&gt;0,1/N32,0)</f>
        <v>0</v>
      </c>
      <c r="D43" s="142">
        <f>IF(N33&gt;0,1/N33,0)</f>
        <v>0</v>
      </c>
      <c r="E43" s="142">
        <f>IF(N34&gt;0,1/N34,0)</f>
        <v>0</v>
      </c>
      <c r="F43" s="142">
        <f>IF(N35&gt;0,1/N35,0)</f>
        <v>0</v>
      </c>
      <c r="G43" s="142">
        <f>IF(N36&gt;0,1/N36,0)</f>
        <v>0</v>
      </c>
      <c r="H43" s="142">
        <f>IF(N37&gt;0,1/N37,0)</f>
        <v>0</v>
      </c>
      <c r="I43" s="142">
        <f>IF(N38&gt;0,1/N38,0)</f>
        <v>0</v>
      </c>
      <c r="J43" s="142">
        <f>IF(N39&gt;0,1/N39,0)</f>
        <v>0</v>
      </c>
      <c r="K43" s="142">
        <f>IF(N40&gt;0,1/N40,0)</f>
        <v>0</v>
      </c>
      <c r="L43" s="171">
        <f>IF(N41&gt;0,1/N41,0)</f>
        <v>0</v>
      </c>
      <c r="M43" s="171">
        <f>IF(N42&gt;0,1/N42,0)</f>
        <v>0</v>
      </c>
      <c r="N43" s="185">
        <v>1</v>
      </c>
      <c r="O43" s="108">
        <v>0</v>
      </c>
      <c r="P43" s="108">
        <v>0</v>
      </c>
      <c r="Q43" s="143">
        <f t="shared" si="3"/>
        <v>0</v>
      </c>
      <c r="R43" s="143">
        <f t="shared" si="4"/>
        <v>0</v>
      </c>
      <c r="S43" s="174">
        <f t="shared" si="5"/>
        <v>0</v>
      </c>
      <c r="T43" s="143">
        <f t="shared" si="6"/>
        <v>0</v>
      </c>
      <c r="U43" s="143" t="e">
        <f t="shared" si="7"/>
        <v>#DIV/0!</v>
      </c>
      <c r="V43" s="144"/>
      <c r="W43" s="144"/>
      <c r="X43" s="144"/>
      <c r="Y43" s="144"/>
      <c r="Z43" s="144"/>
      <c r="AA43" s="144"/>
      <c r="AB43" s="144"/>
      <c r="AC43" s="144"/>
      <c r="AE43" s="26"/>
      <c r="AG43" s="7" t="str">
        <f>+$A$24</f>
        <v/>
      </c>
      <c r="AH43" s="7"/>
      <c r="AI43" s="145">
        <f t="shared" si="8"/>
        <v>0</v>
      </c>
    </row>
    <row r="44" spans="1:46" ht="13.5" x14ac:dyDescent="0.25">
      <c r="A44" s="109" t="str">
        <f>+$A$25</f>
        <v/>
      </c>
      <c r="B44" s="142">
        <f>IF(O31&gt;0,1/O31,0)</f>
        <v>0</v>
      </c>
      <c r="C44" s="142">
        <f>IF(O32&gt;0,1/O32,0)</f>
        <v>0</v>
      </c>
      <c r="D44" s="142">
        <f>IF(O33&gt;0,1/O33,0)</f>
        <v>0</v>
      </c>
      <c r="E44" s="142">
        <f>IF(O34&gt;0,1/O34,0)</f>
        <v>0</v>
      </c>
      <c r="F44" s="142">
        <f>IF(O35&gt;0,1/O35,0)</f>
        <v>0</v>
      </c>
      <c r="G44" s="142">
        <f>IF(O36&gt;0,1/O36,0)</f>
        <v>0</v>
      </c>
      <c r="H44" s="142">
        <f>IF(O37&gt;0,1/O37,0)</f>
        <v>0</v>
      </c>
      <c r="I44" s="142">
        <f>IF(O38&gt;0,1/O38,0)</f>
        <v>0</v>
      </c>
      <c r="J44" s="142">
        <f>IF(O39&gt;0,1/O39,0)</f>
        <v>0</v>
      </c>
      <c r="K44" s="142">
        <f>IF(O40&gt;0,1/O40,0)</f>
        <v>0</v>
      </c>
      <c r="L44" s="171">
        <f>IF(O41&gt;0,1/O41,0)</f>
        <v>0</v>
      </c>
      <c r="M44" s="171">
        <f>IF(O42&gt;0,1/O42,0)</f>
        <v>0</v>
      </c>
      <c r="N44" s="171">
        <f>IF(O43&gt;0,1/O43,0)</f>
        <v>0</v>
      </c>
      <c r="O44" s="185">
        <v>1</v>
      </c>
      <c r="P44" s="108">
        <v>0</v>
      </c>
      <c r="Q44" s="143">
        <f t="shared" si="3"/>
        <v>0</v>
      </c>
      <c r="R44" s="143">
        <f t="shared" si="4"/>
        <v>0</v>
      </c>
      <c r="S44" s="174">
        <f t="shared" si="5"/>
        <v>0</v>
      </c>
      <c r="T44" s="143">
        <f t="shared" si="6"/>
        <v>0</v>
      </c>
      <c r="U44" s="143" t="e">
        <f t="shared" si="7"/>
        <v>#DIV/0!</v>
      </c>
      <c r="V44" s="144"/>
      <c r="W44" s="144"/>
      <c r="X44" s="144"/>
      <c r="Y44" s="144"/>
      <c r="Z44" s="144"/>
      <c r="AA44" s="144"/>
      <c r="AB44" s="144"/>
      <c r="AC44" s="144"/>
      <c r="AE44" s="26"/>
      <c r="AG44" s="7" t="str">
        <f>+$A$25</f>
        <v/>
      </c>
      <c r="AH44" s="7"/>
      <c r="AI44" s="145">
        <f t="shared" si="8"/>
        <v>0</v>
      </c>
    </row>
    <row r="45" spans="1:46" ht="13.5" x14ac:dyDescent="0.25">
      <c r="A45" s="109" t="str">
        <f>+$A$26</f>
        <v/>
      </c>
      <c r="B45" s="142">
        <f>IF(P31&gt;0,1/P31,0)</f>
        <v>0</v>
      </c>
      <c r="C45" s="142">
        <f>IF(P32&gt;0,1/P32,0)</f>
        <v>0</v>
      </c>
      <c r="D45" s="142">
        <f>IF(P33&gt;0,1/P33,0)</f>
        <v>0</v>
      </c>
      <c r="E45" s="142">
        <f>IF(P34&gt;0,1/P34,0)</f>
        <v>0</v>
      </c>
      <c r="F45" s="142">
        <f>IF(P35&gt;0,1/P35,0)</f>
        <v>0</v>
      </c>
      <c r="G45" s="142">
        <f>IF(P36&gt;0,1/P36,0)</f>
        <v>0</v>
      </c>
      <c r="H45" s="142">
        <f>IF(P37&gt;0,1/P37,0)</f>
        <v>0</v>
      </c>
      <c r="I45" s="142">
        <f>IF(P38&gt;0,1/P38,0)</f>
        <v>0</v>
      </c>
      <c r="J45" s="142">
        <f>IF(P39&gt;0,1/P39,0)</f>
        <v>0</v>
      </c>
      <c r="K45" s="142">
        <f>IF(P40&gt;0,1/P40,0)</f>
        <v>0</v>
      </c>
      <c r="L45" s="171">
        <f>IF(P41&gt;0,1/P41,0)</f>
        <v>0</v>
      </c>
      <c r="M45" s="171">
        <f>IF(P42&gt;0,1/P42,0)</f>
        <v>0</v>
      </c>
      <c r="N45" s="171">
        <f>IF(P43&gt;0,1/P43,0)</f>
        <v>0</v>
      </c>
      <c r="O45" s="171">
        <f>IF(P44&gt;0,1/P44,0)</f>
        <v>0</v>
      </c>
      <c r="P45" s="185">
        <v>1</v>
      </c>
      <c r="Q45" s="143">
        <f t="shared" si="3"/>
        <v>0</v>
      </c>
      <c r="R45" s="143">
        <f t="shared" si="4"/>
        <v>0</v>
      </c>
      <c r="S45" s="174">
        <f t="shared" si="5"/>
        <v>0</v>
      </c>
      <c r="T45" s="143">
        <f t="shared" si="6"/>
        <v>0</v>
      </c>
      <c r="U45" s="143" t="e">
        <f t="shared" si="7"/>
        <v>#DIV/0!</v>
      </c>
      <c r="AE45" s="26"/>
      <c r="AG45" s="40" t="str">
        <f>+$A$26</f>
        <v/>
      </c>
      <c r="AH45" s="40"/>
      <c r="AI45" s="145">
        <f t="shared" si="8"/>
        <v>0</v>
      </c>
    </row>
    <row r="46" spans="1:46" s="26" customFormat="1" ht="13.9" customHeight="1" x14ac:dyDescent="0.25">
      <c r="A46" s="146" t="s">
        <v>44</v>
      </c>
      <c r="B46" s="147" t="e">
        <f>IF(B31&gt;0,ROUND(SUM(B31:B45)*U31,3),0)</f>
        <v>#DIV/0!</v>
      </c>
      <c r="C46" s="147">
        <f>IF(C31&gt;0,ROUND(SUM(C31:C45)*U32,3),0)</f>
        <v>0</v>
      </c>
      <c r="D46" s="147">
        <f>IF(D31&gt;0,ROUND(SUM(D31:D45)*U33,3),0)</f>
        <v>0</v>
      </c>
      <c r="E46" s="147">
        <f>IF(E31&gt;0,ROUND(SUM(E31:E45)*U34,3),0)</f>
        <v>0</v>
      </c>
      <c r="F46" s="147">
        <f>IF(F31&gt;0,ROUND(SUM(F31:F45)*U35,3),0)</f>
        <v>0</v>
      </c>
      <c r="G46" s="147">
        <f>IF(G31&gt;0,ROUND(SUM(G31:G45)*U36,3),0)</f>
        <v>0</v>
      </c>
      <c r="H46" s="147">
        <f>IF(H31&gt;0,ROUND(SUM(H31:H45)*U37,3),0)</f>
        <v>0</v>
      </c>
      <c r="I46" s="147">
        <f>IF(I31&gt;0,ROUND(SUM(I31:I45)*U38,3),0)</f>
        <v>0</v>
      </c>
      <c r="J46" s="147">
        <f>IF(J31&gt;0,ROUND(SUM(J31:J45)*U39,3),0)</f>
        <v>0</v>
      </c>
      <c r="K46" s="147">
        <f>IF(K31&gt;0,ROUND(SUM(K31:K45)*U40,3),0)</f>
        <v>0</v>
      </c>
      <c r="L46" s="147">
        <f>IF(L31&gt;0,ROUND(SUM(L31:L45)*U41,3),0)</f>
        <v>0</v>
      </c>
      <c r="M46" s="147">
        <f>IF(M31&gt;0,ROUND(SUM(M31:M45)*U42,3),0)</f>
        <v>0</v>
      </c>
      <c r="N46" s="147">
        <f>IF(N31&gt;0,ROUND(SUM(N31:N45)*U43,3),0)</f>
        <v>0</v>
      </c>
      <c r="O46" s="147">
        <f>IF(O31&gt;0,ROUND(SUM(O31:O45)*U44,3),0)</f>
        <v>0</v>
      </c>
      <c r="P46" s="147">
        <f>IF(P31&gt;0,ROUND(SUM(P31:P45)*U45,3),0)</f>
        <v>0</v>
      </c>
      <c r="Q46" s="377" t="s">
        <v>43</v>
      </c>
      <c r="R46" s="377"/>
      <c r="S46" s="148">
        <f>ROUND(SUM(T31:T45),3)</f>
        <v>0</v>
      </c>
      <c r="T46" s="205" t="s">
        <v>45</v>
      </c>
      <c r="U46" s="148" t="e">
        <f>ROUND(SUM(B46:P46),3)</f>
        <v>#DIV/0!</v>
      </c>
      <c r="V46" s="415"/>
      <c r="W46" s="415"/>
      <c r="X46" s="415"/>
      <c r="Y46" s="415"/>
      <c r="Z46" s="415"/>
      <c r="AA46" s="415"/>
      <c r="AB46" s="135"/>
      <c r="AC46" s="146" t="str">
        <f>IF(AC30="","",SUM(AC31:AC44))</f>
        <v/>
      </c>
      <c r="AD46" s="146"/>
      <c r="AE46" s="146"/>
      <c r="AF46" s="146"/>
      <c r="AG46" s="175"/>
      <c r="AH46" s="175"/>
      <c r="AI46" s="175"/>
      <c r="AJ46" s="146"/>
      <c r="AK46" s="146"/>
      <c r="AL46" s="146"/>
      <c r="AM46" s="146"/>
      <c r="AN46" s="146"/>
      <c r="AO46" s="146"/>
      <c r="AP46" s="146"/>
      <c r="AQ46" s="146"/>
      <c r="AR46" s="146"/>
      <c r="AS46" s="146"/>
      <c r="AT46" s="146"/>
    </row>
    <row r="47" spans="1:46" ht="24" customHeight="1" x14ac:dyDescent="0.2">
      <c r="A47" s="172"/>
      <c r="B47" s="172"/>
      <c r="C47" s="173"/>
      <c r="D47" s="172"/>
      <c r="E47" s="172"/>
      <c r="F47" s="172"/>
      <c r="G47" s="172"/>
      <c r="H47" s="172"/>
      <c r="I47" s="172"/>
      <c r="J47" s="172"/>
      <c r="K47" s="172"/>
      <c r="L47" s="172"/>
      <c r="M47" s="172"/>
      <c r="N47" s="172"/>
      <c r="O47" s="172"/>
      <c r="P47" s="172"/>
      <c r="Q47" s="135"/>
      <c r="R47" s="135"/>
      <c r="S47" s="135"/>
      <c r="T47" s="135"/>
      <c r="U47" s="135"/>
      <c r="AB47" s="172"/>
      <c r="AC47" s="172"/>
      <c r="AD47" s="172"/>
      <c r="AE47" s="172"/>
      <c r="AF47" s="172"/>
      <c r="AG47" s="187"/>
      <c r="AH47" s="172"/>
      <c r="AI47" s="186"/>
    </row>
    <row r="48" spans="1:46" ht="18.75" x14ac:dyDescent="0.3">
      <c r="A48" s="19" t="str">
        <f>IF(Anagrafica!A90&lt;&gt;"",Anagrafica!A90&amp;" - "&amp;Anagrafica!B90,"")</f>
        <v>2 - Commissario 2</v>
      </c>
      <c r="B48" s="20"/>
      <c r="D48" s="1"/>
      <c r="Q48" s="135"/>
      <c r="R48" s="135"/>
      <c r="S48" s="135"/>
      <c r="T48" s="135"/>
      <c r="U48" s="135"/>
      <c r="AE48" s="90"/>
      <c r="AF48" s="90"/>
      <c r="AG48" s="91"/>
      <c r="AH48" s="90"/>
      <c r="AI48" s="90"/>
    </row>
    <row r="49" spans="1:35" s="5" customFormat="1" ht="13.5" customHeight="1" x14ac:dyDescent="0.2">
      <c r="A49" s="137" t="s">
        <v>10</v>
      </c>
      <c r="B49" s="109" t="s">
        <v>28</v>
      </c>
      <c r="C49" s="109" t="s">
        <v>56</v>
      </c>
      <c r="D49" s="109" t="s">
        <v>29</v>
      </c>
      <c r="E49" s="109" t="s">
        <v>27</v>
      </c>
      <c r="F49" s="109" t="s">
        <v>30</v>
      </c>
      <c r="G49" s="109" t="s">
        <v>31</v>
      </c>
      <c r="H49" s="109" t="s">
        <v>32</v>
      </c>
      <c r="I49" s="109" t="s">
        <v>33</v>
      </c>
      <c r="J49" s="109" t="s">
        <v>34</v>
      </c>
      <c r="K49" s="109" t="s">
        <v>39</v>
      </c>
      <c r="L49" s="138" t="s">
        <v>49</v>
      </c>
      <c r="M49" s="138" t="s">
        <v>35</v>
      </c>
      <c r="N49" s="138" t="s">
        <v>36</v>
      </c>
      <c r="O49" s="138" t="s">
        <v>37</v>
      </c>
      <c r="P49" s="138" t="s">
        <v>38</v>
      </c>
      <c r="Q49" s="139" t="s">
        <v>41</v>
      </c>
      <c r="R49" s="140" t="s">
        <v>41</v>
      </c>
      <c r="S49" s="140" t="s">
        <v>41</v>
      </c>
      <c r="T49" s="141" t="s">
        <v>42</v>
      </c>
      <c r="U49" s="141" t="s">
        <v>46</v>
      </c>
      <c r="AE49" s="26"/>
      <c r="AG49" s="4" t="s">
        <v>10</v>
      </c>
      <c r="AI49" s="5" t="s">
        <v>0</v>
      </c>
    </row>
    <row r="50" spans="1:35" ht="13.5" x14ac:dyDescent="0.25">
      <c r="A50" s="109" t="str">
        <f>+$A$12</f>
        <v/>
      </c>
      <c r="B50" s="184">
        <v>1</v>
      </c>
      <c r="C50" s="108">
        <v>0</v>
      </c>
      <c r="D50" s="108">
        <v>0</v>
      </c>
      <c r="E50" s="108">
        <v>0</v>
      </c>
      <c r="F50" s="108">
        <v>0</v>
      </c>
      <c r="G50" s="108">
        <v>0</v>
      </c>
      <c r="H50" s="108">
        <v>0</v>
      </c>
      <c r="I50" s="108">
        <v>0</v>
      </c>
      <c r="J50" s="108">
        <v>0</v>
      </c>
      <c r="K50" s="108">
        <v>0</v>
      </c>
      <c r="L50" s="108">
        <v>0</v>
      </c>
      <c r="M50" s="108">
        <v>0</v>
      </c>
      <c r="N50" s="108">
        <v>0</v>
      </c>
      <c r="O50" s="108">
        <v>0</v>
      </c>
      <c r="P50" s="108">
        <v>0</v>
      </c>
      <c r="Q50" s="143">
        <f t="shared" ref="Q50:Q64" si="9">+IF(B$10=2,POWER(PRODUCT(B50:C50),1/$B$10),IF(B$10=3,POWER(PRODUCT(B50:D50),1/$B$10),IF(B$10=4,POWER(PRODUCT(B50:E50),1/$B$10),IF(B$10=5,POWER(PRODUCT(B50:F50),1/$B$10),IF(B$10=6,POWER(PRODUCT(B50:G50),1/$B$10),0)))))</f>
        <v>0</v>
      </c>
      <c r="R50" s="143">
        <f t="shared" ref="R50:R64" si="10">+IF(B$10=7,POWER(PRODUCT(B50:H50),1/$B$10),IF(B$10=8,POWER(PRODUCT(B50:I50),1/$B$10),IF(B$10=9,POWER(PRODUCT(B50:J50),1/$B$10),IF(B$10=10,POWER(PRODUCT(B50:K50),1/$B$10),0))))</f>
        <v>0</v>
      </c>
      <c r="S50" s="174">
        <f t="shared" ref="S50:S64" si="11">+IF(B$10=11,POWER(PRODUCT(B50:L50),1/$B$10),IF(B$10=12,POWER(PRODUCT(B50:M50),1/$B$10),IF(B$10=13,POWER(PRODUCT(B50:N50),1/$B$10),IF(B$10=14,POWER(PRODUCT(B50:O50),1/$B$10),IF(B$10=15,POWER(PRODUCT(B50:P50),1/$B$10),0)))))</f>
        <v>0</v>
      </c>
      <c r="T50" s="143">
        <f>ROUND(MAX(Q50:S50),3)</f>
        <v>0</v>
      </c>
      <c r="U50" s="143" t="e">
        <f>ROUND(T50/S$65,3)</f>
        <v>#DIV/0!</v>
      </c>
      <c r="V50" s="144"/>
      <c r="W50" s="144"/>
      <c r="X50" s="144"/>
      <c r="Y50" s="144"/>
      <c r="Z50" s="144"/>
      <c r="AA50" s="144"/>
      <c r="AB50" s="144"/>
      <c r="AC50" s="144"/>
      <c r="AE50" s="26"/>
      <c r="AG50" s="6" t="str">
        <f>+$A$12</f>
        <v/>
      </c>
      <c r="AH50" s="6"/>
      <c r="AI50" s="145">
        <f>IF(S$65&gt;0,ROUND(U50/MAX(U$50:U$64),3),0)</f>
        <v>0</v>
      </c>
    </row>
    <row r="51" spans="1:35" ht="13.5" x14ac:dyDescent="0.25">
      <c r="A51" s="109" t="str">
        <f>+$A$13</f>
        <v/>
      </c>
      <c r="B51" s="142">
        <f>IF(C50&gt;0,1/C50,0)</f>
        <v>0</v>
      </c>
      <c r="C51" s="184">
        <v>1</v>
      </c>
      <c r="D51" s="108">
        <v>0</v>
      </c>
      <c r="E51" s="108">
        <v>0</v>
      </c>
      <c r="F51" s="108">
        <v>0</v>
      </c>
      <c r="G51" s="108">
        <v>0</v>
      </c>
      <c r="H51" s="108">
        <v>0</v>
      </c>
      <c r="I51" s="108">
        <v>0</v>
      </c>
      <c r="J51" s="108">
        <v>0</v>
      </c>
      <c r="K51" s="108">
        <v>0</v>
      </c>
      <c r="L51" s="108">
        <v>0</v>
      </c>
      <c r="M51" s="108">
        <v>0</v>
      </c>
      <c r="N51" s="108">
        <v>0</v>
      </c>
      <c r="O51" s="108">
        <v>0</v>
      </c>
      <c r="P51" s="108">
        <v>0</v>
      </c>
      <c r="Q51" s="143">
        <f t="shared" si="9"/>
        <v>0</v>
      </c>
      <c r="R51" s="143">
        <f t="shared" si="10"/>
        <v>0</v>
      </c>
      <c r="S51" s="174">
        <f t="shared" si="11"/>
        <v>0</v>
      </c>
      <c r="T51" s="143">
        <f t="shared" ref="T51:T64" si="12">ROUND(MAX(Q51:S51),3)</f>
        <v>0</v>
      </c>
      <c r="U51" s="143" t="e">
        <f t="shared" ref="U51:U64" si="13">ROUND(T51/S$65,3)</f>
        <v>#DIV/0!</v>
      </c>
      <c r="V51" s="144"/>
      <c r="W51" s="144"/>
      <c r="X51" s="144"/>
      <c r="Y51" s="144"/>
      <c r="Z51" s="144"/>
      <c r="AA51" s="144"/>
      <c r="AB51" s="144"/>
      <c r="AC51" s="144"/>
      <c r="AE51" s="26"/>
      <c r="AG51" s="7" t="str">
        <f>+$A$13</f>
        <v/>
      </c>
      <c r="AH51" s="7"/>
      <c r="AI51" s="145">
        <f t="shared" ref="AI51:AI64" si="14">IF(S$65&gt;0,ROUND(U51/MAX(U$50:U$64),3),0)</f>
        <v>0</v>
      </c>
    </row>
    <row r="52" spans="1:35" ht="13.5" x14ac:dyDescent="0.25">
      <c r="A52" s="109" t="str">
        <f>+$A$14</f>
        <v/>
      </c>
      <c r="B52" s="142">
        <f>IF(D50&gt;0,1/D50,0)</f>
        <v>0</v>
      </c>
      <c r="C52" s="142">
        <f>IF(D51&gt;0,1/D51,0)</f>
        <v>0</v>
      </c>
      <c r="D52" s="184">
        <v>1</v>
      </c>
      <c r="E52" s="108">
        <v>0</v>
      </c>
      <c r="F52" s="108">
        <v>0</v>
      </c>
      <c r="G52" s="108">
        <v>0</v>
      </c>
      <c r="H52" s="108">
        <v>0</v>
      </c>
      <c r="I52" s="108">
        <v>0</v>
      </c>
      <c r="J52" s="108">
        <v>0</v>
      </c>
      <c r="K52" s="108">
        <v>0</v>
      </c>
      <c r="L52" s="108">
        <v>0</v>
      </c>
      <c r="M52" s="108">
        <v>0</v>
      </c>
      <c r="N52" s="108">
        <v>0</v>
      </c>
      <c r="O52" s="108">
        <v>0</v>
      </c>
      <c r="P52" s="108">
        <v>0</v>
      </c>
      <c r="Q52" s="143">
        <f t="shared" si="9"/>
        <v>0</v>
      </c>
      <c r="R52" s="143">
        <f t="shared" si="10"/>
        <v>0</v>
      </c>
      <c r="S52" s="174">
        <f t="shared" si="11"/>
        <v>0</v>
      </c>
      <c r="T52" s="143">
        <f t="shared" si="12"/>
        <v>0</v>
      </c>
      <c r="U52" s="143" t="e">
        <f t="shared" si="13"/>
        <v>#DIV/0!</v>
      </c>
      <c r="V52" s="144"/>
      <c r="W52" s="144"/>
      <c r="X52" s="144"/>
      <c r="Y52" s="144"/>
      <c r="Z52" s="144"/>
      <c r="AA52" s="144"/>
      <c r="AB52" s="144"/>
      <c r="AC52" s="144"/>
      <c r="AE52" s="26"/>
      <c r="AG52" s="7" t="str">
        <f>+$A$14</f>
        <v/>
      </c>
      <c r="AH52" s="7"/>
      <c r="AI52" s="145">
        <f t="shared" si="14"/>
        <v>0</v>
      </c>
    </row>
    <row r="53" spans="1:35" ht="13.5" x14ac:dyDescent="0.25">
      <c r="A53" s="109" t="str">
        <f>+$A$15</f>
        <v/>
      </c>
      <c r="B53" s="142">
        <f>IF(E50&gt;0,1/E50,0)</f>
        <v>0</v>
      </c>
      <c r="C53" s="142">
        <f>IF(E51&gt;0,1/E51,0)</f>
        <v>0</v>
      </c>
      <c r="D53" s="142">
        <f>IF(E52&gt;0,1/E52,0)</f>
        <v>0</v>
      </c>
      <c r="E53" s="184">
        <v>1</v>
      </c>
      <c r="F53" s="108">
        <v>0</v>
      </c>
      <c r="G53" s="108">
        <v>0</v>
      </c>
      <c r="H53" s="108">
        <v>0</v>
      </c>
      <c r="I53" s="108">
        <v>0</v>
      </c>
      <c r="J53" s="108">
        <v>0</v>
      </c>
      <c r="K53" s="108">
        <v>0</v>
      </c>
      <c r="L53" s="108">
        <v>0</v>
      </c>
      <c r="M53" s="108">
        <v>0</v>
      </c>
      <c r="N53" s="108">
        <v>0</v>
      </c>
      <c r="O53" s="108">
        <v>0</v>
      </c>
      <c r="P53" s="108">
        <v>0</v>
      </c>
      <c r="Q53" s="143">
        <f t="shared" si="9"/>
        <v>0</v>
      </c>
      <c r="R53" s="143">
        <f t="shared" si="10"/>
        <v>0</v>
      </c>
      <c r="S53" s="174">
        <f t="shared" si="11"/>
        <v>0</v>
      </c>
      <c r="T53" s="143">
        <f t="shared" si="12"/>
        <v>0</v>
      </c>
      <c r="U53" s="143" t="e">
        <f t="shared" si="13"/>
        <v>#DIV/0!</v>
      </c>
      <c r="V53" s="144"/>
      <c r="W53" s="144"/>
      <c r="X53" s="144"/>
      <c r="Y53" s="144"/>
      <c r="Z53" s="144"/>
      <c r="AA53" s="144"/>
      <c r="AB53" s="144"/>
      <c r="AC53" s="144"/>
      <c r="AE53" s="26"/>
      <c r="AG53" s="7" t="str">
        <f>+$A$15</f>
        <v/>
      </c>
      <c r="AH53" s="7"/>
      <c r="AI53" s="145">
        <f t="shared" si="14"/>
        <v>0</v>
      </c>
    </row>
    <row r="54" spans="1:35" ht="13.5" x14ac:dyDescent="0.25">
      <c r="A54" s="109" t="str">
        <f>+$A$16</f>
        <v/>
      </c>
      <c r="B54" s="142">
        <f>IF(F50&gt;0,1/F50,0)</f>
        <v>0</v>
      </c>
      <c r="C54" s="142">
        <f>IF(F51&gt;0,1/F51,0)</f>
        <v>0</v>
      </c>
      <c r="D54" s="142">
        <f>IF(F52&gt;0,1/F52,0)</f>
        <v>0</v>
      </c>
      <c r="E54" s="142">
        <f>IF(F53&gt;0,1/F53,0)</f>
        <v>0</v>
      </c>
      <c r="F54" s="184">
        <v>1</v>
      </c>
      <c r="G54" s="108">
        <v>0</v>
      </c>
      <c r="H54" s="108">
        <v>0</v>
      </c>
      <c r="I54" s="108">
        <v>0</v>
      </c>
      <c r="J54" s="108">
        <v>0</v>
      </c>
      <c r="K54" s="108">
        <v>0</v>
      </c>
      <c r="L54" s="108">
        <v>0</v>
      </c>
      <c r="M54" s="108">
        <v>0</v>
      </c>
      <c r="N54" s="108">
        <v>0</v>
      </c>
      <c r="O54" s="108">
        <v>0</v>
      </c>
      <c r="P54" s="108">
        <v>0</v>
      </c>
      <c r="Q54" s="143">
        <f t="shared" si="9"/>
        <v>0</v>
      </c>
      <c r="R54" s="143">
        <f t="shared" si="10"/>
        <v>0</v>
      </c>
      <c r="S54" s="174">
        <f t="shared" si="11"/>
        <v>0</v>
      </c>
      <c r="T54" s="143">
        <f t="shared" si="12"/>
        <v>0</v>
      </c>
      <c r="U54" s="143" t="e">
        <f t="shared" si="13"/>
        <v>#DIV/0!</v>
      </c>
      <c r="V54" s="144"/>
      <c r="W54" s="144"/>
      <c r="X54" s="144"/>
      <c r="Y54" s="144"/>
      <c r="Z54" s="144"/>
      <c r="AA54" s="144"/>
      <c r="AB54" s="144"/>
      <c r="AC54" s="144"/>
      <c r="AE54" s="26"/>
      <c r="AG54" s="7" t="str">
        <f>+$A$16</f>
        <v/>
      </c>
      <c r="AH54" s="7"/>
      <c r="AI54" s="145">
        <f t="shared" si="14"/>
        <v>0</v>
      </c>
    </row>
    <row r="55" spans="1:35" ht="13.5" x14ac:dyDescent="0.25">
      <c r="A55" s="109" t="str">
        <f>+$A$17</f>
        <v/>
      </c>
      <c r="B55" s="142">
        <f>IF(G50&gt;0,1/G50,0)</f>
        <v>0</v>
      </c>
      <c r="C55" s="142">
        <f>IF(G51&gt;0,1/G51,0)</f>
        <v>0</v>
      </c>
      <c r="D55" s="142">
        <f>IF(G52&gt;0,1/G52,0)</f>
        <v>0</v>
      </c>
      <c r="E55" s="142">
        <f>IF(G53&gt;0,1/G53,0)</f>
        <v>0</v>
      </c>
      <c r="F55" s="142">
        <f>IF(G54&gt;0,1/G54,0)</f>
        <v>0</v>
      </c>
      <c r="G55" s="184">
        <v>1</v>
      </c>
      <c r="H55" s="108">
        <v>0</v>
      </c>
      <c r="I55" s="108">
        <v>0</v>
      </c>
      <c r="J55" s="108">
        <v>0</v>
      </c>
      <c r="K55" s="108">
        <v>0</v>
      </c>
      <c r="L55" s="108">
        <v>0</v>
      </c>
      <c r="M55" s="108">
        <v>0</v>
      </c>
      <c r="N55" s="108">
        <v>0</v>
      </c>
      <c r="O55" s="108">
        <v>0</v>
      </c>
      <c r="P55" s="108">
        <v>0</v>
      </c>
      <c r="Q55" s="143">
        <f t="shared" si="9"/>
        <v>0</v>
      </c>
      <c r="R55" s="143">
        <f t="shared" si="10"/>
        <v>0</v>
      </c>
      <c r="S55" s="174">
        <f t="shared" si="11"/>
        <v>0</v>
      </c>
      <c r="T55" s="143">
        <f t="shared" si="12"/>
        <v>0</v>
      </c>
      <c r="U55" s="143" t="e">
        <f t="shared" si="13"/>
        <v>#DIV/0!</v>
      </c>
      <c r="V55" s="144"/>
      <c r="W55" s="144"/>
      <c r="X55" s="144"/>
      <c r="Y55" s="144"/>
      <c r="Z55" s="144"/>
      <c r="AA55" s="144"/>
      <c r="AB55" s="144"/>
      <c r="AC55" s="144"/>
      <c r="AE55" s="26"/>
      <c r="AG55" s="7" t="str">
        <f>+$A$17</f>
        <v/>
      </c>
      <c r="AH55" s="7"/>
      <c r="AI55" s="145">
        <f t="shared" si="14"/>
        <v>0</v>
      </c>
    </row>
    <row r="56" spans="1:35" ht="13.5" x14ac:dyDescent="0.25">
      <c r="A56" s="109" t="str">
        <f>+$A$18</f>
        <v/>
      </c>
      <c r="B56" s="142">
        <f>IF(H50&gt;0,1/H50,0)</f>
        <v>0</v>
      </c>
      <c r="C56" s="142">
        <f>IF(H51&gt;0,1/H51,0)</f>
        <v>0</v>
      </c>
      <c r="D56" s="142">
        <f>IF(H52&gt;0,1/H52,0)</f>
        <v>0</v>
      </c>
      <c r="E56" s="142">
        <f>IF(H53&gt;0,1/H53,0)</f>
        <v>0</v>
      </c>
      <c r="F56" s="142">
        <f>IF(H54&gt;0,1/H54,0)</f>
        <v>0</v>
      </c>
      <c r="G56" s="142">
        <f>IF(H55&gt;0,1/H55,0)</f>
        <v>0</v>
      </c>
      <c r="H56" s="184">
        <v>1</v>
      </c>
      <c r="I56" s="108">
        <v>0</v>
      </c>
      <c r="J56" s="108">
        <v>0</v>
      </c>
      <c r="K56" s="108">
        <v>0</v>
      </c>
      <c r="L56" s="108">
        <v>0</v>
      </c>
      <c r="M56" s="108">
        <v>0</v>
      </c>
      <c r="N56" s="108">
        <v>0</v>
      </c>
      <c r="O56" s="108">
        <v>0</v>
      </c>
      <c r="P56" s="108">
        <v>0</v>
      </c>
      <c r="Q56" s="143">
        <f t="shared" si="9"/>
        <v>0</v>
      </c>
      <c r="R56" s="143">
        <f t="shared" si="10"/>
        <v>0</v>
      </c>
      <c r="S56" s="174">
        <f t="shared" si="11"/>
        <v>0</v>
      </c>
      <c r="T56" s="143">
        <f t="shared" si="12"/>
        <v>0</v>
      </c>
      <c r="U56" s="143" t="e">
        <f t="shared" si="13"/>
        <v>#DIV/0!</v>
      </c>
      <c r="V56" s="144"/>
      <c r="W56" s="144"/>
      <c r="X56" s="144"/>
      <c r="Y56" s="144"/>
      <c r="Z56" s="144"/>
      <c r="AA56" s="144"/>
      <c r="AB56" s="144"/>
      <c r="AC56" s="144"/>
      <c r="AE56" s="26"/>
      <c r="AG56" s="7" t="str">
        <f>+$A$18</f>
        <v/>
      </c>
      <c r="AH56" s="7"/>
      <c r="AI56" s="145">
        <f t="shared" si="14"/>
        <v>0</v>
      </c>
    </row>
    <row r="57" spans="1:35" ht="13.5" x14ac:dyDescent="0.25">
      <c r="A57" s="109" t="str">
        <f>+$A$19</f>
        <v/>
      </c>
      <c r="B57" s="142">
        <f>IF(I50&gt;0,1/I50,0)</f>
        <v>0</v>
      </c>
      <c r="C57" s="142">
        <f>IF(I51&gt;0,1/I51,0)</f>
        <v>0</v>
      </c>
      <c r="D57" s="142">
        <f>IF(I52&gt;0,1/I52,0)</f>
        <v>0</v>
      </c>
      <c r="E57" s="142">
        <f>IF(I53&gt;0,1/I53,0)</f>
        <v>0</v>
      </c>
      <c r="F57" s="142">
        <f>IF(I54&gt;0,1/I54,0)</f>
        <v>0</v>
      </c>
      <c r="G57" s="142">
        <f>IF(I55&gt;0,1/I55,0)</f>
        <v>0</v>
      </c>
      <c r="H57" s="142">
        <f>IF(I56&gt;0,1/I56,0)</f>
        <v>0</v>
      </c>
      <c r="I57" s="184">
        <v>1</v>
      </c>
      <c r="J57" s="108">
        <v>0</v>
      </c>
      <c r="K57" s="108">
        <v>0</v>
      </c>
      <c r="L57" s="108">
        <v>0</v>
      </c>
      <c r="M57" s="108">
        <v>0</v>
      </c>
      <c r="N57" s="108">
        <v>0</v>
      </c>
      <c r="O57" s="108">
        <v>0</v>
      </c>
      <c r="P57" s="108">
        <v>0</v>
      </c>
      <c r="Q57" s="143">
        <f t="shared" si="9"/>
        <v>0</v>
      </c>
      <c r="R57" s="143">
        <f t="shared" si="10"/>
        <v>0</v>
      </c>
      <c r="S57" s="174">
        <f t="shared" si="11"/>
        <v>0</v>
      </c>
      <c r="T57" s="143">
        <f t="shared" si="12"/>
        <v>0</v>
      </c>
      <c r="U57" s="143" t="e">
        <f t="shared" si="13"/>
        <v>#DIV/0!</v>
      </c>
      <c r="V57" s="144"/>
      <c r="W57" s="144"/>
      <c r="X57" s="144"/>
      <c r="Y57" s="144"/>
      <c r="Z57" s="144"/>
      <c r="AA57" s="144"/>
      <c r="AB57" s="144"/>
      <c r="AC57" s="144"/>
      <c r="AE57" s="26"/>
      <c r="AG57" s="7" t="str">
        <f>+$A$19</f>
        <v/>
      </c>
      <c r="AH57" s="7"/>
      <c r="AI57" s="145">
        <f t="shared" si="14"/>
        <v>0</v>
      </c>
    </row>
    <row r="58" spans="1:35" ht="13.5" x14ac:dyDescent="0.25">
      <c r="A58" s="109" t="str">
        <f>+$A$20</f>
        <v/>
      </c>
      <c r="B58" s="142">
        <f>IF(J50&gt;0,1/J50,0)</f>
        <v>0</v>
      </c>
      <c r="C58" s="142">
        <f>IF(J51&gt;0,1/J51,0)</f>
        <v>0</v>
      </c>
      <c r="D58" s="142">
        <f>IF(J52&gt;0,1/J52,0)</f>
        <v>0</v>
      </c>
      <c r="E58" s="142">
        <f>IF(J53&gt;0,1/J53,0)</f>
        <v>0</v>
      </c>
      <c r="F58" s="142">
        <f>IF(J54&gt;0,1/J54,0)</f>
        <v>0</v>
      </c>
      <c r="G58" s="142">
        <f>IF(J55&gt;0,1/J55,0)</f>
        <v>0</v>
      </c>
      <c r="H58" s="142">
        <f>IF(J56&gt;0,1/J56,0)</f>
        <v>0</v>
      </c>
      <c r="I58" s="142">
        <f>IF(J57&gt;0,1/J57,0)</f>
        <v>0</v>
      </c>
      <c r="J58" s="184">
        <v>1</v>
      </c>
      <c r="K58" s="108">
        <v>0</v>
      </c>
      <c r="L58" s="108">
        <v>0</v>
      </c>
      <c r="M58" s="108">
        <v>0</v>
      </c>
      <c r="N58" s="108">
        <v>0</v>
      </c>
      <c r="O58" s="108">
        <v>0</v>
      </c>
      <c r="P58" s="108">
        <v>0</v>
      </c>
      <c r="Q58" s="143">
        <f t="shared" si="9"/>
        <v>0</v>
      </c>
      <c r="R58" s="143">
        <f t="shared" si="10"/>
        <v>0</v>
      </c>
      <c r="S58" s="174">
        <f t="shared" si="11"/>
        <v>0</v>
      </c>
      <c r="T58" s="143">
        <f t="shared" si="12"/>
        <v>0</v>
      </c>
      <c r="U58" s="143" t="e">
        <f t="shared" si="13"/>
        <v>#DIV/0!</v>
      </c>
      <c r="V58" s="144"/>
      <c r="W58" s="144"/>
      <c r="X58" s="144"/>
      <c r="Y58" s="144"/>
      <c r="Z58" s="144"/>
      <c r="AA58" s="144"/>
      <c r="AB58" s="144"/>
      <c r="AC58" s="144"/>
      <c r="AE58" s="26"/>
      <c r="AG58" s="7" t="str">
        <f>+$A$20</f>
        <v/>
      </c>
      <c r="AH58" s="7"/>
      <c r="AI58" s="145">
        <f t="shared" si="14"/>
        <v>0</v>
      </c>
    </row>
    <row r="59" spans="1:35" ht="13.5" x14ac:dyDescent="0.25">
      <c r="A59" s="109" t="str">
        <f>+$A$21</f>
        <v/>
      </c>
      <c r="B59" s="142">
        <f>IF(K50&gt;0,1/K50,0)</f>
        <v>0</v>
      </c>
      <c r="C59" s="142">
        <f>IF(K51&gt;0,1/K51,0)</f>
        <v>0</v>
      </c>
      <c r="D59" s="142">
        <f>IF(K52&gt;0,1/K52,K52)</f>
        <v>0</v>
      </c>
      <c r="E59" s="142">
        <f>IF(K53&gt;0,1/K53,0)</f>
        <v>0</v>
      </c>
      <c r="F59" s="142">
        <f>IF(K54&gt;0,1/K54,K54)</f>
        <v>0</v>
      </c>
      <c r="G59" s="142">
        <f>IF(K55&gt;0,1/K55,0)</f>
        <v>0</v>
      </c>
      <c r="H59" s="142">
        <f>IF(K56&gt;0,1/K56,0)</f>
        <v>0</v>
      </c>
      <c r="I59" s="142">
        <f>IF(K57&gt;0,1/K57,0)</f>
        <v>0</v>
      </c>
      <c r="J59" s="142">
        <f>IF(K58&gt;0,1/K58,0)</f>
        <v>0</v>
      </c>
      <c r="K59" s="184">
        <v>1</v>
      </c>
      <c r="L59" s="108">
        <v>0</v>
      </c>
      <c r="M59" s="108">
        <v>0</v>
      </c>
      <c r="N59" s="108">
        <v>0</v>
      </c>
      <c r="O59" s="108">
        <v>0</v>
      </c>
      <c r="P59" s="108">
        <v>0</v>
      </c>
      <c r="Q59" s="143">
        <f t="shared" si="9"/>
        <v>0</v>
      </c>
      <c r="R59" s="143">
        <f t="shared" si="10"/>
        <v>0</v>
      </c>
      <c r="S59" s="174">
        <f t="shared" si="11"/>
        <v>0</v>
      </c>
      <c r="T59" s="143">
        <f t="shared" si="12"/>
        <v>0</v>
      </c>
      <c r="U59" s="143" t="e">
        <f t="shared" si="13"/>
        <v>#DIV/0!</v>
      </c>
      <c r="V59" s="144"/>
      <c r="W59" s="144"/>
      <c r="X59" s="144"/>
      <c r="Y59" s="144"/>
      <c r="Z59" s="144"/>
      <c r="AA59" s="144"/>
      <c r="AB59" s="144"/>
      <c r="AC59" s="144"/>
      <c r="AE59" s="26"/>
      <c r="AG59" s="7" t="str">
        <f>+$A$21</f>
        <v/>
      </c>
      <c r="AH59" s="7"/>
      <c r="AI59" s="145">
        <f t="shared" si="14"/>
        <v>0</v>
      </c>
    </row>
    <row r="60" spans="1:35" ht="13.5" x14ac:dyDescent="0.25">
      <c r="A60" s="109" t="str">
        <f>+$A$22</f>
        <v/>
      </c>
      <c r="B60" s="142">
        <f>IF(L50&gt;0,1/L50,0)</f>
        <v>0</v>
      </c>
      <c r="C60" s="142">
        <f>IF(L51&gt;0,1/L51,0)</f>
        <v>0</v>
      </c>
      <c r="D60" s="142">
        <f>IF(L52&gt;0,1/L52,0)</f>
        <v>0</v>
      </c>
      <c r="E60" s="142">
        <f>IF(L53&gt;0,1/L53,0)</f>
        <v>0</v>
      </c>
      <c r="F60" s="142">
        <f>IF(L54&gt;0,1/L54,0)</f>
        <v>0</v>
      </c>
      <c r="G60" s="142">
        <f>IF(L55&gt;0,1/L55,0)</f>
        <v>0</v>
      </c>
      <c r="H60" s="142">
        <f>IF(L56&gt;0,1/L56,0)</f>
        <v>0</v>
      </c>
      <c r="I60" s="142">
        <f>IF(L57&gt;0,1/L57,0)</f>
        <v>0</v>
      </c>
      <c r="J60" s="142">
        <f>IF(L58&gt;0,1/L58,0)</f>
        <v>0</v>
      </c>
      <c r="K60" s="142">
        <f>IF(L59&gt;0,1/L59,0)</f>
        <v>0</v>
      </c>
      <c r="L60" s="185">
        <v>1</v>
      </c>
      <c r="M60" s="108">
        <v>0</v>
      </c>
      <c r="N60" s="108">
        <v>0</v>
      </c>
      <c r="O60" s="108">
        <v>0</v>
      </c>
      <c r="P60" s="108">
        <v>0</v>
      </c>
      <c r="Q60" s="143">
        <f t="shared" si="9"/>
        <v>0</v>
      </c>
      <c r="R60" s="143">
        <f t="shared" si="10"/>
        <v>0</v>
      </c>
      <c r="S60" s="174">
        <f t="shared" si="11"/>
        <v>0</v>
      </c>
      <c r="T60" s="143">
        <f t="shared" si="12"/>
        <v>0</v>
      </c>
      <c r="U60" s="143" t="e">
        <f t="shared" si="13"/>
        <v>#DIV/0!</v>
      </c>
      <c r="V60" s="144"/>
      <c r="W60" s="144"/>
      <c r="X60" s="144"/>
      <c r="Y60" s="144"/>
      <c r="Z60" s="144"/>
      <c r="AA60" s="144"/>
      <c r="AB60" s="144"/>
      <c r="AC60" s="144"/>
      <c r="AE60" s="26"/>
      <c r="AG60" s="7" t="str">
        <f>+$A$22</f>
        <v/>
      </c>
      <c r="AH60" s="7"/>
      <c r="AI60" s="145">
        <f t="shared" si="14"/>
        <v>0</v>
      </c>
    </row>
    <row r="61" spans="1:35" ht="13.5" x14ac:dyDescent="0.25">
      <c r="A61" s="109" t="str">
        <f>+$A$23</f>
        <v/>
      </c>
      <c r="B61" s="142">
        <f>IF(M50&gt;0,1/M50,0)</f>
        <v>0</v>
      </c>
      <c r="C61" s="142">
        <f>IF(M51&gt;0,1/M51,0)</f>
        <v>0</v>
      </c>
      <c r="D61" s="142">
        <f>IF(M52&gt;0,1/M52,0)</f>
        <v>0</v>
      </c>
      <c r="E61" s="142">
        <f>IF(M53&gt;0,1/M53,0)</f>
        <v>0</v>
      </c>
      <c r="F61" s="142">
        <f>IF(M54&gt;0,1/M54,0)</f>
        <v>0</v>
      </c>
      <c r="G61" s="142">
        <f>IF(M55&gt;0,1/M55,0)</f>
        <v>0</v>
      </c>
      <c r="H61" s="142">
        <f>IF(M56&gt;0,1/M56,0)</f>
        <v>0</v>
      </c>
      <c r="I61" s="142">
        <f>IF(M57&gt;0,1/M57,0)</f>
        <v>0</v>
      </c>
      <c r="J61" s="142">
        <f>IF(M58&gt;0,1/M58,0)</f>
        <v>0</v>
      </c>
      <c r="K61" s="142">
        <f>IF(M59&gt;0,1/M59,0)</f>
        <v>0</v>
      </c>
      <c r="L61" s="171">
        <f>IF(M60&gt;0,1/M60,0)</f>
        <v>0</v>
      </c>
      <c r="M61" s="185">
        <v>1</v>
      </c>
      <c r="N61" s="108">
        <v>0</v>
      </c>
      <c r="O61" s="108">
        <v>0</v>
      </c>
      <c r="P61" s="108">
        <v>0</v>
      </c>
      <c r="Q61" s="143">
        <f t="shared" si="9"/>
        <v>0</v>
      </c>
      <c r="R61" s="143">
        <f t="shared" si="10"/>
        <v>0</v>
      </c>
      <c r="S61" s="174">
        <f t="shared" si="11"/>
        <v>0</v>
      </c>
      <c r="T61" s="143">
        <f t="shared" si="12"/>
        <v>0</v>
      </c>
      <c r="U61" s="143" t="e">
        <f t="shared" si="13"/>
        <v>#DIV/0!</v>
      </c>
      <c r="V61" s="144"/>
      <c r="W61" s="144"/>
      <c r="X61" s="144"/>
      <c r="Y61" s="144"/>
      <c r="Z61" s="144"/>
      <c r="AA61" s="144"/>
      <c r="AB61" s="144"/>
      <c r="AC61" s="144"/>
      <c r="AE61" s="26"/>
      <c r="AG61" s="7" t="str">
        <f>+$A$23</f>
        <v/>
      </c>
      <c r="AH61" s="7"/>
      <c r="AI61" s="145">
        <f t="shared" si="14"/>
        <v>0</v>
      </c>
    </row>
    <row r="62" spans="1:35" ht="13.5" x14ac:dyDescent="0.25">
      <c r="A62" s="109" t="str">
        <f>+$A$24</f>
        <v/>
      </c>
      <c r="B62" s="142">
        <f>IF(N50&gt;0,1/N50,0)</f>
        <v>0</v>
      </c>
      <c r="C62" s="142">
        <f>IF(N51&gt;0,1/N51,0)</f>
        <v>0</v>
      </c>
      <c r="D62" s="142">
        <f>IF(N52&gt;0,1/N52,0)</f>
        <v>0</v>
      </c>
      <c r="E62" s="142">
        <f>IF(N53&gt;0,1/N53,0)</f>
        <v>0</v>
      </c>
      <c r="F62" s="142">
        <f>IF(N54&gt;0,1/N54,0)</f>
        <v>0</v>
      </c>
      <c r="G62" s="142">
        <f>IF(N55&gt;0,1/N55,0)</f>
        <v>0</v>
      </c>
      <c r="H62" s="142">
        <f>IF(N56&gt;0,1/N56,0)</f>
        <v>0</v>
      </c>
      <c r="I62" s="142">
        <f>IF(N57&gt;0,1/N57,0)</f>
        <v>0</v>
      </c>
      <c r="J62" s="142">
        <f>IF(N58&gt;0,1/N58,0)</f>
        <v>0</v>
      </c>
      <c r="K62" s="142">
        <f>IF(N59&gt;0,1/N59,0)</f>
        <v>0</v>
      </c>
      <c r="L62" s="171">
        <f>IF(N60&gt;0,1/N60,0)</f>
        <v>0</v>
      </c>
      <c r="M62" s="171">
        <f>IF(N61&gt;0,1/N61,0)</f>
        <v>0</v>
      </c>
      <c r="N62" s="185">
        <v>1</v>
      </c>
      <c r="O62" s="108">
        <v>0</v>
      </c>
      <c r="P62" s="108">
        <v>0</v>
      </c>
      <c r="Q62" s="143">
        <f t="shared" si="9"/>
        <v>0</v>
      </c>
      <c r="R62" s="143">
        <f t="shared" si="10"/>
        <v>0</v>
      </c>
      <c r="S62" s="174">
        <f t="shared" si="11"/>
        <v>0</v>
      </c>
      <c r="T62" s="143">
        <f t="shared" si="12"/>
        <v>0</v>
      </c>
      <c r="U62" s="143" t="e">
        <f t="shared" si="13"/>
        <v>#DIV/0!</v>
      </c>
      <c r="V62" s="144"/>
      <c r="W62" s="144"/>
      <c r="X62" s="144"/>
      <c r="Y62" s="144"/>
      <c r="Z62" s="144"/>
      <c r="AA62" s="144"/>
      <c r="AB62" s="144"/>
      <c r="AC62" s="144"/>
      <c r="AE62" s="26"/>
      <c r="AG62" s="7" t="str">
        <f>+$A$24</f>
        <v/>
      </c>
      <c r="AH62" s="7"/>
      <c r="AI62" s="145">
        <f t="shared" si="14"/>
        <v>0</v>
      </c>
    </row>
    <row r="63" spans="1:35" ht="13.5" x14ac:dyDescent="0.25">
      <c r="A63" s="109" t="str">
        <f>+$A$25</f>
        <v/>
      </c>
      <c r="B63" s="142">
        <f>IF(O50&gt;0,1/O50,0)</f>
        <v>0</v>
      </c>
      <c r="C63" s="142">
        <f>IF(O51&gt;0,1/O51,0)</f>
        <v>0</v>
      </c>
      <c r="D63" s="142">
        <f>IF(O52&gt;0,1/O52,0)</f>
        <v>0</v>
      </c>
      <c r="E63" s="142">
        <f>IF(O53&gt;0,1/O53,0)</f>
        <v>0</v>
      </c>
      <c r="F63" s="142">
        <f>IF(O54&gt;0,1/O54,0)</f>
        <v>0</v>
      </c>
      <c r="G63" s="142">
        <f>IF(O55&gt;0,1/O55,0)</f>
        <v>0</v>
      </c>
      <c r="H63" s="142">
        <f>IF(O56&gt;0,1/O56,0)</f>
        <v>0</v>
      </c>
      <c r="I63" s="142">
        <f>IF(O57&gt;0,1/O57,0)</f>
        <v>0</v>
      </c>
      <c r="J63" s="142">
        <f>IF(O58&gt;0,1/O58,0)</f>
        <v>0</v>
      </c>
      <c r="K63" s="142">
        <f>IF(O59&gt;0,1/O59,0)</f>
        <v>0</v>
      </c>
      <c r="L63" s="171">
        <f>IF(O60&gt;0,1/O60,0)</f>
        <v>0</v>
      </c>
      <c r="M63" s="171">
        <f>IF(O61&gt;0,1/O61,0)</f>
        <v>0</v>
      </c>
      <c r="N63" s="171">
        <f>IF(O62&gt;0,1/O62,0)</f>
        <v>0</v>
      </c>
      <c r="O63" s="185">
        <v>1</v>
      </c>
      <c r="P63" s="108">
        <v>0</v>
      </c>
      <c r="Q63" s="143">
        <f t="shared" si="9"/>
        <v>0</v>
      </c>
      <c r="R63" s="143">
        <f t="shared" si="10"/>
        <v>0</v>
      </c>
      <c r="S63" s="174">
        <f t="shared" si="11"/>
        <v>0</v>
      </c>
      <c r="T63" s="143">
        <f t="shared" si="12"/>
        <v>0</v>
      </c>
      <c r="U63" s="143" t="e">
        <f t="shared" si="13"/>
        <v>#DIV/0!</v>
      </c>
      <c r="V63" s="144"/>
      <c r="W63" s="144"/>
      <c r="X63" s="144"/>
      <c r="Y63" s="144"/>
      <c r="Z63" s="144"/>
      <c r="AA63" s="144"/>
      <c r="AB63" s="144"/>
      <c r="AC63" s="144"/>
      <c r="AE63" s="26"/>
      <c r="AG63" s="7" t="str">
        <f>+$A$25</f>
        <v/>
      </c>
      <c r="AH63" s="7"/>
      <c r="AI63" s="145">
        <f t="shared" si="14"/>
        <v>0</v>
      </c>
    </row>
    <row r="64" spans="1:35" ht="13.5" x14ac:dyDescent="0.25">
      <c r="A64" s="109" t="str">
        <f>+$A$26</f>
        <v/>
      </c>
      <c r="B64" s="142">
        <f>IF(P50&gt;0,1/P50,0)</f>
        <v>0</v>
      </c>
      <c r="C64" s="142">
        <f>IF(P51&gt;0,1/P51,0)</f>
        <v>0</v>
      </c>
      <c r="D64" s="142">
        <f>IF(P52&gt;0,1/P52,0)</f>
        <v>0</v>
      </c>
      <c r="E64" s="142">
        <f>IF(P53&gt;0,1/P53,0)</f>
        <v>0</v>
      </c>
      <c r="F64" s="142">
        <f>IF(P54&gt;0,1/P54,0)</f>
        <v>0</v>
      </c>
      <c r="G64" s="142">
        <f>IF(P55&gt;0,1/P55,0)</f>
        <v>0</v>
      </c>
      <c r="H64" s="142">
        <f>IF(P56&gt;0,1/P56,0)</f>
        <v>0</v>
      </c>
      <c r="I64" s="142">
        <f>IF(P57&gt;0,1/P57,0)</f>
        <v>0</v>
      </c>
      <c r="J64" s="142">
        <f>IF(P58&gt;0,1/P58,0)</f>
        <v>0</v>
      </c>
      <c r="K64" s="142">
        <f>IF(P59&gt;0,1/P59,0)</f>
        <v>0</v>
      </c>
      <c r="L64" s="171">
        <f>IF(P60&gt;0,1/P60,0)</f>
        <v>0</v>
      </c>
      <c r="M64" s="171">
        <f>IF(P61&gt;0,1/P61,0)</f>
        <v>0</v>
      </c>
      <c r="N64" s="171">
        <f>IF(P62&gt;0,1/P62,0)</f>
        <v>0</v>
      </c>
      <c r="O64" s="171">
        <f>IF(P63&gt;0,1/P63,0)</f>
        <v>0</v>
      </c>
      <c r="P64" s="185">
        <v>1</v>
      </c>
      <c r="Q64" s="143">
        <f t="shared" si="9"/>
        <v>0</v>
      </c>
      <c r="R64" s="143">
        <f t="shared" si="10"/>
        <v>0</v>
      </c>
      <c r="S64" s="174">
        <f t="shared" si="11"/>
        <v>0</v>
      </c>
      <c r="T64" s="143">
        <f t="shared" si="12"/>
        <v>0</v>
      </c>
      <c r="U64" s="143" t="e">
        <f t="shared" si="13"/>
        <v>#DIV/0!</v>
      </c>
      <c r="AE64" s="26"/>
      <c r="AG64" s="40" t="str">
        <f>+$A$26</f>
        <v/>
      </c>
      <c r="AH64" s="40"/>
      <c r="AI64" s="145">
        <f t="shared" si="14"/>
        <v>0</v>
      </c>
    </row>
    <row r="65" spans="1:46" s="26" customFormat="1" ht="13.5" x14ac:dyDescent="0.25">
      <c r="A65" s="146" t="s">
        <v>44</v>
      </c>
      <c r="B65" s="147" t="e">
        <f>IF(B50&gt;0,ROUND(SUM(B50:B64)*U50,3),0)</f>
        <v>#DIV/0!</v>
      </c>
      <c r="C65" s="147">
        <f>IF(C50&gt;0,ROUND(SUM(C50:C64)*U51,3),0)</f>
        <v>0</v>
      </c>
      <c r="D65" s="147">
        <f>IF(D50&gt;0,ROUND(SUM(D50:D64)*U52,3),0)</f>
        <v>0</v>
      </c>
      <c r="E65" s="147">
        <f>IF(E50&gt;0,ROUND(SUM(E50:E64)*U53,3),0)</f>
        <v>0</v>
      </c>
      <c r="F65" s="147">
        <f>IF(F50&gt;0,ROUND(SUM(F50:F64)*U54,3),0)</f>
        <v>0</v>
      </c>
      <c r="G65" s="147">
        <f>IF(G50&gt;0,ROUND(SUM(G50:G64)*U55,3),0)</f>
        <v>0</v>
      </c>
      <c r="H65" s="147">
        <f>IF(H50&gt;0,ROUND(SUM(H50:H64)*U56,3),0)</f>
        <v>0</v>
      </c>
      <c r="I65" s="147">
        <f>IF(I50&gt;0,ROUND(SUM(I50:I64)*U57,3),0)</f>
        <v>0</v>
      </c>
      <c r="J65" s="147">
        <f>IF(J50&gt;0,ROUND(SUM(J50:J64)*U58,3),0)</f>
        <v>0</v>
      </c>
      <c r="K65" s="147">
        <f>IF(K50&gt;0,ROUND(SUM(K50:K64)*U59,3),0)</f>
        <v>0</v>
      </c>
      <c r="L65" s="147">
        <f>IF(L50&gt;0,ROUND(SUM(L50:L64)*U60,3),0)</f>
        <v>0</v>
      </c>
      <c r="M65" s="147">
        <f>IF(M50&gt;0,ROUND(SUM(M50:M64)*U61,3),0)</f>
        <v>0</v>
      </c>
      <c r="N65" s="147">
        <f>IF(N50&gt;0,ROUND(SUM(N50:N64)*U62,3),0)</f>
        <v>0</v>
      </c>
      <c r="O65" s="147">
        <f>IF(O50&gt;0,ROUND(SUM(O50:O64)*U63,3),0)</f>
        <v>0</v>
      </c>
      <c r="P65" s="147">
        <f>IF(P50&gt;0,ROUND(SUM(P50:P64)*U64,3),0)</f>
        <v>0</v>
      </c>
      <c r="Q65" s="377" t="s">
        <v>43</v>
      </c>
      <c r="R65" s="377"/>
      <c r="S65" s="148">
        <f>ROUND(SUM(T50:T64),3)</f>
        <v>0</v>
      </c>
      <c r="T65" s="205" t="s">
        <v>45</v>
      </c>
      <c r="U65" s="148" t="e">
        <f>ROUND(SUM(B65:P65),3)</f>
        <v>#DIV/0!</v>
      </c>
      <c r="V65" s="415"/>
      <c r="W65" s="415"/>
      <c r="X65" s="415"/>
      <c r="Y65" s="415"/>
      <c r="Z65" s="415"/>
      <c r="AA65" s="415"/>
      <c r="AB65" s="135"/>
      <c r="AC65" s="146" t="str">
        <f>IF(AC49="","",SUM(AC50:AC63))</f>
        <v/>
      </c>
      <c r="AD65" s="146"/>
      <c r="AE65" s="146"/>
      <c r="AF65" s="146"/>
      <c r="AG65" s="175"/>
      <c r="AH65" s="175"/>
      <c r="AI65" s="175"/>
      <c r="AJ65" s="146"/>
      <c r="AK65" s="146"/>
      <c r="AL65" s="146"/>
      <c r="AM65" s="146"/>
      <c r="AN65" s="146"/>
      <c r="AO65" s="146"/>
      <c r="AP65" s="146"/>
      <c r="AQ65" s="146"/>
      <c r="AR65" s="146"/>
      <c r="AS65" s="146"/>
      <c r="AT65" s="146"/>
    </row>
    <row r="66" spans="1:46" ht="24" customHeight="1" x14ac:dyDescent="0.2">
      <c r="Q66" s="135"/>
      <c r="R66" s="135"/>
      <c r="S66" s="135"/>
      <c r="T66" s="135"/>
      <c r="U66" s="135"/>
      <c r="AE66" s="88"/>
      <c r="AF66" s="88"/>
      <c r="AG66" s="89"/>
      <c r="AH66" s="88"/>
      <c r="AI66" s="88"/>
    </row>
    <row r="67" spans="1:46" ht="18.75" x14ac:dyDescent="0.3">
      <c r="A67" s="19" t="str">
        <f>IF(Anagrafica!A91&lt;&gt;"",Anagrafica!A91&amp;" - "&amp;Anagrafica!B91,"")</f>
        <v>3 - Commissario 3</v>
      </c>
      <c r="B67" s="20"/>
      <c r="D67" s="1"/>
      <c r="Q67" s="135"/>
      <c r="R67" s="135">
        <v>3</v>
      </c>
      <c r="S67" s="135"/>
      <c r="T67" s="135"/>
      <c r="U67" s="135"/>
    </row>
    <row r="68" spans="1:46" s="5" customFormat="1" ht="13.5" customHeight="1" x14ac:dyDescent="0.2">
      <c r="A68" s="137" t="s">
        <v>10</v>
      </c>
      <c r="B68" s="109" t="s">
        <v>28</v>
      </c>
      <c r="C68" s="109" t="s">
        <v>56</v>
      </c>
      <c r="D68" s="109" t="s">
        <v>29</v>
      </c>
      <c r="E68" s="109" t="s">
        <v>27</v>
      </c>
      <c r="F68" s="109" t="s">
        <v>30</v>
      </c>
      <c r="G68" s="109" t="s">
        <v>31</v>
      </c>
      <c r="H68" s="109" t="s">
        <v>32</v>
      </c>
      <c r="I68" s="109" t="s">
        <v>33</v>
      </c>
      <c r="J68" s="109" t="s">
        <v>34</v>
      </c>
      <c r="K68" s="109" t="s">
        <v>39</v>
      </c>
      <c r="L68" s="138" t="s">
        <v>49</v>
      </c>
      <c r="M68" s="138" t="s">
        <v>35</v>
      </c>
      <c r="N68" s="138" t="s">
        <v>36</v>
      </c>
      <c r="O68" s="138" t="s">
        <v>37</v>
      </c>
      <c r="P68" s="138" t="s">
        <v>38</v>
      </c>
      <c r="Q68" s="139" t="s">
        <v>41</v>
      </c>
      <c r="R68" s="140" t="s">
        <v>41</v>
      </c>
      <c r="S68" s="140" t="s">
        <v>41</v>
      </c>
      <c r="T68" s="141" t="s">
        <v>42</v>
      </c>
      <c r="U68" s="141" t="s">
        <v>46</v>
      </c>
      <c r="AE68" s="26"/>
      <c r="AG68" s="4" t="s">
        <v>10</v>
      </c>
      <c r="AI68" s="5" t="s">
        <v>0</v>
      </c>
    </row>
    <row r="69" spans="1:46" ht="13.5" x14ac:dyDescent="0.25">
      <c r="A69" s="109" t="str">
        <f>+$A$12</f>
        <v/>
      </c>
      <c r="B69" s="184">
        <v>1</v>
      </c>
      <c r="C69" s="108">
        <v>0</v>
      </c>
      <c r="D69" s="108">
        <v>0</v>
      </c>
      <c r="E69" s="108">
        <v>0</v>
      </c>
      <c r="F69" s="108">
        <v>0</v>
      </c>
      <c r="G69" s="108">
        <v>0</v>
      </c>
      <c r="H69" s="108">
        <v>0</v>
      </c>
      <c r="I69" s="108">
        <v>0</v>
      </c>
      <c r="J69" s="108">
        <v>0</v>
      </c>
      <c r="K69" s="108">
        <v>0</v>
      </c>
      <c r="L69" s="108">
        <v>0</v>
      </c>
      <c r="M69" s="108">
        <v>0</v>
      </c>
      <c r="N69" s="108">
        <v>0</v>
      </c>
      <c r="O69" s="108">
        <v>0</v>
      </c>
      <c r="P69" s="108">
        <v>0</v>
      </c>
      <c r="Q69" s="143">
        <f t="shared" ref="Q69:Q83" si="15">+IF(B$10=2,POWER(PRODUCT(B69:C69),1/$B$10),IF(B$10=3,POWER(PRODUCT(B69:D69),1/$B$10),IF(B$10=4,POWER(PRODUCT(B69:E69),1/$B$10),IF(B$10=5,POWER(PRODUCT(B69:F69),1/$B$10),IF(B$10=6,POWER(PRODUCT(B69:G69),1/$B$10),0)))))</f>
        <v>0</v>
      </c>
      <c r="R69" s="143">
        <f t="shared" ref="R69:R83" si="16">+IF(B$10=7,POWER(PRODUCT(B69:H69),1/$B$10),IF(B$10=8,POWER(PRODUCT(B69:I69),1/$B$10),IF(B$10=9,POWER(PRODUCT(B69:J69),1/$B$10),IF(B$10=10,POWER(PRODUCT(B69:K69),1/$B$10),0))))</f>
        <v>0</v>
      </c>
      <c r="S69" s="174">
        <f t="shared" ref="S69:S83" si="17">+IF(B$10=11,POWER(PRODUCT(B69:L69),1/$B$10),IF(B$10=12,POWER(PRODUCT(B69:M69),1/$B$10),IF(B$10=13,POWER(PRODUCT(B69:N69),1/$B$10),IF(B$10=14,POWER(PRODUCT(B69:O69),1/$B$10),IF(B$10=15,POWER(PRODUCT(B69:P69),1/$B$10),0)))))</f>
        <v>0</v>
      </c>
      <c r="T69" s="143">
        <f>ROUND(MAX(Q69:S69),3)</f>
        <v>0</v>
      </c>
      <c r="U69" s="143" t="e">
        <f>ROUND(T69/S$84,3)</f>
        <v>#DIV/0!</v>
      </c>
      <c r="V69" s="144"/>
      <c r="W69" s="144"/>
      <c r="X69" s="144"/>
      <c r="Y69" s="144"/>
      <c r="Z69" s="144"/>
      <c r="AA69" s="144"/>
      <c r="AB69" s="144"/>
      <c r="AC69" s="144"/>
      <c r="AE69" s="26"/>
      <c r="AG69" s="6" t="str">
        <f>+$A$12</f>
        <v/>
      </c>
      <c r="AH69" s="6"/>
      <c r="AI69" s="145">
        <f>IF(S$84&gt;0,ROUND(U69/MAX(U$69:U$83),3),0)</f>
        <v>0</v>
      </c>
    </row>
    <row r="70" spans="1:46" ht="13.5" x14ac:dyDescent="0.25">
      <c r="A70" s="109" t="str">
        <f>+$A$13</f>
        <v/>
      </c>
      <c r="B70" s="142">
        <f>IF(C69&gt;0,1/C69,0)</f>
        <v>0</v>
      </c>
      <c r="C70" s="184">
        <v>1</v>
      </c>
      <c r="D70" s="108">
        <v>0</v>
      </c>
      <c r="E70" s="108">
        <v>0</v>
      </c>
      <c r="F70" s="108">
        <v>0</v>
      </c>
      <c r="G70" s="108">
        <v>0</v>
      </c>
      <c r="H70" s="108">
        <v>0</v>
      </c>
      <c r="I70" s="108">
        <v>0</v>
      </c>
      <c r="J70" s="108">
        <v>0</v>
      </c>
      <c r="K70" s="108">
        <v>0</v>
      </c>
      <c r="L70" s="108">
        <v>0</v>
      </c>
      <c r="M70" s="108">
        <v>0</v>
      </c>
      <c r="N70" s="108">
        <v>0</v>
      </c>
      <c r="O70" s="108">
        <v>0</v>
      </c>
      <c r="P70" s="108">
        <v>0</v>
      </c>
      <c r="Q70" s="143">
        <f t="shared" si="15"/>
        <v>0</v>
      </c>
      <c r="R70" s="143">
        <f t="shared" si="16"/>
        <v>0</v>
      </c>
      <c r="S70" s="174">
        <f t="shared" si="17"/>
        <v>0</v>
      </c>
      <c r="T70" s="143">
        <f t="shared" ref="T70:T83" si="18">ROUND(MAX(Q70:S70),3)</f>
        <v>0</v>
      </c>
      <c r="U70" s="143" t="e">
        <f t="shared" ref="U70:U83" si="19">ROUND(T70/S$84,3)</f>
        <v>#DIV/0!</v>
      </c>
      <c r="V70" s="144"/>
      <c r="W70" s="144"/>
      <c r="X70" s="144"/>
      <c r="Y70" s="144"/>
      <c r="Z70" s="144"/>
      <c r="AA70" s="144"/>
      <c r="AB70" s="144"/>
      <c r="AC70" s="144"/>
      <c r="AE70" s="26"/>
      <c r="AG70" s="7" t="str">
        <f>+$A$13</f>
        <v/>
      </c>
      <c r="AH70" s="7"/>
      <c r="AI70" s="145">
        <f t="shared" ref="AI70:AI83" si="20">IF(S$84&gt;0,ROUND(U70/MAX(U$69:U$83),3),0)</f>
        <v>0</v>
      </c>
    </row>
    <row r="71" spans="1:46" ht="13.5" x14ac:dyDescent="0.25">
      <c r="A71" s="109" t="str">
        <f>+$A$14</f>
        <v/>
      </c>
      <c r="B71" s="142">
        <f>IF(D69&gt;0,1/D69,0)</f>
        <v>0</v>
      </c>
      <c r="C71" s="142">
        <f>IF(D70&gt;0,1/D70,0)</f>
        <v>0</v>
      </c>
      <c r="D71" s="184">
        <v>1</v>
      </c>
      <c r="E71" s="108">
        <v>0</v>
      </c>
      <c r="F71" s="108">
        <v>0</v>
      </c>
      <c r="G71" s="108">
        <v>0</v>
      </c>
      <c r="H71" s="108">
        <v>0</v>
      </c>
      <c r="I71" s="108">
        <v>0</v>
      </c>
      <c r="J71" s="108">
        <v>0</v>
      </c>
      <c r="K71" s="108">
        <v>0</v>
      </c>
      <c r="L71" s="108">
        <v>0</v>
      </c>
      <c r="M71" s="108">
        <v>0</v>
      </c>
      <c r="N71" s="108">
        <v>0</v>
      </c>
      <c r="O71" s="108">
        <v>0</v>
      </c>
      <c r="P71" s="108">
        <v>0</v>
      </c>
      <c r="Q71" s="143">
        <f t="shared" si="15"/>
        <v>0</v>
      </c>
      <c r="R71" s="143">
        <f t="shared" si="16"/>
        <v>0</v>
      </c>
      <c r="S71" s="174">
        <f t="shared" si="17"/>
        <v>0</v>
      </c>
      <c r="T71" s="143">
        <f t="shared" si="18"/>
        <v>0</v>
      </c>
      <c r="U71" s="143" t="e">
        <f t="shared" si="19"/>
        <v>#DIV/0!</v>
      </c>
      <c r="V71" s="144"/>
      <c r="W71" s="144"/>
      <c r="X71" s="144"/>
      <c r="Y71" s="144"/>
      <c r="Z71" s="144"/>
      <c r="AA71" s="144"/>
      <c r="AB71" s="144"/>
      <c r="AC71" s="144"/>
      <c r="AE71" s="26"/>
      <c r="AG71" s="7" t="str">
        <f>+$A$14</f>
        <v/>
      </c>
      <c r="AH71" s="7"/>
      <c r="AI71" s="145">
        <f t="shared" si="20"/>
        <v>0</v>
      </c>
    </row>
    <row r="72" spans="1:46" ht="13.5" x14ac:dyDescent="0.25">
      <c r="A72" s="109" t="str">
        <f>+$A$15</f>
        <v/>
      </c>
      <c r="B72" s="142">
        <f>IF(E69&gt;0,1/E69,0)</f>
        <v>0</v>
      </c>
      <c r="C72" s="142">
        <f>IF(E70&gt;0,1/E70,0)</f>
        <v>0</v>
      </c>
      <c r="D72" s="142">
        <f>IF(E71&gt;0,1/E71,0)</f>
        <v>0</v>
      </c>
      <c r="E72" s="184">
        <v>1</v>
      </c>
      <c r="F72" s="108">
        <v>0</v>
      </c>
      <c r="G72" s="108">
        <v>0</v>
      </c>
      <c r="H72" s="108">
        <v>0</v>
      </c>
      <c r="I72" s="108">
        <v>0</v>
      </c>
      <c r="J72" s="108">
        <v>0</v>
      </c>
      <c r="K72" s="108">
        <v>0</v>
      </c>
      <c r="L72" s="108">
        <v>0</v>
      </c>
      <c r="M72" s="108">
        <v>0</v>
      </c>
      <c r="N72" s="108">
        <v>0</v>
      </c>
      <c r="O72" s="108">
        <v>0</v>
      </c>
      <c r="P72" s="108">
        <v>0</v>
      </c>
      <c r="Q72" s="143">
        <f t="shared" si="15"/>
        <v>0</v>
      </c>
      <c r="R72" s="143">
        <f t="shared" si="16"/>
        <v>0</v>
      </c>
      <c r="S72" s="174">
        <f t="shared" si="17"/>
        <v>0</v>
      </c>
      <c r="T72" s="143">
        <f t="shared" si="18"/>
        <v>0</v>
      </c>
      <c r="U72" s="143" t="e">
        <f t="shared" si="19"/>
        <v>#DIV/0!</v>
      </c>
      <c r="V72" s="144"/>
      <c r="W72" s="144"/>
      <c r="X72" s="144"/>
      <c r="Y72" s="144"/>
      <c r="Z72" s="144"/>
      <c r="AA72" s="144"/>
      <c r="AB72" s="144"/>
      <c r="AC72" s="144"/>
      <c r="AE72" s="26"/>
      <c r="AG72" s="7" t="str">
        <f>+$A$15</f>
        <v/>
      </c>
      <c r="AH72" s="7"/>
      <c r="AI72" s="145">
        <f t="shared" si="20"/>
        <v>0</v>
      </c>
    </row>
    <row r="73" spans="1:46" ht="13.5" x14ac:dyDescent="0.25">
      <c r="A73" s="109" t="str">
        <f>+$A$16</f>
        <v/>
      </c>
      <c r="B73" s="142">
        <f>IF(F69&gt;0,1/F69,0)</f>
        <v>0</v>
      </c>
      <c r="C73" s="142">
        <f>IF(F70&gt;0,1/F70,0)</f>
        <v>0</v>
      </c>
      <c r="D73" s="142">
        <f>IF(F71&gt;0,1/F71,0)</f>
        <v>0</v>
      </c>
      <c r="E73" s="142">
        <f>IF(F72&gt;0,1/F72,0)</f>
        <v>0</v>
      </c>
      <c r="F73" s="184">
        <v>1</v>
      </c>
      <c r="G73" s="108">
        <v>0</v>
      </c>
      <c r="H73" s="108">
        <v>0</v>
      </c>
      <c r="I73" s="108">
        <v>0</v>
      </c>
      <c r="J73" s="108">
        <v>0</v>
      </c>
      <c r="K73" s="108">
        <v>0</v>
      </c>
      <c r="L73" s="108">
        <v>0</v>
      </c>
      <c r="M73" s="108">
        <v>0</v>
      </c>
      <c r="N73" s="108">
        <v>0</v>
      </c>
      <c r="O73" s="108">
        <v>0</v>
      </c>
      <c r="P73" s="108">
        <v>0</v>
      </c>
      <c r="Q73" s="143">
        <f t="shared" si="15"/>
        <v>0</v>
      </c>
      <c r="R73" s="143">
        <f t="shared" si="16"/>
        <v>0</v>
      </c>
      <c r="S73" s="174">
        <f t="shared" si="17"/>
        <v>0</v>
      </c>
      <c r="T73" s="143">
        <f t="shared" si="18"/>
        <v>0</v>
      </c>
      <c r="U73" s="143" t="e">
        <f t="shared" si="19"/>
        <v>#DIV/0!</v>
      </c>
      <c r="V73" s="144"/>
      <c r="W73" s="144"/>
      <c r="X73" s="144"/>
      <c r="Y73" s="144"/>
      <c r="Z73" s="144"/>
      <c r="AA73" s="144"/>
      <c r="AB73" s="144"/>
      <c r="AC73" s="144"/>
      <c r="AE73" s="26"/>
      <c r="AG73" s="7" t="str">
        <f>+$A$16</f>
        <v/>
      </c>
      <c r="AH73" s="7"/>
      <c r="AI73" s="145">
        <f t="shared" si="20"/>
        <v>0</v>
      </c>
    </row>
    <row r="74" spans="1:46" ht="13.5" x14ac:dyDescent="0.25">
      <c r="A74" s="109" t="str">
        <f>+$A$17</f>
        <v/>
      </c>
      <c r="B74" s="142">
        <f>IF(G69&gt;0,1/G69,0)</f>
        <v>0</v>
      </c>
      <c r="C74" s="142">
        <f>IF(G70&gt;0,1/G70,0)</f>
        <v>0</v>
      </c>
      <c r="D74" s="142">
        <f>IF(G71&gt;0,1/G71,0)</f>
        <v>0</v>
      </c>
      <c r="E74" s="142">
        <f>IF(G72&gt;0,1/G72,0)</f>
        <v>0</v>
      </c>
      <c r="F74" s="142">
        <f>IF(G73&gt;0,1/G73,0)</f>
        <v>0</v>
      </c>
      <c r="G74" s="184">
        <v>1</v>
      </c>
      <c r="H74" s="108">
        <v>0</v>
      </c>
      <c r="I74" s="108">
        <v>0</v>
      </c>
      <c r="J74" s="108">
        <v>0</v>
      </c>
      <c r="K74" s="108">
        <v>0</v>
      </c>
      <c r="L74" s="108">
        <v>0</v>
      </c>
      <c r="M74" s="108">
        <v>0</v>
      </c>
      <c r="N74" s="108">
        <v>0</v>
      </c>
      <c r="O74" s="108">
        <v>0</v>
      </c>
      <c r="P74" s="108">
        <v>0</v>
      </c>
      <c r="Q74" s="143">
        <f t="shared" si="15"/>
        <v>0</v>
      </c>
      <c r="R74" s="143">
        <f t="shared" si="16"/>
        <v>0</v>
      </c>
      <c r="S74" s="174">
        <f t="shared" si="17"/>
        <v>0</v>
      </c>
      <c r="T74" s="143">
        <f t="shared" si="18"/>
        <v>0</v>
      </c>
      <c r="U74" s="143" t="e">
        <f t="shared" si="19"/>
        <v>#DIV/0!</v>
      </c>
      <c r="V74" s="144"/>
      <c r="W74" s="144"/>
      <c r="X74" s="144"/>
      <c r="Y74" s="144"/>
      <c r="Z74" s="144"/>
      <c r="AA74" s="144"/>
      <c r="AB74" s="144"/>
      <c r="AC74" s="144"/>
      <c r="AE74" s="26"/>
      <c r="AG74" s="7" t="str">
        <f>+$A$17</f>
        <v/>
      </c>
      <c r="AH74" s="7"/>
      <c r="AI74" s="145">
        <f t="shared" si="20"/>
        <v>0</v>
      </c>
    </row>
    <row r="75" spans="1:46" ht="13.5" x14ac:dyDescent="0.25">
      <c r="A75" s="109" t="str">
        <f>+$A$18</f>
        <v/>
      </c>
      <c r="B75" s="142">
        <f>IF(H69&gt;0,1/H69,0)</f>
        <v>0</v>
      </c>
      <c r="C75" s="142">
        <f>IF(H70&gt;0,1/H70,0)</f>
        <v>0</v>
      </c>
      <c r="D75" s="142">
        <f>IF(H71&gt;0,1/H71,0)</f>
        <v>0</v>
      </c>
      <c r="E75" s="142">
        <f>IF(H72&gt;0,1/H72,0)</f>
        <v>0</v>
      </c>
      <c r="F75" s="142">
        <f>IF(H73&gt;0,1/H73,0)</f>
        <v>0</v>
      </c>
      <c r="G75" s="142">
        <f>IF(H74&gt;0,1/H74,0)</f>
        <v>0</v>
      </c>
      <c r="H75" s="184">
        <v>1</v>
      </c>
      <c r="I75" s="108">
        <v>0</v>
      </c>
      <c r="J75" s="108">
        <v>0</v>
      </c>
      <c r="K75" s="108">
        <v>0</v>
      </c>
      <c r="L75" s="108">
        <v>0</v>
      </c>
      <c r="M75" s="108">
        <v>0</v>
      </c>
      <c r="N75" s="108">
        <v>0</v>
      </c>
      <c r="O75" s="108">
        <v>0</v>
      </c>
      <c r="P75" s="108">
        <v>0</v>
      </c>
      <c r="Q75" s="143">
        <f t="shared" si="15"/>
        <v>0</v>
      </c>
      <c r="R75" s="143">
        <f t="shared" si="16"/>
        <v>0</v>
      </c>
      <c r="S75" s="174">
        <f t="shared" si="17"/>
        <v>0</v>
      </c>
      <c r="T75" s="143">
        <f t="shared" si="18"/>
        <v>0</v>
      </c>
      <c r="U75" s="143" t="e">
        <f t="shared" si="19"/>
        <v>#DIV/0!</v>
      </c>
      <c r="V75" s="144"/>
      <c r="W75" s="144"/>
      <c r="X75" s="144"/>
      <c r="Y75" s="144"/>
      <c r="Z75" s="144"/>
      <c r="AA75" s="144"/>
      <c r="AB75" s="144"/>
      <c r="AC75" s="144"/>
      <c r="AE75" s="26"/>
      <c r="AG75" s="7" t="str">
        <f>+$A$18</f>
        <v/>
      </c>
      <c r="AH75" s="7"/>
      <c r="AI75" s="145">
        <f t="shared" si="20"/>
        <v>0</v>
      </c>
    </row>
    <row r="76" spans="1:46" ht="13.5" x14ac:dyDescent="0.25">
      <c r="A76" s="109" t="str">
        <f>+$A$19</f>
        <v/>
      </c>
      <c r="B76" s="142">
        <f>IF(I69&gt;0,1/I69,0)</f>
        <v>0</v>
      </c>
      <c r="C76" s="142">
        <f>IF(I70&gt;0,1/I70,0)</f>
        <v>0</v>
      </c>
      <c r="D76" s="142">
        <f>IF(I71&gt;0,1/I71,0)</f>
        <v>0</v>
      </c>
      <c r="E76" s="142">
        <f>IF(I72&gt;0,1/I72,0)</f>
        <v>0</v>
      </c>
      <c r="F76" s="142">
        <f>IF(I73&gt;0,1/I73,0)</f>
        <v>0</v>
      </c>
      <c r="G76" s="142">
        <f>IF(I74&gt;0,1/I74,0)</f>
        <v>0</v>
      </c>
      <c r="H76" s="142">
        <f>IF(I75&gt;0,1/I75,0)</f>
        <v>0</v>
      </c>
      <c r="I76" s="184">
        <v>1</v>
      </c>
      <c r="J76" s="108">
        <v>0</v>
      </c>
      <c r="K76" s="108">
        <v>0</v>
      </c>
      <c r="L76" s="108">
        <v>0</v>
      </c>
      <c r="M76" s="108">
        <v>0</v>
      </c>
      <c r="N76" s="108">
        <v>0</v>
      </c>
      <c r="O76" s="108">
        <v>0</v>
      </c>
      <c r="P76" s="108">
        <v>0</v>
      </c>
      <c r="Q76" s="143">
        <f t="shared" si="15"/>
        <v>0</v>
      </c>
      <c r="R76" s="143">
        <f t="shared" si="16"/>
        <v>0</v>
      </c>
      <c r="S76" s="174">
        <f t="shared" si="17"/>
        <v>0</v>
      </c>
      <c r="T76" s="143">
        <f t="shared" si="18"/>
        <v>0</v>
      </c>
      <c r="U76" s="143" t="e">
        <f t="shared" si="19"/>
        <v>#DIV/0!</v>
      </c>
      <c r="V76" s="144"/>
      <c r="W76" s="144"/>
      <c r="X76" s="144"/>
      <c r="Y76" s="144"/>
      <c r="Z76" s="144"/>
      <c r="AA76" s="144"/>
      <c r="AB76" s="144"/>
      <c r="AC76" s="144"/>
      <c r="AE76" s="26"/>
      <c r="AG76" s="7" t="str">
        <f>+$A$19</f>
        <v/>
      </c>
      <c r="AH76" s="7"/>
      <c r="AI76" s="145">
        <f t="shared" si="20"/>
        <v>0</v>
      </c>
    </row>
    <row r="77" spans="1:46" ht="13.5" x14ac:dyDescent="0.25">
      <c r="A77" s="109" t="str">
        <f>+$A$20</f>
        <v/>
      </c>
      <c r="B77" s="142">
        <f>IF(J69&gt;0,1/J69,0)</f>
        <v>0</v>
      </c>
      <c r="C77" s="142">
        <f>IF(J70&gt;0,1/J70,0)</f>
        <v>0</v>
      </c>
      <c r="D77" s="142">
        <f>IF(J71&gt;0,1/J71,0)</f>
        <v>0</v>
      </c>
      <c r="E77" s="142">
        <f>IF(J72&gt;0,1/J72,0)</f>
        <v>0</v>
      </c>
      <c r="F77" s="142">
        <f>IF(J73&gt;0,1/J73,0)</f>
        <v>0</v>
      </c>
      <c r="G77" s="142">
        <f>IF(J74&gt;0,1/J74,0)</f>
        <v>0</v>
      </c>
      <c r="H77" s="142">
        <f>IF(J75&gt;0,1/J75,0)</f>
        <v>0</v>
      </c>
      <c r="I77" s="142">
        <f>IF(J76&gt;0,1/J76,0)</f>
        <v>0</v>
      </c>
      <c r="J77" s="184">
        <v>1</v>
      </c>
      <c r="K77" s="108">
        <v>0</v>
      </c>
      <c r="L77" s="108">
        <v>0</v>
      </c>
      <c r="M77" s="108">
        <v>0</v>
      </c>
      <c r="N77" s="108">
        <v>0</v>
      </c>
      <c r="O77" s="108">
        <v>0</v>
      </c>
      <c r="P77" s="108">
        <v>0</v>
      </c>
      <c r="Q77" s="143">
        <f t="shared" si="15"/>
        <v>0</v>
      </c>
      <c r="R77" s="143">
        <f t="shared" si="16"/>
        <v>0</v>
      </c>
      <c r="S77" s="174">
        <f t="shared" si="17"/>
        <v>0</v>
      </c>
      <c r="T77" s="143">
        <f t="shared" si="18"/>
        <v>0</v>
      </c>
      <c r="U77" s="143" t="e">
        <f t="shared" si="19"/>
        <v>#DIV/0!</v>
      </c>
      <c r="V77" s="144"/>
      <c r="W77" s="144"/>
      <c r="X77" s="144"/>
      <c r="Y77" s="144"/>
      <c r="Z77" s="144"/>
      <c r="AA77" s="144"/>
      <c r="AB77" s="144"/>
      <c r="AC77" s="144"/>
      <c r="AE77" s="26"/>
      <c r="AG77" s="7" t="str">
        <f>+$A$20</f>
        <v/>
      </c>
      <c r="AH77" s="7"/>
      <c r="AI77" s="145">
        <f t="shared" si="20"/>
        <v>0</v>
      </c>
    </row>
    <row r="78" spans="1:46" ht="13.5" x14ac:dyDescent="0.25">
      <c r="A78" s="109" t="str">
        <f>+$A$21</f>
        <v/>
      </c>
      <c r="B78" s="142">
        <f>IF(K69&gt;0,1/K69,0)</f>
        <v>0</v>
      </c>
      <c r="C78" s="142">
        <f>IF(K70&gt;0,1/K70,0)</f>
        <v>0</v>
      </c>
      <c r="D78" s="142">
        <f>IF(K71&gt;0,1/K71,K71)</f>
        <v>0</v>
      </c>
      <c r="E78" s="142">
        <f>IF(K72&gt;0,1/K72,0)</f>
        <v>0</v>
      </c>
      <c r="F78" s="142">
        <f>IF(K73&gt;0,1/K73,K73)</f>
        <v>0</v>
      </c>
      <c r="G78" s="142">
        <f>IF(K74&gt;0,1/K74,0)</f>
        <v>0</v>
      </c>
      <c r="H78" s="142">
        <f>IF(K75&gt;0,1/K75,0)</f>
        <v>0</v>
      </c>
      <c r="I78" s="142">
        <f>IF(K76&gt;0,1/K76,0)</f>
        <v>0</v>
      </c>
      <c r="J78" s="142">
        <f>IF(K77&gt;0,1/K77,0)</f>
        <v>0</v>
      </c>
      <c r="K78" s="184">
        <v>1</v>
      </c>
      <c r="L78" s="108">
        <v>0</v>
      </c>
      <c r="M78" s="108">
        <v>0</v>
      </c>
      <c r="N78" s="108">
        <v>0</v>
      </c>
      <c r="O78" s="108">
        <v>0</v>
      </c>
      <c r="P78" s="108">
        <v>0</v>
      </c>
      <c r="Q78" s="143">
        <f t="shared" si="15"/>
        <v>0</v>
      </c>
      <c r="R78" s="143">
        <f t="shared" si="16"/>
        <v>0</v>
      </c>
      <c r="S78" s="174">
        <f t="shared" si="17"/>
        <v>0</v>
      </c>
      <c r="T78" s="143">
        <f t="shared" si="18"/>
        <v>0</v>
      </c>
      <c r="U78" s="143" t="e">
        <f t="shared" si="19"/>
        <v>#DIV/0!</v>
      </c>
      <c r="V78" s="144"/>
      <c r="W78" s="144"/>
      <c r="X78" s="144"/>
      <c r="Y78" s="144"/>
      <c r="Z78" s="144"/>
      <c r="AA78" s="144"/>
      <c r="AB78" s="144"/>
      <c r="AC78" s="144"/>
      <c r="AE78" s="26"/>
      <c r="AG78" s="7" t="str">
        <f>+$A$21</f>
        <v/>
      </c>
      <c r="AH78" s="7"/>
      <c r="AI78" s="145">
        <f t="shared" si="20"/>
        <v>0</v>
      </c>
    </row>
    <row r="79" spans="1:46" ht="13.5" x14ac:dyDescent="0.25">
      <c r="A79" s="109" t="str">
        <f>+$A$22</f>
        <v/>
      </c>
      <c r="B79" s="142">
        <f>IF(L69&gt;0,1/L69,0)</f>
        <v>0</v>
      </c>
      <c r="C79" s="142">
        <f>IF(L70&gt;0,1/L70,0)</f>
        <v>0</v>
      </c>
      <c r="D79" s="142">
        <f>IF(L71&gt;0,1/L71,0)</f>
        <v>0</v>
      </c>
      <c r="E79" s="142">
        <f>IF(L72&gt;0,1/L72,0)</f>
        <v>0</v>
      </c>
      <c r="F79" s="142">
        <f>IF(L73&gt;0,1/L73,0)</f>
        <v>0</v>
      </c>
      <c r="G79" s="142">
        <f>IF(L74&gt;0,1/L74,0)</f>
        <v>0</v>
      </c>
      <c r="H79" s="142">
        <f>IF(L75&gt;0,1/L75,0)</f>
        <v>0</v>
      </c>
      <c r="I79" s="142">
        <f>IF(L76&gt;0,1/L76,0)</f>
        <v>0</v>
      </c>
      <c r="J79" s="142">
        <f>IF(L77&gt;0,1/L77,0)</f>
        <v>0</v>
      </c>
      <c r="K79" s="142">
        <f>IF(L78&gt;0,1/L78,0)</f>
        <v>0</v>
      </c>
      <c r="L79" s="185">
        <v>1</v>
      </c>
      <c r="M79" s="108">
        <v>0</v>
      </c>
      <c r="N79" s="108">
        <v>0</v>
      </c>
      <c r="O79" s="108">
        <v>0</v>
      </c>
      <c r="P79" s="108">
        <v>0</v>
      </c>
      <c r="Q79" s="143">
        <f t="shared" si="15"/>
        <v>0</v>
      </c>
      <c r="R79" s="143">
        <f t="shared" si="16"/>
        <v>0</v>
      </c>
      <c r="S79" s="174">
        <f t="shared" si="17"/>
        <v>0</v>
      </c>
      <c r="T79" s="143">
        <f t="shared" si="18"/>
        <v>0</v>
      </c>
      <c r="U79" s="143" t="e">
        <f t="shared" si="19"/>
        <v>#DIV/0!</v>
      </c>
      <c r="V79" s="144"/>
      <c r="W79" s="144"/>
      <c r="X79" s="144"/>
      <c r="Y79" s="144"/>
      <c r="Z79" s="144"/>
      <c r="AA79" s="144"/>
      <c r="AB79" s="144"/>
      <c r="AC79" s="144"/>
      <c r="AE79" s="26"/>
      <c r="AG79" s="7" t="str">
        <f>+$A$22</f>
        <v/>
      </c>
      <c r="AH79" s="7"/>
      <c r="AI79" s="145">
        <f t="shared" si="20"/>
        <v>0</v>
      </c>
    </row>
    <row r="80" spans="1:46" ht="13.5" x14ac:dyDescent="0.25">
      <c r="A80" s="109" t="str">
        <f>+$A$23</f>
        <v/>
      </c>
      <c r="B80" s="142">
        <f>IF(M69&gt;0,1/M69,0)</f>
        <v>0</v>
      </c>
      <c r="C80" s="142">
        <f>IF(M70&gt;0,1/M70,0)</f>
        <v>0</v>
      </c>
      <c r="D80" s="142">
        <f>IF(M71&gt;0,1/M71,0)</f>
        <v>0</v>
      </c>
      <c r="E80" s="142">
        <f>IF(M72&gt;0,1/M72,0)</f>
        <v>0</v>
      </c>
      <c r="F80" s="142">
        <f>IF(M73&gt;0,1/M73,0)</f>
        <v>0</v>
      </c>
      <c r="G80" s="142">
        <f>IF(M74&gt;0,1/M74,0)</f>
        <v>0</v>
      </c>
      <c r="H80" s="142">
        <f>IF(M75&gt;0,1/M75,0)</f>
        <v>0</v>
      </c>
      <c r="I80" s="142">
        <f>IF(M76&gt;0,1/M76,0)</f>
        <v>0</v>
      </c>
      <c r="J80" s="142">
        <f>IF(M77&gt;0,1/M77,0)</f>
        <v>0</v>
      </c>
      <c r="K80" s="142">
        <f>IF(M78&gt;0,1/M78,0)</f>
        <v>0</v>
      </c>
      <c r="L80" s="171">
        <f>IF(M79&gt;0,1/M79,0)</f>
        <v>0</v>
      </c>
      <c r="M80" s="185">
        <v>1</v>
      </c>
      <c r="N80" s="108">
        <v>0</v>
      </c>
      <c r="O80" s="108">
        <v>0</v>
      </c>
      <c r="P80" s="108">
        <v>0</v>
      </c>
      <c r="Q80" s="143">
        <f t="shared" si="15"/>
        <v>0</v>
      </c>
      <c r="R80" s="143">
        <f t="shared" si="16"/>
        <v>0</v>
      </c>
      <c r="S80" s="174">
        <f t="shared" si="17"/>
        <v>0</v>
      </c>
      <c r="T80" s="143">
        <f t="shared" si="18"/>
        <v>0</v>
      </c>
      <c r="U80" s="143" t="e">
        <f t="shared" si="19"/>
        <v>#DIV/0!</v>
      </c>
      <c r="V80" s="144"/>
      <c r="W80" s="144"/>
      <c r="X80" s="144"/>
      <c r="Y80" s="144"/>
      <c r="Z80" s="144"/>
      <c r="AA80" s="144"/>
      <c r="AB80" s="144"/>
      <c r="AC80" s="144"/>
      <c r="AE80" s="26"/>
      <c r="AG80" s="7" t="str">
        <f>+$A$23</f>
        <v/>
      </c>
      <c r="AH80" s="7"/>
      <c r="AI80" s="145">
        <f t="shared" si="20"/>
        <v>0</v>
      </c>
    </row>
    <row r="81" spans="1:35" ht="13.5" x14ac:dyDescent="0.25">
      <c r="A81" s="109" t="str">
        <f>+$A$24</f>
        <v/>
      </c>
      <c r="B81" s="142">
        <f>IF(N69&gt;0,1/N69,0)</f>
        <v>0</v>
      </c>
      <c r="C81" s="142">
        <f>IF(N70&gt;0,1/N70,0)</f>
        <v>0</v>
      </c>
      <c r="D81" s="142">
        <f>IF(N71&gt;0,1/N71,0)</f>
        <v>0</v>
      </c>
      <c r="E81" s="142">
        <f>IF(N72&gt;0,1/N72,0)</f>
        <v>0</v>
      </c>
      <c r="F81" s="142">
        <f>IF(N73&gt;0,1/N73,0)</f>
        <v>0</v>
      </c>
      <c r="G81" s="142">
        <f>IF(N74&gt;0,1/N74,0)</f>
        <v>0</v>
      </c>
      <c r="H81" s="142">
        <f>IF(N75&gt;0,1/N75,0)</f>
        <v>0</v>
      </c>
      <c r="I81" s="142">
        <f>IF(N76&gt;0,1/N76,0)</f>
        <v>0</v>
      </c>
      <c r="J81" s="142">
        <f>IF(N77&gt;0,1/N77,0)</f>
        <v>0</v>
      </c>
      <c r="K81" s="142">
        <f>IF(N78&gt;0,1/N78,0)</f>
        <v>0</v>
      </c>
      <c r="L81" s="171">
        <f>IF(N79&gt;0,1/N79,0)</f>
        <v>0</v>
      </c>
      <c r="M81" s="171">
        <f>IF(N80&gt;0,1/N80,0)</f>
        <v>0</v>
      </c>
      <c r="N81" s="185">
        <v>1</v>
      </c>
      <c r="O81" s="108">
        <v>0</v>
      </c>
      <c r="P81" s="108">
        <v>0</v>
      </c>
      <c r="Q81" s="143">
        <f t="shared" si="15"/>
        <v>0</v>
      </c>
      <c r="R81" s="143">
        <f t="shared" si="16"/>
        <v>0</v>
      </c>
      <c r="S81" s="174">
        <f t="shared" si="17"/>
        <v>0</v>
      </c>
      <c r="T81" s="143">
        <f t="shared" si="18"/>
        <v>0</v>
      </c>
      <c r="U81" s="143" t="e">
        <f t="shared" si="19"/>
        <v>#DIV/0!</v>
      </c>
      <c r="V81" s="144"/>
      <c r="W81" s="144"/>
      <c r="X81" s="144"/>
      <c r="Y81" s="144"/>
      <c r="Z81" s="144"/>
      <c r="AA81" s="144"/>
      <c r="AB81" s="144"/>
      <c r="AC81" s="144"/>
      <c r="AE81" s="26"/>
      <c r="AG81" s="7" t="str">
        <f>+$A$24</f>
        <v/>
      </c>
      <c r="AH81" s="7"/>
      <c r="AI81" s="145">
        <f t="shared" si="20"/>
        <v>0</v>
      </c>
    </row>
    <row r="82" spans="1:35" ht="13.5" x14ac:dyDescent="0.25">
      <c r="A82" s="109" t="str">
        <f>+$A$25</f>
        <v/>
      </c>
      <c r="B82" s="142">
        <f>IF(O69&gt;0,1/O69,0)</f>
        <v>0</v>
      </c>
      <c r="C82" s="142">
        <f>IF(O70&gt;0,1/O70,0)</f>
        <v>0</v>
      </c>
      <c r="D82" s="142">
        <f>IF(O71&gt;0,1/O71,0)</f>
        <v>0</v>
      </c>
      <c r="E82" s="142">
        <f>IF(O72&gt;0,1/O72,0)</f>
        <v>0</v>
      </c>
      <c r="F82" s="142">
        <f>IF(O73&gt;0,1/O73,0)</f>
        <v>0</v>
      </c>
      <c r="G82" s="142">
        <f>IF(O74&gt;0,1/O74,0)</f>
        <v>0</v>
      </c>
      <c r="H82" s="142">
        <f>IF(O75&gt;0,1/O75,0)</f>
        <v>0</v>
      </c>
      <c r="I82" s="142">
        <f>IF(O76&gt;0,1/O76,0)</f>
        <v>0</v>
      </c>
      <c r="J82" s="142">
        <f>IF(O77&gt;0,1/O77,0)</f>
        <v>0</v>
      </c>
      <c r="K82" s="142">
        <f>IF(O78&gt;0,1/O78,0)</f>
        <v>0</v>
      </c>
      <c r="L82" s="171">
        <f>IF(O79&gt;0,1/O79,0)</f>
        <v>0</v>
      </c>
      <c r="M82" s="171">
        <f>IF(O80&gt;0,1/O80,0)</f>
        <v>0</v>
      </c>
      <c r="N82" s="171">
        <f>IF(O81&gt;0,1/O81,0)</f>
        <v>0</v>
      </c>
      <c r="O82" s="185">
        <v>1</v>
      </c>
      <c r="P82" s="108">
        <v>0</v>
      </c>
      <c r="Q82" s="143">
        <f t="shared" si="15"/>
        <v>0</v>
      </c>
      <c r="R82" s="143">
        <f t="shared" si="16"/>
        <v>0</v>
      </c>
      <c r="S82" s="174">
        <f t="shared" si="17"/>
        <v>0</v>
      </c>
      <c r="T82" s="143">
        <f t="shared" si="18"/>
        <v>0</v>
      </c>
      <c r="U82" s="143" t="e">
        <f t="shared" si="19"/>
        <v>#DIV/0!</v>
      </c>
      <c r="V82" s="144"/>
      <c r="W82" s="144"/>
      <c r="X82" s="144"/>
      <c r="Y82" s="144"/>
      <c r="Z82" s="144"/>
      <c r="AA82" s="144"/>
      <c r="AB82" s="144"/>
      <c r="AC82" s="144"/>
      <c r="AE82" s="26"/>
      <c r="AG82" s="7" t="str">
        <f>+$A$25</f>
        <v/>
      </c>
      <c r="AH82" s="7"/>
      <c r="AI82" s="145">
        <f t="shared" si="20"/>
        <v>0</v>
      </c>
    </row>
    <row r="83" spans="1:35" ht="13.5" x14ac:dyDescent="0.25">
      <c r="A83" s="109" t="str">
        <f>+$A$26</f>
        <v/>
      </c>
      <c r="B83" s="142">
        <f>IF(P69&gt;0,1/P69,0)</f>
        <v>0</v>
      </c>
      <c r="C83" s="142">
        <f>IF(P70&gt;0,1/P70,0)</f>
        <v>0</v>
      </c>
      <c r="D83" s="142">
        <f>IF(P71&gt;0,1/P71,0)</f>
        <v>0</v>
      </c>
      <c r="E83" s="142">
        <f>IF(P72&gt;0,1/P72,0)</f>
        <v>0</v>
      </c>
      <c r="F83" s="142">
        <f>IF(P73&gt;0,1/P73,0)</f>
        <v>0</v>
      </c>
      <c r="G83" s="142">
        <f>IF(P74&gt;0,1/P74,0)</f>
        <v>0</v>
      </c>
      <c r="H83" s="142">
        <f>IF(P75&gt;0,1/P75,0)</f>
        <v>0</v>
      </c>
      <c r="I83" s="142">
        <f>IF(P76&gt;0,1/P76,0)</f>
        <v>0</v>
      </c>
      <c r="J83" s="142">
        <f>IF(P77&gt;0,1/P77,0)</f>
        <v>0</v>
      </c>
      <c r="K83" s="142">
        <f>IF(P78&gt;0,1/P78,0)</f>
        <v>0</v>
      </c>
      <c r="L83" s="171">
        <f>IF(P79&gt;0,1/P79,0)</f>
        <v>0</v>
      </c>
      <c r="M83" s="171">
        <f>IF(P80&gt;0,1/P80,0)</f>
        <v>0</v>
      </c>
      <c r="N83" s="171">
        <f>IF(P81&gt;0,1/P81,0)</f>
        <v>0</v>
      </c>
      <c r="O83" s="171">
        <f>IF(P82&gt;0,1/P82,0)</f>
        <v>0</v>
      </c>
      <c r="P83" s="185">
        <v>1</v>
      </c>
      <c r="Q83" s="143">
        <f t="shared" si="15"/>
        <v>0</v>
      </c>
      <c r="R83" s="143">
        <f t="shared" si="16"/>
        <v>0</v>
      </c>
      <c r="S83" s="174">
        <f t="shared" si="17"/>
        <v>0</v>
      </c>
      <c r="T83" s="143">
        <f t="shared" si="18"/>
        <v>0</v>
      </c>
      <c r="U83" s="143" t="e">
        <f t="shared" si="19"/>
        <v>#DIV/0!</v>
      </c>
      <c r="AE83" s="26"/>
      <c r="AG83" s="40" t="str">
        <f>+$A$26</f>
        <v/>
      </c>
      <c r="AH83" s="40"/>
      <c r="AI83" s="145">
        <f t="shared" si="20"/>
        <v>0</v>
      </c>
    </row>
    <row r="84" spans="1:35" s="26" customFormat="1" ht="13.5" x14ac:dyDescent="0.25">
      <c r="A84" s="146" t="s">
        <v>44</v>
      </c>
      <c r="B84" s="147" t="e">
        <f>IF(B69&gt;0,ROUND(SUM(B69:B83)*U69,3),0)</f>
        <v>#DIV/0!</v>
      </c>
      <c r="C84" s="147">
        <f>IF(C69&gt;0,ROUND(SUM(C69:C83)*U70,3),0)</f>
        <v>0</v>
      </c>
      <c r="D84" s="147">
        <f>IF(D69&gt;0,ROUND(SUM(D69:D83)*U71,3),0)</f>
        <v>0</v>
      </c>
      <c r="E84" s="147">
        <f>IF(E69&gt;0,ROUND(SUM(E69:E83)*U72,3),0)</f>
        <v>0</v>
      </c>
      <c r="F84" s="147">
        <f>IF(F69&gt;0,ROUND(SUM(F69:F83)*U73,3),0)</f>
        <v>0</v>
      </c>
      <c r="G84" s="147">
        <f>IF(G69&gt;0,ROUND(SUM(G69:G83)*U74,3),0)</f>
        <v>0</v>
      </c>
      <c r="H84" s="147">
        <f>IF(H69&gt;0,ROUND(SUM(H69:H83)*U75,3),0)</f>
        <v>0</v>
      </c>
      <c r="I84" s="147">
        <f>IF(I69&gt;0,ROUND(SUM(I69:I83)*U76,3),0)</f>
        <v>0</v>
      </c>
      <c r="J84" s="147">
        <f>IF(J69&gt;0,ROUND(SUM(J69:J83)*U77,3),0)</f>
        <v>0</v>
      </c>
      <c r="K84" s="147">
        <f>IF(K69&gt;0,ROUND(SUM(K69:K83)*U78,3),0)</f>
        <v>0</v>
      </c>
      <c r="L84" s="147">
        <f>IF(L69&gt;0,ROUND(SUM(L69:L83)*U79,3),0)</f>
        <v>0</v>
      </c>
      <c r="M84" s="147">
        <f>IF(M69&gt;0,ROUND(SUM(M69:M83)*U80,3),0)</f>
        <v>0</v>
      </c>
      <c r="N84" s="147">
        <f>IF(N69&gt;0,ROUND(SUM(N69:N83)*U81,3),0)</f>
        <v>0</v>
      </c>
      <c r="O84" s="147">
        <f>IF(O69&gt;0,ROUND(SUM(O69:O83)*U82,3),0)</f>
        <v>0</v>
      </c>
      <c r="P84" s="147">
        <f>IF(P69&gt;0,ROUND(SUM(P69:P83)*U83,3),0)</f>
        <v>0</v>
      </c>
      <c r="Q84" s="377" t="s">
        <v>43</v>
      </c>
      <c r="R84" s="377"/>
      <c r="S84" s="148">
        <f>ROUND(SUM(T69:T83),3)</f>
        <v>0</v>
      </c>
      <c r="T84" s="205" t="s">
        <v>45</v>
      </c>
      <c r="U84" s="148" t="e">
        <f>ROUND(SUM(B84:P84),3)</f>
        <v>#DIV/0!</v>
      </c>
      <c r="V84" s="415"/>
      <c r="W84" s="415"/>
      <c r="X84" s="415"/>
      <c r="Y84" s="415"/>
      <c r="Z84" s="415"/>
      <c r="AA84" s="415"/>
      <c r="AB84" s="135"/>
      <c r="AC84" s="146" t="str">
        <f>IF(AC68="","",SUM(AC69:AC82))</f>
        <v/>
      </c>
      <c r="AD84" s="146"/>
      <c r="AE84" s="146"/>
      <c r="AF84" s="146"/>
      <c r="AG84" s="175"/>
      <c r="AH84" s="175"/>
      <c r="AI84" s="175"/>
    </row>
    <row r="85" spans="1:35" ht="24" customHeight="1" x14ac:dyDescent="0.2">
      <c r="Q85" s="135"/>
      <c r="R85" s="135"/>
      <c r="S85" s="135"/>
      <c r="T85" s="135"/>
      <c r="U85" s="135"/>
    </row>
    <row r="86" spans="1:35" ht="18.75" x14ac:dyDescent="0.3">
      <c r="A86" s="19" t="str">
        <f>IF(Anagrafica!A92&lt;&gt;"",Anagrafica!A92&amp;" - "&amp;Anagrafica!B92,"")</f>
        <v/>
      </c>
      <c r="B86" s="20"/>
      <c r="D86" s="1"/>
      <c r="Q86" s="135"/>
      <c r="R86" s="135"/>
      <c r="S86" s="135"/>
      <c r="T86" s="135"/>
      <c r="U86" s="135"/>
    </row>
    <row r="87" spans="1:35" s="5" customFormat="1" ht="13.5" customHeight="1" x14ac:dyDescent="0.2">
      <c r="A87" s="137" t="s">
        <v>10</v>
      </c>
      <c r="B87" s="109" t="s">
        <v>28</v>
      </c>
      <c r="C87" s="109" t="s">
        <v>56</v>
      </c>
      <c r="D87" s="109" t="s">
        <v>29</v>
      </c>
      <c r="E87" s="109" t="s">
        <v>27</v>
      </c>
      <c r="F87" s="109" t="s">
        <v>30</v>
      </c>
      <c r="G87" s="109" t="s">
        <v>31</v>
      </c>
      <c r="H87" s="109" t="s">
        <v>32</v>
      </c>
      <c r="I87" s="109" t="s">
        <v>33</v>
      </c>
      <c r="J87" s="109" t="s">
        <v>34</v>
      </c>
      <c r="K87" s="109" t="s">
        <v>39</v>
      </c>
      <c r="L87" s="138" t="s">
        <v>49</v>
      </c>
      <c r="M87" s="138" t="s">
        <v>35</v>
      </c>
      <c r="N87" s="138" t="s">
        <v>36</v>
      </c>
      <c r="O87" s="138" t="s">
        <v>37</v>
      </c>
      <c r="P87" s="138" t="s">
        <v>38</v>
      </c>
      <c r="Q87" s="139" t="s">
        <v>41</v>
      </c>
      <c r="R87" s="140" t="s">
        <v>41</v>
      </c>
      <c r="S87" s="140" t="s">
        <v>41</v>
      </c>
      <c r="T87" s="141" t="s">
        <v>42</v>
      </c>
      <c r="U87" s="141" t="s">
        <v>46</v>
      </c>
      <c r="AE87" s="26"/>
      <c r="AG87" s="4" t="s">
        <v>10</v>
      </c>
      <c r="AI87" s="5" t="s">
        <v>0</v>
      </c>
    </row>
    <row r="88" spans="1:35" ht="13.5" x14ac:dyDescent="0.25">
      <c r="A88" s="109" t="str">
        <f>+$A$12</f>
        <v/>
      </c>
      <c r="B88" s="184">
        <v>1</v>
      </c>
      <c r="C88" s="108">
        <v>0</v>
      </c>
      <c r="D88" s="108">
        <v>0</v>
      </c>
      <c r="E88" s="108">
        <v>0</v>
      </c>
      <c r="F88" s="108">
        <v>0</v>
      </c>
      <c r="G88" s="108">
        <v>0</v>
      </c>
      <c r="H88" s="108">
        <v>0</v>
      </c>
      <c r="I88" s="108">
        <v>0</v>
      </c>
      <c r="J88" s="108">
        <v>0</v>
      </c>
      <c r="K88" s="108">
        <v>0</v>
      </c>
      <c r="L88" s="108">
        <v>0</v>
      </c>
      <c r="M88" s="108">
        <v>0</v>
      </c>
      <c r="N88" s="108">
        <v>0</v>
      </c>
      <c r="O88" s="108">
        <v>0</v>
      </c>
      <c r="P88" s="108">
        <v>0</v>
      </c>
      <c r="Q88" s="143">
        <f t="shared" ref="Q88:Q102" si="21">+IF(B$10=2,POWER(PRODUCT(B88:C88),1/$B$10),IF(B$10=3,POWER(PRODUCT(B88:D88),1/$B$10),IF(B$10=4,POWER(PRODUCT(B88:E88),1/$B$10),IF(B$10=5,POWER(PRODUCT(B88:F88),1/$B$10),IF(B$10=6,POWER(PRODUCT(B88:G88),1/$B$10),0)))))</f>
        <v>0</v>
      </c>
      <c r="R88" s="143">
        <f t="shared" ref="R88:R102" si="22">+IF(B$10=7,POWER(PRODUCT(B88:H88),1/$B$10),IF(B$10=8,POWER(PRODUCT(B88:I88),1/$B$10),IF(B$10=9,POWER(PRODUCT(B88:J88),1/$B$10),IF(B$10=10,POWER(PRODUCT(B88:K88),1/$B$10),0))))</f>
        <v>0</v>
      </c>
      <c r="S88" s="174">
        <f t="shared" ref="S88:S102" si="23">+IF(B$10=11,POWER(PRODUCT(B88:L88),1/$B$10),IF(B$10=12,POWER(PRODUCT(B88:M88),1/$B$10),IF(B$10=13,POWER(PRODUCT(B88:N88),1/$B$10),IF(B$10=14,POWER(PRODUCT(B88:O88),1/$B$10),IF(B$10=15,POWER(PRODUCT(B88:P88),1/$B$10),0)))))</f>
        <v>0</v>
      </c>
      <c r="T88" s="143">
        <f>ROUND(MAX(Q88:S88),3)</f>
        <v>0</v>
      </c>
      <c r="U88" s="143" t="e">
        <f>ROUND(T88/S$103,3)</f>
        <v>#DIV/0!</v>
      </c>
      <c r="V88" s="144"/>
      <c r="W88" s="144"/>
      <c r="X88" s="144"/>
      <c r="Y88" s="144"/>
      <c r="Z88" s="144"/>
      <c r="AA88" s="144"/>
      <c r="AB88" s="144"/>
      <c r="AC88" s="144"/>
      <c r="AE88" s="26"/>
      <c r="AG88" s="6" t="str">
        <f>+$A$12</f>
        <v/>
      </c>
      <c r="AH88" s="6"/>
      <c r="AI88" s="145">
        <f>IF(S$103&gt;0,ROUND(U88/MAX(U$88:U$102),3),0)</f>
        <v>0</v>
      </c>
    </row>
    <row r="89" spans="1:35" ht="13.5" x14ac:dyDescent="0.25">
      <c r="A89" s="109" t="str">
        <f>+$A$13</f>
        <v/>
      </c>
      <c r="B89" s="142">
        <f>IF(C88&gt;0,1/C88,0)</f>
        <v>0</v>
      </c>
      <c r="C89" s="184">
        <v>1</v>
      </c>
      <c r="D89" s="108">
        <v>0</v>
      </c>
      <c r="E89" s="108">
        <v>0</v>
      </c>
      <c r="F89" s="108">
        <v>0</v>
      </c>
      <c r="G89" s="108">
        <v>0</v>
      </c>
      <c r="H89" s="108">
        <v>0</v>
      </c>
      <c r="I89" s="108">
        <v>0</v>
      </c>
      <c r="J89" s="108">
        <v>0</v>
      </c>
      <c r="K89" s="108">
        <v>0</v>
      </c>
      <c r="L89" s="108">
        <v>0</v>
      </c>
      <c r="M89" s="108">
        <v>0</v>
      </c>
      <c r="N89" s="108">
        <v>0</v>
      </c>
      <c r="O89" s="108">
        <v>0</v>
      </c>
      <c r="P89" s="108">
        <v>0</v>
      </c>
      <c r="Q89" s="143">
        <f t="shared" si="21"/>
        <v>0</v>
      </c>
      <c r="R89" s="143">
        <f t="shared" si="22"/>
        <v>0</v>
      </c>
      <c r="S89" s="174">
        <f t="shared" si="23"/>
        <v>0</v>
      </c>
      <c r="T89" s="143">
        <f t="shared" ref="T89:T102" si="24">ROUND(MAX(Q89:S89),3)</f>
        <v>0</v>
      </c>
      <c r="U89" s="143" t="e">
        <f t="shared" ref="U89:U102" si="25">ROUND(T89/S$103,3)</f>
        <v>#DIV/0!</v>
      </c>
      <c r="V89" s="144"/>
      <c r="W89" s="144"/>
      <c r="X89" s="144"/>
      <c r="Y89" s="144"/>
      <c r="Z89" s="144"/>
      <c r="AA89" s="144"/>
      <c r="AB89" s="144"/>
      <c r="AC89" s="144"/>
      <c r="AE89" s="26"/>
      <c r="AG89" s="7" t="str">
        <f>+$A$13</f>
        <v/>
      </c>
      <c r="AH89" s="7"/>
      <c r="AI89" s="145">
        <f t="shared" ref="AI89:AI102" si="26">IF(S$103&gt;0,ROUND(U89/MAX(U$88:U$102),3),0)</f>
        <v>0</v>
      </c>
    </row>
    <row r="90" spans="1:35" ht="13.5" x14ac:dyDescent="0.25">
      <c r="A90" s="109" t="str">
        <f>+$A$14</f>
        <v/>
      </c>
      <c r="B90" s="142">
        <f>IF(D88&gt;0,1/D88,0)</f>
        <v>0</v>
      </c>
      <c r="C90" s="142">
        <f>IF(D89&gt;0,1/D89,0)</f>
        <v>0</v>
      </c>
      <c r="D90" s="184">
        <v>1</v>
      </c>
      <c r="E90" s="108">
        <v>0</v>
      </c>
      <c r="F90" s="108">
        <v>0</v>
      </c>
      <c r="G90" s="108">
        <v>0</v>
      </c>
      <c r="H90" s="108">
        <v>0</v>
      </c>
      <c r="I90" s="108">
        <v>0</v>
      </c>
      <c r="J90" s="108">
        <v>0</v>
      </c>
      <c r="K90" s="108">
        <v>0</v>
      </c>
      <c r="L90" s="108">
        <v>0</v>
      </c>
      <c r="M90" s="108">
        <v>0</v>
      </c>
      <c r="N90" s="108">
        <v>0</v>
      </c>
      <c r="O90" s="108">
        <v>0</v>
      </c>
      <c r="P90" s="108">
        <v>0</v>
      </c>
      <c r="Q90" s="143">
        <f t="shared" si="21"/>
        <v>0</v>
      </c>
      <c r="R90" s="143">
        <f t="shared" si="22"/>
        <v>0</v>
      </c>
      <c r="S90" s="174">
        <f t="shared" si="23"/>
        <v>0</v>
      </c>
      <c r="T90" s="143">
        <f t="shared" si="24"/>
        <v>0</v>
      </c>
      <c r="U90" s="143" t="e">
        <f t="shared" si="25"/>
        <v>#DIV/0!</v>
      </c>
      <c r="V90" s="144"/>
      <c r="W90" s="144"/>
      <c r="X90" s="144"/>
      <c r="Y90" s="144"/>
      <c r="Z90" s="144"/>
      <c r="AA90" s="144"/>
      <c r="AB90" s="144"/>
      <c r="AC90" s="144"/>
      <c r="AE90" s="26"/>
      <c r="AG90" s="7" t="str">
        <f>+$A$14</f>
        <v/>
      </c>
      <c r="AH90" s="7"/>
      <c r="AI90" s="145">
        <f t="shared" si="26"/>
        <v>0</v>
      </c>
    </row>
    <row r="91" spans="1:35" ht="13.5" x14ac:dyDescent="0.25">
      <c r="A91" s="109" t="str">
        <f>+$A$15</f>
        <v/>
      </c>
      <c r="B91" s="142">
        <f>IF(E88&gt;0,1/E88,0)</f>
        <v>0</v>
      </c>
      <c r="C91" s="142">
        <f>IF(E89&gt;0,1/E89,0)</f>
        <v>0</v>
      </c>
      <c r="D91" s="142">
        <f>IF(E90&gt;0,1/E90,0)</f>
        <v>0</v>
      </c>
      <c r="E91" s="184">
        <v>1</v>
      </c>
      <c r="F91" s="108">
        <v>0</v>
      </c>
      <c r="G91" s="108">
        <v>0</v>
      </c>
      <c r="H91" s="108">
        <v>0</v>
      </c>
      <c r="I91" s="108">
        <v>0</v>
      </c>
      <c r="J91" s="108">
        <v>0</v>
      </c>
      <c r="K91" s="108">
        <v>0</v>
      </c>
      <c r="L91" s="108">
        <v>0</v>
      </c>
      <c r="M91" s="108">
        <v>0</v>
      </c>
      <c r="N91" s="108">
        <v>0</v>
      </c>
      <c r="O91" s="108">
        <v>0</v>
      </c>
      <c r="P91" s="108">
        <v>0</v>
      </c>
      <c r="Q91" s="143">
        <f t="shared" si="21"/>
        <v>0</v>
      </c>
      <c r="R91" s="143">
        <f t="shared" si="22"/>
        <v>0</v>
      </c>
      <c r="S91" s="174">
        <f t="shared" si="23"/>
        <v>0</v>
      </c>
      <c r="T91" s="143">
        <f t="shared" si="24"/>
        <v>0</v>
      </c>
      <c r="U91" s="143" t="e">
        <f t="shared" si="25"/>
        <v>#DIV/0!</v>
      </c>
      <c r="V91" s="144"/>
      <c r="W91" s="144"/>
      <c r="X91" s="144"/>
      <c r="Y91" s="144"/>
      <c r="Z91" s="144"/>
      <c r="AA91" s="144"/>
      <c r="AB91" s="144"/>
      <c r="AC91" s="144"/>
      <c r="AE91" s="26"/>
      <c r="AG91" s="7" t="str">
        <f>+$A$15</f>
        <v/>
      </c>
      <c r="AH91" s="7"/>
      <c r="AI91" s="145">
        <f t="shared" si="26"/>
        <v>0</v>
      </c>
    </row>
    <row r="92" spans="1:35" ht="13.5" x14ac:dyDescent="0.25">
      <c r="A92" s="109" t="str">
        <f>+$A$16</f>
        <v/>
      </c>
      <c r="B92" s="142">
        <f>IF(F88&gt;0,1/F88,0)</f>
        <v>0</v>
      </c>
      <c r="C92" s="142">
        <f>IF(F89&gt;0,1/F89,0)</f>
        <v>0</v>
      </c>
      <c r="D92" s="142">
        <f>IF(F90&gt;0,1/F90,0)</f>
        <v>0</v>
      </c>
      <c r="E92" s="142">
        <f>IF(F91&gt;0,1/F91,0)</f>
        <v>0</v>
      </c>
      <c r="F92" s="184">
        <v>1</v>
      </c>
      <c r="G92" s="108">
        <v>0</v>
      </c>
      <c r="H92" s="108">
        <v>0</v>
      </c>
      <c r="I92" s="108">
        <v>0</v>
      </c>
      <c r="J92" s="108">
        <v>0</v>
      </c>
      <c r="K92" s="108">
        <v>0</v>
      </c>
      <c r="L92" s="108">
        <v>0</v>
      </c>
      <c r="M92" s="108">
        <v>0</v>
      </c>
      <c r="N92" s="108">
        <v>0</v>
      </c>
      <c r="O92" s="108">
        <v>0</v>
      </c>
      <c r="P92" s="108">
        <v>0</v>
      </c>
      <c r="Q92" s="143">
        <f t="shared" si="21"/>
        <v>0</v>
      </c>
      <c r="R92" s="143">
        <f t="shared" si="22"/>
        <v>0</v>
      </c>
      <c r="S92" s="174">
        <f t="shared" si="23"/>
        <v>0</v>
      </c>
      <c r="T92" s="143">
        <f t="shared" si="24"/>
        <v>0</v>
      </c>
      <c r="U92" s="143" t="e">
        <f t="shared" si="25"/>
        <v>#DIV/0!</v>
      </c>
      <c r="V92" s="144"/>
      <c r="W92" s="144"/>
      <c r="X92" s="144"/>
      <c r="Y92" s="144"/>
      <c r="Z92" s="144"/>
      <c r="AA92" s="144"/>
      <c r="AB92" s="144"/>
      <c r="AC92" s="144"/>
      <c r="AE92" s="26"/>
      <c r="AG92" s="7" t="str">
        <f>+$A$16</f>
        <v/>
      </c>
      <c r="AH92" s="7"/>
      <c r="AI92" s="145">
        <f t="shared" si="26"/>
        <v>0</v>
      </c>
    </row>
    <row r="93" spans="1:35" ht="13.5" x14ac:dyDescent="0.25">
      <c r="A93" s="109" t="str">
        <f>+$A$17</f>
        <v/>
      </c>
      <c r="B93" s="142">
        <f>IF(G88&gt;0,1/G88,0)</f>
        <v>0</v>
      </c>
      <c r="C93" s="142">
        <f>IF(G89&gt;0,1/G89,0)</f>
        <v>0</v>
      </c>
      <c r="D93" s="142">
        <f>IF(G90&gt;0,1/G90,0)</f>
        <v>0</v>
      </c>
      <c r="E93" s="142">
        <f>IF(G91&gt;0,1/G91,0)</f>
        <v>0</v>
      </c>
      <c r="F93" s="142">
        <f>IF(G92&gt;0,1/G92,0)</f>
        <v>0</v>
      </c>
      <c r="G93" s="184">
        <v>1</v>
      </c>
      <c r="H93" s="108">
        <v>0</v>
      </c>
      <c r="I93" s="108">
        <v>0</v>
      </c>
      <c r="J93" s="108">
        <v>0</v>
      </c>
      <c r="K93" s="108">
        <v>0</v>
      </c>
      <c r="L93" s="108">
        <v>0</v>
      </c>
      <c r="M93" s="108">
        <v>0</v>
      </c>
      <c r="N93" s="108">
        <v>0</v>
      </c>
      <c r="O93" s="108">
        <v>0</v>
      </c>
      <c r="P93" s="108">
        <v>0</v>
      </c>
      <c r="Q93" s="143">
        <f t="shared" si="21"/>
        <v>0</v>
      </c>
      <c r="R93" s="143">
        <f t="shared" si="22"/>
        <v>0</v>
      </c>
      <c r="S93" s="174">
        <f t="shared" si="23"/>
        <v>0</v>
      </c>
      <c r="T93" s="143">
        <f t="shared" si="24"/>
        <v>0</v>
      </c>
      <c r="U93" s="143" t="e">
        <f t="shared" si="25"/>
        <v>#DIV/0!</v>
      </c>
      <c r="V93" s="144"/>
      <c r="W93" s="144"/>
      <c r="X93" s="144"/>
      <c r="Y93" s="144"/>
      <c r="Z93" s="144"/>
      <c r="AA93" s="144"/>
      <c r="AB93" s="144"/>
      <c r="AC93" s="144"/>
      <c r="AE93" s="26"/>
      <c r="AG93" s="7" t="str">
        <f>+$A$17</f>
        <v/>
      </c>
      <c r="AH93" s="7"/>
      <c r="AI93" s="145">
        <f t="shared" si="26"/>
        <v>0</v>
      </c>
    </row>
    <row r="94" spans="1:35" ht="13.5" x14ac:dyDescent="0.25">
      <c r="A94" s="109" t="str">
        <f>+$A$18</f>
        <v/>
      </c>
      <c r="B94" s="142">
        <f>IF(H88&gt;0,1/H88,0)</f>
        <v>0</v>
      </c>
      <c r="C94" s="142">
        <f>IF(H89&gt;0,1/H89,0)</f>
        <v>0</v>
      </c>
      <c r="D94" s="142">
        <f>IF(H90&gt;0,1/H90,0)</f>
        <v>0</v>
      </c>
      <c r="E94" s="142">
        <f>IF(H91&gt;0,1/H91,0)</f>
        <v>0</v>
      </c>
      <c r="F94" s="142">
        <f>IF(H92&gt;0,1/H92,0)</f>
        <v>0</v>
      </c>
      <c r="G94" s="142">
        <f>IF(H93&gt;0,1/H93,0)</f>
        <v>0</v>
      </c>
      <c r="H94" s="184">
        <v>1</v>
      </c>
      <c r="I94" s="108">
        <v>0</v>
      </c>
      <c r="J94" s="108">
        <v>0</v>
      </c>
      <c r="K94" s="108">
        <v>0</v>
      </c>
      <c r="L94" s="108">
        <v>0</v>
      </c>
      <c r="M94" s="108">
        <v>0</v>
      </c>
      <c r="N94" s="108">
        <v>0</v>
      </c>
      <c r="O94" s="108">
        <v>0</v>
      </c>
      <c r="P94" s="108">
        <v>0</v>
      </c>
      <c r="Q94" s="143">
        <f t="shared" si="21"/>
        <v>0</v>
      </c>
      <c r="R94" s="143">
        <f t="shared" si="22"/>
        <v>0</v>
      </c>
      <c r="S94" s="174">
        <f t="shared" si="23"/>
        <v>0</v>
      </c>
      <c r="T94" s="143">
        <f t="shared" si="24"/>
        <v>0</v>
      </c>
      <c r="U94" s="143" t="e">
        <f t="shared" si="25"/>
        <v>#DIV/0!</v>
      </c>
      <c r="V94" s="144"/>
      <c r="W94" s="144"/>
      <c r="X94" s="144"/>
      <c r="Y94" s="144"/>
      <c r="Z94" s="144"/>
      <c r="AA94" s="144"/>
      <c r="AB94" s="144"/>
      <c r="AC94" s="144"/>
      <c r="AE94" s="26"/>
      <c r="AG94" s="7" t="str">
        <f>+$A$18</f>
        <v/>
      </c>
      <c r="AH94" s="7"/>
      <c r="AI94" s="145">
        <f t="shared" si="26"/>
        <v>0</v>
      </c>
    </row>
    <row r="95" spans="1:35" ht="13.5" x14ac:dyDescent="0.25">
      <c r="A95" s="109" t="str">
        <f>+$A$19</f>
        <v/>
      </c>
      <c r="B95" s="142">
        <f>IF(I88&gt;0,1/I88,0)</f>
        <v>0</v>
      </c>
      <c r="C95" s="142">
        <f>IF(I89&gt;0,1/I89,0)</f>
        <v>0</v>
      </c>
      <c r="D95" s="142">
        <f>IF(I90&gt;0,1/I90,0)</f>
        <v>0</v>
      </c>
      <c r="E95" s="142">
        <f>IF(I91&gt;0,1/I91,0)</f>
        <v>0</v>
      </c>
      <c r="F95" s="142">
        <f>IF(I92&gt;0,1/I92,0)</f>
        <v>0</v>
      </c>
      <c r="G95" s="142">
        <f>IF(I93&gt;0,1/I93,0)</f>
        <v>0</v>
      </c>
      <c r="H95" s="142">
        <f>IF(I94&gt;0,1/I94,0)</f>
        <v>0</v>
      </c>
      <c r="I95" s="184">
        <v>1</v>
      </c>
      <c r="J95" s="108">
        <v>0</v>
      </c>
      <c r="K95" s="108">
        <v>0</v>
      </c>
      <c r="L95" s="108">
        <v>0</v>
      </c>
      <c r="M95" s="108">
        <v>0</v>
      </c>
      <c r="N95" s="108">
        <v>0</v>
      </c>
      <c r="O95" s="108">
        <v>0</v>
      </c>
      <c r="P95" s="108">
        <v>0</v>
      </c>
      <c r="Q95" s="143">
        <f t="shared" si="21"/>
        <v>0</v>
      </c>
      <c r="R95" s="143">
        <f t="shared" si="22"/>
        <v>0</v>
      </c>
      <c r="S95" s="174">
        <f t="shared" si="23"/>
        <v>0</v>
      </c>
      <c r="T95" s="143">
        <f t="shared" si="24"/>
        <v>0</v>
      </c>
      <c r="U95" s="143" t="e">
        <f t="shared" si="25"/>
        <v>#DIV/0!</v>
      </c>
      <c r="V95" s="144"/>
      <c r="W95" s="144"/>
      <c r="X95" s="144"/>
      <c r="Y95" s="144"/>
      <c r="Z95" s="144"/>
      <c r="AA95" s="144"/>
      <c r="AB95" s="144"/>
      <c r="AC95" s="144"/>
      <c r="AE95" s="26"/>
      <c r="AG95" s="7" t="str">
        <f>+$A$19</f>
        <v/>
      </c>
      <c r="AH95" s="7"/>
      <c r="AI95" s="145">
        <f t="shared" si="26"/>
        <v>0</v>
      </c>
    </row>
    <row r="96" spans="1:35" ht="13.5" x14ac:dyDescent="0.25">
      <c r="A96" s="109" t="str">
        <f>+$A$20</f>
        <v/>
      </c>
      <c r="B96" s="142">
        <f>IF(J88&gt;0,1/J88,0)</f>
        <v>0</v>
      </c>
      <c r="C96" s="142">
        <f>IF(J89&gt;0,1/J89,0)</f>
        <v>0</v>
      </c>
      <c r="D96" s="142">
        <f>IF(J90&gt;0,1/J90,0)</f>
        <v>0</v>
      </c>
      <c r="E96" s="142">
        <f>IF(J91&gt;0,1/J91,0)</f>
        <v>0</v>
      </c>
      <c r="F96" s="142">
        <f>IF(J92&gt;0,1/J92,0)</f>
        <v>0</v>
      </c>
      <c r="G96" s="142">
        <f>IF(J93&gt;0,1/J93,0)</f>
        <v>0</v>
      </c>
      <c r="H96" s="142">
        <f>IF(J94&gt;0,1/J94,0)</f>
        <v>0</v>
      </c>
      <c r="I96" s="142">
        <f>IF(J95&gt;0,1/J95,0)</f>
        <v>0</v>
      </c>
      <c r="J96" s="184">
        <v>1</v>
      </c>
      <c r="K96" s="108">
        <v>0</v>
      </c>
      <c r="L96" s="108">
        <v>0</v>
      </c>
      <c r="M96" s="108">
        <v>0</v>
      </c>
      <c r="N96" s="108">
        <v>0</v>
      </c>
      <c r="O96" s="108">
        <v>0</v>
      </c>
      <c r="P96" s="108">
        <v>0</v>
      </c>
      <c r="Q96" s="143">
        <f t="shared" si="21"/>
        <v>0</v>
      </c>
      <c r="R96" s="143">
        <f t="shared" si="22"/>
        <v>0</v>
      </c>
      <c r="S96" s="174">
        <f t="shared" si="23"/>
        <v>0</v>
      </c>
      <c r="T96" s="143">
        <f t="shared" si="24"/>
        <v>0</v>
      </c>
      <c r="U96" s="143" t="e">
        <f t="shared" si="25"/>
        <v>#DIV/0!</v>
      </c>
      <c r="V96" s="144"/>
      <c r="W96" s="144"/>
      <c r="X96" s="144"/>
      <c r="Y96" s="144"/>
      <c r="Z96" s="144"/>
      <c r="AA96" s="144"/>
      <c r="AB96" s="144"/>
      <c r="AC96" s="144"/>
      <c r="AE96" s="26"/>
      <c r="AG96" s="7" t="str">
        <f>+$A$20</f>
        <v/>
      </c>
      <c r="AH96" s="7"/>
      <c r="AI96" s="145">
        <f t="shared" si="26"/>
        <v>0</v>
      </c>
    </row>
    <row r="97" spans="1:35" ht="13.5" x14ac:dyDescent="0.25">
      <c r="A97" s="109" t="str">
        <f>+$A$21</f>
        <v/>
      </c>
      <c r="B97" s="142">
        <f>IF(K88&gt;0,1/K88,0)</f>
        <v>0</v>
      </c>
      <c r="C97" s="142">
        <f>IF(K89&gt;0,1/K89,0)</f>
        <v>0</v>
      </c>
      <c r="D97" s="142">
        <f>IF(K90&gt;0,1/K90,K90)</f>
        <v>0</v>
      </c>
      <c r="E97" s="142">
        <f>IF(K91&gt;0,1/K91,0)</f>
        <v>0</v>
      </c>
      <c r="F97" s="142">
        <f>IF(K92&gt;0,1/K92,K92)</f>
        <v>0</v>
      </c>
      <c r="G97" s="142">
        <f>IF(K93&gt;0,1/K93,0)</f>
        <v>0</v>
      </c>
      <c r="H97" s="142">
        <f>IF(K94&gt;0,1/K94,0)</f>
        <v>0</v>
      </c>
      <c r="I97" s="142">
        <f>IF(K95&gt;0,1/K95,0)</f>
        <v>0</v>
      </c>
      <c r="J97" s="142">
        <f>IF(K96&gt;0,1/K96,0)</f>
        <v>0</v>
      </c>
      <c r="K97" s="184">
        <v>1</v>
      </c>
      <c r="L97" s="108">
        <v>0</v>
      </c>
      <c r="M97" s="108">
        <v>0</v>
      </c>
      <c r="N97" s="108">
        <v>0</v>
      </c>
      <c r="O97" s="108">
        <v>0</v>
      </c>
      <c r="P97" s="108">
        <v>0</v>
      </c>
      <c r="Q97" s="143">
        <f t="shared" si="21"/>
        <v>0</v>
      </c>
      <c r="R97" s="143">
        <f t="shared" si="22"/>
        <v>0</v>
      </c>
      <c r="S97" s="174">
        <f t="shared" si="23"/>
        <v>0</v>
      </c>
      <c r="T97" s="143">
        <f t="shared" si="24"/>
        <v>0</v>
      </c>
      <c r="U97" s="143" t="e">
        <f t="shared" si="25"/>
        <v>#DIV/0!</v>
      </c>
      <c r="V97" s="144"/>
      <c r="W97" s="144"/>
      <c r="X97" s="144"/>
      <c r="Y97" s="144"/>
      <c r="Z97" s="144"/>
      <c r="AA97" s="144"/>
      <c r="AB97" s="144"/>
      <c r="AC97" s="144"/>
      <c r="AE97" s="26"/>
      <c r="AG97" s="7" t="str">
        <f>+$A$21</f>
        <v/>
      </c>
      <c r="AH97" s="7"/>
      <c r="AI97" s="145">
        <f t="shared" si="26"/>
        <v>0</v>
      </c>
    </row>
    <row r="98" spans="1:35" ht="13.5" x14ac:dyDescent="0.25">
      <c r="A98" s="109" t="str">
        <f>+$A$22</f>
        <v/>
      </c>
      <c r="B98" s="142">
        <f>IF(L88&gt;0,1/L88,0)</f>
        <v>0</v>
      </c>
      <c r="C98" s="142">
        <f>IF(L89&gt;0,1/L89,0)</f>
        <v>0</v>
      </c>
      <c r="D98" s="142">
        <f>IF(L90&gt;0,1/L90,0)</f>
        <v>0</v>
      </c>
      <c r="E98" s="142">
        <f>IF(L91&gt;0,1/L91,0)</f>
        <v>0</v>
      </c>
      <c r="F98" s="142">
        <f>IF(L92&gt;0,1/L92,0)</f>
        <v>0</v>
      </c>
      <c r="G98" s="142">
        <f>IF(L93&gt;0,1/L93,0)</f>
        <v>0</v>
      </c>
      <c r="H98" s="142">
        <f>IF(L94&gt;0,1/L94,0)</f>
        <v>0</v>
      </c>
      <c r="I98" s="142">
        <f>IF(L95&gt;0,1/L95,0)</f>
        <v>0</v>
      </c>
      <c r="J98" s="142">
        <f>IF(L96&gt;0,1/L96,0)</f>
        <v>0</v>
      </c>
      <c r="K98" s="142">
        <f>IF(L97&gt;0,1/L97,0)</f>
        <v>0</v>
      </c>
      <c r="L98" s="185">
        <v>1</v>
      </c>
      <c r="M98" s="108">
        <v>0</v>
      </c>
      <c r="N98" s="108">
        <v>0</v>
      </c>
      <c r="O98" s="108">
        <v>0</v>
      </c>
      <c r="P98" s="108">
        <v>0</v>
      </c>
      <c r="Q98" s="143">
        <f t="shared" si="21"/>
        <v>0</v>
      </c>
      <c r="R98" s="143">
        <f t="shared" si="22"/>
        <v>0</v>
      </c>
      <c r="S98" s="174">
        <f t="shared" si="23"/>
        <v>0</v>
      </c>
      <c r="T98" s="143">
        <f t="shared" si="24"/>
        <v>0</v>
      </c>
      <c r="U98" s="143" t="e">
        <f t="shared" si="25"/>
        <v>#DIV/0!</v>
      </c>
      <c r="V98" s="144"/>
      <c r="W98" s="144"/>
      <c r="X98" s="144"/>
      <c r="Y98" s="144"/>
      <c r="Z98" s="144"/>
      <c r="AA98" s="144"/>
      <c r="AB98" s="144"/>
      <c r="AC98" s="144"/>
      <c r="AE98" s="26"/>
      <c r="AG98" s="7" t="str">
        <f>+$A$22</f>
        <v/>
      </c>
      <c r="AH98" s="7"/>
      <c r="AI98" s="145">
        <f t="shared" si="26"/>
        <v>0</v>
      </c>
    </row>
    <row r="99" spans="1:35" ht="13.5" x14ac:dyDescent="0.25">
      <c r="A99" s="109" t="str">
        <f>+$A$23</f>
        <v/>
      </c>
      <c r="B99" s="142">
        <f>IF(M88&gt;0,1/M88,0)</f>
        <v>0</v>
      </c>
      <c r="C99" s="142">
        <f>IF(M89&gt;0,1/M89,0)</f>
        <v>0</v>
      </c>
      <c r="D99" s="142">
        <f>IF(M90&gt;0,1/M90,0)</f>
        <v>0</v>
      </c>
      <c r="E99" s="142">
        <f>IF(M91&gt;0,1/M91,0)</f>
        <v>0</v>
      </c>
      <c r="F99" s="142">
        <f>IF(M92&gt;0,1/M92,0)</f>
        <v>0</v>
      </c>
      <c r="G99" s="142">
        <f>IF(M93&gt;0,1/M93,0)</f>
        <v>0</v>
      </c>
      <c r="H99" s="142">
        <f>IF(M94&gt;0,1/M94,0)</f>
        <v>0</v>
      </c>
      <c r="I99" s="142">
        <f>IF(M95&gt;0,1/M95,0)</f>
        <v>0</v>
      </c>
      <c r="J99" s="142">
        <f>IF(M96&gt;0,1/M96,0)</f>
        <v>0</v>
      </c>
      <c r="K99" s="142">
        <f>IF(M97&gt;0,1/M97,0)</f>
        <v>0</v>
      </c>
      <c r="L99" s="171">
        <f>IF(M98&gt;0,1/M98,0)</f>
        <v>0</v>
      </c>
      <c r="M99" s="185">
        <v>1</v>
      </c>
      <c r="N99" s="108">
        <v>0</v>
      </c>
      <c r="O99" s="108">
        <v>0</v>
      </c>
      <c r="P99" s="108">
        <v>0</v>
      </c>
      <c r="Q99" s="143">
        <f t="shared" si="21"/>
        <v>0</v>
      </c>
      <c r="R99" s="143">
        <f t="shared" si="22"/>
        <v>0</v>
      </c>
      <c r="S99" s="174">
        <f t="shared" si="23"/>
        <v>0</v>
      </c>
      <c r="T99" s="143">
        <f t="shared" si="24"/>
        <v>0</v>
      </c>
      <c r="U99" s="143" t="e">
        <f t="shared" si="25"/>
        <v>#DIV/0!</v>
      </c>
      <c r="V99" s="144"/>
      <c r="W99" s="144"/>
      <c r="X99" s="144"/>
      <c r="Y99" s="144"/>
      <c r="Z99" s="144"/>
      <c r="AA99" s="144"/>
      <c r="AB99" s="144"/>
      <c r="AC99" s="144"/>
      <c r="AE99" s="26"/>
      <c r="AG99" s="7" t="str">
        <f>+$A$23</f>
        <v/>
      </c>
      <c r="AH99" s="7"/>
      <c r="AI99" s="145">
        <f t="shared" si="26"/>
        <v>0</v>
      </c>
    </row>
    <row r="100" spans="1:35" ht="13.5" x14ac:dyDescent="0.25">
      <c r="A100" s="109" t="str">
        <f>+$A$24</f>
        <v/>
      </c>
      <c r="B100" s="142">
        <f>IF(N88&gt;0,1/N88,0)</f>
        <v>0</v>
      </c>
      <c r="C100" s="142">
        <f>IF(N89&gt;0,1/N89,0)</f>
        <v>0</v>
      </c>
      <c r="D100" s="142">
        <f>IF(N90&gt;0,1/N90,0)</f>
        <v>0</v>
      </c>
      <c r="E100" s="142">
        <f>IF(N91&gt;0,1/N91,0)</f>
        <v>0</v>
      </c>
      <c r="F100" s="142">
        <f>IF(N92&gt;0,1/N92,0)</f>
        <v>0</v>
      </c>
      <c r="G100" s="142">
        <f>IF(N93&gt;0,1/N93,0)</f>
        <v>0</v>
      </c>
      <c r="H100" s="142">
        <f>IF(N94&gt;0,1/N94,0)</f>
        <v>0</v>
      </c>
      <c r="I100" s="142">
        <f>IF(N95&gt;0,1/N95,0)</f>
        <v>0</v>
      </c>
      <c r="J100" s="142">
        <f>IF(N96&gt;0,1/N96,0)</f>
        <v>0</v>
      </c>
      <c r="K100" s="142">
        <f>IF(N97&gt;0,1/N97,0)</f>
        <v>0</v>
      </c>
      <c r="L100" s="171">
        <f>IF(N98&gt;0,1/N98,0)</f>
        <v>0</v>
      </c>
      <c r="M100" s="171">
        <f>IF(N99&gt;0,1/N99,0)</f>
        <v>0</v>
      </c>
      <c r="N100" s="185">
        <v>1</v>
      </c>
      <c r="O100" s="108">
        <v>0</v>
      </c>
      <c r="P100" s="108">
        <v>0</v>
      </c>
      <c r="Q100" s="143">
        <f t="shared" si="21"/>
        <v>0</v>
      </c>
      <c r="R100" s="143">
        <f t="shared" si="22"/>
        <v>0</v>
      </c>
      <c r="S100" s="174">
        <f t="shared" si="23"/>
        <v>0</v>
      </c>
      <c r="T100" s="143">
        <f t="shared" si="24"/>
        <v>0</v>
      </c>
      <c r="U100" s="143" t="e">
        <f t="shared" si="25"/>
        <v>#DIV/0!</v>
      </c>
      <c r="V100" s="144"/>
      <c r="W100" s="144"/>
      <c r="X100" s="144"/>
      <c r="Y100" s="144"/>
      <c r="Z100" s="144"/>
      <c r="AA100" s="144"/>
      <c r="AB100" s="144"/>
      <c r="AC100" s="144"/>
      <c r="AE100" s="26"/>
      <c r="AG100" s="7" t="str">
        <f>+$A$24</f>
        <v/>
      </c>
      <c r="AH100" s="7"/>
      <c r="AI100" s="145">
        <f t="shared" si="26"/>
        <v>0</v>
      </c>
    </row>
    <row r="101" spans="1:35" ht="13.5" x14ac:dyDescent="0.25">
      <c r="A101" s="109" t="str">
        <f>+$A$25</f>
        <v/>
      </c>
      <c r="B101" s="142">
        <f>IF(O88&gt;0,1/O88,0)</f>
        <v>0</v>
      </c>
      <c r="C101" s="142">
        <f>IF(O89&gt;0,1/O89,0)</f>
        <v>0</v>
      </c>
      <c r="D101" s="142">
        <f>IF(O90&gt;0,1/O90,0)</f>
        <v>0</v>
      </c>
      <c r="E101" s="142">
        <f>IF(O91&gt;0,1/O91,0)</f>
        <v>0</v>
      </c>
      <c r="F101" s="142">
        <f>IF(O92&gt;0,1/O92,0)</f>
        <v>0</v>
      </c>
      <c r="G101" s="142">
        <f>IF(O93&gt;0,1/O93,0)</f>
        <v>0</v>
      </c>
      <c r="H101" s="142">
        <f>IF(O94&gt;0,1/O94,0)</f>
        <v>0</v>
      </c>
      <c r="I101" s="142">
        <f>IF(O95&gt;0,1/O95,0)</f>
        <v>0</v>
      </c>
      <c r="J101" s="142">
        <f>IF(O96&gt;0,1/O96,0)</f>
        <v>0</v>
      </c>
      <c r="K101" s="142">
        <f>IF(O97&gt;0,1/O97,0)</f>
        <v>0</v>
      </c>
      <c r="L101" s="171">
        <f>IF(O98&gt;0,1/O98,0)</f>
        <v>0</v>
      </c>
      <c r="M101" s="171">
        <f>IF(O99&gt;0,1/O99,0)</f>
        <v>0</v>
      </c>
      <c r="N101" s="171">
        <f>IF(O100&gt;0,1/O100,0)</f>
        <v>0</v>
      </c>
      <c r="O101" s="185">
        <v>1</v>
      </c>
      <c r="P101" s="108">
        <v>0</v>
      </c>
      <c r="Q101" s="143">
        <f t="shared" si="21"/>
        <v>0</v>
      </c>
      <c r="R101" s="143">
        <f t="shared" si="22"/>
        <v>0</v>
      </c>
      <c r="S101" s="174">
        <f t="shared" si="23"/>
        <v>0</v>
      </c>
      <c r="T101" s="143">
        <f t="shared" si="24"/>
        <v>0</v>
      </c>
      <c r="U101" s="143" t="e">
        <f t="shared" si="25"/>
        <v>#DIV/0!</v>
      </c>
      <c r="V101" s="144"/>
      <c r="W101" s="144"/>
      <c r="X101" s="144"/>
      <c r="Y101" s="144"/>
      <c r="Z101" s="144"/>
      <c r="AA101" s="144"/>
      <c r="AB101" s="144"/>
      <c r="AC101" s="144"/>
      <c r="AE101" s="26"/>
      <c r="AG101" s="7" t="str">
        <f>+$A$25</f>
        <v/>
      </c>
      <c r="AH101" s="7"/>
      <c r="AI101" s="145">
        <f t="shared" si="26"/>
        <v>0</v>
      </c>
    </row>
    <row r="102" spans="1:35" ht="13.5" x14ac:dyDescent="0.25">
      <c r="A102" s="109" t="str">
        <f>+$A$26</f>
        <v/>
      </c>
      <c r="B102" s="142">
        <f>IF(P88&gt;0,1/P88,0)</f>
        <v>0</v>
      </c>
      <c r="C102" s="142">
        <f>IF(P89&gt;0,1/P89,0)</f>
        <v>0</v>
      </c>
      <c r="D102" s="142">
        <f>IF(P90&gt;0,1/P90,0)</f>
        <v>0</v>
      </c>
      <c r="E102" s="142">
        <f>IF(P91&gt;0,1/P91,0)</f>
        <v>0</v>
      </c>
      <c r="F102" s="142">
        <f>IF(P92&gt;0,1/P92,0)</f>
        <v>0</v>
      </c>
      <c r="G102" s="142">
        <f>IF(P93&gt;0,1/P93,0)</f>
        <v>0</v>
      </c>
      <c r="H102" s="142">
        <f>IF(P94&gt;0,1/P94,0)</f>
        <v>0</v>
      </c>
      <c r="I102" s="142">
        <f>IF(P95&gt;0,1/P95,0)</f>
        <v>0</v>
      </c>
      <c r="J102" s="142">
        <f>IF(P96&gt;0,1/P96,0)</f>
        <v>0</v>
      </c>
      <c r="K102" s="142">
        <f>IF(P97&gt;0,1/P97,0)</f>
        <v>0</v>
      </c>
      <c r="L102" s="171">
        <f>IF(P98&gt;0,1/P98,0)</f>
        <v>0</v>
      </c>
      <c r="M102" s="171">
        <f>IF(P99&gt;0,1/P99,0)</f>
        <v>0</v>
      </c>
      <c r="N102" s="171">
        <f>IF(P100&gt;0,1/P100,0)</f>
        <v>0</v>
      </c>
      <c r="O102" s="171">
        <f>IF(P101&gt;0,1/P101,0)</f>
        <v>0</v>
      </c>
      <c r="P102" s="185">
        <v>1</v>
      </c>
      <c r="Q102" s="143">
        <f t="shared" si="21"/>
        <v>0</v>
      </c>
      <c r="R102" s="143">
        <f t="shared" si="22"/>
        <v>0</v>
      </c>
      <c r="S102" s="174">
        <f t="shared" si="23"/>
        <v>0</v>
      </c>
      <c r="T102" s="143">
        <f t="shared" si="24"/>
        <v>0</v>
      </c>
      <c r="U102" s="143" t="e">
        <f t="shared" si="25"/>
        <v>#DIV/0!</v>
      </c>
      <c r="AE102" s="26"/>
      <c r="AG102" s="40" t="str">
        <f>+$A$26</f>
        <v/>
      </c>
      <c r="AH102" s="40"/>
      <c r="AI102" s="145">
        <f t="shared" si="26"/>
        <v>0</v>
      </c>
    </row>
    <row r="103" spans="1:35" s="26" customFormat="1" ht="13.5" x14ac:dyDescent="0.25">
      <c r="A103" s="146" t="s">
        <v>44</v>
      </c>
      <c r="B103" s="147" t="e">
        <f>IF(B88&gt;0,ROUND(SUM(B88:B102)*U88,3),0)</f>
        <v>#DIV/0!</v>
      </c>
      <c r="C103" s="147">
        <f>IF(C88&gt;0,ROUND(SUM(C88:C102)*U89,3),0)</f>
        <v>0</v>
      </c>
      <c r="D103" s="147">
        <f>IF(D88&gt;0,ROUND(SUM(D88:D102)*U90,3),0)</f>
        <v>0</v>
      </c>
      <c r="E103" s="147">
        <f>IF(E88&gt;0,ROUND(SUM(E88:E102)*U91,3),0)</f>
        <v>0</v>
      </c>
      <c r="F103" s="147">
        <f>IF(F88&gt;0,ROUND(SUM(F88:F102)*U92,3),0)</f>
        <v>0</v>
      </c>
      <c r="G103" s="147">
        <f>IF(G88&gt;0,ROUND(SUM(G88:G102)*U93,3),0)</f>
        <v>0</v>
      </c>
      <c r="H103" s="147">
        <f>IF(H88&gt;0,ROUND(SUM(H88:H102)*U94,3),0)</f>
        <v>0</v>
      </c>
      <c r="I103" s="147">
        <f>IF(I88&gt;0,ROUND(SUM(I88:I102)*U95,3),0)</f>
        <v>0</v>
      </c>
      <c r="J103" s="147">
        <f>IF(J88&gt;0,ROUND(SUM(J88:J102)*U96,3),0)</f>
        <v>0</v>
      </c>
      <c r="K103" s="147">
        <f>IF(K88&gt;0,ROUND(SUM(K88:K102)*U97,3),0)</f>
        <v>0</v>
      </c>
      <c r="L103" s="147">
        <f>IF(L88&gt;0,ROUND(SUM(L88:L102)*U98,3),0)</f>
        <v>0</v>
      </c>
      <c r="M103" s="147">
        <f>IF(M88&gt;0,ROUND(SUM(M88:M102)*U99,3),0)</f>
        <v>0</v>
      </c>
      <c r="N103" s="147">
        <f>IF(N88&gt;0,ROUND(SUM(N88:N102)*U100,3),0)</f>
        <v>0</v>
      </c>
      <c r="O103" s="147">
        <f>IF(O88&gt;0,ROUND(SUM(O88:O102)*U101,3),0)</f>
        <v>0</v>
      </c>
      <c r="P103" s="147">
        <f>IF(P88&gt;0,ROUND(SUM(P88:P102)*U102,3),0)</f>
        <v>0</v>
      </c>
      <c r="Q103" s="377" t="s">
        <v>43</v>
      </c>
      <c r="R103" s="377"/>
      <c r="S103" s="148">
        <f>ROUND(SUM(T88:T102),3)</f>
        <v>0</v>
      </c>
      <c r="T103" s="205" t="s">
        <v>45</v>
      </c>
      <c r="U103" s="148" t="e">
        <f>ROUND(SUM(B103:P103),3)</f>
        <v>#DIV/0!</v>
      </c>
      <c r="V103" s="415"/>
      <c r="W103" s="415"/>
      <c r="X103" s="415"/>
      <c r="Y103" s="415"/>
      <c r="Z103" s="415"/>
      <c r="AA103" s="415"/>
      <c r="AB103" s="135"/>
      <c r="AC103" s="146" t="str">
        <f>IF(AC87="","",SUM(AC88:AC101))</f>
        <v/>
      </c>
      <c r="AD103" s="146"/>
      <c r="AE103" s="146"/>
      <c r="AF103" s="146"/>
      <c r="AG103" s="175"/>
      <c r="AH103" s="175"/>
      <c r="AI103" s="175"/>
    </row>
    <row r="104" spans="1:35" ht="24" customHeight="1" x14ac:dyDescent="0.2">
      <c r="Q104" s="135"/>
      <c r="R104" s="135"/>
      <c r="S104" s="135"/>
      <c r="T104" s="135"/>
      <c r="U104" s="135"/>
    </row>
    <row r="105" spans="1:35" ht="18.75" x14ac:dyDescent="0.3">
      <c r="A105" s="19" t="str">
        <f>IF(Anagrafica!A93&lt;&gt;"",Anagrafica!A93&amp;" - "&amp;Anagrafica!B93,"")</f>
        <v/>
      </c>
      <c r="B105" s="20"/>
      <c r="D105" s="1"/>
      <c r="Q105" s="135"/>
      <c r="R105" s="135"/>
      <c r="S105" s="135"/>
      <c r="T105" s="135"/>
      <c r="U105" s="135"/>
    </row>
    <row r="106" spans="1:35" s="5" customFormat="1" ht="13.5" customHeight="1" x14ac:dyDescent="0.2">
      <c r="A106" s="137" t="s">
        <v>10</v>
      </c>
      <c r="B106" s="109" t="s">
        <v>28</v>
      </c>
      <c r="C106" s="109" t="s">
        <v>56</v>
      </c>
      <c r="D106" s="109" t="s">
        <v>29</v>
      </c>
      <c r="E106" s="109" t="s">
        <v>27</v>
      </c>
      <c r="F106" s="109" t="s">
        <v>30</v>
      </c>
      <c r="G106" s="109" t="s">
        <v>31</v>
      </c>
      <c r="H106" s="109" t="s">
        <v>32</v>
      </c>
      <c r="I106" s="109" t="s">
        <v>33</v>
      </c>
      <c r="J106" s="109" t="s">
        <v>34</v>
      </c>
      <c r="K106" s="109" t="s">
        <v>39</v>
      </c>
      <c r="L106" s="138" t="s">
        <v>49</v>
      </c>
      <c r="M106" s="138" t="s">
        <v>35</v>
      </c>
      <c r="N106" s="138" t="s">
        <v>36</v>
      </c>
      <c r="O106" s="138" t="s">
        <v>37</v>
      </c>
      <c r="P106" s="138" t="s">
        <v>38</v>
      </c>
      <c r="Q106" s="139" t="s">
        <v>41</v>
      </c>
      <c r="R106" s="140" t="s">
        <v>41</v>
      </c>
      <c r="S106" s="140" t="s">
        <v>41</v>
      </c>
      <c r="T106" s="141" t="s">
        <v>42</v>
      </c>
      <c r="U106" s="141" t="s">
        <v>46</v>
      </c>
      <c r="AE106" s="26"/>
      <c r="AG106" s="4" t="s">
        <v>10</v>
      </c>
      <c r="AI106" s="5" t="s">
        <v>0</v>
      </c>
    </row>
    <row r="107" spans="1:35" ht="13.5" x14ac:dyDescent="0.25">
      <c r="A107" s="109" t="str">
        <f>+$A$12</f>
        <v/>
      </c>
      <c r="B107" s="184">
        <v>1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  <c r="H107" s="108">
        <v>0</v>
      </c>
      <c r="I107" s="108">
        <v>0</v>
      </c>
      <c r="J107" s="108">
        <v>0</v>
      </c>
      <c r="K107" s="108">
        <v>0</v>
      </c>
      <c r="L107" s="108">
        <v>0</v>
      </c>
      <c r="M107" s="108">
        <v>0</v>
      </c>
      <c r="N107" s="108">
        <v>0</v>
      </c>
      <c r="O107" s="108">
        <v>0</v>
      </c>
      <c r="P107" s="108">
        <v>0</v>
      </c>
      <c r="Q107" s="143">
        <f t="shared" ref="Q107:Q121" si="27">+IF(B$10=2,POWER(PRODUCT(B107:C107),1/$B$10),IF(B$10=3,POWER(PRODUCT(B107:D107),1/$B$10),IF(B$10=4,POWER(PRODUCT(B107:E107),1/$B$10),IF(B$10=5,POWER(PRODUCT(B107:F107),1/$B$10),IF(B$10=6,POWER(PRODUCT(B107:G107),1/$B$10),0)))))</f>
        <v>0</v>
      </c>
      <c r="R107" s="143">
        <f t="shared" ref="R107:R121" si="28">+IF(B$10=7,POWER(PRODUCT(B107:H107),1/$B$10),IF(B$10=8,POWER(PRODUCT(B107:I107),1/$B$10),IF(B$10=9,POWER(PRODUCT(B107:J107),1/$B$10),IF(B$10=10,POWER(PRODUCT(B107:K107),1/$B$10),0))))</f>
        <v>0</v>
      </c>
      <c r="S107" s="174">
        <f t="shared" ref="S107:S121" si="29">+IF(B$10=11,POWER(PRODUCT(B107:L107),1/$B$10),IF(B$10=12,POWER(PRODUCT(B107:M107),1/$B$10),IF(B$10=13,POWER(PRODUCT(B107:N107),1/$B$10),IF(B$10=14,POWER(PRODUCT(B107:O107),1/$B$10),IF(B$10=15,POWER(PRODUCT(B107:P107),1/$B$10),0)))))</f>
        <v>0</v>
      </c>
      <c r="T107" s="143">
        <f>ROUND(MAX(Q107:S107),3)</f>
        <v>0</v>
      </c>
      <c r="U107" s="143" t="e">
        <f>ROUND(T107/S$122,3)</f>
        <v>#DIV/0!</v>
      </c>
      <c r="V107" s="144"/>
      <c r="W107" s="144"/>
      <c r="X107" s="144"/>
      <c r="Y107" s="144"/>
      <c r="Z107" s="144"/>
      <c r="AA107" s="144"/>
      <c r="AB107" s="144"/>
      <c r="AC107" s="144"/>
      <c r="AE107" s="26"/>
      <c r="AG107" s="6" t="str">
        <f>+$A$12</f>
        <v/>
      </c>
      <c r="AH107" s="6"/>
      <c r="AI107" s="145">
        <f>IF(S$122&gt;0,ROUND(U107/MAX(U$107:U$121),3),0)</f>
        <v>0</v>
      </c>
    </row>
    <row r="108" spans="1:35" ht="13.5" x14ac:dyDescent="0.25">
      <c r="A108" s="109" t="str">
        <f>+$A$13</f>
        <v/>
      </c>
      <c r="B108" s="142">
        <f>IF(C107&gt;0,1/C107,0)</f>
        <v>0</v>
      </c>
      <c r="C108" s="184">
        <v>1</v>
      </c>
      <c r="D108" s="108">
        <v>0</v>
      </c>
      <c r="E108" s="108">
        <v>0</v>
      </c>
      <c r="F108" s="108">
        <v>0</v>
      </c>
      <c r="G108" s="108">
        <v>0</v>
      </c>
      <c r="H108" s="108">
        <v>0</v>
      </c>
      <c r="I108" s="108">
        <v>0</v>
      </c>
      <c r="J108" s="108">
        <v>0</v>
      </c>
      <c r="K108" s="108">
        <v>0</v>
      </c>
      <c r="L108" s="108">
        <v>0</v>
      </c>
      <c r="M108" s="108">
        <v>0</v>
      </c>
      <c r="N108" s="108">
        <v>0</v>
      </c>
      <c r="O108" s="108">
        <v>0</v>
      </c>
      <c r="P108" s="108">
        <v>0</v>
      </c>
      <c r="Q108" s="143">
        <f t="shared" si="27"/>
        <v>0</v>
      </c>
      <c r="R108" s="143">
        <f t="shared" si="28"/>
        <v>0</v>
      </c>
      <c r="S108" s="174">
        <f t="shared" si="29"/>
        <v>0</v>
      </c>
      <c r="T108" s="143">
        <f t="shared" ref="T108:T121" si="30">ROUND(MAX(Q108:S108),3)</f>
        <v>0</v>
      </c>
      <c r="U108" s="143" t="e">
        <f t="shared" ref="U108:U121" si="31">ROUND(T108/S$122,3)</f>
        <v>#DIV/0!</v>
      </c>
      <c r="V108" s="144"/>
      <c r="W108" s="144"/>
      <c r="X108" s="144"/>
      <c r="Y108" s="144"/>
      <c r="Z108" s="144"/>
      <c r="AA108" s="144"/>
      <c r="AB108" s="144"/>
      <c r="AC108" s="144"/>
      <c r="AE108" s="26"/>
      <c r="AG108" s="7" t="str">
        <f>+$A$13</f>
        <v/>
      </c>
      <c r="AH108" s="7"/>
      <c r="AI108" s="145">
        <f t="shared" ref="AI108:AI121" si="32">IF(S$122&gt;0,ROUND(U108/MAX(U$107:U$121),3),0)</f>
        <v>0</v>
      </c>
    </row>
    <row r="109" spans="1:35" ht="13.5" x14ac:dyDescent="0.25">
      <c r="A109" s="109" t="str">
        <f>+$A$14</f>
        <v/>
      </c>
      <c r="B109" s="142">
        <f>IF(D107&gt;0,1/D107,0)</f>
        <v>0</v>
      </c>
      <c r="C109" s="142">
        <f>IF(D108&gt;0,1/D108,0)</f>
        <v>0</v>
      </c>
      <c r="D109" s="184">
        <v>1</v>
      </c>
      <c r="E109" s="108">
        <v>0</v>
      </c>
      <c r="F109" s="108">
        <v>0</v>
      </c>
      <c r="G109" s="108">
        <v>0</v>
      </c>
      <c r="H109" s="108">
        <v>0</v>
      </c>
      <c r="I109" s="108">
        <v>0</v>
      </c>
      <c r="J109" s="108">
        <v>0</v>
      </c>
      <c r="K109" s="108">
        <v>0</v>
      </c>
      <c r="L109" s="108">
        <v>0</v>
      </c>
      <c r="M109" s="108">
        <v>0</v>
      </c>
      <c r="N109" s="108">
        <v>0</v>
      </c>
      <c r="O109" s="108">
        <v>0</v>
      </c>
      <c r="P109" s="108">
        <v>0</v>
      </c>
      <c r="Q109" s="143">
        <f t="shared" si="27"/>
        <v>0</v>
      </c>
      <c r="R109" s="143">
        <f t="shared" si="28"/>
        <v>0</v>
      </c>
      <c r="S109" s="174">
        <f t="shared" si="29"/>
        <v>0</v>
      </c>
      <c r="T109" s="143">
        <f t="shared" si="30"/>
        <v>0</v>
      </c>
      <c r="U109" s="143" t="e">
        <f t="shared" si="31"/>
        <v>#DIV/0!</v>
      </c>
      <c r="V109" s="144"/>
      <c r="W109" s="144"/>
      <c r="X109" s="144"/>
      <c r="Y109" s="144"/>
      <c r="Z109" s="144"/>
      <c r="AA109" s="144"/>
      <c r="AB109" s="144"/>
      <c r="AC109" s="144"/>
      <c r="AE109" s="26"/>
      <c r="AG109" s="7" t="str">
        <f>+$A$14</f>
        <v/>
      </c>
      <c r="AH109" s="7"/>
      <c r="AI109" s="145">
        <f t="shared" si="32"/>
        <v>0</v>
      </c>
    </row>
    <row r="110" spans="1:35" ht="13.5" x14ac:dyDescent="0.25">
      <c r="A110" s="109" t="str">
        <f>+$A$15</f>
        <v/>
      </c>
      <c r="B110" s="142">
        <f>IF(E107&gt;0,1/E107,0)</f>
        <v>0</v>
      </c>
      <c r="C110" s="142">
        <f>IF(E108&gt;0,1/E108,0)</f>
        <v>0</v>
      </c>
      <c r="D110" s="142">
        <f>IF(E109&gt;0,1/E109,0)</f>
        <v>0</v>
      </c>
      <c r="E110" s="184">
        <v>1</v>
      </c>
      <c r="F110" s="108">
        <v>0</v>
      </c>
      <c r="G110" s="108">
        <v>0</v>
      </c>
      <c r="H110" s="108">
        <v>0</v>
      </c>
      <c r="I110" s="108">
        <v>0</v>
      </c>
      <c r="J110" s="108">
        <v>0</v>
      </c>
      <c r="K110" s="108">
        <v>0</v>
      </c>
      <c r="L110" s="108">
        <v>0</v>
      </c>
      <c r="M110" s="108">
        <v>0</v>
      </c>
      <c r="N110" s="108">
        <v>0</v>
      </c>
      <c r="O110" s="108">
        <v>0</v>
      </c>
      <c r="P110" s="108">
        <v>0</v>
      </c>
      <c r="Q110" s="143">
        <f t="shared" si="27"/>
        <v>0</v>
      </c>
      <c r="R110" s="143">
        <f t="shared" si="28"/>
        <v>0</v>
      </c>
      <c r="S110" s="174">
        <f t="shared" si="29"/>
        <v>0</v>
      </c>
      <c r="T110" s="143">
        <f t="shared" si="30"/>
        <v>0</v>
      </c>
      <c r="U110" s="143" t="e">
        <f t="shared" si="31"/>
        <v>#DIV/0!</v>
      </c>
      <c r="V110" s="144"/>
      <c r="W110" s="144"/>
      <c r="X110" s="144"/>
      <c r="Y110" s="144"/>
      <c r="Z110" s="144"/>
      <c r="AA110" s="144"/>
      <c r="AB110" s="144"/>
      <c r="AC110" s="144"/>
      <c r="AE110" s="26"/>
      <c r="AG110" s="7" t="str">
        <f>+$A$15</f>
        <v/>
      </c>
      <c r="AH110" s="7"/>
      <c r="AI110" s="145">
        <f t="shared" si="32"/>
        <v>0</v>
      </c>
    </row>
    <row r="111" spans="1:35" ht="13.5" x14ac:dyDescent="0.25">
      <c r="A111" s="109" t="str">
        <f>+$A$16</f>
        <v/>
      </c>
      <c r="B111" s="142">
        <f>IF(F107&gt;0,1/F107,0)</f>
        <v>0</v>
      </c>
      <c r="C111" s="142">
        <f>IF(F108&gt;0,1/F108,0)</f>
        <v>0</v>
      </c>
      <c r="D111" s="142">
        <f>IF(F109&gt;0,1/F109,0)</f>
        <v>0</v>
      </c>
      <c r="E111" s="142">
        <f>IF(F110&gt;0,1/F110,0)</f>
        <v>0</v>
      </c>
      <c r="F111" s="184">
        <v>1</v>
      </c>
      <c r="G111" s="108">
        <v>0</v>
      </c>
      <c r="H111" s="108">
        <v>0</v>
      </c>
      <c r="I111" s="108">
        <v>0</v>
      </c>
      <c r="J111" s="108">
        <v>0</v>
      </c>
      <c r="K111" s="108">
        <v>0</v>
      </c>
      <c r="L111" s="108">
        <v>0</v>
      </c>
      <c r="M111" s="108">
        <v>0</v>
      </c>
      <c r="N111" s="108">
        <v>0</v>
      </c>
      <c r="O111" s="108">
        <v>0</v>
      </c>
      <c r="P111" s="108">
        <v>0</v>
      </c>
      <c r="Q111" s="143">
        <f t="shared" si="27"/>
        <v>0</v>
      </c>
      <c r="R111" s="143">
        <f t="shared" si="28"/>
        <v>0</v>
      </c>
      <c r="S111" s="174">
        <f t="shared" si="29"/>
        <v>0</v>
      </c>
      <c r="T111" s="143">
        <f t="shared" si="30"/>
        <v>0</v>
      </c>
      <c r="U111" s="143" t="e">
        <f t="shared" si="31"/>
        <v>#DIV/0!</v>
      </c>
      <c r="V111" s="144"/>
      <c r="W111" s="144"/>
      <c r="X111" s="144"/>
      <c r="Y111" s="144"/>
      <c r="Z111" s="144"/>
      <c r="AA111" s="144"/>
      <c r="AB111" s="144"/>
      <c r="AC111" s="144"/>
      <c r="AE111" s="26"/>
      <c r="AG111" s="7" t="str">
        <f>+$A$16</f>
        <v/>
      </c>
      <c r="AH111" s="7"/>
      <c r="AI111" s="145">
        <f t="shared" si="32"/>
        <v>0</v>
      </c>
    </row>
    <row r="112" spans="1:35" ht="13.5" x14ac:dyDescent="0.25">
      <c r="A112" s="109" t="str">
        <f>+$A$17</f>
        <v/>
      </c>
      <c r="B112" s="142">
        <f>IF(G107&gt;0,1/G107,0)</f>
        <v>0</v>
      </c>
      <c r="C112" s="142">
        <f>IF(G108&gt;0,1/G108,0)</f>
        <v>0</v>
      </c>
      <c r="D112" s="142">
        <f>IF(G109&gt;0,1/G109,0)</f>
        <v>0</v>
      </c>
      <c r="E112" s="142">
        <f>IF(G110&gt;0,1/G110,0)</f>
        <v>0</v>
      </c>
      <c r="F112" s="142">
        <f>IF(G111&gt;0,1/G111,0)</f>
        <v>0</v>
      </c>
      <c r="G112" s="184">
        <v>1</v>
      </c>
      <c r="H112" s="108">
        <v>0</v>
      </c>
      <c r="I112" s="108">
        <v>0</v>
      </c>
      <c r="J112" s="108">
        <v>0</v>
      </c>
      <c r="K112" s="108">
        <v>0</v>
      </c>
      <c r="L112" s="108">
        <v>0</v>
      </c>
      <c r="M112" s="108">
        <v>0</v>
      </c>
      <c r="N112" s="108">
        <v>0</v>
      </c>
      <c r="O112" s="108">
        <v>0</v>
      </c>
      <c r="P112" s="108">
        <v>0</v>
      </c>
      <c r="Q112" s="143">
        <f t="shared" si="27"/>
        <v>0</v>
      </c>
      <c r="R112" s="143">
        <f t="shared" si="28"/>
        <v>0</v>
      </c>
      <c r="S112" s="174">
        <f t="shared" si="29"/>
        <v>0</v>
      </c>
      <c r="T112" s="143">
        <f t="shared" si="30"/>
        <v>0</v>
      </c>
      <c r="U112" s="143" t="e">
        <f t="shared" si="31"/>
        <v>#DIV/0!</v>
      </c>
      <c r="V112" s="144"/>
      <c r="W112" s="144"/>
      <c r="X112" s="144"/>
      <c r="Y112" s="144"/>
      <c r="Z112" s="144"/>
      <c r="AA112" s="144"/>
      <c r="AB112" s="144"/>
      <c r="AC112" s="144"/>
      <c r="AE112" s="26"/>
      <c r="AG112" s="7" t="str">
        <f>+$A$17</f>
        <v/>
      </c>
      <c r="AH112" s="7"/>
      <c r="AI112" s="145">
        <f t="shared" si="32"/>
        <v>0</v>
      </c>
    </row>
    <row r="113" spans="1:35" ht="13.5" x14ac:dyDescent="0.25">
      <c r="A113" s="109" t="str">
        <f>+$A$18</f>
        <v/>
      </c>
      <c r="B113" s="142">
        <f>IF(H107&gt;0,1/H107,0)</f>
        <v>0</v>
      </c>
      <c r="C113" s="142">
        <f>IF(H108&gt;0,1/H108,0)</f>
        <v>0</v>
      </c>
      <c r="D113" s="142">
        <f>IF(H109&gt;0,1/H109,0)</f>
        <v>0</v>
      </c>
      <c r="E113" s="142">
        <f>IF(H110&gt;0,1/H110,0)</f>
        <v>0</v>
      </c>
      <c r="F113" s="142">
        <f>IF(H111&gt;0,1/H111,0)</f>
        <v>0</v>
      </c>
      <c r="G113" s="142">
        <f>IF(H112&gt;0,1/H112,0)</f>
        <v>0</v>
      </c>
      <c r="H113" s="184">
        <v>1</v>
      </c>
      <c r="I113" s="108">
        <v>0</v>
      </c>
      <c r="J113" s="108">
        <v>0</v>
      </c>
      <c r="K113" s="108">
        <v>0</v>
      </c>
      <c r="L113" s="108">
        <v>0</v>
      </c>
      <c r="M113" s="108">
        <v>0</v>
      </c>
      <c r="N113" s="108">
        <v>0</v>
      </c>
      <c r="O113" s="108">
        <v>0</v>
      </c>
      <c r="P113" s="108">
        <v>0</v>
      </c>
      <c r="Q113" s="143">
        <f t="shared" si="27"/>
        <v>0</v>
      </c>
      <c r="R113" s="143">
        <f t="shared" si="28"/>
        <v>0</v>
      </c>
      <c r="S113" s="174">
        <f t="shared" si="29"/>
        <v>0</v>
      </c>
      <c r="T113" s="143">
        <f t="shared" si="30"/>
        <v>0</v>
      </c>
      <c r="U113" s="143" t="e">
        <f t="shared" si="31"/>
        <v>#DIV/0!</v>
      </c>
      <c r="V113" s="144"/>
      <c r="W113" s="144"/>
      <c r="X113" s="144"/>
      <c r="Y113" s="144"/>
      <c r="Z113" s="144"/>
      <c r="AA113" s="144"/>
      <c r="AB113" s="144"/>
      <c r="AC113" s="144"/>
      <c r="AE113" s="26"/>
      <c r="AG113" s="7" t="str">
        <f>+$A$18</f>
        <v/>
      </c>
      <c r="AH113" s="7"/>
      <c r="AI113" s="145">
        <f t="shared" si="32"/>
        <v>0</v>
      </c>
    </row>
    <row r="114" spans="1:35" ht="13.5" x14ac:dyDescent="0.25">
      <c r="A114" s="109" t="str">
        <f>+$A$19</f>
        <v/>
      </c>
      <c r="B114" s="142">
        <f>IF(I107&gt;0,1/I107,0)</f>
        <v>0</v>
      </c>
      <c r="C114" s="142">
        <f>IF(I108&gt;0,1/I108,0)</f>
        <v>0</v>
      </c>
      <c r="D114" s="142">
        <f>IF(I109&gt;0,1/I109,0)</f>
        <v>0</v>
      </c>
      <c r="E114" s="142">
        <f>IF(I110&gt;0,1/I110,0)</f>
        <v>0</v>
      </c>
      <c r="F114" s="142">
        <f>IF(I111&gt;0,1/I111,0)</f>
        <v>0</v>
      </c>
      <c r="G114" s="142">
        <f>IF(I112&gt;0,1/I112,0)</f>
        <v>0</v>
      </c>
      <c r="H114" s="142">
        <f>IF(I113&gt;0,1/I113,0)</f>
        <v>0</v>
      </c>
      <c r="I114" s="184">
        <v>1</v>
      </c>
      <c r="J114" s="108">
        <v>0</v>
      </c>
      <c r="K114" s="108">
        <v>0</v>
      </c>
      <c r="L114" s="108">
        <v>0</v>
      </c>
      <c r="M114" s="108">
        <v>0</v>
      </c>
      <c r="N114" s="108">
        <v>0</v>
      </c>
      <c r="O114" s="108">
        <v>0</v>
      </c>
      <c r="P114" s="108">
        <v>0</v>
      </c>
      <c r="Q114" s="143">
        <f t="shared" si="27"/>
        <v>0</v>
      </c>
      <c r="R114" s="143">
        <f t="shared" si="28"/>
        <v>0</v>
      </c>
      <c r="S114" s="174">
        <f t="shared" si="29"/>
        <v>0</v>
      </c>
      <c r="T114" s="143">
        <f t="shared" si="30"/>
        <v>0</v>
      </c>
      <c r="U114" s="143" t="e">
        <f t="shared" si="31"/>
        <v>#DIV/0!</v>
      </c>
      <c r="V114" s="144"/>
      <c r="W114" s="144"/>
      <c r="X114" s="144"/>
      <c r="Y114" s="144"/>
      <c r="Z114" s="144"/>
      <c r="AA114" s="144"/>
      <c r="AB114" s="144"/>
      <c r="AC114" s="144"/>
      <c r="AE114" s="26"/>
      <c r="AG114" s="7" t="str">
        <f>+$A$19</f>
        <v/>
      </c>
      <c r="AH114" s="7"/>
      <c r="AI114" s="145">
        <f t="shared" si="32"/>
        <v>0</v>
      </c>
    </row>
    <row r="115" spans="1:35" ht="13.5" x14ac:dyDescent="0.25">
      <c r="A115" s="109" t="str">
        <f>+$A$20</f>
        <v/>
      </c>
      <c r="B115" s="142">
        <f>IF(J107&gt;0,1/J107,0)</f>
        <v>0</v>
      </c>
      <c r="C115" s="142">
        <f>IF(J108&gt;0,1/J108,0)</f>
        <v>0</v>
      </c>
      <c r="D115" s="142">
        <f>IF(J109&gt;0,1/J109,0)</f>
        <v>0</v>
      </c>
      <c r="E115" s="142">
        <f>IF(J110&gt;0,1/J110,0)</f>
        <v>0</v>
      </c>
      <c r="F115" s="142">
        <f>IF(J111&gt;0,1/J111,0)</f>
        <v>0</v>
      </c>
      <c r="G115" s="142">
        <f>IF(J112&gt;0,1/J112,0)</f>
        <v>0</v>
      </c>
      <c r="H115" s="142">
        <f>IF(J113&gt;0,1/J113,0)</f>
        <v>0</v>
      </c>
      <c r="I115" s="142">
        <f>IF(J114&gt;0,1/J114,0)</f>
        <v>0</v>
      </c>
      <c r="J115" s="184">
        <v>1</v>
      </c>
      <c r="K115" s="108">
        <v>0</v>
      </c>
      <c r="L115" s="108">
        <v>0</v>
      </c>
      <c r="M115" s="108">
        <v>0</v>
      </c>
      <c r="N115" s="108">
        <v>0</v>
      </c>
      <c r="O115" s="108">
        <v>0</v>
      </c>
      <c r="P115" s="108">
        <v>0</v>
      </c>
      <c r="Q115" s="143">
        <f t="shared" si="27"/>
        <v>0</v>
      </c>
      <c r="R115" s="143">
        <f t="shared" si="28"/>
        <v>0</v>
      </c>
      <c r="S115" s="174">
        <f t="shared" si="29"/>
        <v>0</v>
      </c>
      <c r="T115" s="143">
        <f t="shared" si="30"/>
        <v>0</v>
      </c>
      <c r="U115" s="143" t="e">
        <f t="shared" si="31"/>
        <v>#DIV/0!</v>
      </c>
      <c r="V115" s="144"/>
      <c r="W115" s="144"/>
      <c r="X115" s="144"/>
      <c r="Y115" s="144"/>
      <c r="Z115" s="144"/>
      <c r="AA115" s="144"/>
      <c r="AB115" s="144"/>
      <c r="AC115" s="144"/>
      <c r="AE115" s="26"/>
      <c r="AG115" s="7" t="str">
        <f>+$A$20</f>
        <v/>
      </c>
      <c r="AH115" s="7"/>
      <c r="AI115" s="145">
        <f t="shared" si="32"/>
        <v>0</v>
      </c>
    </row>
    <row r="116" spans="1:35" ht="13.5" x14ac:dyDescent="0.25">
      <c r="A116" s="109" t="str">
        <f>+$A$21</f>
        <v/>
      </c>
      <c r="B116" s="142">
        <f>IF(K107&gt;0,1/K107,0)</f>
        <v>0</v>
      </c>
      <c r="C116" s="142">
        <f>IF(K108&gt;0,1/K108,0)</f>
        <v>0</v>
      </c>
      <c r="D116" s="142">
        <f>IF(K109&gt;0,1/K109,K109)</f>
        <v>0</v>
      </c>
      <c r="E116" s="142">
        <f>IF(K110&gt;0,1/K110,0)</f>
        <v>0</v>
      </c>
      <c r="F116" s="142">
        <f>IF(K111&gt;0,1/K111,K111)</f>
        <v>0</v>
      </c>
      <c r="G116" s="142">
        <f>IF(K112&gt;0,1/K112,0)</f>
        <v>0</v>
      </c>
      <c r="H116" s="142">
        <f>IF(K113&gt;0,1/K113,0)</f>
        <v>0</v>
      </c>
      <c r="I116" s="142">
        <f>IF(K114&gt;0,1/K114,0)</f>
        <v>0</v>
      </c>
      <c r="J116" s="142">
        <f>IF(K115&gt;0,1/K115,0)</f>
        <v>0</v>
      </c>
      <c r="K116" s="184">
        <v>1</v>
      </c>
      <c r="L116" s="108">
        <v>0</v>
      </c>
      <c r="M116" s="108">
        <v>0</v>
      </c>
      <c r="N116" s="108">
        <v>0</v>
      </c>
      <c r="O116" s="108">
        <v>0</v>
      </c>
      <c r="P116" s="108">
        <v>0</v>
      </c>
      <c r="Q116" s="143">
        <f t="shared" si="27"/>
        <v>0</v>
      </c>
      <c r="R116" s="143">
        <f t="shared" si="28"/>
        <v>0</v>
      </c>
      <c r="S116" s="174">
        <f t="shared" si="29"/>
        <v>0</v>
      </c>
      <c r="T116" s="143">
        <f t="shared" si="30"/>
        <v>0</v>
      </c>
      <c r="U116" s="143" t="e">
        <f t="shared" si="31"/>
        <v>#DIV/0!</v>
      </c>
      <c r="V116" s="144"/>
      <c r="W116" s="144"/>
      <c r="X116" s="144"/>
      <c r="Y116" s="144"/>
      <c r="Z116" s="144"/>
      <c r="AA116" s="144"/>
      <c r="AB116" s="144"/>
      <c r="AC116" s="144"/>
      <c r="AE116" s="26"/>
      <c r="AG116" s="7" t="str">
        <f>+$A$21</f>
        <v/>
      </c>
      <c r="AH116" s="7"/>
      <c r="AI116" s="145">
        <f t="shared" si="32"/>
        <v>0</v>
      </c>
    </row>
    <row r="117" spans="1:35" ht="13.5" x14ac:dyDescent="0.25">
      <c r="A117" s="109" t="str">
        <f>+$A$22</f>
        <v/>
      </c>
      <c r="B117" s="142">
        <f>IF(L107&gt;0,1/L107,0)</f>
        <v>0</v>
      </c>
      <c r="C117" s="142">
        <f>IF(L108&gt;0,1/L108,0)</f>
        <v>0</v>
      </c>
      <c r="D117" s="142">
        <f>IF(L109&gt;0,1/L109,0)</f>
        <v>0</v>
      </c>
      <c r="E117" s="142">
        <f>IF(L110&gt;0,1/L110,0)</f>
        <v>0</v>
      </c>
      <c r="F117" s="142">
        <f>IF(L111&gt;0,1/L111,0)</f>
        <v>0</v>
      </c>
      <c r="G117" s="142">
        <f>IF(L112&gt;0,1/L112,0)</f>
        <v>0</v>
      </c>
      <c r="H117" s="142">
        <f>IF(L113&gt;0,1/L113,0)</f>
        <v>0</v>
      </c>
      <c r="I117" s="142">
        <f>IF(L114&gt;0,1/L114,0)</f>
        <v>0</v>
      </c>
      <c r="J117" s="142">
        <f>IF(L115&gt;0,1/L115,0)</f>
        <v>0</v>
      </c>
      <c r="K117" s="142">
        <f>IF(L116&gt;0,1/L116,0)</f>
        <v>0</v>
      </c>
      <c r="L117" s="185">
        <v>1</v>
      </c>
      <c r="M117" s="108">
        <v>0</v>
      </c>
      <c r="N117" s="108">
        <v>0</v>
      </c>
      <c r="O117" s="108">
        <v>0</v>
      </c>
      <c r="P117" s="108">
        <v>0</v>
      </c>
      <c r="Q117" s="143">
        <f t="shared" si="27"/>
        <v>0</v>
      </c>
      <c r="R117" s="143">
        <f t="shared" si="28"/>
        <v>0</v>
      </c>
      <c r="S117" s="174">
        <f t="shared" si="29"/>
        <v>0</v>
      </c>
      <c r="T117" s="143">
        <f t="shared" si="30"/>
        <v>0</v>
      </c>
      <c r="U117" s="143" t="e">
        <f t="shared" si="31"/>
        <v>#DIV/0!</v>
      </c>
      <c r="V117" s="144"/>
      <c r="W117" s="144"/>
      <c r="X117" s="144"/>
      <c r="Y117" s="144"/>
      <c r="Z117" s="144"/>
      <c r="AA117" s="144"/>
      <c r="AB117" s="144"/>
      <c r="AC117" s="144"/>
      <c r="AE117" s="26"/>
      <c r="AG117" s="7" t="str">
        <f>+$A$22</f>
        <v/>
      </c>
      <c r="AH117" s="7"/>
      <c r="AI117" s="145">
        <f t="shared" si="32"/>
        <v>0</v>
      </c>
    </row>
    <row r="118" spans="1:35" ht="13.5" x14ac:dyDescent="0.25">
      <c r="A118" s="109" t="str">
        <f>+$A$23</f>
        <v/>
      </c>
      <c r="B118" s="142">
        <f>IF(M107&gt;0,1/M107,0)</f>
        <v>0</v>
      </c>
      <c r="C118" s="142">
        <f>IF(M108&gt;0,1/M108,0)</f>
        <v>0</v>
      </c>
      <c r="D118" s="142">
        <f>IF(M109&gt;0,1/M109,0)</f>
        <v>0</v>
      </c>
      <c r="E118" s="142">
        <f>IF(M110&gt;0,1/M110,0)</f>
        <v>0</v>
      </c>
      <c r="F118" s="142">
        <f>IF(M111&gt;0,1/M111,0)</f>
        <v>0</v>
      </c>
      <c r="G118" s="142">
        <f>IF(M112&gt;0,1/M112,0)</f>
        <v>0</v>
      </c>
      <c r="H118" s="142">
        <f>IF(M113&gt;0,1/M113,0)</f>
        <v>0</v>
      </c>
      <c r="I118" s="142">
        <f>IF(M114&gt;0,1/M114,0)</f>
        <v>0</v>
      </c>
      <c r="J118" s="142">
        <f>IF(M115&gt;0,1/M115,0)</f>
        <v>0</v>
      </c>
      <c r="K118" s="142">
        <f>IF(M116&gt;0,1/M116,0)</f>
        <v>0</v>
      </c>
      <c r="L118" s="171">
        <f>IF(M117&gt;0,1/M117,0)</f>
        <v>0</v>
      </c>
      <c r="M118" s="185">
        <v>1</v>
      </c>
      <c r="N118" s="108">
        <v>0</v>
      </c>
      <c r="O118" s="108">
        <v>0</v>
      </c>
      <c r="P118" s="108">
        <v>0</v>
      </c>
      <c r="Q118" s="143">
        <f t="shared" si="27"/>
        <v>0</v>
      </c>
      <c r="R118" s="143">
        <f t="shared" si="28"/>
        <v>0</v>
      </c>
      <c r="S118" s="174">
        <f t="shared" si="29"/>
        <v>0</v>
      </c>
      <c r="T118" s="143">
        <f t="shared" si="30"/>
        <v>0</v>
      </c>
      <c r="U118" s="143" t="e">
        <f t="shared" si="31"/>
        <v>#DIV/0!</v>
      </c>
      <c r="V118" s="144"/>
      <c r="W118" s="144"/>
      <c r="X118" s="144"/>
      <c r="Y118" s="144"/>
      <c r="Z118" s="144"/>
      <c r="AA118" s="144"/>
      <c r="AB118" s="144"/>
      <c r="AC118" s="144"/>
      <c r="AE118" s="26"/>
      <c r="AG118" s="7" t="str">
        <f>+$A$23</f>
        <v/>
      </c>
      <c r="AH118" s="7"/>
      <c r="AI118" s="145">
        <f t="shared" si="32"/>
        <v>0</v>
      </c>
    </row>
    <row r="119" spans="1:35" ht="13.5" x14ac:dyDescent="0.25">
      <c r="A119" s="109" t="str">
        <f>+$A$24</f>
        <v/>
      </c>
      <c r="B119" s="142">
        <f>IF(N107&gt;0,1/N107,0)</f>
        <v>0</v>
      </c>
      <c r="C119" s="142">
        <f>IF(N108&gt;0,1/N108,0)</f>
        <v>0</v>
      </c>
      <c r="D119" s="142">
        <f>IF(N109&gt;0,1/N109,0)</f>
        <v>0</v>
      </c>
      <c r="E119" s="142">
        <f>IF(N110&gt;0,1/N110,0)</f>
        <v>0</v>
      </c>
      <c r="F119" s="142">
        <f>IF(N111&gt;0,1/N111,0)</f>
        <v>0</v>
      </c>
      <c r="G119" s="142">
        <f>IF(N112&gt;0,1/N112,0)</f>
        <v>0</v>
      </c>
      <c r="H119" s="142">
        <f>IF(N113&gt;0,1/N113,0)</f>
        <v>0</v>
      </c>
      <c r="I119" s="142">
        <f>IF(N114&gt;0,1/N114,0)</f>
        <v>0</v>
      </c>
      <c r="J119" s="142">
        <f>IF(N115&gt;0,1/N115,0)</f>
        <v>0</v>
      </c>
      <c r="K119" s="142">
        <f>IF(N116&gt;0,1/N116,0)</f>
        <v>0</v>
      </c>
      <c r="L119" s="171">
        <f>IF(N117&gt;0,1/N117,0)</f>
        <v>0</v>
      </c>
      <c r="M119" s="171">
        <f>IF(N118&gt;0,1/N118,0)</f>
        <v>0</v>
      </c>
      <c r="N119" s="185">
        <v>1</v>
      </c>
      <c r="O119" s="108">
        <v>0</v>
      </c>
      <c r="P119" s="108">
        <v>0</v>
      </c>
      <c r="Q119" s="143">
        <f t="shared" si="27"/>
        <v>0</v>
      </c>
      <c r="R119" s="143">
        <f t="shared" si="28"/>
        <v>0</v>
      </c>
      <c r="S119" s="174">
        <f t="shared" si="29"/>
        <v>0</v>
      </c>
      <c r="T119" s="143">
        <f t="shared" si="30"/>
        <v>0</v>
      </c>
      <c r="U119" s="143" t="e">
        <f t="shared" si="31"/>
        <v>#DIV/0!</v>
      </c>
      <c r="V119" s="144"/>
      <c r="W119" s="144"/>
      <c r="X119" s="144"/>
      <c r="Y119" s="144"/>
      <c r="Z119" s="144"/>
      <c r="AA119" s="144"/>
      <c r="AB119" s="144"/>
      <c r="AC119" s="144"/>
      <c r="AE119" s="26"/>
      <c r="AG119" s="7" t="str">
        <f>+$A$24</f>
        <v/>
      </c>
      <c r="AH119" s="7"/>
      <c r="AI119" s="145">
        <f t="shared" si="32"/>
        <v>0</v>
      </c>
    </row>
    <row r="120" spans="1:35" ht="13.5" x14ac:dyDescent="0.25">
      <c r="A120" s="109" t="str">
        <f>+$A$25</f>
        <v/>
      </c>
      <c r="B120" s="142">
        <f>IF(O107&gt;0,1/O107,0)</f>
        <v>0</v>
      </c>
      <c r="C120" s="142">
        <f>IF(O108&gt;0,1/O108,0)</f>
        <v>0</v>
      </c>
      <c r="D120" s="142">
        <f>IF(O109&gt;0,1/O109,0)</f>
        <v>0</v>
      </c>
      <c r="E120" s="142">
        <f>IF(O110&gt;0,1/O110,0)</f>
        <v>0</v>
      </c>
      <c r="F120" s="142">
        <f>IF(O111&gt;0,1/O111,0)</f>
        <v>0</v>
      </c>
      <c r="G120" s="142">
        <f>IF(O112&gt;0,1/O112,0)</f>
        <v>0</v>
      </c>
      <c r="H120" s="142">
        <f>IF(O113&gt;0,1/O113,0)</f>
        <v>0</v>
      </c>
      <c r="I120" s="142">
        <f>IF(O114&gt;0,1/O114,0)</f>
        <v>0</v>
      </c>
      <c r="J120" s="142">
        <f>IF(O115&gt;0,1/O115,0)</f>
        <v>0</v>
      </c>
      <c r="K120" s="142">
        <f>IF(O116&gt;0,1/O116,0)</f>
        <v>0</v>
      </c>
      <c r="L120" s="171">
        <f>IF(O117&gt;0,1/O117,0)</f>
        <v>0</v>
      </c>
      <c r="M120" s="171">
        <f>IF(O118&gt;0,1/O118,0)</f>
        <v>0</v>
      </c>
      <c r="N120" s="171">
        <f>IF(O119&gt;0,1/O119,0)</f>
        <v>0</v>
      </c>
      <c r="O120" s="185">
        <v>1</v>
      </c>
      <c r="P120" s="108">
        <v>0</v>
      </c>
      <c r="Q120" s="143">
        <f t="shared" si="27"/>
        <v>0</v>
      </c>
      <c r="R120" s="143">
        <f t="shared" si="28"/>
        <v>0</v>
      </c>
      <c r="S120" s="174">
        <f t="shared" si="29"/>
        <v>0</v>
      </c>
      <c r="T120" s="143">
        <f t="shared" si="30"/>
        <v>0</v>
      </c>
      <c r="U120" s="143" t="e">
        <f t="shared" si="31"/>
        <v>#DIV/0!</v>
      </c>
      <c r="V120" s="144"/>
      <c r="W120" s="144"/>
      <c r="X120" s="144"/>
      <c r="Y120" s="144"/>
      <c r="Z120" s="144"/>
      <c r="AA120" s="144"/>
      <c r="AB120" s="144"/>
      <c r="AC120" s="144"/>
      <c r="AE120" s="26"/>
      <c r="AG120" s="7" t="str">
        <f>+$A$25</f>
        <v/>
      </c>
      <c r="AH120" s="7"/>
      <c r="AI120" s="145">
        <f t="shared" si="32"/>
        <v>0</v>
      </c>
    </row>
    <row r="121" spans="1:35" ht="13.5" x14ac:dyDescent="0.25">
      <c r="A121" s="109" t="str">
        <f>+$A$26</f>
        <v/>
      </c>
      <c r="B121" s="142">
        <f>IF(P107&gt;0,1/P107,0)</f>
        <v>0</v>
      </c>
      <c r="C121" s="142">
        <f>IF(P108&gt;0,1/P108,0)</f>
        <v>0</v>
      </c>
      <c r="D121" s="142">
        <f>IF(P109&gt;0,1/P109,0)</f>
        <v>0</v>
      </c>
      <c r="E121" s="142">
        <f>IF(P110&gt;0,1/P110,0)</f>
        <v>0</v>
      </c>
      <c r="F121" s="142">
        <f>IF(P111&gt;0,1/P111,0)</f>
        <v>0</v>
      </c>
      <c r="G121" s="142">
        <f>IF(P112&gt;0,1/P112,0)</f>
        <v>0</v>
      </c>
      <c r="H121" s="142">
        <f>IF(P113&gt;0,1/P113,0)</f>
        <v>0</v>
      </c>
      <c r="I121" s="142">
        <f>IF(P114&gt;0,1/P114,0)</f>
        <v>0</v>
      </c>
      <c r="J121" s="142">
        <f>IF(P115&gt;0,1/P115,0)</f>
        <v>0</v>
      </c>
      <c r="K121" s="142">
        <f>IF(P116&gt;0,1/P116,0)</f>
        <v>0</v>
      </c>
      <c r="L121" s="171">
        <f>IF(P117&gt;0,1/P117,0)</f>
        <v>0</v>
      </c>
      <c r="M121" s="171">
        <f>IF(P118&gt;0,1/P118,0)</f>
        <v>0</v>
      </c>
      <c r="N121" s="171">
        <f>IF(P119&gt;0,1/P119,0)</f>
        <v>0</v>
      </c>
      <c r="O121" s="171">
        <f>IF(P120&gt;0,1/P120,0)</f>
        <v>0</v>
      </c>
      <c r="P121" s="185">
        <v>1</v>
      </c>
      <c r="Q121" s="143">
        <f t="shared" si="27"/>
        <v>0</v>
      </c>
      <c r="R121" s="143">
        <f t="shared" si="28"/>
        <v>0</v>
      </c>
      <c r="S121" s="174">
        <f t="shared" si="29"/>
        <v>0</v>
      </c>
      <c r="T121" s="143">
        <f t="shared" si="30"/>
        <v>0</v>
      </c>
      <c r="U121" s="143" t="e">
        <f t="shared" si="31"/>
        <v>#DIV/0!</v>
      </c>
      <c r="AE121" s="26"/>
      <c r="AG121" s="40" t="str">
        <f>+$A$26</f>
        <v/>
      </c>
      <c r="AH121" s="40"/>
      <c r="AI121" s="145">
        <f t="shared" si="32"/>
        <v>0</v>
      </c>
    </row>
    <row r="122" spans="1:35" s="26" customFormat="1" ht="13.5" x14ac:dyDescent="0.25">
      <c r="A122" s="146" t="s">
        <v>44</v>
      </c>
      <c r="B122" s="147" t="e">
        <f>IF(B107&gt;0,ROUND(SUM(B107:B121)*U107,3),0)</f>
        <v>#DIV/0!</v>
      </c>
      <c r="C122" s="147">
        <f>IF(C107&gt;0,ROUND(SUM(C107:C121)*U108,3),0)</f>
        <v>0</v>
      </c>
      <c r="D122" s="147">
        <f>IF(D107&gt;0,ROUND(SUM(D107:D121)*U109,3),0)</f>
        <v>0</v>
      </c>
      <c r="E122" s="147">
        <f>IF(E107&gt;0,ROUND(SUM(E107:E121)*U110,3),0)</f>
        <v>0</v>
      </c>
      <c r="F122" s="147">
        <f>IF(F107&gt;0,ROUND(SUM(F107:F121)*U111,3),0)</f>
        <v>0</v>
      </c>
      <c r="G122" s="147">
        <f>IF(G107&gt;0,ROUND(SUM(G107:G121)*U112,3),0)</f>
        <v>0</v>
      </c>
      <c r="H122" s="147">
        <f>IF(H107&gt;0,ROUND(SUM(H107:H121)*U113,3),0)</f>
        <v>0</v>
      </c>
      <c r="I122" s="147">
        <f>IF(I107&gt;0,ROUND(SUM(I107:I121)*U114,3),0)</f>
        <v>0</v>
      </c>
      <c r="J122" s="147">
        <f>IF(J107&gt;0,ROUND(SUM(J107:J121)*U115,3),0)</f>
        <v>0</v>
      </c>
      <c r="K122" s="147">
        <f>IF(K107&gt;0,ROUND(SUM(K107:K121)*U116,3),0)</f>
        <v>0</v>
      </c>
      <c r="L122" s="147">
        <f>IF(L107&gt;0,ROUND(SUM(L107:L121)*U117,3),0)</f>
        <v>0</v>
      </c>
      <c r="M122" s="147">
        <f>IF(M107&gt;0,ROUND(SUM(M107:M121)*U118,3),0)</f>
        <v>0</v>
      </c>
      <c r="N122" s="147">
        <f>IF(N107&gt;0,ROUND(SUM(N107:N121)*U119,3),0)</f>
        <v>0</v>
      </c>
      <c r="O122" s="147">
        <f>IF(O107&gt;0,ROUND(SUM(O107:O121)*U120,3),0)</f>
        <v>0</v>
      </c>
      <c r="P122" s="147">
        <f>IF(P107&gt;0,ROUND(SUM(P107:P121)*U121,3),0)</f>
        <v>0</v>
      </c>
      <c r="Q122" s="377" t="s">
        <v>43</v>
      </c>
      <c r="R122" s="377"/>
      <c r="S122" s="148">
        <f>ROUND(SUM(T107:T121),3)</f>
        <v>0</v>
      </c>
      <c r="T122" s="205" t="s">
        <v>45</v>
      </c>
      <c r="U122" s="148" t="e">
        <f>ROUND(SUM(B122:P122),3)</f>
        <v>#DIV/0!</v>
      </c>
      <c r="V122" s="415"/>
      <c r="W122" s="415"/>
      <c r="X122" s="415"/>
      <c r="Y122" s="415"/>
      <c r="Z122" s="415"/>
      <c r="AA122" s="415"/>
      <c r="AB122" s="135"/>
      <c r="AC122" s="146" t="str">
        <f>IF(AC106="","",SUM(AC107:AC120))</f>
        <v/>
      </c>
      <c r="AD122" s="146"/>
      <c r="AE122" s="146"/>
      <c r="AF122" s="146"/>
      <c r="AG122" s="175"/>
      <c r="AH122" s="175"/>
      <c r="AI122" s="175"/>
    </row>
    <row r="123" spans="1:35" ht="24" customHeight="1" x14ac:dyDescent="0.2">
      <c r="Q123" s="135"/>
      <c r="R123" s="135"/>
      <c r="S123" s="135"/>
      <c r="T123" s="135"/>
      <c r="U123" s="135"/>
    </row>
    <row r="124" spans="1:35" x14ac:dyDescent="0.2">
      <c r="Q124" s="135"/>
      <c r="R124" s="135"/>
      <c r="S124" s="135"/>
      <c r="T124" s="135"/>
      <c r="U124" s="135"/>
    </row>
  </sheetData>
  <mergeCells count="67">
    <mergeCell ref="V122:AA122"/>
    <mergeCell ref="B26:S26"/>
    <mergeCell ref="T27:W27"/>
    <mergeCell ref="Q46:R46"/>
    <mergeCell ref="Q65:R65"/>
    <mergeCell ref="Q84:R84"/>
    <mergeCell ref="T26:W26"/>
    <mergeCell ref="V46:AA46"/>
    <mergeCell ref="V65:AA65"/>
    <mergeCell ref="V84:AA84"/>
    <mergeCell ref="V103:AA103"/>
    <mergeCell ref="Q103:R103"/>
    <mergeCell ref="Q122:R122"/>
    <mergeCell ref="P27:S27"/>
    <mergeCell ref="X26:AA26"/>
    <mergeCell ref="A1:AG1"/>
    <mergeCell ref="T15:W15"/>
    <mergeCell ref="T16:W16"/>
    <mergeCell ref="T14:W14"/>
    <mergeCell ref="B16:S16"/>
    <mergeCell ref="A6:J6"/>
    <mergeCell ref="K6:U6"/>
    <mergeCell ref="A9:AG9"/>
    <mergeCell ref="A11:S11"/>
    <mergeCell ref="B15:S15"/>
    <mergeCell ref="T11:W11"/>
    <mergeCell ref="A2:AC2"/>
    <mergeCell ref="A5:AC5"/>
    <mergeCell ref="T21:W21"/>
    <mergeCell ref="B23:S23"/>
    <mergeCell ref="B13:S13"/>
    <mergeCell ref="B14:S14"/>
    <mergeCell ref="T12:W12"/>
    <mergeCell ref="B21:S21"/>
    <mergeCell ref="B22:S22"/>
    <mergeCell ref="T20:W20"/>
    <mergeCell ref="T13:W13"/>
    <mergeCell ref="B19:S19"/>
    <mergeCell ref="T17:W17"/>
    <mergeCell ref="B12:S12"/>
    <mergeCell ref="T25:W25"/>
    <mergeCell ref="T24:W24"/>
    <mergeCell ref="X21:AA21"/>
    <mergeCell ref="X22:AA22"/>
    <mergeCell ref="X11:AA11"/>
    <mergeCell ref="X12:AA12"/>
    <mergeCell ref="X13:AA13"/>
    <mergeCell ref="X14:AA14"/>
    <mergeCell ref="X15:AA15"/>
    <mergeCell ref="X20:AA20"/>
    <mergeCell ref="X23:AA23"/>
    <mergeCell ref="X24:AA24"/>
    <mergeCell ref="X25:AA25"/>
    <mergeCell ref="T23:W23"/>
    <mergeCell ref="T22:W22"/>
    <mergeCell ref="T18:W18"/>
    <mergeCell ref="X17:AA17"/>
    <mergeCell ref="X18:AA18"/>
    <mergeCell ref="X19:AA19"/>
    <mergeCell ref="A8:S8"/>
    <mergeCell ref="X16:AA16"/>
    <mergeCell ref="T19:W19"/>
    <mergeCell ref="B25:S25"/>
    <mergeCell ref="B20:S20"/>
    <mergeCell ref="B24:S24"/>
    <mergeCell ref="B17:S17"/>
    <mergeCell ref="B18:S18"/>
  </mergeCells>
  <phoneticPr fontId="0" type="noConversion"/>
  <conditionalFormatting sqref="C31:P31 D32:P32 E33:P33 F34:P34 G35:P35 H36:P36 I37:P37 J38:P38 K39:P39 L40:P40 M41:P41 N42:P42 O43:P43 P44">
    <cfRule type="cellIs" dxfId="359" priority="10" stopIfTrue="1" operator="greaterThan">
      <formula>0</formula>
    </cfRule>
  </conditionalFormatting>
  <conditionalFormatting sqref="C31:P31 D32:P32 E33:P33 F34:P34 G35:P35 H36:P36 I37:P37 J38:P38 K39:P39 L40:P40 M41:P41 N42:P42 O43:P43 P44">
    <cfRule type="cellIs" dxfId="358" priority="9" stopIfTrue="1" operator="greaterThan">
      <formula>0</formula>
    </cfRule>
  </conditionalFormatting>
  <conditionalFormatting sqref="C50:P50 D51:P51 E52:P52 F53:P53 G54:P54 H55:P55 I56:P56 J57:P57 K58:P58 L59:P59 M60:P60 N61:P61 O62:P62 P63">
    <cfRule type="cellIs" dxfId="357" priority="8" stopIfTrue="1" operator="greaterThan">
      <formula>0</formula>
    </cfRule>
  </conditionalFormatting>
  <conditionalFormatting sqref="C50:P50 D51:P51 E52:P52 F53:P53 G54:P54 H55:P55 I56:P56 J57:P57 K58:P58 L59:P59 M60:P60 N61:P61 O62:P62 P63">
    <cfRule type="cellIs" dxfId="356" priority="7" stopIfTrue="1" operator="greaterThan">
      <formula>0</formula>
    </cfRule>
  </conditionalFormatting>
  <conditionalFormatting sqref="C69:P69 D70:P70 E71:P71 F72:P72 G73:P73 H74:P74 I75:P75 J76:P76 K77:P77 L78:P78 M79:P79 N80:P80 O81:P81 P82">
    <cfRule type="cellIs" dxfId="355" priority="6" stopIfTrue="1" operator="greaterThan">
      <formula>0</formula>
    </cfRule>
  </conditionalFormatting>
  <conditionalFormatting sqref="C69:P69 D70:P70 E71:P71 F72:P72 G73:P73 H74:P74 I75:P75 J76:P76 K77:P77 L78:P78 M79:P79 N80:P80 O81:P81 P82">
    <cfRule type="cellIs" dxfId="354" priority="5" stopIfTrue="1" operator="greaterThan">
      <formula>0</formula>
    </cfRule>
  </conditionalFormatting>
  <conditionalFormatting sqref="C88:P88 D89:P89 E90:P90 F91:P91 G92:P92 H93:P93 I94:P94 J95:P95 K96:P96 L97:P97 M98:P98 N99:P99 O100:P100 P101">
    <cfRule type="cellIs" dxfId="353" priority="4" stopIfTrue="1" operator="greaterThan">
      <formula>0</formula>
    </cfRule>
  </conditionalFormatting>
  <conditionalFormatting sqref="C88:P88 D89:P89 E90:P90 F91:P91 G92:P92 H93:P93 I94:P94 J95:P95 K96:P96 L97:P97 M98:P98 N99:P99 O100:P100 P101">
    <cfRule type="cellIs" dxfId="352" priority="3" stopIfTrue="1" operator="greaterThan">
      <formula>0</formula>
    </cfRule>
  </conditionalFormatting>
  <conditionalFormatting sqref="C107:P107 D108:P108 E109:P109 F110:P110 G111:P111 H112:P112 I113:P113 J114:P114 K115:P115 L116:P116 M117:P117 N118:P118 O119:P119 P120">
    <cfRule type="cellIs" dxfId="351" priority="2" stopIfTrue="1" operator="greaterThan">
      <formula>0</formula>
    </cfRule>
  </conditionalFormatting>
  <conditionalFormatting sqref="C107:P107 D108:P108 E109:P109 F110:P110 G111:P111 H112:P112 I113:P113 J114:P114 K115:P115 L116:P116 M117:P117 N118:P118 O119:P119 P120">
    <cfRule type="cellIs" dxfId="350" priority="1" stopIfTrue="1" operator="greaterThan">
      <formula>0</formula>
    </cfRule>
  </conditionalFormatting>
  <hyperlinks>
    <hyperlink ref="A1" location="Anagrafica!A1" display="Torna alla scheda Anagrafica" xr:uid="{00000000-0004-0000-4B00-000000000000}"/>
  </hyperlinks>
  <printOptions horizontalCentered="1"/>
  <pageMargins left="0.74803149606299213" right="0.74803149606299213" top="0.98425196850393704" bottom="0.98425196850393704" header="0.51181102362204722" footer="0.51181102362204722"/>
  <pageSetup paperSize="9" scale="38" orientation="portrait" r:id="rId1"/>
  <headerFooter alignWithMargins="0">
    <oddFooter>&amp;L&amp;"Arial Narrow,Normale"&amp;8&amp;D&amp;R&amp;"Arial Narrow,Normale"&amp;A</oddFoot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Foglio17">
    <tabColor indexed="49"/>
    <pageSetUpPr fitToPage="1"/>
  </sheetPr>
  <dimension ref="A1:AE28"/>
  <sheetViews>
    <sheetView showGridLines="0" view="pageBreakPreview" topLeftCell="A5" zoomScale="85" zoomScaleNormal="100" zoomScaleSheetLayoutView="85" workbookViewId="0">
      <selection activeCell="G34" sqref="G34"/>
    </sheetView>
  </sheetViews>
  <sheetFormatPr defaultColWidth="9.140625" defaultRowHeight="12.75" x14ac:dyDescent="0.2"/>
  <cols>
    <col min="1" max="1" width="10.85546875" style="3" customWidth="1"/>
    <col min="2" max="2" width="12.42578125" style="3" customWidth="1"/>
    <col min="3" max="3" width="20.28515625" style="3" customWidth="1"/>
    <col min="4" max="4" width="12.7109375" style="3" customWidth="1"/>
    <col min="5" max="5" width="9.7109375" style="3" customWidth="1"/>
    <col min="6" max="6" width="12.7109375" style="3" customWidth="1"/>
    <col min="7" max="8" width="9.7109375" style="3" customWidth="1"/>
    <col min="9" max="9" width="38.85546875" style="3" customWidth="1"/>
    <col min="10" max="10" width="17.42578125" style="3" customWidth="1"/>
    <col min="11" max="11" width="14" style="3" customWidth="1"/>
    <col min="12" max="17" width="12.7109375" style="3" customWidth="1"/>
    <col min="18" max="23" width="3" style="3" customWidth="1"/>
    <col min="24" max="24" width="2.42578125" style="3" customWidth="1"/>
    <col min="25" max="25" width="3.5703125" style="3" customWidth="1"/>
    <col min="26" max="43" width="3" style="3" customWidth="1"/>
    <col min="44" max="44" width="3.140625" style="3" customWidth="1"/>
    <col min="45" max="16384" width="9.140625" style="3"/>
  </cols>
  <sheetData>
    <row r="1" spans="1:31" s="30" customFormat="1" ht="15.6" hidden="1" customHeight="1" x14ac:dyDescent="0.25">
      <c r="A1" s="383" t="str">
        <f>+Anagrafica!A1</f>
        <v xml:space="preserve">CALCOLO DELL'OFFERTA ECONOMICAMENTE PIU' VANTAGGIOSA </v>
      </c>
      <c r="B1" s="383"/>
      <c r="C1" s="383"/>
      <c r="D1" s="383"/>
      <c r="E1" s="383"/>
      <c r="F1" s="383"/>
      <c r="G1" s="383"/>
      <c r="H1" s="383"/>
      <c r="I1" s="423"/>
      <c r="J1" s="423"/>
      <c r="K1" s="308"/>
      <c r="AE1" s="32" t="s">
        <v>8</v>
      </c>
    </row>
    <row r="2" spans="1:31" s="31" customFormat="1" ht="15.6" hidden="1" customHeight="1" x14ac:dyDescent="0.25">
      <c r="A2" s="152"/>
      <c r="B2" s="152"/>
      <c r="C2" s="152"/>
      <c r="D2" s="153"/>
      <c r="E2" s="152"/>
      <c r="F2" s="152"/>
      <c r="G2" s="152"/>
      <c r="H2" s="152"/>
      <c r="I2" s="423"/>
      <c r="J2" s="423"/>
      <c r="K2" s="308"/>
    </row>
    <row r="3" spans="1:31" s="9" customFormat="1" ht="6" hidden="1" customHeight="1" x14ac:dyDescent="0.3">
      <c r="A3" s="154"/>
      <c r="B3" s="154"/>
      <c r="C3" s="154"/>
      <c r="D3" s="155"/>
      <c r="E3" s="154"/>
      <c r="F3" s="154"/>
      <c r="G3" s="154"/>
      <c r="H3" s="154"/>
      <c r="I3" s="423"/>
      <c r="J3" s="423"/>
      <c r="K3" s="308"/>
    </row>
    <row r="4" spans="1:31" s="9" customFormat="1" ht="39.75" hidden="1" customHeight="1" x14ac:dyDescent="0.3">
      <c r="A4" s="426" t="str">
        <f>IF(Anagrafica!A3&lt;&gt;"",Anagrafica!A3,"")</f>
        <v>CDC ___/______/______ ANNO_______ (agg. P se plurien.) 
TITOLO DEL CDC______________________________</v>
      </c>
      <c r="B4" s="426"/>
      <c r="C4" s="426"/>
      <c r="D4" s="426"/>
      <c r="E4" s="426"/>
      <c r="F4" s="426"/>
      <c r="G4" s="426"/>
      <c r="H4" s="426"/>
      <c r="I4" s="423"/>
      <c r="J4" s="423"/>
      <c r="K4" s="308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</row>
    <row r="5" spans="1:31" s="9" customFormat="1" ht="20.25" x14ac:dyDescent="0.3">
      <c r="D5" s="10"/>
      <c r="I5" s="423"/>
      <c r="J5" s="423"/>
      <c r="K5" s="308"/>
    </row>
    <row r="6" spans="1:31" s="2" customFormat="1" ht="15.6" customHeight="1" x14ac:dyDescent="0.2">
      <c r="A6" s="425" t="str">
        <f>Anagrafica!A81&amp;" - "&amp;Anagrafica!B81</f>
        <v>PREZZO - RIBASSO OFF.ECONOMICA</v>
      </c>
      <c r="B6" s="425"/>
      <c r="C6" s="425"/>
      <c r="D6" s="425"/>
      <c r="E6" s="156" t="s">
        <v>3</v>
      </c>
      <c r="F6" s="157">
        <f>IF(+Anagrafica!C81&lt;&gt;"",Anagrafica!C81,"")</f>
        <v>20</v>
      </c>
      <c r="I6" s="423"/>
      <c r="J6" s="423"/>
      <c r="K6" s="308"/>
    </row>
    <row r="7" spans="1:31" s="180" customFormat="1" ht="15.6" customHeight="1" x14ac:dyDescent="0.2">
      <c r="A7" s="176" t="s">
        <v>57</v>
      </c>
      <c r="B7" s="177">
        <f>+COUNTA(Anagrafica!B99:C113)</f>
        <v>4</v>
      </c>
      <c r="C7" s="176"/>
      <c r="D7" s="176"/>
      <c r="E7" s="178"/>
      <c r="F7" s="179"/>
      <c r="I7" s="424"/>
      <c r="J7" s="309"/>
      <c r="K7" s="308"/>
    </row>
    <row r="8" spans="1:31" ht="18" hidden="1" x14ac:dyDescent="0.25">
      <c r="C8" s="158" t="s">
        <v>52</v>
      </c>
      <c r="D8" s="202" t="str">
        <f>Anagrafica!A81</f>
        <v>PREZZO</v>
      </c>
      <c r="I8" s="424"/>
      <c r="J8" s="310"/>
      <c r="K8" s="172"/>
      <c r="L8" s="172"/>
      <c r="M8" s="172"/>
      <c r="N8" s="172"/>
      <c r="O8" s="172"/>
      <c r="P8" s="172"/>
      <c r="Q8" s="172"/>
      <c r="R8" s="172"/>
    </row>
    <row r="9" spans="1:31" s="161" customFormat="1" ht="27" customHeight="1" x14ac:dyDescent="0.3">
      <c r="A9" s="385" t="s">
        <v>13</v>
      </c>
      <c r="B9" s="385"/>
      <c r="C9" s="159" t="str">
        <f>IF(Anagrafica!C81&gt;0,Anagrafica!B81,"")</f>
        <v>RIBASSO OFF.ECONOMICA</v>
      </c>
      <c r="D9" s="160" t="s">
        <v>54</v>
      </c>
      <c r="E9" s="159" t="s">
        <v>0</v>
      </c>
      <c r="F9" s="327" t="s">
        <v>85</v>
      </c>
      <c r="I9" s="311"/>
      <c r="J9" s="312"/>
      <c r="K9" s="313"/>
      <c r="L9" s="314"/>
      <c r="M9" s="314"/>
      <c r="N9" s="314"/>
      <c r="O9" s="314"/>
      <c r="P9" s="314"/>
      <c r="Q9" s="314"/>
      <c r="R9" s="314"/>
    </row>
    <row r="10" spans="1:31" s="161" customFormat="1" ht="16.5" x14ac:dyDescent="0.3">
      <c r="A10" s="55" t="str">
        <f>IF(Anagrafica!A99&lt;&gt;"",Anagrafica!A99,"")</f>
        <v>A</v>
      </c>
      <c r="B10" s="315" t="str">
        <f>IF(Anagrafica!B99&lt;&gt;"",Anagrafica!B99,"")</f>
        <v>Ditta A</v>
      </c>
      <c r="C10" s="326">
        <v>0</v>
      </c>
      <c r="D10" s="420">
        <f>+ROUND((SUM(C10:C13)/B7),3)</f>
        <v>0</v>
      </c>
      <c r="E10" s="225" t="e">
        <f>ROUND(((C10/MAX(C$10:C$24))^Anagrafica!F$81),3)</f>
        <v>#DIV/0!</v>
      </c>
      <c r="F10" s="317" t="e">
        <f>ROUND(E10*$F$6,3)</f>
        <v>#DIV/0!</v>
      </c>
      <c r="I10" s="318"/>
      <c r="J10" s="319"/>
      <c r="K10" s="320"/>
      <c r="L10" s="314"/>
      <c r="M10" s="314"/>
      <c r="N10" s="314"/>
      <c r="O10" s="314"/>
      <c r="P10" s="314"/>
      <c r="Q10" s="314"/>
      <c r="R10" s="314"/>
    </row>
    <row r="11" spans="1:31" s="161" customFormat="1" ht="16.5" x14ac:dyDescent="0.3">
      <c r="A11" s="56" t="str">
        <f>IF(Anagrafica!A100&lt;&gt;"",Anagrafica!A100,"")</f>
        <v>B</v>
      </c>
      <c r="B11" s="315" t="str">
        <f>IF(Anagrafica!B100&lt;&gt;"",Anagrafica!B100,"")</f>
        <v>Ditta B</v>
      </c>
      <c r="C11" s="326">
        <v>0</v>
      </c>
      <c r="D11" s="420"/>
      <c r="E11" s="225" t="e">
        <f>ROUND(((C11/MAX(C$10:C$24))^Anagrafica!F$81),3)</f>
        <v>#DIV/0!</v>
      </c>
      <c r="F11" s="317" t="e">
        <f>ROUND(E11*$F$6,3)</f>
        <v>#DIV/0!</v>
      </c>
      <c r="I11" s="318"/>
      <c r="J11" s="319"/>
      <c r="K11" s="421"/>
      <c r="L11" s="422"/>
      <c r="M11" s="422"/>
      <c r="N11" s="422"/>
      <c r="O11" s="422"/>
      <c r="P11" s="422"/>
      <c r="Q11" s="422"/>
      <c r="R11" s="422"/>
    </row>
    <row r="12" spans="1:31" s="161" customFormat="1" ht="16.5" x14ac:dyDescent="0.3">
      <c r="A12" s="56" t="str">
        <f>IF(Anagrafica!A101&lt;&gt;"",Anagrafica!A101,"")</f>
        <v>C</v>
      </c>
      <c r="B12" s="315" t="str">
        <f>IF(Anagrafica!B101&lt;&gt;"",Anagrafica!B101,"")</f>
        <v>Ditta C</v>
      </c>
      <c r="C12" s="326">
        <v>0</v>
      </c>
      <c r="D12" s="420"/>
      <c r="E12" s="225" t="e">
        <f>ROUND(((C12/MAX(C$10:C$24))^Anagrafica!F$81),3)</f>
        <v>#DIV/0!</v>
      </c>
      <c r="F12" s="317" t="e">
        <f>ROUND(E12*$F$6,3)</f>
        <v>#DIV/0!</v>
      </c>
      <c r="I12" s="318"/>
      <c r="J12" s="319"/>
      <c r="K12" s="421"/>
      <c r="L12" s="422"/>
      <c r="M12" s="422"/>
      <c r="N12" s="422"/>
      <c r="O12" s="422"/>
      <c r="P12" s="422"/>
      <c r="Q12" s="422"/>
      <c r="R12" s="422"/>
    </row>
    <row r="13" spans="1:31" s="161" customFormat="1" ht="16.5" x14ac:dyDescent="0.3">
      <c r="A13" s="56" t="str">
        <f>IF(Anagrafica!A102&lt;&gt;"",Anagrafica!A102,"")</f>
        <v>D</v>
      </c>
      <c r="B13" s="315" t="str">
        <f>IF(Anagrafica!B102&lt;&gt;"",Anagrafica!B102,"")</f>
        <v>Ditta D</v>
      </c>
      <c r="C13" s="326">
        <v>0</v>
      </c>
      <c r="D13" s="420"/>
      <c r="E13" s="225" t="e">
        <f>ROUND(((C13/MAX(C$10:C$24))^Anagrafica!F$81),3)</f>
        <v>#DIV/0!</v>
      </c>
      <c r="F13" s="317" t="e">
        <f>ROUND(E13*$F$6,3)</f>
        <v>#DIV/0!</v>
      </c>
      <c r="I13" s="318"/>
      <c r="J13" s="319"/>
      <c r="K13" s="321"/>
      <c r="L13" s="314"/>
      <c r="M13" s="314"/>
      <c r="N13" s="314"/>
      <c r="O13" s="314"/>
      <c r="P13" s="314"/>
      <c r="Q13" s="314"/>
      <c r="R13" s="314"/>
    </row>
    <row r="14" spans="1:31" s="161" customFormat="1" ht="16.5" hidden="1" x14ac:dyDescent="0.3">
      <c r="A14" s="56" t="str">
        <f>IF(Anagrafica!A103&lt;&gt;"",Anagrafica!A103,"")</f>
        <v/>
      </c>
      <c r="B14" s="315" t="str">
        <f>IF(Anagrafica!B103&lt;&gt;"",Anagrafica!B103,"")</f>
        <v/>
      </c>
      <c r="C14" s="316">
        <v>0</v>
      </c>
      <c r="D14" s="420"/>
      <c r="E14" s="225" t="e">
        <f>ROUND(((C14/MAX(C$10:C$24))^Anagrafica!F$81),3)</f>
        <v>#DIV/0!</v>
      </c>
      <c r="F14" s="317" t="e">
        <f t="shared" ref="F14:F24" si="0">IF(E14&lt;&gt;"",ROUND(E14*$F$6,3),"")</f>
        <v>#DIV/0!</v>
      </c>
      <c r="I14" s="318"/>
      <c r="J14" s="319"/>
      <c r="K14" s="321"/>
      <c r="L14" s="314"/>
      <c r="M14" s="314"/>
      <c r="N14" s="314"/>
      <c r="O14" s="314"/>
      <c r="P14" s="314"/>
      <c r="Q14" s="314"/>
      <c r="R14" s="314"/>
    </row>
    <row r="15" spans="1:31" s="161" customFormat="1" ht="16.5" hidden="1" x14ac:dyDescent="0.3">
      <c r="A15" s="56" t="str">
        <f>IF(Anagrafica!A104&lt;&gt;"",Anagrafica!A104,"")</f>
        <v/>
      </c>
      <c r="B15" s="315" t="str">
        <f>IF(Anagrafica!B104&lt;&gt;"",Anagrafica!B104,"")</f>
        <v/>
      </c>
      <c r="C15" s="316">
        <v>0</v>
      </c>
      <c r="D15" s="420"/>
      <c r="E15" s="225" t="e">
        <f>ROUND(((C15/MAX(C$10:C$24))^Anagrafica!F$81),3)</f>
        <v>#DIV/0!</v>
      </c>
      <c r="F15" s="317" t="e">
        <f t="shared" si="0"/>
        <v>#DIV/0!</v>
      </c>
      <c r="I15" s="318"/>
      <c r="J15" s="319"/>
      <c r="K15" s="321"/>
      <c r="L15" s="314"/>
      <c r="M15" s="314"/>
      <c r="N15" s="314"/>
      <c r="O15" s="314"/>
      <c r="P15" s="314"/>
      <c r="Q15" s="314"/>
      <c r="R15" s="314"/>
    </row>
    <row r="16" spans="1:31" s="161" customFormat="1" ht="16.5" hidden="1" x14ac:dyDescent="0.3">
      <c r="A16" s="56" t="str">
        <f>IF(Anagrafica!A105&lt;&gt;"",Anagrafica!A105,"")</f>
        <v/>
      </c>
      <c r="B16" s="315" t="str">
        <f>IF(Anagrafica!B105&lt;&gt;"",Anagrafica!B105,"")</f>
        <v/>
      </c>
      <c r="C16" s="316">
        <v>0</v>
      </c>
      <c r="D16" s="420"/>
      <c r="E16" s="225" t="e">
        <f>ROUND(((C16/MAX(C$10:C$24))^Anagrafica!F$81),3)</f>
        <v>#DIV/0!</v>
      </c>
      <c r="F16" s="317" t="e">
        <f t="shared" si="0"/>
        <v>#DIV/0!</v>
      </c>
      <c r="I16" s="318"/>
      <c r="J16" s="319"/>
      <c r="K16" s="321"/>
      <c r="L16" s="314"/>
      <c r="M16" s="314"/>
      <c r="N16" s="314"/>
      <c r="O16" s="314"/>
      <c r="P16" s="314"/>
      <c r="Q16" s="314"/>
      <c r="R16" s="314"/>
    </row>
    <row r="17" spans="1:18" s="161" customFormat="1" ht="16.5" hidden="1" x14ac:dyDescent="0.3">
      <c r="A17" s="56" t="str">
        <f>IF(Anagrafica!A106&lt;&gt;"",Anagrafica!A106,"")</f>
        <v/>
      </c>
      <c r="B17" s="315" t="str">
        <f>IF(Anagrafica!B106&lt;&gt;"",Anagrafica!B106,"")</f>
        <v/>
      </c>
      <c r="C17" s="316">
        <v>0</v>
      </c>
      <c r="D17" s="420"/>
      <c r="E17" s="225" t="e">
        <f>ROUND(((C17/MAX(C$10:C$24))^Anagrafica!F$81),3)</f>
        <v>#DIV/0!</v>
      </c>
      <c r="F17" s="317" t="e">
        <f t="shared" si="0"/>
        <v>#DIV/0!</v>
      </c>
      <c r="I17" s="318"/>
      <c r="J17" s="319"/>
      <c r="K17" s="321"/>
      <c r="L17" s="314"/>
      <c r="M17" s="314"/>
      <c r="N17" s="314"/>
      <c r="O17" s="314"/>
      <c r="P17" s="314"/>
      <c r="Q17" s="314"/>
      <c r="R17" s="314"/>
    </row>
    <row r="18" spans="1:18" s="161" customFormat="1" ht="16.5" hidden="1" x14ac:dyDescent="0.3">
      <c r="A18" s="56" t="str">
        <f>IF(Anagrafica!A107&lt;&gt;"",Anagrafica!A107,"")</f>
        <v/>
      </c>
      <c r="B18" s="315" t="str">
        <f>IF(Anagrafica!B107&lt;&gt;"",Anagrafica!B107,"")</f>
        <v/>
      </c>
      <c r="C18" s="316">
        <v>0</v>
      </c>
      <c r="D18" s="420"/>
      <c r="E18" s="225" t="e">
        <f>ROUND(((C18/MAX(C$10:C$24))^Anagrafica!F$81),3)</f>
        <v>#DIV/0!</v>
      </c>
      <c r="F18" s="317" t="e">
        <f t="shared" si="0"/>
        <v>#DIV/0!</v>
      </c>
      <c r="I18" s="318"/>
      <c r="J18" s="319"/>
      <c r="K18" s="321"/>
      <c r="L18" s="314"/>
      <c r="M18" s="314"/>
      <c r="N18" s="314"/>
      <c r="O18" s="314"/>
      <c r="P18" s="314"/>
      <c r="Q18" s="314"/>
      <c r="R18" s="314"/>
    </row>
    <row r="19" spans="1:18" s="161" customFormat="1" ht="16.5" hidden="1" x14ac:dyDescent="0.3">
      <c r="A19" s="56" t="str">
        <f>IF(Anagrafica!A108&lt;&gt;"",Anagrafica!A108,"")</f>
        <v/>
      </c>
      <c r="B19" s="315" t="str">
        <f>IF(Anagrafica!B108&lt;&gt;"",Anagrafica!B108,"")</f>
        <v/>
      </c>
      <c r="C19" s="316">
        <v>0</v>
      </c>
      <c r="D19" s="420"/>
      <c r="E19" s="225" t="e">
        <f>ROUND(((C19/MAX(C$10:C$24))^Anagrafica!F$81),3)</f>
        <v>#DIV/0!</v>
      </c>
      <c r="F19" s="317" t="e">
        <f t="shared" si="0"/>
        <v>#DIV/0!</v>
      </c>
      <c r="I19" s="318"/>
      <c r="J19" s="319"/>
      <c r="K19" s="321"/>
      <c r="L19" s="314"/>
      <c r="M19" s="314"/>
      <c r="N19" s="314"/>
      <c r="O19" s="314"/>
      <c r="P19" s="314"/>
      <c r="Q19" s="314"/>
      <c r="R19" s="314"/>
    </row>
    <row r="20" spans="1:18" s="161" customFormat="1" ht="16.5" hidden="1" x14ac:dyDescent="0.3">
      <c r="A20" s="56" t="str">
        <f>IF(Anagrafica!A109&lt;&gt;"",Anagrafica!A109,"")</f>
        <v/>
      </c>
      <c r="B20" s="315" t="str">
        <f>IF(Anagrafica!B109&lt;&gt;"",Anagrafica!B109,"")</f>
        <v/>
      </c>
      <c r="C20" s="316">
        <v>0</v>
      </c>
      <c r="D20" s="420"/>
      <c r="E20" s="225" t="e">
        <f>ROUND(((C20/MAX(C$10:C$24))^Anagrafica!F$81),3)</f>
        <v>#DIV/0!</v>
      </c>
      <c r="F20" s="317" t="e">
        <f t="shared" si="0"/>
        <v>#DIV/0!</v>
      </c>
      <c r="I20" s="318"/>
      <c r="J20" s="319"/>
      <c r="K20" s="321"/>
      <c r="L20" s="314"/>
      <c r="M20" s="314"/>
      <c r="N20" s="314"/>
      <c r="O20" s="314"/>
      <c r="P20" s="314"/>
      <c r="Q20" s="314"/>
      <c r="R20" s="314"/>
    </row>
    <row r="21" spans="1:18" s="161" customFormat="1" ht="16.5" hidden="1" x14ac:dyDescent="0.3">
      <c r="A21" s="56" t="str">
        <f>IF(Anagrafica!A110&lt;&gt;"",Anagrafica!A110,"")</f>
        <v/>
      </c>
      <c r="B21" s="315" t="str">
        <f>IF(Anagrafica!B110&lt;&gt;"",Anagrafica!B110,"")</f>
        <v/>
      </c>
      <c r="C21" s="316">
        <v>0</v>
      </c>
      <c r="D21" s="420"/>
      <c r="E21" s="225" t="e">
        <f>ROUND(((C21/MAX(C$10:C$24))^Anagrafica!F$81),3)</f>
        <v>#DIV/0!</v>
      </c>
      <c r="F21" s="317" t="e">
        <f t="shared" si="0"/>
        <v>#DIV/0!</v>
      </c>
      <c r="I21" s="318"/>
      <c r="J21" s="319"/>
      <c r="K21" s="321"/>
      <c r="L21" s="314"/>
      <c r="M21" s="314"/>
      <c r="N21" s="314"/>
      <c r="O21" s="314"/>
      <c r="P21" s="314"/>
      <c r="Q21" s="314"/>
      <c r="R21" s="314"/>
    </row>
    <row r="22" spans="1:18" s="161" customFormat="1" ht="16.5" hidden="1" x14ac:dyDescent="0.3">
      <c r="A22" s="56" t="str">
        <f>IF(Anagrafica!A111&lt;&gt;"",Anagrafica!A111,"")</f>
        <v/>
      </c>
      <c r="B22" s="315" t="str">
        <f>IF(Anagrafica!B111&lt;&gt;"",Anagrafica!B111,"")</f>
        <v/>
      </c>
      <c r="C22" s="316">
        <v>0</v>
      </c>
      <c r="D22" s="420"/>
      <c r="E22" s="225" t="e">
        <f>ROUND(((C22/MAX(C$10:C$24))^Anagrafica!F$81),3)</f>
        <v>#DIV/0!</v>
      </c>
      <c r="F22" s="317" t="e">
        <f t="shared" si="0"/>
        <v>#DIV/0!</v>
      </c>
      <c r="I22" s="318"/>
      <c r="J22" s="319"/>
      <c r="K22" s="321"/>
      <c r="L22" s="314"/>
      <c r="M22" s="314"/>
      <c r="N22" s="314"/>
      <c r="O22" s="314"/>
      <c r="P22" s="314"/>
      <c r="Q22" s="314"/>
      <c r="R22" s="314"/>
    </row>
    <row r="23" spans="1:18" s="161" customFormat="1" ht="16.5" hidden="1" x14ac:dyDescent="0.3">
      <c r="A23" s="56" t="str">
        <f>IF(Anagrafica!A112&lt;&gt;"",Anagrafica!A112,"")</f>
        <v/>
      </c>
      <c r="B23" s="315" t="str">
        <f>IF(Anagrafica!B112&lt;&gt;"",Anagrafica!B112,"")</f>
        <v/>
      </c>
      <c r="C23" s="316">
        <v>0</v>
      </c>
      <c r="D23" s="420"/>
      <c r="E23" s="225" t="e">
        <f>ROUND(((C23/MAX(C$10:C$24))^Anagrafica!F$81),3)</f>
        <v>#DIV/0!</v>
      </c>
      <c r="F23" s="317" t="e">
        <f t="shared" si="0"/>
        <v>#DIV/0!</v>
      </c>
      <c r="I23" s="318"/>
      <c r="J23" s="319"/>
      <c r="K23" s="321"/>
      <c r="L23" s="314"/>
      <c r="M23" s="314"/>
      <c r="N23" s="314"/>
      <c r="O23" s="314"/>
      <c r="P23" s="314"/>
      <c r="Q23" s="314"/>
      <c r="R23" s="314"/>
    </row>
    <row r="24" spans="1:18" s="161" customFormat="1" ht="16.5" hidden="1" x14ac:dyDescent="0.3">
      <c r="A24" s="57" t="str">
        <f>IF(Anagrafica!A113&lt;&gt;"",Anagrafica!A113,"")</f>
        <v/>
      </c>
      <c r="B24" s="315" t="str">
        <f>IF(Anagrafica!B113&lt;&gt;"",Anagrafica!B113,"")</f>
        <v/>
      </c>
      <c r="C24" s="316">
        <v>0</v>
      </c>
      <c r="D24" s="420"/>
      <c r="E24" s="225" t="e">
        <f>ROUND(((C24/MAX(C$10:C$24))^Anagrafica!F$81),3)</f>
        <v>#DIV/0!</v>
      </c>
      <c r="F24" s="317" t="e">
        <f t="shared" si="0"/>
        <v>#DIV/0!</v>
      </c>
      <c r="I24" s="318"/>
      <c r="J24" s="319"/>
      <c r="K24" s="321"/>
      <c r="L24" s="314"/>
      <c r="M24" s="314"/>
      <c r="N24" s="314"/>
      <c r="O24" s="314"/>
      <c r="P24" s="314"/>
      <c r="Q24" s="314"/>
      <c r="R24" s="314"/>
    </row>
    <row r="25" spans="1:18" s="161" customFormat="1" ht="16.5" x14ac:dyDescent="0.3">
      <c r="A25" s="164"/>
      <c r="C25" s="322"/>
      <c r="D25" s="323"/>
      <c r="I25" s="324"/>
      <c r="J25" s="314"/>
      <c r="K25" s="321"/>
      <c r="L25" s="314"/>
      <c r="M25" s="314"/>
      <c r="N25" s="314"/>
      <c r="O25" s="314"/>
      <c r="P25" s="314"/>
      <c r="Q25" s="314"/>
      <c r="R25" s="314"/>
    </row>
    <row r="28" spans="1:18" ht="18" x14ac:dyDescent="0.25">
      <c r="A28" s="194" t="s">
        <v>62</v>
      </c>
      <c r="B28" s="325" t="e">
        <f>+Anagrafica!F81</f>
        <v>#NUM!</v>
      </c>
    </row>
  </sheetData>
  <sheetProtection algorithmName="SHA-512" hashValue="LhTpvQ/X5iatnIduW9MNVkvqXg4GGHQmFitFetmC5nnpEZtQ2AJ5HPbVgNZspxL4fohU1/WxmIIlOqXz0VE9Ww==" saltValue="PpYBByejPT9IfaY0zWBHXA==" spinCount="100000" sheet="1" objects="1" scenarios="1"/>
  <mergeCells count="9">
    <mergeCell ref="D10:D24"/>
    <mergeCell ref="K11:R11"/>
    <mergeCell ref="K12:R12"/>
    <mergeCell ref="I1:J6"/>
    <mergeCell ref="I7:I8"/>
    <mergeCell ref="A6:D6"/>
    <mergeCell ref="A9:B9"/>
    <mergeCell ref="A4:H4"/>
    <mergeCell ref="A1:H1"/>
  </mergeCells>
  <phoneticPr fontId="0" type="noConversion"/>
  <conditionalFormatting sqref="C10:C24">
    <cfRule type="cellIs" dxfId="349" priority="7" stopIfTrue="1" operator="greaterThan">
      <formula>0</formula>
    </cfRule>
  </conditionalFormatting>
  <printOptions horizontalCentered="1"/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>
    <oddFooter>&amp;L&amp;"Arial Narrow,Normale"&amp;8&amp;D&amp;R&amp;"Arial Narrow,Normale"&amp;A</oddFoot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Foglio19">
    <tabColor indexed="49"/>
    <pageSetUpPr fitToPage="1"/>
  </sheetPr>
  <dimension ref="A1:AE28"/>
  <sheetViews>
    <sheetView showGridLines="0" view="pageBreakPreview" topLeftCell="A4" zoomScaleNormal="100" workbookViewId="0">
      <selection activeCell="M10" sqref="M10"/>
    </sheetView>
  </sheetViews>
  <sheetFormatPr defaultColWidth="9.140625" defaultRowHeight="12.75" x14ac:dyDescent="0.2"/>
  <cols>
    <col min="1" max="1" width="10.85546875" style="3" customWidth="1"/>
    <col min="2" max="2" width="40.28515625" style="3" customWidth="1"/>
    <col min="3" max="4" width="12.7109375" style="3" customWidth="1"/>
    <col min="5" max="5" width="9.7109375" style="3" customWidth="1"/>
    <col min="6" max="6" width="12.7109375" style="3" customWidth="1"/>
    <col min="7" max="9" width="9.7109375" style="3" customWidth="1"/>
    <col min="10" max="10" width="2.28515625" style="3" customWidth="1"/>
    <col min="11" max="11" width="14" style="3" customWidth="1"/>
    <col min="12" max="17" width="12.7109375" style="3" customWidth="1"/>
    <col min="18" max="23" width="3" style="3" customWidth="1"/>
    <col min="24" max="24" width="2.42578125" style="3" customWidth="1"/>
    <col min="25" max="25" width="3.5703125" style="3" customWidth="1"/>
    <col min="26" max="43" width="3" style="3" customWidth="1"/>
    <col min="44" max="44" width="3.140625" style="3" customWidth="1"/>
    <col min="45" max="16384" width="9.140625" style="3"/>
  </cols>
  <sheetData>
    <row r="1" spans="1:31" s="30" customFormat="1" ht="15.75" x14ac:dyDescent="0.25">
      <c r="A1" s="383" t="str">
        <f>+Anagrafica!A1</f>
        <v xml:space="preserve">CALCOLO DELL'OFFERTA ECONOMICAMENTE PIU' VANTAGGIOSA </v>
      </c>
      <c r="B1" s="383"/>
      <c r="C1" s="383"/>
      <c r="D1" s="383"/>
      <c r="E1" s="383"/>
      <c r="F1" s="383"/>
      <c r="G1" s="383"/>
      <c r="H1" s="383"/>
      <c r="AE1" s="32" t="s">
        <v>8</v>
      </c>
    </row>
    <row r="2" spans="1:31" s="31" customFormat="1" ht="15.75" x14ac:dyDescent="0.25">
      <c r="A2" s="152"/>
      <c r="B2" s="152"/>
      <c r="C2" s="152"/>
      <c r="D2" s="153"/>
      <c r="E2" s="152"/>
      <c r="F2" s="152"/>
      <c r="G2" s="152"/>
      <c r="H2" s="152"/>
      <c r="I2" s="132"/>
      <c r="J2" s="132"/>
      <c r="K2" s="132"/>
    </row>
    <row r="3" spans="1:31" s="9" customFormat="1" ht="6" customHeight="1" x14ac:dyDescent="0.3">
      <c r="A3" s="154"/>
      <c r="B3" s="154"/>
      <c r="C3" s="154"/>
      <c r="D3" s="155"/>
      <c r="E3" s="154"/>
      <c r="F3" s="154"/>
      <c r="G3" s="154"/>
      <c r="H3" s="154"/>
    </row>
    <row r="4" spans="1:31" s="9" customFormat="1" ht="39.75" customHeight="1" x14ac:dyDescent="0.3">
      <c r="A4" s="426" t="str">
        <f>IF(Anagrafica!A3&lt;&gt;"",Anagrafica!A3,"")</f>
        <v>CDC ___/______/______ ANNO_______ (agg. P se plurien.) 
TITOLO DEL CDC______________________________</v>
      </c>
      <c r="B4" s="426"/>
      <c r="C4" s="426"/>
      <c r="D4" s="426"/>
      <c r="E4" s="426"/>
      <c r="F4" s="426"/>
      <c r="G4" s="426"/>
      <c r="H4" s="426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</row>
    <row r="5" spans="1:31" s="9" customFormat="1" ht="20.25" x14ac:dyDescent="0.3">
      <c r="D5" s="10"/>
    </row>
    <row r="6" spans="1:31" s="2" customFormat="1" ht="16.5" x14ac:dyDescent="0.2">
      <c r="A6" s="425" t="str">
        <f>Anagrafica!A82&amp;" - "&amp;Anagrafica!B82</f>
        <v xml:space="preserve"> - </v>
      </c>
      <c r="B6" s="425"/>
      <c r="C6" s="425"/>
      <c r="D6" s="425"/>
      <c r="E6" s="156" t="s">
        <v>3</v>
      </c>
      <c r="F6" s="157" t="str">
        <f>IF(+Anagrafica!C82&lt;&gt;"",Anagrafica!C82,"")</f>
        <v/>
      </c>
    </row>
    <row r="7" spans="1:31" s="2" customFormat="1" ht="16.5" x14ac:dyDescent="0.2">
      <c r="A7" s="176" t="s">
        <v>57</v>
      </c>
      <c r="B7" s="177">
        <f>+COUNTA(Anagrafica!B99:C113)</f>
        <v>4</v>
      </c>
      <c r="C7" s="176"/>
      <c r="D7" s="176"/>
      <c r="E7" s="178"/>
      <c r="F7" s="179"/>
      <c r="G7" s="180"/>
      <c r="H7" s="180"/>
    </row>
    <row r="8" spans="1:31" ht="26.25" x14ac:dyDescent="0.25">
      <c r="C8" s="158" t="s">
        <v>52</v>
      </c>
      <c r="D8" s="202" t="str">
        <f>+Anagrafica!A82</f>
        <v/>
      </c>
      <c r="E8" s="427" t="s">
        <v>70</v>
      </c>
      <c r="F8" s="427"/>
    </row>
    <row r="9" spans="1:31" s="161" customFormat="1" ht="33" x14ac:dyDescent="0.3">
      <c r="A9" s="385" t="s">
        <v>13</v>
      </c>
      <c r="B9" s="385"/>
      <c r="C9" s="159" t="str">
        <f>IF(Anagrafica!C82&gt;0,Anagrafica!B82,"")</f>
        <v/>
      </c>
      <c r="D9" s="160" t="s">
        <v>54</v>
      </c>
      <c r="E9" s="259" t="s">
        <v>0</v>
      </c>
      <c r="F9" s="259" t="s">
        <v>4</v>
      </c>
      <c r="K9" s="162"/>
    </row>
    <row r="10" spans="1:31" s="161" customFormat="1" ht="16.5" x14ac:dyDescent="0.3">
      <c r="A10" s="55" t="str">
        <f>IF(Anagrafica!A99&lt;&gt;"",Anagrafica!A99,"")</f>
        <v>A</v>
      </c>
      <c r="B10" s="38" t="str">
        <f>IF(Anagrafica!B99&lt;&gt;"",Anagrafica!B99,"")</f>
        <v>Ditta A</v>
      </c>
      <c r="C10" s="181">
        <v>0</v>
      </c>
      <c r="D10" s="420">
        <f>+ROUND((SUM(C10:C24)/B7),3)</f>
        <v>0</v>
      </c>
      <c r="E10" s="182" t="e">
        <f>ROUND((C10/MAX(C$10:C$24)),3)</f>
        <v>#DIV/0!</v>
      </c>
      <c r="F10" s="183">
        <f>IF(Anagrafica!C$82&gt;0,IF(E10&lt;&gt;"",ROUND(E10*$F$6,3),""),0)</f>
        <v>0</v>
      </c>
      <c r="K10" s="162"/>
    </row>
    <row r="11" spans="1:31" s="161" customFormat="1" ht="16.5" x14ac:dyDescent="0.3">
      <c r="A11" s="56" t="str">
        <f>IF(Anagrafica!A100&lt;&gt;"",Anagrafica!A100,"")</f>
        <v>B</v>
      </c>
      <c r="B11" s="39" t="str">
        <f>IF(Anagrafica!B100&lt;&gt;"",Anagrafica!B100,"")</f>
        <v>Ditta B</v>
      </c>
      <c r="C11" s="181">
        <v>0</v>
      </c>
      <c r="D11" s="420"/>
      <c r="E11" s="182" t="e">
        <f t="shared" ref="E11:E24" si="0">ROUND((C11/MAX(C$10:C$24)),3)</f>
        <v>#DIV/0!</v>
      </c>
      <c r="F11" s="183">
        <f>IF(Anagrafica!C$82&gt;0,IF(E11&lt;&gt;"",ROUND(E11*$F$6,3),""),0)</f>
        <v>0</v>
      </c>
      <c r="K11" s="163"/>
    </row>
    <row r="12" spans="1:31" s="161" customFormat="1" ht="16.5" x14ac:dyDescent="0.3">
      <c r="A12" s="56" t="str">
        <f>IF(Anagrafica!A101&lt;&gt;"",Anagrafica!A101,"")</f>
        <v>C</v>
      </c>
      <c r="B12" s="39" t="str">
        <f>IF(Anagrafica!B101&lt;&gt;"",Anagrafica!B101,"")</f>
        <v>Ditta C</v>
      </c>
      <c r="C12" s="181">
        <v>0</v>
      </c>
      <c r="D12" s="420"/>
      <c r="E12" s="182" t="e">
        <f t="shared" si="0"/>
        <v>#DIV/0!</v>
      </c>
      <c r="F12" s="183">
        <f>IF(Anagrafica!C$82&gt;0,IF(E12&lt;&gt;"",ROUND(E12*$F$6,3),""),0)</f>
        <v>0</v>
      </c>
      <c r="K12" s="163"/>
    </row>
    <row r="13" spans="1:31" s="161" customFormat="1" ht="16.5" x14ac:dyDescent="0.3">
      <c r="A13" s="56" t="str">
        <f>IF(Anagrafica!A102&lt;&gt;"",Anagrafica!A102,"")</f>
        <v>D</v>
      </c>
      <c r="B13" s="39" t="str">
        <f>IF(Anagrafica!B102&lt;&gt;"",Anagrafica!B102,"")</f>
        <v>Ditta D</v>
      </c>
      <c r="C13" s="181">
        <v>0</v>
      </c>
      <c r="D13" s="420"/>
      <c r="E13" s="182" t="e">
        <f t="shared" si="0"/>
        <v>#DIV/0!</v>
      </c>
      <c r="F13" s="183">
        <f>IF(Anagrafica!C$82&gt;0,IF(E13&lt;&gt;"",ROUND(E13*$F$6,3),""),0)</f>
        <v>0</v>
      </c>
      <c r="K13" s="163"/>
    </row>
    <row r="14" spans="1:31" s="161" customFormat="1" ht="16.5" x14ac:dyDescent="0.3">
      <c r="A14" s="56" t="str">
        <f>IF(Anagrafica!A103&lt;&gt;"",Anagrafica!A103,"")</f>
        <v/>
      </c>
      <c r="B14" s="39" t="str">
        <f>IF(Anagrafica!B103&lt;&gt;"",Anagrafica!B103,"")</f>
        <v/>
      </c>
      <c r="C14" s="181">
        <v>0</v>
      </c>
      <c r="D14" s="420"/>
      <c r="E14" s="182" t="e">
        <f t="shared" si="0"/>
        <v>#DIV/0!</v>
      </c>
      <c r="F14" s="183">
        <f>IF(Anagrafica!C$82&gt;0,IF(E14&lt;&gt;"",ROUND(E14*$F$6,3),""),0)</f>
        <v>0</v>
      </c>
      <c r="K14" s="204"/>
    </row>
    <row r="15" spans="1:31" s="161" customFormat="1" ht="16.5" x14ac:dyDescent="0.3">
      <c r="A15" s="56" t="str">
        <f>IF(Anagrafica!A104&lt;&gt;"",Anagrafica!A104,"")</f>
        <v/>
      </c>
      <c r="B15" s="39" t="str">
        <f>IF(Anagrafica!B104&lt;&gt;"",Anagrafica!B104,"")</f>
        <v/>
      </c>
      <c r="C15" s="181">
        <v>0</v>
      </c>
      <c r="D15" s="420"/>
      <c r="E15" s="182" t="e">
        <f t="shared" si="0"/>
        <v>#DIV/0!</v>
      </c>
      <c r="F15" s="183">
        <f>IF(Anagrafica!C$82&gt;0,IF(E15&lt;&gt;"",ROUND(E15*$F$6,3),""),0)</f>
        <v>0</v>
      </c>
      <c r="K15" s="163"/>
    </row>
    <row r="16" spans="1:31" s="161" customFormat="1" ht="16.5" x14ac:dyDescent="0.3">
      <c r="A16" s="56" t="str">
        <f>IF(Anagrafica!A105&lt;&gt;"",Anagrafica!A105,"")</f>
        <v/>
      </c>
      <c r="B16" s="39" t="str">
        <f>IF(Anagrafica!B105&lt;&gt;"",Anagrafica!B105,"")</f>
        <v/>
      </c>
      <c r="C16" s="181">
        <v>0</v>
      </c>
      <c r="D16" s="420"/>
      <c r="E16" s="182" t="e">
        <f t="shared" si="0"/>
        <v>#DIV/0!</v>
      </c>
      <c r="F16" s="183">
        <f>IF(Anagrafica!C$82&gt;0,IF(E16&lt;&gt;"",ROUND(E16*$F$6,3),""),0)</f>
        <v>0</v>
      </c>
      <c r="K16" s="163"/>
    </row>
    <row r="17" spans="1:11" s="161" customFormat="1" ht="16.5" x14ac:dyDescent="0.3">
      <c r="A17" s="56" t="str">
        <f>IF(Anagrafica!A106&lt;&gt;"",Anagrafica!A106,"")</f>
        <v/>
      </c>
      <c r="B17" s="39" t="str">
        <f>IF(Anagrafica!B106&lt;&gt;"",Anagrafica!B106,"")</f>
        <v/>
      </c>
      <c r="C17" s="181">
        <v>0</v>
      </c>
      <c r="D17" s="420"/>
      <c r="E17" s="182" t="e">
        <f t="shared" si="0"/>
        <v>#DIV/0!</v>
      </c>
      <c r="F17" s="183">
        <f>IF(Anagrafica!C$82&gt;0,IF(E17&lt;&gt;"",ROUND(E17*$F$6,3),""),0)</f>
        <v>0</v>
      </c>
      <c r="K17" s="163"/>
    </row>
    <row r="18" spans="1:11" s="161" customFormat="1" ht="16.5" x14ac:dyDescent="0.3">
      <c r="A18" s="56" t="str">
        <f>IF(Anagrafica!A107&lt;&gt;"",Anagrafica!A107,"")</f>
        <v/>
      </c>
      <c r="B18" s="39" t="str">
        <f>IF(Anagrafica!B107&lt;&gt;"",Anagrafica!B107,"")</f>
        <v/>
      </c>
      <c r="C18" s="181">
        <v>0</v>
      </c>
      <c r="D18" s="420"/>
      <c r="E18" s="182" t="e">
        <f t="shared" si="0"/>
        <v>#DIV/0!</v>
      </c>
      <c r="F18" s="183">
        <f>IF(Anagrafica!C$82&gt;0,IF(E18&lt;&gt;"",ROUND(E18*$F$6,3),""),0)</f>
        <v>0</v>
      </c>
      <c r="K18" s="163"/>
    </row>
    <row r="19" spans="1:11" s="161" customFormat="1" ht="16.5" x14ac:dyDescent="0.3">
      <c r="A19" s="56" t="str">
        <f>IF(Anagrafica!A108&lt;&gt;"",Anagrafica!A108,"")</f>
        <v/>
      </c>
      <c r="B19" s="39" t="str">
        <f>IF(Anagrafica!B108&lt;&gt;"",Anagrafica!B108,"")</f>
        <v/>
      </c>
      <c r="C19" s="181">
        <v>0</v>
      </c>
      <c r="D19" s="420"/>
      <c r="E19" s="182" t="e">
        <f t="shared" si="0"/>
        <v>#DIV/0!</v>
      </c>
      <c r="F19" s="183">
        <f>IF(Anagrafica!C$82&gt;0,IF(E19&lt;&gt;"",ROUND(E19*$F$6,3),""),0)</f>
        <v>0</v>
      </c>
      <c r="K19" s="163"/>
    </row>
    <row r="20" spans="1:11" s="161" customFormat="1" ht="16.5" x14ac:dyDescent="0.3">
      <c r="A20" s="56" t="str">
        <f>IF(Anagrafica!A109&lt;&gt;"",Anagrafica!A109,"")</f>
        <v/>
      </c>
      <c r="B20" s="39" t="str">
        <f>IF(Anagrafica!B109&lt;&gt;"",Anagrafica!B109,"")</f>
        <v/>
      </c>
      <c r="C20" s="181">
        <v>0</v>
      </c>
      <c r="D20" s="420"/>
      <c r="E20" s="182" t="e">
        <f t="shared" si="0"/>
        <v>#DIV/0!</v>
      </c>
      <c r="F20" s="183">
        <f>IF(Anagrafica!C$82&gt;0,IF(E20&lt;&gt;"",ROUND(E20*$F$6,3),""),0)</f>
        <v>0</v>
      </c>
      <c r="K20" s="163"/>
    </row>
    <row r="21" spans="1:11" s="161" customFormat="1" ht="16.5" x14ac:dyDescent="0.3">
      <c r="A21" s="56" t="str">
        <f>IF(Anagrafica!A110&lt;&gt;"",Anagrafica!A110,"")</f>
        <v/>
      </c>
      <c r="B21" s="39" t="str">
        <f>IF(Anagrafica!B110&lt;&gt;"",Anagrafica!B110,"")</f>
        <v/>
      </c>
      <c r="C21" s="181">
        <v>0</v>
      </c>
      <c r="D21" s="420"/>
      <c r="E21" s="182" t="e">
        <f t="shared" si="0"/>
        <v>#DIV/0!</v>
      </c>
      <c r="F21" s="183">
        <f>IF(Anagrafica!C$82&gt;0,IF(E21&lt;&gt;"",ROUND(E21*$F$6,3),""),0)</f>
        <v>0</v>
      </c>
      <c r="K21" s="163"/>
    </row>
    <row r="22" spans="1:11" s="161" customFormat="1" ht="16.5" x14ac:dyDescent="0.3">
      <c r="A22" s="56" t="str">
        <f>IF(Anagrafica!A111&lt;&gt;"",Anagrafica!A111,"")</f>
        <v/>
      </c>
      <c r="B22" s="39" t="str">
        <f>IF(Anagrafica!B111&lt;&gt;"",Anagrafica!B111,"")</f>
        <v/>
      </c>
      <c r="C22" s="181">
        <v>0</v>
      </c>
      <c r="D22" s="420"/>
      <c r="E22" s="182" t="e">
        <f t="shared" si="0"/>
        <v>#DIV/0!</v>
      </c>
      <c r="F22" s="183">
        <f>IF(Anagrafica!C$82&gt;0,IF(E22&lt;&gt;"",ROUND(E22*$F$6,3),""),0)</f>
        <v>0</v>
      </c>
      <c r="K22" s="163"/>
    </row>
    <row r="23" spans="1:11" s="161" customFormat="1" ht="16.5" x14ac:dyDescent="0.3">
      <c r="A23" s="56" t="str">
        <f>IF(Anagrafica!A112&lt;&gt;"",Anagrafica!A112,"")</f>
        <v/>
      </c>
      <c r="B23" s="39" t="str">
        <f>IF(Anagrafica!B112&lt;&gt;"",Anagrafica!B112,"")</f>
        <v/>
      </c>
      <c r="C23" s="181">
        <v>0</v>
      </c>
      <c r="D23" s="420"/>
      <c r="E23" s="182" t="e">
        <f t="shared" si="0"/>
        <v>#DIV/0!</v>
      </c>
      <c r="F23" s="183">
        <f>IF(Anagrafica!C$82&gt;0,IF(E23&lt;&gt;"",ROUND(E23*$F$6,3),""),0)</f>
        <v>0</v>
      </c>
      <c r="K23" s="163"/>
    </row>
    <row r="24" spans="1:11" s="161" customFormat="1" ht="16.5" x14ac:dyDescent="0.3">
      <c r="A24" s="57" t="str">
        <f>IF(Anagrafica!A113&lt;&gt;"",Anagrafica!A113,"")</f>
        <v/>
      </c>
      <c r="B24" s="43" t="str">
        <f>IF(Anagrafica!B113&lt;&gt;"",Anagrafica!B113,"")</f>
        <v/>
      </c>
      <c r="C24" s="181">
        <v>0</v>
      </c>
      <c r="D24" s="420"/>
      <c r="E24" s="182" t="e">
        <f t="shared" si="0"/>
        <v>#DIV/0!</v>
      </c>
      <c r="F24" s="183">
        <f>IF(Anagrafica!C$82&gt;0,IF(E24&lt;&gt;"",ROUND(E24*$F$6,3),""),0)</f>
        <v>0</v>
      </c>
      <c r="K24" s="163"/>
    </row>
    <row r="25" spans="1:11" s="161" customFormat="1" ht="16.5" x14ac:dyDescent="0.3">
      <c r="A25" s="164"/>
      <c r="B25" s="164"/>
      <c r="C25" s="165"/>
      <c r="D25" s="166"/>
      <c r="F25" s="164"/>
      <c r="K25" s="163"/>
    </row>
    <row r="28" spans="1:11" ht="18" x14ac:dyDescent="0.25">
      <c r="A28" s="194"/>
      <c r="B28" s="195"/>
    </row>
  </sheetData>
  <mergeCells count="6">
    <mergeCell ref="A6:D6"/>
    <mergeCell ref="A9:B9"/>
    <mergeCell ref="A4:H4"/>
    <mergeCell ref="A1:H1"/>
    <mergeCell ref="D10:D24"/>
    <mergeCell ref="E8:F8"/>
  </mergeCells>
  <phoneticPr fontId="0" type="noConversion"/>
  <conditionalFormatting sqref="C10:C24">
    <cfRule type="cellIs" dxfId="348" priority="1" stopIfTrue="1" operator="greaterThan">
      <formula>0</formula>
    </cfRule>
  </conditionalFormatting>
  <printOptions horizontalCentered="1"/>
  <pageMargins left="0.74803149606299213" right="0.74803149606299213" top="0.98425196850393704" bottom="0.98425196850393704" header="0.51181102362204722" footer="0.51181102362204722"/>
  <pageSetup paperSize="9" scale="74" orientation="portrait" r:id="rId1"/>
  <headerFooter alignWithMargins="0">
    <oddFooter>&amp;L&amp;"Arial Narrow,Normale"&amp;8&amp;D&amp;R&amp;"Arial Narrow,Normale"&amp;A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oglio6">
    <tabColor indexed="17"/>
    <pageSetUpPr fitToPage="1"/>
  </sheetPr>
  <dimension ref="A1:AR124"/>
  <sheetViews>
    <sheetView showGridLines="0" view="pageBreakPreview" zoomScaleNormal="100" zoomScaleSheetLayoutView="100" workbookViewId="0">
      <selection activeCell="BA15" sqref="BA15"/>
    </sheetView>
  </sheetViews>
  <sheetFormatPr defaultColWidth="9.140625" defaultRowHeight="12.75" x14ac:dyDescent="0.2"/>
  <cols>
    <col min="1" max="2" width="8.7109375" style="3" customWidth="1"/>
    <col min="3" max="3" width="8.7109375" style="5" customWidth="1"/>
    <col min="4" max="5" width="8.7109375" style="3" customWidth="1"/>
    <col min="6" max="16" width="8.7109375" style="3" hidden="1" customWidth="1"/>
    <col min="17" max="21" width="2.7109375" style="135" hidden="1" customWidth="1"/>
    <col min="22" max="22" width="3" style="3" hidden="1" customWidth="1"/>
    <col min="23" max="23" width="4.42578125" style="3" hidden="1" customWidth="1"/>
    <col min="24" max="27" width="3" style="3" hidden="1" customWidth="1"/>
    <col min="28" max="28" width="13.28515625" style="3" customWidth="1"/>
    <col min="29" max="29" width="4.7109375" style="3" hidden="1" customWidth="1"/>
    <col min="30" max="30" width="4.7109375" style="3" customWidth="1"/>
    <col min="31" max="31" width="7.85546875" style="3" hidden="1" customWidth="1"/>
    <col min="32" max="32" width="2.42578125" style="3" hidden="1" customWidth="1"/>
    <col min="33" max="33" width="3.5703125" style="26" hidden="1" customWidth="1"/>
    <col min="34" max="35" width="10.85546875" style="3" hidden="1" customWidth="1"/>
    <col min="36" max="36" width="3" style="3" customWidth="1"/>
    <col min="37" max="43" width="3" style="3" hidden="1" customWidth="1"/>
    <col min="44" max="44" width="3.140625" style="3" hidden="1" customWidth="1"/>
    <col min="45" max="45" width="0" style="3" hidden="1" customWidth="1"/>
    <col min="46" max="55" width="9.140625" style="3"/>
    <col min="56" max="64" width="0" style="3" hidden="1" customWidth="1"/>
    <col min="65" max="74" width="9.140625" style="3"/>
    <col min="75" max="83" width="0" style="3" hidden="1" customWidth="1"/>
    <col min="84" max="93" width="9.140625" style="3"/>
    <col min="94" max="102" width="0" style="3" hidden="1" customWidth="1"/>
    <col min="103" max="16384" width="9.140625" style="3"/>
  </cols>
  <sheetData>
    <row r="1" spans="1:35" ht="26.25" customHeight="1" x14ac:dyDescent="0.2">
      <c r="A1" s="381"/>
      <c r="B1" s="381"/>
      <c r="C1" s="381"/>
      <c r="D1" s="381"/>
      <c r="E1" s="381"/>
      <c r="F1" s="381"/>
      <c r="G1" s="381"/>
      <c r="H1" s="381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</row>
    <row r="2" spans="1:35" s="30" customFormat="1" ht="15.75" hidden="1" x14ac:dyDescent="0.25">
      <c r="A2" s="383" t="str">
        <f>+Anagrafica!A1</f>
        <v xml:space="preserve">CALCOLO DELL'OFFERTA ECONOMICAMENTE PIU' VANTAGGIOSA 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296"/>
      <c r="AE2" s="296"/>
      <c r="AF2" s="296"/>
      <c r="AG2" s="296"/>
      <c r="AH2" s="296"/>
      <c r="AI2" s="296"/>
    </row>
    <row r="3" spans="1:35" s="31" customFormat="1" ht="13.5" hidden="1" x14ac:dyDescent="0.25">
      <c r="A3" s="190"/>
      <c r="B3" s="190"/>
      <c r="C3" s="191"/>
      <c r="D3" s="190"/>
      <c r="E3" s="190"/>
      <c r="F3" s="190"/>
      <c r="G3" s="190"/>
      <c r="H3" s="190"/>
      <c r="I3" s="190"/>
      <c r="J3" s="190"/>
      <c r="K3" s="190"/>
      <c r="L3" s="190"/>
      <c r="M3" s="190"/>
      <c r="N3" s="190"/>
      <c r="O3" s="190"/>
      <c r="P3" s="190"/>
      <c r="Q3" s="297"/>
      <c r="R3" s="297"/>
      <c r="S3" s="297"/>
      <c r="T3" s="297"/>
      <c r="U3" s="297"/>
      <c r="V3" s="190"/>
      <c r="W3" s="190"/>
      <c r="X3" s="190"/>
      <c r="Y3" s="190"/>
      <c r="Z3" s="190"/>
      <c r="AA3" s="190"/>
      <c r="AB3" s="190"/>
      <c r="AC3" s="190"/>
      <c r="AD3" s="128"/>
      <c r="AE3" s="128"/>
      <c r="AF3" s="128"/>
      <c r="AG3" s="128"/>
      <c r="AH3" s="128"/>
      <c r="AI3" s="128"/>
    </row>
    <row r="4" spans="1:35" s="9" customFormat="1" ht="6" hidden="1" customHeight="1" x14ac:dyDescent="0.3">
      <c r="A4" s="154"/>
      <c r="B4" s="154"/>
      <c r="C4" s="155"/>
      <c r="D4" s="192"/>
      <c r="E4" s="154"/>
      <c r="F4" s="154"/>
      <c r="G4" s="154"/>
      <c r="H4" s="154"/>
      <c r="I4" s="154"/>
      <c r="J4" s="154"/>
      <c r="K4" s="154"/>
      <c r="L4" s="154"/>
      <c r="M4" s="154"/>
      <c r="N4" s="154"/>
      <c r="O4" s="154"/>
      <c r="P4" s="154"/>
      <c r="Q4" s="298"/>
      <c r="R4" s="298"/>
      <c r="S4" s="298"/>
      <c r="T4" s="298"/>
      <c r="U4" s="298"/>
      <c r="V4" s="299"/>
      <c r="W4" s="299"/>
      <c r="X4" s="299"/>
      <c r="Y4" s="299"/>
      <c r="Z4" s="299"/>
      <c r="AA4" s="299"/>
      <c r="AB4" s="154"/>
      <c r="AC4" s="154"/>
      <c r="AD4" s="129"/>
      <c r="AE4" s="129"/>
      <c r="AF4" s="129"/>
      <c r="AG4" s="129"/>
      <c r="AH4" s="129"/>
      <c r="AI4" s="129"/>
    </row>
    <row r="5" spans="1:35" s="9" customFormat="1" ht="39.75" hidden="1" customHeight="1" x14ac:dyDescent="0.3">
      <c r="A5" s="384" t="str">
        <f>IF(Anagrafica!A3&lt;&gt;"",Anagrafica!A3,"")</f>
        <v>CDC ___/______/______ ANNO_______ (agg. P se plurien.) 
TITOLO DEL CDC______________________________</v>
      </c>
      <c r="B5" s="384"/>
      <c r="C5" s="384"/>
      <c r="D5" s="384"/>
      <c r="E5" s="384"/>
      <c r="F5" s="384"/>
      <c r="G5" s="384"/>
      <c r="H5" s="384"/>
      <c r="I5" s="384"/>
      <c r="J5" s="384"/>
      <c r="K5" s="384"/>
      <c r="L5" s="384"/>
      <c r="M5" s="384"/>
      <c r="N5" s="384"/>
      <c r="O5" s="384"/>
      <c r="P5" s="384"/>
      <c r="Q5" s="384"/>
      <c r="R5" s="384"/>
      <c r="S5" s="384"/>
      <c r="T5" s="384"/>
      <c r="U5" s="384"/>
      <c r="V5" s="384"/>
      <c r="W5" s="384"/>
      <c r="X5" s="384"/>
      <c r="Y5" s="384"/>
      <c r="Z5" s="384"/>
      <c r="AA5" s="384"/>
      <c r="AB5" s="384"/>
      <c r="AC5" s="384"/>
      <c r="AD5" s="130"/>
      <c r="AE5" s="130"/>
      <c r="AF5" s="130"/>
      <c r="AG5" s="130"/>
      <c r="AH5" s="130"/>
      <c r="AI5" s="130"/>
    </row>
    <row r="6" spans="1:35" s="9" customFormat="1" ht="20.45" hidden="1" customHeight="1" x14ac:dyDescent="0.3">
      <c r="A6" s="394" t="s">
        <v>51</v>
      </c>
      <c r="B6" s="394"/>
      <c r="C6" s="394"/>
      <c r="D6" s="394"/>
      <c r="E6" s="394"/>
      <c r="F6" s="394"/>
      <c r="G6" s="394"/>
      <c r="H6" s="394"/>
      <c r="I6" s="394"/>
      <c r="J6" s="394"/>
      <c r="K6" s="396">
        <f>+Anagrafica!B5</f>
        <v>0</v>
      </c>
      <c r="L6" s="396"/>
      <c r="M6" s="396"/>
      <c r="N6" s="396"/>
      <c r="O6" s="396"/>
      <c r="P6" s="396"/>
      <c r="Q6" s="396"/>
      <c r="R6" s="396"/>
      <c r="S6" s="396"/>
      <c r="T6" s="396"/>
      <c r="U6" s="396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</row>
    <row r="7" spans="1:35" s="9" customFormat="1" ht="20.25" hidden="1" x14ac:dyDescent="0.3">
      <c r="C7" s="10"/>
      <c r="D7" s="11"/>
      <c r="Q7" s="300"/>
      <c r="R7" s="300"/>
      <c r="S7" s="300"/>
      <c r="T7" s="300"/>
      <c r="U7" s="300"/>
      <c r="V7" s="116"/>
      <c r="W7" s="116"/>
      <c r="X7" s="116"/>
      <c r="Y7" s="116"/>
      <c r="Z7" s="116"/>
      <c r="AA7" s="116"/>
    </row>
    <row r="8" spans="1:35" s="1" customFormat="1" ht="24" customHeight="1" x14ac:dyDescent="0.25">
      <c r="A8" s="382" t="str">
        <f>"Criterio: "&amp; Anagrafica!A10&amp;" - "&amp;Anagrafica!B10</f>
        <v>Criterio: CRIT1 - Criterio tecnico 1</v>
      </c>
      <c r="B8" s="382"/>
      <c r="C8" s="382"/>
      <c r="D8" s="382"/>
      <c r="E8" s="382"/>
      <c r="F8" s="382"/>
      <c r="G8" s="382"/>
      <c r="H8" s="382"/>
      <c r="I8" s="382"/>
      <c r="J8" s="382"/>
      <c r="K8" s="382"/>
      <c r="L8" s="382"/>
      <c r="M8" s="382"/>
      <c r="N8" s="382"/>
      <c r="O8" s="382"/>
      <c r="P8" s="382"/>
      <c r="Q8" s="382"/>
      <c r="R8" s="382"/>
      <c r="S8" s="382"/>
      <c r="T8" s="382"/>
      <c r="X8" s="301"/>
      <c r="Y8" s="301"/>
      <c r="Z8" s="301"/>
      <c r="AA8" s="301"/>
      <c r="AD8" s="64"/>
      <c r="AE8" s="64"/>
      <c r="AF8" s="64"/>
      <c r="AG8" s="64"/>
    </row>
    <row r="9" spans="1:35" s="1" customFormat="1" ht="24" customHeight="1" x14ac:dyDescent="0.3">
      <c r="A9" s="328" t="s">
        <v>3</v>
      </c>
      <c r="B9" s="329">
        <f>IF(+Anagrafica!C10&lt;&gt;"",Anagrafica!C10,"")</f>
        <v>45</v>
      </c>
      <c r="C9" s="330" t="s">
        <v>88</v>
      </c>
      <c r="D9" s="331"/>
      <c r="E9" s="331"/>
      <c r="F9" s="331"/>
      <c r="G9" s="331"/>
      <c r="H9" s="331"/>
      <c r="I9" s="331"/>
      <c r="J9" s="331"/>
      <c r="K9" s="331"/>
      <c r="L9" s="331"/>
      <c r="M9" s="331"/>
      <c r="N9" s="331"/>
      <c r="O9" s="331"/>
      <c r="P9" s="331"/>
      <c r="Q9" s="331"/>
      <c r="R9" s="331"/>
      <c r="S9" s="331"/>
      <c r="T9" s="331"/>
      <c r="U9" s="64"/>
      <c r="V9" s="64"/>
      <c r="W9" s="64"/>
      <c r="X9" s="64"/>
      <c r="Y9" s="64"/>
      <c r="Z9" s="64"/>
      <c r="AA9" s="64"/>
      <c r="AB9" s="64"/>
      <c r="AC9" s="64"/>
      <c r="AD9" s="64"/>
      <c r="AE9" s="64"/>
      <c r="AF9" s="64"/>
      <c r="AG9" s="64"/>
      <c r="AH9" s="65"/>
      <c r="AI9" s="67"/>
    </row>
    <row r="10" spans="1:35" ht="15.75" x14ac:dyDescent="0.25">
      <c r="A10" s="3" t="s">
        <v>40</v>
      </c>
      <c r="B10" s="132">
        <f>+COUNTA(Anagrafica!B99:C113)</f>
        <v>4</v>
      </c>
      <c r="D10" s="3" t="s">
        <v>47</v>
      </c>
      <c r="E10" s="132">
        <f>+COUNTA(Anagrafica!B89:C93)</f>
        <v>3</v>
      </c>
      <c r="K10" s="133"/>
    </row>
    <row r="11" spans="1:35" ht="29.25" customHeight="1" x14ac:dyDescent="0.2">
      <c r="A11" s="385" t="s">
        <v>17</v>
      </c>
      <c r="B11" s="385"/>
      <c r="C11" s="385"/>
      <c r="D11" s="385"/>
      <c r="E11" s="385"/>
      <c r="F11" s="385"/>
      <c r="G11" s="385"/>
      <c r="H11" s="385"/>
      <c r="I11" s="385"/>
      <c r="J11" s="385"/>
      <c r="K11" s="386"/>
      <c r="L11" s="385"/>
      <c r="M11" s="385"/>
      <c r="N11" s="385"/>
      <c r="O11" s="385"/>
      <c r="P11" s="385"/>
      <c r="Q11" s="385"/>
      <c r="R11" s="385"/>
      <c r="S11" s="385"/>
      <c r="T11" s="385" t="s">
        <v>25</v>
      </c>
      <c r="U11" s="385"/>
      <c r="V11" s="385"/>
      <c r="W11" s="385"/>
      <c r="X11" s="385" t="s">
        <v>48</v>
      </c>
      <c r="Y11" s="385"/>
      <c r="Z11" s="385"/>
      <c r="AA11" s="385"/>
      <c r="AB11" s="21" t="s">
        <v>87</v>
      </c>
      <c r="AF11" s="26"/>
    </row>
    <row r="12" spans="1:35" ht="16.5" x14ac:dyDescent="0.3">
      <c r="A12" s="200" t="str">
        <f>IF($B$9&lt;&gt;"",IF(Anagrafica!A99&lt;&gt;"",Anagrafica!A99,""),"")</f>
        <v>A</v>
      </c>
      <c r="B12" s="391" t="str">
        <f>IF(A12&lt;&gt;"",IF(Anagrafica!B99&lt;&gt;"",Anagrafica!B99,""),"")</f>
        <v>Ditta A</v>
      </c>
      <c r="C12" s="391"/>
      <c r="D12" s="391"/>
      <c r="E12" s="391"/>
      <c r="F12" s="391"/>
      <c r="G12" s="391"/>
      <c r="H12" s="391"/>
      <c r="I12" s="391"/>
      <c r="J12" s="391"/>
      <c r="K12" s="392"/>
      <c r="L12" s="391"/>
      <c r="M12" s="391"/>
      <c r="N12" s="391"/>
      <c r="O12" s="391"/>
      <c r="P12" s="391"/>
      <c r="Q12" s="391"/>
      <c r="R12" s="391"/>
      <c r="S12" s="391"/>
      <c r="T12" s="393">
        <f>ROUND((AI31+AI50+AI69+AI88+AI107)/E$10,3)</f>
        <v>0</v>
      </c>
      <c r="U12" s="393"/>
      <c r="V12" s="393"/>
      <c r="W12" s="393"/>
      <c r="X12" s="393" t="e">
        <f>ROUND(+T12/MAX(T$12:W$26),3)</f>
        <v>#DIV/0!</v>
      </c>
      <c r="Y12" s="393"/>
      <c r="Z12" s="393"/>
      <c r="AA12" s="393"/>
      <c r="AB12" s="302" t="e">
        <f t="shared" ref="AB12:AB26" si="0">ROUND(X12*B$9,3)</f>
        <v>#DIV/0!</v>
      </c>
      <c r="AF12" s="26"/>
    </row>
    <row r="13" spans="1:35" ht="16.5" x14ac:dyDescent="0.3">
      <c r="A13" s="200" t="str">
        <f>IF($B$9&lt;&gt;"",IF(Anagrafica!A100&lt;&gt;"",Anagrafica!A100,""),"")</f>
        <v>B</v>
      </c>
      <c r="B13" s="391" t="str">
        <f>IF(A13&lt;&gt;"",IF(Anagrafica!B100&lt;&gt;"",Anagrafica!B100,""),"")</f>
        <v>Ditta B</v>
      </c>
      <c r="C13" s="391"/>
      <c r="D13" s="391"/>
      <c r="E13" s="391"/>
      <c r="F13" s="391"/>
      <c r="G13" s="391"/>
      <c r="H13" s="391"/>
      <c r="I13" s="391"/>
      <c r="J13" s="391"/>
      <c r="K13" s="392"/>
      <c r="L13" s="391"/>
      <c r="M13" s="391"/>
      <c r="N13" s="391"/>
      <c r="O13" s="391"/>
      <c r="P13" s="391"/>
      <c r="Q13" s="391"/>
      <c r="R13" s="391"/>
      <c r="S13" s="391"/>
      <c r="T13" s="393">
        <f t="shared" ref="T13:T26" si="1">ROUND((AI32+AI51+AI70+AI89+AI108)/E$10,3)</f>
        <v>0</v>
      </c>
      <c r="U13" s="393"/>
      <c r="V13" s="393"/>
      <c r="W13" s="393"/>
      <c r="X13" s="393" t="e">
        <f t="shared" ref="X13:X26" si="2">ROUND(+T13/MAX(T$12:W$26),3)</f>
        <v>#DIV/0!</v>
      </c>
      <c r="Y13" s="393"/>
      <c r="Z13" s="393"/>
      <c r="AA13" s="393"/>
      <c r="AB13" s="302" t="e">
        <f t="shared" si="0"/>
        <v>#DIV/0!</v>
      </c>
      <c r="AF13" s="26"/>
    </row>
    <row r="14" spans="1:35" ht="16.5" x14ac:dyDescent="0.3">
      <c r="A14" s="200" t="str">
        <f>IF($B$9&lt;&gt;"",IF(Anagrafica!A101&lt;&gt;"",Anagrafica!A101,""),"")</f>
        <v>C</v>
      </c>
      <c r="B14" s="391" t="str">
        <f>IF(A14&lt;&gt;"",IF(Anagrafica!B101&lt;&gt;"",Anagrafica!B101,""),"")</f>
        <v>Ditta C</v>
      </c>
      <c r="C14" s="391"/>
      <c r="D14" s="391"/>
      <c r="E14" s="391"/>
      <c r="F14" s="391"/>
      <c r="G14" s="391"/>
      <c r="H14" s="391"/>
      <c r="I14" s="391"/>
      <c r="J14" s="391"/>
      <c r="K14" s="392"/>
      <c r="L14" s="391"/>
      <c r="M14" s="391"/>
      <c r="N14" s="391"/>
      <c r="O14" s="391"/>
      <c r="P14" s="391"/>
      <c r="Q14" s="391"/>
      <c r="R14" s="391"/>
      <c r="S14" s="391"/>
      <c r="T14" s="393">
        <f t="shared" si="1"/>
        <v>0</v>
      </c>
      <c r="U14" s="393"/>
      <c r="V14" s="393"/>
      <c r="W14" s="393"/>
      <c r="X14" s="393" t="e">
        <f t="shared" si="2"/>
        <v>#DIV/0!</v>
      </c>
      <c r="Y14" s="393"/>
      <c r="Z14" s="393"/>
      <c r="AA14" s="393"/>
      <c r="AB14" s="302" t="e">
        <f t="shared" si="0"/>
        <v>#DIV/0!</v>
      </c>
      <c r="AF14" s="26"/>
    </row>
    <row r="15" spans="1:35" ht="16.5" x14ac:dyDescent="0.3">
      <c r="A15" s="200" t="str">
        <f>IF($B$9&lt;&gt;"",IF(Anagrafica!A102&lt;&gt;"",Anagrafica!A102,""),"")</f>
        <v>D</v>
      </c>
      <c r="B15" s="391" t="str">
        <f>IF(A15&lt;&gt;"",IF(Anagrafica!B102&lt;&gt;"",Anagrafica!B102,""),"")</f>
        <v>Ditta D</v>
      </c>
      <c r="C15" s="391"/>
      <c r="D15" s="391"/>
      <c r="E15" s="391"/>
      <c r="F15" s="391"/>
      <c r="G15" s="391"/>
      <c r="H15" s="391"/>
      <c r="I15" s="391"/>
      <c r="J15" s="391"/>
      <c r="K15" s="392"/>
      <c r="L15" s="391"/>
      <c r="M15" s="391"/>
      <c r="N15" s="391"/>
      <c r="O15" s="391"/>
      <c r="P15" s="391"/>
      <c r="Q15" s="391"/>
      <c r="R15" s="391"/>
      <c r="S15" s="391"/>
      <c r="T15" s="393">
        <f t="shared" si="1"/>
        <v>0</v>
      </c>
      <c r="U15" s="393"/>
      <c r="V15" s="393"/>
      <c r="W15" s="393"/>
      <c r="X15" s="393" t="e">
        <f t="shared" si="2"/>
        <v>#DIV/0!</v>
      </c>
      <c r="Y15" s="393"/>
      <c r="Z15" s="393"/>
      <c r="AA15" s="393"/>
      <c r="AB15" s="302" t="e">
        <f t="shared" si="0"/>
        <v>#DIV/0!</v>
      </c>
      <c r="AF15" s="26"/>
    </row>
    <row r="16" spans="1:35" ht="16.5" hidden="1" x14ac:dyDescent="0.3">
      <c r="A16" s="303" t="str">
        <f>IF($B$9&lt;&gt;"",IF(Anagrafica!A103&lt;&gt;"",Anagrafica!A103,""),"")</f>
        <v/>
      </c>
      <c r="B16" s="397" t="str">
        <f>IF(A16&lt;&gt;"",IF(Anagrafica!B103&lt;&gt;"",Anagrafica!B103,""),"")</f>
        <v/>
      </c>
      <c r="C16" s="397"/>
      <c r="D16" s="397"/>
      <c r="E16" s="397"/>
      <c r="F16" s="397"/>
      <c r="G16" s="397"/>
      <c r="H16" s="397"/>
      <c r="I16" s="397"/>
      <c r="J16" s="397"/>
      <c r="K16" s="398"/>
      <c r="L16" s="397"/>
      <c r="M16" s="397"/>
      <c r="N16" s="397"/>
      <c r="O16" s="397"/>
      <c r="P16" s="397"/>
      <c r="Q16" s="397"/>
      <c r="R16" s="397"/>
      <c r="S16" s="399"/>
      <c r="T16" s="387">
        <f t="shared" si="1"/>
        <v>0</v>
      </c>
      <c r="U16" s="388"/>
      <c r="V16" s="388"/>
      <c r="W16" s="388"/>
      <c r="X16" s="387" t="e">
        <f t="shared" si="2"/>
        <v>#DIV/0!</v>
      </c>
      <c r="Y16" s="388"/>
      <c r="Z16" s="388"/>
      <c r="AA16" s="389"/>
      <c r="AB16" s="304" t="e">
        <f t="shared" si="0"/>
        <v>#DIV/0!</v>
      </c>
      <c r="AF16" s="26"/>
    </row>
    <row r="17" spans="1:35" ht="16.5" hidden="1" x14ac:dyDescent="0.3">
      <c r="A17" s="62" t="str">
        <f>IF($B$9&lt;&gt;"",IF(Anagrafica!A104&lt;&gt;"",Anagrafica!A104,""),"")</f>
        <v/>
      </c>
      <c r="B17" s="374" t="str">
        <f>IF(A17&lt;&gt;"",IF(Anagrafica!B104&lt;&gt;"",Anagrafica!B104,""),"")</f>
        <v/>
      </c>
      <c r="C17" s="374"/>
      <c r="D17" s="374"/>
      <c r="E17" s="374"/>
      <c r="F17" s="374"/>
      <c r="G17" s="374"/>
      <c r="H17" s="374"/>
      <c r="I17" s="374"/>
      <c r="J17" s="374"/>
      <c r="K17" s="375"/>
      <c r="L17" s="374"/>
      <c r="M17" s="374"/>
      <c r="N17" s="374"/>
      <c r="O17" s="374"/>
      <c r="P17" s="374"/>
      <c r="Q17" s="374"/>
      <c r="R17" s="374"/>
      <c r="S17" s="376"/>
      <c r="T17" s="372">
        <f t="shared" si="1"/>
        <v>0</v>
      </c>
      <c r="U17" s="373"/>
      <c r="V17" s="373"/>
      <c r="W17" s="373"/>
      <c r="X17" s="372" t="e">
        <f t="shared" si="2"/>
        <v>#DIV/0!</v>
      </c>
      <c r="Y17" s="373"/>
      <c r="Z17" s="373"/>
      <c r="AA17" s="390"/>
      <c r="AB17" s="134" t="e">
        <f t="shared" si="0"/>
        <v>#DIV/0!</v>
      </c>
      <c r="AF17" s="26"/>
    </row>
    <row r="18" spans="1:35" ht="16.5" hidden="1" x14ac:dyDescent="0.3">
      <c r="A18" s="62" t="str">
        <f>IF($B$9&lt;&gt;"",IF(Anagrafica!A105&lt;&gt;"",Anagrafica!A105,""),"")</f>
        <v/>
      </c>
      <c r="B18" s="374" t="str">
        <f>IF(A18&lt;&gt;"",IF(Anagrafica!B105&lt;&gt;"",Anagrafica!B105,""),"")</f>
        <v/>
      </c>
      <c r="C18" s="374"/>
      <c r="D18" s="374"/>
      <c r="E18" s="374"/>
      <c r="F18" s="374"/>
      <c r="G18" s="374"/>
      <c r="H18" s="374"/>
      <c r="I18" s="374"/>
      <c r="J18" s="374"/>
      <c r="K18" s="375"/>
      <c r="L18" s="374"/>
      <c r="M18" s="374"/>
      <c r="N18" s="374"/>
      <c r="O18" s="374"/>
      <c r="P18" s="374"/>
      <c r="Q18" s="374"/>
      <c r="R18" s="374"/>
      <c r="S18" s="376"/>
      <c r="T18" s="372">
        <f t="shared" si="1"/>
        <v>0</v>
      </c>
      <c r="U18" s="373"/>
      <c r="V18" s="373"/>
      <c r="W18" s="373"/>
      <c r="X18" s="372" t="e">
        <f t="shared" si="2"/>
        <v>#DIV/0!</v>
      </c>
      <c r="Y18" s="373"/>
      <c r="Z18" s="373"/>
      <c r="AA18" s="390"/>
      <c r="AB18" s="134" t="e">
        <f t="shared" si="0"/>
        <v>#DIV/0!</v>
      </c>
      <c r="AF18" s="26"/>
    </row>
    <row r="19" spans="1:35" ht="16.5" hidden="1" x14ac:dyDescent="0.3">
      <c r="A19" s="62" t="str">
        <f>IF($B$9&lt;&gt;"",IF(Anagrafica!A106&lt;&gt;"",Anagrafica!A106,""),"")</f>
        <v/>
      </c>
      <c r="B19" s="374" t="str">
        <f>IF(A19&lt;&gt;"",IF(Anagrafica!B106&lt;&gt;"",Anagrafica!B106,""),"")</f>
        <v/>
      </c>
      <c r="C19" s="374"/>
      <c r="D19" s="374"/>
      <c r="E19" s="374"/>
      <c r="F19" s="374"/>
      <c r="G19" s="374"/>
      <c r="H19" s="374"/>
      <c r="I19" s="374"/>
      <c r="J19" s="374"/>
      <c r="K19" s="375"/>
      <c r="L19" s="374"/>
      <c r="M19" s="374"/>
      <c r="N19" s="374"/>
      <c r="O19" s="374"/>
      <c r="P19" s="374"/>
      <c r="Q19" s="374"/>
      <c r="R19" s="374"/>
      <c r="S19" s="376"/>
      <c r="T19" s="372">
        <f t="shared" si="1"/>
        <v>0</v>
      </c>
      <c r="U19" s="373"/>
      <c r="V19" s="373"/>
      <c r="W19" s="373"/>
      <c r="X19" s="372" t="e">
        <f t="shared" si="2"/>
        <v>#DIV/0!</v>
      </c>
      <c r="Y19" s="373"/>
      <c r="Z19" s="373"/>
      <c r="AA19" s="390"/>
      <c r="AB19" s="134" t="e">
        <f t="shared" si="0"/>
        <v>#DIV/0!</v>
      </c>
      <c r="AF19" s="26"/>
    </row>
    <row r="20" spans="1:35" ht="16.5" hidden="1" x14ac:dyDescent="0.3">
      <c r="A20" s="62" t="str">
        <f>IF($B$9&lt;&gt;"",IF(Anagrafica!A107&lt;&gt;"",Anagrafica!A107,""),"")</f>
        <v/>
      </c>
      <c r="B20" s="374" t="str">
        <f>IF(A20&lt;&gt;"",IF(Anagrafica!B107&lt;&gt;"",Anagrafica!B107,""),"")</f>
        <v/>
      </c>
      <c r="C20" s="374"/>
      <c r="D20" s="374"/>
      <c r="E20" s="374"/>
      <c r="F20" s="374"/>
      <c r="G20" s="374"/>
      <c r="H20" s="374"/>
      <c r="I20" s="374"/>
      <c r="J20" s="374"/>
      <c r="K20" s="375"/>
      <c r="L20" s="374"/>
      <c r="M20" s="374"/>
      <c r="N20" s="374"/>
      <c r="O20" s="374"/>
      <c r="P20" s="374"/>
      <c r="Q20" s="374"/>
      <c r="R20" s="374"/>
      <c r="S20" s="376"/>
      <c r="T20" s="372">
        <f t="shared" si="1"/>
        <v>0</v>
      </c>
      <c r="U20" s="373"/>
      <c r="V20" s="373"/>
      <c r="W20" s="373"/>
      <c r="X20" s="372" t="e">
        <f t="shared" si="2"/>
        <v>#DIV/0!</v>
      </c>
      <c r="Y20" s="373"/>
      <c r="Z20" s="373"/>
      <c r="AA20" s="390"/>
      <c r="AB20" s="134" t="e">
        <f t="shared" si="0"/>
        <v>#DIV/0!</v>
      </c>
      <c r="AF20" s="26"/>
    </row>
    <row r="21" spans="1:35" ht="16.5" hidden="1" x14ac:dyDescent="0.3">
      <c r="A21" s="62" t="str">
        <f>IF($B$9&lt;&gt;"",IF(Anagrafica!A108&lt;&gt;"",Anagrafica!A108,""),"")</f>
        <v/>
      </c>
      <c r="B21" s="374" t="str">
        <f>IF(A21&lt;&gt;"",IF(Anagrafica!B108&lt;&gt;"",Anagrafica!B108,""),"")</f>
        <v/>
      </c>
      <c r="C21" s="374"/>
      <c r="D21" s="374"/>
      <c r="E21" s="374"/>
      <c r="F21" s="374"/>
      <c r="G21" s="374"/>
      <c r="H21" s="374"/>
      <c r="I21" s="374"/>
      <c r="J21" s="374"/>
      <c r="K21" s="375"/>
      <c r="L21" s="374"/>
      <c r="M21" s="374"/>
      <c r="N21" s="374"/>
      <c r="O21" s="374"/>
      <c r="P21" s="374"/>
      <c r="Q21" s="374"/>
      <c r="R21" s="374"/>
      <c r="S21" s="376"/>
      <c r="T21" s="372">
        <f t="shared" si="1"/>
        <v>0</v>
      </c>
      <c r="U21" s="373"/>
      <c r="V21" s="373"/>
      <c r="W21" s="373"/>
      <c r="X21" s="372" t="e">
        <f t="shared" si="2"/>
        <v>#DIV/0!</v>
      </c>
      <c r="Y21" s="373"/>
      <c r="Z21" s="373"/>
      <c r="AA21" s="390"/>
      <c r="AB21" s="134" t="e">
        <f t="shared" si="0"/>
        <v>#DIV/0!</v>
      </c>
      <c r="AF21" s="26"/>
    </row>
    <row r="22" spans="1:35" ht="14.45" hidden="1" customHeight="1" x14ac:dyDescent="0.3">
      <c r="A22" s="62" t="str">
        <f>IF($B$9&lt;&gt;"",IF(Anagrafica!A109&lt;&gt;"",Anagrafica!A109,""),"")</f>
        <v/>
      </c>
      <c r="B22" s="374" t="str">
        <f>IF(A22&lt;&gt;"",IF(Anagrafica!B109&lt;&gt;"",Anagrafica!B109,""),"")</f>
        <v/>
      </c>
      <c r="C22" s="374"/>
      <c r="D22" s="374"/>
      <c r="E22" s="374"/>
      <c r="F22" s="374"/>
      <c r="G22" s="374"/>
      <c r="H22" s="374"/>
      <c r="I22" s="374"/>
      <c r="J22" s="374"/>
      <c r="K22" s="375"/>
      <c r="L22" s="374"/>
      <c r="M22" s="374"/>
      <c r="N22" s="374"/>
      <c r="O22" s="374"/>
      <c r="P22" s="374"/>
      <c r="Q22" s="374"/>
      <c r="R22" s="374"/>
      <c r="S22" s="376"/>
      <c r="T22" s="372">
        <f t="shared" si="1"/>
        <v>0</v>
      </c>
      <c r="U22" s="373"/>
      <c r="V22" s="373"/>
      <c r="W22" s="373"/>
      <c r="X22" s="372" t="e">
        <f t="shared" si="2"/>
        <v>#DIV/0!</v>
      </c>
      <c r="Y22" s="373"/>
      <c r="Z22" s="373"/>
      <c r="AA22" s="390"/>
      <c r="AB22" s="134" t="e">
        <f t="shared" si="0"/>
        <v>#DIV/0!</v>
      </c>
      <c r="AF22" s="26"/>
    </row>
    <row r="23" spans="1:35" ht="14.45" hidden="1" customHeight="1" x14ac:dyDescent="0.3">
      <c r="A23" s="62" t="str">
        <f>IF($B$9&lt;&gt;"",IF(Anagrafica!A110&lt;&gt;"",Anagrafica!A110,""),"")</f>
        <v/>
      </c>
      <c r="B23" s="374" t="str">
        <f>IF(A23&lt;&gt;"",IF(Anagrafica!B110&lt;&gt;"",Anagrafica!B110,""),"")</f>
        <v/>
      </c>
      <c r="C23" s="374"/>
      <c r="D23" s="374"/>
      <c r="E23" s="374"/>
      <c r="F23" s="374"/>
      <c r="G23" s="374"/>
      <c r="H23" s="374"/>
      <c r="I23" s="374"/>
      <c r="J23" s="374"/>
      <c r="K23" s="375"/>
      <c r="L23" s="374"/>
      <c r="M23" s="374"/>
      <c r="N23" s="374"/>
      <c r="O23" s="374"/>
      <c r="P23" s="374"/>
      <c r="Q23" s="374"/>
      <c r="R23" s="374"/>
      <c r="S23" s="376"/>
      <c r="T23" s="372">
        <f t="shared" si="1"/>
        <v>0</v>
      </c>
      <c r="U23" s="373"/>
      <c r="V23" s="373"/>
      <c r="W23" s="373"/>
      <c r="X23" s="372" t="e">
        <f t="shared" si="2"/>
        <v>#DIV/0!</v>
      </c>
      <c r="Y23" s="373"/>
      <c r="Z23" s="373"/>
      <c r="AA23" s="390"/>
      <c r="AB23" s="134" t="e">
        <f t="shared" si="0"/>
        <v>#DIV/0!</v>
      </c>
      <c r="AF23" s="26"/>
    </row>
    <row r="24" spans="1:35" ht="14.45" hidden="1" customHeight="1" x14ac:dyDescent="0.3">
      <c r="A24" s="62" t="str">
        <f>IF($B$9&lt;&gt;"",IF(Anagrafica!A111&lt;&gt;"",Anagrafica!A111,""),"")</f>
        <v/>
      </c>
      <c r="B24" s="374" t="str">
        <f>IF(A24&lt;&gt;"",IF(Anagrafica!B111&lt;&gt;"",Anagrafica!B111,""),"")</f>
        <v/>
      </c>
      <c r="C24" s="374"/>
      <c r="D24" s="374"/>
      <c r="E24" s="374"/>
      <c r="F24" s="374"/>
      <c r="G24" s="374"/>
      <c r="H24" s="374"/>
      <c r="I24" s="374"/>
      <c r="J24" s="374"/>
      <c r="K24" s="375"/>
      <c r="L24" s="374"/>
      <c r="M24" s="374"/>
      <c r="N24" s="374"/>
      <c r="O24" s="374"/>
      <c r="P24" s="374"/>
      <c r="Q24" s="374"/>
      <c r="R24" s="374"/>
      <c r="S24" s="376"/>
      <c r="T24" s="372">
        <f t="shared" si="1"/>
        <v>0</v>
      </c>
      <c r="U24" s="373"/>
      <c r="V24" s="373"/>
      <c r="W24" s="373"/>
      <c r="X24" s="372" t="e">
        <f t="shared" si="2"/>
        <v>#DIV/0!</v>
      </c>
      <c r="Y24" s="373"/>
      <c r="Z24" s="373"/>
      <c r="AA24" s="390"/>
      <c r="AB24" s="134" t="e">
        <f t="shared" si="0"/>
        <v>#DIV/0!</v>
      </c>
      <c r="AF24" s="26"/>
    </row>
    <row r="25" spans="1:35" ht="14.45" hidden="1" customHeight="1" x14ac:dyDescent="0.3">
      <c r="A25" s="62" t="str">
        <f>IF($B$9&lt;&gt;"",IF(Anagrafica!A112&lt;&gt;"",Anagrafica!A112,""),"")</f>
        <v/>
      </c>
      <c r="B25" s="374" t="str">
        <f>IF(A25&lt;&gt;"",IF(Anagrafica!B112&lt;&gt;"",Anagrafica!B112,""),"")</f>
        <v/>
      </c>
      <c r="C25" s="374"/>
      <c r="D25" s="374"/>
      <c r="E25" s="374"/>
      <c r="F25" s="374"/>
      <c r="G25" s="374"/>
      <c r="H25" s="374"/>
      <c r="I25" s="374"/>
      <c r="J25" s="374"/>
      <c r="K25" s="375"/>
      <c r="L25" s="374"/>
      <c r="M25" s="374"/>
      <c r="N25" s="374"/>
      <c r="O25" s="374"/>
      <c r="P25" s="374"/>
      <c r="Q25" s="374"/>
      <c r="R25" s="374"/>
      <c r="S25" s="376"/>
      <c r="T25" s="372">
        <f t="shared" si="1"/>
        <v>0</v>
      </c>
      <c r="U25" s="373"/>
      <c r="V25" s="373"/>
      <c r="W25" s="373"/>
      <c r="X25" s="372" t="e">
        <f t="shared" si="2"/>
        <v>#DIV/0!</v>
      </c>
      <c r="Y25" s="373"/>
      <c r="Z25" s="373"/>
      <c r="AA25" s="390"/>
      <c r="AB25" s="134" t="e">
        <f t="shared" si="0"/>
        <v>#DIV/0!</v>
      </c>
      <c r="AF25" s="26"/>
    </row>
    <row r="26" spans="1:35" ht="14.45" hidden="1" customHeight="1" x14ac:dyDescent="0.3">
      <c r="A26" s="63" t="str">
        <f>IF($B$9&lt;&gt;"",IF(Anagrafica!A113&lt;&gt;"",Anagrafica!A113,""),"")</f>
        <v/>
      </c>
      <c r="B26" s="379" t="str">
        <f>IF(A26&lt;&gt;"",IF(Anagrafica!B113&lt;&gt;"",Anagrafica!B113,""),"")</f>
        <v/>
      </c>
      <c r="C26" s="379"/>
      <c r="D26" s="379"/>
      <c r="E26" s="379"/>
      <c r="F26" s="379"/>
      <c r="G26" s="379"/>
      <c r="H26" s="379"/>
      <c r="I26" s="379"/>
      <c r="J26" s="379"/>
      <c r="K26" s="379"/>
      <c r="L26" s="379"/>
      <c r="M26" s="379"/>
      <c r="N26" s="379"/>
      <c r="O26" s="379"/>
      <c r="P26" s="379"/>
      <c r="Q26" s="379"/>
      <c r="R26" s="379"/>
      <c r="S26" s="380"/>
      <c r="T26" s="372">
        <f t="shared" si="1"/>
        <v>0</v>
      </c>
      <c r="U26" s="373"/>
      <c r="V26" s="373"/>
      <c r="W26" s="373"/>
      <c r="X26" s="372" t="e">
        <f t="shared" si="2"/>
        <v>#DIV/0!</v>
      </c>
      <c r="Y26" s="373"/>
      <c r="Z26" s="373"/>
      <c r="AA26" s="390"/>
      <c r="AB26" s="134" t="e">
        <f t="shared" si="0"/>
        <v>#DIV/0!</v>
      </c>
      <c r="AF26" s="26"/>
    </row>
    <row r="27" spans="1:35" x14ac:dyDescent="0.2">
      <c r="A27" s="42"/>
      <c r="B27" s="42"/>
      <c r="C27" s="9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378"/>
      <c r="Q27" s="378"/>
      <c r="R27" s="378"/>
      <c r="S27" s="378"/>
      <c r="T27" s="400"/>
      <c r="U27" s="400"/>
      <c r="V27" s="400"/>
      <c r="W27" s="400"/>
      <c r="X27" s="42"/>
      <c r="Y27" s="42"/>
      <c r="Z27" s="42"/>
      <c r="AA27" s="42"/>
      <c r="AB27" s="26"/>
      <c r="AC27" s="26"/>
      <c r="AD27" s="26"/>
      <c r="AE27" s="26"/>
      <c r="AF27" s="26"/>
    </row>
    <row r="28" spans="1:35" x14ac:dyDescent="0.2">
      <c r="Q28" s="172"/>
      <c r="R28" s="172"/>
      <c r="S28" s="172"/>
      <c r="T28" s="172"/>
      <c r="U28" s="172"/>
      <c r="V28" s="172"/>
      <c r="W28" s="172"/>
      <c r="X28" s="172"/>
      <c r="Y28" s="172"/>
      <c r="Z28" s="172"/>
      <c r="AA28" s="172"/>
      <c r="AB28" s="172"/>
      <c r="AC28" s="172"/>
    </row>
    <row r="29" spans="1:35" s="20" customFormat="1" ht="16.5" x14ac:dyDescent="0.3">
      <c r="A29" s="19" t="str">
        <f>IF(Anagrafica!A89&lt;&gt;"",Anagrafica!A89&amp;" - "&amp;Anagrafica!B89,"")</f>
        <v>1 - Commissario 1</v>
      </c>
      <c r="C29" s="28"/>
      <c r="Q29" s="305"/>
      <c r="R29" s="305"/>
      <c r="S29" s="305"/>
      <c r="T29" s="305"/>
      <c r="U29" s="305"/>
      <c r="V29" s="305"/>
      <c r="W29" s="305"/>
      <c r="X29" s="305"/>
      <c r="Y29" s="305"/>
      <c r="Z29" s="305"/>
      <c r="AA29" s="305"/>
      <c r="AB29" s="305"/>
      <c r="AC29" s="305"/>
      <c r="AG29" s="28"/>
    </row>
    <row r="30" spans="1:35" s="5" customFormat="1" ht="13.5" customHeight="1" x14ac:dyDescent="0.2">
      <c r="A30" s="137" t="s">
        <v>10</v>
      </c>
      <c r="B30" s="109" t="s">
        <v>28</v>
      </c>
      <c r="C30" s="109" t="s">
        <v>56</v>
      </c>
      <c r="D30" s="109" t="s">
        <v>29</v>
      </c>
      <c r="E30" s="109" t="s">
        <v>27</v>
      </c>
      <c r="F30" s="109" t="s">
        <v>30</v>
      </c>
      <c r="G30" s="109" t="s">
        <v>31</v>
      </c>
      <c r="H30" s="109" t="s">
        <v>32</v>
      </c>
      <c r="I30" s="109" t="s">
        <v>33</v>
      </c>
      <c r="J30" s="109" t="s">
        <v>34</v>
      </c>
      <c r="K30" s="109" t="s">
        <v>39</v>
      </c>
      <c r="L30" s="138" t="s">
        <v>49</v>
      </c>
      <c r="M30" s="138" t="s">
        <v>35</v>
      </c>
      <c r="N30" s="138" t="s">
        <v>36</v>
      </c>
      <c r="O30" s="138" t="s">
        <v>37</v>
      </c>
      <c r="P30" s="138" t="s">
        <v>38</v>
      </c>
      <c r="Q30" s="139" t="s">
        <v>41</v>
      </c>
      <c r="R30" s="140" t="s">
        <v>41</v>
      </c>
      <c r="S30" s="140" t="s">
        <v>41</v>
      </c>
      <c r="T30" s="141" t="s">
        <v>42</v>
      </c>
      <c r="U30" s="141" t="s">
        <v>46</v>
      </c>
      <c r="V30" s="173"/>
      <c r="W30" s="173"/>
      <c r="X30" s="173"/>
      <c r="Y30" s="173"/>
      <c r="Z30" s="173"/>
      <c r="AA30" s="173"/>
      <c r="AB30" s="173"/>
      <c r="AC30" s="173"/>
      <c r="AE30" s="26"/>
      <c r="AG30" s="4" t="s">
        <v>10</v>
      </c>
      <c r="AI30" s="5" t="s">
        <v>0</v>
      </c>
    </row>
    <row r="31" spans="1:35" ht="13.5" x14ac:dyDescent="0.25">
      <c r="A31" s="109" t="str">
        <f>+$A$12</f>
        <v>A</v>
      </c>
      <c r="B31" s="184">
        <v>1</v>
      </c>
      <c r="C31" s="108">
        <v>0</v>
      </c>
      <c r="D31" s="108">
        <v>0</v>
      </c>
      <c r="E31" s="108">
        <v>0</v>
      </c>
      <c r="F31" s="306">
        <v>0</v>
      </c>
      <c r="G31" s="306">
        <v>0</v>
      </c>
      <c r="H31" s="306">
        <v>0</v>
      </c>
      <c r="I31" s="306">
        <v>0</v>
      </c>
      <c r="J31" s="306">
        <v>0</v>
      </c>
      <c r="K31" s="306">
        <v>0</v>
      </c>
      <c r="L31" s="306">
        <v>0</v>
      </c>
      <c r="M31" s="306">
        <v>0</v>
      </c>
      <c r="N31" s="306">
        <v>0</v>
      </c>
      <c r="O31" s="306">
        <v>0</v>
      </c>
      <c r="P31" s="306">
        <v>0</v>
      </c>
      <c r="Q31" s="143">
        <f t="shared" ref="Q31:Q45" si="3">+IF(B$10=2,POWER(PRODUCT(B31:C31),1/$B$10),IF(B$10=3,POWER(PRODUCT(B31:D31),1/$B$10),IF(B$10=4,POWER(PRODUCT(B31:E31),1/$B$10),IF(B$10=5,POWER(PRODUCT(B31:F31),1/$B$10),IF(B$10=6,POWER(PRODUCT(B31:G31),1/$B$10),0)))))</f>
        <v>0</v>
      </c>
      <c r="R31" s="143">
        <f t="shared" ref="R31:R45" si="4">+IF(B$10=7,POWER(PRODUCT(B31:H31),1/$B$10),IF(B$10=8,POWER(PRODUCT(B31:I31),1/$B$10),IF(B$10=9,POWER(PRODUCT(B31:J31),1/$B$10),IF(B$10=10,POWER(PRODUCT(B31:K31),1/$B$10),0))))</f>
        <v>0</v>
      </c>
      <c r="S31" s="174">
        <f t="shared" ref="S31:S45" si="5">+IF(B$10=11,POWER(PRODUCT(B31:L31),1/$B$10),IF(B$10=12,POWER(PRODUCT(B31:M31),1/$B$10),IF(B$10=13,POWER(PRODUCT(B31:N31),1/$B$10),IF(B$10=14,POWER(PRODUCT(B31:O31),1/$B$10),IF(B$10=15,POWER(PRODUCT(B31:P31),1/$B$10),0)))))</f>
        <v>0</v>
      </c>
      <c r="T31" s="143">
        <f>ROUND(MAX(Q31:S31),3)</f>
        <v>0</v>
      </c>
      <c r="U31" s="143" t="e">
        <f>ROUND(T31/S$46,3)</f>
        <v>#DIV/0!</v>
      </c>
      <c r="V31" s="307"/>
      <c r="W31" s="307"/>
      <c r="X31" s="307"/>
      <c r="Y31" s="307"/>
      <c r="Z31" s="307"/>
      <c r="AA31" s="307"/>
      <c r="AB31" s="307"/>
      <c r="AC31" s="307"/>
      <c r="AE31" s="26"/>
      <c r="AG31" s="6" t="str">
        <f>+$A$12</f>
        <v>A</v>
      </c>
      <c r="AH31" s="6"/>
      <c r="AI31" s="145">
        <f>IF(S$46&gt;0,ROUND(U31/MAX(U$31:U$45),3),0)</f>
        <v>0</v>
      </c>
    </row>
    <row r="32" spans="1:35" ht="13.5" x14ac:dyDescent="0.25">
      <c r="A32" s="109" t="str">
        <f>+$A$13</f>
        <v>B</v>
      </c>
      <c r="B32" s="142">
        <f>IF(C31&gt;0,1/C31,0)</f>
        <v>0</v>
      </c>
      <c r="C32" s="184">
        <v>1</v>
      </c>
      <c r="D32" s="108">
        <v>0</v>
      </c>
      <c r="E32" s="108">
        <v>0</v>
      </c>
      <c r="F32" s="306">
        <v>0</v>
      </c>
      <c r="G32" s="306">
        <v>0</v>
      </c>
      <c r="H32" s="306">
        <v>0</v>
      </c>
      <c r="I32" s="306">
        <v>0</v>
      </c>
      <c r="J32" s="306">
        <v>0</v>
      </c>
      <c r="K32" s="306">
        <v>0</v>
      </c>
      <c r="L32" s="306">
        <v>0</v>
      </c>
      <c r="M32" s="306">
        <v>0</v>
      </c>
      <c r="N32" s="306">
        <v>0</v>
      </c>
      <c r="O32" s="306">
        <v>0</v>
      </c>
      <c r="P32" s="306">
        <v>0</v>
      </c>
      <c r="Q32" s="143">
        <f t="shared" si="3"/>
        <v>0</v>
      </c>
      <c r="R32" s="143">
        <f t="shared" si="4"/>
        <v>0</v>
      </c>
      <c r="S32" s="174">
        <f t="shared" si="5"/>
        <v>0</v>
      </c>
      <c r="T32" s="143">
        <f t="shared" ref="T32:T45" si="6">ROUND(MAX(Q32:S32),3)</f>
        <v>0</v>
      </c>
      <c r="U32" s="143" t="e">
        <f t="shared" ref="U32:U45" si="7">ROUND(T32/S$46,3)</f>
        <v>#DIV/0!</v>
      </c>
      <c r="V32" s="307"/>
      <c r="W32" s="307"/>
      <c r="X32" s="307"/>
      <c r="Y32" s="307"/>
      <c r="Z32" s="307"/>
      <c r="AA32" s="307"/>
      <c r="AB32" s="307"/>
      <c r="AC32" s="307"/>
      <c r="AE32" s="26"/>
      <c r="AG32" s="7" t="str">
        <f>+$A$13</f>
        <v>B</v>
      </c>
      <c r="AH32" s="7"/>
      <c r="AI32" s="145">
        <f t="shared" ref="AI32:AI45" si="8">IF(S$46&gt;0,ROUND(U32/MAX(U$31:U$45),3),0)</f>
        <v>0</v>
      </c>
    </row>
    <row r="33" spans="1:35" ht="13.5" x14ac:dyDescent="0.25">
      <c r="A33" s="109" t="str">
        <f>+$A$14</f>
        <v>C</v>
      </c>
      <c r="B33" s="142">
        <f>IF(D31&gt;0,1/D31,0)</f>
        <v>0</v>
      </c>
      <c r="C33" s="142">
        <f>IF(D32&gt;0,1/D32,0)</f>
        <v>0</v>
      </c>
      <c r="D33" s="184">
        <v>1</v>
      </c>
      <c r="E33" s="108">
        <v>0</v>
      </c>
      <c r="F33" s="306">
        <v>0</v>
      </c>
      <c r="G33" s="306">
        <v>0</v>
      </c>
      <c r="H33" s="306">
        <v>0</v>
      </c>
      <c r="I33" s="306">
        <v>0</v>
      </c>
      <c r="J33" s="306">
        <v>0</v>
      </c>
      <c r="K33" s="306">
        <v>0</v>
      </c>
      <c r="L33" s="306">
        <v>0</v>
      </c>
      <c r="M33" s="306">
        <v>0</v>
      </c>
      <c r="N33" s="306">
        <v>0</v>
      </c>
      <c r="O33" s="306">
        <v>0</v>
      </c>
      <c r="P33" s="306">
        <v>0</v>
      </c>
      <c r="Q33" s="143">
        <f t="shared" si="3"/>
        <v>0</v>
      </c>
      <c r="R33" s="143">
        <f t="shared" si="4"/>
        <v>0</v>
      </c>
      <c r="S33" s="174">
        <f t="shared" si="5"/>
        <v>0</v>
      </c>
      <c r="T33" s="143">
        <f t="shared" si="6"/>
        <v>0</v>
      </c>
      <c r="U33" s="143" t="e">
        <f t="shared" si="7"/>
        <v>#DIV/0!</v>
      </c>
      <c r="V33" s="307"/>
      <c r="W33" s="307"/>
      <c r="X33" s="307"/>
      <c r="Y33" s="307"/>
      <c r="Z33" s="307"/>
      <c r="AA33" s="307"/>
      <c r="AB33" s="307"/>
      <c r="AC33" s="307"/>
      <c r="AE33" s="26"/>
      <c r="AG33" s="7" t="str">
        <f>+$A$14</f>
        <v>C</v>
      </c>
      <c r="AH33" s="7"/>
      <c r="AI33" s="145">
        <f t="shared" si="8"/>
        <v>0</v>
      </c>
    </row>
    <row r="34" spans="1:35" ht="13.5" x14ac:dyDescent="0.25">
      <c r="A34" s="109" t="str">
        <f>+$A$15</f>
        <v>D</v>
      </c>
      <c r="B34" s="142">
        <f>IF(E31&gt;0,1/E31,0)</f>
        <v>0</v>
      </c>
      <c r="C34" s="142">
        <f>IF(E32&gt;0,1/E32,0)</f>
        <v>0</v>
      </c>
      <c r="D34" s="142">
        <f>IF(E33&gt;0,1/E33,0)</f>
        <v>0</v>
      </c>
      <c r="E34" s="184">
        <v>1</v>
      </c>
      <c r="F34" s="306">
        <v>0</v>
      </c>
      <c r="G34" s="306">
        <v>0</v>
      </c>
      <c r="H34" s="306">
        <v>0</v>
      </c>
      <c r="I34" s="306">
        <v>0</v>
      </c>
      <c r="J34" s="306">
        <v>0</v>
      </c>
      <c r="K34" s="306">
        <v>0</v>
      </c>
      <c r="L34" s="306">
        <v>0</v>
      </c>
      <c r="M34" s="306">
        <v>0</v>
      </c>
      <c r="N34" s="306">
        <v>0</v>
      </c>
      <c r="O34" s="306">
        <v>0</v>
      </c>
      <c r="P34" s="306">
        <v>0</v>
      </c>
      <c r="Q34" s="143">
        <f t="shared" si="3"/>
        <v>0</v>
      </c>
      <c r="R34" s="143">
        <f t="shared" si="4"/>
        <v>0</v>
      </c>
      <c r="S34" s="174">
        <f t="shared" si="5"/>
        <v>0</v>
      </c>
      <c r="T34" s="143">
        <f t="shared" si="6"/>
        <v>0</v>
      </c>
      <c r="U34" s="143" t="e">
        <f t="shared" si="7"/>
        <v>#DIV/0!</v>
      </c>
      <c r="V34" s="307"/>
      <c r="W34" s="307"/>
      <c r="X34" s="307"/>
      <c r="Y34" s="307"/>
      <c r="Z34" s="307"/>
      <c r="AA34" s="307"/>
      <c r="AB34" s="307"/>
      <c r="AC34" s="307"/>
      <c r="AE34" s="26"/>
      <c r="AG34" s="7" t="str">
        <f>+$A$15</f>
        <v>D</v>
      </c>
      <c r="AH34" s="7"/>
      <c r="AI34" s="145">
        <f t="shared" si="8"/>
        <v>0</v>
      </c>
    </row>
    <row r="35" spans="1:35" ht="13.5" hidden="1" x14ac:dyDescent="0.25">
      <c r="A35" s="109" t="str">
        <f>+$A$16</f>
        <v/>
      </c>
      <c r="B35" s="142">
        <f>IF(F31&gt;0,1/F31,0)</f>
        <v>0</v>
      </c>
      <c r="C35" s="142">
        <f>IF(F32&gt;0,1/F32,0)</f>
        <v>0</v>
      </c>
      <c r="D35" s="142">
        <f>IF(F33&gt;0,1/F33,0)</f>
        <v>0</v>
      </c>
      <c r="E35" s="142">
        <f>IF(F34&gt;0,1/F34,0)</f>
        <v>0</v>
      </c>
      <c r="F35" s="184">
        <v>1</v>
      </c>
      <c r="G35" s="306">
        <v>0</v>
      </c>
      <c r="H35" s="306">
        <v>0</v>
      </c>
      <c r="I35" s="306">
        <v>0</v>
      </c>
      <c r="J35" s="306">
        <v>0</v>
      </c>
      <c r="K35" s="306">
        <v>0</v>
      </c>
      <c r="L35" s="306">
        <v>0</v>
      </c>
      <c r="M35" s="306">
        <v>0</v>
      </c>
      <c r="N35" s="306">
        <v>0</v>
      </c>
      <c r="O35" s="306">
        <v>0</v>
      </c>
      <c r="P35" s="306">
        <v>0</v>
      </c>
      <c r="Q35" s="143">
        <f t="shared" si="3"/>
        <v>0</v>
      </c>
      <c r="R35" s="143">
        <f t="shared" si="4"/>
        <v>0</v>
      </c>
      <c r="S35" s="174">
        <f t="shared" si="5"/>
        <v>0</v>
      </c>
      <c r="T35" s="143">
        <f t="shared" si="6"/>
        <v>0</v>
      </c>
      <c r="U35" s="143" t="e">
        <f t="shared" si="7"/>
        <v>#DIV/0!</v>
      </c>
      <c r="V35" s="307"/>
      <c r="W35" s="307"/>
      <c r="X35" s="307"/>
      <c r="Y35" s="307"/>
      <c r="Z35" s="307"/>
      <c r="AA35" s="307"/>
      <c r="AB35" s="307"/>
      <c r="AC35" s="307"/>
      <c r="AE35" s="26"/>
      <c r="AG35" s="7" t="str">
        <f>+$A$16</f>
        <v/>
      </c>
      <c r="AH35" s="7"/>
      <c r="AI35" s="145">
        <f t="shared" si="8"/>
        <v>0</v>
      </c>
    </row>
    <row r="36" spans="1:35" ht="13.5" hidden="1" x14ac:dyDescent="0.25">
      <c r="A36" s="109" t="str">
        <f>+$A$17</f>
        <v/>
      </c>
      <c r="B36" s="142">
        <f>IF(G31&gt;0,1/G31,0)</f>
        <v>0</v>
      </c>
      <c r="C36" s="142">
        <f>IF(G32&gt;0,1/G32,0)</f>
        <v>0</v>
      </c>
      <c r="D36" s="142">
        <f>IF(G33&gt;0,1/G33,0)</f>
        <v>0</v>
      </c>
      <c r="E36" s="142">
        <f>IF(G34&gt;0,1/G34,0)</f>
        <v>0</v>
      </c>
      <c r="F36" s="142">
        <f>IF(G35&gt;0,1/G35,0)</f>
        <v>0</v>
      </c>
      <c r="G36" s="184">
        <v>1</v>
      </c>
      <c r="H36" s="306">
        <v>0</v>
      </c>
      <c r="I36" s="306">
        <v>0</v>
      </c>
      <c r="J36" s="306">
        <v>0</v>
      </c>
      <c r="K36" s="306">
        <v>0</v>
      </c>
      <c r="L36" s="306">
        <v>0</v>
      </c>
      <c r="M36" s="306">
        <v>0</v>
      </c>
      <c r="N36" s="306">
        <v>0</v>
      </c>
      <c r="O36" s="306">
        <v>0</v>
      </c>
      <c r="P36" s="306">
        <v>0</v>
      </c>
      <c r="Q36" s="143">
        <f t="shared" si="3"/>
        <v>0</v>
      </c>
      <c r="R36" s="143">
        <f t="shared" si="4"/>
        <v>0</v>
      </c>
      <c r="S36" s="174">
        <f t="shared" si="5"/>
        <v>0</v>
      </c>
      <c r="T36" s="143">
        <f t="shared" si="6"/>
        <v>0</v>
      </c>
      <c r="U36" s="143" t="e">
        <f t="shared" si="7"/>
        <v>#DIV/0!</v>
      </c>
      <c r="V36" s="307"/>
      <c r="W36" s="307"/>
      <c r="X36" s="307"/>
      <c r="Y36" s="307"/>
      <c r="Z36" s="307"/>
      <c r="AA36" s="307"/>
      <c r="AB36" s="307"/>
      <c r="AC36" s="307"/>
      <c r="AE36" s="26"/>
      <c r="AG36" s="7" t="str">
        <f>+$A$17</f>
        <v/>
      </c>
      <c r="AH36" s="7"/>
      <c r="AI36" s="145">
        <f t="shared" si="8"/>
        <v>0</v>
      </c>
    </row>
    <row r="37" spans="1:35" ht="13.5" hidden="1" x14ac:dyDescent="0.25">
      <c r="A37" s="109" t="str">
        <f>+$A$18</f>
        <v/>
      </c>
      <c r="B37" s="142">
        <f>IF(H31&gt;0,1/H31,0)</f>
        <v>0</v>
      </c>
      <c r="C37" s="142">
        <f>IF(H32&gt;0,1/H32,0)</f>
        <v>0</v>
      </c>
      <c r="D37" s="142">
        <f>IF(H33&gt;0,1/H33,0)</f>
        <v>0</v>
      </c>
      <c r="E37" s="142">
        <f>IF(H34&gt;0,1/H34,0)</f>
        <v>0</v>
      </c>
      <c r="F37" s="142">
        <f>IF(H35&gt;0,1/H35,0)</f>
        <v>0</v>
      </c>
      <c r="G37" s="142">
        <f>IF(H36&gt;0,1/H36,0)</f>
        <v>0</v>
      </c>
      <c r="H37" s="184">
        <v>1</v>
      </c>
      <c r="I37" s="306">
        <v>0</v>
      </c>
      <c r="J37" s="306">
        <v>0</v>
      </c>
      <c r="K37" s="306">
        <v>0</v>
      </c>
      <c r="L37" s="306">
        <v>0</v>
      </c>
      <c r="M37" s="306">
        <v>0</v>
      </c>
      <c r="N37" s="306">
        <v>0</v>
      </c>
      <c r="O37" s="306">
        <v>0</v>
      </c>
      <c r="P37" s="306">
        <v>0</v>
      </c>
      <c r="Q37" s="143">
        <f t="shared" si="3"/>
        <v>0</v>
      </c>
      <c r="R37" s="143">
        <f t="shared" si="4"/>
        <v>0</v>
      </c>
      <c r="S37" s="174">
        <f t="shared" si="5"/>
        <v>0</v>
      </c>
      <c r="T37" s="143">
        <f t="shared" si="6"/>
        <v>0</v>
      </c>
      <c r="U37" s="143" t="e">
        <f t="shared" si="7"/>
        <v>#DIV/0!</v>
      </c>
      <c r="V37" s="307"/>
      <c r="W37" s="307"/>
      <c r="X37" s="307"/>
      <c r="Y37" s="307"/>
      <c r="Z37" s="307"/>
      <c r="AA37" s="307"/>
      <c r="AB37" s="307"/>
      <c r="AC37" s="307"/>
      <c r="AE37" s="26"/>
      <c r="AG37" s="7" t="str">
        <f>+$A$18</f>
        <v/>
      </c>
      <c r="AH37" s="7"/>
      <c r="AI37" s="145">
        <f t="shared" si="8"/>
        <v>0</v>
      </c>
    </row>
    <row r="38" spans="1:35" ht="13.5" hidden="1" x14ac:dyDescent="0.25">
      <c r="A38" s="109" t="str">
        <f>+$A$19</f>
        <v/>
      </c>
      <c r="B38" s="142">
        <f>IF(I31&gt;0,1/I31,0)</f>
        <v>0</v>
      </c>
      <c r="C38" s="142">
        <f>IF(I32&gt;0,1/I32,0)</f>
        <v>0</v>
      </c>
      <c r="D38" s="142">
        <f>IF(I33&gt;0,1/I33,0)</f>
        <v>0</v>
      </c>
      <c r="E38" s="142">
        <f>IF(I34&gt;0,1/I34,0)</f>
        <v>0</v>
      </c>
      <c r="F38" s="142">
        <f>IF(I35&gt;0,1/I35,0)</f>
        <v>0</v>
      </c>
      <c r="G38" s="142">
        <f>IF(I36&gt;0,1/I36,0)</f>
        <v>0</v>
      </c>
      <c r="H38" s="142">
        <f>IF(I37&gt;0,1/I37,0)</f>
        <v>0</v>
      </c>
      <c r="I38" s="184">
        <v>1</v>
      </c>
      <c r="J38" s="306">
        <v>0</v>
      </c>
      <c r="K38" s="306">
        <v>0</v>
      </c>
      <c r="L38" s="306">
        <v>0</v>
      </c>
      <c r="M38" s="306">
        <v>0</v>
      </c>
      <c r="N38" s="306">
        <v>0</v>
      </c>
      <c r="O38" s="306">
        <v>0</v>
      </c>
      <c r="P38" s="306">
        <v>0</v>
      </c>
      <c r="Q38" s="143">
        <f t="shared" si="3"/>
        <v>0</v>
      </c>
      <c r="R38" s="143">
        <f t="shared" si="4"/>
        <v>0</v>
      </c>
      <c r="S38" s="174">
        <f t="shared" si="5"/>
        <v>0</v>
      </c>
      <c r="T38" s="143">
        <f t="shared" si="6"/>
        <v>0</v>
      </c>
      <c r="U38" s="143" t="e">
        <f t="shared" si="7"/>
        <v>#DIV/0!</v>
      </c>
      <c r="V38" s="307"/>
      <c r="W38" s="307"/>
      <c r="X38" s="307"/>
      <c r="Y38" s="307"/>
      <c r="Z38" s="307"/>
      <c r="AA38" s="307"/>
      <c r="AB38" s="307"/>
      <c r="AC38" s="307"/>
      <c r="AE38" s="26"/>
      <c r="AG38" s="7" t="str">
        <f>+$A$19</f>
        <v/>
      </c>
      <c r="AH38" s="7"/>
      <c r="AI38" s="145">
        <f t="shared" si="8"/>
        <v>0</v>
      </c>
    </row>
    <row r="39" spans="1:35" ht="13.5" hidden="1" x14ac:dyDescent="0.25">
      <c r="A39" s="109" t="str">
        <f>+$A$20</f>
        <v/>
      </c>
      <c r="B39" s="142">
        <f>IF(J31&gt;0,1/J31,0)</f>
        <v>0</v>
      </c>
      <c r="C39" s="142">
        <f>IF(J32&gt;0,1/J32,0)</f>
        <v>0</v>
      </c>
      <c r="D39" s="142">
        <f>IF(J33&gt;0,1/J33,0)</f>
        <v>0</v>
      </c>
      <c r="E39" s="142">
        <f>IF(J34&gt;0,1/J34,0)</f>
        <v>0</v>
      </c>
      <c r="F39" s="142">
        <f>IF(J35&gt;0,1/J35,0)</f>
        <v>0</v>
      </c>
      <c r="G39" s="142">
        <f>IF(J36&gt;0,1/J36,0)</f>
        <v>0</v>
      </c>
      <c r="H39" s="142">
        <f>IF(J37&gt;0,1/J37,0)</f>
        <v>0</v>
      </c>
      <c r="I39" s="142">
        <f>IF(J38&gt;0,1/J38,0)</f>
        <v>0</v>
      </c>
      <c r="J39" s="184">
        <v>1</v>
      </c>
      <c r="K39" s="306">
        <v>0</v>
      </c>
      <c r="L39" s="306">
        <v>0</v>
      </c>
      <c r="M39" s="306">
        <v>0</v>
      </c>
      <c r="N39" s="306">
        <v>0</v>
      </c>
      <c r="O39" s="306">
        <v>0</v>
      </c>
      <c r="P39" s="306">
        <v>0</v>
      </c>
      <c r="Q39" s="143">
        <f t="shared" si="3"/>
        <v>0</v>
      </c>
      <c r="R39" s="143">
        <f t="shared" si="4"/>
        <v>0</v>
      </c>
      <c r="S39" s="174">
        <f t="shared" si="5"/>
        <v>0</v>
      </c>
      <c r="T39" s="143">
        <f t="shared" si="6"/>
        <v>0</v>
      </c>
      <c r="U39" s="143" t="e">
        <f t="shared" si="7"/>
        <v>#DIV/0!</v>
      </c>
      <c r="V39" s="307"/>
      <c r="W39" s="307"/>
      <c r="X39" s="307"/>
      <c r="Y39" s="307"/>
      <c r="Z39" s="307"/>
      <c r="AA39" s="307"/>
      <c r="AB39" s="307"/>
      <c r="AC39" s="307"/>
      <c r="AE39" s="26"/>
      <c r="AG39" s="7" t="str">
        <f>+$A$20</f>
        <v/>
      </c>
      <c r="AH39" s="7"/>
      <c r="AI39" s="145">
        <f t="shared" si="8"/>
        <v>0</v>
      </c>
    </row>
    <row r="40" spans="1:35" ht="13.5" hidden="1" x14ac:dyDescent="0.25">
      <c r="A40" s="109" t="str">
        <f>+$A$21</f>
        <v/>
      </c>
      <c r="B40" s="142">
        <f>IF(K31&gt;0,1/K31,0)</f>
        <v>0</v>
      </c>
      <c r="C40" s="142">
        <f>IF(K32&gt;0,1/K32,0)</f>
        <v>0</v>
      </c>
      <c r="D40" s="142">
        <f>IF(K33&gt;0,1/K33,K33)</f>
        <v>0</v>
      </c>
      <c r="E40" s="142">
        <f>IF(K34&gt;0,1/K34,0)</f>
        <v>0</v>
      </c>
      <c r="F40" s="142">
        <f>IF(K35&gt;0,1/K35,K35)</f>
        <v>0</v>
      </c>
      <c r="G40" s="142">
        <f>IF(K36&gt;0,1/K36,0)</f>
        <v>0</v>
      </c>
      <c r="H40" s="142">
        <f>IF(K37&gt;0,1/K37,0)</f>
        <v>0</v>
      </c>
      <c r="I40" s="142">
        <f>IF(K38&gt;0,1/K38,0)</f>
        <v>0</v>
      </c>
      <c r="J40" s="142">
        <f>IF(K39&gt;0,1/K39,0)</f>
        <v>0</v>
      </c>
      <c r="K40" s="184">
        <v>1</v>
      </c>
      <c r="L40" s="306">
        <v>0</v>
      </c>
      <c r="M40" s="306">
        <v>0</v>
      </c>
      <c r="N40" s="306">
        <v>0</v>
      </c>
      <c r="O40" s="306">
        <v>0</v>
      </c>
      <c r="P40" s="306">
        <v>0</v>
      </c>
      <c r="Q40" s="143">
        <f t="shared" si="3"/>
        <v>0</v>
      </c>
      <c r="R40" s="143">
        <f t="shared" si="4"/>
        <v>0</v>
      </c>
      <c r="S40" s="174">
        <f t="shared" si="5"/>
        <v>0</v>
      </c>
      <c r="T40" s="143">
        <f t="shared" si="6"/>
        <v>0</v>
      </c>
      <c r="U40" s="143" t="e">
        <f t="shared" si="7"/>
        <v>#DIV/0!</v>
      </c>
      <c r="V40" s="307"/>
      <c r="W40" s="307"/>
      <c r="X40" s="307"/>
      <c r="Y40" s="307"/>
      <c r="Z40" s="307"/>
      <c r="AA40" s="307"/>
      <c r="AB40" s="307"/>
      <c r="AC40" s="307"/>
      <c r="AE40" s="26"/>
      <c r="AG40" s="7" t="str">
        <f>+$A$21</f>
        <v/>
      </c>
      <c r="AH40" s="7"/>
      <c r="AI40" s="145">
        <f t="shared" si="8"/>
        <v>0</v>
      </c>
    </row>
    <row r="41" spans="1:35" ht="13.5" hidden="1" x14ac:dyDescent="0.25">
      <c r="A41" s="109" t="str">
        <f>+$A$22</f>
        <v/>
      </c>
      <c r="B41" s="142">
        <f>IF(L31&gt;0,1/L31,0)</f>
        <v>0</v>
      </c>
      <c r="C41" s="142">
        <f>IF(L32&gt;0,1/L32,0)</f>
        <v>0</v>
      </c>
      <c r="D41" s="142">
        <f>IF(L33&gt;0,1/L33,0)</f>
        <v>0</v>
      </c>
      <c r="E41" s="142">
        <f>IF(L34&gt;0,1/L34,0)</f>
        <v>0</v>
      </c>
      <c r="F41" s="142">
        <f>IF(L35&gt;0,1/L35,0)</f>
        <v>0</v>
      </c>
      <c r="G41" s="142">
        <f>IF(L36&gt;0,1/L36,0)</f>
        <v>0</v>
      </c>
      <c r="H41" s="142">
        <f>IF(L37&gt;0,1/L37,0)</f>
        <v>0</v>
      </c>
      <c r="I41" s="142">
        <f>IF(L38&gt;0,1/L38,0)</f>
        <v>0</v>
      </c>
      <c r="J41" s="142">
        <f>IF(L39&gt;0,1/L39,0)</f>
        <v>0</v>
      </c>
      <c r="K41" s="142">
        <f>IF(L40&gt;0,1/L40,0)</f>
        <v>0</v>
      </c>
      <c r="L41" s="185">
        <v>1</v>
      </c>
      <c r="M41" s="306">
        <v>0</v>
      </c>
      <c r="N41" s="306">
        <v>0</v>
      </c>
      <c r="O41" s="306">
        <v>0</v>
      </c>
      <c r="P41" s="306">
        <v>0</v>
      </c>
      <c r="Q41" s="143">
        <f t="shared" si="3"/>
        <v>0</v>
      </c>
      <c r="R41" s="143">
        <f t="shared" si="4"/>
        <v>0</v>
      </c>
      <c r="S41" s="174">
        <f t="shared" si="5"/>
        <v>0</v>
      </c>
      <c r="T41" s="143">
        <f t="shared" si="6"/>
        <v>0</v>
      </c>
      <c r="U41" s="143" t="e">
        <f t="shared" si="7"/>
        <v>#DIV/0!</v>
      </c>
      <c r="V41" s="307"/>
      <c r="W41" s="307"/>
      <c r="X41" s="307"/>
      <c r="Y41" s="307"/>
      <c r="Z41" s="307"/>
      <c r="AA41" s="307"/>
      <c r="AB41" s="307"/>
      <c r="AC41" s="307"/>
      <c r="AE41" s="26"/>
      <c r="AG41" s="7" t="str">
        <f>+$A$22</f>
        <v/>
      </c>
      <c r="AH41" s="7"/>
      <c r="AI41" s="145">
        <f t="shared" si="8"/>
        <v>0</v>
      </c>
    </row>
    <row r="42" spans="1:35" ht="13.5" hidden="1" x14ac:dyDescent="0.25">
      <c r="A42" s="109" t="str">
        <f>+$A$23</f>
        <v/>
      </c>
      <c r="B42" s="142">
        <f>IF(M31&gt;0,1/M31,0)</f>
        <v>0</v>
      </c>
      <c r="C42" s="142">
        <f>IF(M32&gt;0,1/M32,0)</f>
        <v>0</v>
      </c>
      <c r="D42" s="142">
        <f>IF(M33&gt;0,1/M33,0)</f>
        <v>0</v>
      </c>
      <c r="E42" s="142">
        <f>IF(M34&gt;0,1/M34,0)</f>
        <v>0</v>
      </c>
      <c r="F42" s="142">
        <f>IF(M35&gt;0,1/M35,0)</f>
        <v>0</v>
      </c>
      <c r="G42" s="142">
        <f>IF(M36&gt;0,1/M36,0)</f>
        <v>0</v>
      </c>
      <c r="H42" s="142">
        <f>IF(M37&gt;0,1/M37,0)</f>
        <v>0</v>
      </c>
      <c r="I42" s="142">
        <f>IF(M38&gt;0,1/M38,0)</f>
        <v>0</v>
      </c>
      <c r="J42" s="142">
        <f>IF(M39&gt;0,1/M39,0)</f>
        <v>0</v>
      </c>
      <c r="K42" s="142">
        <f>IF(M40&gt;0,1/M40,0)</f>
        <v>0</v>
      </c>
      <c r="L42" s="171">
        <f>IF(M41&gt;0,1/M41,0)</f>
        <v>0</v>
      </c>
      <c r="M42" s="185">
        <v>1</v>
      </c>
      <c r="N42" s="306">
        <v>0</v>
      </c>
      <c r="O42" s="306">
        <v>0</v>
      </c>
      <c r="P42" s="306">
        <v>0</v>
      </c>
      <c r="Q42" s="143">
        <f t="shared" si="3"/>
        <v>0</v>
      </c>
      <c r="R42" s="143">
        <f t="shared" si="4"/>
        <v>0</v>
      </c>
      <c r="S42" s="174">
        <f t="shared" si="5"/>
        <v>0</v>
      </c>
      <c r="T42" s="143">
        <f t="shared" si="6"/>
        <v>0</v>
      </c>
      <c r="U42" s="143" t="e">
        <f t="shared" si="7"/>
        <v>#DIV/0!</v>
      </c>
      <c r="V42" s="307"/>
      <c r="W42" s="307"/>
      <c r="X42" s="307"/>
      <c r="Y42" s="307"/>
      <c r="Z42" s="307"/>
      <c r="AA42" s="307"/>
      <c r="AB42" s="307"/>
      <c r="AC42" s="307"/>
      <c r="AE42" s="26"/>
      <c r="AG42" s="7" t="str">
        <f>+$A$23</f>
        <v/>
      </c>
      <c r="AH42" s="7"/>
      <c r="AI42" s="145">
        <f t="shared" si="8"/>
        <v>0</v>
      </c>
    </row>
    <row r="43" spans="1:35" ht="13.5" hidden="1" x14ac:dyDescent="0.25">
      <c r="A43" s="109" t="str">
        <f>+$A$24</f>
        <v/>
      </c>
      <c r="B43" s="142">
        <f>IF(N31&gt;0,1/N31,0)</f>
        <v>0</v>
      </c>
      <c r="C43" s="142">
        <f>IF(N32&gt;0,1/N32,0)</f>
        <v>0</v>
      </c>
      <c r="D43" s="142">
        <f>IF(N33&gt;0,1/N33,0)</f>
        <v>0</v>
      </c>
      <c r="E43" s="142">
        <f>IF(N34&gt;0,1/N34,0)</f>
        <v>0</v>
      </c>
      <c r="F43" s="142">
        <f>IF(N35&gt;0,1/N35,0)</f>
        <v>0</v>
      </c>
      <c r="G43" s="142">
        <f>IF(N36&gt;0,1/N36,0)</f>
        <v>0</v>
      </c>
      <c r="H43" s="142">
        <f>IF(N37&gt;0,1/N37,0)</f>
        <v>0</v>
      </c>
      <c r="I43" s="142">
        <f>IF(N38&gt;0,1/N38,0)</f>
        <v>0</v>
      </c>
      <c r="J43" s="142">
        <f>IF(N39&gt;0,1/N39,0)</f>
        <v>0</v>
      </c>
      <c r="K43" s="142">
        <f>IF(N40&gt;0,1/N40,0)</f>
        <v>0</v>
      </c>
      <c r="L43" s="171">
        <f>IF(N41&gt;0,1/N41,0)</f>
        <v>0</v>
      </c>
      <c r="M43" s="171">
        <f>IF(N42&gt;0,1/N42,0)</f>
        <v>0</v>
      </c>
      <c r="N43" s="185">
        <v>1</v>
      </c>
      <c r="O43" s="306">
        <v>0</v>
      </c>
      <c r="P43" s="306">
        <v>0</v>
      </c>
      <c r="Q43" s="143">
        <f t="shared" si="3"/>
        <v>0</v>
      </c>
      <c r="R43" s="143">
        <f t="shared" si="4"/>
        <v>0</v>
      </c>
      <c r="S43" s="174">
        <f t="shared" si="5"/>
        <v>0</v>
      </c>
      <c r="T43" s="143">
        <f t="shared" si="6"/>
        <v>0</v>
      </c>
      <c r="U43" s="143" t="e">
        <f t="shared" si="7"/>
        <v>#DIV/0!</v>
      </c>
      <c r="V43" s="307"/>
      <c r="W43" s="307"/>
      <c r="X43" s="307"/>
      <c r="Y43" s="307"/>
      <c r="Z43" s="307"/>
      <c r="AA43" s="307"/>
      <c r="AB43" s="307"/>
      <c r="AC43" s="307"/>
      <c r="AE43" s="26"/>
      <c r="AG43" s="7" t="str">
        <f>+$A$24</f>
        <v/>
      </c>
      <c r="AH43" s="7"/>
      <c r="AI43" s="145">
        <f t="shared" si="8"/>
        <v>0</v>
      </c>
    </row>
    <row r="44" spans="1:35" ht="13.5" hidden="1" x14ac:dyDescent="0.25">
      <c r="A44" s="109" t="str">
        <f>+$A$25</f>
        <v/>
      </c>
      <c r="B44" s="142">
        <f>IF(O31&gt;0,1/O31,0)</f>
        <v>0</v>
      </c>
      <c r="C44" s="142">
        <f>IF(O32&gt;0,1/O32,0)</f>
        <v>0</v>
      </c>
      <c r="D44" s="142">
        <f>IF(O33&gt;0,1/O33,0)</f>
        <v>0</v>
      </c>
      <c r="E44" s="142">
        <f>IF(O34&gt;0,1/O34,0)</f>
        <v>0</v>
      </c>
      <c r="F44" s="142">
        <f>IF(O35&gt;0,1/O35,0)</f>
        <v>0</v>
      </c>
      <c r="G44" s="142">
        <f>IF(O36&gt;0,1/O36,0)</f>
        <v>0</v>
      </c>
      <c r="H44" s="142">
        <f>IF(O37&gt;0,1/O37,0)</f>
        <v>0</v>
      </c>
      <c r="I44" s="142">
        <f>IF(O38&gt;0,1/O38,0)</f>
        <v>0</v>
      </c>
      <c r="J44" s="142">
        <f>IF(O39&gt;0,1/O39,0)</f>
        <v>0</v>
      </c>
      <c r="K44" s="142">
        <f>IF(O40&gt;0,1/O40,0)</f>
        <v>0</v>
      </c>
      <c r="L44" s="171">
        <f>IF(O41&gt;0,1/O41,0)</f>
        <v>0</v>
      </c>
      <c r="M44" s="171">
        <f>IF(O42&gt;0,1/O42,0)</f>
        <v>0</v>
      </c>
      <c r="N44" s="171">
        <f>IF(O43&gt;0,1/O43,0)</f>
        <v>0</v>
      </c>
      <c r="O44" s="185">
        <v>1</v>
      </c>
      <c r="P44" s="306">
        <v>0</v>
      </c>
      <c r="Q44" s="143">
        <f t="shared" si="3"/>
        <v>0</v>
      </c>
      <c r="R44" s="143">
        <f t="shared" si="4"/>
        <v>0</v>
      </c>
      <c r="S44" s="174">
        <f t="shared" si="5"/>
        <v>0</v>
      </c>
      <c r="T44" s="143">
        <f t="shared" si="6"/>
        <v>0</v>
      </c>
      <c r="U44" s="143" t="e">
        <f t="shared" si="7"/>
        <v>#DIV/0!</v>
      </c>
      <c r="V44" s="307"/>
      <c r="W44" s="307"/>
      <c r="X44" s="307"/>
      <c r="Y44" s="307"/>
      <c r="Z44" s="307"/>
      <c r="AA44" s="307"/>
      <c r="AB44" s="307"/>
      <c r="AC44" s="307"/>
      <c r="AE44" s="26"/>
      <c r="AG44" s="7" t="str">
        <f>+$A$25</f>
        <v/>
      </c>
      <c r="AH44" s="7"/>
      <c r="AI44" s="145">
        <f t="shared" si="8"/>
        <v>0</v>
      </c>
    </row>
    <row r="45" spans="1:35" ht="13.5" hidden="1" x14ac:dyDescent="0.25">
      <c r="A45" s="109" t="str">
        <f>+$A$26</f>
        <v/>
      </c>
      <c r="B45" s="142">
        <f>IF(P31&gt;0,1/P31,0)</f>
        <v>0</v>
      </c>
      <c r="C45" s="142">
        <f>IF(P32&gt;0,1/P32,0)</f>
        <v>0</v>
      </c>
      <c r="D45" s="142">
        <f>IF(P33&gt;0,1/P33,0)</f>
        <v>0</v>
      </c>
      <c r="E45" s="142">
        <f>IF(P34&gt;0,1/P34,0)</f>
        <v>0</v>
      </c>
      <c r="F45" s="142">
        <f>IF(P35&gt;0,1/P35,0)</f>
        <v>0</v>
      </c>
      <c r="G45" s="142">
        <f>IF(P36&gt;0,1/P36,0)</f>
        <v>0</v>
      </c>
      <c r="H45" s="142">
        <f>IF(P37&gt;0,1/P37,0)</f>
        <v>0</v>
      </c>
      <c r="I45" s="142">
        <f>IF(P38&gt;0,1/P38,0)</f>
        <v>0</v>
      </c>
      <c r="J45" s="142">
        <f>IF(P39&gt;0,1/P39,0)</f>
        <v>0</v>
      </c>
      <c r="K45" s="142">
        <f>IF(P40&gt;0,1/P40,0)</f>
        <v>0</v>
      </c>
      <c r="L45" s="171">
        <f>IF(P41&gt;0,1/P41,0)</f>
        <v>0</v>
      </c>
      <c r="M45" s="171">
        <f>IF(P42&gt;0,1/P42,0)</f>
        <v>0</v>
      </c>
      <c r="N45" s="171">
        <f>IF(P43&gt;0,1/P43,0)</f>
        <v>0</v>
      </c>
      <c r="O45" s="171">
        <f>IF(P44&gt;0,1/P44,0)</f>
        <v>0</v>
      </c>
      <c r="P45" s="185">
        <v>1</v>
      </c>
      <c r="Q45" s="143">
        <f t="shared" si="3"/>
        <v>0</v>
      </c>
      <c r="R45" s="143">
        <f t="shared" si="4"/>
        <v>0</v>
      </c>
      <c r="S45" s="174">
        <f t="shared" si="5"/>
        <v>0</v>
      </c>
      <c r="T45" s="143">
        <f t="shared" si="6"/>
        <v>0</v>
      </c>
      <c r="U45" s="143" t="e">
        <f t="shared" si="7"/>
        <v>#DIV/0!</v>
      </c>
      <c r="V45" s="172"/>
      <c r="W45" s="172"/>
      <c r="X45" s="172"/>
      <c r="Y45" s="172"/>
      <c r="Z45" s="172"/>
      <c r="AA45" s="172"/>
      <c r="AB45" s="172"/>
      <c r="AC45" s="172"/>
      <c r="AE45" s="26"/>
      <c r="AG45" s="40" t="str">
        <f>+$A$26</f>
        <v/>
      </c>
      <c r="AH45" s="40"/>
      <c r="AI45" s="145">
        <f t="shared" si="8"/>
        <v>0</v>
      </c>
    </row>
    <row r="46" spans="1:35" s="146" customFormat="1" ht="13.9" hidden="1" customHeight="1" x14ac:dyDescent="0.25">
      <c r="A46" s="146" t="s">
        <v>44</v>
      </c>
      <c r="B46" s="147" t="e">
        <f>IF(B31&gt;0,ROUND(SUM(B31:B45)*U31,3),0)</f>
        <v>#DIV/0!</v>
      </c>
      <c r="C46" s="147">
        <f>IF(C31&gt;0,ROUND(SUM(C31:C45)*U32,3),0)</f>
        <v>0</v>
      </c>
      <c r="D46" s="147">
        <f>IF(D31&gt;0,ROUND(SUM(D31:D45)*U33,3),0)</f>
        <v>0</v>
      </c>
      <c r="E46" s="147">
        <f>IF(E31&gt;0,ROUND(SUM(E31:E45)*U34,3),0)</f>
        <v>0</v>
      </c>
      <c r="F46" s="147">
        <f>IF(F31&gt;0,ROUND(SUM(F31:F45)*U35,3),0)</f>
        <v>0</v>
      </c>
      <c r="G46" s="147">
        <f>IF(G31&gt;0,ROUND(SUM(G31:G45)*U36,3),0)</f>
        <v>0</v>
      </c>
      <c r="H46" s="147">
        <f>IF(H31&gt;0,ROUND(SUM(H31:H45)*U37,3),0)</f>
        <v>0</v>
      </c>
      <c r="I46" s="147">
        <f>IF(I31&gt;0,ROUND(SUM(I31:I45)*U38,3),0)</f>
        <v>0</v>
      </c>
      <c r="J46" s="147">
        <f>IF(J31&gt;0,ROUND(SUM(J31:J45)*U39,3),0)</f>
        <v>0</v>
      </c>
      <c r="K46" s="147">
        <f>IF(K31&gt;0,ROUND(SUM(K31:K45)*U40,3),0)</f>
        <v>0</v>
      </c>
      <c r="L46" s="147">
        <f>IF(L31&gt;0,ROUND(SUM(L31:L45)*U41,3),0)</f>
        <v>0</v>
      </c>
      <c r="M46" s="147">
        <f>IF(M31&gt;0,ROUND(SUM(M31:M45)*U42,3),0)</f>
        <v>0</v>
      </c>
      <c r="N46" s="147">
        <f>IF(N31&gt;0,ROUND(SUM(N31:N45)*U43,3),0)</f>
        <v>0</v>
      </c>
      <c r="O46" s="147">
        <f>IF(O31&gt;0,ROUND(SUM(O31:O45)*U44,3),0)</f>
        <v>0</v>
      </c>
      <c r="P46" s="147">
        <f>IF(P31&gt;0,ROUND(SUM(P31:P45)*U45,3),0)</f>
        <v>0</v>
      </c>
      <c r="Q46" s="377" t="s">
        <v>43</v>
      </c>
      <c r="R46" s="377"/>
      <c r="S46" s="148">
        <f>ROUND(SUM(T31:T45),3)</f>
        <v>0</v>
      </c>
      <c r="T46" s="205" t="s">
        <v>45</v>
      </c>
      <c r="U46" s="148" t="e">
        <f>ROUND(SUM(B46:P46),3)</f>
        <v>#DIV/0!</v>
      </c>
      <c r="V46" s="395"/>
      <c r="W46" s="395"/>
      <c r="X46" s="395"/>
      <c r="Y46" s="395"/>
      <c r="Z46" s="395"/>
      <c r="AA46" s="395"/>
      <c r="AB46" s="172"/>
      <c r="AC46" s="187" t="str">
        <f>IF(AC30="","",SUM(AC31:AC44))</f>
        <v/>
      </c>
      <c r="AG46" s="175"/>
      <c r="AH46" s="175"/>
      <c r="AI46" s="175"/>
    </row>
    <row r="47" spans="1:35" s="172" customFormat="1" ht="24" customHeight="1" x14ac:dyDescent="0.2">
      <c r="C47" s="173"/>
      <c r="Q47" s="135"/>
      <c r="R47" s="135"/>
      <c r="S47" s="135"/>
      <c r="T47" s="135"/>
      <c r="U47" s="135"/>
      <c r="AG47" s="187"/>
      <c r="AI47" s="186"/>
    </row>
    <row r="48" spans="1:35" ht="18.75" x14ac:dyDescent="0.3">
      <c r="A48" s="19" t="str">
        <f>IF(Anagrafica!A90&lt;&gt;"",Anagrafica!A90&amp;" - "&amp;Anagrafica!B90,"")</f>
        <v>2 - Commissario 2</v>
      </c>
      <c r="B48" s="20"/>
      <c r="D48" s="1"/>
      <c r="V48" s="172"/>
      <c r="W48" s="172"/>
      <c r="X48" s="172"/>
      <c r="Y48" s="172"/>
      <c r="Z48" s="172"/>
      <c r="AA48" s="172"/>
      <c r="AB48" s="172"/>
      <c r="AC48" s="172"/>
      <c r="AE48" s="90"/>
      <c r="AF48" s="90"/>
      <c r="AG48" s="91"/>
      <c r="AH48" s="90"/>
      <c r="AI48" s="90"/>
    </row>
    <row r="49" spans="1:35" s="5" customFormat="1" ht="13.5" customHeight="1" x14ac:dyDescent="0.2">
      <c r="A49" s="137" t="s">
        <v>10</v>
      </c>
      <c r="B49" s="109" t="s">
        <v>28</v>
      </c>
      <c r="C49" s="109" t="s">
        <v>56</v>
      </c>
      <c r="D49" s="109" t="s">
        <v>29</v>
      </c>
      <c r="E49" s="109" t="s">
        <v>27</v>
      </c>
      <c r="F49" s="109" t="s">
        <v>30</v>
      </c>
      <c r="G49" s="109" t="s">
        <v>31</v>
      </c>
      <c r="H49" s="109" t="s">
        <v>32</v>
      </c>
      <c r="I49" s="109" t="s">
        <v>33</v>
      </c>
      <c r="J49" s="109" t="s">
        <v>34</v>
      </c>
      <c r="K49" s="109" t="s">
        <v>39</v>
      </c>
      <c r="L49" s="138" t="s">
        <v>49</v>
      </c>
      <c r="M49" s="138" t="s">
        <v>35</v>
      </c>
      <c r="N49" s="138" t="s">
        <v>36</v>
      </c>
      <c r="O49" s="138" t="s">
        <v>37</v>
      </c>
      <c r="P49" s="138" t="s">
        <v>38</v>
      </c>
      <c r="Q49" s="139" t="s">
        <v>41</v>
      </c>
      <c r="R49" s="140" t="s">
        <v>41</v>
      </c>
      <c r="S49" s="140" t="s">
        <v>41</v>
      </c>
      <c r="T49" s="141" t="s">
        <v>42</v>
      </c>
      <c r="U49" s="141" t="s">
        <v>46</v>
      </c>
      <c r="V49" s="173"/>
      <c r="W49" s="173"/>
      <c r="X49" s="173"/>
      <c r="Y49" s="173"/>
      <c r="Z49" s="173"/>
      <c r="AA49" s="173"/>
      <c r="AB49" s="173"/>
      <c r="AC49" s="173"/>
      <c r="AE49" s="26"/>
      <c r="AG49" s="4" t="s">
        <v>10</v>
      </c>
      <c r="AI49" s="5" t="s">
        <v>0</v>
      </c>
    </row>
    <row r="50" spans="1:35" ht="13.5" x14ac:dyDescent="0.25">
      <c r="A50" s="109" t="str">
        <f>+$A$12</f>
        <v>A</v>
      </c>
      <c r="B50" s="184">
        <v>1</v>
      </c>
      <c r="C50" s="108">
        <v>0</v>
      </c>
      <c r="D50" s="108">
        <v>0</v>
      </c>
      <c r="E50" s="108">
        <v>0</v>
      </c>
      <c r="F50" s="306">
        <v>0</v>
      </c>
      <c r="G50" s="306">
        <v>0</v>
      </c>
      <c r="H50" s="306">
        <v>0</v>
      </c>
      <c r="I50" s="306">
        <v>0</v>
      </c>
      <c r="J50" s="306">
        <v>0</v>
      </c>
      <c r="K50" s="306">
        <v>0</v>
      </c>
      <c r="L50" s="306">
        <v>0</v>
      </c>
      <c r="M50" s="306">
        <v>0</v>
      </c>
      <c r="N50" s="306">
        <v>0</v>
      </c>
      <c r="O50" s="306">
        <v>0</v>
      </c>
      <c r="P50" s="306">
        <v>0</v>
      </c>
      <c r="Q50" s="143">
        <f t="shared" ref="Q50:Q64" si="9">+IF(B$10=2,POWER(PRODUCT(B50:C50),1/$B$10),IF(B$10=3,POWER(PRODUCT(B50:D50),1/$B$10),IF(B$10=4,POWER(PRODUCT(B50:E50),1/$B$10),IF(B$10=5,POWER(PRODUCT(B50:F50),1/$B$10),IF(B$10=6,POWER(PRODUCT(B50:G50),1/$B$10),0)))))</f>
        <v>0</v>
      </c>
      <c r="R50" s="143">
        <f t="shared" ref="R50:R64" si="10">+IF(B$10=7,POWER(PRODUCT(B50:H50),1/$B$10),IF(B$10=8,POWER(PRODUCT(B50:I50),1/$B$10),IF(B$10=9,POWER(PRODUCT(B50:J50),1/$B$10),IF(B$10=10,POWER(PRODUCT(B50:K50),1/$B$10),0))))</f>
        <v>0</v>
      </c>
      <c r="S50" s="174">
        <f t="shared" ref="S50:S64" si="11">+IF(B$10=11,POWER(PRODUCT(B50:L50),1/$B$10),IF(B$10=12,POWER(PRODUCT(B50:M50),1/$B$10),IF(B$10=13,POWER(PRODUCT(B50:N50),1/$B$10),IF(B$10=14,POWER(PRODUCT(B50:O50),1/$B$10),IF(B$10=15,POWER(PRODUCT(B50:P50),1/$B$10),0)))))</f>
        <v>0</v>
      </c>
      <c r="T50" s="143">
        <f>ROUND(MAX(Q50:S50),3)</f>
        <v>0</v>
      </c>
      <c r="U50" s="143" t="e">
        <f>ROUND(T50/S$65,3)</f>
        <v>#DIV/0!</v>
      </c>
      <c r="V50" s="307"/>
      <c r="W50" s="307"/>
      <c r="X50" s="307"/>
      <c r="Y50" s="307"/>
      <c r="Z50" s="307"/>
      <c r="AA50" s="307"/>
      <c r="AB50" s="307"/>
      <c r="AC50" s="307"/>
      <c r="AE50" s="26"/>
      <c r="AG50" s="6" t="str">
        <f>+$A$12</f>
        <v>A</v>
      </c>
      <c r="AH50" s="6"/>
      <c r="AI50" s="145">
        <f>IF(S$65&gt;0,ROUND(U50/MAX(U$50:U$64),3),0)</f>
        <v>0</v>
      </c>
    </row>
    <row r="51" spans="1:35" ht="13.5" x14ac:dyDescent="0.25">
      <c r="A51" s="109" t="str">
        <f>+$A$13</f>
        <v>B</v>
      </c>
      <c r="B51" s="142">
        <f>IF(C50&gt;0,1/C50,0)</f>
        <v>0</v>
      </c>
      <c r="C51" s="184">
        <v>1</v>
      </c>
      <c r="D51" s="108">
        <v>0</v>
      </c>
      <c r="E51" s="108">
        <v>0</v>
      </c>
      <c r="F51" s="306">
        <v>0</v>
      </c>
      <c r="G51" s="306">
        <v>0</v>
      </c>
      <c r="H51" s="306">
        <v>0</v>
      </c>
      <c r="I51" s="306">
        <v>0</v>
      </c>
      <c r="J51" s="306">
        <v>0</v>
      </c>
      <c r="K51" s="306">
        <v>0</v>
      </c>
      <c r="L51" s="306">
        <v>0</v>
      </c>
      <c r="M51" s="306">
        <v>0</v>
      </c>
      <c r="N51" s="306">
        <v>0</v>
      </c>
      <c r="O51" s="306">
        <v>0</v>
      </c>
      <c r="P51" s="306">
        <v>0</v>
      </c>
      <c r="Q51" s="143">
        <f t="shared" si="9"/>
        <v>0</v>
      </c>
      <c r="R51" s="143">
        <f t="shared" si="10"/>
        <v>0</v>
      </c>
      <c r="S51" s="174">
        <f t="shared" si="11"/>
        <v>0</v>
      </c>
      <c r="T51" s="143">
        <f t="shared" ref="T51:T64" si="12">ROUND(MAX(Q51:S51),3)</f>
        <v>0</v>
      </c>
      <c r="U51" s="143" t="e">
        <f t="shared" ref="U51:U64" si="13">ROUND(T51/S$65,3)</f>
        <v>#DIV/0!</v>
      </c>
      <c r="V51" s="307"/>
      <c r="W51" s="307"/>
      <c r="X51" s="307"/>
      <c r="Y51" s="307"/>
      <c r="Z51" s="307"/>
      <c r="AA51" s="307"/>
      <c r="AB51" s="307"/>
      <c r="AC51" s="307"/>
      <c r="AE51" s="26"/>
      <c r="AG51" s="7" t="str">
        <f>+$A$13</f>
        <v>B</v>
      </c>
      <c r="AH51" s="7"/>
      <c r="AI51" s="145">
        <f t="shared" ref="AI51:AI64" si="14">IF(S$65&gt;0,ROUND(U51/MAX(U$50:U$64),3),0)</f>
        <v>0</v>
      </c>
    </row>
    <row r="52" spans="1:35" ht="13.5" x14ac:dyDescent="0.25">
      <c r="A52" s="109" t="str">
        <f>+$A$14</f>
        <v>C</v>
      </c>
      <c r="B52" s="142">
        <f>IF(D50&gt;0,1/D50,0)</f>
        <v>0</v>
      </c>
      <c r="C52" s="142">
        <f>IF(D51&gt;0,1/D51,0)</f>
        <v>0</v>
      </c>
      <c r="D52" s="184">
        <v>1</v>
      </c>
      <c r="E52" s="108">
        <v>0</v>
      </c>
      <c r="F52" s="306">
        <v>0</v>
      </c>
      <c r="G52" s="306">
        <v>0</v>
      </c>
      <c r="H52" s="306">
        <v>0</v>
      </c>
      <c r="I52" s="306">
        <v>0</v>
      </c>
      <c r="J52" s="306">
        <v>0</v>
      </c>
      <c r="K52" s="306">
        <v>0</v>
      </c>
      <c r="L52" s="306">
        <v>0</v>
      </c>
      <c r="M52" s="306">
        <v>0</v>
      </c>
      <c r="N52" s="306">
        <v>0</v>
      </c>
      <c r="O52" s="306">
        <v>0</v>
      </c>
      <c r="P52" s="306">
        <v>0</v>
      </c>
      <c r="Q52" s="143">
        <f t="shared" si="9"/>
        <v>0</v>
      </c>
      <c r="R52" s="143">
        <f t="shared" si="10"/>
        <v>0</v>
      </c>
      <c r="S52" s="174">
        <f t="shared" si="11"/>
        <v>0</v>
      </c>
      <c r="T52" s="143">
        <f t="shared" si="12"/>
        <v>0</v>
      </c>
      <c r="U52" s="143" t="e">
        <f t="shared" si="13"/>
        <v>#DIV/0!</v>
      </c>
      <c r="V52" s="307"/>
      <c r="W52" s="307"/>
      <c r="X52" s="307"/>
      <c r="Y52" s="307"/>
      <c r="Z52" s="307"/>
      <c r="AA52" s="307"/>
      <c r="AB52" s="307"/>
      <c r="AC52" s="307"/>
      <c r="AE52" s="26"/>
      <c r="AG52" s="7" t="str">
        <f>+$A$14</f>
        <v>C</v>
      </c>
      <c r="AH52" s="7"/>
      <c r="AI52" s="145">
        <f t="shared" si="14"/>
        <v>0</v>
      </c>
    </row>
    <row r="53" spans="1:35" ht="13.5" x14ac:dyDescent="0.25">
      <c r="A53" s="109" t="str">
        <f>+$A$15</f>
        <v>D</v>
      </c>
      <c r="B53" s="142">
        <f>IF(E50&gt;0,1/E50,0)</f>
        <v>0</v>
      </c>
      <c r="C53" s="142">
        <f>IF(E51&gt;0,1/E51,0)</f>
        <v>0</v>
      </c>
      <c r="D53" s="142">
        <f>IF(E52&gt;0,1/E52,0)</f>
        <v>0</v>
      </c>
      <c r="E53" s="184">
        <v>1</v>
      </c>
      <c r="F53" s="306">
        <v>0</v>
      </c>
      <c r="G53" s="306">
        <v>0</v>
      </c>
      <c r="H53" s="306">
        <v>0</v>
      </c>
      <c r="I53" s="306">
        <v>0</v>
      </c>
      <c r="J53" s="306">
        <v>0</v>
      </c>
      <c r="K53" s="306">
        <v>0</v>
      </c>
      <c r="L53" s="306">
        <v>0</v>
      </c>
      <c r="M53" s="306">
        <v>0</v>
      </c>
      <c r="N53" s="306">
        <v>0</v>
      </c>
      <c r="O53" s="306">
        <v>0</v>
      </c>
      <c r="P53" s="306">
        <v>0</v>
      </c>
      <c r="Q53" s="143">
        <f t="shared" si="9"/>
        <v>0</v>
      </c>
      <c r="R53" s="143">
        <f t="shared" si="10"/>
        <v>0</v>
      </c>
      <c r="S53" s="174">
        <f t="shared" si="11"/>
        <v>0</v>
      </c>
      <c r="T53" s="143">
        <f t="shared" si="12"/>
        <v>0</v>
      </c>
      <c r="U53" s="143" t="e">
        <f t="shared" si="13"/>
        <v>#DIV/0!</v>
      </c>
      <c r="V53" s="307"/>
      <c r="W53" s="307"/>
      <c r="X53" s="307"/>
      <c r="Y53" s="307"/>
      <c r="Z53" s="307"/>
      <c r="AA53" s="307"/>
      <c r="AB53" s="307"/>
      <c r="AC53" s="307"/>
      <c r="AE53" s="26"/>
      <c r="AG53" s="7" t="str">
        <f>+$A$15</f>
        <v>D</v>
      </c>
      <c r="AH53" s="7"/>
      <c r="AI53" s="145">
        <f t="shared" si="14"/>
        <v>0</v>
      </c>
    </row>
    <row r="54" spans="1:35" ht="13.5" hidden="1" x14ac:dyDescent="0.25">
      <c r="A54" s="109" t="str">
        <f>+$A$16</f>
        <v/>
      </c>
      <c r="B54" s="142">
        <f>IF(F50&gt;0,1/F50,0)</f>
        <v>0</v>
      </c>
      <c r="C54" s="142">
        <f>IF(F51&gt;0,1/F51,0)</f>
        <v>0</v>
      </c>
      <c r="D54" s="142">
        <f>IF(F52&gt;0,1/F52,0)</f>
        <v>0</v>
      </c>
      <c r="E54" s="142">
        <f>IF(F53&gt;0,1/F53,0)</f>
        <v>0</v>
      </c>
      <c r="F54" s="184">
        <v>1</v>
      </c>
      <c r="G54" s="306">
        <v>0</v>
      </c>
      <c r="H54" s="306">
        <v>0</v>
      </c>
      <c r="I54" s="306">
        <v>0</v>
      </c>
      <c r="J54" s="306">
        <v>0</v>
      </c>
      <c r="K54" s="306">
        <v>0</v>
      </c>
      <c r="L54" s="306">
        <v>0</v>
      </c>
      <c r="M54" s="306">
        <v>0</v>
      </c>
      <c r="N54" s="306">
        <v>0</v>
      </c>
      <c r="O54" s="306">
        <v>0</v>
      </c>
      <c r="P54" s="306">
        <v>0</v>
      </c>
      <c r="Q54" s="143">
        <f t="shared" si="9"/>
        <v>0</v>
      </c>
      <c r="R54" s="143">
        <f t="shared" si="10"/>
        <v>0</v>
      </c>
      <c r="S54" s="174">
        <f t="shared" si="11"/>
        <v>0</v>
      </c>
      <c r="T54" s="143">
        <f t="shared" si="12"/>
        <v>0</v>
      </c>
      <c r="U54" s="143" t="e">
        <f t="shared" si="13"/>
        <v>#DIV/0!</v>
      </c>
      <c r="V54" s="307"/>
      <c r="W54" s="307"/>
      <c r="X54" s="307"/>
      <c r="Y54" s="307"/>
      <c r="Z54" s="307"/>
      <c r="AA54" s="307"/>
      <c r="AB54" s="307"/>
      <c r="AC54" s="307"/>
      <c r="AE54" s="26"/>
      <c r="AG54" s="7" t="str">
        <f>+$A$16</f>
        <v/>
      </c>
      <c r="AH54" s="7"/>
      <c r="AI54" s="145">
        <f t="shared" si="14"/>
        <v>0</v>
      </c>
    </row>
    <row r="55" spans="1:35" ht="13.5" hidden="1" x14ac:dyDescent="0.25">
      <c r="A55" s="109" t="str">
        <f>+$A$17</f>
        <v/>
      </c>
      <c r="B55" s="142">
        <f>IF(G50&gt;0,1/G50,0)</f>
        <v>0</v>
      </c>
      <c r="C55" s="142">
        <f>IF(G51&gt;0,1/G51,0)</f>
        <v>0</v>
      </c>
      <c r="D55" s="142">
        <f>IF(G52&gt;0,1/G52,0)</f>
        <v>0</v>
      </c>
      <c r="E55" s="142">
        <f>IF(G53&gt;0,1/G53,0)</f>
        <v>0</v>
      </c>
      <c r="F55" s="142">
        <f>IF(G54&gt;0,1/G54,0)</f>
        <v>0</v>
      </c>
      <c r="G55" s="184">
        <v>1</v>
      </c>
      <c r="H55" s="306">
        <v>0</v>
      </c>
      <c r="I55" s="306">
        <v>0</v>
      </c>
      <c r="J55" s="306">
        <v>0</v>
      </c>
      <c r="K55" s="306">
        <v>0</v>
      </c>
      <c r="L55" s="306">
        <v>0</v>
      </c>
      <c r="M55" s="306">
        <v>0</v>
      </c>
      <c r="N55" s="306">
        <v>0</v>
      </c>
      <c r="O55" s="306">
        <v>0</v>
      </c>
      <c r="P55" s="306">
        <v>0</v>
      </c>
      <c r="Q55" s="143">
        <f t="shared" si="9"/>
        <v>0</v>
      </c>
      <c r="R55" s="143">
        <f t="shared" si="10"/>
        <v>0</v>
      </c>
      <c r="S55" s="174">
        <f t="shared" si="11"/>
        <v>0</v>
      </c>
      <c r="T55" s="143">
        <f t="shared" si="12"/>
        <v>0</v>
      </c>
      <c r="U55" s="143" t="e">
        <f t="shared" si="13"/>
        <v>#DIV/0!</v>
      </c>
      <c r="V55" s="307"/>
      <c r="W55" s="307"/>
      <c r="X55" s="307"/>
      <c r="Y55" s="307"/>
      <c r="Z55" s="307"/>
      <c r="AA55" s="307"/>
      <c r="AB55" s="307"/>
      <c r="AC55" s="307"/>
      <c r="AE55" s="26"/>
      <c r="AG55" s="7" t="str">
        <f>+$A$17</f>
        <v/>
      </c>
      <c r="AH55" s="7"/>
      <c r="AI55" s="145">
        <f t="shared" si="14"/>
        <v>0</v>
      </c>
    </row>
    <row r="56" spans="1:35" ht="13.5" hidden="1" x14ac:dyDescent="0.25">
      <c r="A56" s="109" t="str">
        <f>+$A$18</f>
        <v/>
      </c>
      <c r="B56" s="142">
        <f>IF(H50&gt;0,1/H50,0)</f>
        <v>0</v>
      </c>
      <c r="C56" s="142">
        <f>IF(H51&gt;0,1/H51,0)</f>
        <v>0</v>
      </c>
      <c r="D56" s="142">
        <f>IF(H52&gt;0,1/H52,0)</f>
        <v>0</v>
      </c>
      <c r="E56" s="142">
        <f>IF(H53&gt;0,1/H53,0)</f>
        <v>0</v>
      </c>
      <c r="F56" s="142">
        <f>IF(H54&gt;0,1/H54,0)</f>
        <v>0</v>
      </c>
      <c r="G56" s="142">
        <f>IF(H55&gt;0,1/H55,0)</f>
        <v>0</v>
      </c>
      <c r="H56" s="184">
        <v>1</v>
      </c>
      <c r="I56" s="306">
        <v>0</v>
      </c>
      <c r="J56" s="306">
        <v>0</v>
      </c>
      <c r="K56" s="306">
        <v>0</v>
      </c>
      <c r="L56" s="306">
        <v>0</v>
      </c>
      <c r="M56" s="306">
        <v>0</v>
      </c>
      <c r="N56" s="306">
        <v>0</v>
      </c>
      <c r="O56" s="306">
        <v>0</v>
      </c>
      <c r="P56" s="306">
        <v>0</v>
      </c>
      <c r="Q56" s="143">
        <f t="shared" si="9"/>
        <v>0</v>
      </c>
      <c r="R56" s="143">
        <f t="shared" si="10"/>
        <v>0</v>
      </c>
      <c r="S56" s="174">
        <f t="shared" si="11"/>
        <v>0</v>
      </c>
      <c r="T56" s="143">
        <f t="shared" si="12"/>
        <v>0</v>
      </c>
      <c r="U56" s="143" t="e">
        <f t="shared" si="13"/>
        <v>#DIV/0!</v>
      </c>
      <c r="V56" s="307"/>
      <c r="W56" s="307"/>
      <c r="X56" s="307"/>
      <c r="Y56" s="307"/>
      <c r="Z56" s="307"/>
      <c r="AA56" s="307"/>
      <c r="AB56" s="307"/>
      <c r="AC56" s="307"/>
      <c r="AE56" s="26"/>
      <c r="AG56" s="7" t="str">
        <f>+$A$18</f>
        <v/>
      </c>
      <c r="AH56" s="7"/>
      <c r="AI56" s="145">
        <f t="shared" si="14"/>
        <v>0</v>
      </c>
    </row>
    <row r="57" spans="1:35" ht="13.5" hidden="1" x14ac:dyDescent="0.25">
      <c r="A57" s="109" t="str">
        <f>+$A$19</f>
        <v/>
      </c>
      <c r="B57" s="142">
        <f>IF(I50&gt;0,1/I50,0)</f>
        <v>0</v>
      </c>
      <c r="C57" s="142">
        <f>IF(I51&gt;0,1/I51,0)</f>
        <v>0</v>
      </c>
      <c r="D57" s="142">
        <f>IF(I52&gt;0,1/I52,0)</f>
        <v>0</v>
      </c>
      <c r="E57" s="142">
        <f>IF(I53&gt;0,1/I53,0)</f>
        <v>0</v>
      </c>
      <c r="F57" s="142">
        <f>IF(I54&gt;0,1/I54,0)</f>
        <v>0</v>
      </c>
      <c r="G57" s="142">
        <f>IF(I55&gt;0,1/I55,0)</f>
        <v>0</v>
      </c>
      <c r="H57" s="142">
        <f>IF(I56&gt;0,1/I56,0)</f>
        <v>0</v>
      </c>
      <c r="I57" s="184">
        <v>1</v>
      </c>
      <c r="J57" s="306">
        <v>0</v>
      </c>
      <c r="K57" s="306">
        <v>0</v>
      </c>
      <c r="L57" s="306">
        <v>0</v>
      </c>
      <c r="M57" s="306">
        <v>0</v>
      </c>
      <c r="N57" s="306">
        <v>0</v>
      </c>
      <c r="O57" s="306">
        <v>0</v>
      </c>
      <c r="P57" s="306">
        <v>0</v>
      </c>
      <c r="Q57" s="143">
        <f t="shared" si="9"/>
        <v>0</v>
      </c>
      <c r="R57" s="143">
        <f t="shared" si="10"/>
        <v>0</v>
      </c>
      <c r="S57" s="174">
        <f t="shared" si="11"/>
        <v>0</v>
      </c>
      <c r="T57" s="143">
        <f t="shared" si="12"/>
        <v>0</v>
      </c>
      <c r="U57" s="143" t="e">
        <f t="shared" si="13"/>
        <v>#DIV/0!</v>
      </c>
      <c r="V57" s="307"/>
      <c r="W57" s="307"/>
      <c r="X57" s="307"/>
      <c r="Y57" s="307"/>
      <c r="Z57" s="307"/>
      <c r="AA57" s="307"/>
      <c r="AB57" s="307"/>
      <c r="AC57" s="307"/>
      <c r="AE57" s="26"/>
      <c r="AG57" s="7" t="str">
        <f>+$A$19</f>
        <v/>
      </c>
      <c r="AH57" s="7"/>
      <c r="AI57" s="145">
        <f t="shared" si="14"/>
        <v>0</v>
      </c>
    </row>
    <row r="58" spans="1:35" ht="13.5" hidden="1" x14ac:dyDescent="0.25">
      <c r="A58" s="109" t="str">
        <f>+$A$20</f>
        <v/>
      </c>
      <c r="B58" s="142">
        <f>IF(J50&gt;0,1/J50,0)</f>
        <v>0</v>
      </c>
      <c r="C58" s="142">
        <f>IF(J51&gt;0,1/J51,0)</f>
        <v>0</v>
      </c>
      <c r="D58" s="142">
        <f>IF(J52&gt;0,1/J52,0)</f>
        <v>0</v>
      </c>
      <c r="E58" s="142">
        <f>IF(J53&gt;0,1/J53,0)</f>
        <v>0</v>
      </c>
      <c r="F58" s="142">
        <f>IF(J54&gt;0,1/J54,0)</f>
        <v>0</v>
      </c>
      <c r="G58" s="142">
        <f>IF(J55&gt;0,1/J55,0)</f>
        <v>0</v>
      </c>
      <c r="H58" s="142">
        <f>IF(J56&gt;0,1/J56,0)</f>
        <v>0</v>
      </c>
      <c r="I58" s="142">
        <f>IF(J57&gt;0,1/J57,0)</f>
        <v>0</v>
      </c>
      <c r="J58" s="184">
        <v>1</v>
      </c>
      <c r="K58" s="306">
        <v>0</v>
      </c>
      <c r="L58" s="306">
        <v>0</v>
      </c>
      <c r="M58" s="306">
        <v>0</v>
      </c>
      <c r="N58" s="306">
        <v>0</v>
      </c>
      <c r="O58" s="306">
        <v>0</v>
      </c>
      <c r="P58" s="306">
        <v>0</v>
      </c>
      <c r="Q58" s="143">
        <f t="shared" si="9"/>
        <v>0</v>
      </c>
      <c r="R58" s="143">
        <f t="shared" si="10"/>
        <v>0</v>
      </c>
      <c r="S58" s="174">
        <f t="shared" si="11"/>
        <v>0</v>
      </c>
      <c r="T58" s="143">
        <f t="shared" si="12"/>
        <v>0</v>
      </c>
      <c r="U58" s="143" t="e">
        <f t="shared" si="13"/>
        <v>#DIV/0!</v>
      </c>
      <c r="V58" s="307"/>
      <c r="W58" s="307"/>
      <c r="X58" s="307"/>
      <c r="Y58" s="307"/>
      <c r="Z58" s="307"/>
      <c r="AA58" s="307"/>
      <c r="AB58" s="307"/>
      <c r="AC58" s="307"/>
      <c r="AE58" s="26"/>
      <c r="AG58" s="7" t="str">
        <f>+$A$20</f>
        <v/>
      </c>
      <c r="AH58" s="7"/>
      <c r="AI58" s="145">
        <f t="shared" si="14"/>
        <v>0</v>
      </c>
    </row>
    <row r="59" spans="1:35" ht="13.5" hidden="1" x14ac:dyDescent="0.25">
      <c r="A59" s="109" t="str">
        <f>+$A$21</f>
        <v/>
      </c>
      <c r="B59" s="142">
        <f>IF(K50&gt;0,1/K50,0)</f>
        <v>0</v>
      </c>
      <c r="C59" s="142">
        <f>IF(K51&gt;0,1/K51,0)</f>
        <v>0</v>
      </c>
      <c r="D59" s="142">
        <f>IF(K52&gt;0,1/K52,K52)</f>
        <v>0</v>
      </c>
      <c r="E59" s="142">
        <f>IF(K53&gt;0,1/K53,0)</f>
        <v>0</v>
      </c>
      <c r="F59" s="142">
        <f>IF(K54&gt;0,1/K54,K54)</f>
        <v>0</v>
      </c>
      <c r="G59" s="142">
        <f>IF(K55&gt;0,1/K55,0)</f>
        <v>0</v>
      </c>
      <c r="H59" s="142">
        <f>IF(K56&gt;0,1/K56,0)</f>
        <v>0</v>
      </c>
      <c r="I59" s="142">
        <f>IF(K57&gt;0,1/K57,0)</f>
        <v>0</v>
      </c>
      <c r="J59" s="142">
        <f>IF(K58&gt;0,1/K58,0)</f>
        <v>0</v>
      </c>
      <c r="K59" s="184">
        <v>1</v>
      </c>
      <c r="L59" s="306">
        <v>0</v>
      </c>
      <c r="M59" s="306">
        <v>0</v>
      </c>
      <c r="N59" s="306">
        <v>0</v>
      </c>
      <c r="O59" s="306">
        <v>0</v>
      </c>
      <c r="P59" s="306">
        <v>0</v>
      </c>
      <c r="Q59" s="143">
        <f t="shared" si="9"/>
        <v>0</v>
      </c>
      <c r="R59" s="143">
        <f t="shared" si="10"/>
        <v>0</v>
      </c>
      <c r="S59" s="174">
        <f t="shared" si="11"/>
        <v>0</v>
      </c>
      <c r="T59" s="143">
        <f t="shared" si="12"/>
        <v>0</v>
      </c>
      <c r="U59" s="143" t="e">
        <f t="shared" si="13"/>
        <v>#DIV/0!</v>
      </c>
      <c r="V59" s="307"/>
      <c r="W59" s="307"/>
      <c r="X59" s="307"/>
      <c r="Y59" s="307"/>
      <c r="Z59" s="307"/>
      <c r="AA59" s="307"/>
      <c r="AB59" s="307"/>
      <c r="AC59" s="307"/>
      <c r="AE59" s="26"/>
      <c r="AG59" s="7" t="str">
        <f>+$A$21</f>
        <v/>
      </c>
      <c r="AH59" s="7"/>
      <c r="AI59" s="145">
        <f t="shared" si="14"/>
        <v>0</v>
      </c>
    </row>
    <row r="60" spans="1:35" ht="13.5" hidden="1" x14ac:dyDescent="0.25">
      <c r="A60" s="109" t="str">
        <f>+$A$22</f>
        <v/>
      </c>
      <c r="B60" s="142">
        <f>IF(L50&gt;0,1/L50,0)</f>
        <v>0</v>
      </c>
      <c r="C60" s="142">
        <f>IF(L51&gt;0,1/L51,0)</f>
        <v>0</v>
      </c>
      <c r="D60" s="142">
        <f>IF(L52&gt;0,1/L52,0)</f>
        <v>0</v>
      </c>
      <c r="E60" s="142">
        <f>IF(L53&gt;0,1/L53,0)</f>
        <v>0</v>
      </c>
      <c r="F60" s="142">
        <f>IF(L54&gt;0,1/L54,0)</f>
        <v>0</v>
      </c>
      <c r="G60" s="142">
        <f>IF(L55&gt;0,1/L55,0)</f>
        <v>0</v>
      </c>
      <c r="H60" s="142">
        <f>IF(L56&gt;0,1/L56,0)</f>
        <v>0</v>
      </c>
      <c r="I60" s="142">
        <f>IF(L57&gt;0,1/L57,0)</f>
        <v>0</v>
      </c>
      <c r="J60" s="142">
        <f>IF(L58&gt;0,1/L58,0)</f>
        <v>0</v>
      </c>
      <c r="K60" s="142">
        <f>IF(L59&gt;0,1/L59,0)</f>
        <v>0</v>
      </c>
      <c r="L60" s="185">
        <v>1</v>
      </c>
      <c r="M60" s="306">
        <v>0</v>
      </c>
      <c r="N60" s="306">
        <v>0</v>
      </c>
      <c r="O60" s="306">
        <v>0</v>
      </c>
      <c r="P60" s="306">
        <v>0</v>
      </c>
      <c r="Q60" s="143">
        <f t="shared" si="9"/>
        <v>0</v>
      </c>
      <c r="R60" s="143">
        <f t="shared" si="10"/>
        <v>0</v>
      </c>
      <c r="S60" s="174">
        <f t="shared" si="11"/>
        <v>0</v>
      </c>
      <c r="T60" s="143">
        <f t="shared" si="12"/>
        <v>0</v>
      </c>
      <c r="U60" s="143" t="e">
        <f t="shared" si="13"/>
        <v>#DIV/0!</v>
      </c>
      <c r="V60" s="307"/>
      <c r="W60" s="307"/>
      <c r="X60" s="307"/>
      <c r="Y60" s="307"/>
      <c r="Z60" s="307"/>
      <c r="AA60" s="307"/>
      <c r="AB60" s="307"/>
      <c r="AC60" s="307"/>
      <c r="AE60" s="26"/>
      <c r="AG60" s="7" t="str">
        <f>+$A$22</f>
        <v/>
      </c>
      <c r="AH60" s="7"/>
      <c r="AI60" s="145">
        <f t="shared" si="14"/>
        <v>0</v>
      </c>
    </row>
    <row r="61" spans="1:35" ht="13.5" hidden="1" x14ac:dyDescent="0.25">
      <c r="A61" s="109" t="str">
        <f>+$A$23</f>
        <v/>
      </c>
      <c r="B61" s="142">
        <f>IF(M50&gt;0,1/M50,0)</f>
        <v>0</v>
      </c>
      <c r="C61" s="142">
        <f>IF(M51&gt;0,1/M51,0)</f>
        <v>0</v>
      </c>
      <c r="D61" s="142">
        <f>IF(M52&gt;0,1/M52,0)</f>
        <v>0</v>
      </c>
      <c r="E61" s="142">
        <f>IF(M53&gt;0,1/M53,0)</f>
        <v>0</v>
      </c>
      <c r="F61" s="142">
        <f>IF(M54&gt;0,1/M54,0)</f>
        <v>0</v>
      </c>
      <c r="G61" s="142">
        <f>IF(M55&gt;0,1/M55,0)</f>
        <v>0</v>
      </c>
      <c r="H61" s="142">
        <f>IF(M56&gt;0,1/M56,0)</f>
        <v>0</v>
      </c>
      <c r="I61" s="142">
        <f>IF(M57&gt;0,1/M57,0)</f>
        <v>0</v>
      </c>
      <c r="J61" s="142">
        <f>IF(M58&gt;0,1/M58,0)</f>
        <v>0</v>
      </c>
      <c r="K61" s="142">
        <f>IF(M59&gt;0,1/M59,0)</f>
        <v>0</v>
      </c>
      <c r="L61" s="171">
        <f>IF(M60&gt;0,1/M60,0)</f>
        <v>0</v>
      </c>
      <c r="M61" s="185">
        <v>1</v>
      </c>
      <c r="N61" s="306">
        <v>0</v>
      </c>
      <c r="O61" s="306">
        <v>0</v>
      </c>
      <c r="P61" s="306">
        <v>0</v>
      </c>
      <c r="Q61" s="143">
        <f t="shared" si="9"/>
        <v>0</v>
      </c>
      <c r="R61" s="143">
        <f t="shared" si="10"/>
        <v>0</v>
      </c>
      <c r="S61" s="174">
        <f t="shared" si="11"/>
        <v>0</v>
      </c>
      <c r="T61" s="143">
        <f t="shared" si="12"/>
        <v>0</v>
      </c>
      <c r="U61" s="143" t="e">
        <f t="shared" si="13"/>
        <v>#DIV/0!</v>
      </c>
      <c r="V61" s="307"/>
      <c r="W61" s="307"/>
      <c r="X61" s="307"/>
      <c r="Y61" s="307"/>
      <c r="Z61" s="307"/>
      <c r="AA61" s="307"/>
      <c r="AB61" s="307"/>
      <c r="AC61" s="307"/>
      <c r="AE61" s="26"/>
      <c r="AG61" s="7" t="str">
        <f>+$A$23</f>
        <v/>
      </c>
      <c r="AH61" s="7"/>
      <c r="AI61" s="145">
        <f t="shared" si="14"/>
        <v>0</v>
      </c>
    </row>
    <row r="62" spans="1:35" ht="13.5" hidden="1" x14ac:dyDescent="0.25">
      <c r="A62" s="109" t="str">
        <f>+$A$24</f>
        <v/>
      </c>
      <c r="B62" s="142">
        <f>IF(N50&gt;0,1/N50,0)</f>
        <v>0</v>
      </c>
      <c r="C62" s="142">
        <f>IF(N51&gt;0,1/N51,0)</f>
        <v>0</v>
      </c>
      <c r="D62" s="142">
        <f>IF(N52&gt;0,1/N52,0)</f>
        <v>0</v>
      </c>
      <c r="E62" s="142">
        <f>IF(N53&gt;0,1/N53,0)</f>
        <v>0</v>
      </c>
      <c r="F62" s="142">
        <f>IF(N54&gt;0,1/N54,0)</f>
        <v>0</v>
      </c>
      <c r="G62" s="142">
        <f>IF(N55&gt;0,1/N55,0)</f>
        <v>0</v>
      </c>
      <c r="H62" s="142">
        <f>IF(N56&gt;0,1/N56,0)</f>
        <v>0</v>
      </c>
      <c r="I62" s="142">
        <f>IF(N57&gt;0,1/N57,0)</f>
        <v>0</v>
      </c>
      <c r="J62" s="142">
        <f>IF(N58&gt;0,1/N58,0)</f>
        <v>0</v>
      </c>
      <c r="K62" s="142">
        <f>IF(N59&gt;0,1/N59,0)</f>
        <v>0</v>
      </c>
      <c r="L62" s="171">
        <f>IF(N60&gt;0,1/N60,0)</f>
        <v>0</v>
      </c>
      <c r="M62" s="171">
        <f>IF(N61&gt;0,1/N61,0)</f>
        <v>0</v>
      </c>
      <c r="N62" s="185">
        <v>1</v>
      </c>
      <c r="O62" s="306">
        <v>0</v>
      </c>
      <c r="P62" s="306">
        <v>0</v>
      </c>
      <c r="Q62" s="143">
        <f t="shared" si="9"/>
        <v>0</v>
      </c>
      <c r="R62" s="143">
        <f t="shared" si="10"/>
        <v>0</v>
      </c>
      <c r="S62" s="174">
        <f t="shared" si="11"/>
        <v>0</v>
      </c>
      <c r="T62" s="143">
        <f t="shared" si="12"/>
        <v>0</v>
      </c>
      <c r="U62" s="143" t="e">
        <f t="shared" si="13"/>
        <v>#DIV/0!</v>
      </c>
      <c r="V62" s="307"/>
      <c r="W62" s="307"/>
      <c r="X62" s="307"/>
      <c r="Y62" s="307"/>
      <c r="Z62" s="307"/>
      <c r="AA62" s="307"/>
      <c r="AB62" s="307"/>
      <c r="AC62" s="307"/>
      <c r="AE62" s="26"/>
      <c r="AG62" s="7" t="str">
        <f>+$A$24</f>
        <v/>
      </c>
      <c r="AH62" s="7"/>
      <c r="AI62" s="145">
        <f t="shared" si="14"/>
        <v>0</v>
      </c>
    </row>
    <row r="63" spans="1:35" ht="13.5" hidden="1" x14ac:dyDescent="0.25">
      <c r="A63" s="109" t="str">
        <f>+$A$25</f>
        <v/>
      </c>
      <c r="B63" s="142">
        <f>IF(O50&gt;0,1/O50,0)</f>
        <v>0</v>
      </c>
      <c r="C63" s="142">
        <f>IF(O51&gt;0,1/O51,0)</f>
        <v>0</v>
      </c>
      <c r="D63" s="142">
        <f>IF(O52&gt;0,1/O52,0)</f>
        <v>0</v>
      </c>
      <c r="E63" s="142">
        <f>IF(O53&gt;0,1/O53,0)</f>
        <v>0</v>
      </c>
      <c r="F63" s="142">
        <f>IF(O54&gt;0,1/O54,0)</f>
        <v>0</v>
      </c>
      <c r="G63" s="142">
        <f>IF(O55&gt;0,1/O55,0)</f>
        <v>0</v>
      </c>
      <c r="H63" s="142">
        <f>IF(O56&gt;0,1/O56,0)</f>
        <v>0</v>
      </c>
      <c r="I63" s="142">
        <f>IF(O57&gt;0,1/O57,0)</f>
        <v>0</v>
      </c>
      <c r="J63" s="142">
        <f>IF(O58&gt;0,1/O58,0)</f>
        <v>0</v>
      </c>
      <c r="K63" s="142">
        <f>IF(O59&gt;0,1/O59,0)</f>
        <v>0</v>
      </c>
      <c r="L63" s="171">
        <f>IF(O60&gt;0,1/O60,0)</f>
        <v>0</v>
      </c>
      <c r="M63" s="171">
        <f>IF(O61&gt;0,1/O61,0)</f>
        <v>0</v>
      </c>
      <c r="N63" s="171">
        <f>IF(O62&gt;0,1/O62,0)</f>
        <v>0</v>
      </c>
      <c r="O63" s="185">
        <v>1</v>
      </c>
      <c r="P63" s="306">
        <v>0</v>
      </c>
      <c r="Q63" s="143">
        <f t="shared" si="9"/>
        <v>0</v>
      </c>
      <c r="R63" s="143">
        <f t="shared" si="10"/>
        <v>0</v>
      </c>
      <c r="S63" s="174">
        <f t="shared" si="11"/>
        <v>0</v>
      </c>
      <c r="T63" s="143">
        <f t="shared" si="12"/>
        <v>0</v>
      </c>
      <c r="U63" s="143" t="e">
        <f t="shared" si="13"/>
        <v>#DIV/0!</v>
      </c>
      <c r="V63" s="307"/>
      <c r="W63" s="307"/>
      <c r="X63" s="307"/>
      <c r="Y63" s="307"/>
      <c r="Z63" s="307"/>
      <c r="AA63" s="307"/>
      <c r="AB63" s="307"/>
      <c r="AC63" s="307"/>
      <c r="AE63" s="26"/>
      <c r="AG63" s="7" t="str">
        <f>+$A$25</f>
        <v/>
      </c>
      <c r="AH63" s="7"/>
      <c r="AI63" s="145">
        <f t="shared" si="14"/>
        <v>0</v>
      </c>
    </row>
    <row r="64" spans="1:35" ht="13.5" hidden="1" x14ac:dyDescent="0.25">
      <c r="A64" s="109" t="str">
        <f>+$A$26</f>
        <v/>
      </c>
      <c r="B64" s="142">
        <f>IF(P50&gt;0,1/P50,0)</f>
        <v>0</v>
      </c>
      <c r="C64" s="142">
        <f>IF(P51&gt;0,1/P51,0)</f>
        <v>0</v>
      </c>
      <c r="D64" s="142">
        <f>IF(P52&gt;0,1/P52,0)</f>
        <v>0</v>
      </c>
      <c r="E64" s="142">
        <f>IF(P53&gt;0,1/P53,0)</f>
        <v>0</v>
      </c>
      <c r="F64" s="142">
        <f>IF(P54&gt;0,1/P54,0)</f>
        <v>0</v>
      </c>
      <c r="G64" s="142">
        <f>IF(P55&gt;0,1/P55,0)</f>
        <v>0</v>
      </c>
      <c r="H64" s="142">
        <f>IF(P56&gt;0,1/P56,0)</f>
        <v>0</v>
      </c>
      <c r="I64" s="142">
        <f>IF(P57&gt;0,1/P57,0)</f>
        <v>0</v>
      </c>
      <c r="J64" s="142">
        <f>IF(P58&gt;0,1/P58,0)</f>
        <v>0</v>
      </c>
      <c r="K64" s="142">
        <f>IF(P59&gt;0,1/P59,0)</f>
        <v>0</v>
      </c>
      <c r="L64" s="171">
        <f>IF(P60&gt;0,1/P60,0)</f>
        <v>0</v>
      </c>
      <c r="M64" s="171">
        <f>IF(P61&gt;0,1/P61,0)</f>
        <v>0</v>
      </c>
      <c r="N64" s="171">
        <f>IF(P62&gt;0,1/P62,0)</f>
        <v>0</v>
      </c>
      <c r="O64" s="171">
        <f>IF(P63&gt;0,1/P63,0)</f>
        <v>0</v>
      </c>
      <c r="P64" s="185">
        <v>1</v>
      </c>
      <c r="Q64" s="143">
        <f t="shared" si="9"/>
        <v>0</v>
      </c>
      <c r="R64" s="143">
        <f t="shared" si="10"/>
        <v>0</v>
      </c>
      <c r="S64" s="174">
        <f t="shared" si="11"/>
        <v>0</v>
      </c>
      <c r="T64" s="143">
        <f t="shared" si="12"/>
        <v>0</v>
      </c>
      <c r="U64" s="143" t="e">
        <f t="shared" si="13"/>
        <v>#DIV/0!</v>
      </c>
      <c r="V64" s="172"/>
      <c r="W64" s="172"/>
      <c r="X64" s="172"/>
      <c r="Y64" s="172"/>
      <c r="Z64" s="172"/>
      <c r="AA64" s="172"/>
      <c r="AB64" s="172"/>
      <c r="AC64" s="172"/>
      <c r="AE64" s="26"/>
      <c r="AG64" s="40" t="str">
        <f>+$A$26</f>
        <v/>
      </c>
      <c r="AH64" s="40"/>
      <c r="AI64" s="145">
        <f t="shared" si="14"/>
        <v>0</v>
      </c>
    </row>
    <row r="65" spans="1:35" s="146" customFormat="1" ht="13.9" hidden="1" customHeight="1" x14ac:dyDescent="0.25">
      <c r="A65" s="146" t="s">
        <v>44</v>
      </c>
      <c r="B65" s="147" t="e">
        <f>IF(B50&gt;0,ROUND(SUM(B50:B64)*U50,3),0)</f>
        <v>#DIV/0!</v>
      </c>
      <c r="C65" s="147">
        <f>IF(C50&gt;0,ROUND(SUM(C50:C64)*U51,3),0)</f>
        <v>0</v>
      </c>
      <c r="D65" s="147">
        <f>IF(D50&gt;0,ROUND(SUM(D50:D64)*U52,3),0)</f>
        <v>0</v>
      </c>
      <c r="E65" s="147">
        <f>IF(E50&gt;0,ROUND(SUM(E50:E64)*U53,3),0)</f>
        <v>0</v>
      </c>
      <c r="F65" s="147">
        <f>IF(F50&gt;0,ROUND(SUM(F50:F64)*U54,3),0)</f>
        <v>0</v>
      </c>
      <c r="G65" s="147">
        <f>IF(G50&gt;0,ROUND(SUM(G50:G64)*U55,3),0)</f>
        <v>0</v>
      </c>
      <c r="H65" s="147">
        <f>IF(H50&gt;0,ROUND(SUM(H50:H64)*U56,3),0)</f>
        <v>0</v>
      </c>
      <c r="I65" s="147">
        <f>IF(I50&gt;0,ROUND(SUM(I50:I64)*U57,3),0)</f>
        <v>0</v>
      </c>
      <c r="J65" s="147">
        <f>IF(J50&gt;0,ROUND(SUM(J50:J64)*U58,3),0)</f>
        <v>0</v>
      </c>
      <c r="K65" s="147">
        <f>IF(K50&gt;0,ROUND(SUM(K50:K64)*U59,3),0)</f>
        <v>0</v>
      </c>
      <c r="L65" s="147">
        <f>IF(L50&gt;0,ROUND(SUM(L50:L64)*U60,3),0)</f>
        <v>0</v>
      </c>
      <c r="M65" s="147">
        <f>IF(M50&gt;0,ROUND(SUM(M50:M64)*U61,3),0)</f>
        <v>0</v>
      </c>
      <c r="N65" s="147">
        <f>IF(N50&gt;0,ROUND(SUM(N50:N64)*U62,3),0)</f>
        <v>0</v>
      </c>
      <c r="O65" s="147">
        <f>IF(O50&gt;0,ROUND(SUM(O50:O64)*U63,3),0)</f>
        <v>0</v>
      </c>
      <c r="P65" s="147">
        <f>IF(P50&gt;0,ROUND(SUM(P50:P64)*U64,3),0)</f>
        <v>0</v>
      </c>
      <c r="Q65" s="377" t="s">
        <v>43</v>
      </c>
      <c r="R65" s="377"/>
      <c r="S65" s="148">
        <f>ROUND(SUM(T50:T64),3)</f>
        <v>0</v>
      </c>
      <c r="T65" s="205" t="s">
        <v>45</v>
      </c>
      <c r="U65" s="148" t="e">
        <f>ROUND(SUM(B65:P65),3)</f>
        <v>#DIV/0!</v>
      </c>
      <c r="V65" s="395"/>
      <c r="W65" s="395"/>
      <c r="X65" s="395"/>
      <c r="Y65" s="395"/>
      <c r="Z65" s="395"/>
      <c r="AA65" s="395"/>
      <c r="AB65" s="172"/>
      <c r="AC65" s="187" t="str">
        <f>IF(AC49="","",SUM(AC50:AC63))</f>
        <v/>
      </c>
      <c r="AG65" s="175"/>
      <c r="AH65" s="175"/>
      <c r="AI65" s="175"/>
    </row>
    <row r="66" spans="1:35" ht="24" customHeight="1" x14ac:dyDescent="0.2">
      <c r="V66" s="172"/>
      <c r="W66" s="172"/>
      <c r="X66" s="172"/>
      <c r="Y66" s="172"/>
      <c r="Z66" s="172"/>
      <c r="AA66" s="172"/>
      <c r="AB66" s="172"/>
      <c r="AC66" s="172"/>
      <c r="AE66" s="88"/>
      <c r="AF66" s="88"/>
      <c r="AG66" s="89"/>
      <c r="AH66" s="88"/>
      <c r="AI66" s="88"/>
    </row>
    <row r="67" spans="1:35" ht="18.75" x14ac:dyDescent="0.3">
      <c r="A67" s="19" t="str">
        <f>IF(Anagrafica!A91&lt;&gt;"",Anagrafica!A91&amp;" - "&amp;Anagrafica!B91,"")</f>
        <v>3 - Commissario 3</v>
      </c>
      <c r="B67" s="20"/>
      <c r="D67" s="1"/>
      <c r="R67" s="135">
        <v>3</v>
      </c>
      <c r="V67" s="172"/>
      <c r="W67" s="172"/>
      <c r="X67" s="172"/>
      <c r="Y67" s="172"/>
      <c r="Z67" s="172"/>
      <c r="AA67" s="172"/>
      <c r="AB67" s="172"/>
      <c r="AC67" s="172"/>
    </row>
    <row r="68" spans="1:35" s="5" customFormat="1" ht="13.5" customHeight="1" x14ac:dyDescent="0.2">
      <c r="A68" s="137" t="s">
        <v>10</v>
      </c>
      <c r="B68" s="109" t="s">
        <v>28</v>
      </c>
      <c r="C68" s="109" t="s">
        <v>56</v>
      </c>
      <c r="D68" s="109" t="s">
        <v>29</v>
      </c>
      <c r="E68" s="109" t="s">
        <v>27</v>
      </c>
      <c r="F68" s="109" t="s">
        <v>30</v>
      </c>
      <c r="G68" s="109" t="s">
        <v>31</v>
      </c>
      <c r="H68" s="109" t="s">
        <v>32</v>
      </c>
      <c r="I68" s="109" t="s">
        <v>33</v>
      </c>
      <c r="J68" s="109" t="s">
        <v>34</v>
      </c>
      <c r="K68" s="109" t="s">
        <v>39</v>
      </c>
      <c r="L68" s="138" t="s">
        <v>49</v>
      </c>
      <c r="M68" s="138" t="s">
        <v>35</v>
      </c>
      <c r="N68" s="138" t="s">
        <v>36</v>
      </c>
      <c r="O68" s="138" t="s">
        <v>37</v>
      </c>
      <c r="P68" s="138" t="s">
        <v>38</v>
      </c>
      <c r="Q68" s="139" t="s">
        <v>41</v>
      </c>
      <c r="R68" s="140" t="s">
        <v>41</v>
      </c>
      <c r="S68" s="140" t="s">
        <v>41</v>
      </c>
      <c r="T68" s="141" t="s">
        <v>42</v>
      </c>
      <c r="U68" s="141" t="s">
        <v>46</v>
      </c>
      <c r="V68" s="173"/>
      <c r="W68" s="173"/>
      <c r="X68" s="173"/>
      <c r="Y68" s="173"/>
      <c r="Z68" s="173"/>
      <c r="AA68" s="173"/>
      <c r="AB68" s="173"/>
      <c r="AC68" s="173"/>
      <c r="AE68" s="26"/>
      <c r="AG68" s="4" t="s">
        <v>10</v>
      </c>
      <c r="AI68" s="5" t="s">
        <v>0</v>
      </c>
    </row>
    <row r="69" spans="1:35" ht="13.5" x14ac:dyDescent="0.25">
      <c r="A69" s="109" t="str">
        <f>+$A$12</f>
        <v>A</v>
      </c>
      <c r="B69" s="184">
        <v>1</v>
      </c>
      <c r="C69" s="108">
        <v>0</v>
      </c>
      <c r="D69" s="108">
        <v>0</v>
      </c>
      <c r="E69" s="108">
        <v>0</v>
      </c>
      <c r="F69" s="306">
        <v>0</v>
      </c>
      <c r="G69" s="306">
        <v>0</v>
      </c>
      <c r="H69" s="306">
        <v>0</v>
      </c>
      <c r="I69" s="306">
        <v>0</v>
      </c>
      <c r="J69" s="306">
        <v>0</v>
      </c>
      <c r="K69" s="306">
        <v>0</v>
      </c>
      <c r="L69" s="306">
        <v>0</v>
      </c>
      <c r="M69" s="306">
        <v>0</v>
      </c>
      <c r="N69" s="306">
        <v>0</v>
      </c>
      <c r="O69" s="306">
        <v>0</v>
      </c>
      <c r="P69" s="306">
        <v>0</v>
      </c>
      <c r="Q69" s="143">
        <f t="shared" ref="Q69:Q83" si="15">+IF(B$10=2,POWER(PRODUCT(B69:C69),1/$B$10),IF(B$10=3,POWER(PRODUCT(B69:D69),1/$B$10),IF(B$10=4,POWER(PRODUCT(B69:E69),1/$B$10),IF(B$10=5,POWER(PRODUCT(B69:F69),1/$B$10),IF(B$10=6,POWER(PRODUCT(B69:G69),1/$B$10),0)))))</f>
        <v>0</v>
      </c>
      <c r="R69" s="143">
        <f t="shared" ref="R69:R83" si="16">+IF(B$10=7,POWER(PRODUCT(B69:H69),1/$B$10),IF(B$10=8,POWER(PRODUCT(B69:I69),1/$B$10),IF(B$10=9,POWER(PRODUCT(B69:J69),1/$B$10),IF(B$10=10,POWER(PRODUCT(B69:K69),1/$B$10),0))))</f>
        <v>0</v>
      </c>
      <c r="S69" s="174">
        <f t="shared" ref="S69:S83" si="17">+IF(B$10=11,POWER(PRODUCT(B69:L69),1/$B$10),IF(B$10=12,POWER(PRODUCT(B69:M69),1/$B$10),IF(B$10=13,POWER(PRODUCT(B69:N69),1/$B$10),IF(B$10=14,POWER(PRODUCT(B69:O69),1/$B$10),IF(B$10=15,POWER(PRODUCT(B69:P69),1/$B$10),0)))))</f>
        <v>0</v>
      </c>
      <c r="T69" s="143">
        <f>ROUND(MAX(Q69:S69),3)</f>
        <v>0</v>
      </c>
      <c r="U69" s="143" t="e">
        <f>ROUND(T69/S$84,3)</f>
        <v>#DIV/0!</v>
      </c>
      <c r="V69" s="307"/>
      <c r="W69" s="307"/>
      <c r="X69" s="307"/>
      <c r="Y69" s="307"/>
      <c r="Z69" s="307"/>
      <c r="AA69" s="307"/>
      <c r="AB69" s="307"/>
      <c r="AC69" s="307"/>
      <c r="AE69" s="26"/>
      <c r="AG69" s="6" t="str">
        <f>+$A$12</f>
        <v>A</v>
      </c>
      <c r="AH69" s="6"/>
      <c r="AI69" s="145">
        <f>IF(S$84&gt;0,ROUND(U69/MAX(U$69:U$83),3),0)</f>
        <v>0</v>
      </c>
    </row>
    <row r="70" spans="1:35" ht="13.5" x14ac:dyDescent="0.25">
      <c r="A70" s="109" t="str">
        <f>+$A$13</f>
        <v>B</v>
      </c>
      <c r="B70" s="142">
        <f>IF(C69&gt;0,1/C69,0)</f>
        <v>0</v>
      </c>
      <c r="C70" s="184">
        <v>1</v>
      </c>
      <c r="D70" s="108">
        <v>0</v>
      </c>
      <c r="E70" s="108">
        <v>0</v>
      </c>
      <c r="F70" s="306">
        <v>0</v>
      </c>
      <c r="G70" s="306">
        <v>0</v>
      </c>
      <c r="H70" s="306">
        <v>0</v>
      </c>
      <c r="I70" s="306">
        <v>0</v>
      </c>
      <c r="J70" s="306">
        <v>0</v>
      </c>
      <c r="K70" s="306">
        <v>0</v>
      </c>
      <c r="L70" s="306">
        <v>0</v>
      </c>
      <c r="M70" s="306">
        <v>0</v>
      </c>
      <c r="N70" s="306">
        <v>0</v>
      </c>
      <c r="O70" s="306">
        <v>0</v>
      </c>
      <c r="P70" s="306">
        <v>0</v>
      </c>
      <c r="Q70" s="143">
        <f t="shared" si="15"/>
        <v>0</v>
      </c>
      <c r="R70" s="143">
        <f t="shared" si="16"/>
        <v>0</v>
      </c>
      <c r="S70" s="174">
        <f t="shared" si="17"/>
        <v>0</v>
      </c>
      <c r="T70" s="143">
        <f t="shared" ref="T70:T83" si="18">ROUND(MAX(Q70:S70),3)</f>
        <v>0</v>
      </c>
      <c r="U70" s="143" t="e">
        <f t="shared" ref="U70:U83" si="19">ROUND(T70/S$84,3)</f>
        <v>#DIV/0!</v>
      </c>
      <c r="V70" s="307"/>
      <c r="W70" s="307"/>
      <c r="X70" s="307"/>
      <c r="Y70" s="307"/>
      <c r="Z70" s="307"/>
      <c r="AA70" s="307"/>
      <c r="AB70" s="307"/>
      <c r="AC70" s="307"/>
      <c r="AE70" s="26"/>
      <c r="AG70" s="7" t="str">
        <f>+$A$13</f>
        <v>B</v>
      </c>
      <c r="AH70" s="7"/>
      <c r="AI70" s="145">
        <f t="shared" ref="AI70:AI83" si="20">IF(S$84&gt;0,ROUND(U70/MAX(U$69:U$83),3),0)</f>
        <v>0</v>
      </c>
    </row>
    <row r="71" spans="1:35" ht="13.5" x14ac:dyDescent="0.25">
      <c r="A71" s="109" t="str">
        <f>+$A$14</f>
        <v>C</v>
      </c>
      <c r="B71" s="142">
        <f>IF(D69&gt;0,1/D69,0)</f>
        <v>0</v>
      </c>
      <c r="C71" s="142">
        <f>IF(D70&gt;0,1/D70,0)</f>
        <v>0</v>
      </c>
      <c r="D71" s="184">
        <v>1</v>
      </c>
      <c r="E71" s="108">
        <v>0</v>
      </c>
      <c r="F71" s="306">
        <v>0</v>
      </c>
      <c r="G71" s="306">
        <v>0</v>
      </c>
      <c r="H71" s="306">
        <v>0</v>
      </c>
      <c r="I71" s="306">
        <v>0</v>
      </c>
      <c r="J71" s="306">
        <v>0</v>
      </c>
      <c r="K71" s="306">
        <v>0</v>
      </c>
      <c r="L71" s="306">
        <v>0</v>
      </c>
      <c r="M71" s="306">
        <v>0</v>
      </c>
      <c r="N71" s="306">
        <v>0</v>
      </c>
      <c r="O71" s="306">
        <v>0</v>
      </c>
      <c r="P71" s="306">
        <v>0</v>
      </c>
      <c r="Q71" s="143">
        <f t="shared" si="15"/>
        <v>0</v>
      </c>
      <c r="R71" s="143">
        <f t="shared" si="16"/>
        <v>0</v>
      </c>
      <c r="S71" s="174">
        <f t="shared" si="17"/>
        <v>0</v>
      </c>
      <c r="T71" s="143">
        <f t="shared" si="18"/>
        <v>0</v>
      </c>
      <c r="U71" s="143" t="e">
        <f t="shared" si="19"/>
        <v>#DIV/0!</v>
      </c>
      <c r="V71" s="307"/>
      <c r="W71" s="307"/>
      <c r="X71" s="307"/>
      <c r="Y71" s="307"/>
      <c r="Z71" s="307"/>
      <c r="AA71" s="307"/>
      <c r="AB71" s="307"/>
      <c r="AC71" s="307"/>
      <c r="AE71" s="26"/>
      <c r="AG71" s="7" t="str">
        <f>+$A$14</f>
        <v>C</v>
      </c>
      <c r="AH71" s="7"/>
      <c r="AI71" s="145">
        <f t="shared" si="20"/>
        <v>0</v>
      </c>
    </row>
    <row r="72" spans="1:35" ht="13.5" x14ac:dyDescent="0.25">
      <c r="A72" s="109" t="str">
        <f>+$A$15</f>
        <v>D</v>
      </c>
      <c r="B72" s="142">
        <f>IF(E69&gt;0,1/E69,0)</f>
        <v>0</v>
      </c>
      <c r="C72" s="142">
        <f>IF(E70&gt;0,1/E70,0)</f>
        <v>0</v>
      </c>
      <c r="D72" s="142">
        <f>IF(E71&gt;0,1/E71,0)</f>
        <v>0</v>
      </c>
      <c r="E72" s="184">
        <v>1</v>
      </c>
      <c r="F72" s="306">
        <v>0</v>
      </c>
      <c r="G72" s="306">
        <v>0</v>
      </c>
      <c r="H72" s="306">
        <v>0</v>
      </c>
      <c r="I72" s="306">
        <v>0</v>
      </c>
      <c r="J72" s="306">
        <v>0</v>
      </c>
      <c r="K72" s="306">
        <v>0</v>
      </c>
      <c r="L72" s="306">
        <v>0</v>
      </c>
      <c r="M72" s="306">
        <v>0</v>
      </c>
      <c r="N72" s="306">
        <v>0</v>
      </c>
      <c r="O72" s="306">
        <v>0</v>
      </c>
      <c r="P72" s="306">
        <v>0</v>
      </c>
      <c r="Q72" s="143">
        <f t="shared" si="15"/>
        <v>0</v>
      </c>
      <c r="R72" s="143">
        <f t="shared" si="16"/>
        <v>0</v>
      </c>
      <c r="S72" s="174">
        <f t="shared" si="17"/>
        <v>0</v>
      </c>
      <c r="T72" s="143">
        <f t="shared" si="18"/>
        <v>0</v>
      </c>
      <c r="U72" s="143" t="e">
        <f t="shared" si="19"/>
        <v>#DIV/0!</v>
      </c>
      <c r="V72" s="307"/>
      <c r="W72" s="307"/>
      <c r="X72" s="307"/>
      <c r="Y72" s="307"/>
      <c r="Z72" s="307"/>
      <c r="AA72" s="307"/>
      <c r="AB72" s="307"/>
      <c r="AC72" s="307"/>
      <c r="AE72" s="26"/>
      <c r="AG72" s="7" t="str">
        <f>+$A$15</f>
        <v>D</v>
      </c>
      <c r="AH72" s="7"/>
      <c r="AI72" s="145">
        <f t="shared" si="20"/>
        <v>0</v>
      </c>
    </row>
    <row r="73" spans="1:35" ht="13.5" hidden="1" x14ac:dyDescent="0.25">
      <c r="A73" s="109" t="str">
        <f>+$A$16</f>
        <v/>
      </c>
      <c r="B73" s="142">
        <f>IF(F69&gt;0,1/F69,0)</f>
        <v>0</v>
      </c>
      <c r="C73" s="142">
        <f>IF(F70&gt;0,1/F70,0)</f>
        <v>0</v>
      </c>
      <c r="D73" s="142">
        <f>IF(F71&gt;0,1/F71,0)</f>
        <v>0</v>
      </c>
      <c r="E73" s="142">
        <f>IF(F72&gt;0,1/F72,0)</f>
        <v>0</v>
      </c>
      <c r="F73" s="184">
        <v>1</v>
      </c>
      <c r="G73" s="306">
        <v>0</v>
      </c>
      <c r="H73" s="306">
        <v>0</v>
      </c>
      <c r="I73" s="306">
        <v>0</v>
      </c>
      <c r="J73" s="306">
        <v>0</v>
      </c>
      <c r="K73" s="306">
        <v>0</v>
      </c>
      <c r="L73" s="306">
        <v>0</v>
      </c>
      <c r="M73" s="306">
        <v>0</v>
      </c>
      <c r="N73" s="306">
        <v>0</v>
      </c>
      <c r="O73" s="306">
        <v>0</v>
      </c>
      <c r="P73" s="306">
        <v>0</v>
      </c>
      <c r="Q73" s="143">
        <f t="shared" si="15"/>
        <v>0</v>
      </c>
      <c r="R73" s="143">
        <f t="shared" si="16"/>
        <v>0</v>
      </c>
      <c r="S73" s="174">
        <f t="shared" si="17"/>
        <v>0</v>
      </c>
      <c r="T73" s="143">
        <f t="shared" si="18"/>
        <v>0</v>
      </c>
      <c r="U73" s="143" t="e">
        <f t="shared" si="19"/>
        <v>#DIV/0!</v>
      </c>
      <c r="V73" s="307"/>
      <c r="W73" s="307"/>
      <c r="X73" s="307"/>
      <c r="Y73" s="307"/>
      <c r="Z73" s="307"/>
      <c r="AA73" s="307"/>
      <c r="AB73" s="307"/>
      <c r="AC73" s="307"/>
      <c r="AE73" s="26"/>
      <c r="AG73" s="7" t="str">
        <f>+$A$16</f>
        <v/>
      </c>
      <c r="AH73" s="7"/>
      <c r="AI73" s="145">
        <f t="shared" si="20"/>
        <v>0</v>
      </c>
    </row>
    <row r="74" spans="1:35" ht="13.5" hidden="1" x14ac:dyDescent="0.25">
      <c r="A74" s="109" t="str">
        <f>+$A$17</f>
        <v/>
      </c>
      <c r="B74" s="142">
        <f>IF(G69&gt;0,1/G69,0)</f>
        <v>0</v>
      </c>
      <c r="C74" s="142">
        <f>IF(G70&gt;0,1/G70,0)</f>
        <v>0</v>
      </c>
      <c r="D74" s="142">
        <f>IF(G71&gt;0,1/G71,0)</f>
        <v>0</v>
      </c>
      <c r="E74" s="142">
        <f>IF(G72&gt;0,1/G72,0)</f>
        <v>0</v>
      </c>
      <c r="F74" s="142">
        <f>IF(G73&gt;0,1/G73,0)</f>
        <v>0</v>
      </c>
      <c r="G74" s="184">
        <v>1</v>
      </c>
      <c r="H74" s="306">
        <v>0</v>
      </c>
      <c r="I74" s="306">
        <v>0</v>
      </c>
      <c r="J74" s="306">
        <v>0</v>
      </c>
      <c r="K74" s="306">
        <v>0</v>
      </c>
      <c r="L74" s="306">
        <v>0</v>
      </c>
      <c r="M74" s="306">
        <v>0</v>
      </c>
      <c r="N74" s="306">
        <v>0</v>
      </c>
      <c r="O74" s="306">
        <v>0</v>
      </c>
      <c r="P74" s="306">
        <v>0</v>
      </c>
      <c r="Q74" s="143">
        <f t="shared" si="15"/>
        <v>0</v>
      </c>
      <c r="R74" s="143">
        <f t="shared" si="16"/>
        <v>0</v>
      </c>
      <c r="S74" s="174">
        <f t="shared" si="17"/>
        <v>0</v>
      </c>
      <c r="T74" s="143">
        <f t="shared" si="18"/>
        <v>0</v>
      </c>
      <c r="U74" s="143" t="e">
        <f t="shared" si="19"/>
        <v>#DIV/0!</v>
      </c>
      <c r="V74" s="307"/>
      <c r="W74" s="307"/>
      <c r="X74" s="307"/>
      <c r="Y74" s="307"/>
      <c r="Z74" s="307"/>
      <c r="AA74" s="307"/>
      <c r="AB74" s="307"/>
      <c r="AC74" s="307"/>
      <c r="AE74" s="26"/>
      <c r="AG74" s="7" t="str">
        <f>+$A$17</f>
        <v/>
      </c>
      <c r="AH74" s="7"/>
      <c r="AI74" s="145">
        <f t="shared" si="20"/>
        <v>0</v>
      </c>
    </row>
    <row r="75" spans="1:35" ht="13.5" hidden="1" x14ac:dyDescent="0.25">
      <c r="A75" s="109" t="str">
        <f>+$A$18</f>
        <v/>
      </c>
      <c r="B75" s="142">
        <f>IF(H69&gt;0,1/H69,0)</f>
        <v>0</v>
      </c>
      <c r="C75" s="142">
        <f>IF(H70&gt;0,1/H70,0)</f>
        <v>0</v>
      </c>
      <c r="D75" s="142">
        <f>IF(H71&gt;0,1/H71,0)</f>
        <v>0</v>
      </c>
      <c r="E75" s="142">
        <f>IF(H72&gt;0,1/H72,0)</f>
        <v>0</v>
      </c>
      <c r="F75" s="142">
        <f>IF(H73&gt;0,1/H73,0)</f>
        <v>0</v>
      </c>
      <c r="G75" s="142">
        <f>IF(H74&gt;0,1/H74,0)</f>
        <v>0</v>
      </c>
      <c r="H75" s="184">
        <v>1</v>
      </c>
      <c r="I75" s="306">
        <v>0</v>
      </c>
      <c r="J75" s="306">
        <v>0</v>
      </c>
      <c r="K75" s="306">
        <v>0</v>
      </c>
      <c r="L75" s="306">
        <v>0</v>
      </c>
      <c r="M75" s="306">
        <v>0</v>
      </c>
      <c r="N75" s="306">
        <v>0</v>
      </c>
      <c r="O75" s="306">
        <v>0</v>
      </c>
      <c r="P75" s="306">
        <v>0</v>
      </c>
      <c r="Q75" s="143">
        <f t="shared" si="15"/>
        <v>0</v>
      </c>
      <c r="R75" s="143">
        <f t="shared" si="16"/>
        <v>0</v>
      </c>
      <c r="S75" s="174">
        <f t="shared" si="17"/>
        <v>0</v>
      </c>
      <c r="T75" s="143">
        <f t="shared" si="18"/>
        <v>0</v>
      </c>
      <c r="U75" s="143" t="e">
        <f t="shared" si="19"/>
        <v>#DIV/0!</v>
      </c>
      <c r="V75" s="307"/>
      <c r="W75" s="307"/>
      <c r="X75" s="307"/>
      <c r="Y75" s="307"/>
      <c r="Z75" s="307"/>
      <c r="AA75" s="307"/>
      <c r="AB75" s="307"/>
      <c r="AC75" s="307"/>
      <c r="AE75" s="26"/>
      <c r="AG75" s="7" t="str">
        <f>+$A$18</f>
        <v/>
      </c>
      <c r="AH75" s="7"/>
      <c r="AI75" s="145">
        <f t="shared" si="20"/>
        <v>0</v>
      </c>
    </row>
    <row r="76" spans="1:35" ht="13.5" hidden="1" x14ac:dyDescent="0.25">
      <c r="A76" s="109" t="str">
        <f>+$A$19</f>
        <v/>
      </c>
      <c r="B76" s="142">
        <f>IF(I69&gt;0,1/I69,0)</f>
        <v>0</v>
      </c>
      <c r="C76" s="142">
        <f>IF(I70&gt;0,1/I70,0)</f>
        <v>0</v>
      </c>
      <c r="D76" s="142">
        <f>IF(I71&gt;0,1/I71,0)</f>
        <v>0</v>
      </c>
      <c r="E76" s="142">
        <f>IF(I72&gt;0,1/I72,0)</f>
        <v>0</v>
      </c>
      <c r="F76" s="142">
        <f>IF(I73&gt;0,1/I73,0)</f>
        <v>0</v>
      </c>
      <c r="G76" s="142">
        <f>IF(I74&gt;0,1/I74,0)</f>
        <v>0</v>
      </c>
      <c r="H76" s="142">
        <f>IF(I75&gt;0,1/I75,0)</f>
        <v>0</v>
      </c>
      <c r="I76" s="184">
        <v>1</v>
      </c>
      <c r="J76" s="306">
        <v>0</v>
      </c>
      <c r="K76" s="306">
        <v>0</v>
      </c>
      <c r="L76" s="306">
        <v>0</v>
      </c>
      <c r="M76" s="306">
        <v>0</v>
      </c>
      <c r="N76" s="306">
        <v>0</v>
      </c>
      <c r="O76" s="306">
        <v>0</v>
      </c>
      <c r="P76" s="306">
        <v>0</v>
      </c>
      <c r="Q76" s="143">
        <f t="shared" si="15"/>
        <v>0</v>
      </c>
      <c r="R76" s="143">
        <f t="shared" si="16"/>
        <v>0</v>
      </c>
      <c r="S76" s="174">
        <f t="shared" si="17"/>
        <v>0</v>
      </c>
      <c r="T76" s="143">
        <f t="shared" si="18"/>
        <v>0</v>
      </c>
      <c r="U76" s="143" t="e">
        <f t="shared" si="19"/>
        <v>#DIV/0!</v>
      </c>
      <c r="V76" s="307"/>
      <c r="W76" s="307"/>
      <c r="X76" s="307"/>
      <c r="Y76" s="307"/>
      <c r="Z76" s="307"/>
      <c r="AA76" s="307"/>
      <c r="AB76" s="307"/>
      <c r="AC76" s="307"/>
      <c r="AE76" s="26"/>
      <c r="AG76" s="7" t="str">
        <f>+$A$19</f>
        <v/>
      </c>
      <c r="AH76" s="7"/>
      <c r="AI76" s="145">
        <f t="shared" si="20"/>
        <v>0</v>
      </c>
    </row>
    <row r="77" spans="1:35" ht="13.5" hidden="1" x14ac:dyDescent="0.25">
      <c r="A77" s="109" t="str">
        <f>+$A$20</f>
        <v/>
      </c>
      <c r="B77" s="142">
        <f>IF(J69&gt;0,1/J69,0)</f>
        <v>0</v>
      </c>
      <c r="C77" s="142">
        <f>IF(J70&gt;0,1/J70,0)</f>
        <v>0</v>
      </c>
      <c r="D77" s="142">
        <f>IF(J71&gt;0,1/J71,0)</f>
        <v>0</v>
      </c>
      <c r="E77" s="142">
        <f>IF(J72&gt;0,1/J72,0)</f>
        <v>0</v>
      </c>
      <c r="F77" s="142">
        <f>IF(J73&gt;0,1/J73,0)</f>
        <v>0</v>
      </c>
      <c r="G77" s="142">
        <f>IF(J74&gt;0,1/J74,0)</f>
        <v>0</v>
      </c>
      <c r="H77" s="142">
        <f>IF(J75&gt;0,1/J75,0)</f>
        <v>0</v>
      </c>
      <c r="I77" s="142">
        <f>IF(J76&gt;0,1/J76,0)</f>
        <v>0</v>
      </c>
      <c r="J77" s="184">
        <v>1</v>
      </c>
      <c r="K77" s="306">
        <v>0</v>
      </c>
      <c r="L77" s="306">
        <v>0</v>
      </c>
      <c r="M77" s="306">
        <v>0</v>
      </c>
      <c r="N77" s="306">
        <v>0</v>
      </c>
      <c r="O77" s="306">
        <v>0</v>
      </c>
      <c r="P77" s="306">
        <v>0</v>
      </c>
      <c r="Q77" s="143">
        <f t="shared" si="15"/>
        <v>0</v>
      </c>
      <c r="R77" s="143">
        <f t="shared" si="16"/>
        <v>0</v>
      </c>
      <c r="S77" s="174">
        <f t="shared" si="17"/>
        <v>0</v>
      </c>
      <c r="T77" s="143">
        <f t="shared" si="18"/>
        <v>0</v>
      </c>
      <c r="U77" s="143" t="e">
        <f t="shared" si="19"/>
        <v>#DIV/0!</v>
      </c>
      <c r="V77" s="307"/>
      <c r="W77" s="307"/>
      <c r="X77" s="307"/>
      <c r="Y77" s="307"/>
      <c r="Z77" s="307"/>
      <c r="AA77" s="307"/>
      <c r="AB77" s="307"/>
      <c r="AC77" s="307"/>
      <c r="AE77" s="26"/>
      <c r="AG77" s="7" t="str">
        <f>+$A$20</f>
        <v/>
      </c>
      <c r="AH77" s="7"/>
      <c r="AI77" s="145">
        <f t="shared" si="20"/>
        <v>0</v>
      </c>
    </row>
    <row r="78" spans="1:35" ht="13.5" hidden="1" x14ac:dyDescent="0.25">
      <c r="A78" s="109" t="str">
        <f>+$A$21</f>
        <v/>
      </c>
      <c r="B78" s="142">
        <f>IF(K69&gt;0,1/K69,0)</f>
        <v>0</v>
      </c>
      <c r="C78" s="142">
        <f>IF(K70&gt;0,1/K70,0)</f>
        <v>0</v>
      </c>
      <c r="D78" s="142">
        <f>IF(K71&gt;0,1/K71,K71)</f>
        <v>0</v>
      </c>
      <c r="E78" s="142">
        <f>IF(K72&gt;0,1/K72,0)</f>
        <v>0</v>
      </c>
      <c r="F78" s="142">
        <f>IF(K73&gt;0,1/K73,K73)</f>
        <v>0</v>
      </c>
      <c r="G78" s="142">
        <f>IF(K74&gt;0,1/K74,0)</f>
        <v>0</v>
      </c>
      <c r="H78" s="142">
        <f>IF(K75&gt;0,1/K75,0)</f>
        <v>0</v>
      </c>
      <c r="I78" s="142">
        <f>IF(K76&gt;0,1/K76,0)</f>
        <v>0</v>
      </c>
      <c r="J78" s="142">
        <f>IF(K77&gt;0,1/K77,0)</f>
        <v>0</v>
      </c>
      <c r="K78" s="184">
        <v>1</v>
      </c>
      <c r="L78" s="306">
        <v>0</v>
      </c>
      <c r="M78" s="306">
        <v>0</v>
      </c>
      <c r="N78" s="306">
        <v>0</v>
      </c>
      <c r="O78" s="306">
        <v>0</v>
      </c>
      <c r="P78" s="306">
        <v>0</v>
      </c>
      <c r="Q78" s="143">
        <f t="shared" si="15"/>
        <v>0</v>
      </c>
      <c r="R78" s="143">
        <f t="shared" si="16"/>
        <v>0</v>
      </c>
      <c r="S78" s="174">
        <f t="shared" si="17"/>
        <v>0</v>
      </c>
      <c r="T78" s="143">
        <f t="shared" si="18"/>
        <v>0</v>
      </c>
      <c r="U78" s="143" t="e">
        <f t="shared" si="19"/>
        <v>#DIV/0!</v>
      </c>
      <c r="V78" s="307"/>
      <c r="W78" s="307"/>
      <c r="X78" s="307"/>
      <c r="Y78" s="307"/>
      <c r="Z78" s="307"/>
      <c r="AA78" s="307"/>
      <c r="AB78" s="307"/>
      <c r="AC78" s="307"/>
      <c r="AE78" s="26"/>
      <c r="AG78" s="7" t="str">
        <f>+$A$21</f>
        <v/>
      </c>
      <c r="AH78" s="7"/>
      <c r="AI78" s="145">
        <f t="shared" si="20"/>
        <v>0</v>
      </c>
    </row>
    <row r="79" spans="1:35" ht="13.5" hidden="1" x14ac:dyDescent="0.25">
      <c r="A79" s="109" t="str">
        <f>+$A$22</f>
        <v/>
      </c>
      <c r="B79" s="142">
        <f>IF(L69&gt;0,1/L69,0)</f>
        <v>0</v>
      </c>
      <c r="C79" s="142">
        <f>IF(L70&gt;0,1/L70,0)</f>
        <v>0</v>
      </c>
      <c r="D79" s="142">
        <f>IF(L71&gt;0,1/L71,0)</f>
        <v>0</v>
      </c>
      <c r="E79" s="142">
        <f>IF(L72&gt;0,1/L72,0)</f>
        <v>0</v>
      </c>
      <c r="F79" s="142">
        <f>IF(L73&gt;0,1/L73,0)</f>
        <v>0</v>
      </c>
      <c r="G79" s="142">
        <f>IF(L74&gt;0,1/L74,0)</f>
        <v>0</v>
      </c>
      <c r="H79" s="142">
        <f>IF(L75&gt;0,1/L75,0)</f>
        <v>0</v>
      </c>
      <c r="I79" s="142">
        <f>IF(L76&gt;0,1/L76,0)</f>
        <v>0</v>
      </c>
      <c r="J79" s="142">
        <f>IF(L77&gt;0,1/L77,0)</f>
        <v>0</v>
      </c>
      <c r="K79" s="142">
        <f>IF(L78&gt;0,1/L78,0)</f>
        <v>0</v>
      </c>
      <c r="L79" s="185">
        <v>1</v>
      </c>
      <c r="M79" s="306">
        <v>0</v>
      </c>
      <c r="N79" s="306">
        <v>0</v>
      </c>
      <c r="O79" s="306">
        <v>0</v>
      </c>
      <c r="P79" s="306">
        <v>0</v>
      </c>
      <c r="Q79" s="143">
        <f t="shared" si="15"/>
        <v>0</v>
      </c>
      <c r="R79" s="143">
        <f t="shared" si="16"/>
        <v>0</v>
      </c>
      <c r="S79" s="174">
        <f t="shared" si="17"/>
        <v>0</v>
      </c>
      <c r="T79" s="143">
        <f t="shared" si="18"/>
        <v>0</v>
      </c>
      <c r="U79" s="143" t="e">
        <f t="shared" si="19"/>
        <v>#DIV/0!</v>
      </c>
      <c r="V79" s="307"/>
      <c r="W79" s="307"/>
      <c r="X79" s="307"/>
      <c r="Y79" s="307"/>
      <c r="Z79" s="307"/>
      <c r="AA79" s="307"/>
      <c r="AB79" s="307"/>
      <c r="AC79" s="307"/>
      <c r="AE79" s="26"/>
      <c r="AG79" s="7" t="str">
        <f>+$A$22</f>
        <v/>
      </c>
      <c r="AH79" s="7"/>
      <c r="AI79" s="145">
        <f t="shared" si="20"/>
        <v>0</v>
      </c>
    </row>
    <row r="80" spans="1:35" ht="13.5" hidden="1" x14ac:dyDescent="0.25">
      <c r="A80" s="109" t="str">
        <f>+$A$23</f>
        <v/>
      </c>
      <c r="B80" s="142">
        <f>IF(M69&gt;0,1/M69,0)</f>
        <v>0</v>
      </c>
      <c r="C80" s="142">
        <f>IF(M70&gt;0,1/M70,0)</f>
        <v>0</v>
      </c>
      <c r="D80" s="142">
        <f>IF(M71&gt;0,1/M71,0)</f>
        <v>0</v>
      </c>
      <c r="E80" s="142">
        <f>IF(M72&gt;0,1/M72,0)</f>
        <v>0</v>
      </c>
      <c r="F80" s="142">
        <f>IF(M73&gt;0,1/M73,0)</f>
        <v>0</v>
      </c>
      <c r="G80" s="142">
        <f>IF(M74&gt;0,1/M74,0)</f>
        <v>0</v>
      </c>
      <c r="H80" s="142">
        <f>IF(M75&gt;0,1/M75,0)</f>
        <v>0</v>
      </c>
      <c r="I80" s="142">
        <f>IF(M76&gt;0,1/M76,0)</f>
        <v>0</v>
      </c>
      <c r="J80" s="142">
        <f>IF(M77&gt;0,1/M77,0)</f>
        <v>0</v>
      </c>
      <c r="K80" s="142">
        <f>IF(M78&gt;0,1/M78,0)</f>
        <v>0</v>
      </c>
      <c r="L80" s="171">
        <f>IF(M79&gt;0,1/M79,0)</f>
        <v>0</v>
      </c>
      <c r="M80" s="185">
        <v>1</v>
      </c>
      <c r="N80" s="306">
        <v>0</v>
      </c>
      <c r="O80" s="306">
        <v>0</v>
      </c>
      <c r="P80" s="306">
        <v>0</v>
      </c>
      <c r="Q80" s="143">
        <f t="shared" si="15"/>
        <v>0</v>
      </c>
      <c r="R80" s="143">
        <f t="shared" si="16"/>
        <v>0</v>
      </c>
      <c r="S80" s="174">
        <f t="shared" si="17"/>
        <v>0</v>
      </c>
      <c r="T80" s="143">
        <f t="shared" si="18"/>
        <v>0</v>
      </c>
      <c r="U80" s="143" t="e">
        <f t="shared" si="19"/>
        <v>#DIV/0!</v>
      </c>
      <c r="V80" s="307"/>
      <c r="W80" s="307"/>
      <c r="X80" s="307"/>
      <c r="Y80" s="307"/>
      <c r="Z80" s="307"/>
      <c r="AA80" s="307"/>
      <c r="AB80" s="307"/>
      <c r="AC80" s="307"/>
      <c r="AE80" s="26"/>
      <c r="AG80" s="7" t="str">
        <f>+$A$23</f>
        <v/>
      </c>
      <c r="AH80" s="7"/>
      <c r="AI80" s="145">
        <f t="shared" si="20"/>
        <v>0</v>
      </c>
    </row>
    <row r="81" spans="1:36" ht="13.5" hidden="1" x14ac:dyDescent="0.25">
      <c r="A81" s="109" t="str">
        <f>+$A$24</f>
        <v/>
      </c>
      <c r="B81" s="142">
        <f>IF(N69&gt;0,1/N69,0)</f>
        <v>0</v>
      </c>
      <c r="C81" s="142">
        <f>IF(N70&gt;0,1/N70,0)</f>
        <v>0</v>
      </c>
      <c r="D81" s="142">
        <f>IF(N71&gt;0,1/N71,0)</f>
        <v>0</v>
      </c>
      <c r="E81" s="142">
        <f>IF(N72&gt;0,1/N72,0)</f>
        <v>0</v>
      </c>
      <c r="F81" s="142">
        <f>IF(N73&gt;0,1/N73,0)</f>
        <v>0</v>
      </c>
      <c r="G81" s="142">
        <f>IF(N74&gt;0,1/N74,0)</f>
        <v>0</v>
      </c>
      <c r="H81" s="142">
        <f>IF(N75&gt;0,1/N75,0)</f>
        <v>0</v>
      </c>
      <c r="I81" s="142">
        <f>IF(N76&gt;0,1/N76,0)</f>
        <v>0</v>
      </c>
      <c r="J81" s="142">
        <f>IF(N77&gt;0,1/N77,0)</f>
        <v>0</v>
      </c>
      <c r="K81" s="142">
        <f>IF(N78&gt;0,1/N78,0)</f>
        <v>0</v>
      </c>
      <c r="L81" s="171">
        <f>IF(N79&gt;0,1/N79,0)</f>
        <v>0</v>
      </c>
      <c r="M81" s="171">
        <f>IF(N80&gt;0,1/N80,0)</f>
        <v>0</v>
      </c>
      <c r="N81" s="185">
        <v>1</v>
      </c>
      <c r="O81" s="306">
        <v>0</v>
      </c>
      <c r="P81" s="306">
        <v>0</v>
      </c>
      <c r="Q81" s="143">
        <f t="shared" si="15"/>
        <v>0</v>
      </c>
      <c r="R81" s="143">
        <f t="shared" si="16"/>
        <v>0</v>
      </c>
      <c r="S81" s="174">
        <f t="shared" si="17"/>
        <v>0</v>
      </c>
      <c r="T81" s="143">
        <f t="shared" si="18"/>
        <v>0</v>
      </c>
      <c r="U81" s="143" t="e">
        <f t="shared" si="19"/>
        <v>#DIV/0!</v>
      </c>
      <c r="V81" s="307"/>
      <c r="W81" s="307"/>
      <c r="X81" s="307"/>
      <c r="Y81" s="307"/>
      <c r="Z81" s="307"/>
      <c r="AA81" s="307"/>
      <c r="AB81" s="307"/>
      <c r="AC81" s="307"/>
      <c r="AE81" s="26"/>
      <c r="AG81" s="7" t="str">
        <f>+$A$24</f>
        <v/>
      </c>
      <c r="AH81" s="7"/>
      <c r="AI81" s="145">
        <f t="shared" si="20"/>
        <v>0</v>
      </c>
    </row>
    <row r="82" spans="1:36" ht="13.5" hidden="1" x14ac:dyDescent="0.25">
      <c r="A82" s="109" t="str">
        <f>+$A$25</f>
        <v/>
      </c>
      <c r="B82" s="142">
        <f>IF(O69&gt;0,1/O69,0)</f>
        <v>0</v>
      </c>
      <c r="C82" s="142">
        <f>IF(O70&gt;0,1/O70,0)</f>
        <v>0</v>
      </c>
      <c r="D82" s="142">
        <f>IF(O71&gt;0,1/O71,0)</f>
        <v>0</v>
      </c>
      <c r="E82" s="142">
        <f>IF(O72&gt;0,1/O72,0)</f>
        <v>0</v>
      </c>
      <c r="F82" s="142">
        <f>IF(O73&gt;0,1/O73,0)</f>
        <v>0</v>
      </c>
      <c r="G82" s="142">
        <f>IF(O74&gt;0,1/O74,0)</f>
        <v>0</v>
      </c>
      <c r="H82" s="142">
        <f>IF(O75&gt;0,1/O75,0)</f>
        <v>0</v>
      </c>
      <c r="I82" s="142">
        <f>IF(O76&gt;0,1/O76,0)</f>
        <v>0</v>
      </c>
      <c r="J82" s="142">
        <f>IF(O77&gt;0,1/O77,0)</f>
        <v>0</v>
      </c>
      <c r="K82" s="142">
        <f>IF(O78&gt;0,1/O78,0)</f>
        <v>0</v>
      </c>
      <c r="L82" s="171">
        <f>IF(O79&gt;0,1/O79,0)</f>
        <v>0</v>
      </c>
      <c r="M82" s="171">
        <f>IF(O80&gt;0,1/O80,0)</f>
        <v>0</v>
      </c>
      <c r="N82" s="171">
        <f>IF(O81&gt;0,1/O81,0)</f>
        <v>0</v>
      </c>
      <c r="O82" s="185">
        <v>1</v>
      </c>
      <c r="P82" s="306">
        <v>0</v>
      </c>
      <c r="Q82" s="143">
        <f t="shared" si="15"/>
        <v>0</v>
      </c>
      <c r="R82" s="143">
        <f t="shared" si="16"/>
        <v>0</v>
      </c>
      <c r="S82" s="174">
        <f t="shared" si="17"/>
        <v>0</v>
      </c>
      <c r="T82" s="143">
        <f t="shared" si="18"/>
        <v>0</v>
      </c>
      <c r="U82" s="143" t="e">
        <f t="shared" si="19"/>
        <v>#DIV/0!</v>
      </c>
      <c r="V82" s="307"/>
      <c r="W82" s="307"/>
      <c r="X82" s="307"/>
      <c r="Y82" s="307"/>
      <c r="Z82" s="307"/>
      <c r="AA82" s="307"/>
      <c r="AB82" s="307"/>
      <c r="AC82" s="307"/>
      <c r="AE82" s="26"/>
      <c r="AG82" s="7" t="str">
        <f>+$A$25</f>
        <v/>
      </c>
      <c r="AH82" s="7"/>
      <c r="AI82" s="145">
        <f t="shared" si="20"/>
        <v>0</v>
      </c>
    </row>
    <row r="83" spans="1:36" ht="13.5" hidden="1" x14ac:dyDescent="0.25">
      <c r="A83" s="109" t="str">
        <f>+$A$26</f>
        <v/>
      </c>
      <c r="B83" s="142">
        <f>IF(P69&gt;0,1/P69,0)</f>
        <v>0</v>
      </c>
      <c r="C83" s="142">
        <f>IF(P70&gt;0,1/P70,0)</f>
        <v>0</v>
      </c>
      <c r="D83" s="142">
        <f>IF(P71&gt;0,1/P71,0)</f>
        <v>0</v>
      </c>
      <c r="E83" s="142">
        <f>IF(P72&gt;0,1/P72,0)</f>
        <v>0</v>
      </c>
      <c r="F83" s="142">
        <f>IF(P73&gt;0,1/P73,0)</f>
        <v>0</v>
      </c>
      <c r="G83" s="142">
        <f>IF(P74&gt;0,1/P74,0)</f>
        <v>0</v>
      </c>
      <c r="H83" s="142">
        <f>IF(P75&gt;0,1/P75,0)</f>
        <v>0</v>
      </c>
      <c r="I83" s="142">
        <f>IF(P76&gt;0,1/P76,0)</f>
        <v>0</v>
      </c>
      <c r="J83" s="142">
        <f>IF(P77&gt;0,1/P77,0)</f>
        <v>0</v>
      </c>
      <c r="K83" s="142">
        <f>IF(P78&gt;0,1/P78,0)</f>
        <v>0</v>
      </c>
      <c r="L83" s="171">
        <f>IF(P79&gt;0,1/P79,0)</f>
        <v>0</v>
      </c>
      <c r="M83" s="171">
        <f>IF(P80&gt;0,1/P80,0)</f>
        <v>0</v>
      </c>
      <c r="N83" s="171">
        <f>IF(P81&gt;0,1/P81,0)</f>
        <v>0</v>
      </c>
      <c r="O83" s="171">
        <f>IF(P82&gt;0,1/P82,0)</f>
        <v>0</v>
      </c>
      <c r="P83" s="185">
        <v>1</v>
      </c>
      <c r="Q83" s="143">
        <f t="shared" si="15"/>
        <v>0</v>
      </c>
      <c r="R83" s="143">
        <f t="shared" si="16"/>
        <v>0</v>
      </c>
      <c r="S83" s="174">
        <f t="shared" si="17"/>
        <v>0</v>
      </c>
      <c r="T83" s="143">
        <f t="shared" si="18"/>
        <v>0</v>
      </c>
      <c r="U83" s="143" t="e">
        <f t="shared" si="19"/>
        <v>#DIV/0!</v>
      </c>
      <c r="V83" s="172"/>
      <c r="W83" s="172"/>
      <c r="X83" s="172"/>
      <c r="Y83" s="172"/>
      <c r="Z83" s="172"/>
      <c r="AA83" s="172"/>
      <c r="AB83" s="172"/>
      <c r="AC83" s="172"/>
      <c r="AE83" s="26"/>
      <c r="AG83" s="40" t="str">
        <f>+$A$26</f>
        <v/>
      </c>
      <c r="AH83" s="40"/>
      <c r="AI83" s="145">
        <f t="shared" si="20"/>
        <v>0</v>
      </c>
    </row>
    <row r="84" spans="1:36" s="26" customFormat="1" ht="13.9" hidden="1" customHeight="1" x14ac:dyDescent="0.25">
      <c r="A84" s="146" t="s">
        <v>44</v>
      </c>
      <c r="B84" s="147" t="e">
        <f>IF(B69&gt;0,ROUND(SUM(B69:B83)*U69,3),0)</f>
        <v>#DIV/0!</v>
      </c>
      <c r="C84" s="147">
        <f>IF(C69&gt;0,ROUND(SUM(C69:C83)*U70,3),0)</f>
        <v>0</v>
      </c>
      <c r="D84" s="147">
        <f>IF(D69&gt;0,ROUND(SUM(D69:D83)*U71,3),0)</f>
        <v>0</v>
      </c>
      <c r="E84" s="147">
        <f>IF(E69&gt;0,ROUND(SUM(E69:E83)*U72,3),0)</f>
        <v>0</v>
      </c>
      <c r="F84" s="147">
        <f>IF(F69&gt;0,ROUND(SUM(F69:F83)*U73,3),0)</f>
        <v>0</v>
      </c>
      <c r="G84" s="147">
        <f>IF(G69&gt;0,ROUND(SUM(G69:G83)*U74,3),0)</f>
        <v>0</v>
      </c>
      <c r="H84" s="147">
        <f>IF(H69&gt;0,ROUND(SUM(H69:H83)*U75,3),0)</f>
        <v>0</v>
      </c>
      <c r="I84" s="147">
        <f>IF(I69&gt;0,ROUND(SUM(I69:I83)*U76,3),0)</f>
        <v>0</v>
      </c>
      <c r="J84" s="147">
        <f>IF(J69&gt;0,ROUND(SUM(J69:J83)*U77,3),0)</f>
        <v>0</v>
      </c>
      <c r="K84" s="147">
        <f>IF(K69&gt;0,ROUND(SUM(K69:K83)*U78,3),0)</f>
        <v>0</v>
      </c>
      <c r="L84" s="147">
        <f>IF(L69&gt;0,ROUND(SUM(L69:L83)*U79,3),0)</f>
        <v>0</v>
      </c>
      <c r="M84" s="147">
        <f>IF(M69&gt;0,ROUND(SUM(M69:M83)*U80,3),0)</f>
        <v>0</v>
      </c>
      <c r="N84" s="147">
        <f>IF(N69&gt;0,ROUND(SUM(N69:N83)*U81,3),0)</f>
        <v>0</v>
      </c>
      <c r="O84" s="147">
        <f>IF(O69&gt;0,ROUND(SUM(O69:O83)*U82,3),0)</f>
        <v>0</v>
      </c>
      <c r="P84" s="147">
        <f>IF(P69&gt;0,ROUND(SUM(P69:P83)*U83,3),0)</f>
        <v>0</v>
      </c>
      <c r="Q84" s="377" t="s">
        <v>43</v>
      </c>
      <c r="R84" s="377"/>
      <c r="S84" s="148">
        <f>ROUND(SUM(T69:T83),3)</f>
        <v>0</v>
      </c>
      <c r="T84" s="205" t="s">
        <v>45</v>
      </c>
      <c r="U84" s="148" t="e">
        <f>ROUND(SUM(B84:P84),3)</f>
        <v>#DIV/0!</v>
      </c>
      <c r="V84" s="395"/>
      <c r="W84" s="395"/>
      <c r="X84" s="395"/>
      <c r="Y84" s="395"/>
      <c r="Z84" s="395"/>
      <c r="AA84" s="395"/>
      <c r="AB84" s="172"/>
      <c r="AC84" s="187" t="str">
        <f>IF(AC68="","",SUM(AC69:AC82))</f>
        <v/>
      </c>
      <c r="AD84" s="146"/>
      <c r="AE84" s="146"/>
      <c r="AF84" s="146"/>
      <c r="AG84" s="175"/>
      <c r="AH84" s="175"/>
      <c r="AI84" s="175"/>
      <c r="AJ84" s="146"/>
    </row>
    <row r="85" spans="1:36" ht="24" hidden="1" customHeight="1" x14ac:dyDescent="0.2">
      <c r="V85" s="172"/>
      <c r="W85" s="172"/>
      <c r="X85" s="172"/>
      <c r="Y85" s="172"/>
      <c r="Z85" s="172"/>
      <c r="AA85" s="172"/>
      <c r="AB85" s="172"/>
      <c r="AC85" s="172"/>
    </row>
    <row r="86" spans="1:36" ht="18.75" hidden="1" x14ac:dyDescent="0.3">
      <c r="A86" s="19" t="str">
        <f>IF(Anagrafica!A92&lt;&gt;"",Anagrafica!A92&amp;" - "&amp;Anagrafica!B92,"")</f>
        <v/>
      </c>
      <c r="B86" s="20"/>
      <c r="D86" s="1"/>
      <c r="V86" s="172"/>
      <c r="W86" s="172"/>
      <c r="X86" s="172"/>
      <c r="Y86" s="172"/>
      <c r="Z86" s="172"/>
      <c r="AA86" s="172"/>
      <c r="AB86" s="172"/>
      <c r="AC86" s="172"/>
    </row>
    <row r="87" spans="1:36" s="5" customFormat="1" ht="13.5" hidden="1" customHeight="1" x14ac:dyDescent="0.2">
      <c r="A87" s="137" t="s">
        <v>10</v>
      </c>
      <c r="B87" s="109" t="s">
        <v>28</v>
      </c>
      <c r="C87" s="109" t="s">
        <v>56</v>
      </c>
      <c r="D87" s="109" t="s">
        <v>29</v>
      </c>
      <c r="E87" s="109" t="s">
        <v>27</v>
      </c>
      <c r="F87" s="109" t="s">
        <v>30</v>
      </c>
      <c r="G87" s="109" t="s">
        <v>31</v>
      </c>
      <c r="H87" s="109" t="s">
        <v>32</v>
      </c>
      <c r="I87" s="109" t="s">
        <v>33</v>
      </c>
      <c r="J87" s="109" t="s">
        <v>34</v>
      </c>
      <c r="K87" s="109" t="s">
        <v>39</v>
      </c>
      <c r="L87" s="138" t="s">
        <v>49</v>
      </c>
      <c r="M87" s="138" t="s">
        <v>35</v>
      </c>
      <c r="N87" s="138" t="s">
        <v>36</v>
      </c>
      <c r="O87" s="138" t="s">
        <v>37</v>
      </c>
      <c r="P87" s="138" t="s">
        <v>38</v>
      </c>
      <c r="Q87" s="139" t="s">
        <v>41</v>
      </c>
      <c r="R87" s="140" t="s">
        <v>41</v>
      </c>
      <c r="S87" s="140" t="s">
        <v>41</v>
      </c>
      <c r="T87" s="141" t="s">
        <v>42</v>
      </c>
      <c r="U87" s="141" t="s">
        <v>46</v>
      </c>
      <c r="V87" s="173"/>
      <c r="W87" s="173"/>
      <c r="X87" s="173"/>
      <c r="Y87" s="173"/>
      <c r="Z87" s="173"/>
      <c r="AA87" s="173"/>
      <c r="AB87" s="173"/>
      <c r="AC87" s="173"/>
      <c r="AE87" s="26"/>
      <c r="AG87" s="4" t="s">
        <v>10</v>
      </c>
      <c r="AI87" s="5" t="s">
        <v>0</v>
      </c>
    </row>
    <row r="88" spans="1:36" ht="13.5" hidden="1" x14ac:dyDescent="0.25">
      <c r="A88" s="109" t="str">
        <f>+$A$12</f>
        <v>A</v>
      </c>
      <c r="B88" s="184">
        <v>1</v>
      </c>
      <c r="C88" s="306">
        <v>0</v>
      </c>
      <c r="D88" s="306">
        <v>0</v>
      </c>
      <c r="E88" s="306">
        <v>0</v>
      </c>
      <c r="F88" s="306">
        <v>0</v>
      </c>
      <c r="G88" s="306">
        <v>0</v>
      </c>
      <c r="H88" s="306">
        <v>0</v>
      </c>
      <c r="I88" s="306">
        <v>0</v>
      </c>
      <c r="J88" s="306">
        <v>0</v>
      </c>
      <c r="K88" s="306">
        <v>0</v>
      </c>
      <c r="L88" s="306">
        <v>0</v>
      </c>
      <c r="M88" s="306">
        <v>0</v>
      </c>
      <c r="N88" s="306">
        <v>0</v>
      </c>
      <c r="O88" s="306">
        <v>0</v>
      </c>
      <c r="P88" s="306">
        <v>0</v>
      </c>
      <c r="Q88" s="143">
        <f t="shared" ref="Q88:Q102" si="21">+IF(B$10=2,POWER(PRODUCT(B88:C88),1/$B$10),IF(B$10=3,POWER(PRODUCT(B88:D88),1/$B$10),IF(B$10=4,POWER(PRODUCT(B88:E88),1/$B$10),IF(B$10=5,POWER(PRODUCT(B88:F88),1/$B$10),IF(B$10=6,POWER(PRODUCT(B88:G88),1/$B$10),0)))))</f>
        <v>0</v>
      </c>
      <c r="R88" s="143">
        <f t="shared" ref="R88:R102" si="22">+IF(B$10=7,POWER(PRODUCT(B88:H88),1/$B$10),IF(B$10=8,POWER(PRODUCT(B88:I88),1/$B$10),IF(B$10=9,POWER(PRODUCT(B88:J88),1/$B$10),IF(B$10=10,POWER(PRODUCT(B88:K88),1/$B$10),0))))</f>
        <v>0</v>
      </c>
      <c r="S88" s="174">
        <f t="shared" ref="S88:S102" si="23">+IF(B$10=11,POWER(PRODUCT(B88:L88),1/$B$10),IF(B$10=12,POWER(PRODUCT(B88:M88),1/$B$10),IF(B$10=13,POWER(PRODUCT(B88:N88),1/$B$10),IF(B$10=14,POWER(PRODUCT(B88:O88),1/$B$10),IF(B$10=15,POWER(PRODUCT(B88:P88),1/$B$10),0)))))</f>
        <v>0</v>
      </c>
      <c r="T88" s="143">
        <f>ROUND(MAX(Q88:S88),3)</f>
        <v>0</v>
      </c>
      <c r="U88" s="143" t="e">
        <f>ROUND(T88/S$103,3)</f>
        <v>#DIV/0!</v>
      </c>
      <c r="V88" s="307"/>
      <c r="W88" s="307"/>
      <c r="X88" s="307"/>
      <c r="Y88" s="307"/>
      <c r="Z88" s="307"/>
      <c r="AA88" s="307"/>
      <c r="AB88" s="307"/>
      <c r="AC88" s="307"/>
      <c r="AE88" s="26"/>
      <c r="AG88" s="6" t="str">
        <f>+$A$12</f>
        <v>A</v>
      </c>
      <c r="AH88" s="6"/>
      <c r="AI88" s="145">
        <f>IF(S$103&gt;0,ROUND(U88/MAX(U$88:U$102),3),0)</f>
        <v>0</v>
      </c>
    </row>
    <row r="89" spans="1:36" ht="13.5" hidden="1" x14ac:dyDescent="0.25">
      <c r="A89" s="109" t="str">
        <f>+$A$13</f>
        <v>B</v>
      </c>
      <c r="B89" s="142">
        <f>IF(C88&gt;0,1/C88,0)</f>
        <v>0</v>
      </c>
      <c r="C89" s="184">
        <v>1</v>
      </c>
      <c r="D89" s="306">
        <v>0</v>
      </c>
      <c r="E89" s="306">
        <v>0</v>
      </c>
      <c r="F89" s="306">
        <v>0</v>
      </c>
      <c r="G89" s="306">
        <v>0</v>
      </c>
      <c r="H89" s="306">
        <v>0</v>
      </c>
      <c r="I89" s="306">
        <v>0</v>
      </c>
      <c r="J89" s="306">
        <v>0</v>
      </c>
      <c r="K89" s="306">
        <v>0</v>
      </c>
      <c r="L89" s="306">
        <v>0</v>
      </c>
      <c r="M89" s="306">
        <v>0</v>
      </c>
      <c r="N89" s="306">
        <v>0</v>
      </c>
      <c r="O89" s="306">
        <v>0</v>
      </c>
      <c r="P89" s="306">
        <v>0</v>
      </c>
      <c r="Q89" s="143">
        <f t="shared" si="21"/>
        <v>0</v>
      </c>
      <c r="R89" s="143">
        <f t="shared" si="22"/>
        <v>0</v>
      </c>
      <c r="S89" s="174">
        <f t="shared" si="23"/>
        <v>0</v>
      </c>
      <c r="T89" s="143">
        <f t="shared" ref="T89:T102" si="24">ROUND(MAX(Q89:S89),3)</f>
        <v>0</v>
      </c>
      <c r="U89" s="143" t="e">
        <f t="shared" ref="U89:U102" si="25">ROUND(T89/S$103,3)</f>
        <v>#DIV/0!</v>
      </c>
      <c r="V89" s="307"/>
      <c r="W89" s="307"/>
      <c r="X89" s="307"/>
      <c r="Y89" s="307"/>
      <c r="Z89" s="307"/>
      <c r="AA89" s="307"/>
      <c r="AB89" s="307"/>
      <c r="AC89" s="307"/>
      <c r="AE89" s="26"/>
      <c r="AG89" s="7" t="str">
        <f>+$A$13</f>
        <v>B</v>
      </c>
      <c r="AH89" s="7"/>
      <c r="AI89" s="145">
        <f t="shared" ref="AI89:AI102" si="26">IF(S$103&gt;0,ROUND(U89/MAX(U$88:U$102),3),0)</f>
        <v>0</v>
      </c>
    </row>
    <row r="90" spans="1:36" ht="13.5" hidden="1" x14ac:dyDescent="0.25">
      <c r="A90" s="109" t="str">
        <f>+$A$14</f>
        <v>C</v>
      </c>
      <c r="B90" s="142">
        <f>IF(D88&gt;0,1/D88,0)</f>
        <v>0</v>
      </c>
      <c r="C90" s="142">
        <f>IF(D89&gt;0,1/D89,0)</f>
        <v>0</v>
      </c>
      <c r="D90" s="184">
        <v>1</v>
      </c>
      <c r="E90" s="306">
        <v>0</v>
      </c>
      <c r="F90" s="306">
        <v>0</v>
      </c>
      <c r="G90" s="306">
        <v>0</v>
      </c>
      <c r="H90" s="306">
        <v>0</v>
      </c>
      <c r="I90" s="306">
        <v>0</v>
      </c>
      <c r="J90" s="306">
        <v>0</v>
      </c>
      <c r="K90" s="306">
        <v>0</v>
      </c>
      <c r="L90" s="306">
        <v>0</v>
      </c>
      <c r="M90" s="306">
        <v>0</v>
      </c>
      <c r="N90" s="306">
        <v>0</v>
      </c>
      <c r="O90" s="306">
        <v>0</v>
      </c>
      <c r="P90" s="306">
        <v>0</v>
      </c>
      <c r="Q90" s="143">
        <f t="shared" si="21"/>
        <v>0</v>
      </c>
      <c r="R90" s="143">
        <f t="shared" si="22"/>
        <v>0</v>
      </c>
      <c r="S90" s="174">
        <f t="shared" si="23"/>
        <v>0</v>
      </c>
      <c r="T90" s="143">
        <f t="shared" si="24"/>
        <v>0</v>
      </c>
      <c r="U90" s="143" t="e">
        <f t="shared" si="25"/>
        <v>#DIV/0!</v>
      </c>
      <c r="V90" s="307"/>
      <c r="W90" s="307"/>
      <c r="X90" s="307"/>
      <c r="Y90" s="307"/>
      <c r="Z90" s="307"/>
      <c r="AA90" s="307"/>
      <c r="AB90" s="307"/>
      <c r="AC90" s="307"/>
      <c r="AE90" s="26"/>
      <c r="AG90" s="7" t="str">
        <f>+$A$14</f>
        <v>C</v>
      </c>
      <c r="AH90" s="7"/>
      <c r="AI90" s="145">
        <f t="shared" si="26"/>
        <v>0</v>
      </c>
    </row>
    <row r="91" spans="1:36" ht="13.5" hidden="1" x14ac:dyDescent="0.25">
      <c r="A91" s="109" t="str">
        <f>+$A$15</f>
        <v>D</v>
      </c>
      <c r="B91" s="142">
        <f>IF(E88&gt;0,1/E88,0)</f>
        <v>0</v>
      </c>
      <c r="C91" s="142">
        <f>IF(E89&gt;0,1/E89,0)</f>
        <v>0</v>
      </c>
      <c r="D91" s="142">
        <f>IF(E90&gt;0,1/E90,0)</f>
        <v>0</v>
      </c>
      <c r="E91" s="184">
        <v>1</v>
      </c>
      <c r="F91" s="306">
        <v>0</v>
      </c>
      <c r="G91" s="306">
        <v>0</v>
      </c>
      <c r="H91" s="306">
        <v>0</v>
      </c>
      <c r="I91" s="306">
        <v>0</v>
      </c>
      <c r="J91" s="306">
        <v>0</v>
      </c>
      <c r="K91" s="306">
        <v>0</v>
      </c>
      <c r="L91" s="306">
        <v>0</v>
      </c>
      <c r="M91" s="306">
        <v>0</v>
      </c>
      <c r="N91" s="306">
        <v>0</v>
      </c>
      <c r="O91" s="306">
        <v>0</v>
      </c>
      <c r="P91" s="306">
        <v>0</v>
      </c>
      <c r="Q91" s="143">
        <f t="shared" si="21"/>
        <v>0</v>
      </c>
      <c r="R91" s="143">
        <f t="shared" si="22"/>
        <v>0</v>
      </c>
      <c r="S91" s="174">
        <f t="shared" si="23"/>
        <v>0</v>
      </c>
      <c r="T91" s="143">
        <f t="shared" si="24"/>
        <v>0</v>
      </c>
      <c r="U91" s="143" t="e">
        <f t="shared" si="25"/>
        <v>#DIV/0!</v>
      </c>
      <c r="V91" s="307"/>
      <c r="W91" s="307"/>
      <c r="X91" s="307"/>
      <c r="Y91" s="307"/>
      <c r="Z91" s="307"/>
      <c r="AA91" s="307"/>
      <c r="AB91" s="307"/>
      <c r="AC91" s="307"/>
      <c r="AE91" s="26"/>
      <c r="AG91" s="7" t="str">
        <f>+$A$15</f>
        <v>D</v>
      </c>
      <c r="AH91" s="7"/>
      <c r="AI91" s="145">
        <f t="shared" si="26"/>
        <v>0</v>
      </c>
    </row>
    <row r="92" spans="1:36" ht="13.5" hidden="1" x14ac:dyDescent="0.25">
      <c r="A92" s="109" t="str">
        <f>+$A$16</f>
        <v/>
      </c>
      <c r="B92" s="142">
        <f>IF(F88&gt;0,1/F88,0)</f>
        <v>0</v>
      </c>
      <c r="C92" s="142">
        <f>IF(F89&gt;0,1/F89,0)</f>
        <v>0</v>
      </c>
      <c r="D92" s="142">
        <f>IF(F90&gt;0,1/F90,0)</f>
        <v>0</v>
      </c>
      <c r="E92" s="142">
        <f>IF(F91&gt;0,1/F91,0)</f>
        <v>0</v>
      </c>
      <c r="F92" s="184">
        <v>1</v>
      </c>
      <c r="G92" s="306">
        <v>0</v>
      </c>
      <c r="H92" s="306">
        <v>0</v>
      </c>
      <c r="I92" s="306">
        <v>0</v>
      </c>
      <c r="J92" s="306">
        <v>0</v>
      </c>
      <c r="K92" s="306">
        <v>0</v>
      </c>
      <c r="L92" s="306">
        <v>0</v>
      </c>
      <c r="M92" s="306">
        <v>0</v>
      </c>
      <c r="N92" s="306">
        <v>0</v>
      </c>
      <c r="O92" s="306">
        <v>0</v>
      </c>
      <c r="P92" s="306">
        <v>0</v>
      </c>
      <c r="Q92" s="143">
        <f t="shared" si="21"/>
        <v>0</v>
      </c>
      <c r="R92" s="143">
        <f t="shared" si="22"/>
        <v>0</v>
      </c>
      <c r="S92" s="174">
        <f t="shared" si="23"/>
        <v>0</v>
      </c>
      <c r="T92" s="143">
        <f t="shared" si="24"/>
        <v>0</v>
      </c>
      <c r="U92" s="143" t="e">
        <f t="shared" si="25"/>
        <v>#DIV/0!</v>
      </c>
      <c r="V92" s="307"/>
      <c r="W92" s="307"/>
      <c r="X92" s="307"/>
      <c r="Y92" s="307"/>
      <c r="Z92" s="307"/>
      <c r="AA92" s="307"/>
      <c r="AB92" s="307"/>
      <c r="AC92" s="307"/>
      <c r="AE92" s="26"/>
      <c r="AG92" s="7" t="str">
        <f>+$A$16</f>
        <v/>
      </c>
      <c r="AH92" s="7"/>
      <c r="AI92" s="145">
        <f t="shared" si="26"/>
        <v>0</v>
      </c>
    </row>
    <row r="93" spans="1:36" ht="13.5" hidden="1" x14ac:dyDescent="0.25">
      <c r="A93" s="109" t="str">
        <f>+$A$17</f>
        <v/>
      </c>
      <c r="B93" s="142">
        <f>IF(G88&gt;0,1/G88,0)</f>
        <v>0</v>
      </c>
      <c r="C93" s="142">
        <f>IF(G89&gt;0,1/G89,0)</f>
        <v>0</v>
      </c>
      <c r="D93" s="142">
        <f>IF(G90&gt;0,1/G90,0)</f>
        <v>0</v>
      </c>
      <c r="E93" s="142">
        <f>IF(G91&gt;0,1/G91,0)</f>
        <v>0</v>
      </c>
      <c r="F93" s="142">
        <f>IF(G92&gt;0,1/G92,0)</f>
        <v>0</v>
      </c>
      <c r="G93" s="184">
        <v>1</v>
      </c>
      <c r="H93" s="306">
        <v>0</v>
      </c>
      <c r="I93" s="306">
        <v>0</v>
      </c>
      <c r="J93" s="306">
        <v>0</v>
      </c>
      <c r="K93" s="306">
        <v>0</v>
      </c>
      <c r="L93" s="306">
        <v>0</v>
      </c>
      <c r="M93" s="306">
        <v>0</v>
      </c>
      <c r="N93" s="306">
        <v>0</v>
      </c>
      <c r="O93" s="306">
        <v>0</v>
      </c>
      <c r="P93" s="306">
        <v>0</v>
      </c>
      <c r="Q93" s="143">
        <f t="shared" si="21"/>
        <v>0</v>
      </c>
      <c r="R93" s="143">
        <f t="shared" si="22"/>
        <v>0</v>
      </c>
      <c r="S93" s="174">
        <f t="shared" si="23"/>
        <v>0</v>
      </c>
      <c r="T93" s="143">
        <f t="shared" si="24"/>
        <v>0</v>
      </c>
      <c r="U93" s="143" t="e">
        <f t="shared" si="25"/>
        <v>#DIV/0!</v>
      </c>
      <c r="V93" s="307"/>
      <c r="W93" s="307"/>
      <c r="X93" s="307"/>
      <c r="Y93" s="307"/>
      <c r="Z93" s="307"/>
      <c r="AA93" s="307"/>
      <c r="AB93" s="307"/>
      <c r="AC93" s="307"/>
      <c r="AE93" s="26"/>
      <c r="AG93" s="7" t="str">
        <f>+$A$17</f>
        <v/>
      </c>
      <c r="AH93" s="7"/>
      <c r="AI93" s="145">
        <f t="shared" si="26"/>
        <v>0</v>
      </c>
    </row>
    <row r="94" spans="1:36" ht="13.5" hidden="1" x14ac:dyDescent="0.25">
      <c r="A94" s="109" t="str">
        <f>+$A$18</f>
        <v/>
      </c>
      <c r="B94" s="142">
        <f>IF(H88&gt;0,1/H88,0)</f>
        <v>0</v>
      </c>
      <c r="C94" s="142">
        <f>IF(H89&gt;0,1/H89,0)</f>
        <v>0</v>
      </c>
      <c r="D94" s="142">
        <f>IF(H90&gt;0,1/H90,0)</f>
        <v>0</v>
      </c>
      <c r="E94" s="142">
        <f>IF(H91&gt;0,1/H91,0)</f>
        <v>0</v>
      </c>
      <c r="F94" s="142">
        <f>IF(H92&gt;0,1/H92,0)</f>
        <v>0</v>
      </c>
      <c r="G94" s="142">
        <f>IF(H93&gt;0,1/H93,0)</f>
        <v>0</v>
      </c>
      <c r="H94" s="184">
        <v>1</v>
      </c>
      <c r="I94" s="306">
        <v>0</v>
      </c>
      <c r="J94" s="306">
        <v>0</v>
      </c>
      <c r="K94" s="306">
        <v>0</v>
      </c>
      <c r="L94" s="306">
        <v>0</v>
      </c>
      <c r="M94" s="306">
        <v>0</v>
      </c>
      <c r="N94" s="306">
        <v>0</v>
      </c>
      <c r="O94" s="306">
        <v>0</v>
      </c>
      <c r="P94" s="306">
        <v>0</v>
      </c>
      <c r="Q94" s="143">
        <f t="shared" si="21"/>
        <v>0</v>
      </c>
      <c r="R94" s="143">
        <f t="shared" si="22"/>
        <v>0</v>
      </c>
      <c r="S94" s="174">
        <f t="shared" si="23"/>
        <v>0</v>
      </c>
      <c r="T94" s="143">
        <f t="shared" si="24"/>
        <v>0</v>
      </c>
      <c r="U94" s="143" t="e">
        <f t="shared" si="25"/>
        <v>#DIV/0!</v>
      </c>
      <c r="V94" s="307"/>
      <c r="W94" s="307"/>
      <c r="X94" s="307"/>
      <c r="Y94" s="307"/>
      <c r="Z94" s="307"/>
      <c r="AA94" s="307"/>
      <c r="AB94" s="307"/>
      <c r="AC94" s="307"/>
      <c r="AE94" s="26"/>
      <c r="AG94" s="7" t="str">
        <f>+$A$18</f>
        <v/>
      </c>
      <c r="AH94" s="7"/>
      <c r="AI94" s="145">
        <f t="shared" si="26"/>
        <v>0</v>
      </c>
    </row>
    <row r="95" spans="1:36" ht="13.5" hidden="1" x14ac:dyDescent="0.25">
      <c r="A95" s="109" t="str">
        <f>+$A$19</f>
        <v/>
      </c>
      <c r="B95" s="142">
        <f>IF(I88&gt;0,1/I88,0)</f>
        <v>0</v>
      </c>
      <c r="C95" s="142">
        <f>IF(I89&gt;0,1/I89,0)</f>
        <v>0</v>
      </c>
      <c r="D95" s="142">
        <f>IF(I90&gt;0,1/I90,0)</f>
        <v>0</v>
      </c>
      <c r="E95" s="142">
        <f>IF(I91&gt;0,1/I91,0)</f>
        <v>0</v>
      </c>
      <c r="F95" s="142">
        <f>IF(I92&gt;0,1/I92,0)</f>
        <v>0</v>
      </c>
      <c r="G95" s="142">
        <f>IF(I93&gt;0,1/I93,0)</f>
        <v>0</v>
      </c>
      <c r="H95" s="142">
        <f>IF(I94&gt;0,1/I94,0)</f>
        <v>0</v>
      </c>
      <c r="I95" s="184">
        <v>1</v>
      </c>
      <c r="J95" s="306">
        <v>0</v>
      </c>
      <c r="K95" s="306">
        <v>0</v>
      </c>
      <c r="L95" s="306">
        <v>0</v>
      </c>
      <c r="M95" s="306">
        <v>0</v>
      </c>
      <c r="N95" s="306">
        <v>0</v>
      </c>
      <c r="O95" s="306">
        <v>0</v>
      </c>
      <c r="P95" s="306">
        <v>0</v>
      </c>
      <c r="Q95" s="143">
        <f t="shared" si="21"/>
        <v>0</v>
      </c>
      <c r="R95" s="143">
        <f t="shared" si="22"/>
        <v>0</v>
      </c>
      <c r="S95" s="174">
        <f t="shared" si="23"/>
        <v>0</v>
      </c>
      <c r="T95" s="143">
        <f t="shared" si="24"/>
        <v>0</v>
      </c>
      <c r="U95" s="143" t="e">
        <f t="shared" si="25"/>
        <v>#DIV/0!</v>
      </c>
      <c r="V95" s="307"/>
      <c r="W95" s="307"/>
      <c r="X95" s="307"/>
      <c r="Y95" s="307"/>
      <c r="Z95" s="307"/>
      <c r="AA95" s="307"/>
      <c r="AB95" s="307"/>
      <c r="AC95" s="307"/>
      <c r="AE95" s="26"/>
      <c r="AG95" s="7" t="str">
        <f>+$A$19</f>
        <v/>
      </c>
      <c r="AH95" s="7"/>
      <c r="AI95" s="145">
        <f t="shared" si="26"/>
        <v>0</v>
      </c>
    </row>
    <row r="96" spans="1:36" ht="13.5" hidden="1" x14ac:dyDescent="0.25">
      <c r="A96" s="109" t="str">
        <f>+$A$20</f>
        <v/>
      </c>
      <c r="B96" s="142">
        <f>IF(J88&gt;0,1/J88,0)</f>
        <v>0</v>
      </c>
      <c r="C96" s="142">
        <f>IF(J89&gt;0,1/J89,0)</f>
        <v>0</v>
      </c>
      <c r="D96" s="142">
        <f>IF(J90&gt;0,1/J90,0)</f>
        <v>0</v>
      </c>
      <c r="E96" s="142">
        <f>IF(J91&gt;0,1/J91,0)</f>
        <v>0</v>
      </c>
      <c r="F96" s="142">
        <f>IF(J92&gt;0,1/J92,0)</f>
        <v>0</v>
      </c>
      <c r="G96" s="142">
        <f>IF(J93&gt;0,1/J93,0)</f>
        <v>0</v>
      </c>
      <c r="H96" s="142">
        <f>IF(J94&gt;0,1/J94,0)</f>
        <v>0</v>
      </c>
      <c r="I96" s="142">
        <f>IF(J95&gt;0,1/J95,0)</f>
        <v>0</v>
      </c>
      <c r="J96" s="184">
        <v>1</v>
      </c>
      <c r="K96" s="306">
        <v>0</v>
      </c>
      <c r="L96" s="306">
        <v>0</v>
      </c>
      <c r="M96" s="306">
        <v>0</v>
      </c>
      <c r="N96" s="306">
        <v>0</v>
      </c>
      <c r="O96" s="306">
        <v>0</v>
      </c>
      <c r="P96" s="306">
        <v>0</v>
      </c>
      <c r="Q96" s="143">
        <f t="shared" si="21"/>
        <v>0</v>
      </c>
      <c r="R96" s="143">
        <f t="shared" si="22"/>
        <v>0</v>
      </c>
      <c r="S96" s="174">
        <f t="shared" si="23"/>
        <v>0</v>
      </c>
      <c r="T96" s="143">
        <f t="shared" si="24"/>
        <v>0</v>
      </c>
      <c r="U96" s="143" t="e">
        <f t="shared" si="25"/>
        <v>#DIV/0!</v>
      </c>
      <c r="V96" s="307"/>
      <c r="W96" s="307"/>
      <c r="X96" s="307"/>
      <c r="Y96" s="307"/>
      <c r="Z96" s="307"/>
      <c r="AA96" s="307"/>
      <c r="AB96" s="307"/>
      <c r="AC96" s="307"/>
      <c r="AE96" s="26"/>
      <c r="AG96" s="7" t="str">
        <f>+$A$20</f>
        <v/>
      </c>
      <c r="AH96" s="7"/>
      <c r="AI96" s="145">
        <f t="shared" si="26"/>
        <v>0</v>
      </c>
    </row>
    <row r="97" spans="1:36" ht="13.5" hidden="1" x14ac:dyDescent="0.25">
      <c r="A97" s="109" t="str">
        <f>+$A$21</f>
        <v/>
      </c>
      <c r="B97" s="142">
        <f>IF(K88&gt;0,1/K88,0)</f>
        <v>0</v>
      </c>
      <c r="C97" s="142">
        <f>IF(K89&gt;0,1/K89,0)</f>
        <v>0</v>
      </c>
      <c r="D97" s="142">
        <f>IF(K90&gt;0,1/K90,K90)</f>
        <v>0</v>
      </c>
      <c r="E97" s="142">
        <f>IF(K91&gt;0,1/K91,0)</f>
        <v>0</v>
      </c>
      <c r="F97" s="142">
        <f>IF(K92&gt;0,1/K92,K92)</f>
        <v>0</v>
      </c>
      <c r="G97" s="142">
        <f>IF(K93&gt;0,1/K93,0)</f>
        <v>0</v>
      </c>
      <c r="H97" s="142">
        <f>IF(K94&gt;0,1/K94,0)</f>
        <v>0</v>
      </c>
      <c r="I97" s="142">
        <f>IF(K95&gt;0,1/K95,0)</f>
        <v>0</v>
      </c>
      <c r="J97" s="142">
        <f>IF(K96&gt;0,1/K96,0)</f>
        <v>0</v>
      </c>
      <c r="K97" s="184">
        <v>1</v>
      </c>
      <c r="L97" s="306">
        <v>0</v>
      </c>
      <c r="M97" s="306">
        <v>0</v>
      </c>
      <c r="N97" s="306">
        <v>0</v>
      </c>
      <c r="O97" s="306">
        <v>0</v>
      </c>
      <c r="P97" s="306">
        <v>0</v>
      </c>
      <c r="Q97" s="143">
        <f t="shared" si="21"/>
        <v>0</v>
      </c>
      <c r="R97" s="143">
        <f t="shared" si="22"/>
        <v>0</v>
      </c>
      <c r="S97" s="174">
        <f t="shared" si="23"/>
        <v>0</v>
      </c>
      <c r="T97" s="143">
        <f t="shared" si="24"/>
        <v>0</v>
      </c>
      <c r="U97" s="143" t="e">
        <f t="shared" si="25"/>
        <v>#DIV/0!</v>
      </c>
      <c r="V97" s="307"/>
      <c r="W97" s="307"/>
      <c r="X97" s="307"/>
      <c r="Y97" s="307"/>
      <c r="Z97" s="307"/>
      <c r="AA97" s="307"/>
      <c r="AB97" s="307"/>
      <c r="AC97" s="307"/>
      <c r="AE97" s="26"/>
      <c r="AG97" s="7" t="str">
        <f>+$A$21</f>
        <v/>
      </c>
      <c r="AH97" s="7"/>
      <c r="AI97" s="145">
        <f t="shared" si="26"/>
        <v>0</v>
      </c>
    </row>
    <row r="98" spans="1:36" ht="13.5" hidden="1" x14ac:dyDescent="0.25">
      <c r="A98" s="109" t="str">
        <f>+$A$22</f>
        <v/>
      </c>
      <c r="B98" s="142">
        <f>IF(L88&gt;0,1/L88,0)</f>
        <v>0</v>
      </c>
      <c r="C98" s="142">
        <f>IF(L89&gt;0,1/L89,0)</f>
        <v>0</v>
      </c>
      <c r="D98" s="142">
        <f>IF(L90&gt;0,1/L90,0)</f>
        <v>0</v>
      </c>
      <c r="E98" s="142">
        <f>IF(L91&gt;0,1/L91,0)</f>
        <v>0</v>
      </c>
      <c r="F98" s="142">
        <f>IF(L92&gt;0,1/L92,0)</f>
        <v>0</v>
      </c>
      <c r="G98" s="142">
        <f>IF(L93&gt;0,1/L93,0)</f>
        <v>0</v>
      </c>
      <c r="H98" s="142">
        <f>IF(L94&gt;0,1/L94,0)</f>
        <v>0</v>
      </c>
      <c r="I98" s="142">
        <f>IF(L95&gt;0,1/L95,0)</f>
        <v>0</v>
      </c>
      <c r="J98" s="142">
        <f>IF(L96&gt;0,1/L96,0)</f>
        <v>0</v>
      </c>
      <c r="K98" s="142">
        <f>IF(L97&gt;0,1/L97,0)</f>
        <v>0</v>
      </c>
      <c r="L98" s="185">
        <v>1</v>
      </c>
      <c r="M98" s="306">
        <v>0</v>
      </c>
      <c r="N98" s="306">
        <v>0</v>
      </c>
      <c r="O98" s="306">
        <v>0</v>
      </c>
      <c r="P98" s="306">
        <v>0</v>
      </c>
      <c r="Q98" s="143">
        <f t="shared" si="21"/>
        <v>0</v>
      </c>
      <c r="R98" s="143">
        <f t="shared" si="22"/>
        <v>0</v>
      </c>
      <c r="S98" s="174">
        <f t="shared" si="23"/>
        <v>0</v>
      </c>
      <c r="T98" s="143">
        <f t="shared" si="24"/>
        <v>0</v>
      </c>
      <c r="U98" s="143" t="e">
        <f t="shared" si="25"/>
        <v>#DIV/0!</v>
      </c>
      <c r="V98" s="307"/>
      <c r="W98" s="307"/>
      <c r="X98" s="307"/>
      <c r="Y98" s="307"/>
      <c r="Z98" s="307"/>
      <c r="AA98" s="307"/>
      <c r="AB98" s="307"/>
      <c r="AC98" s="307"/>
      <c r="AE98" s="26"/>
      <c r="AG98" s="7" t="str">
        <f>+$A$22</f>
        <v/>
      </c>
      <c r="AH98" s="7"/>
      <c r="AI98" s="145">
        <f t="shared" si="26"/>
        <v>0</v>
      </c>
    </row>
    <row r="99" spans="1:36" ht="13.5" hidden="1" x14ac:dyDescent="0.25">
      <c r="A99" s="109" t="str">
        <f>+$A$23</f>
        <v/>
      </c>
      <c r="B99" s="142">
        <f>IF(M88&gt;0,1/M88,0)</f>
        <v>0</v>
      </c>
      <c r="C99" s="142">
        <f>IF(M89&gt;0,1/M89,0)</f>
        <v>0</v>
      </c>
      <c r="D99" s="142">
        <f>IF(M90&gt;0,1/M90,0)</f>
        <v>0</v>
      </c>
      <c r="E99" s="142">
        <f>IF(M91&gt;0,1/M91,0)</f>
        <v>0</v>
      </c>
      <c r="F99" s="142">
        <f>IF(M92&gt;0,1/M92,0)</f>
        <v>0</v>
      </c>
      <c r="G99" s="142">
        <f>IF(M93&gt;0,1/M93,0)</f>
        <v>0</v>
      </c>
      <c r="H99" s="142">
        <f>IF(M94&gt;0,1/M94,0)</f>
        <v>0</v>
      </c>
      <c r="I99" s="142">
        <f>IF(M95&gt;0,1/M95,0)</f>
        <v>0</v>
      </c>
      <c r="J99" s="142">
        <f>IF(M96&gt;0,1/M96,0)</f>
        <v>0</v>
      </c>
      <c r="K99" s="142">
        <f>IF(M97&gt;0,1/M97,0)</f>
        <v>0</v>
      </c>
      <c r="L99" s="171">
        <f>IF(M98&gt;0,1/M98,0)</f>
        <v>0</v>
      </c>
      <c r="M99" s="185">
        <v>1</v>
      </c>
      <c r="N99" s="306">
        <v>0</v>
      </c>
      <c r="O99" s="306">
        <v>0</v>
      </c>
      <c r="P99" s="306">
        <v>0</v>
      </c>
      <c r="Q99" s="143">
        <f t="shared" si="21"/>
        <v>0</v>
      </c>
      <c r="R99" s="143">
        <f t="shared" si="22"/>
        <v>0</v>
      </c>
      <c r="S99" s="174">
        <f t="shared" si="23"/>
        <v>0</v>
      </c>
      <c r="T99" s="143">
        <f t="shared" si="24"/>
        <v>0</v>
      </c>
      <c r="U99" s="143" t="e">
        <f t="shared" si="25"/>
        <v>#DIV/0!</v>
      </c>
      <c r="V99" s="307"/>
      <c r="W99" s="307"/>
      <c r="X99" s="307"/>
      <c r="Y99" s="307"/>
      <c r="Z99" s="307"/>
      <c r="AA99" s="307"/>
      <c r="AB99" s="307"/>
      <c r="AC99" s="307"/>
      <c r="AE99" s="26"/>
      <c r="AG99" s="7" t="str">
        <f>+$A$23</f>
        <v/>
      </c>
      <c r="AH99" s="7"/>
      <c r="AI99" s="145">
        <f t="shared" si="26"/>
        <v>0</v>
      </c>
    </row>
    <row r="100" spans="1:36" ht="13.5" hidden="1" x14ac:dyDescent="0.25">
      <c r="A100" s="109" t="str">
        <f>+$A$24</f>
        <v/>
      </c>
      <c r="B100" s="142">
        <f>IF(N88&gt;0,1/N88,0)</f>
        <v>0</v>
      </c>
      <c r="C100" s="142">
        <f>IF(N89&gt;0,1/N89,0)</f>
        <v>0</v>
      </c>
      <c r="D100" s="142">
        <f>IF(N90&gt;0,1/N90,0)</f>
        <v>0</v>
      </c>
      <c r="E100" s="142">
        <f>IF(N91&gt;0,1/N91,0)</f>
        <v>0</v>
      </c>
      <c r="F100" s="142">
        <f>IF(N92&gt;0,1/N92,0)</f>
        <v>0</v>
      </c>
      <c r="G100" s="142">
        <f>IF(N93&gt;0,1/N93,0)</f>
        <v>0</v>
      </c>
      <c r="H100" s="142">
        <f>IF(N94&gt;0,1/N94,0)</f>
        <v>0</v>
      </c>
      <c r="I100" s="142">
        <f>IF(N95&gt;0,1/N95,0)</f>
        <v>0</v>
      </c>
      <c r="J100" s="142">
        <f>IF(N96&gt;0,1/N96,0)</f>
        <v>0</v>
      </c>
      <c r="K100" s="142">
        <f>IF(N97&gt;0,1/N97,0)</f>
        <v>0</v>
      </c>
      <c r="L100" s="171">
        <f>IF(N98&gt;0,1/N98,0)</f>
        <v>0</v>
      </c>
      <c r="M100" s="171">
        <f>IF(N99&gt;0,1/N99,0)</f>
        <v>0</v>
      </c>
      <c r="N100" s="185">
        <v>1</v>
      </c>
      <c r="O100" s="306">
        <v>0</v>
      </c>
      <c r="P100" s="306">
        <v>0</v>
      </c>
      <c r="Q100" s="143">
        <f t="shared" si="21"/>
        <v>0</v>
      </c>
      <c r="R100" s="143">
        <f t="shared" si="22"/>
        <v>0</v>
      </c>
      <c r="S100" s="174">
        <f t="shared" si="23"/>
        <v>0</v>
      </c>
      <c r="T100" s="143">
        <f t="shared" si="24"/>
        <v>0</v>
      </c>
      <c r="U100" s="143" t="e">
        <f t="shared" si="25"/>
        <v>#DIV/0!</v>
      </c>
      <c r="V100" s="307"/>
      <c r="W100" s="307"/>
      <c r="X100" s="307"/>
      <c r="Y100" s="307"/>
      <c r="Z100" s="307"/>
      <c r="AA100" s="307"/>
      <c r="AB100" s="307"/>
      <c r="AC100" s="307"/>
      <c r="AE100" s="26"/>
      <c r="AG100" s="7" t="str">
        <f>+$A$24</f>
        <v/>
      </c>
      <c r="AH100" s="7"/>
      <c r="AI100" s="145">
        <f t="shared" si="26"/>
        <v>0</v>
      </c>
    </row>
    <row r="101" spans="1:36" ht="13.5" hidden="1" x14ac:dyDescent="0.25">
      <c r="A101" s="109" t="str">
        <f>+$A$25</f>
        <v/>
      </c>
      <c r="B101" s="142">
        <f>IF(O88&gt;0,1/O88,0)</f>
        <v>0</v>
      </c>
      <c r="C101" s="142">
        <f>IF(O89&gt;0,1/O89,0)</f>
        <v>0</v>
      </c>
      <c r="D101" s="142">
        <f>IF(O90&gt;0,1/O90,0)</f>
        <v>0</v>
      </c>
      <c r="E101" s="142">
        <f>IF(O91&gt;0,1/O91,0)</f>
        <v>0</v>
      </c>
      <c r="F101" s="142">
        <f>IF(O92&gt;0,1/O92,0)</f>
        <v>0</v>
      </c>
      <c r="G101" s="142">
        <f>IF(O93&gt;0,1/O93,0)</f>
        <v>0</v>
      </c>
      <c r="H101" s="142">
        <f>IF(O94&gt;0,1/O94,0)</f>
        <v>0</v>
      </c>
      <c r="I101" s="142">
        <f>IF(O95&gt;0,1/O95,0)</f>
        <v>0</v>
      </c>
      <c r="J101" s="142">
        <f>IF(O96&gt;0,1/O96,0)</f>
        <v>0</v>
      </c>
      <c r="K101" s="142">
        <f>IF(O97&gt;0,1/O97,0)</f>
        <v>0</v>
      </c>
      <c r="L101" s="171">
        <f>IF(O98&gt;0,1/O98,0)</f>
        <v>0</v>
      </c>
      <c r="M101" s="171">
        <f>IF(O99&gt;0,1/O99,0)</f>
        <v>0</v>
      </c>
      <c r="N101" s="171">
        <f>IF(O100&gt;0,1/O100,0)</f>
        <v>0</v>
      </c>
      <c r="O101" s="185">
        <v>1</v>
      </c>
      <c r="P101" s="306">
        <v>0</v>
      </c>
      <c r="Q101" s="143">
        <f t="shared" si="21"/>
        <v>0</v>
      </c>
      <c r="R101" s="143">
        <f t="shared" si="22"/>
        <v>0</v>
      </c>
      <c r="S101" s="174">
        <f t="shared" si="23"/>
        <v>0</v>
      </c>
      <c r="T101" s="143">
        <f t="shared" si="24"/>
        <v>0</v>
      </c>
      <c r="U101" s="143" t="e">
        <f t="shared" si="25"/>
        <v>#DIV/0!</v>
      </c>
      <c r="V101" s="307"/>
      <c r="W101" s="307"/>
      <c r="X101" s="307"/>
      <c r="Y101" s="307"/>
      <c r="Z101" s="307"/>
      <c r="AA101" s="307"/>
      <c r="AB101" s="307"/>
      <c r="AC101" s="307"/>
      <c r="AE101" s="26"/>
      <c r="AG101" s="7" t="str">
        <f>+$A$25</f>
        <v/>
      </c>
      <c r="AH101" s="7"/>
      <c r="AI101" s="145">
        <f t="shared" si="26"/>
        <v>0</v>
      </c>
    </row>
    <row r="102" spans="1:36" ht="13.5" hidden="1" x14ac:dyDescent="0.25">
      <c r="A102" s="109" t="str">
        <f>+$A$26</f>
        <v/>
      </c>
      <c r="B102" s="142">
        <f>IF(P88&gt;0,1/P88,0)</f>
        <v>0</v>
      </c>
      <c r="C102" s="142">
        <f>IF(P89&gt;0,1/P89,0)</f>
        <v>0</v>
      </c>
      <c r="D102" s="142">
        <f>IF(P90&gt;0,1/P90,0)</f>
        <v>0</v>
      </c>
      <c r="E102" s="142">
        <f>IF(P91&gt;0,1/P91,0)</f>
        <v>0</v>
      </c>
      <c r="F102" s="142">
        <f>IF(P92&gt;0,1/P92,0)</f>
        <v>0</v>
      </c>
      <c r="G102" s="142">
        <f>IF(P93&gt;0,1/P93,0)</f>
        <v>0</v>
      </c>
      <c r="H102" s="142">
        <f>IF(P94&gt;0,1/P94,0)</f>
        <v>0</v>
      </c>
      <c r="I102" s="142">
        <f>IF(P95&gt;0,1/P95,0)</f>
        <v>0</v>
      </c>
      <c r="J102" s="142">
        <f>IF(P96&gt;0,1/P96,0)</f>
        <v>0</v>
      </c>
      <c r="K102" s="142">
        <f>IF(P97&gt;0,1/P97,0)</f>
        <v>0</v>
      </c>
      <c r="L102" s="171">
        <f>IF(P98&gt;0,1/P98,0)</f>
        <v>0</v>
      </c>
      <c r="M102" s="171">
        <f>IF(P99&gt;0,1/P99,0)</f>
        <v>0</v>
      </c>
      <c r="N102" s="171">
        <f>IF(P100&gt;0,1/P100,0)</f>
        <v>0</v>
      </c>
      <c r="O102" s="171">
        <f>IF(P101&gt;0,1/P101,0)</f>
        <v>0</v>
      </c>
      <c r="P102" s="185">
        <v>1</v>
      </c>
      <c r="Q102" s="143">
        <f t="shared" si="21"/>
        <v>0</v>
      </c>
      <c r="R102" s="143">
        <f t="shared" si="22"/>
        <v>0</v>
      </c>
      <c r="S102" s="174">
        <f t="shared" si="23"/>
        <v>0</v>
      </c>
      <c r="T102" s="143">
        <f t="shared" si="24"/>
        <v>0</v>
      </c>
      <c r="U102" s="143" t="e">
        <f t="shared" si="25"/>
        <v>#DIV/0!</v>
      </c>
      <c r="V102" s="172"/>
      <c r="W102" s="172"/>
      <c r="X102" s="172"/>
      <c r="Y102" s="172"/>
      <c r="Z102" s="172"/>
      <c r="AA102" s="172"/>
      <c r="AB102" s="172"/>
      <c r="AC102" s="172"/>
      <c r="AE102" s="26"/>
      <c r="AG102" s="40" t="str">
        <f>+$A$26</f>
        <v/>
      </c>
      <c r="AH102" s="40"/>
      <c r="AI102" s="145">
        <f t="shared" si="26"/>
        <v>0</v>
      </c>
    </row>
    <row r="103" spans="1:36" s="26" customFormat="1" ht="13.9" hidden="1" customHeight="1" x14ac:dyDescent="0.25">
      <c r="A103" s="146" t="s">
        <v>44</v>
      </c>
      <c r="B103" s="147" t="e">
        <f>IF(B88&gt;0,ROUND(SUM(B88:B102)*U88,3),0)</f>
        <v>#DIV/0!</v>
      </c>
      <c r="C103" s="147">
        <f>IF(C88&gt;0,ROUND(SUM(C88:C102)*U89,3),0)</f>
        <v>0</v>
      </c>
      <c r="D103" s="147">
        <f>IF(D88&gt;0,ROUND(SUM(D88:D102)*U90,3),0)</f>
        <v>0</v>
      </c>
      <c r="E103" s="147">
        <f>IF(E88&gt;0,ROUND(SUM(E88:E102)*U91,3),0)</f>
        <v>0</v>
      </c>
      <c r="F103" s="147">
        <f>IF(F88&gt;0,ROUND(SUM(F88:F102)*U92,3),0)</f>
        <v>0</v>
      </c>
      <c r="G103" s="147">
        <f>IF(G88&gt;0,ROUND(SUM(G88:G102)*U93,3),0)</f>
        <v>0</v>
      </c>
      <c r="H103" s="147">
        <f>IF(H88&gt;0,ROUND(SUM(H88:H102)*U94,3),0)</f>
        <v>0</v>
      </c>
      <c r="I103" s="147">
        <f>IF(I88&gt;0,ROUND(SUM(I88:I102)*U95,3),0)</f>
        <v>0</v>
      </c>
      <c r="J103" s="147">
        <f>IF(J88&gt;0,ROUND(SUM(J88:J102)*U96,3),0)</f>
        <v>0</v>
      </c>
      <c r="K103" s="147">
        <f>IF(K88&gt;0,ROUND(SUM(K88:K102)*U97,3),0)</f>
        <v>0</v>
      </c>
      <c r="L103" s="147">
        <f>IF(L88&gt;0,ROUND(SUM(L88:L102)*U98,3),0)</f>
        <v>0</v>
      </c>
      <c r="M103" s="147">
        <f>IF(M88&gt;0,ROUND(SUM(M88:M102)*U99,3),0)</f>
        <v>0</v>
      </c>
      <c r="N103" s="147">
        <f>IF(N88&gt;0,ROUND(SUM(N88:N102)*U100,3),0)</f>
        <v>0</v>
      </c>
      <c r="O103" s="147">
        <f>IF(O88&gt;0,ROUND(SUM(O88:O102)*U101,3),0)</f>
        <v>0</v>
      </c>
      <c r="P103" s="147">
        <f>IF(P88&gt;0,ROUND(SUM(P88:P102)*U102,3),0)</f>
        <v>0</v>
      </c>
      <c r="Q103" s="377" t="s">
        <v>43</v>
      </c>
      <c r="R103" s="377"/>
      <c r="S103" s="148">
        <f>ROUND(SUM(T88:T102),3)</f>
        <v>0</v>
      </c>
      <c r="T103" s="205" t="s">
        <v>45</v>
      </c>
      <c r="U103" s="148" t="e">
        <f>ROUND(SUM(B103:P103),3)</f>
        <v>#DIV/0!</v>
      </c>
      <c r="V103" s="395"/>
      <c r="W103" s="395"/>
      <c r="X103" s="395"/>
      <c r="Y103" s="395"/>
      <c r="Z103" s="395"/>
      <c r="AA103" s="395"/>
      <c r="AB103" s="172"/>
      <c r="AC103" s="187" t="str">
        <f>IF(AC87="","",SUM(AC88:AC101))</f>
        <v/>
      </c>
      <c r="AD103" s="146"/>
      <c r="AE103" s="146"/>
      <c r="AF103" s="146"/>
      <c r="AG103" s="175"/>
      <c r="AH103" s="175"/>
      <c r="AI103" s="175"/>
      <c r="AJ103" s="146"/>
    </row>
    <row r="104" spans="1:36" ht="24" hidden="1" customHeight="1" x14ac:dyDescent="0.2">
      <c r="V104" s="172"/>
      <c r="W104" s="172"/>
      <c r="X104" s="172"/>
      <c r="Y104" s="172"/>
      <c r="Z104" s="172"/>
      <c r="AA104" s="172"/>
      <c r="AB104" s="172"/>
      <c r="AC104" s="172"/>
    </row>
    <row r="105" spans="1:36" ht="18.75" hidden="1" x14ac:dyDescent="0.3">
      <c r="A105" s="19" t="str">
        <f>IF(Anagrafica!A93&lt;&gt;"",Anagrafica!A93&amp;" - "&amp;Anagrafica!B93,"")</f>
        <v/>
      </c>
      <c r="B105" s="20"/>
      <c r="D105" s="1"/>
      <c r="V105" s="172"/>
      <c r="W105" s="172"/>
      <c r="X105" s="172"/>
      <c r="Y105" s="172"/>
      <c r="Z105" s="172"/>
      <c r="AA105" s="172"/>
      <c r="AB105" s="172"/>
      <c r="AC105" s="172"/>
    </row>
    <row r="106" spans="1:36" s="5" customFormat="1" ht="13.5" hidden="1" customHeight="1" x14ac:dyDescent="0.2">
      <c r="A106" s="137" t="s">
        <v>10</v>
      </c>
      <c r="B106" s="109" t="s">
        <v>28</v>
      </c>
      <c r="C106" s="109" t="s">
        <v>56</v>
      </c>
      <c r="D106" s="109" t="s">
        <v>29</v>
      </c>
      <c r="E106" s="109" t="s">
        <v>27</v>
      </c>
      <c r="F106" s="109" t="s">
        <v>30</v>
      </c>
      <c r="G106" s="109" t="s">
        <v>31</v>
      </c>
      <c r="H106" s="109" t="s">
        <v>32</v>
      </c>
      <c r="I106" s="109" t="s">
        <v>33</v>
      </c>
      <c r="J106" s="109" t="s">
        <v>34</v>
      </c>
      <c r="K106" s="109" t="s">
        <v>39</v>
      </c>
      <c r="L106" s="138" t="s">
        <v>49</v>
      </c>
      <c r="M106" s="138" t="s">
        <v>35</v>
      </c>
      <c r="N106" s="138" t="s">
        <v>36</v>
      </c>
      <c r="O106" s="138" t="s">
        <v>37</v>
      </c>
      <c r="P106" s="138" t="s">
        <v>38</v>
      </c>
      <c r="Q106" s="139" t="s">
        <v>41</v>
      </c>
      <c r="R106" s="140" t="s">
        <v>41</v>
      </c>
      <c r="S106" s="140" t="s">
        <v>41</v>
      </c>
      <c r="T106" s="141" t="s">
        <v>42</v>
      </c>
      <c r="U106" s="141" t="s">
        <v>46</v>
      </c>
      <c r="V106" s="173"/>
      <c r="W106" s="173"/>
      <c r="X106" s="173"/>
      <c r="Y106" s="173"/>
      <c r="Z106" s="173"/>
      <c r="AA106" s="173"/>
      <c r="AB106" s="173"/>
      <c r="AC106" s="173"/>
      <c r="AE106" s="26"/>
      <c r="AG106" s="4" t="s">
        <v>10</v>
      </c>
      <c r="AI106" s="5" t="s">
        <v>0</v>
      </c>
    </row>
    <row r="107" spans="1:36" ht="13.5" hidden="1" x14ac:dyDescent="0.25">
      <c r="A107" s="109" t="str">
        <f>+$A$12</f>
        <v>A</v>
      </c>
      <c r="B107" s="184">
        <v>1</v>
      </c>
      <c r="C107" s="306">
        <v>0</v>
      </c>
      <c r="D107" s="306">
        <v>0</v>
      </c>
      <c r="E107" s="306">
        <v>0</v>
      </c>
      <c r="F107" s="306">
        <v>0</v>
      </c>
      <c r="G107" s="306">
        <v>0</v>
      </c>
      <c r="H107" s="306">
        <v>0</v>
      </c>
      <c r="I107" s="306">
        <v>0</v>
      </c>
      <c r="J107" s="306">
        <v>0</v>
      </c>
      <c r="K107" s="306">
        <v>0</v>
      </c>
      <c r="L107" s="306">
        <v>0</v>
      </c>
      <c r="M107" s="306">
        <v>0</v>
      </c>
      <c r="N107" s="306">
        <v>0</v>
      </c>
      <c r="O107" s="306">
        <v>0</v>
      </c>
      <c r="P107" s="306">
        <v>0</v>
      </c>
      <c r="Q107" s="143">
        <f t="shared" ref="Q107:Q121" si="27">+IF(B$10=2,POWER(PRODUCT(B107:C107),1/$B$10),IF(B$10=3,POWER(PRODUCT(B107:D107),1/$B$10),IF(B$10=4,POWER(PRODUCT(B107:E107),1/$B$10),IF(B$10=5,POWER(PRODUCT(B107:F107),1/$B$10),IF(B$10=6,POWER(PRODUCT(B107:G107),1/$B$10),0)))))</f>
        <v>0</v>
      </c>
      <c r="R107" s="143">
        <f t="shared" ref="R107:R121" si="28">+IF(B$10=7,POWER(PRODUCT(B107:H107),1/$B$10),IF(B$10=8,POWER(PRODUCT(B107:I107),1/$B$10),IF(B$10=9,POWER(PRODUCT(B107:J107),1/$B$10),IF(B$10=10,POWER(PRODUCT(B107:K107),1/$B$10),0))))</f>
        <v>0</v>
      </c>
      <c r="S107" s="174">
        <f t="shared" ref="S107:S121" si="29">+IF(B$10=11,POWER(PRODUCT(B107:L107),1/$B$10),IF(B$10=12,POWER(PRODUCT(B107:M107),1/$B$10),IF(B$10=13,POWER(PRODUCT(B107:N107),1/$B$10),IF(B$10=14,POWER(PRODUCT(B107:O107),1/$B$10),IF(B$10=15,POWER(PRODUCT(B107:P107),1/$B$10),0)))))</f>
        <v>0</v>
      </c>
      <c r="T107" s="143">
        <f>ROUND(MAX(Q107:S107),3)</f>
        <v>0</v>
      </c>
      <c r="U107" s="143" t="e">
        <f>ROUND(T107/S$122,3)</f>
        <v>#DIV/0!</v>
      </c>
      <c r="V107" s="307"/>
      <c r="W107" s="307"/>
      <c r="X107" s="307"/>
      <c r="Y107" s="307"/>
      <c r="Z107" s="307"/>
      <c r="AA107" s="307"/>
      <c r="AB107" s="307"/>
      <c r="AC107" s="307"/>
      <c r="AE107" s="26"/>
      <c r="AG107" s="6" t="str">
        <f>+$A$12</f>
        <v>A</v>
      </c>
      <c r="AH107" s="6"/>
      <c r="AI107" s="145">
        <f>IF(S$122&gt;0,ROUND(U107/MAX(U$107:U$121),3),0)</f>
        <v>0</v>
      </c>
    </row>
    <row r="108" spans="1:36" ht="13.5" hidden="1" x14ac:dyDescent="0.25">
      <c r="A108" s="109" t="str">
        <f>+$A$13</f>
        <v>B</v>
      </c>
      <c r="B108" s="142">
        <f>IF(C107&gt;0,1/C107,0)</f>
        <v>0</v>
      </c>
      <c r="C108" s="184">
        <v>1</v>
      </c>
      <c r="D108" s="306">
        <v>0</v>
      </c>
      <c r="E108" s="306">
        <v>0</v>
      </c>
      <c r="F108" s="306">
        <v>0</v>
      </c>
      <c r="G108" s="306">
        <v>0</v>
      </c>
      <c r="H108" s="306">
        <v>0</v>
      </c>
      <c r="I108" s="306">
        <v>0</v>
      </c>
      <c r="J108" s="306">
        <v>0</v>
      </c>
      <c r="K108" s="306">
        <v>0</v>
      </c>
      <c r="L108" s="306">
        <v>0</v>
      </c>
      <c r="M108" s="306">
        <v>0</v>
      </c>
      <c r="N108" s="306">
        <v>0</v>
      </c>
      <c r="O108" s="306">
        <v>0</v>
      </c>
      <c r="P108" s="306">
        <v>0</v>
      </c>
      <c r="Q108" s="143">
        <f t="shared" si="27"/>
        <v>0</v>
      </c>
      <c r="R108" s="143">
        <f t="shared" si="28"/>
        <v>0</v>
      </c>
      <c r="S108" s="174">
        <f t="shared" si="29"/>
        <v>0</v>
      </c>
      <c r="T108" s="143">
        <f t="shared" ref="T108:T121" si="30">ROUND(MAX(Q108:S108),3)</f>
        <v>0</v>
      </c>
      <c r="U108" s="143" t="e">
        <f t="shared" ref="U108:U121" si="31">ROUND(T108/S$122,3)</f>
        <v>#DIV/0!</v>
      </c>
      <c r="V108" s="307"/>
      <c r="W108" s="307"/>
      <c r="X108" s="307"/>
      <c r="Y108" s="307"/>
      <c r="Z108" s="307"/>
      <c r="AA108" s="307"/>
      <c r="AB108" s="307"/>
      <c r="AC108" s="307"/>
      <c r="AE108" s="26"/>
      <c r="AG108" s="7" t="str">
        <f>+$A$13</f>
        <v>B</v>
      </c>
      <c r="AH108" s="7"/>
      <c r="AI108" s="145">
        <f t="shared" ref="AI108:AI121" si="32">IF(S$122&gt;0,ROUND(U108/MAX(U$107:U$121),3),0)</f>
        <v>0</v>
      </c>
    </row>
    <row r="109" spans="1:36" ht="13.5" hidden="1" x14ac:dyDescent="0.25">
      <c r="A109" s="109" t="str">
        <f>+$A$14</f>
        <v>C</v>
      </c>
      <c r="B109" s="142">
        <f>IF(D107&gt;0,1/D107,0)</f>
        <v>0</v>
      </c>
      <c r="C109" s="142">
        <f>IF(D108&gt;0,1/D108,0)</f>
        <v>0</v>
      </c>
      <c r="D109" s="184">
        <v>1</v>
      </c>
      <c r="E109" s="306">
        <v>0</v>
      </c>
      <c r="F109" s="306">
        <v>0</v>
      </c>
      <c r="G109" s="306">
        <v>0</v>
      </c>
      <c r="H109" s="306">
        <v>0</v>
      </c>
      <c r="I109" s="306">
        <v>0</v>
      </c>
      <c r="J109" s="306">
        <v>0</v>
      </c>
      <c r="K109" s="306">
        <v>0</v>
      </c>
      <c r="L109" s="306">
        <v>0</v>
      </c>
      <c r="M109" s="306">
        <v>0</v>
      </c>
      <c r="N109" s="306">
        <v>0</v>
      </c>
      <c r="O109" s="306">
        <v>0</v>
      </c>
      <c r="P109" s="306">
        <v>0</v>
      </c>
      <c r="Q109" s="143">
        <f t="shared" si="27"/>
        <v>0</v>
      </c>
      <c r="R109" s="143">
        <f t="shared" si="28"/>
        <v>0</v>
      </c>
      <c r="S109" s="174">
        <f t="shared" si="29"/>
        <v>0</v>
      </c>
      <c r="T109" s="143">
        <f t="shared" si="30"/>
        <v>0</v>
      </c>
      <c r="U109" s="143" t="e">
        <f t="shared" si="31"/>
        <v>#DIV/0!</v>
      </c>
      <c r="V109" s="307"/>
      <c r="W109" s="307"/>
      <c r="X109" s="307"/>
      <c r="Y109" s="307"/>
      <c r="Z109" s="307"/>
      <c r="AA109" s="307"/>
      <c r="AB109" s="307"/>
      <c r="AC109" s="307"/>
      <c r="AE109" s="26"/>
      <c r="AG109" s="7" t="str">
        <f>+$A$14</f>
        <v>C</v>
      </c>
      <c r="AH109" s="7"/>
      <c r="AI109" s="145">
        <f t="shared" si="32"/>
        <v>0</v>
      </c>
    </row>
    <row r="110" spans="1:36" ht="13.5" hidden="1" x14ac:dyDescent="0.25">
      <c r="A110" s="109" t="str">
        <f>+$A$15</f>
        <v>D</v>
      </c>
      <c r="B110" s="142">
        <f>IF(E107&gt;0,1/E107,0)</f>
        <v>0</v>
      </c>
      <c r="C110" s="142">
        <f>IF(E108&gt;0,1/E108,0)</f>
        <v>0</v>
      </c>
      <c r="D110" s="142">
        <f>IF(E109&gt;0,1/E109,0)</f>
        <v>0</v>
      </c>
      <c r="E110" s="184">
        <v>1</v>
      </c>
      <c r="F110" s="306">
        <v>0</v>
      </c>
      <c r="G110" s="306">
        <v>0</v>
      </c>
      <c r="H110" s="306">
        <v>0</v>
      </c>
      <c r="I110" s="306">
        <v>0</v>
      </c>
      <c r="J110" s="306">
        <v>0</v>
      </c>
      <c r="K110" s="306">
        <v>0</v>
      </c>
      <c r="L110" s="306">
        <v>0</v>
      </c>
      <c r="M110" s="306">
        <v>0</v>
      </c>
      <c r="N110" s="306">
        <v>0</v>
      </c>
      <c r="O110" s="306">
        <v>0</v>
      </c>
      <c r="P110" s="306">
        <v>0</v>
      </c>
      <c r="Q110" s="143">
        <f t="shared" si="27"/>
        <v>0</v>
      </c>
      <c r="R110" s="143">
        <f t="shared" si="28"/>
        <v>0</v>
      </c>
      <c r="S110" s="174">
        <f t="shared" si="29"/>
        <v>0</v>
      </c>
      <c r="T110" s="143">
        <f t="shared" si="30"/>
        <v>0</v>
      </c>
      <c r="U110" s="143" t="e">
        <f t="shared" si="31"/>
        <v>#DIV/0!</v>
      </c>
      <c r="V110" s="307"/>
      <c r="W110" s="307"/>
      <c r="X110" s="307"/>
      <c r="Y110" s="307"/>
      <c r="Z110" s="307"/>
      <c r="AA110" s="307"/>
      <c r="AB110" s="307"/>
      <c r="AC110" s="307"/>
      <c r="AE110" s="26"/>
      <c r="AG110" s="7" t="str">
        <f>+$A$15</f>
        <v>D</v>
      </c>
      <c r="AH110" s="7"/>
      <c r="AI110" s="145">
        <f t="shared" si="32"/>
        <v>0</v>
      </c>
    </row>
    <row r="111" spans="1:36" ht="13.5" hidden="1" x14ac:dyDescent="0.25">
      <c r="A111" s="109" t="str">
        <f>+$A$16</f>
        <v/>
      </c>
      <c r="B111" s="142">
        <f>IF(F107&gt;0,1/F107,0)</f>
        <v>0</v>
      </c>
      <c r="C111" s="142">
        <f>IF(F108&gt;0,1/F108,0)</f>
        <v>0</v>
      </c>
      <c r="D111" s="142">
        <f>IF(F109&gt;0,1/F109,0)</f>
        <v>0</v>
      </c>
      <c r="E111" s="142">
        <f>IF(F110&gt;0,1/F110,0)</f>
        <v>0</v>
      </c>
      <c r="F111" s="184">
        <v>1</v>
      </c>
      <c r="G111" s="306">
        <v>0</v>
      </c>
      <c r="H111" s="306">
        <v>0</v>
      </c>
      <c r="I111" s="306">
        <v>0</v>
      </c>
      <c r="J111" s="306">
        <v>0</v>
      </c>
      <c r="K111" s="306">
        <v>0</v>
      </c>
      <c r="L111" s="306">
        <v>0</v>
      </c>
      <c r="M111" s="306">
        <v>0</v>
      </c>
      <c r="N111" s="306">
        <v>0</v>
      </c>
      <c r="O111" s="306">
        <v>0</v>
      </c>
      <c r="P111" s="306">
        <v>0</v>
      </c>
      <c r="Q111" s="143">
        <f t="shared" si="27"/>
        <v>0</v>
      </c>
      <c r="R111" s="143">
        <f t="shared" si="28"/>
        <v>0</v>
      </c>
      <c r="S111" s="174">
        <f t="shared" si="29"/>
        <v>0</v>
      </c>
      <c r="T111" s="143">
        <f t="shared" si="30"/>
        <v>0</v>
      </c>
      <c r="U111" s="143" t="e">
        <f t="shared" si="31"/>
        <v>#DIV/0!</v>
      </c>
      <c r="V111" s="307"/>
      <c r="W111" s="307"/>
      <c r="X111" s="307"/>
      <c r="Y111" s="307"/>
      <c r="Z111" s="307"/>
      <c r="AA111" s="307"/>
      <c r="AB111" s="307"/>
      <c r="AC111" s="307"/>
      <c r="AE111" s="26"/>
      <c r="AG111" s="7" t="str">
        <f>+$A$16</f>
        <v/>
      </c>
      <c r="AH111" s="7"/>
      <c r="AI111" s="145">
        <f t="shared" si="32"/>
        <v>0</v>
      </c>
    </row>
    <row r="112" spans="1:36" ht="13.5" hidden="1" x14ac:dyDescent="0.25">
      <c r="A112" s="109" t="str">
        <f>+$A$17</f>
        <v/>
      </c>
      <c r="B112" s="142">
        <f>IF(G107&gt;0,1/G107,0)</f>
        <v>0</v>
      </c>
      <c r="C112" s="142">
        <f>IF(G108&gt;0,1/G108,0)</f>
        <v>0</v>
      </c>
      <c r="D112" s="142">
        <f>IF(G109&gt;0,1/G109,0)</f>
        <v>0</v>
      </c>
      <c r="E112" s="142">
        <f>IF(G110&gt;0,1/G110,0)</f>
        <v>0</v>
      </c>
      <c r="F112" s="142">
        <f>IF(G111&gt;0,1/G111,0)</f>
        <v>0</v>
      </c>
      <c r="G112" s="184">
        <v>1</v>
      </c>
      <c r="H112" s="306">
        <v>0</v>
      </c>
      <c r="I112" s="306">
        <v>0</v>
      </c>
      <c r="J112" s="306">
        <v>0</v>
      </c>
      <c r="K112" s="306">
        <v>0</v>
      </c>
      <c r="L112" s="306">
        <v>0</v>
      </c>
      <c r="M112" s="306">
        <v>0</v>
      </c>
      <c r="N112" s="306">
        <v>0</v>
      </c>
      <c r="O112" s="306">
        <v>0</v>
      </c>
      <c r="P112" s="306">
        <v>0</v>
      </c>
      <c r="Q112" s="143">
        <f t="shared" si="27"/>
        <v>0</v>
      </c>
      <c r="R112" s="143">
        <f t="shared" si="28"/>
        <v>0</v>
      </c>
      <c r="S112" s="174">
        <f t="shared" si="29"/>
        <v>0</v>
      </c>
      <c r="T112" s="143">
        <f t="shared" si="30"/>
        <v>0</v>
      </c>
      <c r="U112" s="143" t="e">
        <f t="shared" si="31"/>
        <v>#DIV/0!</v>
      </c>
      <c r="V112" s="307"/>
      <c r="W112" s="307"/>
      <c r="X112" s="307"/>
      <c r="Y112" s="307"/>
      <c r="Z112" s="307"/>
      <c r="AA112" s="307"/>
      <c r="AB112" s="307"/>
      <c r="AC112" s="307"/>
      <c r="AE112" s="26"/>
      <c r="AG112" s="7" t="str">
        <f>+$A$17</f>
        <v/>
      </c>
      <c r="AH112" s="7"/>
      <c r="AI112" s="145">
        <f t="shared" si="32"/>
        <v>0</v>
      </c>
    </row>
    <row r="113" spans="1:36" ht="13.5" hidden="1" x14ac:dyDescent="0.25">
      <c r="A113" s="109" t="str">
        <f>+$A$18</f>
        <v/>
      </c>
      <c r="B113" s="142">
        <f>IF(H107&gt;0,1/H107,0)</f>
        <v>0</v>
      </c>
      <c r="C113" s="142">
        <f>IF(H108&gt;0,1/H108,0)</f>
        <v>0</v>
      </c>
      <c r="D113" s="142">
        <f>IF(H109&gt;0,1/H109,0)</f>
        <v>0</v>
      </c>
      <c r="E113" s="142">
        <f>IF(H110&gt;0,1/H110,0)</f>
        <v>0</v>
      </c>
      <c r="F113" s="142">
        <f>IF(H111&gt;0,1/H111,0)</f>
        <v>0</v>
      </c>
      <c r="G113" s="142">
        <f>IF(H112&gt;0,1/H112,0)</f>
        <v>0</v>
      </c>
      <c r="H113" s="184">
        <v>1</v>
      </c>
      <c r="I113" s="306">
        <v>0</v>
      </c>
      <c r="J113" s="306">
        <v>0</v>
      </c>
      <c r="K113" s="306">
        <v>0</v>
      </c>
      <c r="L113" s="306">
        <v>0</v>
      </c>
      <c r="M113" s="306">
        <v>0</v>
      </c>
      <c r="N113" s="306">
        <v>0</v>
      </c>
      <c r="O113" s="306">
        <v>0</v>
      </c>
      <c r="P113" s="306">
        <v>0</v>
      </c>
      <c r="Q113" s="143">
        <f t="shared" si="27"/>
        <v>0</v>
      </c>
      <c r="R113" s="143">
        <f t="shared" si="28"/>
        <v>0</v>
      </c>
      <c r="S113" s="174">
        <f t="shared" si="29"/>
        <v>0</v>
      </c>
      <c r="T113" s="143">
        <f t="shared" si="30"/>
        <v>0</v>
      </c>
      <c r="U113" s="143" t="e">
        <f t="shared" si="31"/>
        <v>#DIV/0!</v>
      </c>
      <c r="V113" s="307"/>
      <c r="W113" s="307"/>
      <c r="X113" s="307"/>
      <c r="Y113" s="307"/>
      <c r="Z113" s="307"/>
      <c r="AA113" s="307"/>
      <c r="AB113" s="307"/>
      <c r="AC113" s="307"/>
      <c r="AE113" s="26"/>
      <c r="AG113" s="7" t="str">
        <f>+$A$18</f>
        <v/>
      </c>
      <c r="AH113" s="7"/>
      <c r="AI113" s="145">
        <f t="shared" si="32"/>
        <v>0</v>
      </c>
    </row>
    <row r="114" spans="1:36" ht="13.5" hidden="1" x14ac:dyDescent="0.25">
      <c r="A114" s="109" t="str">
        <f>+$A$19</f>
        <v/>
      </c>
      <c r="B114" s="142">
        <f>IF(I107&gt;0,1/I107,0)</f>
        <v>0</v>
      </c>
      <c r="C114" s="142">
        <f>IF(I108&gt;0,1/I108,0)</f>
        <v>0</v>
      </c>
      <c r="D114" s="142">
        <f>IF(I109&gt;0,1/I109,0)</f>
        <v>0</v>
      </c>
      <c r="E114" s="142">
        <f>IF(I110&gt;0,1/I110,0)</f>
        <v>0</v>
      </c>
      <c r="F114" s="142">
        <f>IF(I111&gt;0,1/I111,0)</f>
        <v>0</v>
      </c>
      <c r="G114" s="142">
        <f>IF(I112&gt;0,1/I112,0)</f>
        <v>0</v>
      </c>
      <c r="H114" s="142">
        <f>IF(I113&gt;0,1/I113,0)</f>
        <v>0</v>
      </c>
      <c r="I114" s="184">
        <v>1</v>
      </c>
      <c r="J114" s="306">
        <v>0</v>
      </c>
      <c r="K114" s="306">
        <v>0</v>
      </c>
      <c r="L114" s="306">
        <v>0</v>
      </c>
      <c r="M114" s="306">
        <v>0</v>
      </c>
      <c r="N114" s="306">
        <v>0</v>
      </c>
      <c r="O114" s="306">
        <v>0</v>
      </c>
      <c r="P114" s="306">
        <v>0</v>
      </c>
      <c r="Q114" s="143">
        <f t="shared" si="27"/>
        <v>0</v>
      </c>
      <c r="R114" s="143">
        <f t="shared" si="28"/>
        <v>0</v>
      </c>
      <c r="S114" s="174">
        <f t="shared" si="29"/>
        <v>0</v>
      </c>
      <c r="T114" s="143">
        <f t="shared" si="30"/>
        <v>0</v>
      </c>
      <c r="U114" s="143" t="e">
        <f t="shared" si="31"/>
        <v>#DIV/0!</v>
      </c>
      <c r="V114" s="307"/>
      <c r="W114" s="307"/>
      <c r="X114" s="307"/>
      <c r="Y114" s="307"/>
      <c r="Z114" s="307"/>
      <c r="AA114" s="307"/>
      <c r="AB114" s="307"/>
      <c r="AC114" s="307"/>
      <c r="AE114" s="26"/>
      <c r="AG114" s="7" t="str">
        <f>+$A$19</f>
        <v/>
      </c>
      <c r="AH114" s="7"/>
      <c r="AI114" s="145">
        <f t="shared" si="32"/>
        <v>0</v>
      </c>
    </row>
    <row r="115" spans="1:36" ht="13.5" hidden="1" x14ac:dyDescent="0.25">
      <c r="A115" s="109" t="str">
        <f>+$A$20</f>
        <v/>
      </c>
      <c r="B115" s="142">
        <f>IF(J107&gt;0,1/J107,0)</f>
        <v>0</v>
      </c>
      <c r="C115" s="142">
        <f>IF(J108&gt;0,1/J108,0)</f>
        <v>0</v>
      </c>
      <c r="D115" s="142">
        <f>IF(J109&gt;0,1/J109,0)</f>
        <v>0</v>
      </c>
      <c r="E115" s="142">
        <f>IF(J110&gt;0,1/J110,0)</f>
        <v>0</v>
      </c>
      <c r="F115" s="142">
        <f>IF(J111&gt;0,1/J111,0)</f>
        <v>0</v>
      </c>
      <c r="G115" s="142">
        <f>IF(J112&gt;0,1/J112,0)</f>
        <v>0</v>
      </c>
      <c r="H115" s="142">
        <f>IF(J113&gt;0,1/J113,0)</f>
        <v>0</v>
      </c>
      <c r="I115" s="142">
        <f>IF(J114&gt;0,1/J114,0)</f>
        <v>0</v>
      </c>
      <c r="J115" s="184">
        <v>1</v>
      </c>
      <c r="K115" s="306">
        <v>0</v>
      </c>
      <c r="L115" s="306">
        <v>0</v>
      </c>
      <c r="M115" s="306">
        <v>0</v>
      </c>
      <c r="N115" s="306">
        <v>0</v>
      </c>
      <c r="O115" s="306">
        <v>0</v>
      </c>
      <c r="P115" s="306">
        <v>0</v>
      </c>
      <c r="Q115" s="143">
        <f t="shared" si="27"/>
        <v>0</v>
      </c>
      <c r="R115" s="143">
        <f t="shared" si="28"/>
        <v>0</v>
      </c>
      <c r="S115" s="174">
        <f t="shared" si="29"/>
        <v>0</v>
      </c>
      <c r="T115" s="143">
        <f t="shared" si="30"/>
        <v>0</v>
      </c>
      <c r="U115" s="143" t="e">
        <f t="shared" si="31"/>
        <v>#DIV/0!</v>
      </c>
      <c r="V115" s="307"/>
      <c r="W115" s="307"/>
      <c r="X115" s="307"/>
      <c r="Y115" s="307"/>
      <c r="Z115" s="307"/>
      <c r="AA115" s="307"/>
      <c r="AB115" s="307"/>
      <c r="AC115" s="307"/>
      <c r="AE115" s="26"/>
      <c r="AG115" s="7" t="str">
        <f>+$A$20</f>
        <v/>
      </c>
      <c r="AH115" s="7"/>
      <c r="AI115" s="145">
        <f t="shared" si="32"/>
        <v>0</v>
      </c>
    </row>
    <row r="116" spans="1:36" ht="13.5" hidden="1" x14ac:dyDescent="0.25">
      <c r="A116" s="109" t="str">
        <f>+$A$21</f>
        <v/>
      </c>
      <c r="B116" s="142">
        <f>IF(K107&gt;0,1/K107,0)</f>
        <v>0</v>
      </c>
      <c r="C116" s="142">
        <f>IF(K108&gt;0,1/K108,0)</f>
        <v>0</v>
      </c>
      <c r="D116" s="142">
        <f>IF(K109&gt;0,1/K109,K109)</f>
        <v>0</v>
      </c>
      <c r="E116" s="142">
        <f>IF(K110&gt;0,1/K110,0)</f>
        <v>0</v>
      </c>
      <c r="F116" s="142">
        <f>IF(K111&gt;0,1/K111,K111)</f>
        <v>0</v>
      </c>
      <c r="G116" s="142">
        <f>IF(K112&gt;0,1/K112,0)</f>
        <v>0</v>
      </c>
      <c r="H116" s="142">
        <f>IF(K113&gt;0,1/K113,0)</f>
        <v>0</v>
      </c>
      <c r="I116" s="142">
        <f>IF(K114&gt;0,1/K114,0)</f>
        <v>0</v>
      </c>
      <c r="J116" s="142">
        <f>IF(K115&gt;0,1/K115,0)</f>
        <v>0</v>
      </c>
      <c r="K116" s="184">
        <v>1</v>
      </c>
      <c r="L116" s="306">
        <v>0</v>
      </c>
      <c r="M116" s="306">
        <v>0</v>
      </c>
      <c r="N116" s="306">
        <v>0</v>
      </c>
      <c r="O116" s="306">
        <v>0</v>
      </c>
      <c r="P116" s="306">
        <v>0</v>
      </c>
      <c r="Q116" s="143">
        <f t="shared" si="27"/>
        <v>0</v>
      </c>
      <c r="R116" s="143">
        <f t="shared" si="28"/>
        <v>0</v>
      </c>
      <c r="S116" s="174">
        <f t="shared" si="29"/>
        <v>0</v>
      </c>
      <c r="T116" s="143">
        <f t="shared" si="30"/>
        <v>0</v>
      </c>
      <c r="U116" s="143" t="e">
        <f t="shared" si="31"/>
        <v>#DIV/0!</v>
      </c>
      <c r="V116" s="307"/>
      <c r="W116" s="307"/>
      <c r="X116" s="307"/>
      <c r="Y116" s="307"/>
      <c r="Z116" s="307"/>
      <c r="AA116" s="307"/>
      <c r="AB116" s="307"/>
      <c r="AC116" s="307"/>
      <c r="AE116" s="26"/>
      <c r="AG116" s="7" t="str">
        <f>+$A$21</f>
        <v/>
      </c>
      <c r="AH116" s="7"/>
      <c r="AI116" s="145">
        <f t="shared" si="32"/>
        <v>0</v>
      </c>
    </row>
    <row r="117" spans="1:36" ht="13.5" hidden="1" x14ac:dyDescent="0.25">
      <c r="A117" s="109" t="str">
        <f>+$A$22</f>
        <v/>
      </c>
      <c r="B117" s="142">
        <f>IF(L107&gt;0,1/L107,0)</f>
        <v>0</v>
      </c>
      <c r="C117" s="142">
        <f>IF(L108&gt;0,1/L108,0)</f>
        <v>0</v>
      </c>
      <c r="D117" s="142">
        <f>IF(L109&gt;0,1/L109,0)</f>
        <v>0</v>
      </c>
      <c r="E117" s="142">
        <f>IF(L110&gt;0,1/L110,0)</f>
        <v>0</v>
      </c>
      <c r="F117" s="142">
        <f>IF(L111&gt;0,1/L111,0)</f>
        <v>0</v>
      </c>
      <c r="G117" s="142">
        <f>IF(L112&gt;0,1/L112,0)</f>
        <v>0</v>
      </c>
      <c r="H117" s="142">
        <f>IF(L113&gt;0,1/L113,0)</f>
        <v>0</v>
      </c>
      <c r="I117" s="142">
        <f>IF(L114&gt;0,1/L114,0)</f>
        <v>0</v>
      </c>
      <c r="J117" s="142">
        <f>IF(L115&gt;0,1/L115,0)</f>
        <v>0</v>
      </c>
      <c r="K117" s="142">
        <f>IF(L116&gt;0,1/L116,0)</f>
        <v>0</v>
      </c>
      <c r="L117" s="185">
        <v>1</v>
      </c>
      <c r="M117" s="306">
        <v>0</v>
      </c>
      <c r="N117" s="306">
        <v>0</v>
      </c>
      <c r="O117" s="306">
        <v>0</v>
      </c>
      <c r="P117" s="306">
        <v>0</v>
      </c>
      <c r="Q117" s="143">
        <f t="shared" si="27"/>
        <v>0</v>
      </c>
      <c r="R117" s="143">
        <f t="shared" si="28"/>
        <v>0</v>
      </c>
      <c r="S117" s="174">
        <f t="shared" si="29"/>
        <v>0</v>
      </c>
      <c r="T117" s="143">
        <f t="shared" si="30"/>
        <v>0</v>
      </c>
      <c r="U117" s="143" t="e">
        <f t="shared" si="31"/>
        <v>#DIV/0!</v>
      </c>
      <c r="V117" s="307"/>
      <c r="W117" s="307"/>
      <c r="X117" s="307"/>
      <c r="Y117" s="307"/>
      <c r="Z117" s="307"/>
      <c r="AA117" s="307"/>
      <c r="AB117" s="307"/>
      <c r="AC117" s="307"/>
      <c r="AE117" s="26"/>
      <c r="AG117" s="7" t="str">
        <f>+$A$22</f>
        <v/>
      </c>
      <c r="AH117" s="7"/>
      <c r="AI117" s="145">
        <f t="shared" si="32"/>
        <v>0</v>
      </c>
    </row>
    <row r="118" spans="1:36" ht="13.5" hidden="1" x14ac:dyDescent="0.25">
      <c r="A118" s="109" t="str">
        <f>+$A$23</f>
        <v/>
      </c>
      <c r="B118" s="142">
        <f>IF(M107&gt;0,1/M107,0)</f>
        <v>0</v>
      </c>
      <c r="C118" s="142">
        <f>IF(M108&gt;0,1/M108,0)</f>
        <v>0</v>
      </c>
      <c r="D118" s="142">
        <f>IF(M109&gt;0,1/M109,0)</f>
        <v>0</v>
      </c>
      <c r="E118" s="142">
        <f>IF(M110&gt;0,1/M110,0)</f>
        <v>0</v>
      </c>
      <c r="F118" s="142">
        <f>IF(M111&gt;0,1/M111,0)</f>
        <v>0</v>
      </c>
      <c r="G118" s="142">
        <f>IF(M112&gt;0,1/M112,0)</f>
        <v>0</v>
      </c>
      <c r="H118" s="142">
        <f>IF(M113&gt;0,1/M113,0)</f>
        <v>0</v>
      </c>
      <c r="I118" s="142">
        <f>IF(M114&gt;0,1/M114,0)</f>
        <v>0</v>
      </c>
      <c r="J118" s="142">
        <f>IF(M115&gt;0,1/M115,0)</f>
        <v>0</v>
      </c>
      <c r="K118" s="142">
        <f>IF(M116&gt;0,1/M116,0)</f>
        <v>0</v>
      </c>
      <c r="L118" s="171">
        <f>IF(M117&gt;0,1/M117,0)</f>
        <v>0</v>
      </c>
      <c r="M118" s="185">
        <v>1</v>
      </c>
      <c r="N118" s="306">
        <v>0</v>
      </c>
      <c r="O118" s="306">
        <v>0</v>
      </c>
      <c r="P118" s="306">
        <v>0</v>
      </c>
      <c r="Q118" s="143">
        <f t="shared" si="27"/>
        <v>0</v>
      </c>
      <c r="R118" s="143">
        <f t="shared" si="28"/>
        <v>0</v>
      </c>
      <c r="S118" s="174">
        <f t="shared" si="29"/>
        <v>0</v>
      </c>
      <c r="T118" s="143">
        <f t="shared" si="30"/>
        <v>0</v>
      </c>
      <c r="U118" s="143" t="e">
        <f t="shared" si="31"/>
        <v>#DIV/0!</v>
      </c>
      <c r="V118" s="307"/>
      <c r="W118" s="307"/>
      <c r="X118" s="307"/>
      <c r="Y118" s="307"/>
      <c r="Z118" s="307"/>
      <c r="AA118" s="307"/>
      <c r="AB118" s="307"/>
      <c r="AC118" s="307"/>
      <c r="AE118" s="26"/>
      <c r="AG118" s="7" t="str">
        <f>+$A$23</f>
        <v/>
      </c>
      <c r="AH118" s="7"/>
      <c r="AI118" s="145">
        <f t="shared" si="32"/>
        <v>0</v>
      </c>
    </row>
    <row r="119" spans="1:36" ht="13.5" hidden="1" x14ac:dyDescent="0.25">
      <c r="A119" s="109" t="str">
        <f>+$A$24</f>
        <v/>
      </c>
      <c r="B119" s="142">
        <f>IF(N107&gt;0,1/N107,0)</f>
        <v>0</v>
      </c>
      <c r="C119" s="142">
        <f>IF(N108&gt;0,1/N108,0)</f>
        <v>0</v>
      </c>
      <c r="D119" s="142">
        <f>IF(N109&gt;0,1/N109,0)</f>
        <v>0</v>
      </c>
      <c r="E119" s="142">
        <f>IF(N110&gt;0,1/N110,0)</f>
        <v>0</v>
      </c>
      <c r="F119" s="142">
        <f>IF(N111&gt;0,1/N111,0)</f>
        <v>0</v>
      </c>
      <c r="G119" s="142">
        <f>IF(N112&gt;0,1/N112,0)</f>
        <v>0</v>
      </c>
      <c r="H119" s="142">
        <f>IF(N113&gt;0,1/N113,0)</f>
        <v>0</v>
      </c>
      <c r="I119" s="142">
        <f>IF(N114&gt;0,1/N114,0)</f>
        <v>0</v>
      </c>
      <c r="J119" s="142">
        <f>IF(N115&gt;0,1/N115,0)</f>
        <v>0</v>
      </c>
      <c r="K119" s="142">
        <f>IF(N116&gt;0,1/N116,0)</f>
        <v>0</v>
      </c>
      <c r="L119" s="171">
        <f>IF(N117&gt;0,1/N117,0)</f>
        <v>0</v>
      </c>
      <c r="M119" s="171">
        <f>IF(N118&gt;0,1/N118,0)</f>
        <v>0</v>
      </c>
      <c r="N119" s="185">
        <v>1</v>
      </c>
      <c r="O119" s="306">
        <v>0</v>
      </c>
      <c r="P119" s="306">
        <v>0</v>
      </c>
      <c r="Q119" s="143">
        <f t="shared" si="27"/>
        <v>0</v>
      </c>
      <c r="R119" s="143">
        <f t="shared" si="28"/>
        <v>0</v>
      </c>
      <c r="S119" s="174">
        <f t="shared" si="29"/>
        <v>0</v>
      </c>
      <c r="T119" s="143">
        <f t="shared" si="30"/>
        <v>0</v>
      </c>
      <c r="U119" s="143" t="e">
        <f t="shared" si="31"/>
        <v>#DIV/0!</v>
      </c>
      <c r="V119" s="307"/>
      <c r="W119" s="307"/>
      <c r="X119" s="307"/>
      <c r="Y119" s="307"/>
      <c r="Z119" s="307"/>
      <c r="AA119" s="307"/>
      <c r="AB119" s="307"/>
      <c r="AC119" s="307"/>
      <c r="AE119" s="26"/>
      <c r="AG119" s="7" t="str">
        <f>+$A$24</f>
        <v/>
      </c>
      <c r="AH119" s="7"/>
      <c r="AI119" s="145">
        <f t="shared" si="32"/>
        <v>0</v>
      </c>
    </row>
    <row r="120" spans="1:36" ht="13.5" hidden="1" x14ac:dyDescent="0.25">
      <c r="A120" s="109" t="str">
        <f>+$A$25</f>
        <v/>
      </c>
      <c r="B120" s="142">
        <f>IF(O107&gt;0,1/O107,0)</f>
        <v>0</v>
      </c>
      <c r="C120" s="142">
        <f>IF(O108&gt;0,1/O108,0)</f>
        <v>0</v>
      </c>
      <c r="D120" s="142">
        <f>IF(O109&gt;0,1/O109,0)</f>
        <v>0</v>
      </c>
      <c r="E120" s="142">
        <f>IF(O110&gt;0,1/O110,0)</f>
        <v>0</v>
      </c>
      <c r="F120" s="142">
        <f>IF(O111&gt;0,1/O111,0)</f>
        <v>0</v>
      </c>
      <c r="G120" s="142">
        <f>IF(O112&gt;0,1/O112,0)</f>
        <v>0</v>
      </c>
      <c r="H120" s="142">
        <f>IF(O113&gt;0,1/O113,0)</f>
        <v>0</v>
      </c>
      <c r="I120" s="142">
        <f>IF(O114&gt;0,1/O114,0)</f>
        <v>0</v>
      </c>
      <c r="J120" s="142">
        <f>IF(O115&gt;0,1/O115,0)</f>
        <v>0</v>
      </c>
      <c r="K120" s="142">
        <f>IF(O116&gt;0,1/O116,0)</f>
        <v>0</v>
      </c>
      <c r="L120" s="171">
        <f>IF(O117&gt;0,1/O117,0)</f>
        <v>0</v>
      </c>
      <c r="M120" s="171">
        <f>IF(O118&gt;0,1/O118,0)</f>
        <v>0</v>
      </c>
      <c r="N120" s="171">
        <f>IF(O119&gt;0,1/O119,0)</f>
        <v>0</v>
      </c>
      <c r="O120" s="185">
        <v>1</v>
      </c>
      <c r="P120" s="306">
        <v>0</v>
      </c>
      <c r="Q120" s="143">
        <f t="shared" si="27"/>
        <v>0</v>
      </c>
      <c r="R120" s="143">
        <f t="shared" si="28"/>
        <v>0</v>
      </c>
      <c r="S120" s="174">
        <f t="shared" si="29"/>
        <v>0</v>
      </c>
      <c r="T120" s="143">
        <f t="shared" si="30"/>
        <v>0</v>
      </c>
      <c r="U120" s="143" t="e">
        <f t="shared" si="31"/>
        <v>#DIV/0!</v>
      </c>
      <c r="V120" s="307"/>
      <c r="W120" s="307"/>
      <c r="X120" s="307"/>
      <c r="Y120" s="307"/>
      <c r="Z120" s="307"/>
      <c r="AA120" s="307"/>
      <c r="AB120" s="307"/>
      <c r="AC120" s="307"/>
      <c r="AE120" s="26"/>
      <c r="AG120" s="7" t="str">
        <f>+$A$25</f>
        <v/>
      </c>
      <c r="AH120" s="7"/>
      <c r="AI120" s="145">
        <f t="shared" si="32"/>
        <v>0</v>
      </c>
    </row>
    <row r="121" spans="1:36" ht="13.5" hidden="1" x14ac:dyDescent="0.25">
      <c r="A121" s="109" t="str">
        <f>+$A$26</f>
        <v/>
      </c>
      <c r="B121" s="142">
        <f>IF(P107&gt;0,1/P107,0)</f>
        <v>0</v>
      </c>
      <c r="C121" s="142">
        <f>IF(P108&gt;0,1/P108,0)</f>
        <v>0</v>
      </c>
      <c r="D121" s="142">
        <f>IF(P109&gt;0,1/P109,0)</f>
        <v>0</v>
      </c>
      <c r="E121" s="142">
        <f>IF(P110&gt;0,1/P110,0)</f>
        <v>0</v>
      </c>
      <c r="F121" s="142">
        <f>IF(P111&gt;0,1/P111,0)</f>
        <v>0</v>
      </c>
      <c r="G121" s="142">
        <f>IF(P112&gt;0,1/P112,0)</f>
        <v>0</v>
      </c>
      <c r="H121" s="142">
        <f>IF(P113&gt;0,1/P113,0)</f>
        <v>0</v>
      </c>
      <c r="I121" s="142">
        <f>IF(P114&gt;0,1/P114,0)</f>
        <v>0</v>
      </c>
      <c r="J121" s="142">
        <f>IF(P115&gt;0,1/P115,0)</f>
        <v>0</v>
      </c>
      <c r="K121" s="142">
        <f>IF(P116&gt;0,1/P116,0)</f>
        <v>0</v>
      </c>
      <c r="L121" s="171">
        <f>IF(P117&gt;0,1/P117,0)</f>
        <v>0</v>
      </c>
      <c r="M121" s="171">
        <f>IF(P118&gt;0,1/P118,0)</f>
        <v>0</v>
      </c>
      <c r="N121" s="171">
        <f>IF(P119&gt;0,1/P119,0)</f>
        <v>0</v>
      </c>
      <c r="O121" s="171">
        <f>IF(P120&gt;0,1/P120,0)</f>
        <v>0</v>
      </c>
      <c r="P121" s="185">
        <v>1</v>
      </c>
      <c r="Q121" s="143">
        <f t="shared" si="27"/>
        <v>0</v>
      </c>
      <c r="R121" s="143">
        <f t="shared" si="28"/>
        <v>0</v>
      </c>
      <c r="S121" s="174">
        <f t="shared" si="29"/>
        <v>0</v>
      </c>
      <c r="T121" s="143">
        <f t="shared" si="30"/>
        <v>0</v>
      </c>
      <c r="U121" s="143" t="e">
        <f t="shared" si="31"/>
        <v>#DIV/0!</v>
      </c>
      <c r="V121" s="172"/>
      <c r="W121" s="172"/>
      <c r="X121" s="172"/>
      <c r="Y121" s="172"/>
      <c r="Z121" s="172"/>
      <c r="AA121" s="172"/>
      <c r="AB121" s="172"/>
      <c r="AC121" s="172"/>
      <c r="AE121" s="26"/>
      <c r="AG121" s="40" t="str">
        <f>+$A$26</f>
        <v/>
      </c>
      <c r="AH121" s="40"/>
      <c r="AI121" s="145">
        <f t="shared" si="32"/>
        <v>0</v>
      </c>
    </row>
    <row r="122" spans="1:36" s="26" customFormat="1" ht="13.9" hidden="1" customHeight="1" x14ac:dyDescent="0.25">
      <c r="A122" s="146" t="s">
        <v>44</v>
      </c>
      <c r="B122" s="147" t="e">
        <f>IF(B107&gt;0,ROUND(SUM(B107:B121)*U107,3),0)</f>
        <v>#DIV/0!</v>
      </c>
      <c r="C122" s="147">
        <f>IF(C107&gt;0,ROUND(SUM(C107:C121)*U108,3),0)</f>
        <v>0</v>
      </c>
      <c r="D122" s="147">
        <f>IF(D107&gt;0,ROUND(SUM(D107:D121)*U109,3),0)</f>
        <v>0</v>
      </c>
      <c r="E122" s="147">
        <f>IF(E107&gt;0,ROUND(SUM(E107:E121)*U110,3),0)</f>
        <v>0</v>
      </c>
      <c r="F122" s="147">
        <f>IF(F107&gt;0,ROUND(SUM(F107:F121)*U111,3),0)</f>
        <v>0</v>
      </c>
      <c r="G122" s="147">
        <f>IF(G107&gt;0,ROUND(SUM(G107:G121)*U112,3),0)</f>
        <v>0</v>
      </c>
      <c r="H122" s="147">
        <f>IF(H107&gt;0,ROUND(SUM(H107:H121)*U113,3),0)</f>
        <v>0</v>
      </c>
      <c r="I122" s="147">
        <f>IF(I107&gt;0,ROUND(SUM(I107:I121)*U114,3),0)</f>
        <v>0</v>
      </c>
      <c r="J122" s="147">
        <f>IF(J107&gt;0,ROUND(SUM(J107:J121)*U115,3),0)</f>
        <v>0</v>
      </c>
      <c r="K122" s="147">
        <f>IF(K107&gt;0,ROUND(SUM(K107:K121)*U116,3),0)</f>
        <v>0</v>
      </c>
      <c r="L122" s="147">
        <f>IF(L107&gt;0,ROUND(SUM(L107:L121)*U117,3),0)</f>
        <v>0</v>
      </c>
      <c r="M122" s="147">
        <f>IF(M107&gt;0,ROUND(SUM(M107:M121)*U118,3),0)</f>
        <v>0</v>
      </c>
      <c r="N122" s="147">
        <f>IF(N107&gt;0,ROUND(SUM(N107:N121)*U119,3),0)</f>
        <v>0</v>
      </c>
      <c r="O122" s="147">
        <f>IF(O107&gt;0,ROUND(SUM(O107:O121)*U120,3),0)</f>
        <v>0</v>
      </c>
      <c r="P122" s="147">
        <f>IF(P107&gt;0,ROUND(SUM(P107:P121)*U121,3),0)</f>
        <v>0</v>
      </c>
      <c r="Q122" s="377" t="s">
        <v>43</v>
      </c>
      <c r="R122" s="377"/>
      <c r="S122" s="148">
        <f>ROUND(SUM(T107:T121),3)</f>
        <v>0</v>
      </c>
      <c r="T122" s="205" t="s">
        <v>45</v>
      </c>
      <c r="U122" s="148" t="e">
        <f>ROUND(SUM(B122:P122),3)</f>
        <v>#DIV/0!</v>
      </c>
      <c r="V122" s="395"/>
      <c r="W122" s="395"/>
      <c r="X122" s="395"/>
      <c r="Y122" s="395"/>
      <c r="Z122" s="395"/>
      <c r="AA122" s="395"/>
      <c r="AB122" s="172"/>
      <c r="AC122" s="187" t="str">
        <f>IF(AC106="","",SUM(AC107:AC120))</f>
        <v/>
      </c>
      <c r="AD122" s="146"/>
      <c r="AE122" s="146"/>
      <c r="AF122" s="146"/>
      <c r="AG122" s="175"/>
      <c r="AH122" s="175"/>
      <c r="AI122" s="175"/>
      <c r="AJ122" s="146"/>
    </row>
    <row r="123" spans="1:36" ht="24" hidden="1" customHeight="1" x14ac:dyDescent="0.2">
      <c r="V123" s="172"/>
      <c r="W123" s="172"/>
      <c r="X123" s="172"/>
      <c r="Y123" s="172"/>
      <c r="Z123" s="172"/>
      <c r="AA123" s="172"/>
      <c r="AB123" s="172"/>
      <c r="AC123" s="172"/>
    </row>
    <row r="124" spans="1:36" x14ac:dyDescent="0.2">
      <c r="V124" s="172"/>
      <c r="W124" s="172"/>
      <c r="X124" s="172"/>
      <c r="Y124" s="172"/>
      <c r="Z124" s="172"/>
      <c r="AA124" s="172"/>
      <c r="AB124" s="172"/>
      <c r="AC124" s="172"/>
    </row>
  </sheetData>
  <sheetProtection algorithmName="SHA-512" hashValue="sEek5sMyiTYV+nMv4mXjtu1UDaZmYmEIL1+SZZgKHdCZZIowZzGrw1s3hnEaaOZtw9PC0qD0aJizqjPkE4QBNA==" saltValue="XoKS7a58aehZqkSD702g1g==" spinCount="100000" sheet="1" objects="1" scenarios="1"/>
  <mergeCells count="66">
    <mergeCell ref="X19:AA19"/>
    <mergeCell ref="B13:S13"/>
    <mergeCell ref="V122:AA122"/>
    <mergeCell ref="K6:U6"/>
    <mergeCell ref="X22:AA22"/>
    <mergeCell ref="X23:AA23"/>
    <mergeCell ref="X18:AA18"/>
    <mergeCell ref="X20:AA20"/>
    <mergeCell ref="X21:AA21"/>
    <mergeCell ref="B16:S16"/>
    <mergeCell ref="B18:S18"/>
    <mergeCell ref="T16:W16"/>
    <mergeCell ref="T17:W17"/>
    <mergeCell ref="T14:W14"/>
    <mergeCell ref="B17:S17"/>
    <mergeCell ref="B20:S20"/>
    <mergeCell ref="X14:AA14"/>
    <mergeCell ref="X15:AA15"/>
    <mergeCell ref="T12:W12"/>
    <mergeCell ref="T13:W13"/>
    <mergeCell ref="T18:W18"/>
    <mergeCell ref="T15:W15"/>
    <mergeCell ref="V46:AA46"/>
    <mergeCell ref="V65:AA65"/>
    <mergeCell ref="V84:AA84"/>
    <mergeCell ref="V103:AA103"/>
    <mergeCell ref="X24:AA24"/>
    <mergeCell ref="X25:AA25"/>
    <mergeCell ref="X26:AA26"/>
    <mergeCell ref="T27:W27"/>
    <mergeCell ref="T26:W26"/>
    <mergeCell ref="A1:AG1"/>
    <mergeCell ref="B19:S19"/>
    <mergeCell ref="A8:T8"/>
    <mergeCell ref="A2:AC2"/>
    <mergeCell ref="A5:AC5"/>
    <mergeCell ref="A11:S11"/>
    <mergeCell ref="T11:W11"/>
    <mergeCell ref="X11:AA11"/>
    <mergeCell ref="X16:AA16"/>
    <mergeCell ref="X17:AA17"/>
    <mergeCell ref="B14:S14"/>
    <mergeCell ref="B15:S15"/>
    <mergeCell ref="X12:AA12"/>
    <mergeCell ref="X13:AA13"/>
    <mergeCell ref="B12:S12"/>
    <mergeCell ref="A6:J6"/>
    <mergeCell ref="P27:S27"/>
    <mergeCell ref="T20:W20"/>
    <mergeCell ref="T21:W21"/>
    <mergeCell ref="T24:W24"/>
    <mergeCell ref="T22:W22"/>
    <mergeCell ref="B21:S21"/>
    <mergeCell ref="B26:S26"/>
    <mergeCell ref="B24:S24"/>
    <mergeCell ref="Q122:R122"/>
    <mergeCell ref="Q103:R103"/>
    <mergeCell ref="Q46:R46"/>
    <mergeCell ref="Q65:R65"/>
    <mergeCell ref="Q84:R84"/>
    <mergeCell ref="T19:W19"/>
    <mergeCell ref="T23:W23"/>
    <mergeCell ref="B25:S25"/>
    <mergeCell ref="T25:W25"/>
    <mergeCell ref="B23:S23"/>
    <mergeCell ref="B22:S22"/>
  </mergeCells>
  <phoneticPr fontId="0" type="noConversion"/>
  <conditionalFormatting sqref="C31:P31 D32:P32 E33:P33 F34:P34 G35:P35 H36:P36 I37:P37 J38:P38 K39:P39 L40:P40 M41:P41 N42:P42 O43:P43 P44">
    <cfRule type="cellIs" dxfId="329" priority="76" stopIfTrue="1" operator="greaterThan">
      <formula>0</formula>
    </cfRule>
  </conditionalFormatting>
  <conditionalFormatting sqref="C50:P50 D51:P51 E52:P52 F53:P53 G54:P54 H55:P55 I56:P56 J57:P57 K58:P58 L59:P59 M60:P60 N61:P61 O62:P62 P63">
    <cfRule type="cellIs" dxfId="328" priority="7" stopIfTrue="1" operator="greaterThan">
      <formula>0</formula>
    </cfRule>
  </conditionalFormatting>
  <conditionalFormatting sqref="C69:P69 D70:P70 E71:P71 F72:P72 G73:P73 H74:P74 I75:P75 J76:P76 K77:P77 L78:P78 M79:P79 N80:P80 O81:P81 P82">
    <cfRule type="cellIs" dxfId="327" priority="5" stopIfTrue="1" operator="greaterThan">
      <formula>0</formula>
    </cfRule>
  </conditionalFormatting>
  <conditionalFormatting sqref="C88:P88 D89:P89 E90:P90 F91:P91 G92:P92 H93:P93 I94:P94 J95:P95 K96:P96 L97:P97 M98:P98 N99:P99 O100:P100 P101">
    <cfRule type="cellIs" dxfId="326" priority="3" stopIfTrue="1" operator="greaterThan">
      <formula>0</formula>
    </cfRule>
  </conditionalFormatting>
  <conditionalFormatting sqref="C107:P107 D108:P108 E109:P109 F110:P110 G111:P111 H112:P112 I113:P113 J114:P114 K115:P115 L116:P116 M117:P117 N118:P118 O119:P119 P120">
    <cfRule type="cellIs" dxfId="325" priority="1" stopIfTrue="1" operator="greaterThan">
      <formula>0</formula>
    </cfRule>
  </conditionalFormatting>
  <printOptions horizontalCentered="1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>
    <oddFooter>&amp;L&amp;"Arial Narrow,Normale"&amp;8&amp;D&amp;R&amp;"Arial Narrow,Normale"&amp;A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Foglio16">
    <tabColor indexed="52"/>
    <pageSetUpPr fitToPage="1"/>
  </sheetPr>
  <dimension ref="A1:AM26"/>
  <sheetViews>
    <sheetView showGridLines="0" view="pageBreakPreview" zoomScaleNormal="46" zoomScaleSheetLayoutView="100" workbookViewId="0">
      <selection activeCell="AE10" sqref="AE10"/>
    </sheetView>
  </sheetViews>
  <sheetFormatPr defaultColWidth="9.140625" defaultRowHeight="12.75" x14ac:dyDescent="0.2"/>
  <cols>
    <col min="1" max="1" width="19.7109375" style="3" customWidth="1"/>
    <col min="2" max="3" width="9.7109375" style="3" customWidth="1"/>
    <col min="4" max="6" width="9.7109375" style="3" hidden="1" customWidth="1"/>
    <col min="7" max="7" width="22" style="3" hidden="1" customWidth="1"/>
    <col min="8" max="16" width="12.7109375" style="3" hidden="1" customWidth="1"/>
    <col min="17" max="18" width="25.85546875" style="3" hidden="1" customWidth="1"/>
    <col min="19" max="19" width="18.42578125" style="3" customWidth="1"/>
    <col min="20" max="20" width="18.5703125" style="3" customWidth="1"/>
    <col min="21" max="23" width="12.7109375" style="3" customWidth="1"/>
    <col min="24" max="29" width="3" style="3" customWidth="1"/>
    <col min="30" max="30" width="2.42578125" style="3" customWidth="1"/>
    <col min="31" max="31" width="3.5703125" style="3" customWidth="1"/>
    <col min="32" max="49" width="3" style="3" customWidth="1"/>
    <col min="50" max="50" width="3.140625" style="3" customWidth="1"/>
    <col min="51" max="16384" width="9.140625" style="3"/>
  </cols>
  <sheetData>
    <row r="1" spans="1:39" ht="26.25" customHeight="1" thickBot="1" x14ac:dyDescent="0.25">
      <c r="A1" s="381"/>
      <c r="B1" s="381"/>
      <c r="C1" s="381"/>
      <c r="D1" s="381"/>
      <c r="E1" s="381"/>
      <c r="F1" s="381"/>
      <c r="G1" s="381"/>
      <c r="H1" s="381"/>
      <c r="I1" s="381"/>
      <c r="J1" s="381"/>
      <c r="K1" s="381"/>
      <c r="L1" s="381"/>
      <c r="M1" s="381"/>
      <c r="N1" s="381"/>
      <c r="O1" s="381"/>
      <c r="P1" s="381"/>
      <c r="Q1" s="381"/>
      <c r="R1" s="381"/>
      <c r="S1" s="381"/>
      <c r="T1" s="353"/>
      <c r="U1" s="353"/>
      <c r="V1" s="353"/>
      <c r="W1" s="353"/>
      <c r="X1" s="353"/>
      <c r="Y1" s="353"/>
      <c r="Z1" s="353"/>
      <c r="AA1" s="353"/>
      <c r="AB1" s="353"/>
      <c r="AC1" s="353"/>
    </row>
    <row r="2" spans="1:39" s="30" customFormat="1" ht="16.5" thickBot="1" x14ac:dyDescent="0.3">
      <c r="A2" s="428" t="str">
        <f>+Anagrafica!A1</f>
        <v xml:space="preserve">CALCOLO DELL'OFFERTA ECONOMICAMENTE PIU' VANTAGGIOSA </v>
      </c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  <c r="M2" s="429"/>
      <c r="N2" s="429"/>
      <c r="O2" s="429"/>
      <c r="P2" s="429"/>
      <c r="Q2" s="429"/>
      <c r="R2" s="429"/>
      <c r="S2" s="429"/>
      <c r="T2" s="429"/>
      <c r="U2" s="429"/>
      <c r="V2" s="429"/>
      <c r="W2" s="430"/>
      <c r="AM2" s="32"/>
    </row>
    <row r="3" spans="1:39" s="31" customFormat="1" ht="13.5" hidden="1" x14ac:dyDescent="0.25">
      <c r="A3" s="190"/>
      <c r="B3" s="190"/>
      <c r="C3" s="191"/>
      <c r="D3" s="190"/>
      <c r="E3" s="190"/>
      <c r="F3" s="190"/>
      <c r="G3" s="190"/>
      <c r="H3" s="190"/>
      <c r="I3" s="190"/>
      <c r="J3" s="190"/>
      <c r="K3" s="190"/>
      <c r="L3" s="190"/>
      <c r="M3" s="190"/>
      <c r="N3" s="190"/>
      <c r="O3" s="190"/>
      <c r="P3" s="190"/>
      <c r="Q3" s="190"/>
      <c r="R3" s="190"/>
      <c r="S3" s="190"/>
      <c r="T3" s="190"/>
      <c r="U3" s="190"/>
      <c r="V3" s="190"/>
    </row>
    <row r="4" spans="1:39" s="9" customFormat="1" ht="6" hidden="1" customHeight="1" x14ac:dyDescent="0.3">
      <c r="A4" s="154"/>
      <c r="B4" s="154"/>
      <c r="C4" s="155"/>
      <c r="D4" s="192"/>
      <c r="E4" s="154"/>
      <c r="F4" s="154"/>
      <c r="G4" s="154"/>
      <c r="H4" s="154"/>
      <c r="I4" s="154"/>
      <c r="J4" s="154"/>
      <c r="K4" s="154"/>
      <c r="L4" s="154"/>
      <c r="M4" s="154"/>
      <c r="N4" s="154"/>
      <c r="O4" s="154"/>
      <c r="P4" s="154"/>
      <c r="Q4" s="154"/>
      <c r="R4" s="154"/>
      <c r="S4" s="154"/>
      <c r="T4" s="154"/>
      <c r="U4" s="154"/>
      <c r="V4" s="154"/>
    </row>
    <row r="5" spans="1:39" s="9" customFormat="1" ht="39.75" hidden="1" customHeight="1" x14ac:dyDescent="0.3">
      <c r="A5" s="426" t="str">
        <f>IF(Anagrafica!A3&lt;&gt;"",Anagrafica!A3,"")</f>
        <v>CDC ___/______/______ ANNO_______ (agg. P se plurien.) 
TITOLO DEL CDC______________________________</v>
      </c>
      <c r="B5" s="426"/>
      <c r="C5" s="426"/>
      <c r="D5" s="426"/>
      <c r="E5" s="426"/>
      <c r="F5" s="426"/>
      <c r="G5" s="426"/>
      <c r="H5" s="426"/>
      <c r="I5" s="426"/>
      <c r="J5" s="426"/>
      <c r="K5" s="426"/>
      <c r="L5" s="426"/>
      <c r="M5" s="426"/>
      <c r="N5" s="426"/>
      <c r="O5" s="426"/>
      <c r="P5" s="426"/>
      <c r="Q5" s="426"/>
      <c r="R5" s="426"/>
      <c r="S5" s="426"/>
      <c r="T5" s="426"/>
      <c r="U5" s="426"/>
      <c r="V5" s="426"/>
      <c r="W5" s="33"/>
      <c r="X5" s="33"/>
      <c r="Y5" s="33"/>
      <c r="Z5" s="33"/>
      <c r="AA5" s="33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</row>
    <row r="6" spans="1:39" s="9" customFormat="1" ht="20.25" x14ac:dyDescent="0.3">
      <c r="A6" s="431" t="s">
        <v>58</v>
      </c>
      <c r="B6" s="431"/>
      <c r="C6" s="431"/>
      <c r="D6" s="431"/>
      <c r="E6" s="431"/>
      <c r="F6" s="431"/>
      <c r="G6" s="431"/>
      <c r="H6" s="431"/>
      <c r="I6" s="431"/>
      <c r="J6" s="431"/>
      <c r="K6" s="431"/>
      <c r="L6" s="431"/>
      <c r="M6" s="431"/>
      <c r="N6" s="431"/>
      <c r="O6" s="431"/>
      <c r="P6" s="431"/>
      <c r="Q6" s="431"/>
      <c r="R6" s="431"/>
      <c r="S6" s="431"/>
      <c r="T6" s="431"/>
      <c r="U6" s="431"/>
      <c r="V6" s="431"/>
      <c r="W6" s="431"/>
    </row>
    <row r="7" spans="1:39" s="15" customFormat="1" ht="18" x14ac:dyDescent="0.25">
      <c r="A7" s="118"/>
    </row>
    <row r="8" spans="1:39" s="15" customFormat="1" ht="10.5" customHeight="1" thickBot="1" x14ac:dyDescent="0.3">
      <c r="A8" s="14"/>
    </row>
    <row r="9" spans="1:39" s="2" customFormat="1" ht="28.5" hidden="1" customHeight="1" thickBot="1" x14ac:dyDescent="0.25">
      <c r="I9" s="267" t="str">
        <f>+Anagrafica!A66</f>
        <v/>
      </c>
      <c r="J9" s="267" t="str">
        <f>+Anagrafica!A67</f>
        <v/>
      </c>
      <c r="K9" s="267" t="str">
        <f>+Anagrafica!A68</f>
        <v/>
      </c>
      <c r="L9" s="267" t="str">
        <f>+Anagrafica!A69</f>
        <v/>
      </c>
      <c r="M9" s="267" t="str">
        <f>+Anagrafica!A70</f>
        <v/>
      </c>
      <c r="N9" s="267" t="str">
        <f>+Anagrafica!A71</f>
        <v/>
      </c>
      <c r="O9" s="267" t="str">
        <f>+Anagrafica!A72</f>
        <v/>
      </c>
      <c r="P9" s="267" t="str">
        <f>+Anagrafica!A73</f>
        <v/>
      </c>
      <c r="U9" s="198"/>
      <c r="V9" s="167"/>
    </row>
    <row r="10" spans="1:39" ht="60" customHeight="1" thickBot="1" x14ac:dyDescent="0.25">
      <c r="A10" s="276" t="s">
        <v>13</v>
      </c>
      <c r="B10" s="277" t="str">
        <f>+Anagrafica!A10</f>
        <v>CRIT1</v>
      </c>
      <c r="C10" s="277" t="str">
        <f>+Anagrafica!A21</f>
        <v>CRIT2</v>
      </c>
      <c r="D10" s="277" t="str">
        <f>+Anagrafica!A32</f>
        <v/>
      </c>
      <c r="E10" s="278" t="str">
        <f>+Anagrafica!A43</f>
        <v/>
      </c>
      <c r="F10" s="279" t="str">
        <f>+Anagrafica!A54</f>
        <v/>
      </c>
      <c r="G10" s="207" t="s">
        <v>73</v>
      </c>
      <c r="H10" s="280" t="str">
        <f>IF(Anagrafica!C82&gt;0,Anagrafica!B82,"")</f>
        <v/>
      </c>
      <c r="I10" s="281">
        <f>+Anagrafica!B66</f>
        <v>0</v>
      </c>
      <c r="J10" s="281">
        <f>+Anagrafica!B67</f>
        <v>0</v>
      </c>
      <c r="K10" s="281">
        <f>+Anagrafica!B68</f>
        <v>0</v>
      </c>
      <c r="L10" s="281">
        <f>+Anagrafica!B69</f>
        <v>0</v>
      </c>
      <c r="M10" s="281">
        <f>+Anagrafica!B70</f>
        <v>0</v>
      </c>
      <c r="N10" s="281">
        <f>+Anagrafica!B71</f>
        <v>0</v>
      </c>
      <c r="O10" s="281">
        <f>+Anagrafica!B72</f>
        <v>0</v>
      </c>
      <c r="P10" s="282">
        <f>+Anagrafica!B73</f>
        <v>0</v>
      </c>
      <c r="Q10" s="207" t="s">
        <v>65</v>
      </c>
      <c r="R10" s="207" t="s">
        <v>71</v>
      </c>
      <c r="S10" s="207" t="s">
        <v>66</v>
      </c>
      <c r="T10" s="211" t="s">
        <v>84</v>
      </c>
      <c r="V10" s="215" t="s">
        <v>5</v>
      </c>
      <c r="W10" s="18" t="s">
        <v>60</v>
      </c>
    </row>
    <row r="11" spans="1:39" ht="17.25" thickBot="1" x14ac:dyDescent="0.35">
      <c r="A11" s="283" t="str">
        <f>IF(Anagrafica!A99&lt;&gt;"",Anagrafica!A99&amp;" - "&amp;Anagrafica!B99,"")</f>
        <v>A - Ditta A</v>
      </c>
      <c r="B11" s="218" t="e">
        <f>+Punteggi_CritTecnico_1!AB12</f>
        <v>#DIV/0!</v>
      </c>
      <c r="C11" s="218" t="e">
        <f>+Punteggi_CritTecnico_2!AB12</f>
        <v>#DIV/0!</v>
      </c>
      <c r="D11" s="218">
        <f>IF(Anagrafica!C$32&gt;0,IF(Anagrafica!$D$33&gt;0,TotaleEVT3!$N11,'EVT3'!$AB12),0)</f>
        <v>0</v>
      </c>
      <c r="E11" s="221">
        <f>IF(Anagrafica!C$43&gt;0,IF(Anagrafica!$D$44&gt;0,TotaleEVT4!$N11,'EVT4'!$AB12),0)</f>
        <v>0</v>
      </c>
      <c r="F11" s="222">
        <f>IF(Anagrafica!C$54&gt;0,IF(Anagrafica!$D$55&gt;0,TotaleEVT5!$N11,'EVT5'!$AB12),0)</f>
        <v>0</v>
      </c>
      <c r="G11" s="209" t="e">
        <f t="shared" ref="G11:G25" si="0">IF(A11&lt;&gt;"",SUM(B11:F11),"")</f>
        <v>#DIV/0!</v>
      </c>
      <c r="H11" s="223">
        <f>'EVQ2'!F10</f>
        <v>0</v>
      </c>
      <c r="I11" s="225"/>
      <c r="J11" s="225"/>
      <c r="K11" s="225"/>
      <c r="L11" s="225"/>
      <c r="M11" s="225"/>
      <c r="N11" s="225"/>
      <c r="O11" s="225"/>
      <c r="P11" s="226"/>
      <c r="Q11" s="214">
        <f t="shared" ref="Q11:Q25" si="1">IF(A11&lt;&gt;"",SUM(I11:P11),"")</f>
        <v>0</v>
      </c>
      <c r="R11" s="214" t="e">
        <f>IF(A11&lt;&gt;"",G11+Q11,"")</f>
        <v>#DIV/0!</v>
      </c>
      <c r="S11" s="261" t="e">
        <f>+B11+C11</f>
        <v>#DIV/0!</v>
      </c>
      <c r="T11" s="263" t="e">
        <f>Punteggi_Economica!F10</f>
        <v>#DIV/0!</v>
      </c>
      <c r="U11" s="212"/>
      <c r="V11" s="293" t="e">
        <f>+S11+T11</f>
        <v>#DIV/0!</v>
      </c>
      <c r="W11" s="292" t="e">
        <f>+IF((G11+H11+Q11)&lt;(0.8*(Anagrafica!C$10+Anagrafica!C$21+Anagrafica!C$32+Anagrafica!C$43+Anagrafica!C$54+Anagrafica!C$82+Anagrafica!C$66+Anagrafica!C$67+Anagrafica!C$68+Anagrafica!C$69+Anagrafica!C$70+Anagrafica!C$71+Anagrafica!C$72+Anagrafica!C$73)),"OK",IF(T11&lt;(0.8*Anagrafica!C$81),"OK","ANOMALA"))</f>
        <v>#DIV/0!</v>
      </c>
    </row>
    <row r="12" spans="1:39" ht="17.25" thickBot="1" x14ac:dyDescent="0.35">
      <c r="A12" s="284" t="str">
        <f>IF(Anagrafica!A100&lt;&gt;"",Anagrafica!A100&amp;" - "&amp;Anagrafica!B100,"")</f>
        <v>B - Ditta B</v>
      </c>
      <c r="B12" s="218" t="e">
        <f>+Punteggi_CritTecnico_1!AB13</f>
        <v>#DIV/0!</v>
      </c>
      <c r="C12" s="218" t="e">
        <f>+Punteggi_CritTecnico_2!AB13</f>
        <v>#DIV/0!</v>
      </c>
      <c r="D12" s="218">
        <f>IF(Anagrafica!C$32&gt;0,IF(Anagrafica!$D$33&gt;0,TotaleEVT3!$N12,'EVT3'!$AB13),0)</f>
        <v>0</v>
      </c>
      <c r="E12" s="221">
        <f>IF(Anagrafica!C$43&gt;0,IF(Anagrafica!$D$44&gt;0,TotaleEVT4!$N12,'EVT4'!$AB13),0)</f>
        <v>0</v>
      </c>
      <c r="F12" s="222">
        <f>IF(Anagrafica!C$54&gt;0,IF(Anagrafica!$D$55&gt;0,TotaleEVT5!$N12,'EVT5'!$AB13),0)</f>
        <v>0</v>
      </c>
      <c r="G12" s="210" t="e">
        <f t="shared" si="0"/>
        <v>#DIV/0!</v>
      </c>
      <c r="H12" s="223">
        <f>'EVQ2'!F11</f>
        <v>0</v>
      </c>
      <c r="I12" s="225"/>
      <c r="J12" s="225"/>
      <c r="K12" s="225"/>
      <c r="L12" s="225"/>
      <c r="M12" s="225"/>
      <c r="N12" s="225"/>
      <c r="O12" s="225"/>
      <c r="P12" s="226"/>
      <c r="Q12" s="214">
        <f t="shared" si="1"/>
        <v>0</v>
      </c>
      <c r="R12" s="214" t="e">
        <f t="shared" ref="R12:R25" si="2">IF(A12&lt;&gt;"",G12+Q12,"")</f>
        <v>#DIV/0!</v>
      </c>
      <c r="S12" s="261" t="e">
        <f t="shared" ref="S12:S14" si="3">+B12+C12</f>
        <v>#DIV/0!</v>
      </c>
      <c r="T12" s="264" t="e">
        <f>Punteggi_Economica!F11</f>
        <v>#DIV/0!</v>
      </c>
      <c r="U12" s="213"/>
      <c r="V12" s="293" t="e">
        <f t="shared" ref="V12:V14" si="4">+S12+T12</f>
        <v>#DIV/0!</v>
      </c>
      <c r="W12" s="292" t="e">
        <f>+IF((G12+H12+Q12)&lt;(0.8*(Anagrafica!C$10+Anagrafica!C$21+Anagrafica!C$32+Anagrafica!C$43+Anagrafica!C$54+Anagrafica!C$82+Anagrafica!C$66+Anagrafica!C$67+Anagrafica!C$68+Anagrafica!C$69+Anagrafica!C$70+Anagrafica!C$71+Anagrafica!C$72+Anagrafica!C$73)),"OK",IF(T12&lt;(0.8*Anagrafica!C$81),"OK","ANOMALA"))</f>
        <v>#DIV/0!</v>
      </c>
    </row>
    <row r="13" spans="1:39" ht="17.25" thickBot="1" x14ac:dyDescent="0.35">
      <c r="A13" s="284" t="str">
        <f>IF(Anagrafica!A101&lt;&gt;"",Anagrafica!A101&amp;" - "&amp;Anagrafica!B101,"")</f>
        <v>C - Ditta C</v>
      </c>
      <c r="B13" s="218" t="e">
        <f>+Punteggi_CritTecnico_1!AB14</f>
        <v>#DIV/0!</v>
      </c>
      <c r="C13" s="218" t="e">
        <f>+Punteggi_CritTecnico_2!AB14</f>
        <v>#DIV/0!</v>
      </c>
      <c r="D13" s="218">
        <f>IF(Anagrafica!C$32&gt;0,IF(Anagrafica!$D$33&gt;0,TotaleEVT3!$N13,'EVT3'!$AB14),0)</f>
        <v>0</v>
      </c>
      <c r="E13" s="221">
        <f>IF(Anagrafica!C$43&gt;0,IF(Anagrafica!$D$44&gt;0,TotaleEVT4!$N13,'EVT4'!$AB14),0)</f>
        <v>0</v>
      </c>
      <c r="F13" s="222">
        <f>IF(Anagrafica!C$54&gt;0,IF(Anagrafica!$D$55&gt;0,TotaleEVT5!$N13,'EVT5'!$AB14),0)</f>
        <v>0</v>
      </c>
      <c r="G13" s="210" t="e">
        <f t="shared" si="0"/>
        <v>#DIV/0!</v>
      </c>
      <c r="H13" s="223">
        <f>'EVQ2'!F12</f>
        <v>0</v>
      </c>
      <c r="I13" s="225"/>
      <c r="J13" s="225"/>
      <c r="K13" s="225"/>
      <c r="L13" s="225"/>
      <c r="M13" s="225"/>
      <c r="N13" s="225"/>
      <c r="O13" s="225"/>
      <c r="P13" s="226"/>
      <c r="Q13" s="214">
        <f t="shared" si="1"/>
        <v>0</v>
      </c>
      <c r="R13" s="214" t="e">
        <f t="shared" si="2"/>
        <v>#DIV/0!</v>
      </c>
      <c r="S13" s="261" t="e">
        <f t="shared" si="3"/>
        <v>#DIV/0!</v>
      </c>
      <c r="T13" s="264" t="e">
        <f>Punteggi_Economica!F12</f>
        <v>#DIV/0!</v>
      </c>
      <c r="U13" s="213"/>
      <c r="V13" s="293" t="e">
        <f t="shared" si="4"/>
        <v>#DIV/0!</v>
      </c>
      <c r="W13" s="292" t="e">
        <f>+IF((G13+H13+Q13)&lt;(0.8*(Anagrafica!C$10+Anagrafica!C$21+Anagrafica!C$32+Anagrafica!C$43+Anagrafica!C$54+Anagrafica!C$82+Anagrafica!C$66+Anagrafica!C$67+Anagrafica!C$68+Anagrafica!C$69+Anagrafica!C$70+Anagrafica!C$71+Anagrafica!C$72+Anagrafica!C$73)),"OK",IF(T13&lt;(0.8*Anagrafica!C$81),"OK","ANOMALA"))</f>
        <v>#DIV/0!</v>
      </c>
    </row>
    <row r="14" spans="1:39" ht="17.25" thickBot="1" x14ac:dyDescent="0.35">
      <c r="A14" s="285" t="str">
        <f>IF(Anagrafica!A102&lt;&gt;"",Anagrafica!A102&amp;" - "&amp;Anagrafica!B102,"")</f>
        <v>D - Ditta D</v>
      </c>
      <c r="B14" s="286" t="e">
        <f>+Punteggi_CritTecnico_1!AB15</f>
        <v>#DIV/0!</v>
      </c>
      <c r="C14" s="286" t="e">
        <f>+Punteggi_CritTecnico_2!AB15</f>
        <v>#DIV/0!</v>
      </c>
      <c r="D14" s="286">
        <f>IF(Anagrafica!C$32&gt;0,IF(Anagrafica!$D$33&gt;0,TotaleEVT3!$N14,'EVT3'!$AB15),0)</f>
        <v>0</v>
      </c>
      <c r="E14" s="287">
        <f>IF(Anagrafica!C$43&gt;0,IF(Anagrafica!$D$44&gt;0,TotaleEVT4!$N14,'EVT4'!$AB15),0)</f>
        <v>0</v>
      </c>
      <c r="F14" s="288">
        <f>IF(Anagrafica!C$54&gt;0,IF(Anagrafica!$D$55&gt;0,TotaleEVT5!$N14,'EVT5'!$AB15),0)</f>
        <v>0</v>
      </c>
      <c r="G14" s="266" t="e">
        <f t="shared" si="0"/>
        <v>#DIV/0!</v>
      </c>
      <c r="H14" s="289">
        <f>'EVQ2'!F13</f>
        <v>0</v>
      </c>
      <c r="I14" s="290"/>
      <c r="J14" s="290"/>
      <c r="K14" s="290"/>
      <c r="L14" s="290"/>
      <c r="M14" s="290"/>
      <c r="N14" s="290"/>
      <c r="O14" s="290"/>
      <c r="P14" s="291"/>
      <c r="Q14" s="227">
        <f t="shared" si="1"/>
        <v>0</v>
      </c>
      <c r="R14" s="227" t="e">
        <f t="shared" si="2"/>
        <v>#DIV/0!</v>
      </c>
      <c r="S14" s="262" t="e">
        <f t="shared" si="3"/>
        <v>#DIV/0!</v>
      </c>
      <c r="T14" s="265" t="e">
        <f>Punteggi_Economica!F13</f>
        <v>#DIV/0!</v>
      </c>
      <c r="U14" s="213"/>
      <c r="V14" s="294" t="e">
        <f t="shared" si="4"/>
        <v>#DIV/0!</v>
      </c>
      <c r="W14" s="292" t="e">
        <f>+IF((G14+H14+Q14)&lt;(0.8*(Anagrafica!C$10+Anagrafica!C$21+Anagrafica!C$32+Anagrafica!C$43+Anagrafica!C$54+Anagrafica!C$82+Anagrafica!C$66+Anagrafica!C$67+Anagrafica!C$68+Anagrafica!C$69+Anagrafica!C$70+Anagrafica!C$71+Anagrafica!C$72+Anagrafica!C$73)),"OK",IF(T14&lt;(0.8*Anagrafica!C$81),"OK","ANOMALA"))</f>
        <v>#DIV/0!</v>
      </c>
    </row>
    <row r="15" spans="1:39" ht="16.5" hidden="1" x14ac:dyDescent="0.3">
      <c r="A15" s="268" t="str">
        <f>IF(Anagrafica!A103&lt;&gt;"",Anagrafica!A103&amp;" - "&amp;Anagrafica!B103,"")</f>
        <v/>
      </c>
      <c r="B15" s="269" t="e">
        <f>IF(Anagrafica!C$10&gt;0,IF(Anagrafica!$D$11&gt;0,TotaleEVT1!$N15,Punteggi_CritTecnico_1!$AB16),0)</f>
        <v>#DIV/0!</v>
      </c>
      <c r="C15" s="269" t="e">
        <f>IF(Anagrafica!C$21&gt;0,IF(Anagrafica!$D$22&gt;0,TotaleEVT2!$N15,Punteggi_CritTecnico_2!$AB16),0)</f>
        <v>#DIV/0!</v>
      </c>
      <c r="D15" s="269">
        <f>IF(Anagrafica!C$32&gt;0,IF(Anagrafica!$D$33&gt;0,TotaleEVT3!$N15,'EVT3'!$AB16),0)</f>
        <v>0</v>
      </c>
      <c r="E15" s="270">
        <f>IF(Anagrafica!C$43&gt;0,IF(Anagrafica!$D$44&gt;0,TotaleEVT4!$N15,'EVT4'!$AB16),0)</f>
        <v>0</v>
      </c>
      <c r="F15" s="271">
        <f>IF(Anagrafica!C$54&gt;0,IF(Anagrafica!$D$55&gt;0,TotaleEVT5!$N15,'EVT5'!$AB16),0)</f>
        <v>0</v>
      </c>
      <c r="G15" s="209" t="str">
        <f t="shared" si="0"/>
        <v/>
      </c>
      <c r="H15" s="272">
        <f>'EVQ2'!F14</f>
        <v>0</v>
      </c>
      <c r="I15" s="273"/>
      <c r="J15" s="273"/>
      <c r="K15" s="273"/>
      <c r="L15" s="273"/>
      <c r="M15" s="273"/>
      <c r="N15" s="273"/>
      <c r="O15" s="273"/>
      <c r="P15" s="274"/>
      <c r="Q15" s="275" t="str">
        <f t="shared" si="1"/>
        <v/>
      </c>
      <c r="R15" s="275" t="str">
        <f t="shared" si="2"/>
        <v/>
      </c>
      <c r="S15" s="209" t="str">
        <f t="shared" ref="S15:S25" si="5">IF(A15&lt;&gt;"",G15+H15+Q15,"")</f>
        <v/>
      </c>
      <c r="T15" s="263" t="e">
        <f>Punteggi_Economica!F14</f>
        <v>#DIV/0!</v>
      </c>
      <c r="U15" s="213"/>
      <c r="V15" s="199" t="e">
        <f t="shared" ref="V15:V25" si="6">+G15+H15+Q15+T15</f>
        <v>#VALUE!</v>
      </c>
      <c r="W15" s="200" t="e">
        <f>+IF((G15+H15+Q15)&lt;(0.8*(Anagrafica!C$10+Anagrafica!C$21+Anagrafica!C$32+Anagrafica!C$43+Anagrafica!C$54+Anagrafica!C$82+Anagrafica!C$66+Anagrafica!C$67+Anagrafica!C$68+Anagrafica!C$69+Anagrafica!C$70+Anagrafica!C$71+Anagrafica!C$72+Anagrafica!C$73)),"OK",IF(T15&lt;(0.8*Anagrafica!C$81),"OK","ANOMALA"))</f>
        <v>#VALUE!</v>
      </c>
    </row>
    <row r="16" spans="1:39" ht="17.25" hidden="1" thickBot="1" x14ac:dyDescent="0.35">
      <c r="A16" s="56" t="str">
        <f>IF(Anagrafica!A104&lt;&gt;"",Anagrafica!A104&amp;" - "&amp;Anagrafica!B104,"")</f>
        <v/>
      </c>
      <c r="B16" s="218" t="e">
        <f>IF(Anagrafica!C$10&gt;0,IF(Anagrafica!$D$11&gt;0,TotaleEVT1!$N16,Punteggi_CritTecnico_1!$AB17),0)</f>
        <v>#DIV/0!</v>
      </c>
      <c r="C16" s="218" t="e">
        <f>IF(Anagrafica!C$21&gt;0,IF(Anagrafica!$D$22&gt;0,TotaleEVT2!$N16,Punteggi_CritTecnico_2!$AB17),0)</f>
        <v>#DIV/0!</v>
      </c>
      <c r="D16" s="218">
        <f>IF(Anagrafica!C$32&gt;0,IF(Anagrafica!$D$33&gt;0,TotaleEVT3!$N16,'EVT3'!$AB17),0)</f>
        <v>0</v>
      </c>
      <c r="E16" s="221">
        <f>IF(Anagrafica!C$43&gt;0,IF(Anagrafica!$D$44&gt;0,TotaleEVT4!$N16,'EVT4'!$AB17),0)</f>
        <v>0</v>
      </c>
      <c r="F16" s="222">
        <f>IF(Anagrafica!C$54&gt;0,IF(Anagrafica!$D$55&gt;0,TotaleEVT5!$N16,'EVT5'!$AB17),0)</f>
        <v>0</v>
      </c>
      <c r="G16" s="210" t="str">
        <f t="shared" si="0"/>
        <v/>
      </c>
      <c r="H16" s="223">
        <f>'EVQ2'!F15</f>
        <v>0</v>
      </c>
      <c r="I16" s="225"/>
      <c r="J16" s="225"/>
      <c r="K16" s="225"/>
      <c r="L16" s="225"/>
      <c r="M16" s="225"/>
      <c r="N16" s="225"/>
      <c r="O16" s="225"/>
      <c r="P16" s="226"/>
      <c r="Q16" s="214" t="str">
        <f t="shared" si="1"/>
        <v/>
      </c>
      <c r="R16" s="214" t="str">
        <f t="shared" si="2"/>
        <v/>
      </c>
      <c r="S16" s="261" t="str">
        <f t="shared" si="5"/>
        <v/>
      </c>
      <c r="T16" s="264" t="e">
        <f>Punteggi_Economica!F15</f>
        <v>#DIV/0!</v>
      </c>
      <c r="U16" s="213"/>
      <c r="V16" s="199" t="e">
        <f t="shared" si="6"/>
        <v>#VALUE!</v>
      </c>
      <c r="W16" s="200" t="e">
        <f>+IF((G16+H16+Q16)&lt;(0.8*(Anagrafica!C$10+Anagrafica!C$21+Anagrafica!C$32+Anagrafica!C$43+Anagrafica!C$54+Anagrafica!C$82+Anagrafica!C$66+Anagrafica!C$67+Anagrafica!C$68+Anagrafica!C$69+Anagrafica!C$70+Anagrafica!C$71+Anagrafica!C$72+Anagrafica!C$73)),"OK",IF(T16&lt;(0.8*Anagrafica!C$81),"OK","ANOMALA"))</f>
        <v>#VALUE!</v>
      </c>
    </row>
    <row r="17" spans="1:23" ht="17.25" hidden="1" thickBot="1" x14ac:dyDescent="0.35">
      <c r="A17" s="35" t="str">
        <f>IF(Anagrafica!A105&lt;&gt;"",Anagrafica!A105&amp;" - "&amp;Anagrafica!B105,"")</f>
        <v/>
      </c>
      <c r="B17" s="217" t="e">
        <f>IF(Anagrafica!C$10&gt;0,IF(Anagrafica!$D$11&gt;0,TotaleEVT1!$N17,Punteggi_CritTecnico_1!$AB18),0)</f>
        <v>#DIV/0!</v>
      </c>
      <c r="C17" s="217" t="e">
        <f>IF(Anagrafica!C$21&gt;0,IF(Anagrafica!$D$22&gt;0,TotaleEVT2!$N17,Punteggi_CritTecnico_2!$AB18),0)</f>
        <v>#DIV/0!</v>
      </c>
      <c r="D17" s="217">
        <f>IF(Anagrafica!C$32&gt;0,IF(Anagrafica!$D$33&gt;0,TotaleEVT3!$N17,'EVT3'!$AB18),0)</f>
        <v>0</v>
      </c>
      <c r="E17" s="219">
        <f>IF(Anagrafica!C$43&gt;0,IF(Anagrafica!$D$44&gt;0,TotaleEVT4!$N17,'EVT4'!$AB18),0)</f>
        <v>0</v>
      </c>
      <c r="F17" s="220">
        <f>IF(Anagrafica!C$54&gt;0,IF(Anagrafica!$D$55&gt;0,TotaleEVT5!$N17,'EVT5'!$AB18),0)</f>
        <v>0</v>
      </c>
      <c r="G17" s="210" t="str">
        <f t="shared" si="0"/>
        <v/>
      </c>
      <c r="H17" s="223">
        <f>'EVQ2'!F16</f>
        <v>0</v>
      </c>
      <c r="I17" s="225"/>
      <c r="J17" s="225"/>
      <c r="K17" s="225"/>
      <c r="L17" s="225"/>
      <c r="M17" s="225"/>
      <c r="N17" s="225"/>
      <c r="O17" s="225"/>
      <c r="P17" s="226"/>
      <c r="Q17" s="214" t="str">
        <f t="shared" si="1"/>
        <v/>
      </c>
      <c r="R17" s="214" t="str">
        <f t="shared" si="2"/>
        <v/>
      </c>
      <c r="S17" s="261" t="str">
        <f t="shared" si="5"/>
        <v/>
      </c>
      <c r="T17" s="264" t="e">
        <f>Punteggi_Economica!F16</f>
        <v>#DIV/0!</v>
      </c>
      <c r="U17" s="213"/>
      <c r="V17" s="199" t="e">
        <f t="shared" si="6"/>
        <v>#VALUE!</v>
      </c>
      <c r="W17" s="200" t="e">
        <f>+IF((G17+H17+Q17)&lt;(0.8*(Anagrafica!C$10+Anagrafica!C$21+Anagrafica!C$32+Anagrafica!C$43+Anagrafica!C$54+Anagrafica!C$82+Anagrafica!C$66+Anagrafica!C$67+Anagrafica!C$68+Anagrafica!C$69+Anagrafica!C$70+Anagrafica!C$71+Anagrafica!C$72+Anagrafica!C$73)),"OK",IF(T17&lt;(0.8*Anagrafica!C$81),"OK","ANOMALA"))</f>
        <v>#VALUE!</v>
      </c>
    </row>
    <row r="18" spans="1:23" ht="17.25" hidden="1" thickBot="1" x14ac:dyDescent="0.35">
      <c r="A18" s="35" t="str">
        <f>IF(Anagrafica!A106&lt;&gt;"",Anagrafica!A106&amp;" - "&amp;Anagrafica!B106,"")</f>
        <v/>
      </c>
      <c r="B18" s="168" t="e">
        <f>IF(Anagrafica!C$10&gt;0,IF(Anagrafica!$D$11&gt;0,TotaleEVT1!$N18,Punteggi_CritTecnico_1!$AB19),0)</f>
        <v>#DIV/0!</v>
      </c>
      <c r="C18" s="168" t="e">
        <f>IF(Anagrafica!C$21&gt;0,IF(Anagrafica!$D$22&gt;0,TotaleEVT2!$N18,Punteggi_CritTecnico_2!$AB19),0)</f>
        <v>#DIV/0!</v>
      </c>
      <c r="D18" s="168">
        <f>IF(Anagrafica!C$32&gt;0,IF(Anagrafica!$D$33&gt;0,TotaleEVT3!$N18,'EVT3'!$AB19),0)</f>
        <v>0</v>
      </c>
      <c r="E18" s="169">
        <f>IF(Anagrafica!C$43&gt;0,IF(Anagrafica!$D$44&gt;0,TotaleEVT4!$N18,'EVT4'!$AB19),0)</f>
        <v>0</v>
      </c>
      <c r="F18" s="208">
        <f>IF(Anagrafica!C$54&gt;0,IF(Anagrafica!$D$55&gt;0,TotaleEVT5!$N18,'EVT5'!$AB19),0)</f>
        <v>0</v>
      </c>
      <c r="G18" s="210" t="str">
        <f t="shared" si="0"/>
        <v/>
      </c>
      <c r="H18" s="223">
        <f>'EVQ2'!F17</f>
        <v>0</v>
      </c>
      <c r="I18" s="225"/>
      <c r="J18" s="225"/>
      <c r="K18" s="225"/>
      <c r="L18" s="225"/>
      <c r="M18" s="225"/>
      <c r="N18" s="225"/>
      <c r="O18" s="225"/>
      <c r="P18" s="226"/>
      <c r="Q18" s="214" t="str">
        <f t="shared" si="1"/>
        <v/>
      </c>
      <c r="R18" s="214" t="str">
        <f t="shared" si="2"/>
        <v/>
      </c>
      <c r="S18" s="261" t="str">
        <f t="shared" si="5"/>
        <v/>
      </c>
      <c r="T18" s="264" t="e">
        <f>Punteggi_Economica!F17</f>
        <v>#DIV/0!</v>
      </c>
      <c r="U18" s="213"/>
      <c r="V18" s="199" t="e">
        <f t="shared" si="6"/>
        <v>#VALUE!</v>
      </c>
      <c r="W18" s="200" t="e">
        <f>+IF((G18+H18+Q18)&lt;(0.8*(Anagrafica!C$10+Anagrafica!C$21+Anagrafica!C$32+Anagrafica!C$43+Anagrafica!C$54+Anagrafica!C$82+Anagrafica!C$66+Anagrafica!C$67+Anagrafica!C$68+Anagrafica!C$69+Anagrafica!C$70+Anagrafica!C$71+Anagrafica!C$72+Anagrafica!C$73)),"OK",IF(T18&lt;(0.8*Anagrafica!C$81),"OK","ANOMALA"))</f>
        <v>#VALUE!</v>
      </c>
    </row>
    <row r="19" spans="1:23" ht="17.25" hidden="1" thickBot="1" x14ac:dyDescent="0.35">
      <c r="A19" s="35" t="str">
        <f>IF(Anagrafica!A107&lt;&gt;"",Anagrafica!A107&amp;" - "&amp;Anagrafica!B107,"")</f>
        <v/>
      </c>
      <c r="B19" s="168" t="e">
        <f>IF(Anagrafica!C$10&gt;0,IF(Anagrafica!$D$11&gt;0,TotaleEVT1!$N19,Punteggi_CritTecnico_1!$AB20),0)</f>
        <v>#DIV/0!</v>
      </c>
      <c r="C19" s="168" t="e">
        <f>IF(Anagrafica!C$21&gt;0,IF(Anagrafica!$D$22&gt;0,TotaleEVT2!$N19,Punteggi_CritTecnico_2!$AB20),0)</f>
        <v>#DIV/0!</v>
      </c>
      <c r="D19" s="168">
        <f>IF(Anagrafica!C$32&gt;0,IF(Anagrafica!$D$33&gt;0,TotaleEVT3!$N19,'EVT3'!$AB20),0)</f>
        <v>0</v>
      </c>
      <c r="E19" s="169">
        <f>IF(Anagrafica!C$43&gt;0,IF(Anagrafica!$D$44&gt;0,TotaleEVT4!$N19,'EVT4'!$AB20),0)</f>
        <v>0</v>
      </c>
      <c r="F19" s="208">
        <f>IF(Anagrafica!C$54&gt;0,IF(Anagrafica!$D$55&gt;0,TotaleEVT5!$N19,'EVT5'!$AB20),0)</f>
        <v>0</v>
      </c>
      <c r="G19" s="210" t="str">
        <f t="shared" si="0"/>
        <v/>
      </c>
      <c r="H19" s="223">
        <f>'EVQ2'!F18</f>
        <v>0</v>
      </c>
      <c r="I19" s="225"/>
      <c r="J19" s="225"/>
      <c r="K19" s="225"/>
      <c r="L19" s="225"/>
      <c r="M19" s="225"/>
      <c r="N19" s="225"/>
      <c r="O19" s="225"/>
      <c r="P19" s="226"/>
      <c r="Q19" s="214" t="str">
        <f t="shared" si="1"/>
        <v/>
      </c>
      <c r="R19" s="214" t="str">
        <f t="shared" si="2"/>
        <v/>
      </c>
      <c r="S19" s="261" t="str">
        <f t="shared" si="5"/>
        <v/>
      </c>
      <c r="T19" s="264" t="e">
        <f>Punteggi_Economica!F18</f>
        <v>#DIV/0!</v>
      </c>
      <c r="U19" s="213"/>
      <c r="V19" s="199" t="e">
        <f t="shared" si="6"/>
        <v>#VALUE!</v>
      </c>
      <c r="W19" s="200" t="e">
        <f>+IF((G19+H19+Q19)&lt;(0.8*(Anagrafica!C$10+Anagrafica!C$21+Anagrafica!C$32+Anagrafica!C$43+Anagrafica!C$54+Anagrafica!C$82+Anagrafica!C$66+Anagrafica!C$67+Anagrafica!C$68+Anagrafica!C$69+Anagrafica!C$70+Anagrafica!C$71+Anagrafica!C$72+Anagrafica!C$73)),"OK",IF(T19&lt;(0.8*Anagrafica!C$81),"OK","ANOMALA"))</f>
        <v>#VALUE!</v>
      </c>
    </row>
    <row r="20" spans="1:23" ht="17.25" hidden="1" thickBot="1" x14ac:dyDescent="0.35">
      <c r="A20" s="35" t="str">
        <f>IF(Anagrafica!A108&lt;&gt;"",Anagrafica!A108&amp;" - "&amp;Anagrafica!B108,"")</f>
        <v/>
      </c>
      <c r="B20" s="168" t="e">
        <f>IF(Anagrafica!C$10&gt;0,IF(Anagrafica!$D$11&gt;0,TotaleEVT1!$N20,Punteggi_CritTecnico_1!$AB21),0)</f>
        <v>#DIV/0!</v>
      </c>
      <c r="C20" s="168" t="e">
        <f>IF(Anagrafica!C$21&gt;0,IF(Anagrafica!$D$22&gt;0,TotaleEVT2!$N20,Punteggi_CritTecnico_2!$AB21),0)</f>
        <v>#DIV/0!</v>
      </c>
      <c r="D20" s="168">
        <f>IF(Anagrafica!C$32&gt;0,IF(Anagrafica!$D$33&gt;0,TotaleEVT3!$N20,'EVT3'!$AB21),0)</f>
        <v>0</v>
      </c>
      <c r="E20" s="169">
        <f>IF(Anagrafica!C$43&gt;0,IF(Anagrafica!$D$44&gt;0,TotaleEVT4!$N20,'EVT4'!$AB21),0)</f>
        <v>0</v>
      </c>
      <c r="F20" s="208">
        <f>IF(Anagrafica!C$54&gt;0,IF(Anagrafica!$D$55&gt;0,TotaleEVT5!$N20,'EVT5'!$AB21),0)</f>
        <v>0</v>
      </c>
      <c r="G20" s="210" t="str">
        <f t="shared" si="0"/>
        <v/>
      </c>
      <c r="H20" s="223">
        <f>'EVQ2'!F19</f>
        <v>0</v>
      </c>
      <c r="I20" s="225"/>
      <c r="J20" s="225"/>
      <c r="K20" s="225"/>
      <c r="L20" s="225"/>
      <c r="M20" s="225"/>
      <c r="N20" s="225"/>
      <c r="O20" s="225"/>
      <c r="P20" s="226"/>
      <c r="Q20" s="214" t="str">
        <f t="shared" si="1"/>
        <v/>
      </c>
      <c r="R20" s="214" t="str">
        <f t="shared" si="2"/>
        <v/>
      </c>
      <c r="S20" s="261" t="str">
        <f t="shared" si="5"/>
        <v/>
      </c>
      <c r="T20" s="264" t="e">
        <f>Punteggi_Economica!F19</f>
        <v>#DIV/0!</v>
      </c>
      <c r="U20" s="213"/>
      <c r="V20" s="199" t="e">
        <f t="shared" si="6"/>
        <v>#VALUE!</v>
      </c>
      <c r="W20" s="200" t="e">
        <f>+IF((G20+H20+Q20)&lt;(0.8*(Anagrafica!C$10+Anagrafica!C$21+Anagrafica!C$32+Anagrafica!C$43+Anagrafica!C$54+Anagrafica!C$82+Anagrafica!C$66+Anagrafica!C$67+Anagrafica!C$68+Anagrafica!C$69+Anagrafica!C$70+Anagrafica!C$71+Anagrafica!C$72+Anagrafica!C$73)),"OK",IF(T20&lt;(0.8*Anagrafica!C$81),"OK","ANOMALA"))</f>
        <v>#VALUE!</v>
      </c>
    </row>
    <row r="21" spans="1:23" ht="17.25" hidden="1" thickBot="1" x14ac:dyDescent="0.35">
      <c r="A21" s="35" t="str">
        <f>IF(Anagrafica!A109&lt;&gt;"",Anagrafica!A109&amp;" - "&amp;Anagrafica!B109,"")</f>
        <v/>
      </c>
      <c r="B21" s="168" t="e">
        <f>IF(Anagrafica!C$10&gt;0,IF(Anagrafica!$D$11&gt;0,TotaleEVT1!$N21,Punteggi_CritTecnico_1!$AB22),0)</f>
        <v>#DIV/0!</v>
      </c>
      <c r="C21" s="168" t="e">
        <f>IF(Anagrafica!C$21&gt;0,IF(Anagrafica!$D$22&gt;0,TotaleEVT2!$N21,Punteggi_CritTecnico_2!$AB22),0)</f>
        <v>#DIV/0!</v>
      </c>
      <c r="D21" s="168">
        <f>IF(Anagrafica!C$32&gt;0,IF(Anagrafica!$D$33&gt;0,TotaleEVT3!$N21,'EVT3'!$AB22),0)</f>
        <v>0</v>
      </c>
      <c r="E21" s="169">
        <f>IF(Anagrafica!C$43&gt;0,IF(Anagrafica!$D$44&gt;0,TotaleEVT4!$N21,'EVT4'!$AB22),0)</f>
        <v>0</v>
      </c>
      <c r="F21" s="208">
        <f>IF(Anagrafica!C$54&gt;0,IF(Anagrafica!$D$55&gt;0,TotaleEVT5!$N21,'EVT5'!$AB22),0)</f>
        <v>0</v>
      </c>
      <c r="G21" s="210" t="str">
        <f t="shared" si="0"/>
        <v/>
      </c>
      <c r="H21" s="223">
        <f>'EVQ2'!F20</f>
        <v>0</v>
      </c>
      <c r="I21" s="225"/>
      <c r="J21" s="225"/>
      <c r="K21" s="225"/>
      <c r="L21" s="225"/>
      <c r="M21" s="225"/>
      <c r="N21" s="225"/>
      <c r="O21" s="225"/>
      <c r="P21" s="226"/>
      <c r="Q21" s="214" t="str">
        <f t="shared" si="1"/>
        <v/>
      </c>
      <c r="R21" s="214" t="str">
        <f t="shared" si="2"/>
        <v/>
      </c>
      <c r="S21" s="261" t="str">
        <f t="shared" si="5"/>
        <v/>
      </c>
      <c r="T21" s="264" t="e">
        <f>Punteggi_Economica!F20</f>
        <v>#DIV/0!</v>
      </c>
      <c r="U21" s="213"/>
      <c r="V21" s="199" t="e">
        <f t="shared" si="6"/>
        <v>#VALUE!</v>
      </c>
      <c r="W21" s="200" t="e">
        <f>+IF((G21+H21+Q21)&lt;(0.8*(Anagrafica!C$10+Anagrafica!C$21+Anagrafica!C$32+Anagrafica!C$43+Anagrafica!C$54+Anagrafica!C$82+Anagrafica!C$66+Anagrafica!C$67+Anagrafica!C$68+Anagrafica!C$69+Anagrafica!C$70+Anagrafica!C$71+Anagrafica!C$72+Anagrafica!C$73)),"OK",IF(T21&lt;(0.8*Anagrafica!C$81),"OK","ANOMALA"))</f>
        <v>#VALUE!</v>
      </c>
    </row>
    <row r="22" spans="1:23" ht="17.25" hidden="1" thickBot="1" x14ac:dyDescent="0.35">
      <c r="A22" s="35" t="str">
        <f>IF(Anagrafica!A110&lt;&gt;"",Anagrafica!A110&amp;" - "&amp;Anagrafica!B110,"")</f>
        <v/>
      </c>
      <c r="B22" s="168" t="e">
        <f>IF(Anagrafica!C$10&gt;0,IF(Anagrafica!$D$11&gt;0,TotaleEVT1!$N22,Punteggi_CritTecnico_1!$AB23),0)</f>
        <v>#DIV/0!</v>
      </c>
      <c r="C22" s="168" t="e">
        <f>IF(Anagrafica!C$21&gt;0,IF(Anagrafica!$D$22&gt;0,TotaleEVT2!$N22,Punteggi_CritTecnico_2!$AB23),0)</f>
        <v>#DIV/0!</v>
      </c>
      <c r="D22" s="168">
        <f>IF(Anagrafica!C$32&gt;0,IF(Anagrafica!$D$33&gt;0,TotaleEVT3!$N22,'EVT3'!$AB23),0)</f>
        <v>0</v>
      </c>
      <c r="E22" s="169">
        <f>IF(Anagrafica!C$43&gt;0,IF(Anagrafica!$D$44&gt;0,TotaleEVT4!$N22,'EVT4'!$AB23),0)</f>
        <v>0</v>
      </c>
      <c r="F22" s="208">
        <f>IF(Anagrafica!C$54&gt;0,IF(Anagrafica!$D$55&gt;0,TotaleEVT5!$N22,'EVT5'!$AB23),0)</f>
        <v>0</v>
      </c>
      <c r="G22" s="210" t="str">
        <f t="shared" si="0"/>
        <v/>
      </c>
      <c r="H22" s="223">
        <f>'EVQ2'!F21</f>
        <v>0</v>
      </c>
      <c r="I22" s="225"/>
      <c r="J22" s="225"/>
      <c r="K22" s="225"/>
      <c r="L22" s="225"/>
      <c r="M22" s="225"/>
      <c r="N22" s="225"/>
      <c r="O22" s="225"/>
      <c r="P22" s="226"/>
      <c r="Q22" s="214" t="str">
        <f t="shared" si="1"/>
        <v/>
      </c>
      <c r="R22" s="214" t="str">
        <f t="shared" si="2"/>
        <v/>
      </c>
      <c r="S22" s="261" t="str">
        <f t="shared" si="5"/>
        <v/>
      </c>
      <c r="T22" s="264" t="e">
        <f>Punteggi_Economica!F21</f>
        <v>#DIV/0!</v>
      </c>
      <c r="U22" s="213"/>
      <c r="V22" s="199" t="e">
        <f t="shared" si="6"/>
        <v>#VALUE!</v>
      </c>
      <c r="W22" s="200" t="e">
        <f>+IF((G22+H22+Q22)&lt;(0.8*(Anagrafica!C$10+Anagrafica!C$21+Anagrafica!C$32+Anagrafica!C$43+Anagrafica!C$54+Anagrafica!C$82+Anagrafica!C$66+Anagrafica!C$67+Anagrafica!C$68+Anagrafica!C$69+Anagrafica!C$70+Anagrafica!C$71+Anagrafica!C$72+Anagrafica!C$73)),"OK",IF(T22&lt;(0.8*Anagrafica!C$81),"OK","ANOMALA"))</f>
        <v>#VALUE!</v>
      </c>
    </row>
    <row r="23" spans="1:23" ht="17.25" hidden="1" thickBot="1" x14ac:dyDescent="0.35">
      <c r="A23" s="35" t="str">
        <f>IF(Anagrafica!A111&lt;&gt;"",Anagrafica!A111&amp;" - "&amp;Anagrafica!B111,"")</f>
        <v/>
      </c>
      <c r="B23" s="168" t="e">
        <f>IF(Anagrafica!C$10&gt;0,IF(Anagrafica!$D$11&gt;0,TotaleEVT1!$N23,Punteggi_CritTecnico_1!$AB24),0)</f>
        <v>#DIV/0!</v>
      </c>
      <c r="C23" s="168" t="e">
        <f>IF(Anagrafica!C$21&gt;0,IF(Anagrafica!$D$22&gt;0,TotaleEVT2!$N23,Punteggi_CritTecnico_2!$AB24),0)</f>
        <v>#DIV/0!</v>
      </c>
      <c r="D23" s="168">
        <f>IF(Anagrafica!C$32&gt;0,IF(Anagrafica!$D$33&gt;0,TotaleEVT3!$N23,'EVT3'!$AB24),0)</f>
        <v>0</v>
      </c>
      <c r="E23" s="169">
        <f>IF(Anagrafica!C$43&gt;0,IF(Anagrafica!$D$44&gt;0,TotaleEVT4!$N23,'EVT4'!$AB24),0)</f>
        <v>0</v>
      </c>
      <c r="F23" s="208">
        <f>IF(Anagrafica!C$54&gt;0,IF(Anagrafica!$D$55&gt;0,TotaleEVT5!$N23,'EVT5'!$AB24),0)</f>
        <v>0</v>
      </c>
      <c r="G23" s="210" t="str">
        <f t="shared" si="0"/>
        <v/>
      </c>
      <c r="H23" s="223">
        <f>'EVQ2'!F22</f>
        <v>0</v>
      </c>
      <c r="I23" s="225"/>
      <c r="J23" s="225"/>
      <c r="K23" s="225"/>
      <c r="L23" s="225"/>
      <c r="M23" s="225"/>
      <c r="N23" s="225"/>
      <c r="O23" s="225"/>
      <c r="P23" s="226"/>
      <c r="Q23" s="214" t="str">
        <f t="shared" si="1"/>
        <v/>
      </c>
      <c r="R23" s="214" t="str">
        <f t="shared" si="2"/>
        <v/>
      </c>
      <c r="S23" s="261" t="str">
        <f t="shared" si="5"/>
        <v/>
      </c>
      <c r="T23" s="264" t="e">
        <f>Punteggi_Economica!F22</f>
        <v>#DIV/0!</v>
      </c>
      <c r="U23" s="213"/>
      <c r="V23" s="199" t="e">
        <f t="shared" si="6"/>
        <v>#VALUE!</v>
      </c>
      <c r="W23" s="200" t="e">
        <f>+IF((G23+H23+Q23)&lt;(0.8*(Anagrafica!C$10+Anagrafica!C$21+Anagrafica!C$32+Anagrafica!C$43+Anagrafica!C$54+Anagrafica!C$82+Anagrafica!C$66+Anagrafica!C$67+Anagrafica!C$68+Anagrafica!C$69+Anagrafica!C$70+Anagrafica!C$71+Anagrafica!C$72+Anagrafica!C$73)),"OK",IF(T23&lt;(0.8*Anagrafica!C$81),"OK","ANOMALA"))</f>
        <v>#VALUE!</v>
      </c>
    </row>
    <row r="24" spans="1:23" ht="17.25" hidden="1" thickBot="1" x14ac:dyDescent="0.35">
      <c r="A24" s="35" t="str">
        <f>IF(Anagrafica!A112&lt;&gt;"",Anagrafica!A112&amp;" - "&amp;Anagrafica!B112,"")</f>
        <v/>
      </c>
      <c r="B24" s="168" t="e">
        <f>IF(Anagrafica!C$10&gt;0,IF(Anagrafica!$D$11&gt;0,TotaleEVT1!$N24,Punteggi_CritTecnico_1!$AB25),0)</f>
        <v>#DIV/0!</v>
      </c>
      <c r="C24" s="168" t="e">
        <f>IF(Anagrafica!C$21&gt;0,IF(Anagrafica!$D$22&gt;0,TotaleEVT2!$N24,Punteggi_CritTecnico_2!$AB25),0)</f>
        <v>#DIV/0!</v>
      </c>
      <c r="D24" s="168">
        <f>IF(Anagrafica!C$32&gt;0,IF(Anagrafica!$D$33&gt;0,TotaleEVT3!$N24,'EVT3'!$AB25),0)</f>
        <v>0</v>
      </c>
      <c r="E24" s="169">
        <f>IF(Anagrafica!C$43&gt;0,IF(Anagrafica!$D$44&gt;0,TotaleEVT4!$N24,'EVT4'!$AB25),0)</f>
        <v>0</v>
      </c>
      <c r="F24" s="208">
        <f>IF(Anagrafica!C$54&gt;0,IF(Anagrafica!$D$55&gt;0,TotaleEVT5!$N24,'EVT5'!$AB25),0)</f>
        <v>0</v>
      </c>
      <c r="G24" s="210" t="str">
        <f t="shared" si="0"/>
        <v/>
      </c>
      <c r="H24" s="223">
        <f>'EVQ2'!F23</f>
        <v>0</v>
      </c>
      <c r="I24" s="225"/>
      <c r="J24" s="225"/>
      <c r="K24" s="225"/>
      <c r="L24" s="225"/>
      <c r="M24" s="225"/>
      <c r="N24" s="225"/>
      <c r="O24" s="225"/>
      <c r="P24" s="226"/>
      <c r="Q24" s="214" t="str">
        <f t="shared" si="1"/>
        <v/>
      </c>
      <c r="R24" s="214" t="str">
        <f t="shared" si="2"/>
        <v/>
      </c>
      <c r="S24" s="261" t="str">
        <f t="shared" si="5"/>
        <v/>
      </c>
      <c r="T24" s="264" t="e">
        <f>Punteggi_Economica!F23</f>
        <v>#DIV/0!</v>
      </c>
      <c r="U24" s="213"/>
      <c r="V24" s="199" t="e">
        <f t="shared" si="6"/>
        <v>#VALUE!</v>
      </c>
      <c r="W24" s="200" t="e">
        <f>+IF((G24+H24+Q24)&lt;(0.8*(Anagrafica!C$10+Anagrafica!C$21+Anagrafica!C$32+Anagrafica!C$43+Anagrafica!C$54+Anagrafica!C$82+Anagrafica!C$66+Anagrafica!C$67+Anagrafica!C$68+Anagrafica!C$69+Anagrafica!C$70+Anagrafica!C$71+Anagrafica!C$72+Anagrafica!C$73)),"OK",IF(T24&lt;(0.8*Anagrafica!C$81),"OK","ANOMALA"))</f>
        <v>#VALUE!</v>
      </c>
    </row>
    <row r="25" spans="1:23" ht="17.25" hidden="1" thickBot="1" x14ac:dyDescent="0.35">
      <c r="A25" s="44" t="str">
        <f>IF(Anagrafica!A113&lt;&gt;"",Anagrafica!A113&amp;" - "&amp;Anagrafica!B113,"")</f>
        <v/>
      </c>
      <c r="B25" s="168" t="e">
        <f>IF(Anagrafica!C$10&gt;0,IF(Anagrafica!$D$11&gt;0,TotaleEVT1!$N25,Punteggi_CritTecnico_1!$AB26),0)</f>
        <v>#DIV/0!</v>
      </c>
      <c r="C25" s="168" t="e">
        <f>IF(Anagrafica!C$21&gt;0,IF(Anagrafica!$D$22&gt;0,TotaleEVT2!$N25,Punteggi_CritTecnico_2!$AB26),0)</f>
        <v>#DIV/0!</v>
      </c>
      <c r="D25" s="168">
        <f>IF(Anagrafica!C$32&gt;0,IF(Anagrafica!$D$33&gt;0,TotaleEVT3!$N25,'EVT3'!$AB26),0)</f>
        <v>0</v>
      </c>
      <c r="E25" s="169">
        <f>IF(Anagrafica!C$43&gt;0,IF(Anagrafica!$D$44&gt;0,TotaleEVT4!$N25,'EVT4'!$AB26),0)</f>
        <v>0</v>
      </c>
      <c r="F25" s="208">
        <f>IF(Anagrafica!C$54&gt;0,IF(Anagrafica!$D$55&gt;0,TotaleEVT5!$N25,'EVT5'!$AB26),0)</f>
        <v>0</v>
      </c>
      <c r="G25" s="266" t="str">
        <f t="shared" si="0"/>
        <v/>
      </c>
      <c r="H25" s="224">
        <f>'EVQ2'!F24</f>
        <v>0</v>
      </c>
      <c r="I25" s="225"/>
      <c r="J25" s="225"/>
      <c r="K25" s="225"/>
      <c r="L25" s="225"/>
      <c r="M25" s="225"/>
      <c r="N25" s="225"/>
      <c r="O25" s="225"/>
      <c r="P25" s="226"/>
      <c r="Q25" s="227" t="str">
        <f t="shared" si="1"/>
        <v/>
      </c>
      <c r="R25" s="227" t="str">
        <f t="shared" si="2"/>
        <v/>
      </c>
      <c r="S25" s="262" t="str">
        <f t="shared" si="5"/>
        <v/>
      </c>
      <c r="T25" s="265" t="e">
        <f>Punteggi_Economica!F24</f>
        <v>#DIV/0!</v>
      </c>
      <c r="U25" s="213"/>
      <c r="V25" s="199" t="e">
        <f t="shared" si="6"/>
        <v>#VALUE!</v>
      </c>
      <c r="W25" s="200" t="e">
        <f>+IF((G25+H25+Q25)&lt;(0.8*(Anagrafica!C$10+Anagrafica!C$21+Anagrafica!C$32+Anagrafica!C$43+Anagrafica!C$54+Anagrafica!C$82+Anagrafica!C$66+Anagrafica!C$67+Anagrafica!C$68+Anagrafica!C$69+Anagrafica!C$70+Anagrafica!C$71+Anagrafica!C$72+Anagrafica!C$73)),"OK",IF(T25&lt;(0.8*Anagrafica!C$81),"OK","ANOMALA"))</f>
        <v>#VALUE!</v>
      </c>
    </row>
    <row r="26" spans="1:23" hidden="1" x14ac:dyDescent="0.2">
      <c r="A26" s="42"/>
      <c r="B26" s="42"/>
      <c r="C26" s="42"/>
      <c r="D26" s="42"/>
      <c r="E26" s="42"/>
      <c r="F26" s="42"/>
      <c r="H26" s="42"/>
      <c r="I26" s="42"/>
      <c r="J26" s="42"/>
      <c r="K26" s="42"/>
      <c r="L26" s="42"/>
      <c r="M26" s="42"/>
      <c r="N26" s="42"/>
      <c r="O26" s="42"/>
      <c r="P26" s="42"/>
      <c r="V26" s="102"/>
    </row>
  </sheetData>
  <sheetProtection algorithmName="SHA-512" hashValue="7zO5Ef2wITEFg/vu/NaCoR7qD5INvWWJetQJtKKg+3ehMFEDyCIYC7X23f24AAppNgCfIQg7jYR69v3pJ+Ue7Q==" saltValue="LBP9XqFAptn8td/XIGAC1w==" spinCount="100000" sheet="1" objects="1" scenarios="1"/>
  <dataConsolidate/>
  <mergeCells count="4">
    <mergeCell ref="A5:V5"/>
    <mergeCell ref="A1:AC1"/>
    <mergeCell ref="A2:W2"/>
    <mergeCell ref="A6:W6"/>
  </mergeCells>
  <phoneticPr fontId="0" type="noConversion"/>
  <conditionalFormatting sqref="V11:V25">
    <cfRule type="cellIs" dxfId="347" priority="22" stopIfTrue="1" operator="equal">
      <formula>0</formula>
    </cfRule>
    <cfRule type="cellIs" dxfId="346" priority="23" stopIfTrue="1" operator="equal">
      <formula>LARGE($V$11:$V$25,1)</formula>
    </cfRule>
  </conditionalFormatting>
  <conditionalFormatting sqref="I11:P25">
    <cfRule type="containsBlanks" dxfId="345" priority="26">
      <formula>LEN(TRIM(I11))=0</formula>
    </cfRule>
  </conditionalFormatting>
  <printOptions horizontalCentered="1"/>
  <pageMargins left="0.74803149606299213" right="0.74803149606299213" top="0.98425196850393704" bottom="0.98425196850393704" header="0.51181102362204722" footer="0.51181102362204722"/>
  <pageSetup paperSize="9" scale="77" orientation="portrait" r:id="rId1"/>
  <headerFooter alignWithMargins="0">
    <oddFooter>&amp;L&amp;"Arial Narrow,Normale"&amp;8&amp;D&amp;R&amp;"Arial Narrow,Normale"&amp;A</oddFooter>
  </headerFooter>
  <extLst>
    <ext xmlns:x14="http://schemas.microsoft.com/office/spreadsheetml/2009/9/main" uri="{CCE6A557-97BC-4b89-ADB6-D9C93CAAB3DF}">
      <x14:dataValidations xmlns:xm="http://schemas.microsoft.com/office/excel/2006/main" disablePrompts="1" count="8">
        <x14:dataValidation type="custom" allowBlank="1" showInputMessage="1" showErrorMessage="1" xr:uid="{66BB82FB-2449-480B-B807-8CE4F15E2D50}">
          <x14:formula1>
            <xm:f>I11&lt;=Anagrafica!C$66</xm:f>
          </x14:formula1>
          <xm:sqref>I11:I25</xm:sqref>
        </x14:dataValidation>
        <x14:dataValidation type="custom" allowBlank="1" showInputMessage="1" showErrorMessage="1" xr:uid="{07478A63-9E1C-46C1-8481-0EF632A792AB}">
          <x14:formula1>
            <xm:f>J11&lt;=Anagrafica!C$67</xm:f>
          </x14:formula1>
          <xm:sqref>J11:J25</xm:sqref>
        </x14:dataValidation>
        <x14:dataValidation type="custom" allowBlank="1" showInputMessage="1" showErrorMessage="1" xr:uid="{40DF0397-B1A5-41C0-A13A-ED3B5D280FD8}">
          <x14:formula1>
            <xm:f>K11&lt;=Anagrafica!C$68</xm:f>
          </x14:formula1>
          <xm:sqref>K11:K25</xm:sqref>
        </x14:dataValidation>
        <x14:dataValidation type="custom" allowBlank="1" showInputMessage="1" showErrorMessage="1" xr:uid="{2A65A683-B382-486F-AB47-86D1D569ACF1}">
          <x14:formula1>
            <xm:f>N11&lt;=Anagrafica!C$71</xm:f>
          </x14:formula1>
          <xm:sqref>N11:N25</xm:sqref>
        </x14:dataValidation>
        <x14:dataValidation type="custom" allowBlank="1" showInputMessage="1" showErrorMessage="1" xr:uid="{A95DDF05-3CB6-4856-9429-BEC6F06BA633}">
          <x14:formula1>
            <xm:f>O11&lt;=Anagrafica!C$72</xm:f>
          </x14:formula1>
          <xm:sqref>O11:O25</xm:sqref>
        </x14:dataValidation>
        <x14:dataValidation type="custom" allowBlank="1" showInputMessage="1" showErrorMessage="1" xr:uid="{0265518A-2B55-4D75-BFEB-3F3A26558C02}">
          <x14:formula1>
            <xm:f>P11&lt;=Anagrafica!C$73</xm:f>
          </x14:formula1>
          <xm:sqref>P11:P25</xm:sqref>
        </x14:dataValidation>
        <x14:dataValidation type="custom" allowBlank="1" showInputMessage="1" showErrorMessage="1" xr:uid="{6B5742AD-C9A3-4E1F-BA26-06B1D14D0654}">
          <x14:formula1>
            <xm:f>L11&lt;=Anagrafica!C$69</xm:f>
          </x14:formula1>
          <xm:sqref>L11:L25</xm:sqref>
        </x14:dataValidation>
        <x14:dataValidation type="custom" allowBlank="1" showInputMessage="1" showErrorMessage="1" xr:uid="{B4848ED5-DA7E-4F79-AD87-BE597507245E}">
          <x14:formula1>
            <xm:f>M11&lt;=Anagrafica!C$70</xm:f>
          </x14:formula1>
          <xm:sqref>M11:M25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oglio31">
    <tabColor indexed="42"/>
    <pageSetUpPr fitToPage="1"/>
  </sheetPr>
  <dimension ref="A1:AI123"/>
  <sheetViews>
    <sheetView showGridLines="0" view="pageBreakPreview" zoomScaleNormal="100" workbookViewId="0">
      <selection activeCell="G7" sqref="G1:Q65536"/>
    </sheetView>
  </sheetViews>
  <sheetFormatPr defaultColWidth="9.140625" defaultRowHeight="12.75" x14ac:dyDescent="0.2"/>
  <cols>
    <col min="1" max="2" width="3.85546875" style="3" customWidth="1"/>
    <col min="3" max="3" width="3.85546875" style="5" bestFit="1" customWidth="1"/>
    <col min="4" max="4" width="3.140625" style="3" customWidth="1"/>
    <col min="5" max="31" width="3" style="3" customWidth="1"/>
    <col min="32" max="32" width="2.42578125" style="3" customWidth="1"/>
    <col min="33" max="33" width="3.5703125" style="26" customWidth="1"/>
    <col min="34" max="35" width="10.85546875" style="3" customWidth="1"/>
    <col min="36" max="43" width="3" style="3" customWidth="1"/>
    <col min="44" max="44" width="3.140625" style="3" customWidth="1"/>
    <col min="45" max="16384" width="9.140625" style="3"/>
  </cols>
  <sheetData>
    <row r="1" spans="1:35" ht="26.25" customHeight="1" x14ac:dyDescent="0.2">
      <c r="A1" s="353" t="s">
        <v>21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  <c r="W1" s="353"/>
      <c r="X1" s="353"/>
      <c r="Y1" s="353"/>
      <c r="Z1" s="353"/>
      <c r="AA1" s="353"/>
      <c r="AB1" s="353"/>
      <c r="AC1" s="353"/>
      <c r="AD1" s="353"/>
      <c r="AE1" s="353"/>
      <c r="AF1" s="353"/>
      <c r="AG1" s="353"/>
    </row>
    <row r="2" spans="1:35" s="30" customFormat="1" ht="13.5" x14ac:dyDescent="0.25">
      <c r="A2" s="45" t="s">
        <v>16</v>
      </c>
      <c r="B2" s="46"/>
      <c r="C2" s="47"/>
      <c r="D2" s="48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  <c r="AF2" s="46"/>
      <c r="AG2" s="49"/>
      <c r="AH2" s="49"/>
      <c r="AI2" s="49"/>
    </row>
    <row r="3" spans="1:35" s="31" customFormat="1" ht="13.5" x14ac:dyDescent="0.25">
      <c r="A3" s="50"/>
      <c r="B3" s="50"/>
      <c r="C3" s="51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50"/>
      <c r="AH3" s="50"/>
      <c r="AI3" s="50"/>
    </row>
    <row r="4" spans="1:35" s="9" customFormat="1" ht="6" customHeight="1" x14ac:dyDescent="0.3">
      <c r="A4" s="52"/>
      <c r="B4" s="52"/>
      <c r="C4" s="53"/>
      <c r="D4" s="54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/>
      <c r="AH4" s="52"/>
      <c r="AI4" s="52"/>
    </row>
    <row r="5" spans="1:35" s="9" customFormat="1" ht="39.75" customHeight="1" x14ac:dyDescent="0.3">
      <c r="A5" s="411" t="str">
        <f>IF(Anagrafica!A3&lt;&gt;"",Anagrafica!A3,"")</f>
        <v>CDC ___/______/______ ANNO_______ (agg. P se plurien.) 
TITOLO DEL CDC______________________________</v>
      </c>
      <c r="B5" s="411"/>
      <c r="C5" s="411"/>
      <c r="D5" s="411"/>
      <c r="E5" s="411"/>
      <c r="F5" s="411"/>
      <c r="G5" s="411"/>
      <c r="H5" s="411"/>
      <c r="I5" s="411"/>
      <c r="J5" s="411"/>
      <c r="K5" s="411"/>
      <c r="L5" s="411"/>
      <c r="M5" s="411"/>
      <c r="N5" s="411"/>
      <c r="O5" s="411"/>
      <c r="P5" s="411"/>
      <c r="Q5" s="411"/>
      <c r="R5" s="411"/>
      <c r="S5" s="411"/>
      <c r="T5" s="411"/>
      <c r="U5" s="411"/>
      <c r="V5" s="411"/>
      <c r="W5" s="411"/>
      <c r="X5" s="411"/>
      <c r="Y5" s="411"/>
      <c r="Z5" s="411"/>
      <c r="AA5" s="411"/>
      <c r="AB5" s="411"/>
      <c r="AC5" s="411"/>
      <c r="AD5" s="411"/>
      <c r="AE5" s="411"/>
      <c r="AF5" s="411"/>
      <c r="AG5" s="411"/>
      <c r="AH5" s="411"/>
      <c r="AI5" s="411"/>
    </row>
    <row r="6" spans="1:35" s="9" customFormat="1" ht="20.25" x14ac:dyDescent="0.3">
      <c r="A6" s="33"/>
      <c r="B6" s="33"/>
      <c r="C6" s="58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  <c r="AA6" s="33"/>
      <c r="AB6" s="33"/>
      <c r="AC6" s="33"/>
      <c r="AD6" s="33"/>
      <c r="AE6" s="33"/>
      <c r="AF6" s="33"/>
      <c r="AG6" s="33"/>
    </row>
    <row r="7" spans="1:35" s="9" customFormat="1" ht="20.25" x14ac:dyDescent="0.3">
      <c r="C7" s="10"/>
      <c r="D7" s="11"/>
    </row>
    <row r="8" spans="1:35" s="72" customFormat="1" ht="18.75" x14ac:dyDescent="0.3">
      <c r="A8" s="412" t="str">
        <f>"Criterio: "&amp; Anagrafica!A10&amp;" - "&amp;Anagrafica!B10</f>
        <v>Criterio: CRIT1 - Criterio tecnico 1</v>
      </c>
      <c r="B8" s="412"/>
      <c r="C8" s="412"/>
      <c r="D8" s="412"/>
      <c r="E8" s="412"/>
      <c r="F8" s="412"/>
      <c r="G8" s="412"/>
      <c r="H8" s="412"/>
      <c r="I8" s="412"/>
      <c r="J8" s="412"/>
      <c r="K8" s="412"/>
      <c r="L8" s="412"/>
      <c r="M8" s="412"/>
      <c r="N8" s="412"/>
      <c r="O8" s="412"/>
      <c r="P8" s="412"/>
      <c r="Q8" s="412"/>
      <c r="R8" s="412"/>
      <c r="S8" s="412"/>
      <c r="T8" s="412"/>
      <c r="U8" s="412"/>
      <c r="V8" s="412"/>
      <c r="W8" s="412"/>
      <c r="X8" s="412"/>
      <c r="Y8" s="412"/>
      <c r="Z8" s="412"/>
      <c r="AA8" s="412"/>
      <c r="AB8" s="412"/>
      <c r="AC8" s="412"/>
      <c r="AD8" s="412"/>
      <c r="AE8" s="412"/>
      <c r="AF8" s="412"/>
      <c r="AG8" s="412"/>
      <c r="AH8" s="82" t="s">
        <v>15</v>
      </c>
      <c r="AI8" s="83">
        <f>IF(+Anagrafica!C10&lt;&gt;"",Anagrafica!C10,"")</f>
        <v>45</v>
      </c>
    </row>
    <row r="9" spans="1:35" s="1" customFormat="1" ht="24" customHeight="1" x14ac:dyDescent="0.3">
      <c r="A9" s="413" t="str">
        <f>"Sottocriterio: " &amp; Anagrafica!A11&amp;" - "&amp;Anagrafica!B11</f>
        <v xml:space="preserve">Sottocriterio:  - </v>
      </c>
      <c r="B9" s="413"/>
      <c r="C9" s="413"/>
      <c r="D9" s="413"/>
      <c r="E9" s="413"/>
      <c r="F9" s="413"/>
      <c r="G9" s="413"/>
      <c r="H9" s="413"/>
      <c r="I9" s="413"/>
      <c r="J9" s="413"/>
      <c r="K9" s="413"/>
      <c r="L9" s="413"/>
      <c r="M9" s="413"/>
      <c r="N9" s="413"/>
      <c r="O9" s="413"/>
      <c r="P9" s="413"/>
      <c r="Q9" s="413"/>
      <c r="R9" s="413"/>
      <c r="S9" s="413"/>
      <c r="T9" s="413"/>
      <c r="U9" s="413"/>
      <c r="V9" s="413"/>
      <c r="W9" s="413"/>
      <c r="X9" s="413"/>
      <c r="Y9" s="413"/>
      <c r="Z9" s="413"/>
      <c r="AA9" s="413"/>
      <c r="AB9" s="413"/>
      <c r="AC9" s="413"/>
      <c r="AD9" s="413"/>
      <c r="AE9" s="413"/>
      <c r="AF9" s="413"/>
      <c r="AG9" s="413"/>
      <c r="AH9" s="65" t="s">
        <v>18</v>
      </c>
      <c r="AI9" s="84" t="str">
        <f>IF(+Anagrafica!C11&lt;&gt;"",Anagrafica!C11,"")</f>
        <v/>
      </c>
    </row>
    <row r="10" spans="1:35" ht="18" x14ac:dyDescent="0.25">
      <c r="B10" s="1"/>
      <c r="D10" s="1"/>
      <c r="AB10" s="4"/>
      <c r="AC10" s="4"/>
      <c r="AD10" s="4"/>
      <c r="AE10" s="4"/>
    </row>
    <row r="11" spans="1:35" ht="29.25" customHeight="1" x14ac:dyDescent="0.2">
      <c r="A11" s="385" t="s">
        <v>17</v>
      </c>
      <c r="B11" s="385"/>
      <c r="C11" s="385"/>
      <c r="D11" s="385"/>
      <c r="E11" s="385"/>
      <c r="F11" s="385"/>
      <c r="G11" s="385"/>
      <c r="H11" s="385"/>
      <c r="I11" s="385"/>
      <c r="J11" s="385"/>
      <c r="K11" s="385"/>
      <c r="L11" s="385"/>
      <c r="M11" s="385"/>
      <c r="N11" s="385"/>
      <c r="O11" s="385"/>
      <c r="P11" s="385"/>
      <c r="Q11" s="385"/>
      <c r="R11" s="385"/>
      <c r="S11" s="385"/>
      <c r="T11" s="385" t="s">
        <v>23</v>
      </c>
      <c r="U11" s="385"/>
      <c r="V11" s="385"/>
      <c r="W11" s="385"/>
      <c r="X11" s="385" t="s">
        <v>25</v>
      </c>
      <c r="Y11" s="385"/>
      <c r="Z11" s="385"/>
      <c r="AA11" s="385"/>
      <c r="AB11" s="385" t="s">
        <v>24</v>
      </c>
      <c r="AC11" s="385"/>
      <c r="AD11" s="385"/>
      <c r="AE11" s="385"/>
      <c r="AF11" s="26"/>
      <c r="AI11" s="21" t="s">
        <v>19</v>
      </c>
    </row>
    <row r="12" spans="1:35" ht="16.5" x14ac:dyDescent="0.3">
      <c r="A12" s="61" t="str">
        <f>IF($AI$9&lt;&gt;"",IF(Anagrafica!A99&lt;&gt;"",Anagrafica!A99,""),"")</f>
        <v/>
      </c>
      <c r="B12" s="409" t="str">
        <f>IF(A12&lt;&gt;"",IF(Anagrafica!B99&lt;&gt;"",Anagrafica!B99,""),"")</f>
        <v/>
      </c>
      <c r="C12" s="409"/>
      <c r="D12" s="409"/>
      <c r="E12" s="409"/>
      <c r="F12" s="409"/>
      <c r="G12" s="409"/>
      <c r="H12" s="409"/>
      <c r="I12" s="409"/>
      <c r="J12" s="409"/>
      <c r="K12" s="409"/>
      <c r="L12" s="409"/>
      <c r="M12" s="409"/>
      <c r="N12" s="409"/>
      <c r="O12" s="409"/>
      <c r="P12" s="409"/>
      <c r="Q12" s="409"/>
      <c r="R12" s="409"/>
      <c r="S12" s="410"/>
      <c r="T12" s="372" t="str">
        <f>IF(A12&lt;&gt;"",IF(AI31&lt;&gt;"",AI31,0)+IF(AI50&lt;&gt;"",AI50,0)+IF(AI69&lt;&gt;"",AI69,0)+IF(AI88&lt;&gt;"",AI88,0)+IF(AI107&lt;&gt;"",AI107,0),"")</f>
        <v/>
      </c>
      <c r="U12" s="373"/>
      <c r="V12" s="373"/>
      <c r="W12" s="373"/>
      <c r="X12" s="372" t="str">
        <f>IF(T12&lt;&gt;"",ROUND(T12/COUNTA(Anagrafica!$B$89:$C$93),3),"")</f>
        <v/>
      </c>
      <c r="Y12" s="373"/>
      <c r="Z12" s="373"/>
      <c r="AA12" s="390"/>
      <c r="AB12" s="372" t="str">
        <f>IF(T12="","",IF(T12&gt;0,ROUND(X12/LARGE($X$12:$AA$26,1),3),0))</f>
        <v/>
      </c>
      <c r="AC12" s="373"/>
      <c r="AD12" s="373"/>
      <c r="AE12" s="390"/>
      <c r="AF12" s="94"/>
      <c r="AG12" s="94"/>
      <c r="AH12" s="95"/>
      <c r="AI12" s="85" t="str">
        <f t="shared" ref="AI12:AI26" si="0">IF(AB12&lt;&gt;"",IF(AB12&gt;0,ROUND(AB12*IF($AI$9&lt;&gt;"",$AI$9,$AI$8),3),0),"")</f>
        <v/>
      </c>
    </row>
    <row r="13" spans="1:35" ht="16.5" x14ac:dyDescent="0.3">
      <c r="A13" s="62" t="str">
        <f>IF($AI$9&lt;&gt;"",IF(Anagrafica!A100&lt;&gt;"",Anagrafica!A100,""),"")</f>
        <v/>
      </c>
      <c r="B13" s="374" t="str">
        <f>IF(A13&lt;&gt;"",IF(Anagrafica!B100&lt;&gt;"",Anagrafica!B100,""),"")</f>
        <v/>
      </c>
      <c r="C13" s="374"/>
      <c r="D13" s="374"/>
      <c r="E13" s="374"/>
      <c r="F13" s="374"/>
      <c r="G13" s="374"/>
      <c r="H13" s="374"/>
      <c r="I13" s="374"/>
      <c r="J13" s="374"/>
      <c r="K13" s="374"/>
      <c r="L13" s="374"/>
      <c r="M13" s="374"/>
      <c r="N13" s="374"/>
      <c r="O13" s="374"/>
      <c r="P13" s="374"/>
      <c r="Q13" s="374"/>
      <c r="R13" s="374"/>
      <c r="S13" s="376"/>
      <c r="T13" s="401" t="str">
        <f t="shared" ref="T13:T26" si="1">IF(A13&lt;&gt;"",IF(AI32&lt;&gt;"",AI32,0)+IF(AI51&lt;&gt;"",AI51,0)+IF(AI70&lt;&gt;"",AI70,0)+IF(AI89&lt;&gt;"",AI89,0)+IF(AI108&lt;&gt;"",AI108,0),"")</f>
        <v/>
      </c>
      <c r="U13" s="402"/>
      <c r="V13" s="402"/>
      <c r="W13" s="402"/>
      <c r="X13" s="401" t="str">
        <f>IF(T13&lt;&gt;"",ROUND(T13/COUNTA(Anagrafica!$B$89:$C$93),3),"")</f>
        <v/>
      </c>
      <c r="Y13" s="402"/>
      <c r="Z13" s="402"/>
      <c r="AA13" s="403"/>
      <c r="AB13" s="401" t="str">
        <f t="shared" ref="AB13:AB26" si="2">IF(T13="","",IF(T13&gt;0,ROUND(X13/LARGE($X$12:$AA$26,1),3),0))</f>
        <v/>
      </c>
      <c r="AC13" s="402"/>
      <c r="AD13" s="402"/>
      <c r="AE13" s="403"/>
      <c r="AF13" s="96"/>
      <c r="AG13" s="96"/>
      <c r="AH13" s="97"/>
      <c r="AI13" s="86" t="str">
        <f t="shared" si="0"/>
        <v/>
      </c>
    </row>
    <row r="14" spans="1:35" ht="16.5" x14ac:dyDescent="0.3">
      <c r="A14" s="62" t="str">
        <f>IF($AI$9&lt;&gt;"",IF(Anagrafica!A101&lt;&gt;"",Anagrafica!A101,""),"")</f>
        <v/>
      </c>
      <c r="B14" s="374" t="str">
        <f>IF(A14&lt;&gt;"",IF(Anagrafica!B101&lt;&gt;"",Anagrafica!B101,""),"")</f>
        <v/>
      </c>
      <c r="C14" s="374"/>
      <c r="D14" s="374"/>
      <c r="E14" s="374"/>
      <c r="F14" s="374"/>
      <c r="G14" s="374"/>
      <c r="H14" s="374"/>
      <c r="I14" s="374"/>
      <c r="J14" s="374"/>
      <c r="K14" s="374"/>
      <c r="L14" s="374"/>
      <c r="M14" s="374"/>
      <c r="N14" s="374"/>
      <c r="O14" s="374"/>
      <c r="P14" s="374"/>
      <c r="Q14" s="374"/>
      <c r="R14" s="374"/>
      <c r="S14" s="376"/>
      <c r="T14" s="401" t="str">
        <f t="shared" si="1"/>
        <v/>
      </c>
      <c r="U14" s="402"/>
      <c r="V14" s="402"/>
      <c r="W14" s="402"/>
      <c r="X14" s="401" t="str">
        <f>IF(T14&lt;&gt;"",ROUND(T14/COUNTA(Anagrafica!$B$89:$C$93),3),"")</f>
        <v/>
      </c>
      <c r="Y14" s="402"/>
      <c r="Z14" s="402"/>
      <c r="AA14" s="403"/>
      <c r="AB14" s="401" t="str">
        <f t="shared" si="2"/>
        <v/>
      </c>
      <c r="AC14" s="402"/>
      <c r="AD14" s="402"/>
      <c r="AE14" s="403"/>
      <c r="AF14" s="96"/>
      <c r="AG14" s="96"/>
      <c r="AH14" s="97"/>
      <c r="AI14" s="86" t="str">
        <f t="shared" si="0"/>
        <v/>
      </c>
    </row>
    <row r="15" spans="1:35" ht="16.5" x14ac:dyDescent="0.3">
      <c r="A15" s="62" t="str">
        <f>IF($AI$9&lt;&gt;"",IF(Anagrafica!A102&lt;&gt;"",Anagrafica!A102,""),"")</f>
        <v/>
      </c>
      <c r="B15" s="374" t="str">
        <f>IF(A15&lt;&gt;"",IF(Anagrafica!B102&lt;&gt;"",Anagrafica!B102,""),"")</f>
        <v/>
      </c>
      <c r="C15" s="374"/>
      <c r="D15" s="374"/>
      <c r="E15" s="374"/>
      <c r="F15" s="374"/>
      <c r="G15" s="374"/>
      <c r="H15" s="374"/>
      <c r="I15" s="374"/>
      <c r="J15" s="374"/>
      <c r="K15" s="374"/>
      <c r="L15" s="374"/>
      <c r="M15" s="374"/>
      <c r="N15" s="374"/>
      <c r="O15" s="374"/>
      <c r="P15" s="374"/>
      <c r="Q15" s="374"/>
      <c r="R15" s="374"/>
      <c r="S15" s="376"/>
      <c r="T15" s="401" t="str">
        <f t="shared" si="1"/>
        <v/>
      </c>
      <c r="U15" s="402"/>
      <c r="V15" s="402"/>
      <c r="W15" s="402"/>
      <c r="X15" s="401" t="str">
        <f>IF(T15&lt;&gt;"",ROUND(T15/COUNTA(Anagrafica!$B$89:$C$93),3),"")</f>
        <v/>
      </c>
      <c r="Y15" s="402"/>
      <c r="Z15" s="402"/>
      <c r="AA15" s="403"/>
      <c r="AB15" s="401" t="str">
        <f t="shared" si="2"/>
        <v/>
      </c>
      <c r="AC15" s="402"/>
      <c r="AD15" s="402"/>
      <c r="AE15" s="403"/>
      <c r="AF15" s="96"/>
      <c r="AG15" s="96"/>
      <c r="AH15" s="97"/>
      <c r="AI15" s="86" t="str">
        <f t="shared" si="0"/>
        <v/>
      </c>
    </row>
    <row r="16" spans="1:35" ht="16.5" x14ac:dyDescent="0.3">
      <c r="A16" s="62" t="str">
        <f>IF($AI$9&lt;&gt;"",IF(Anagrafica!A103&lt;&gt;"",Anagrafica!A103,""),"")</f>
        <v/>
      </c>
      <c r="B16" s="374" t="str">
        <f>IF(A16&lt;&gt;"",IF(Anagrafica!B103&lt;&gt;"",Anagrafica!B103,""),"")</f>
        <v/>
      </c>
      <c r="C16" s="374"/>
      <c r="D16" s="374"/>
      <c r="E16" s="374"/>
      <c r="F16" s="374"/>
      <c r="G16" s="374"/>
      <c r="H16" s="374"/>
      <c r="I16" s="374"/>
      <c r="J16" s="374"/>
      <c r="K16" s="374"/>
      <c r="L16" s="374"/>
      <c r="M16" s="374"/>
      <c r="N16" s="374"/>
      <c r="O16" s="374"/>
      <c r="P16" s="374"/>
      <c r="Q16" s="374"/>
      <c r="R16" s="374"/>
      <c r="S16" s="376"/>
      <c r="T16" s="401" t="str">
        <f t="shared" si="1"/>
        <v/>
      </c>
      <c r="U16" s="402"/>
      <c r="V16" s="402"/>
      <c r="W16" s="402"/>
      <c r="X16" s="401" t="str">
        <f>IF(T16&lt;&gt;"",ROUND(T16/COUNTA(Anagrafica!$B$89:$C$93),3),"")</f>
        <v/>
      </c>
      <c r="Y16" s="402"/>
      <c r="Z16" s="402"/>
      <c r="AA16" s="403"/>
      <c r="AB16" s="401" t="str">
        <f t="shared" si="2"/>
        <v/>
      </c>
      <c r="AC16" s="402"/>
      <c r="AD16" s="402"/>
      <c r="AE16" s="403"/>
      <c r="AF16" s="96"/>
      <c r="AG16" s="96"/>
      <c r="AH16" s="97"/>
      <c r="AI16" s="86" t="str">
        <f t="shared" si="0"/>
        <v/>
      </c>
    </row>
    <row r="17" spans="1:35" ht="16.5" x14ac:dyDescent="0.3">
      <c r="A17" s="62" t="str">
        <f>IF($AI$9&lt;&gt;"",IF(Anagrafica!A104&lt;&gt;"",Anagrafica!A104,""),"")</f>
        <v/>
      </c>
      <c r="B17" s="374" t="str">
        <f>IF(A17&lt;&gt;"",IF(Anagrafica!B104&lt;&gt;"",Anagrafica!B104,""),"")</f>
        <v/>
      </c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4"/>
      <c r="N17" s="374"/>
      <c r="O17" s="374"/>
      <c r="P17" s="374"/>
      <c r="Q17" s="374"/>
      <c r="R17" s="374"/>
      <c r="S17" s="376"/>
      <c r="T17" s="401" t="str">
        <f t="shared" si="1"/>
        <v/>
      </c>
      <c r="U17" s="402"/>
      <c r="V17" s="402"/>
      <c r="W17" s="402"/>
      <c r="X17" s="401" t="str">
        <f>IF(T17&lt;&gt;"",ROUND(T17/COUNTA(Anagrafica!$B$89:$C$93),3),"")</f>
        <v/>
      </c>
      <c r="Y17" s="402"/>
      <c r="Z17" s="402"/>
      <c r="AA17" s="403"/>
      <c r="AB17" s="401" t="str">
        <f t="shared" si="2"/>
        <v/>
      </c>
      <c r="AC17" s="402"/>
      <c r="AD17" s="402"/>
      <c r="AE17" s="403"/>
      <c r="AF17" s="96"/>
      <c r="AG17" s="96"/>
      <c r="AH17" s="97"/>
      <c r="AI17" s="86" t="str">
        <f t="shared" si="0"/>
        <v/>
      </c>
    </row>
    <row r="18" spans="1:35" ht="16.5" x14ac:dyDescent="0.3">
      <c r="A18" s="62" t="str">
        <f>IF($AI$9&lt;&gt;"",IF(Anagrafica!A105&lt;&gt;"",Anagrafica!A105,""),"")</f>
        <v/>
      </c>
      <c r="B18" s="374" t="str">
        <f>IF(A18&lt;&gt;"",IF(Anagrafica!B105&lt;&gt;"",Anagrafica!B105,""),"")</f>
        <v/>
      </c>
      <c r="C18" s="374"/>
      <c r="D18" s="374"/>
      <c r="E18" s="374"/>
      <c r="F18" s="374"/>
      <c r="G18" s="374"/>
      <c r="H18" s="374"/>
      <c r="I18" s="374"/>
      <c r="J18" s="374"/>
      <c r="K18" s="374"/>
      <c r="L18" s="374"/>
      <c r="M18" s="374"/>
      <c r="N18" s="374"/>
      <c r="O18" s="374"/>
      <c r="P18" s="374"/>
      <c r="Q18" s="374"/>
      <c r="R18" s="374"/>
      <c r="S18" s="376"/>
      <c r="T18" s="401" t="str">
        <f t="shared" si="1"/>
        <v/>
      </c>
      <c r="U18" s="402"/>
      <c r="V18" s="402"/>
      <c r="W18" s="402"/>
      <c r="X18" s="401" t="str">
        <f>IF(T18&lt;&gt;"",ROUND(T18/COUNTA(Anagrafica!$B$89:$C$93),3),"")</f>
        <v/>
      </c>
      <c r="Y18" s="402"/>
      <c r="Z18" s="402"/>
      <c r="AA18" s="403"/>
      <c r="AB18" s="401" t="str">
        <f t="shared" si="2"/>
        <v/>
      </c>
      <c r="AC18" s="402"/>
      <c r="AD18" s="402"/>
      <c r="AE18" s="403"/>
      <c r="AF18" s="96"/>
      <c r="AG18" s="96"/>
      <c r="AH18" s="97"/>
      <c r="AI18" s="86" t="str">
        <f t="shared" si="0"/>
        <v/>
      </c>
    </row>
    <row r="19" spans="1:35" ht="16.5" x14ac:dyDescent="0.3">
      <c r="A19" s="62" t="str">
        <f>IF($AI$9&lt;&gt;"",IF(Anagrafica!A106&lt;&gt;"",Anagrafica!A106,""),"")</f>
        <v/>
      </c>
      <c r="B19" s="374" t="str">
        <f>IF(A19&lt;&gt;"",IF(Anagrafica!B106&lt;&gt;"",Anagrafica!B106,""),"")</f>
        <v/>
      </c>
      <c r="C19" s="374"/>
      <c r="D19" s="374"/>
      <c r="E19" s="374"/>
      <c r="F19" s="374"/>
      <c r="G19" s="374"/>
      <c r="H19" s="374"/>
      <c r="I19" s="374"/>
      <c r="J19" s="374"/>
      <c r="K19" s="374"/>
      <c r="L19" s="374"/>
      <c r="M19" s="374"/>
      <c r="N19" s="374"/>
      <c r="O19" s="374"/>
      <c r="P19" s="374"/>
      <c r="Q19" s="374"/>
      <c r="R19" s="374"/>
      <c r="S19" s="376"/>
      <c r="T19" s="401" t="str">
        <f t="shared" si="1"/>
        <v/>
      </c>
      <c r="U19" s="402"/>
      <c r="V19" s="402"/>
      <c r="W19" s="402"/>
      <c r="X19" s="401" t="str">
        <f>IF(T19&lt;&gt;"",ROUND(T19/COUNTA(Anagrafica!$B$89:$C$93),3),"")</f>
        <v/>
      </c>
      <c r="Y19" s="402"/>
      <c r="Z19" s="402"/>
      <c r="AA19" s="403"/>
      <c r="AB19" s="401" t="str">
        <f t="shared" si="2"/>
        <v/>
      </c>
      <c r="AC19" s="402"/>
      <c r="AD19" s="402"/>
      <c r="AE19" s="403"/>
      <c r="AF19" s="96"/>
      <c r="AG19" s="96"/>
      <c r="AH19" s="97"/>
      <c r="AI19" s="86" t="str">
        <f t="shared" si="0"/>
        <v/>
      </c>
    </row>
    <row r="20" spans="1:35" ht="16.5" x14ac:dyDescent="0.3">
      <c r="A20" s="62" t="str">
        <f>IF($AI$9&lt;&gt;"",IF(Anagrafica!A107&lt;&gt;"",Anagrafica!A107,""),"")</f>
        <v/>
      </c>
      <c r="B20" s="374" t="str">
        <f>IF(A20&lt;&gt;"",IF(Anagrafica!B107&lt;&gt;"",Anagrafica!B107,""),"")</f>
        <v/>
      </c>
      <c r="C20" s="374"/>
      <c r="D20" s="374"/>
      <c r="E20" s="374"/>
      <c r="F20" s="374"/>
      <c r="G20" s="374"/>
      <c r="H20" s="374"/>
      <c r="I20" s="374"/>
      <c r="J20" s="374"/>
      <c r="K20" s="374"/>
      <c r="L20" s="374"/>
      <c r="M20" s="374"/>
      <c r="N20" s="374"/>
      <c r="O20" s="374"/>
      <c r="P20" s="374"/>
      <c r="Q20" s="374"/>
      <c r="R20" s="374"/>
      <c r="S20" s="376"/>
      <c r="T20" s="401" t="str">
        <f t="shared" si="1"/>
        <v/>
      </c>
      <c r="U20" s="402"/>
      <c r="V20" s="402"/>
      <c r="W20" s="402"/>
      <c r="X20" s="401" t="str">
        <f>IF(T20&lt;&gt;"",ROUND(T20/COUNTA(Anagrafica!$B$89:$C$93),3),"")</f>
        <v/>
      </c>
      <c r="Y20" s="402"/>
      <c r="Z20" s="402"/>
      <c r="AA20" s="403"/>
      <c r="AB20" s="401" t="str">
        <f t="shared" si="2"/>
        <v/>
      </c>
      <c r="AC20" s="402"/>
      <c r="AD20" s="402"/>
      <c r="AE20" s="403"/>
      <c r="AF20" s="96"/>
      <c r="AG20" s="96"/>
      <c r="AH20" s="97"/>
      <c r="AI20" s="86" t="str">
        <f t="shared" si="0"/>
        <v/>
      </c>
    </row>
    <row r="21" spans="1:35" ht="16.5" x14ac:dyDescent="0.3">
      <c r="A21" s="62" t="str">
        <f>IF($AI$9&lt;&gt;"",IF(Anagrafica!A108&lt;&gt;"",Anagrafica!A108,""),"")</f>
        <v/>
      </c>
      <c r="B21" s="374" t="str">
        <f>IF(A21&lt;&gt;"",IF(Anagrafica!B108&lt;&gt;"",Anagrafica!B108,""),"")</f>
        <v/>
      </c>
      <c r="C21" s="374"/>
      <c r="D21" s="374"/>
      <c r="E21" s="374"/>
      <c r="F21" s="374"/>
      <c r="G21" s="374"/>
      <c r="H21" s="374"/>
      <c r="I21" s="374"/>
      <c r="J21" s="374"/>
      <c r="K21" s="374"/>
      <c r="L21" s="374"/>
      <c r="M21" s="374"/>
      <c r="N21" s="374"/>
      <c r="O21" s="374"/>
      <c r="P21" s="374"/>
      <c r="Q21" s="374"/>
      <c r="R21" s="374"/>
      <c r="S21" s="376"/>
      <c r="T21" s="401" t="str">
        <f t="shared" si="1"/>
        <v/>
      </c>
      <c r="U21" s="402"/>
      <c r="V21" s="402"/>
      <c r="W21" s="402"/>
      <c r="X21" s="401" t="str">
        <f>IF(T21&lt;&gt;"",ROUND(T21/COUNTA(Anagrafica!$B$89:$C$93),3),"")</f>
        <v/>
      </c>
      <c r="Y21" s="402"/>
      <c r="Z21" s="402"/>
      <c r="AA21" s="403"/>
      <c r="AB21" s="401" t="str">
        <f t="shared" si="2"/>
        <v/>
      </c>
      <c r="AC21" s="402"/>
      <c r="AD21" s="402"/>
      <c r="AE21" s="403"/>
      <c r="AF21" s="96"/>
      <c r="AG21" s="96"/>
      <c r="AH21" s="97"/>
      <c r="AI21" s="86" t="str">
        <f t="shared" si="0"/>
        <v/>
      </c>
    </row>
    <row r="22" spans="1:35" ht="16.5" x14ac:dyDescent="0.3">
      <c r="A22" s="62" t="str">
        <f>IF($AI$9&lt;&gt;"",IF(Anagrafica!A109&lt;&gt;"",Anagrafica!A109,""),"")</f>
        <v/>
      </c>
      <c r="B22" s="374" t="str">
        <f>IF(A22&lt;&gt;"",IF(Anagrafica!B109&lt;&gt;"",Anagrafica!B109,""),"")</f>
        <v/>
      </c>
      <c r="C22" s="374"/>
      <c r="D22" s="374"/>
      <c r="E22" s="374"/>
      <c r="F22" s="374"/>
      <c r="G22" s="374"/>
      <c r="H22" s="374"/>
      <c r="I22" s="374"/>
      <c r="J22" s="374"/>
      <c r="K22" s="374"/>
      <c r="L22" s="374"/>
      <c r="M22" s="374"/>
      <c r="N22" s="374"/>
      <c r="O22" s="374"/>
      <c r="P22" s="374"/>
      <c r="Q22" s="374"/>
      <c r="R22" s="374"/>
      <c r="S22" s="376"/>
      <c r="T22" s="401" t="str">
        <f t="shared" si="1"/>
        <v/>
      </c>
      <c r="U22" s="402"/>
      <c r="V22" s="402"/>
      <c r="W22" s="402"/>
      <c r="X22" s="401" t="str">
        <f>IF(T22&lt;&gt;"",ROUND(T22/COUNTA(Anagrafica!$B$89:$C$93),3),"")</f>
        <v/>
      </c>
      <c r="Y22" s="402"/>
      <c r="Z22" s="402"/>
      <c r="AA22" s="403"/>
      <c r="AB22" s="401" t="str">
        <f t="shared" si="2"/>
        <v/>
      </c>
      <c r="AC22" s="402"/>
      <c r="AD22" s="402"/>
      <c r="AE22" s="403"/>
      <c r="AF22" s="96"/>
      <c r="AG22" s="96"/>
      <c r="AH22" s="97"/>
      <c r="AI22" s="86" t="str">
        <f t="shared" si="0"/>
        <v/>
      </c>
    </row>
    <row r="23" spans="1:35" ht="16.5" x14ac:dyDescent="0.3">
      <c r="A23" s="62" t="str">
        <f>IF($AI$9&lt;&gt;"",IF(Anagrafica!A110&lt;&gt;"",Anagrafica!A110,""),"")</f>
        <v/>
      </c>
      <c r="B23" s="374" t="str">
        <f>IF(A23&lt;&gt;"",IF(Anagrafica!B110&lt;&gt;"",Anagrafica!B110,""),"")</f>
        <v/>
      </c>
      <c r="C23" s="374"/>
      <c r="D23" s="374"/>
      <c r="E23" s="374"/>
      <c r="F23" s="374"/>
      <c r="G23" s="374"/>
      <c r="H23" s="374"/>
      <c r="I23" s="374"/>
      <c r="J23" s="374"/>
      <c r="K23" s="374"/>
      <c r="L23" s="374"/>
      <c r="M23" s="374"/>
      <c r="N23" s="374"/>
      <c r="O23" s="374"/>
      <c r="P23" s="374"/>
      <c r="Q23" s="374"/>
      <c r="R23" s="374"/>
      <c r="S23" s="376"/>
      <c r="T23" s="401" t="str">
        <f t="shared" si="1"/>
        <v/>
      </c>
      <c r="U23" s="402"/>
      <c r="V23" s="402"/>
      <c r="W23" s="402"/>
      <c r="X23" s="401" t="str">
        <f>IF(T23&lt;&gt;"",ROUND(T23/COUNTA(Anagrafica!$B$89:$C$93),3),"")</f>
        <v/>
      </c>
      <c r="Y23" s="402"/>
      <c r="Z23" s="402"/>
      <c r="AA23" s="403"/>
      <c r="AB23" s="401" t="str">
        <f t="shared" si="2"/>
        <v/>
      </c>
      <c r="AC23" s="402"/>
      <c r="AD23" s="402"/>
      <c r="AE23" s="403"/>
      <c r="AF23" s="96"/>
      <c r="AG23" s="96"/>
      <c r="AH23" s="97"/>
      <c r="AI23" s="86" t="str">
        <f t="shared" si="0"/>
        <v/>
      </c>
    </row>
    <row r="24" spans="1:35" ht="16.5" x14ac:dyDescent="0.3">
      <c r="A24" s="62" t="str">
        <f>IF($AI$9&lt;&gt;"",IF(Anagrafica!A111&lt;&gt;"",Anagrafica!A111,""),"")</f>
        <v/>
      </c>
      <c r="B24" s="374" t="str">
        <f>IF(A24&lt;&gt;"",IF(Anagrafica!B111&lt;&gt;"",Anagrafica!B111,""),"")</f>
        <v/>
      </c>
      <c r="C24" s="374"/>
      <c r="D24" s="374"/>
      <c r="E24" s="374"/>
      <c r="F24" s="374"/>
      <c r="G24" s="374"/>
      <c r="H24" s="374"/>
      <c r="I24" s="374"/>
      <c r="J24" s="374"/>
      <c r="K24" s="374"/>
      <c r="L24" s="374"/>
      <c r="M24" s="374"/>
      <c r="N24" s="374"/>
      <c r="O24" s="374"/>
      <c r="P24" s="374"/>
      <c r="Q24" s="374"/>
      <c r="R24" s="374"/>
      <c r="S24" s="376"/>
      <c r="T24" s="401" t="str">
        <f t="shared" si="1"/>
        <v/>
      </c>
      <c r="U24" s="402"/>
      <c r="V24" s="402"/>
      <c r="W24" s="402"/>
      <c r="X24" s="401" t="str">
        <f>IF(T24&lt;&gt;"",ROUND(T24/COUNTA(Anagrafica!$B$89:$C$93),3),"")</f>
        <v/>
      </c>
      <c r="Y24" s="402"/>
      <c r="Z24" s="402"/>
      <c r="AA24" s="403"/>
      <c r="AB24" s="401" t="str">
        <f t="shared" si="2"/>
        <v/>
      </c>
      <c r="AC24" s="402"/>
      <c r="AD24" s="402"/>
      <c r="AE24" s="403"/>
      <c r="AF24" s="96"/>
      <c r="AG24" s="96"/>
      <c r="AH24" s="97"/>
      <c r="AI24" s="86" t="str">
        <f t="shared" si="0"/>
        <v/>
      </c>
    </row>
    <row r="25" spans="1:35" ht="16.5" x14ac:dyDescent="0.3">
      <c r="A25" s="62" t="str">
        <f>IF($AI$9&lt;&gt;"",IF(Anagrafica!A112&lt;&gt;"",Anagrafica!A112,""),"")</f>
        <v/>
      </c>
      <c r="B25" s="374" t="str">
        <f>IF(A25&lt;&gt;"",IF(Anagrafica!B112&lt;&gt;"",Anagrafica!B112,""),"")</f>
        <v/>
      </c>
      <c r="C25" s="374"/>
      <c r="D25" s="374"/>
      <c r="E25" s="374"/>
      <c r="F25" s="374"/>
      <c r="G25" s="374"/>
      <c r="H25" s="374"/>
      <c r="I25" s="374"/>
      <c r="J25" s="374"/>
      <c r="K25" s="374"/>
      <c r="L25" s="374"/>
      <c r="M25" s="374"/>
      <c r="N25" s="374"/>
      <c r="O25" s="374"/>
      <c r="P25" s="374"/>
      <c r="Q25" s="374"/>
      <c r="R25" s="374"/>
      <c r="S25" s="376"/>
      <c r="T25" s="401" t="str">
        <f t="shared" si="1"/>
        <v/>
      </c>
      <c r="U25" s="402"/>
      <c r="V25" s="402"/>
      <c r="W25" s="402"/>
      <c r="X25" s="401" t="str">
        <f>IF(T25&lt;&gt;"",ROUND(T25/COUNTA(Anagrafica!$B$89:$C$93),3),"")</f>
        <v/>
      </c>
      <c r="Y25" s="402"/>
      <c r="Z25" s="402"/>
      <c r="AA25" s="403"/>
      <c r="AB25" s="401" t="str">
        <f t="shared" si="2"/>
        <v/>
      </c>
      <c r="AC25" s="402"/>
      <c r="AD25" s="402"/>
      <c r="AE25" s="403"/>
      <c r="AF25" s="96"/>
      <c r="AG25" s="96"/>
      <c r="AH25" s="97"/>
      <c r="AI25" s="86" t="str">
        <f t="shared" si="0"/>
        <v/>
      </c>
    </row>
    <row r="26" spans="1:35" ht="16.5" x14ac:dyDescent="0.3">
      <c r="A26" s="63" t="str">
        <f>IF($AI$9&lt;&gt;"",IF(Anagrafica!A113&lt;&gt;"",Anagrafica!A113,""),"")</f>
        <v/>
      </c>
      <c r="B26" s="379" t="str">
        <f>IF(A26&lt;&gt;"",IF(Anagrafica!B113&lt;&gt;"",Anagrafica!B113,""),"")</f>
        <v/>
      </c>
      <c r="C26" s="379"/>
      <c r="D26" s="379"/>
      <c r="E26" s="379"/>
      <c r="F26" s="379"/>
      <c r="G26" s="379"/>
      <c r="H26" s="379"/>
      <c r="I26" s="379"/>
      <c r="J26" s="379"/>
      <c r="K26" s="379"/>
      <c r="L26" s="379"/>
      <c r="M26" s="379"/>
      <c r="N26" s="379"/>
      <c r="O26" s="379"/>
      <c r="P26" s="379"/>
      <c r="Q26" s="379"/>
      <c r="R26" s="379"/>
      <c r="S26" s="380"/>
      <c r="T26" s="407" t="str">
        <f t="shared" si="1"/>
        <v/>
      </c>
      <c r="U26" s="408"/>
      <c r="V26" s="408"/>
      <c r="W26" s="408"/>
      <c r="X26" s="404" t="str">
        <f>IF(T26&lt;&gt;"",ROUND(T26/COUNTA(Anagrafica!$B$89:$C$93),3),"")</f>
        <v/>
      </c>
      <c r="Y26" s="405"/>
      <c r="Z26" s="405"/>
      <c r="AA26" s="406"/>
      <c r="AB26" s="404" t="str">
        <f t="shared" si="2"/>
        <v/>
      </c>
      <c r="AC26" s="405"/>
      <c r="AD26" s="405"/>
      <c r="AE26" s="406"/>
      <c r="AF26" s="96"/>
      <c r="AG26" s="96"/>
      <c r="AH26" s="97"/>
      <c r="AI26" s="87" t="str">
        <f t="shared" si="0"/>
        <v/>
      </c>
    </row>
    <row r="27" spans="1:35" x14ac:dyDescent="0.2">
      <c r="A27" s="42"/>
      <c r="B27" s="42"/>
      <c r="C27" s="9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378"/>
      <c r="Q27" s="378"/>
      <c r="R27" s="378"/>
      <c r="S27" s="378"/>
      <c r="T27" s="400"/>
      <c r="U27" s="400"/>
      <c r="V27" s="400"/>
      <c r="W27" s="400"/>
      <c r="X27" s="42"/>
      <c r="Y27" s="42"/>
      <c r="Z27" s="42"/>
      <c r="AA27" s="42"/>
      <c r="AB27" s="26"/>
      <c r="AC27" s="26"/>
      <c r="AD27" s="26"/>
      <c r="AE27" s="26"/>
      <c r="AF27" s="104"/>
      <c r="AG27" s="104"/>
      <c r="AH27" s="103"/>
      <c r="AI27" s="42"/>
    </row>
    <row r="29" spans="1:35" s="20" customFormat="1" ht="16.5" x14ac:dyDescent="0.3">
      <c r="A29" s="19" t="str">
        <f>IF(Anagrafica!A89&lt;&gt;"",Anagrafica!A89&amp;" - "&amp;Anagrafica!B89,"")</f>
        <v>1 - Commissario 1</v>
      </c>
      <c r="C29" s="28"/>
      <c r="AG29" s="28"/>
    </row>
    <row r="30" spans="1:35" s="5" customFormat="1" ht="13.5" customHeight="1" x14ac:dyDescent="0.2">
      <c r="A30" s="4" t="s">
        <v>10</v>
      </c>
      <c r="C30" s="60" t="str">
        <f>$A$13</f>
        <v/>
      </c>
      <c r="E30" s="60" t="str">
        <f>+$A$14</f>
        <v/>
      </c>
      <c r="G30" s="60" t="str">
        <f>+$A$15</f>
        <v/>
      </c>
      <c r="I30" s="60" t="str">
        <f>+$A$16</f>
        <v/>
      </c>
      <c r="K30" s="60" t="str">
        <f>+$A$17</f>
        <v/>
      </c>
      <c r="M30" s="60" t="str">
        <f>+$A$18</f>
        <v/>
      </c>
      <c r="O30" s="60" t="str">
        <f>+$A$19</f>
        <v/>
      </c>
      <c r="Q30" s="60" t="str">
        <f>+$A$20</f>
        <v/>
      </c>
      <c r="S30" s="60" t="str">
        <f>+$A$21</f>
        <v/>
      </c>
      <c r="U30" s="60" t="str">
        <f>+$A$22</f>
        <v/>
      </c>
      <c r="W30" s="60" t="str">
        <f>+$A$23</f>
        <v/>
      </c>
      <c r="Y30" s="60" t="str">
        <f>+$A$24</f>
        <v/>
      </c>
      <c r="AA30" s="60" t="str">
        <f>+$A$25</f>
        <v/>
      </c>
      <c r="AC30" s="60" t="str">
        <f>+$A$26</f>
        <v/>
      </c>
      <c r="AE30" s="26"/>
      <c r="AG30" s="4" t="s">
        <v>10</v>
      </c>
      <c r="AH30" s="5" t="s">
        <v>1</v>
      </c>
      <c r="AI30" s="5" t="s">
        <v>0</v>
      </c>
    </row>
    <row r="31" spans="1:35" ht="13.5" x14ac:dyDescent="0.25">
      <c r="A31" s="59" t="str">
        <f>+$A$12</f>
        <v/>
      </c>
      <c r="B31" s="22"/>
      <c r="C31" s="23"/>
      <c r="D31" s="22"/>
      <c r="E31" s="23"/>
      <c r="F31" s="22"/>
      <c r="G31" s="23"/>
      <c r="H31" s="22"/>
      <c r="I31" s="23"/>
      <c r="J31" s="22"/>
      <c r="K31" s="23"/>
      <c r="L31" s="22"/>
      <c r="M31" s="23"/>
      <c r="N31" s="22"/>
      <c r="O31" s="23"/>
      <c r="P31" s="22"/>
      <c r="Q31" s="23"/>
      <c r="R31" s="22"/>
      <c r="S31" s="23"/>
      <c r="T31" s="22"/>
      <c r="U31" s="23"/>
      <c r="V31" s="22"/>
      <c r="W31" s="23"/>
      <c r="X31" s="22"/>
      <c r="Y31" s="23"/>
      <c r="Z31" s="22"/>
      <c r="AA31" s="23"/>
      <c r="AB31" s="22"/>
      <c r="AC31" s="23"/>
      <c r="AE31" s="29" t="str">
        <f t="shared" ref="AE31:AE44" si="3">IF(OR(A31="",AND(A31&lt;&gt;"",A32="")),"",SUM(B31,D31,F31,H31,J31,L31,N31,P31,R31,T31,V31,X31,Z31,AB31))</f>
        <v/>
      </c>
      <c r="AG31" s="6" t="str">
        <f>+$A$12</f>
        <v/>
      </c>
      <c r="AH31" s="6" t="str">
        <f>IF(A31&lt;&gt;"",AE31,"")</f>
        <v/>
      </c>
      <c r="AI31" s="105" t="str">
        <f>IF(AH31="","",IF(AH31&gt;0,ROUND(AH31/LARGE(AH31:AH45,1),3),0))</f>
        <v/>
      </c>
    </row>
    <row r="32" spans="1:35" ht="13.5" x14ac:dyDescent="0.25">
      <c r="A32" s="59" t="str">
        <f>+$A$13</f>
        <v/>
      </c>
      <c r="B32" s="24"/>
      <c r="C32" s="24"/>
      <c r="D32" s="22"/>
      <c r="E32" s="23"/>
      <c r="F32" s="22"/>
      <c r="G32" s="23"/>
      <c r="H32" s="22"/>
      <c r="I32" s="23"/>
      <c r="J32" s="22"/>
      <c r="K32" s="23"/>
      <c r="L32" s="22"/>
      <c r="M32" s="23"/>
      <c r="N32" s="22"/>
      <c r="O32" s="23"/>
      <c r="P32" s="22"/>
      <c r="Q32" s="23"/>
      <c r="R32" s="22"/>
      <c r="S32" s="23"/>
      <c r="T32" s="22"/>
      <c r="U32" s="23"/>
      <c r="V32" s="22"/>
      <c r="W32" s="23"/>
      <c r="X32" s="22"/>
      <c r="Y32" s="23"/>
      <c r="Z32" s="22"/>
      <c r="AA32" s="23"/>
      <c r="AB32" s="22"/>
      <c r="AC32" s="23"/>
      <c r="AE32" s="29" t="str">
        <f t="shared" si="3"/>
        <v/>
      </c>
      <c r="AG32" s="7" t="str">
        <f>+$A$13</f>
        <v/>
      </c>
      <c r="AH32" s="7" t="str">
        <f>IF(A32&lt;&gt;"",IF(AE32&lt;&gt;"",AE32,0)+IF(C46&lt;&gt;"",C46,0),"")</f>
        <v/>
      </c>
      <c r="AI32" s="106" t="str">
        <f>IF(AH32="","",IF(AH32&gt;0,ROUND(AH32/LARGE(AH31:AH45,1),3),0))</f>
        <v/>
      </c>
    </row>
    <row r="33" spans="1:35" ht="13.5" x14ac:dyDescent="0.25">
      <c r="A33" s="59" t="str">
        <f>+$A$14</f>
        <v/>
      </c>
      <c r="B33" s="24"/>
      <c r="C33" s="24"/>
      <c r="D33" s="24"/>
      <c r="E33" s="24"/>
      <c r="F33" s="22"/>
      <c r="G33" s="23"/>
      <c r="H33" s="22"/>
      <c r="I33" s="23"/>
      <c r="J33" s="22"/>
      <c r="K33" s="23"/>
      <c r="L33" s="22"/>
      <c r="M33" s="23"/>
      <c r="N33" s="22"/>
      <c r="O33" s="23"/>
      <c r="P33" s="22"/>
      <c r="Q33" s="23"/>
      <c r="R33" s="22"/>
      <c r="S33" s="23"/>
      <c r="T33" s="22"/>
      <c r="U33" s="23"/>
      <c r="V33" s="22"/>
      <c r="W33" s="23"/>
      <c r="X33" s="22"/>
      <c r="Y33" s="23"/>
      <c r="Z33" s="22"/>
      <c r="AA33" s="23"/>
      <c r="AB33" s="22"/>
      <c r="AC33" s="23"/>
      <c r="AE33" s="29" t="str">
        <f t="shared" si="3"/>
        <v/>
      </c>
      <c r="AG33" s="7" t="str">
        <f>+$A$14</f>
        <v/>
      </c>
      <c r="AH33" s="7" t="str">
        <f>IF(A33&lt;&gt;"",IF(AE33&lt;&gt;"",AE33,0)+IF(E46&lt;&gt;"",E46,0),"")</f>
        <v/>
      </c>
      <c r="AI33" s="106" t="str">
        <f>IF(AH33="","",IF(AH33&gt;0,ROUND(AH33/LARGE(AH31:AH45,1),3),0))</f>
        <v/>
      </c>
    </row>
    <row r="34" spans="1:35" ht="13.5" x14ac:dyDescent="0.25">
      <c r="A34" s="59" t="str">
        <f>+$A$15</f>
        <v/>
      </c>
      <c r="B34" s="24"/>
      <c r="C34" s="24"/>
      <c r="D34" s="24"/>
      <c r="E34" s="24"/>
      <c r="F34" s="24"/>
      <c r="G34" s="24"/>
      <c r="H34" s="22"/>
      <c r="I34" s="23"/>
      <c r="J34" s="22"/>
      <c r="K34" s="23"/>
      <c r="L34" s="22"/>
      <c r="M34" s="23"/>
      <c r="N34" s="22"/>
      <c r="O34" s="23"/>
      <c r="P34" s="22"/>
      <c r="Q34" s="23"/>
      <c r="R34" s="22"/>
      <c r="S34" s="23"/>
      <c r="T34" s="22"/>
      <c r="U34" s="23"/>
      <c r="V34" s="22"/>
      <c r="W34" s="23"/>
      <c r="X34" s="22"/>
      <c r="Y34" s="23"/>
      <c r="Z34" s="22"/>
      <c r="AA34" s="23"/>
      <c r="AB34" s="22"/>
      <c r="AC34" s="23"/>
      <c r="AE34" s="29" t="str">
        <f t="shared" si="3"/>
        <v/>
      </c>
      <c r="AG34" s="7" t="str">
        <f>+$A$15</f>
        <v/>
      </c>
      <c r="AH34" s="7" t="str">
        <f>IF(A34&lt;&gt;"",IF(AE34&lt;&gt;"",AE34,0)+IF(G46&lt;&gt;"",G46,0),"")</f>
        <v/>
      </c>
      <c r="AI34" s="106" t="str">
        <f>IF(AH34="","",IF(AH34&gt;0,ROUND(AH34/LARGE(AH31:AH45,1),3),0))</f>
        <v/>
      </c>
    </row>
    <row r="35" spans="1:35" ht="13.5" x14ac:dyDescent="0.25">
      <c r="A35" s="59" t="str">
        <f>+$A$16</f>
        <v/>
      </c>
      <c r="B35" s="24"/>
      <c r="C35" s="24"/>
      <c r="D35" s="24"/>
      <c r="E35" s="24"/>
      <c r="F35" s="24"/>
      <c r="G35" s="24"/>
      <c r="H35" s="24"/>
      <c r="I35" s="24"/>
      <c r="J35" s="22"/>
      <c r="K35" s="23"/>
      <c r="L35" s="22"/>
      <c r="M35" s="23"/>
      <c r="N35" s="22"/>
      <c r="O35" s="23"/>
      <c r="P35" s="22"/>
      <c r="Q35" s="23"/>
      <c r="R35" s="22"/>
      <c r="S35" s="23"/>
      <c r="T35" s="22"/>
      <c r="U35" s="23"/>
      <c r="V35" s="22"/>
      <c r="W35" s="23"/>
      <c r="X35" s="22"/>
      <c r="Y35" s="23"/>
      <c r="Z35" s="22"/>
      <c r="AA35" s="23"/>
      <c r="AB35" s="22"/>
      <c r="AC35" s="23"/>
      <c r="AE35" s="29" t="str">
        <f t="shared" si="3"/>
        <v/>
      </c>
      <c r="AG35" s="7" t="str">
        <f>+$A$16</f>
        <v/>
      </c>
      <c r="AH35" s="7" t="str">
        <f>IF(A35&lt;&gt;"",IF(AE35&lt;&gt;"",AE35,0)+IF(I46&lt;&gt;"",I46,0),"")</f>
        <v/>
      </c>
      <c r="AI35" s="106" t="str">
        <f>IF(AH35="","",IF(AH35&gt;0,ROUND(AH35/LARGE(AH31:AH45,1),3),0))</f>
        <v/>
      </c>
    </row>
    <row r="36" spans="1:35" ht="13.5" x14ac:dyDescent="0.25">
      <c r="A36" s="59" t="str">
        <f>+$A$17</f>
        <v/>
      </c>
      <c r="B36" s="24"/>
      <c r="C36" s="24"/>
      <c r="D36" s="24"/>
      <c r="E36" s="24"/>
      <c r="F36" s="24"/>
      <c r="G36" s="24"/>
      <c r="H36" s="24"/>
      <c r="I36" s="24"/>
      <c r="J36" s="24"/>
      <c r="K36" s="24"/>
      <c r="L36" s="22"/>
      <c r="M36" s="23"/>
      <c r="N36" s="22"/>
      <c r="O36" s="23"/>
      <c r="P36" s="22"/>
      <c r="Q36" s="23"/>
      <c r="R36" s="22"/>
      <c r="S36" s="23"/>
      <c r="T36" s="22"/>
      <c r="U36" s="23"/>
      <c r="V36" s="22"/>
      <c r="W36" s="23"/>
      <c r="X36" s="22"/>
      <c r="Y36" s="23"/>
      <c r="Z36" s="22"/>
      <c r="AA36" s="23"/>
      <c r="AB36" s="22"/>
      <c r="AC36" s="23"/>
      <c r="AE36" s="29" t="str">
        <f t="shared" si="3"/>
        <v/>
      </c>
      <c r="AG36" s="7" t="str">
        <f>+$A$17</f>
        <v/>
      </c>
      <c r="AH36" s="7" t="str">
        <f>IF(A36&lt;&gt;"",IF(AE36&lt;&gt;"",AE36,0)+IF(K46&lt;&gt;"",K46,0),"")</f>
        <v/>
      </c>
      <c r="AI36" s="106" t="str">
        <f>IF(AH36="","",IF(AH36&gt;0,ROUND(AH36/LARGE(AH31:AH45,1),3),0))</f>
        <v/>
      </c>
    </row>
    <row r="37" spans="1:35" ht="13.5" x14ac:dyDescent="0.25">
      <c r="A37" s="59" t="str">
        <f>+$A$18</f>
        <v/>
      </c>
      <c r="B37" s="24"/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2"/>
      <c r="O37" s="23"/>
      <c r="P37" s="22"/>
      <c r="Q37" s="23"/>
      <c r="R37" s="22"/>
      <c r="S37" s="23"/>
      <c r="T37" s="22"/>
      <c r="U37" s="23"/>
      <c r="V37" s="22"/>
      <c r="W37" s="23"/>
      <c r="X37" s="22"/>
      <c r="Y37" s="23"/>
      <c r="Z37" s="22"/>
      <c r="AA37" s="23"/>
      <c r="AB37" s="22"/>
      <c r="AC37" s="23"/>
      <c r="AE37" s="29" t="str">
        <f t="shared" si="3"/>
        <v/>
      </c>
      <c r="AG37" s="7" t="str">
        <f>+$A$18</f>
        <v/>
      </c>
      <c r="AH37" s="7" t="str">
        <f>IF(A37&lt;&gt;"",IF(AE37&lt;&gt;"",AE37,0)+IF(M46&lt;&gt;"",M46,0),"")</f>
        <v/>
      </c>
      <c r="AI37" s="106" t="str">
        <f>IF(AH37="","",IF(AH37&gt;0,ROUND(AH37/LARGE(AH31:AH45,1),3),0))</f>
        <v/>
      </c>
    </row>
    <row r="38" spans="1:35" ht="13.5" x14ac:dyDescent="0.25">
      <c r="A38" s="59" t="str">
        <f>+$A$19</f>
        <v/>
      </c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2"/>
      <c r="Q38" s="23"/>
      <c r="R38" s="22"/>
      <c r="S38" s="23"/>
      <c r="T38" s="22"/>
      <c r="U38" s="23"/>
      <c r="V38" s="22"/>
      <c r="W38" s="23"/>
      <c r="X38" s="22"/>
      <c r="Y38" s="23"/>
      <c r="Z38" s="22"/>
      <c r="AA38" s="23"/>
      <c r="AB38" s="22"/>
      <c r="AC38" s="23"/>
      <c r="AE38" s="29" t="str">
        <f t="shared" si="3"/>
        <v/>
      </c>
      <c r="AG38" s="7" t="str">
        <f>+$A$19</f>
        <v/>
      </c>
      <c r="AH38" s="7" t="str">
        <f>IF(A38&lt;&gt;"",IF(AE38&lt;&gt;"",AE38,0)+IF(O46&lt;&gt;"",O46,0),"")</f>
        <v/>
      </c>
      <c r="AI38" s="106" t="str">
        <f>IF(AH38="","",IF(AH38&gt;0,ROUND(AH38/LARGE(AH31:AH45,1),3),0))</f>
        <v/>
      </c>
    </row>
    <row r="39" spans="1:35" ht="13.5" x14ac:dyDescent="0.25">
      <c r="A39" s="59" t="str">
        <f>+$A$20</f>
        <v/>
      </c>
      <c r="B39" s="24"/>
      <c r="C39" s="24"/>
      <c r="D39" s="24"/>
      <c r="E39" s="24"/>
      <c r="F39" s="24"/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2"/>
      <c r="S39" s="23"/>
      <c r="T39" s="22"/>
      <c r="U39" s="23"/>
      <c r="V39" s="22"/>
      <c r="W39" s="23"/>
      <c r="X39" s="22"/>
      <c r="Y39" s="23"/>
      <c r="Z39" s="22"/>
      <c r="AA39" s="23"/>
      <c r="AB39" s="22"/>
      <c r="AC39" s="23"/>
      <c r="AE39" s="29" t="str">
        <f t="shared" si="3"/>
        <v/>
      </c>
      <c r="AG39" s="7" t="str">
        <f>+$A$20</f>
        <v/>
      </c>
      <c r="AH39" s="7" t="str">
        <f>IF(A39&lt;&gt;"",IF(AE39&lt;&gt;"",AE39,0)+IF(Q46&lt;&gt;"",Q46,0),"")</f>
        <v/>
      </c>
      <c r="AI39" s="106" t="str">
        <f>IF(AH39="","",IF(AH39&gt;0,ROUND(AH39/LARGE(AH31:AH45,1),3),0))</f>
        <v/>
      </c>
    </row>
    <row r="40" spans="1:35" ht="13.5" x14ac:dyDescent="0.25">
      <c r="A40" s="59" t="str">
        <f>+$A$21</f>
        <v/>
      </c>
      <c r="B40" s="24"/>
      <c r="C40" s="24"/>
      <c r="D40" s="24"/>
      <c r="E40" s="24"/>
      <c r="F40" s="24"/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2"/>
      <c r="U40" s="23"/>
      <c r="V40" s="22"/>
      <c r="W40" s="23"/>
      <c r="X40" s="22"/>
      <c r="Y40" s="23"/>
      <c r="Z40" s="22"/>
      <c r="AA40" s="23"/>
      <c r="AB40" s="22"/>
      <c r="AC40" s="23"/>
      <c r="AE40" s="29" t="str">
        <f t="shared" si="3"/>
        <v/>
      </c>
      <c r="AG40" s="7" t="str">
        <f>+$A$21</f>
        <v/>
      </c>
      <c r="AH40" s="7" t="str">
        <f>IF(A40&lt;&gt;"",IF(AE40&lt;&gt;"",AE40,0)+IF(S46&lt;&gt;"",S46,0),"")</f>
        <v/>
      </c>
      <c r="AI40" s="106" t="str">
        <f>IF(AH40="","",IF(AH40&gt;0,ROUND(AH40/LARGE(AH31:AH45,1),3),0))</f>
        <v/>
      </c>
    </row>
    <row r="41" spans="1:35" ht="13.5" x14ac:dyDescent="0.25">
      <c r="A41" s="59" t="str">
        <f>+$A$22</f>
        <v/>
      </c>
      <c r="B41" s="24"/>
      <c r="C41" s="24"/>
      <c r="D41" s="24"/>
      <c r="E41" s="24"/>
      <c r="F41" s="24"/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2"/>
      <c r="W41" s="23"/>
      <c r="X41" s="22"/>
      <c r="Y41" s="23"/>
      <c r="Z41" s="22"/>
      <c r="AA41" s="23"/>
      <c r="AB41" s="22"/>
      <c r="AC41" s="23"/>
      <c r="AE41" s="29" t="str">
        <f t="shared" si="3"/>
        <v/>
      </c>
      <c r="AG41" s="7" t="str">
        <f>+$A$22</f>
        <v/>
      </c>
      <c r="AH41" s="7" t="str">
        <f>IF(A41&lt;&gt;"",IF(AE41&lt;&gt;"",AE41,0)+IF(U46&lt;&gt;"",U46,0),"")</f>
        <v/>
      </c>
      <c r="AI41" s="106" t="str">
        <f>IF(AH41="","",IF(AH41&gt;0,ROUND(AH41/LARGE(AH31:AH45,1),3),0))</f>
        <v/>
      </c>
    </row>
    <row r="42" spans="1:35" ht="13.5" x14ac:dyDescent="0.25">
      <c r="A42" s="59" t="str">
        <f>+$A$23</f>
        <v/>
      </c>
      <c r="B42" s="24"/>
      <c r="C42" s="24"/>
      <c r="D42" s="24"/>
      <c r="E42" s="24"/>
      <c r="F42" s="24"/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2"/>
      <c r="Y42" s="23"/>
      <c r="Z42" s="22"/>
      <c r="AA42" s="23"/>
      <c r="AB42" s="22"/>
      <c r="AC42" s="23"/>
      <c r="AE42" s="29" t="str">
        <f t="shared" si="3"/>
        <v/>
      </c>
      <c r="AG42" s="7" t="str">
        <f>+$A$23</f>
        <v/>
      </c>
      <c r="AH42" s="7" t="str">
        <f>IF(A42&lt;&gt;"",IF(AE42&lt;&gt;"",AE42,0)+IF(W46&lt;&gt;"",W46,0),"")</f>
        <v/>
      </c>
      <c r="AI42" s="106" t="str">
        <f>IF(AH42="","",IF(AH42&gt;0,ROUND(AH42/LARGE(AH31:AH45,1),3),0))</f>
        <v/>
      </c>
    </row>
    <row r="43" spans="1:35" ht="13.5" x14ac:dyDescent="0.25">
      <c r="A43" s="59" t="str">
        <f>+$A$24</f>
        <v/>
      </c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2"/>
      <c r="AA43" s="23"/>
      <c r="AB43" s="22"/>
      <c r="AC43" s="23"/>
      <c r="AE43" s="29" t="str">
        <f t="shared" si="3"/>
        <v/>
      </c>
      <c r="AG43" s="7" t="str">
        <f>+$A$24</f>
        <v/>
      </c>
      <c r="AH43" s="7" t="str">
        <f>IF(A43&lt;&gt;"",IF(AE43&lt;&gt;"",AE43,0)+IF(Y46&lt;&gt;"",Y46,0),"")</f>
        <v/>
      </c>
      <c r="AI43" s="106" t="str">
        <f>IF(AH43="","",IF(AH43&gt;0,ROUND(AH43/LARGE(AH31:AH45,1),3),0))</f>
        <v/>
      </c>
    </row>
    <row r="44" spans="1:35" ht="13.5" x14ac:dyDescent="0.25">
      <c r="A44" s="59" t="str">
        <f>+$A$25</f>
        <v/>
      </c>
      <c r="B44" s="24"/>
      <c r="C44" s="24"/>
      <c r="D44" s="24"/>
      <c r="E44" s="24"/>
      <c r="F44" s="24"/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2"/>
      <c r="AC44" s="23"/>
      <c r="AE44" s="29" t="str">
        <f t="shared" si="3"/>
        <v/>
      </c>
      <c r="AG44" s="7" t="str">
        <f>+$A$25</f>
        <v/>
      </c>
      <c r="AH44" s="7" t="str">
        <f>IF(A44&lt;&gt;"",IF(AE44&lt;&gt;"",AE44,0)+IF(AA46&lt;&gt;"",AA46,0),"")</f>
        <v/>
      </c>
      <c r="AI44" s="106" t="str">
        <f>IF(AH44="","",IF(AH44&gt;0,ROUND(AH44/LARGE(AH31:AH45,1),3),0))</f>
        <v/>
      </c>
    </row>
    <row r="45" spans="1:35" x14ac:dyDescent="0.2">
      <c r="A45" s="59" t="str">
        <f>+$A$26</f>
        <v/>
      </c>
      <c r="C45" s="3"/>
      <c r="AE45" s="26"/>
      <c r="AG45" s="40" t="str">
        <f>+$A$26</f>
        <v/>
      </c>
      <c r="AH45" s="40" t="str">
        <f>IF(A45&lt;&gt;"",IF(AE45&lt;&gt;"",AE45,0)+IF(AC46&lt;&gt;"",AC46,0),"")</f>
        <v/>
      </c>
      <c r="AI45" s="107" t="str">
        <f>IF(AH45="","",IF(AH45&gt;0,ROUND(AH45/LARGE(AH31:AH45,1),3),0))</f>
        <v/>
      </c>
    </row>
    <row r="46" spans="1:35" s="26" customFormat="1" x14ac:dyDescent="0.2">
      <c r="C46" s="27" t="str">
        <f>IF(C30="","",SUM(C31:C44))</f>
        <v/>
      </c>
      <c r="E46" s="27" t="str">
        <f>IF(E30="","",SUM(E31:E44))</f>
        <v/>
      </c>
      <c r="G46" s="27" t="str">
        <f>IF(G30="","",SUM(G31:G44))</f>
        <v/>
      </c>
      <c r="I46" s="27" t="str">
        <f>IF(I30="","",SUM(I31:I44))</f>
        <v/>
      </c>
      <c r="K46" s="27" t="str">
        <f>IF(K30="","",SUM(K31:K44))</f>
        <v/>
      </c>
      <c r="M46" s="27" t="str">
        <f>IF(M30="","",SUM(M31:M44))</f>
        <v/>
      </c>
      <c r="O46" s="27" t="str">
        <f>IF(O30="","",SUM(O31:O44))</f>
        <v/>
      </c>
      <c r="Q46" s="27" t="str">
        <f>IF(Q30="","",SUM(Q31:Q44))</f>
        <v/>
      </c>
      <c r="S46" s="27" t="str">
        <f>IF(S30="","",SUM(S31:S44))</f>
        <v/>
      </c>
      <c r="U46" s="27" t="str">
        <f>IF(U30="","",SUM(U31:U44))</f>
        <v/>
      </c>
      <c r="W46" s="27" t="str">
        <f>IF(W30="","",SUM(W31:W44))</f>
        <v/>
      </c>
      <c r="X46" s="27"/>
      <c r="Y46" s="27" t="str">
        <f>IF(Y30="","",SUM(Y31:Y44))</f>
        <v/>
      </c>
      <c r="AA46" s="27" t="str">
        <f>IF(AA30="","",SUM(AA31:AA44))</f>
        <v/>
      </c>
      <c r="AC46" s="27" t="str">
        <f>IF(AC30="","",SUM(AC31:AC44))</f>
        <v/>
      </c>
      <c r="AG46" s="41"/>
      <c r="AH46" s="93"/>
      <c r="AI46" s="41"/>
    </row>
    <row r="47" spans="1:35" ht="24" customHeight="1" x14ac:dyDescent="0.2">
      <c r="AC47" s="8" t="str">
        <f>"Firma ("&amp;Anagrafica!B89&amp;")"</f>
        <v>Firma (Commissario 1)</v>
      </c>
      <c r="AE47" s="88"/>
      <c r="AF47" s="88"/>
      <c r="AG47" s="89"/>
      <c r="AH47" s="88"/>
      <c r="AI47" s="88"/>
    </row>
    <row r="48" spans="1:35" ht="18.75" x14ac:dyDescent="0.3">
      <c r="A48" s="19" t="str">
        <f>IF(Anagrafica!A90&lt;&gt;"",Anagrafica!A90&amp;" - "&amp;Anagrafica!B90,"")</f>
        <v>2 - Commissario 2</v>
      </c>
      <c r="B48" s="20"/>
      <c r="D48" s="1"/>
      <c r="AE48" s="90"/>
      <c r="AF48" s="90"/>
      <c r="AG48" s="91"/>
      <c r="AH48" s="90"/>
      <c r="AI48" s="90"/>
    </row>
    <row r="49" spans="1:35" s="5" customFormat="1" ht="13.5" customHeight="1" x14ac:dyDescent="0.2">
      <c r="A49" s="4" t="s">
        <v>10</v>
      </c>
      <c r="C49" s="60" t="str">
        <f>$A$13</f>
        <v/>
      </c>
      <c r="E49" s="60" t="str">
        <f>+$A$14</f>
        <v/>
      </c>
      <c r="G49" s="60" t="str">
        <f>+$A$15</f>
        <v/>
      </c>
      <c r="I49" s="60" t="str">
        <f>+$A$16</f>
        <v/>
      </c>
      <c r="K49" s="60" t="str">
        <f>+$A$17</f>
        <v/>
      </c>
      <c r="M49" s="60" t="str">
        <f>+$A$18</f>
        <v/>
      </c>
      <c r="O49" s="60" t="str">
        <f>+$A$19</f>
        <v/>
      </c>
      <c r="Q49" s="60" t="str">
        <f>+$A$20</f>
        <v/>
      </c>
      <c r="S49" s="60" t="str">
        <f>+$A$21</f>
        <v/>
      </c>
      <c r="U49" s="60" t="str">
        <f>+$A$22</f>
        <v/>
      </c>
      <c r="W49" s="60" t="str">
        <f>+$A$23</f>
        <v/>
      </c>
      <c r="Y49" s="60" t="str">
        <f>+$A$24</f>
        <v/>
      </c>
      <c r="AA49" s="60" t="str">
        <f>+$A$25</f>
        <v/>
      </c>
      <c r="AC49" s="60" t="str">
        <f>+$A$26</f>
        <v/>
      </c>
      <c r="AE49" s="26"/>
      <c r="AG49" s="4" t="s">
        <v>10</v>
      </c>
      <c r="AH49" s="5" t="s">
        <v>1</v>
      </c>
      <c r="AI49" s="5" t="s">
        <v>0</v>
      </c>
    </row>
    <row r="50" spans="1:35" ht="13.5" x14ac:dyDescent="0.25">
      <c r="A50" s="59" t="str">
        <f>+$A$12</f>
        <v/>
      </c>
      <c r="B50" s="22"/>
      <c r="C50" s="23"/>
      <c r="D50" s="22"/>
      <c r="E50" s="23"/>
      <c r="F50" s="22"/>
      <c r="G50" s="23"/>
      <c r="H50" s="22"/>
      <c r="I50" s="23"/>
      <c r="J50" s="22"/>
      <c r="K50" s="23"/>
      <c r="L50" s="22"/>
      <c r="M50" s="23"/>
      <c r="N50" s="22"/>
      <c r="O50" s="23"/>
      <c r="P50" s="22"/>
      <c r="Q50" s="23"/>
      <c r="R50" s="22"/>
      <c r="S50" s="23"/>
      <c r="T50" s="22"/>
      <c r="U50" s="23"/>
      <c r="V50" s="22"/>
      <c r="W50" s="23"/>
      <c r="X50" s="22"/>
      <c r="Y50" s="23"/>
      <c r="Z50" s="22"/>
      <c r="AA50" s="23"/>
      <c r="AB50" s="22"/>
      <c r="AC50" s="23"/>
      <c r="AE50" s="29" t="str">
        <f t="shared" ref="AE50:AE63" si="4">IF(OR(A50="",AND(A50&lt;&gt;"",A51="")),"",SUM(B50,D50,F50,H50,J50,L50,N50,P50,R50,T50,V50,X50,Z50,AB50))</f>
        <v/>
      </c>
      <c r="AG50" s="6" t="str">
        <f>+$A$12</f>
        <v/>
      </c>
      <c r="AH50" s="6" t="str">
        <f>IF(A50&lt;&gt;"",AE50,"")</f>
        <v/>
      </c>
      <c r="AI50" s="105" t="str">
        <f>IF(AH50="","",IF(AH50&gt;0,ROUND(AH50/LARGE(AH50:AH64,1),3),0))</f>
        <v/>
      </c>
    </row>
    <row r="51" spans="1:35" ht="13.5" x14ac:dyDescent="0.25">
      <c r="A51" s="59" t="str">
        <f>+$A$13</f>
        <v/>
      </c>
      <c r="B51" s="24"/>
      <c r="C51" s="24"/>
      <c r="D51" s="22"/>
      <c r="E51" s="23"/>
      <c r="F51" s="22"/>
      <c r="G51" s="23"/>
      <c r="H51" s="22"/>
      <c r="I51" s="23"/>
      <c r="J51" s="22"/>
      <c r="K51" s="23"/>
      <c r="L51" s="22"/>
      <c r="M51" s="23"/>
      <c r="N51" s="22"/>
      <c r="O51" s="23"/>
      <c r="P51" s="22"/>
      <c r="Q51" s="23"/>
      <c r="R51" s="22"/>
      <c r="S51" s="23"/>
      <c r="T51" s="22"/>
      <c r="U51" s="23"/>
      <c r="V51" s="22"/>
      <c r="W51" s="23"/>
      <c r="X51" s="22"/>
      <c r="Y51" s="23"/>
      <c r="Z51" s="22"/>
      <c r="AA51" s="23"/>
      <c r="AB51" s="22"/>
      <c r="AC51" s="23"/>
      <c r="AE51" s="29" t="str">
        <f t="shared" si="4"/>
        <v/>
      </c>
      <c r="AG51" s="7" t="str">
        <f>+$A$13</f>
        <v/>
      </c>
      <c r="AH51" s="7" t="str">
        <f>IF(A51&lt;&gt;"",IF(AE51&lt;&gt;"",AE51,0)+IF(C65&lt;&gt;"",C65,0),"")</f>
        <v/>
      </c>
      <c r="AI51" s="106" t="str">
        <f>IF(AH51="","",IF(AH51&gt;0,ROUND(AH51/LARGE(AH50:AH64,1),3),0))</f>
        <v/>
      </c>
    </row>
    <row r="52" spans="1:35" ht="13.5" x14ac:dyDescent="0.25">
      <c r="A52" s="59" t="str">
        <f>+$A$14</f>
        <v/>
      </c>
      <c r="B52" s="24"/>
      <c r="C52" s="24"/>
      <c r="D52" s="24"/>
      <c r="E52" s="24"/>
      <c r="F52" s="22"/>
      <c r="G52" s="23"/>
      <c r="H52" s="22"/>
      <c r="I52" s="23"/>
      <c r="J52" s="22"/>
      <c r="K52" s="23"/>
      <c r="L52" s="22"/>
      <c r="M52" s="23"/>
      <c r="N52" s="22"/>
      <c r="O52" s="23"/>
      <c r="P52" s="22"/>
      <c r="Q52" s="23"/>
      <c r="R52" s="22"/>
      <c r="S52" s="23"/>
      <c r="T52" s="22"/>
      <c r="U52" s="23"/>
      <c r="V52" s="22"/>
      <c r="W52" s="23"/>
      <c r="X52" s="22"/>
      <c r="Y52" s="23"/>
      <c r="Z52" s="22"/>
      <c r="AA52" s="23"/>
      <c r="AB52" s="22"/>
      <c r="AC52" s="23"/>
      <c r="AE52" s="29" t="str">
        <f t="shared" si="4"/>
        <v/>
      </c>
      <c r="AG52" s="7" t="str">
        <f>+$A$14</f>
        <v/>
      </c>
      <c r="AH52" s="7" t="str">
        <f>IF(A52&lt;&gt;"",IF(AE52&lt;&gt;"",AE52,0)+IF(E65&lt;&gt;"",E65,0),"")</f>
        <v/>
      </c>
      <c r="AI52" s="106" t="str">
        <f>IF(AH52="","",IF(AH52&gt;0,ROUND(AH52/LARGE(AH50:AH64,1),3),0))</f>
        <v/>
      </c>
    </row>
    <row r="53" spans="1:35" ht="13.5" x14ac:dyDescent="0.25">
      <c r="A53" s="59" t="str">
        <f>+$A$15</f>
        <v/>
      </c>
      <c r="B53" s="24"/>
      <c r="C53" s="24"/>
      <c r="D53" s="24"/>
      <c r="E53" s="24"/>
      <c r="F53" s="24"/>
      <c r="G53" s="24"/>
      <c r="H53" s="22"/>
      <c r="I53" s="23"/>
      <c r="J53" s="22"/>
      <c r="K53" s="23"/>
      <c r="L53" s="22"/>
      <c r="M53" s="23"/>
      <c r="N53" s="22"/>
      <c r="O53" s="23"/>
      <c r="P53" s="22"/>
      <c r="Q53" s="23"/>
      <c r="R53" s="22"/>
      <c r="S53" s="23"/>
      <c r="T53" s="22"/>
      <c r="U53" s="23"/>
      <c r="V53" s="22"/>
      <c r="W53" s="23"/>
      <c r="X53" s="22"/>
      <c r="Y53" s="23"/>
      <c r="Z53" s="22"/>
      <c r="AA53" s="23"/>
      <c r="AB53" s="22"/>
      <c r="AC53" s="23"/>
      <c r="AE53" s="29" t="str">
        <f t="shared" si="4"/>
        <v/>
      </c>
      <c r="AG53" s="7" t="str">
        <f>+$A$15</f>
        <v/>
      </c>
      <c r="AH53" s="7" t="str">
        <f>IF(A53&lt;&gt;"",IF(AE53&lt;&gt;"",AE53,0)+IF(G65&lt;&gt;"",G65,0),"")</f>
        <v/>
      </c>
      <c r="AI53" s="106" t="str">
        <f>IF(AH53="","",IF(AH53&gt;0,ROUND(AH53/LARGE(AH50:AH64,1),3),0))</f>
        <v/>
      </c>
    </row>
    <row r="54" spans="1:35" ht="13.5" x14ac:dyDescent="0.25">
      <c r="A54" s="59" t="str">
        <f>+$A$16</f>
        <v/>
      </c>
      <c r="B54" s="24"/>
      <c r="C54" s="24"/>
      <c r="D54" s="24"/>
      <c r="E54" s="24"/>
      <c r="F54" s="24"/>
      <c r="G54" s="24"/>
      <c r="H54" s="24"/>
      <c r="I54" s="24"/>
      <c r="J54" s="22"/>
      <c r="K54" s="23"/>
      <c r="L54" s="22"/>
      <c r="M54" s="23"/>
      <c r="N54" s="22"/>
      <c r="O54" s="23"/>
      <c r="P54" s="22"/>
      <c r="Q54" s="23"/>
      <c r="R54" s="22"/>
      <c r="S54" s="23"/>
      <c r="T54" s="22"/>
      <c r="U54" s="23"/>
      <c r="V54" s="22"/>
      <c r="W54" s="23"/>
      <c r="X54" s="22"/>
      <c r="Y54" s="23"/>
      <c r="Z54" s="22"/>
      <c r="AA54" s="23"/>
      <c r="AB54" s="22"/>
      <c r="AC54" s="23"/>
      <c r="AE54" s="29" t="str">
        <f t="shared" si="4"/>
        <v/>
      </c>
      <c r="AG54" s="7" t="str">
        <f>+$A$16</f>
        <v/>
      </c>
      <c r="AH54" s="7" t="str">
        <f>IF(A54&lt;&gt;"",IF(AE54&lt;&gt;"",AE54,0)+IF(I65&lt;&gt;"",I65,0),"")</f>
        <v/>
      </c>
      <c r="AI54" s="106" t="str">
        <f>IF(AH54="","",IF(AH54&gt;0,ROUND(AH54/LARGE(AH50:AH64,1),3),0))</f>
        <v/>
      </c>
    </row>
    <row r="55" spans="1:35" ht="13.5" x14ac:dyDescent="0.25">
      <c r="A55" s="59" t="str">
        <f>+$A$17</f>
        <v/>
      </c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2"/>
      <c r="M55" s="23"/>
      <c r="N55" s="22"/>
      <c r="O55" s="23"/>
      <c r="P55" s="22"/>
      <c r="Q55" s="23"/>
      <c r="R55" s="22"/>
      <c r="S55" s="23"/>
      <c r="T55" s="22"/>
      <c r="U55" s="23"/>
      <c r="V55" s="22"/>
      <c r="W55" s="23"/>
      <c r="X55" s="22"/>
      <c r="Y55" s="23"/>
      <c r="Z55" s="22"/>
      <c r="AA55" s="23"/>
      <c r="AB55" s="22"/>
      <c r="AC55" s="23"/>
      <c r="AE55" s="29" t="str">
        <f t="shared" si="4"/>
        <v/>
      </c>
      <c r="AG55" s="7" t="str">
        <f>+$A$17</f>
        <v/>
      </c>
      <c r="AH55" s="7" t="str">
        <f>IF(A55&lt;&gt;"",IF(AE55&lt;&gt;"",AE55,0)+IF(K65&lt;&gt;"",K65,0),"")</f>
        <v/>
      </c>
      <c r="AI55" s="106" t="str">
        <f>IF(AH55="","",IF(AH55&gt;0,ROUND(AH55/LARGE(AH50:AH64,1),3),0))</f>
        <v/>
      </c>
    </row>
    <row r="56" spans="1:35" ht="13.5" x14ac:dyDescent="0.25">
      <c r="A56" s="59" t="str">
        <f>+$A$18</f>
        <v/>
      </c>
      <c r="B56" s="24"/>
      <c r="C56" s="24"/>
      <c r="D56" s="24"/>
      <c r="E56" s="24"/>
      <c r="F56" s="24"/>
      <c r="G56" s="24"/>
      <c r="H56" s="24"/>
      <c r="I56" s="24"/>
      <c r="J56" s="24"/>
      <c r="K56" s="24"/>
      <c r="L56" s="24"/>
      <c r="M56" s="24"/>
      <c r="N56" s="22"/>
      <c r="O56" s="23"/>
      <c r="P56" s="22"/>
      <c r="Q56" s="23"/>
      <c r="R56" s="22"/>
      <c r="S56" s="23"/>
      <c r="T56" s="22"/>
      <c r="U56" s="23"/>
      <c r="V56" s="22"/>
      <c r="W56" s="23"/>
      <c r="X56" s="22"/>
      <c r="Y56" s="23"/>
      <c r="Z56" s="22"/>
      <c r="AA56" s="23"/>
      <c r="AB56" s="22"/>
      <c r="AC56" s="23"/>
      <c r="AE56" s="29" t="str">
        <f t="shared" si="4"/>
        <v/>
      </c>
      <c r="AG56" s="7" t="str">
        <f>+$A$18</f>
        <v/>
      </c>
      <c r="AH56" s="7" t="str">
        <f>IF(A56&lt;&gt;"",IF(AE56&lt;&gt;"",AE56,0)+IF(M65&lt;&gt;"",M65,0),"")</f>
        <v/>
      </c>
      <c r="AI56" s="106" t="str">
        <f>IF(AH56="","",IF(AH56&gt;0,ROUND(AH56/LARGE(AH50:AH64,1),3),0))</f>
        <v/>
      </c>
    </row>
    <row r="57" spans="1:35" ht="13.5" x14ac:dyDescent="0.25">
      <c r="A57" s="59" t="str">
        <f>+$A$19</f>
        <v/>
      </c>
      <c r="B57" s="24"/>
      <c r="C57" s="24"/>
      <c r="D57" s="24"/>
      <c r="E57" s="24"/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2"/>
      <c r="Q57" s="23"/>
      <c r="R57" s="22"/>
      <c r="S57" s="23"/>
      <c r="T57" s="22"/>
      <c r="U57" s="23"/>
      <c r="V57" s="22"/>
      <c r="W57" s="23"/>
      <c r="X57" s="22"/>
      <c r="Y57" s="23"/>
      <c r="Z57" s="22"/>
      <c r="AA57" s="23"/>
      <c r="AB57" s="22"/>
      <c r="AC57" s="23"/>
      <c r="AE57" s="29" t="str">
        <f t="shared" si="4"/>
        <v/>
      </c>
      <c r="AG57" s="7" t="str">
        <f>+$A$19</f>
        <v/>
      </c>
      <c r="AH57" s="7" t="str">
        <f>IF(A57&lt;&gt;"",IF(AE57&lt;&gt;"",AE57,0)+IF(O65&lt;&gt;"",O65,0),"")</f>
        <v/>
      </c>
      <c r="AI57" s="106" t="str">
        <f>IF(AH57="","",IF(AH57&gt;0,ROUND(AH57/LARGE(AH50:AH64,1),3),0))</f>
        <v/>
      </c>
    </row>
    <row r="58" spans="1:35" ht="13.5" x14ac:dyDescent="0.25">
      <c r="A58" s="59" t="str">
        <f>+$A$20</f>
        <v/>
      </c>
      <c r="B58" s="24"/>
      <c r="C58" s="24"/>
      <c r="D58" s="24"/>
      <c r="E58" s="24"/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2"/>
      <c r="S58" s="23"/>
      <c r="T58" s="22"/>
      <c r="U58" s="23"/>
      <c r="V58" s="22"/>
      <c r="W58" s="23"/>
      <c r="X58" s="22"/>
      <c r="Y58" s="23"/>
      <c r="Z58" s="22"/>
      <c r="AA58" s="23"/>
      <c r="AB58" s="22"/>
      <c r="AC58" s="23"/>
      <c r="AE58" s="29" t="str">
        <f t="shared" si="4"/>
        <v/>
      </c>
      <c r="AG58" s="7" t="str">
        <f>+$A$20</f>
        <v/>
      </c>
      <c r="AH58" s="7" t="str">
        <f>IF(A58&lt;&gt;"",IF(AE58&lt;&gt;"",AE58,0)+IF(Q65&lt;&gt;"",Q65,0),"")</f>
        <v/>
      </c>
      <c r="AI58" s="106" t="str">
        <f>IF(AH58="","",IF(AH58&gt;0,ROUND(AH58/LARGE(AH50:AH64,1),3),0))</f>
        <v/>
      </c>
    </row>
    <row r="59" spans="1:35" ht="13.5" x14ac:dyDescent="0.25">
      <c r="A59" s="59" t="str">
        <f>+$A$21</f>
        <v/>
      </c>
      <c r="B59" s="24"/>
      <c r="C59" s="24"/>
      <c r="D59" s="24"/>
      <c r="E59" s="24"/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2"/>
      <c r="U59" s="23"/>
      <c r="V59" s="22"/>
      <c r="W59" s="23"/>
      <c r="X59" s="22"/>
      <c r="Y59" s="23"/>
      <c r="Z59" s="22"/>
      <c r="AA59" s="23"/>
      <c r="AB59" s="22"/>
      <c r="AC59" s="23"/>
      <c r="AE59" s="29" t="str">
        <f t="shared" si="4"/>
        <v/>
      </c>
      <c r="AG59" s="7" t="str">
        <f>+$A$21</f>
        <v/>
      </c>
      <c r="AH59" s="7" t="str">
        <f>IF(A59&lt;&gt;"",IF(AE59&lt;&gt;"",AE59,0)+IF(S65&lt;&gt;"",S65,0),"")</f>
        <v/>
      </c>
      <c r="AI59" s="106" t="str">
        <f>IF(AH59="","",IF(AH59&gt;0,ROUND(AH59/LARGE(AH50:AH64,1),3),0))</f>
        <v/>
      </c>
    </row>
    <row r="60" spans="1:35" ht="13.5" x14ac:dyDescent="0.25">
      <c r="A60" s="59" t="str">
        <f>+$A$22</f>
        <v/>
      </c>
      <c r="B60" s="24"/>
      <c r="C60" s="24"/>
      <c r="D60" s="24"/>
      <c r="E60" s="24"/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2"/>
      <c r="W60" s="23"/>
      <c r="X60" s="22"/>
      <c r="Y60" s="23"/>
      <c r="Z60" s="22"/>
      <c r="AA60" s="23"/>
      <c r="AB60" s="22"/>
      <c r="AC60" s="23"/>
      <c r="AE60" s="29" t="str">
        <f t="shared" si="4"/>
        <v/>
      </c>
      <c r="AG60" s="7" t="str">
        <f>+$A$22</f>
        <v/>
      </c>
      <c r="AH60" s="7" t="str">
        <f>IF(A60&lt;&gt;"",IF(AE60&lt;&gt;"",AE60,0)+IF(U65&lt;&gt;"",U65,0),"")</f>
        <v/>
      </c>
      <c r="AI60" s="106" t="str">
        <f>IF(AH60="","",IF(AH60&gt;0,ROUND(AH60/LARGE(AH50:AH64,1),3),0))</f>
        <v/>
      </c>
    </row>
    <row r="61" spans="1:35" ht="13.5" x14ac:dyDescent="0.25">
      <c r="A61" s="59" t="str">
        <f>+$A$23</f>
        <v/>
      </c>
      <c r="B61" s="24"/>
      <c r="C61" s="24"/>
      <c r="D61" s="24"/>
      <c r="E61" s="24"/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2"/>
      <c r="Y61" s="23"/>
      <c r="Z61" s="22"/>
      <c r="AA61" s="23"/>
      <c r="AB61" s="22"/>
      <c r="AC61" s="23"/>
      <c r="AE61" s="29" t="str">
        <f t="shared" si="4"/>
        <v/>
      </c>
      <c r="AG61" s="7" t="str">
        <f>+$A$23</f>
        <v/>
      </c>
      <c r="AH61" s="7" t="str">
        <f>IF(A61&lt;&gt;"",IF(AE61&lt;&gt;"",AE61,0)+IF(W65&lt;&gt;"",W65,0),"")</f>
        <v/>
      </c>
      <c r="AI61" s="106" t="str">
        <f>IF(AH61="","",IF(AH61&gt;0,ROUND(AH61/LARGE(AH50:AH64,1),3),0))</f>
        <v/>
      </c>
    </row>
    <row r="62" spans="1:35" ht="13.5" x14ac:dyDescent="0.25">
      <c r="A62" s="59" t="str">
        <f>+$A$24</f>
        <v/>
      </c>
      <c r="B62" s="24"/>
      <c r="C62" s="24"/>
      <c r="D62" s="24"/>
      <c r="E62" s="24"/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2"/>
      <c r="AA62" s="23"/>
      <c r="AB62" s="22"/>
      <c r="AC62" s="23"/>
      <c r="AE62" s="29" t="str">
        <f t="shared" si="4"/>
        <v/>
      </c>
      <c r="AG62" s="7" t="str">
        <f>+$A$24</f>
        <v/>
      </c>
      <c r="AH62" s="7" t="str">
        <f>IF(A62&lt;&gt;"",IF(AE62&lt;&gt;"",AE62,0)+IF(Y65&lt;&gt;"",Y65,0),"")</f>
        <v/>
      </c>
      <c r="AI62" s="106" t="str">
        <f>IF(AH62="","",IF(AH62&gt;0,ROUND(AH62/LARGE(AH50:AH64,1),3),0))</f>
        <v/>
      </c>
    </row>
    <row r="63" spans="1:35" ht="13.5" x14ac:dyDescent="0.25">
      <c r="A63" s="59" t="str">
        <f>+$A$25</f>
        <v/>
      </c>
      <c r="B63" s="24"/>
      <c r="C63" s="24"/>
      <c r="D63" s="24"/>
      <c r="E63" s="24"/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2"/>
      <c r="AC63" s="23"/>
      <c r="AE63" s="29" t="str">
        <f t="shared" si="4"/>
        <v/>
      </c>
      <c r="AG63" s="7" t="str">
        <f>+$A$25</f>
        <v/>
      </c>
      <c r="AH63" s="7" t="str">
        <f>IF(A63&lt;&gt;"",IF(AE63&lt;&gt;"",AE63,0)+IF(AA65&lt;&gt;"",AA65,0),"")</f>
        <v/>
      </c>
      <c r="AI63" s="106" t="str">
        <f>IF(AH63="","",IF(AH63&gt;0,ROUND(AH63/LARGE(AH50:AH64,1),3),0))</f>
        <v/>
      </c>
    </row>
    <row r="64" spans="1:35" x14ac:dyDescent="0.2">
      <c r="A64" s="59" t="str">
        <f>+$A$26</f>
        <v/>
      </c>
      <c r="C64" s="3"/>
      <c r="AE64" s="26"/>
      <c r="AG64" s="40" t="str">
        <f>+$A$26</f>
        <v/>
      </c>
      <c r="AH64" s="40" t="str">
        <f>IF(A64&lt;&gt;"",IF(AE64&lt;&gt;"",AE64,0)+IF(AC65&lt;&gt;"",AC65,0),"")</f>
        <v/>
      </c>
      <c r="AI64" s="107" t="str">
        <f>IF(AH64="","",IF(AH64&gt;0,ROUND(AH64/LARGE(AH50:AH64,1),3),0))</f>
        <v/>
      </c>
    </row>
    <row r="65" spans="1:35" s="26" customFormat="1" x14ac:dyDescent="0.2">
      <c r="C65" s="27" t="str">
        <f>IF(C49="","",SUM(C50:C63))</f>
        <v/>
      </c>
      <c r="E65" s="27" t="str">
        <f>IF(E49="","",SUM(E50:E63))</f>
        <v/>
      </c>
      <c r="G65" s="27" t="str">
        <f>IF(G49="","",SUM(G50:G63))</f>
        <v/>
      </c>
      <c r="I65" s="27" t="str">
        <f>IF(I49="","",SUM(I50:I63))</f>
        <v/>
      </c>
      <c r="K65" s="27" t="str">
        <f>IF(K49="","",SUM(K50:K63))</f>
        <v/>
      </c>
      <c r="M65" s="27" t="str">
        <f>IF(M49="","",SUM(M50:M63))</f>
        <v/>
      </c>
      <c r="O65" s="27" t="str">
        <f>IF(O49="","",SUM(O50:O63))</f>
        <v/>
      </c>
      <c r="Q65" s="27" t="str">
        <f>IF(Q49="","",SUM(Q50:Q63))</f>
        <v/>
      </c>
      <c r="S65" s="27" t="str">
        <f>IF(S49="","",SUM(S50:S63))</f>
        <v/>
      </c>
      <c r="U65" s="27" t="str">
        <f>IF(U49="","",SUM(U50:U63))</f>
        <v/>
      </c>
      <c r="W65" s="27" t="str">
        <f>IF(W49="","",SUM(W50:W63))</f>
        <v/>
      </c>
      <c r="X65" s="27"/>
      <c r="Y65" s="27" t="str">
        <f>IF(Y49="","",SUM(Y50:Y63))</f>
        <v/>
      </c>
      <c r="AA65" s="27" t="str">
        <f>IF(AA49="","",SUM(AA50:AA63))</f>
        <v/>
      </c>
      <c r="AC65" s="27" t="str">
        <f>IF(AC49="","",SUM(AC50:AC63))</f>
        <v/>
      </c>
      <c r="AG65" s="41"/>
      <c r="AH65" s="93"/>
      <c r="AI65" s="41"/>
    </row>
    <row r="66" spans="1:35" ht="24" customHeight="1" x14ac:dyDescent="0.2">
      <c r="AC66" s="8" t="str">
        <f>"Firma ("&amp;Anagrafica!B90&amp;")"</f>
        <v>Firma (Commissario 2)</v>
      </c>
      <c r="AE66" s="88"/>
      <c r="AF66" s="88"/>
      <c r="AG66" s="89"/>
      <c r="AH66" s="88"/>
      <c r="AI66" s="88"/>
    </row>
    <row r="67" spans="1:35" ht="18.75" x14ac:dyDescent="0.3">
      <c r="A67" s="19" t="str">
        <f>IF(Anagrafica!A91&lt;&gt;"",Anagrafica!A91&amp;" - "&amp;Anagrafica!B91,"")</f>
        <v>3 - Commissario 3</v>
      </c>
      <c r="B67" s="20"/>
      <c r="D67" s="1"/>
    </row>
    <row r="68" spans="1:35" s="5" customFormat="1" ht="13.5" customHeight="1" x14ac:dyDescent="0.2">
      <c r="A68" s="4" t="s">
        <v>10</v>
      </c>
      <c r="C68" s="60" t="str">
        <f>$A$13</f>
        <v/>
      </c>
      <c r="E68" s="60" t="str">
        <f>+$A$14</f>
        <v/>
      </c>
      <c r="G68" s="60" t="str">
        <f>+$A$15</f>
        <v/>
      </c>
      <c r="I68" s="60" t="str">
        <f>+$A$16</f>
        <v/>
      </c>
      <c r="K68" s="60" t="str">
        <f>+$A$17</f>
        <v/>
      </c>
      <c r="M68" s="60" t="str">
        <f>+$A$18</f>
        <v/>
      </c>
      <c r="O68" s="60" t="str">
        <f>+$A$19</f>
        <v/>
      </c>
      <c r="Q68" s="60" t="str">
        <f>+$A$20</f>
        <v/>
      </c>
      <c r="S68" s="60" t="str">
        <f>+$A$21</f>
        <v/>
      </c>
      <c r="U68" s="60" t="str">
        <f>+$A$22</f>
        <v/>
      </c>
      <c r="W68" s="60" t="str">
        <f>+$A$23</f>
        <v/>
      </c>
      <c r="Y68" s="60" t="str">
        <f>+$A$24</f>
        <v/>
      </c>
      <c r="AA68" s="60" t="str">
        <f>+$A$25</f>
        <v/>
      </c>
      <c r="AC68" s="60" t="str">
        <f>+$A$26</f>
        <v/>
      </c>
      <c r="AE68" s="26"/>
      <c r="AG68" s="4" t="s">
        <v>10</v>
      </c>
      <c r="AH68" s="5" t="s">
        <v>1</v>
      </c>
      <c r="AI68" s="5" t="s">
        <v>0</v>
      </c>
    </row>
    <row r="69" spans="1:35" ht="13.5" x14ac:dyDescent="0.25">
      <c r="A69" s="59" t="str">
        <f>+$A$12</f>
        <v/>
      </c>
      <c r="B69" s="22"/>
      <c r="C69" s="23"/>
      <c r="D69" s="22"/>
      <c r="E69" s="23"/>
      <c r="F69" s="22"/>
      <c r="G69" s="23"/>
      <c r="H69" s="22"/>
      <c r="I69" s="23"/>
      <c r="J69" s="22"/>
      <c r="K69" s="23"/>
      <c r="L69" s="22"/>
      <c r="M69" s="23"/>
      <c r="N69" s="22"/>
      <c r="O69" s="23"/>
      <c r="P69" s="22"/>
      <c r="Q69" s="23"/>
      <c r="R69" s="22"/>
      <c r="S69" s="23"/>
      <c r="T69" s="22"/>
      <c r="U69" s="23"/>
      <c r="V69" s="22"/>
      <c r="W69" s="23"/>
      <c r="X69" s="22"/>
      <c r="Y69" s="23"/>
      <c r="Z69" s="22"/>
      <c r="AA69" s="23"/>
      <c r="AB69" s="22"/>
      <c r="AC69" s="23"/>
      <c r="AE69" s="29" t="str">
        <f t="shared" ref="AE69:AE82" si="5">IF(OR(A69="",AND(A69&lt;&gt;"",A70="")),"",SUM(B69,D69,F69,H69,J69,L69,N69,P69,R69,T69,V69,X69,Z69,AB69))</f>
        <v/>
      </c>
      <c r="AG69" s="6" t="str">
        <f>+$A$12</f>
        <v/>
      </c>
      <c r="AH69" s="6" t="str">
        <f>IF(A69&lt;&gt;"",AE69,"")</f>
        <v/>
      </c>
      <c r="AI69" s="105" t="str">
        <f>IF(AH69="","",IF(AH69&gt;0,ROUND(AH69/LARGE(AH69:AH83,1),3),0))</f>
        <v/>
      </c>
    </row>
    <row r="70" spans="1:35" ht="13.5" x14ac:dyDescent="0.25">
      <c r="A70" s="59" t="str">
        <f>+$A$13</f>
        <v/>
      </c>
      <c r="B70" s="24"/>
      <c r="C70" s="24"/>
      <c r="D70" s="22"/>
      <c r="E70" s="23"/>
      <c r="F70" s="22"/>
      <c r="G70" s="23"/>
      <c r="H70" s="22"/>
      <c r="I70" s="23"/>
      <c r="J70" s="22"/>
      <c r="K70" s="23"/>
      <c r="L70" s="22"/>
      <c r="M70" s="23"/>
      <c r="N70" s="22"/>
      <c r="O70" s="23"/>
      <c r="P70" s="22"/>
      <c r="Q70" s="23"/>
      <c r="R70" s="22"/>
      <c r="S70" s="23"/>
      <c r="T70" s="22"/>
      <c r="U70" s="23"/>
      <c r="V70" s="22"/>
      <c r="W70" s="23"/>
      <c r="X70" s="22"/>
      <c r="Y70" s="23"/>
      <c r="Z70" s="22"/>
      <c r="AA70" s="23"/>
      <c r="AB70" s="22"/>
      <c r="AC70" s="23"/>
      <c r="AE70" s="29" t="str">
        <f t="shared" si="5"/>
        <v/>
      </c>
      <c r="AG70" s="7" t="str">
        <f>+$A$13</f>
        <v/>
      </c>
      <c r="AH70" s="7" t="str">
        <f>IF(A70&lt;&gt;"",IF(AE70&lt;&gt;"",AE70,0)+IF(C84&lt;&gt;"",C84,0),"")</f>
        <v/>
      </c>
      <c r="AI70" s="106" t="str">
        <f>IF(AH70="","",IF(AH70&gt;0,ROUND(AH70/LARGE(AH69:AH83,1),3),0))</f>
        <v/>
      </c>
    </row>
    <row r="71" spans="1:35" ht="13.5" x14ac:dyDescent="0.25">
      <c r="A71" s="59" t="str">
        <f>+$A$14</f>
        <v/>
      </c>
      <c r="B71" s="24"/>
      <c r="C71" s="24"/>
      <c r="D71" s="24"/>
      <c r="E71" s="24"/>
      <c r="F71" s="22"/>
      <c r="G71" s="23"/>
      <c r="H71" s="22"/>
      <c r="I71" s="23"/>
      <c r="J71" s="22"/>
      <c r="K71" s="23"/>
      <c r="L71" s="22"/>
      <c r="M71" s="23"/>
      <c r="N71" s="22"/>
      <c r="O71" s="23"/>
      <c r="P71" s="22"/>
      <c r="Q71" s="23"/>
      <c r="R71" s="22"/>
      <c r="S71" s="23"/>
      <c r="T71" s="22"/>
      <c r="U71" s="23"/>
      <c r="V71" s="22"/>
      <c r="W71" s="23"/>
      <c r="X71" s="22"/>
      <c r="Y71" s="23"/>
      <c r="Z71" s="22"/>
      <c r="AA71" s="23"/>
      <c r="AB71" s="22"/>
      <c r="AC71" s="23"/>
      <c r="AE71" s="29" t="str">
        <f t="shared" si="5"/>
        <v/>
      </c>
      <c r="AG71" s="7" t="str">
        <f>+$A$14</f>
        <v/>
      </c>
      <c r="AH71" s="7" t="str">
        <f>IF(A71&lt;&gt;"",IF(AE71&lt;&gt;"",AE71,0)+IF(E84&lt;&gt;"",E84,0),"")</f>
        <v/>
      </c>
      <c r="AI71" s="106" t="str">
        <f>IF(AH71="","",IF(AH71&gt;0,ROUND(AH71/LARGE(AH69:AH83,1),3),0))</f>
        <v/>
      </c>
    </row>
    <row r="72" spans="1:35" ht="13.5" x14ac:dyDescent="0.25">
      <c r="A72" s="59" t="str">
        <f>+$A$15</f>
        <v/>
      </c>
      <c r="B72" s="24"/>
      <c r="C72" s="24"/>
      <c r="D72" s="24"/>
      <c r="E72" s="24"/>
      <c r="F72" s="24"/>
      <c r="G72" s="24"/>
      <c r="H72" s="22"/>
      <c r="I72" s="23"/>
      <c r="J72" s="22"/>
      <c r="K72" s="23"/>
      <c r="L72" s="22"/>
      <c r="M72" s="23"/>
      <c r="N72" s="22"/>
      <c r="O72" s="23"/>
      <c r="P72" s="22"/>
      <c r="Q72" s="23"/>
      <c r="R72" s="22"/>
      <c r="S72" s="23"/>
      <c r="T72" s="22"/>
      <c r="U72" s="23"/>
      <c r="V72" s="22"/>
      <c r="W72" s="23"/>
      <c r="X72" s="22"/>
      <c r="Y72" s="23"/>
      <c r="Z72" s="22"/>
      <c r="AA72" s="23"/>
      <c r="AB72" s="22"/>
      <c r="AC72" s="23"/>
      <c r="AE72" s="29" t="str">
        <f t="shared" si="5"/>
        <v/>
      </c>
      <c r="AG72" s="7" t="str">
        <f>+$A$15</f>
        <v/>
      </c>
      <c r="AH72" s="7" t="str">
        <f>IF(A72&lt;&gt;"",IF(AE72&lt;&gt;"",AE72,0)+IF(G84&lt;&gt;"",G84,0),"")</f>
        <v/>
      </c>
      <c r="AI72" s="106" t="str">
        <f>IF(AH72="","",IF(AH72&gt;0,ROUND(AH72/LARGE(AH69:AH83,1),3),0))</f>
        <v/>
      </c>
    </row>
    <row r="73" spans="1:35" ht="13.5" x14ac:dyDescent="0.25">
      <c r="A73" s="59" t="str">
        <f>+$A$16</f>
        <v/>
      </c>
      <c r="B73" s="24"/>
      <c r="C73" s="24"/>
      <c r="D73" s="24"/>
      <c r="E73" s="24"/>
      <c r="F73" s="24"/>
      <c r="G73" s="24"/>
      <c r="H73" s="24"/>
      <c r="I73" s="24"/>
      <c r="J73" s="22"/>
      <c r="K73" s="23"/>
      <c r="L73" s="22"/>
      <c r="M73" s="23"/>
      <c r="N73" s="22"/>
      <c r="O73" s="23"/>
      <c r="P73" s="22"/>
      <c r="Q73" s="23"/>
      <c r="R73" s="22"/>
      <c r="S73" s="23"/>
      <c r="T73" s="22"/>
      <c r="U73" s="23"/>
      <c r="V73" s="22"/>
      <c r="W73" s="23"/>
      <c r="X73" s="22"/>
      <c r="Y73" s="23"/>
      <c r="Z73" s="22"/>
      <c r="AA73" s="23"/>
      <c r="AB73" s="22"/>
      <c r="AC73" s="23"/>
      <c r="AE73" s="29" t="str">
        <f t="shared" si="5"/>
        <v/>
      </c>
      <c r="AG73" s="7" t="str">
        <f>+$A$16</f>
        <v/>
      </c>
      <c r="AH73" s="7" t="str">
        <f>IF(A73&lt;&gt;"",IF(AE73&lt;&gt;"",AE73,0)+IF(I84&lt;&gt;"",I84,0),"")</f>
        <v/>
      </c>
      <c r="AI73" s="106" t="str">
        <f>IF(AH73="","",IF(AH73&gt;0,ROUND(AH73/LARGE(AH69:AH83,1),3),0))</f>
        <v/>
      </c>
    </row>
    <row r="74" spans="1:35" ht="13.5" x14ac:dyDescent="0.25">
      <c r="A74" s="59" t="str">
        <f>+$A$17</f>
        <v/>
      </c>
      <c r="B74" s="24"/>
      <c r="C74" s="24"/>
      <c r="D74" s="24"/>
      <c r="E74" s="24"/>
      <c r="F74" s="24"/>
      <c r="G74" s="24"/>
      <c r="H74" s="24"/>
      <c r="I74" s="24"/>
      <c r="J74" s="24"/>
      <c r="K74" s="24"/>
      <c r="L74" s="22"/>
      <c r="M74" s="23"/>
      <c r="N74" s="22"/>
      <c r="O74" s="23"/>
      <c r="P74" s="22"/>
      <c r="Q74" s="23"/>
      <c r="R74" s="22"/>
      <c r="S74" s="23"/>
      <c r="T74" s="22"/>
      <c r="U74" s="23"/>
      <c r="V74" s="22"/>
      <c r="W74" s="23"/>
      <c r="X74" s="22"/>
      <c r="Y74" s="23"/>
      <c r="Z74" s="22"/>
      <c r="AA74" s="23"/>
      <c r="AB74" s="22"/>
      <c r="AC74" s="23"/>
      <c r="AE74" s="29" t="str">
        <f t="shared" si="5"/>
        <v/>
      </c>
      <c r="AG74" s="7" t="str">
        <f>+$A$17</f>
        <v/>
      </c>
      <c r="AH74" s="7" t="str">
        <f>IF(A74&lt;&gt;"",IF(AE74&lt;&gt;"",AE74,0)+IF(K84&lt;&gt;"",K84,0),"")</f>
        <v/>
      </c>
      <c r="AI74" s="106" t="str">
        <f>IF(AH74="","",IF(AH74&gt;0,ROUND(AH74/LARGE(AH69:AH83,1),3),0))</f>
        <v/>
      </c>
    </row>
    <row r="75" spans="1:35" ht="13.5" x14ac:dyDescent="0.25">
      <c r="A75" s="59" t="str">
        <f>+$A$18</f>
        <v/>
      </c>
      <c r="B75" s="24"/>
      <c r="C75" s="24"/>
      <c r="D75" s="24"/>
      <c r="E75" s="24"/>
      <c r="F75" s="24"/>
      <c r="G75" s="24"/>
      <c r="H75" s="24"/>
      <c r="I75" s="24"/>
      <c r="J75" s="24"/>
      <c r="K75" s="24"/>
      <c r="L75" s="24"/>
      <c r="M75" s="24"/>
      <c r="N75" s="22"/>
      <c r="O75" s="23"/>
      <c r="P75" s="22"/>
      <c r="Q75" s="23"/>
      <c r="R75" s="22"/>
      <c r="S75" s="23"/>
      <c r="T75" s="22"/>
      <c r="U75" s="23"/>
      <c r="V75" s="22"/>
      <c r="W75" s="23"/>
      <c r="X75" s="22"/>
      <c r="Y75" s="23"/>
      <c r="Z75" s="22"/>
      <c r="AA75" s="23"/>
      <c r="AB75" s="22"/>
      <c r="AC75" s="23"/>
      <c r="AE75" s="29" t="str">
        <f t="shared" si="5"/>
        <v/>
      </c>
      <c r="AG75" s="7" t="str">
        <f>+$A$18</f>
        <v/>
      </c>
      <c r="AH75" s="7" t="str">
        <f>IF(A75&lt;&gt;"",IF(AE75&lt;&gt;"",AE75,0)+IF(M84&lt;&gt;"",M84,0),"")</f>
        <v/>
      </c>
      <c r="AI75" s="106" t="str">
        <f>IF(AH75="","",IF(AH75&gt;0,ROUND(AH75/LARGE(AH69:AH83,1),3),0))</f>
        <v/>
      </c>
    </row>
    <row r="76" spans="1:35" ht="13.5" x14ac:dyDescent="0.25">
      <c r="A76" s="59" t="str">
        <f>+$A$19</f>
        <v/>
      </c>
      <c r="B76" s="24"/>
      <c r="C76" s="24"/>
      <c r="D76" s="24"/>
      <c r="E76" s="24"/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2"/>
      <c r="Q76" s="23"/>
      <c r="R76" s="22"/>
      <c r="S76" s="23"/>
      <c r="T76" s="22"/>
      <c r="U76" s="23"/>
      <c r="V76" s="22"/>
      <c r="W76" s="23"/>
      <c r="X76" s="22"/>
      <c r="Y76" s="23"/>
      <c r="Z76" s="22"/>
      <c r="AA76" s="23"/>
      <c r="AB76" s="22"/>
      <c r="AC76" s="23"/>
      <c r="AE76" s="29" t="str">
        <f t="shared" si="5"/>
        <v/>
      </c>
      <c r="AG76" s="7" t="str">
        <f>+$A$19</f>
        <v/>
      </c>
      <c r="AH76" s="7" t="str">
        <f>IF(A76&lt;&gt;"",IF(AE76&lt;&gt;"",AE76,0)+IF(O84&lt;&gt;"",O84,0),"")</f>
        <v/>
      </c>
      <c r="AI76" s="106" t="str">
        <f>IF(AH76="","",IF(AH76&gt;0,ROUND(AH76/LARGE(AH69:AH83,1),3),0))</f>
        <v/>
      </c>
    </row>
    <row r="77" spans="1:35" ht="13.5" x14ac:dyDescent="0.25">
      <c r="A77" s="59" t="str">
        <f>+$A$20</f>
        <v/>
      </c>
      <c r="B77" s="24"/>
      <c r="C77" s="24"/>
      <c r="D77" s="24"/>
      <c r="E77" s="24"/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2"/>
      <c r="S77" s="23"/>
      <c r="T77" s="22"/>
      <c r="U77" s="23"/>
      <c r="V77" s="22"/>
      <c r="W77" s="23"/>
      <c r="X77" s="22"/>
      <c r="Y77" s="23"/>
      <c r="Z77" s="22"/>
      <c r="AA77" s="23"/>
      <c r="AB77" s="22"/>
      <c r="AC77" s="23"/>
      <c r="AE77" s="29" t="str">
        <f t="shared" si="5"/>
        <v/>
      </c>
      <c r="AG77" s="7" t="str">
        <f>+$A$20</f>
        <v/>
      </c>
      <c r="AH77" s="7" t="str">
        <f>IF(A77&lt;&gt;"",IF(AE77&lt;&gt;"",AE77,0)+IF(Q84&lt;&gt;"",Q84,0),"")</f>
        <v/>
      </c>
      <c r="AI77" s="106" t="str">
        <f>IF(AH77="","",IF(AH77&gt;0,ROUND(AH77/LARGE(AH69:AH83,1),3),0))</f>
        <v/>
      </c>
    </row>
    <row r="78" spans="1:35" ht="13.5" x14ac:dyDescent="0.25">
      <c r="A78" s="59" t="str">
        <f>+$A$21</f>
        <v/>
      </c>
      <c r="B78" s="24"/>
      <c r="C78" s="24"/>
      <c r="D78" s="24"/>
      <c r="E78" s="24"/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2"/>
      <c r="U78" s="23"/>
      <c r="V78" s="22"/>
      <c r="W78" s="23"/>
      <c r="X78" s="22"/>
      <c r="Y78" s="23"/>
      <c r="Z78" s="22"/>
      <c r="AA78" s="23"/>
      <c r="AB78" s="22"/>
      <c r="AC78" s="23"/>
      <c r="AE78" s="29" t="str">
        <f t="shared" si="5"/>
        <v/>
      </c>
      <c r="AG78" s="7" t="str">
        <f>+$A$21</f>
        <v/>
      </c>
      <c r="AH78" s="7" t="str">
        <f>IF(A78&lt;&gt;"",IF(AE78&lt;&gt;"",AE78,0)+IF(S84&lt;&gt;"",S84,0),"")</f>
        <v/>
      </c>
      <c r="AI78" s="106" t="str">
        <f>IF(AH78="","",IF(AH78&gt;0,ROUND(AH78/LARGE(AH69:AH83,1),3),0))</f>
        <v/>
      </c>
    </row>
    <row r="79" spans="1:35" ht="13.5" x14ac:dyDescent="0.25">
      <c r="A79" s="59" t="str">
        <f>+$A$22</f>
        <v/>
      </c>
      <c r="B79" s="24"/>
      <c r="C79" s="24"/>
      <c r="D79" s="24"/>
      <c r="E79" s="24"/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2"/>
      <c r="W79" s="23"/>
      <c r="X79" s="22"/>
      <c r="Y79" s="23"/>
      <c r="Z79" s="22"/>
      <c r="AA79" s="23"/>
      <c r="AB79" s="22"/>
      <c r="AC79" s="23"/>
      <c r="AE79" s="29" t="str">
        <f t="shared" si="5"/>
        <v/>
      </c>
      <c r="AG79" s="7" t="str">
        <f>+$A$22</f>
        <v/>
      </c>
      <c r="AH79" s="7" t="str">
        <f>IF(A79&lt;&gt;"",IF(AE79&lt;&gt;"",AE79,0)+IF(U84&lt;&gt;"",U84,0),"")</f>
        <v/>
      </c>
      <c r="AI79" s="106" t="str">
        <f>IF(AH79="","",IF(AH79&gt;0,ROUND(AH79/LARGE(AH69:AH83,1),3),0))</f>
        <v/>
      </c>
    </row>
    <row r="80" spans="1:35" ht="13.5" x14ac:dyDescent="0.25">
      <c r="A80" s="59" t="str">
        <f>+$A$23</f>
        <v/>
      </c>
      <c r="B80" s="24"/>
      <c r="C80" s="24"/>
      <c r="D80" s="24"/>
      <c r="E80" s="24"/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2"/>
      <c r="Y80" s="23"/>
      <c r="Z80" s="22"/>
      <c r="AA80" s="23"/>
      <c r="AB80" s="22"/>
      <c r="AC80" s="23"/>
      <c r="AE80" s="29" t="str">
        <f t="shared" si="5"/>
        <v/>
      </c>
      <c r="AG80" s="7" t="str">
        <f>+$A$23</f>
        <v/>
      </c>
      <c r="AH80" s="7" t="str">
        <f>IF(A80&lt;&gt;"",IF(AE80&lt;&gt;"",AE80,0)+IF(W84&lt;&gt;"",W84,0),"")</f>
        <v/>
      </c>
      <c r="AI80" s="106" t="str">
        <f>IF(AH80="","",IF(AH80&gt;0,ROUND(AH80/LARGE(AH69:AH83,1),3),0))</f>
        <v/>
      </c>
    </row>
    <row r="81" spans="1:35" ht="13.5" x14ac:dyDescent="0.25">
      <c r="A81" s="59" t="str">
        <f>+$A$24</f>
        <v/>
      </c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2"/>
      <c r="AA81" s="23"/>
      <c r="AB81" s="22"/>
      <c r="AC81" s="23"/>
      <c r="AE81" s="29" t="str">
        <f t="shared" si="5"/>
        <v/>
      </c>
      <c r="AG81" s="7" t="str">
        <f>+$A$24</f>
        <v/>
      </c>
      <c r="AH81" s="7" t="str">
        <f>IF(A81&lt;&gt;"",IF(AE81&lt;&gt;"",AE81,0)+IF(Y84&lt;&gt;"",Y84,0),"")</f>
        <v/>
      </c>
      <c r="AI81" s="106" t="str">
        <f>IF(AH81="","",IF(AH81&gt;0,ROUND(AH81/LARGE(AH69:AH83,1),3),0))</f>
        <v/>
      </c>
    </row>
    <row r="82" spans="1:35" ht="13.5" x14ac:dyDescent="0.25">
      <c r="A82" s="59" t="str">
        <f>+$A$25</f>
        <v/>
      </c>
      <c r="B82" s="24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2"/>
      <c r="AC82" s="23"/>
      <c r="AE82" s="29" t="str">
        <f t="shared" si="5"/>
        <v/>
      </c>
      <c r="AG82" s="7" t="str">
        <f>+$A$25</f>
        <v/>
      </c>
      <c r="AH82" s="7" t="str">
        <f>IF(A82&lt;&gt;"",IF(AE82&lt;&gt;"",AE82,0)+IF(AA84&lt;&gt;"",AA84,0),"")</f>
        <v/>
      </c>
      <c r="AI82" s="106" t="str">
        <f>IF(AH82="","",IF(AH82&gt;0,ROUND(AH82/LARGE(AH69:AH83,1),3),0))</f>
        <v/>
      </c>
    </row>
    <row r="83" spans="1:35" x14ac:dyDescent="0.2">
      <c r="A83" s="59" t="str">
        <f>+$A$26</f>
        <v/>
      </c>
      <c r="C83" s="3"/>
      <c r="AE83" s="26"/>
      <c r="AG83" s="40" t="str">
        <f>+$A$26</f>
        <v/>
      </c>
      <c r="AH83" s="40" t="str">
        <f>IF(A83&lt;&gt;"",IF(AE83&lt;&gt;"",AE83,0)+IF(AC84&lt;&gt;"",AC84,0),"")</f>
        <v/>
      </c>
      <c r="AI83" s="107" t="str">
        <f>IF(AH83="","",IF(AH83&gt;0,ROUND(AH83/LARGE(AH69:AH83,1),3),0))</f>
        <v/>
      </c>
    </row>
    <row r="84" spans="1:35" s="26" customFormat="1" x14ac:dyDescent="0.2">
      <c r="C84" s="27" t="str">
        <f>IF(C68="","",SUM(C69:C82))</f>
        <v/>
      </c>
      <c r="E84" s="27" t="str">
        <f>IF(E68="","",SUM(E69:E82))</f>
        <v/>
      </c>
      <c r="G84" s="27" t="str">
        <f>IF(G68="","",SUM(G69:G82))</f>
        <v/>
      </c>
      <c r="I84" s="27" t="str">
        <f>IF(I68="","",SUM(I69:I82))</f>
        <v/>
      </c>
      <c r="K84" s="27" t="str">
        <f>IF(K68="","",SUM(K69:K82))</f>
        <v/>
      </c>
      <c r="M84" s="27" t="str">
        <f>IF(M68="","",SUM(M69:M82))</f>
        <v/>
      </c>
      <c r="O84" s="27" t="str">
        <f>IF(O68="","",SUM(O69:O82))</f>
        <v/>
      </c>
      <c r="Q84" s="27" t="str">
        <f>IF(Q68="","",SUM(Q69:Q82))</f>
        <v/>
      </c>
      <c r="S84" s="27" t="str">
        <f>IF(S68="","",SUM(S69:S82))</f>
        <v/>
      </c>
      <c r="U84" s="27" t="str">
        <f>IF(U68="","",SUM(U69:U82))</f>
        <v/>
      </c>
      <c r="W84" s="27" t="str">
        <f>IF(W68="","",SUM(W69:W82))</f>
        <v/>
      </c>
      <c r="X84" s="27"/>
      <c r="Y84" s="27" t="str">
        <f>IF(Y68="","",SUM(Y69:Y82))</f>
        <v/>
      </c>
      <c r="AA84" s="27" t="str">
        <f>IF(AA68="","",SUM(AA69:AA82))</f>
        <v/>
      </c>
      <c r="AC84" s="27" t="str">
        <f>IF(AC68="","",SUM(AC69:AC82))</f>
        <v/>
      </c>
      <c r="AG84" s="41"/>
      <c r="AH84" s="93"/>
      <c r="AI84" s="41"/>
    </row>
    <row r="85" spans="1:35" ht="24" customHeight="1" x14ac:dyDescent="0.2">
      <c r="AC85" s="8" t="str">
        <f>"Firma ("&amp;Anagrafica!B91&amp;")"</f>
        <v>Firma (Commissario 3)</v>
      </c>
      <c r="AE85" s="88"/>
      <c r="AF85" s="88"/>
      <c r="AG85" s="89"/>
      <c r="AH85" s="88"/>
      <c r="AI85" s="88"/>
    </row>
    <row r="86" spans="1:35" ht="18.75" x14ac:dyDescent="0.3">
      <c r="A86" s="19" t="str">
        <f>IF(Anagrafica!A92&lt;&gt;"",Anagrafica!A92&amp;" - "&amp;Anagrafica!B92,"")</f>
        <v/>
      </c>
      <c r="B86" s="20"/>
      <c r="D86" s="1"/>
      <c r="AE86" s="90"/>
      <c r="AF86" s="90"/>
      <c r="AG86" s="91"/>
      <c r="AH86" s="90"/>
      <c r="AI86" s="90"/>
    </row>
    <row r="87" spans="1:35" s="5" customFormat="1" ht="13.5" customHeight="1" x14ac:dyDescent="0.2">
      <c r="A87" s="4" t="s">
        <v>10</v>
      </c>
      <c r="C87" s="60" t="str">
        <f>$A$13</f>
        <v/>
      </c>
      <c r="E87" s="60" t="str">
        <f>+$A$14</f>
        <v/>
      </c>
      <c r="G87" s="60" t="str">
        <f>+$A$15</f>
        <v/>
      </c>
      <c r="I87" s="60" t="str">
        <f>+$A$16</f>
        <v/>
      </c>
      <c r="K87" s="60" t="str">
        <f>+$A$17</f>
        <v/>
      </c>
      <c r="M87" s="60" t="str">
        <f>+$A$18</f>
        <v/>
      </c>
      <c r="O87" s="60" t="str">
        <f>+$A$19</f>
        <v/>
      </c>
      <c r="Q87" s="60" t="str">
        <f>+$A$20</f>
        <v/>
      </c>
      <c r="S87" s="60" t="str">
        <f>+$A$21</f>
        <v/>
      </c>
      <c r="U87" s="60" t="str">
        <f>+$A$22</f>
        <v/>
      </c>
      <c r="W87" s="60" t="str">
        <f>+$A$23</f>
        <v/>
      </c>
      <c r="Y87" s="60" t="str">
        <f>+$A$24</f>
        <v/>
      </c>
      <c r="AA87" s="60" t="str">
        <f>+$A$25</f>
        <v/>
      </c>
      <c r="AC87" s="60" t="str">
        <f>+$A$26</f>
        <v/>
      </c>
      <c r="AE87" s="26"/>
      <c r="AG87" s="4" t="s">
        <v>10</v>
      </c>
      <c r="AH87" s="5" t="s">
        <v>1</v>
      </c>
      <c r="AI87" s="5" t="s">
        <v>0</v>
      </c>
    </row>
    <row r="88" spans="1:35" ht="13.5" x14ac:dyDescent="0.25">
      <c r="A88" s="59" t="str">
        <f>+$A$12</f>
        <v/>
      </c>
      <c r="B88" s="22"/>
      <c r="C88" s="23"/>
      <c r="D88" s="22"/>
      <c r="E88" s="23"/>
      <c r="F88" s="22"/>
      <c r="G88" s="23"/>
      <c r="H88" s="22"/>
      <c r="I88" s="23"/>
      <c r="J88" s="22"/>
      <c r="K88" s="23"/>
      <c r="L88" s="22"/>
      <c r="M88" s="23"/>
      <c r="N88" s="22"/>
      <c r="O88" s="23"/>
      <c r="P88" s="22"/>
      <c r="Q88" s="23"/>
      <c r="R88" s="22"/>
      <c r="S88" s="23"/>
      <c r="T88" s="22"/>
      <c r="U88" s="23"/>
      <c r="V88" s="22"/>
      <c r="W88" s="23"/>
      <c r="X88" s="22"/>
      <c r="Y88" s="23"/>
      <c r="Z88" s="22"/>
      <c r="AA88" s="23"/>
      <c r="AB88" s="22"/>
      <c r="AC88" s="23"/>
      <c r="AE88" s="29" t="str">
        <f t="shared" ref="AE88:AE101" si="6">IF(OR(A88="",AND(A88&lt;&gt;"",A89="")),"",SUM(B88,D88,F88,H88,J88,L88,N88,P88,R88,T88,V88,X88,Z88,AB88))</f>
        <v/>
      </c>
      <c r="AG88" s="6" t="str">
        <f>+$A$12</f>
        <v/>
      </c>
      <c r="AH88" s="6" t="str">
        <f>IF(A88&lt;&gt;"",AE88,"")</f>
        <v/>
      </c>
      <c r="AI88" s="105" t="str">
        <f>IF(AH88="","",IF(AH88&gt;0,ROUND(AH88/LARGE(AH88:AH102,1),3),0))</f>
        <v/>
      </c>
    </row>
    <row r="89" spans="1:35" ht="13.5" x14ac:dyDescent="0.25">
      <c r="A89" s="59" t="str">
        <f>+$A$13</f>
        <v/>
      </c>
      <c r="B89" s="24"/>
      <c r="C89" s="24"/>
      <c r="D89" s="22"/>
      <c r="E89" s="23"/>
      <c r="F89" s="22"/>
      <c r="G89" s="23"/>
      <c r="H89" s="22"/>
      <c r="I89" s="23"/>
      <c r="J89" s="22"/>
      <c r="K89" s="23"/>
      <c r="L89" s="22"/>
      <c r="M89" s="23"/>
      <c r="N89" s="22"/>
      <c r="O89" s="23"/>
      <c r="P89" s="22"/>
      <c r="Q89" s="23"/>
      <c r="R89" s="22"/>
      <c r="S89" s="23"/>
      <c r="T89" s="22"/>
      <c r="U89" s="23"/>
      <c r="V89" s="22"/>
      <c r="W89" s="23"/>
      <c r="X89" s="22"/>
      <c r="Y89" s="23"/>
      <c r="Z89" s="22"/>
      <c r="AA89" s="23"/>
      <c r="AB89" s="22"/>
      <c r="AC89" s="23"/>
      <c r="AE89" s="29" t="str">
        <f t="shared" si="6"/>
        <v/>
      </c>
      <c r="AG89" s="7" t="str">
        <f>+$A$13</f>
        <v/>
      </c>
      <c r="AH89" s="7" t="str">
        <f>IF(A89&lt;&gt;"",IF(AE89&lt;&gt;"",AE89,0)+IF(C103&lt;&gt;"",C103,0),"")</f>
        <v/>
      </c>
      <c r="AI89" s="106" t="str">
        <f>IF(AH89="","",IF(AH89&gt;0,ROUND(AH89/LARGE(AH88:AH102,1),3),0))</f>
        <v/>
      </c>
    </row>
    <row r="90" spans="1:35" ht="13.5" x14ac:dyDescent="0.25">
      <c r="A90" s="59" t="str">
        <f>+$A$14</f>
        <v/>
      </c>
      <c r="B90" s="24"/>
      <c r="C90" s="24"/>
      <c r="D90" s="24"/>
      <c r="E90" s="24"/>
      <c r="F90" s="22"/>
      <c r="G90" s="23"/>
      <c r="H90" s="22"/>
      <c r="I90" s="23"/>
      <c r="J90" s="22"/>
      <c r="K90" s="23"/>
      <c r="L90" s="22"/>
      <c r="M90" s="23"/>
      <c r="N90" s="22"/>
      <c r="O90" s="23"/>
      <c r="P90" s="22"/>
      <c r="Q90" s="23"/>
      <c r="R90" s="22"/>
      <c r="S90" s="23"/>
      <c r="T90" s="22"/>
      <c r="U90" s="23"/>
      <c r="V90" s="22"/>
      <c r="W90" s="23"/>
      <c r="X90" s="22"/>
      <c r="Y90" s="23"/>
      <c r="Z90" s="22"/>
      <c r="AA90" s="23"/>
      <c r="AB90" s="22"/>
      <c r="AC90" s="23"/>
      <c r="AE90" s="29" t="str">
        <f t="shared" si="6"/>
        <v/>
      </c>
      <c r="AG90" s="7" t="str">
        <f>+$A$14</f>
        <v/>
      </c>
      <c r="AH90" s="7" t="str">
        <f>IF(A90&lt;&gt;"",IF(AE90&lt;&gt;"",AE90,0)+IF(E103&lt;&gt;"",E103,0),"")</f>
        <v/>
      </c>
      <c r="AI90" s="106" t="str">
        <f>IF(AH90="","",IF(AH90&gt;0,ROUND(AH90/LARGE(AH88:AH102,1),3),0))</f>
        <v/>
      </c>
    </row>
    <row r="91" spans="1:35" ht="13.5" x14ac:dyDescent="0.25">
      <c r="A91" s="59" t="str">
        <f>+$A$15</f>
        <v/>
      </c>
      <c r="B91" s="24"/>
      <c r="C91" s="24"/>
      <c r="D91" s="24"/>
      <c r="E91" s="24"/>
      <c r="F91" s="24"/>
      <c r="G91" s="24"/>
      <c r="H91" s="22"/>
      <c r="I91" s="23"/>
      <c r="J91" s="22"/>
      <c r="K91" s="23"/>
      <c r="L91" s="22"/>
      <c r="M91" s="23"/>
      <c r="N91" s="22"/>
      <c r="O91" s="23"/>
      <c r="P91" s="22"/>
      <c r="Q91" s="23"/>
      <c r="R91" s="22"/>
      <c r="S91" s="23"/>
      <c r="T91" s="22"/>
      <c r="U91" s="23"/>
      <c r="V91" s="22"/>
      <c r="W91" s="23"/>
      <c r="X91" s="22"/>
      <c r="Y91" s="23"/>
      <c r="Z91" s="22"/>
      <c r="AA91" s="23"/>
      <c r="AB91" s="22"/>
      <c r="AC91" s="23"/>
      <c r="AE91" s="29" t="str">
        <f t="shared" si="6"/>
        <v/>
      </c>
      <c r="AG91" s="7" t="str">
        <f>+$A$15</f>
        <v/>
      </c>
      <c r="AH91" s="7" t="str">
        <f>IF(A91&lt;&gt;"",IF(AE91&lt;&gt;"",AE91,0)+IF(G103&lt;&gt;"",G103,0),"")</f>
        <v/>
      </c>
      <c r="AI91" s="106" t="str">
        <f>IF(AH91="","",IF(AH91&gt;0,ROUND(AH91/LARGE(AH88:AH102,1),3),0))</f>
        <v/>
      </c>
    </row>
    <row r="92" spans="1:35" ht="13.5" x14ac:dyDescent="0.25">
      <c r="A92" s="59" t="str">
        <f>+$A$16</f>
        <v/>
      </c>
      <c r="B92" s="24"/>
      <c r="C92" s="24"/>
      <c r="D92" s="24"/>
      <c r="E92" s="24"/>
      <c r="F92" s="24"/>
      <c r="G92" s="24"/>
      <c r="H92" s="24"/>
      <c r="I92" s="24"/>
      <c r="J92" s="22"/>
      <c r="K92" s="23"/>
      <c r="L92" s="22"/>
      <c r="M92" s="23"/>
      <c r="N92" s="22"/>
      <c r="O92" s="23"/>
      <c r="P92" s="22"/>
      <c r="Q92" s="23"/>
      <c r="R92" s="22"/>
      <c r="S92" s="23"/>
      <c r="T92" s="22"/>
      <c r="U92" s="23"/>
      <c r="V92" s="22"/>
      <c r="W92" s="23"/>
      <c r="X92" s="22"/>
      <c r="Y92" s="23"/>
      <c r="Z92" s="22"/>
      <c r="AA92" s="23"/>
      <c r="AB92" s="22"/>
      <c r="AC92" s="23"/>
      <c r="AE92" s="29" t="str">
        <f t="shared" si="6"/>
        <v/>
      </c>
      <c r="AG92" s="7" t="str">
        <f>+$A$16</f>
        <v/>
      </c>
      <c r="AH92" s="7" t="str">
        <f>IF(A92&lt;&gt;"",IF(AE92&lt;&gt;"",AE92,0)+IF(I103&lt;&gt;"",I103,0),"")</f>
        <v/>
      </c>
      <c r="AI92" s="106" t="str">
        <f>IF(AH92="","",IF(AH92&gt;0,ROUND(AH92/LARGE(AH88:AH102,1),3),0))</f>
        <v/>
      </c>
    </row>
    <row r="93" spans="1:35" ht="13.5" x14ac:dyDescent="0.25">
      <c r="A93" s="59" t="str">
        <f>+$A$17</f>
        <v/>
      </c>
      <c r="B93" s="24"/>
      <c r="C93" s="24"/>
      <c r="D93" s="24"/>
      <c r="E93" s="24"/>
      <c r="F93" s="24"/>
      <c r="G93" s="24"/>
      <c r="H93" s="24"/>
      <c r="I93" s="24"/>
      <c r="J93" s="24"/>
      <c r="K93" s="24"/>
      <c r="L93" s="22"/>
      <c r="M93" s="23"/>
      <c r="N93" s="22"/>
      <c r="O93" s="23"/>
      <c r="P93" s="22"/>
      <c r="Q93" s="23"/>
      <c r="R93" s="22"/>
      <c r="S93" s="23"/>
      <c r="T93" s="22"/>
      <c r="U93" s="23"/>
      <c r="V93" s="22"/>
      <c r="W93" s="23"/>
      <c r="X93" s="22"/>
      <c r="Y93" s="23"/>
      <c r="Z93" s="22"/>
      <c r="AA93" s="23"/>
      <c r="AB93" s="22"/>
      <c r="AC93" s="23"/>
      <c r="AE93" s="29" t="str">
        <f t="shared" si="6"/>
        <v/>
      </c>
      <c r="AG93" s="7" t="str">
        <f>+$A$17</f>
        <v/>
      </c>
      <c r="AH93" s="7" t="str">
        <f>IF(A93&lt;&gt;"",IF(AE93&lt;&gt;"",AE93,0)+IF(K103&lt;&gt;"",K103,0),"")</f>
        <v/>
      </c>
      <c r="AI93" s="106" t="str">
        <f>IF(AH93="","",IF(AH93&gt;0,ROUND(AH93/LARGE(AH88:AH102,1),3),0))</f>
        <v/>
      </c>
    </row>
    <row r="94" spans="1:35" ht="13.5" x14ac:dyDescent="0.25">
      <c r="A94" s="59" t="str">
        <f>+$A$18</f>
        <v/>
      </c>
      <c r="B94" s="24"/>
      <c r="C94" s="24"/>
      <c r="D94" s="24"/>
      <c r="E94" s="24"/>
      <c r="F94" s="24"/>
      <c r="G94" s="24"/>
      <c r="H94" s="24"/>
      <c r="I94" s="24"/>
      <c r="J94" s="24"/>
      <c r="K94" s="24"/>
      <c r="L94" s="24"/>
      <c r="M94" s="24"/>
      <c r="N94" s="22"/>
      <c r="O94" s="23"/>
      <c r="P94" s="22"/>
      <c r="Q94" s="23"/>
      <c r="R94" s="22"/>
      <c r="S94" s="23"/>
      <c r="T94" s="22"/>
      <c r="U94" s="23"/>
      <c r="V94" s="22"/>
      <c r="W94" s="23"/>
      <c r="X94" s="22"/>
      <c r="Y94" s="23"/>
      <c r="Z94" s="22"/>
      <c r="AA94" s="23"/>
      <c r="AB94" s="22"/>
      <c r="AC94" s="23"/>
      <c r="AE94" s="29" t="str">
        <f t="shared" si="6"/>
        <v/>
      </c>
      <c r="AG94" s="7" t="str">
        <f>+$A$18</f>
        <v/>
      </c>
      <c r="AH94" s="7" t="str">
        <f>IF(A94&lt;&gt;"",IF(AE94&lt;&gt;"",AE94,0)+IF(M103&lt;&gt;"",M103,0),"")</f>
        <v/>
      </c>
      <c r="AI94" s="106" t="str">
        <f>IF(AH94="","",IF(AH94&gt;0,ROUND(AH94/LARGE(AH88:AH102,1),3),0))</f>
        <v/>
      </c>
    </row>
    <row r="95" spans="1:35" ht="13.5" x14ac:dyDescent="0.25">
      <c r="A95" s="59" t="str">
        <f>+$A$19</f>
        <v/>
      </c>
      <c r="B95" s="24"/>
      <c r="C95" s="24"/>
      <c r="D95" s="24"/>
      <c r="E95" s="24"/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2"/>
      <c r="Q95" s="23"/>
      <c r="R95" s="22"/>
      <c r="S95" s="23"/>
      <c r="T95" s="22"/>
      <c r="U95" s="23"/>
      <c r="V95" s="22"/>
      <c r="W95" s="23"/>
      <c r="X95" s="22"/>
      <c r="Y95" s="23"/>
      <c r="Z95" s="22"/>
      <c r="AA95" s="23"/>
      <c r="AB95" s="22"/>
      <c r="AC95" s="23"/>
      <c r="AE95" s="29" t="str">
        <f t="shared" si="6"/>
        <v/>
      </c>
      <c r="AG95" s="7" t="str">
        <f>+$A$19</f>
        <v/>
      </c>
      <c r="AH95" s="7" t="str">
        <f>IF(A95&lt;&gt;"",IF(AE95&lt;&gt;"",AE95,0)+IF(O103&lt;&gt;"",O103,0),"")</f>
        <v/>
      </c>
      <c r="AI95" s="106" t="str">
        <f>IF(AH95="","",IF(AH95&gt;0,ROUND(AH95/LARGE(AH88:AH102,1),3),0))</f>
        <v/>
      </c>
    </row>
    <row r="96" spans="1:35" ht="13.5" x14ac:dyDescent="0.25">
      <c r="A96" s="59" t="str">
        <f>+$A$20</f>
        <v/>
      </c>
      <c r="B96" s="24"/>
      <c r="C96" s="24"/>
      <c r="D96" s="24"/>
      <c r="E96" s="24"/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2"/>
      <c r="S96" s="23"/>
      <c r="T96" s="22"/>
      <c r="U96" s="23"/>
      <c r="V96" s="22"/>
      <c r="W96" s="23"/>
      <c r="X96" s="22"/>
      <c r="Y96" s="23"/>
      <c r="Z96" s="22"/>
      <c r="AA96" s="23"/>
      <c r="AB96" s="22"/>
      <c r="AC96" s="23"/>
      <c r="AE96" s="29" t="str">
        <f t="shared" si="6"/>
        <v/>
      </c>
      <c r="AG96" s="7" t="str">
        <f>+$A$20</f>
        <v/>
      </c>
      <c r="AH96" s="7" t="str">
        <f>IF(A96&lt;&gt;"",IF(AE96&lt;&gt;"",AE96,0)+IF(Q103&lt;&gt;"",Q103,0),"")</f>
        <v/>
      </c>
      <c r="AI96" s="106" t="str">
        <f>IF(AH96="","",IF(AH96&gt;0,ROUND(AH96/LARGE(AH88:AH102,1),3),0))</f>
        <v/>
      </c>
    </row>
    <row r="97" spans="1:35" ht="13.5" x14ac:dyDescent="0.25">
      <c r="A97" s="59" t="str">
        <f>+$A$21</f>
        <v/>
      </c>
      <c r="B97" s="24"/>
      <c r="C97" s="24"/>
      <c r="D97" s="24"/>
      <c r="E97" s="24"/>
      <c r="F97" s="24"/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2"/>
      <c r="U97" s="23"/>
      <c r="V97" s="22"/>
      <c r="W97" s="23"/>
      <c r="X97" s="22"/>
      <c r="Y97" s="23"/>
      <c r="Z97" s="22"/>
      <c r="AA97" s="23"/>
      <c r="AB97" s="22"/>
      <c r="AC97" s="23"/>
      <c r="AE97" s="29" t="str">
        <f t="shared" si="6"/>
        <v/>
      </c>
      <c r="AG97" s="7" t="str">
        <f>+$A$21</f>
        <v/>
      </c>
      <c r="AH97" s="7" t="str">
        <f>IF(A97&lt;&gt;"",IF(AE97&lt;&gt;"",AE97,0)+IF(S103&lt;&gt;"",S103,0),"")</f>
        <v/>
      </c>
      <c r="AI97" s="106" t="str">
        <f>IF(AH97="","",IF(AH97&gt;0,ROUND(AH97/LARGE(AH88:AH102,1),3),0))</f>
        <v/>
      </c>
    </row>
    <row r="98" spans="1:35" ht="13.5" x14ac:dyDescent="0.25">
      <c r="A98" s="59" t="str">
        <f>+$A$22</f>
        <v/>
      </c>
      <c r="B98" s="24"/>
      <c r="C98" s="24"/>
      <c r="D98" s="24"/>
      <c r="E98" s="24"/>
      <c r="F98" s="24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2"/>
      <c r="W98" s="23"/>
      <c r="X98" s="22"/>
      <c r="Y98" s="23"/>
      <c r="Z98" s="22"/>
      <c r="AA98" s="23"/>
      <c r="AB98" s="22"/>
      <c r="AC98" s="23"/>
      <c r="AE98" s="29" t="str">
        <f t="shared" si="6"/>
        <v/>
      </c>
      <c r="AG98" s="7" t="str">
        <f>+$A$22</f>
        <v/>
      </c>
      <c r="AH98" s="7" t="str">
        <f>IF(A98&lt;&gt;"",IF(AE98&lt;&gt;"",AE98,0)+IF(U103&lt;&gt;"",U103,0),"")</f>
        <v/>
      </c>
      <c r="AI98" s="106" t="str">
        <f>IF(AH98="","",IF(AH98&gt;0,ROUND(AH98/LARGE(AH88:AH102,1),3),0))</f>
        <v/>
      </c>
    </row>
    <row r="99" spans="1:35" ht="13.5" x14ac:dyDescent="0.25">
      <c r="A99" s="59" t="str">
        <f>+$A$23</f>
        <v/>
      </c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2"/>
      <c r="Y99" s="23"/>
      <c r="Z99" s="22"/>
      <c r="AA99" s="23"/>
      <c r="AB99" s="22"/>
      <c r="AC99" s="23"/>
      <c r="AE99" s="29" t="str">
        <f t="shared" si="6"/>
        <v/>
      </c>
      <c r="AG99" s="7" t="str">
        <f>+$A$23</f>
        <v/>
      </c>
      <c r="AH99" s="7" t="str">
        <f>IF(A99&lt;&gt;"",IF(AE99&lt;&gt;"",AE99,0)+IF(W103&lt;&gt;"",W103,0),"")</f>
        <v/>
      </c>
      <c r="AI99" s="106" t="str">
        <f>IF(AH99="","",IF(AH99&gt;0,ROUND(AH99/LARGE(AH88:AH102,1),3),0))</f>
        <v/>
      </c>
    </row>
    <row r="100" spans="1:35" ht="13.5" x14ac:dyDescent="0.25">
      <c r="A100" s="59" t="str">
        <f>+$A$24</f>
        <v/>
      </c>
      <c r="B100" s="24"/>
      <c r="C100" s="24"/>
      <c r="D100" s="24"/>
      <c r="E100" s="24"/>
      <c r="F100" s="24"/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2"/>
      <c r="AA100" s="23"/>
      <c r="AB100" s="22"/>
      <c r="AC100" s="23"/>
      <c r="AE100" s="29" t="str">
        <f t="shared" si="6"/>
        <v/>
      </c>
      <c r="AG100" s="7" t="str">
        <f>+$A$24</f>
        <v/>
      </c>
      <c r="AH100" s="7" t="str">
        <f>IF(A100&lt;&gt;"",IF(AE100&lt;&gt;"",AE100,0)+IF(Y103&lt;&gt;"",Y103,0),"")</f>
        <v/>
      </c>
      <c r="AI100" s="106" t="str">
        <f>IF(AH100="","",IF(AH100&gt;0,ROUND(AH100/LARGE(AH88:AH102,1),3),0))</f>
        <v/>
      </c>
    </row>
    <row r="101" spans="1:35" ht="13.5" x14ac:dyDescent="0.25">
      <c r="A101" s="59" t="str">
        <f>+$A$25</f>
        <v/>
      </c>
      <c r="B101" s="24"/>
      <c r="C101" s="24"/>
      <c r="D101" s="24"/>
      <c r="E101" s="24"/>
      <c r="F101" s="24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2"/>
      <c r="AC101" s="23"/>
      <c r="AE101" s="29" t="str">
        <f t="shared" si="6"/>
        <v/>
      </c>
      <c r="AG101" s="7" t="str">
        <f>+$A$25</f>
        <v/>
      </c>
      <c r="AH101" s="7" t="str">
        <f>IF(A101&lt;&gt;"",IF(AE101&lt;&gt;"",AE101,0)+IF(AA103&lt;&gt;"",AA103,0),"")</f>
        <v/>
      </c>
      <c r="AI101" s="106" t="str">
        <f>IF(AH101="","",IF(AH101&gt;0,ROUND(AH101/LARGE(AH88:AH102,1),3),0))</f>
        <v/>
      </c>
    </row>
    <row r="102" spans="1:35" x14ac:dyDescent="0.2">
      <c r="A102" s="59" t="str">
        <f>+$A$26</f>
        <v/>
      </c>
      <c r="C102" s="3"/>
      <c r="AE102" s="26"/>
      <c r="AG102" s="40" t="str">
        <f>+$A$26</f>
        <v/>
      </c>
      <c r="AH102" s="40" t="str">
        <f>IF(A102&lt;&gt;"",IF(AE102&lt;&gt;"",AE102,0)+IF(AC103&lt;&gt;"",AC103,0),"")</f>
        <v/>
      </c>
      <c r="AI102" s="107" t="str">
        <f>IF(AH102="","",IF(AH102&gt;0,ROUND(AH102/LARGE(AH88:AH102,1),3),0))</f>
        <v/>
      </c>
    </row>
    <row r="103" spans="1:35" s="26" customFormat="1" x14ac:dyDescent="0.2">
      <c r="C103" s="27" t="str">
        <f>IF(C87="","",SUM(C88:C101))</f>
        <v/>
      </c>
      <c r="E103" s="27" t="str">
        <f>IF(E87="","",SUM(E88:E101))</f>
        <v/>
      </c>
      <c r="G103" s="27" t="str">
        <f>IF(G87="","",SUM(G88:G101))</f>
        <v/>
      </c>
      <c r="I103" s="27" t="str">
        <f>IF(I87="","",SUM(I88:I101))</f>
        <v/>
      </c>
      <c r="K103" s="27" t="str">
        <f>IF(K87="","",SUM(K88:K101))</f>
        <v/>
      </c>
      <c r="M103" s="27" t="str">
        <f>IF(M87="","",SUM(M88:M101))</f>
        <v/>
      </c>
      <c r="O103" s="27" t="str">
        <f>IF(O87="","",SUM(O88:O101))</f>
        <v/>
      </c>
      <c r="Q103" s="27" t="str">
        <f>IF(Q87="","",SUM(Q88:Q101))</f>
        <v/>
      </c>
      <c r="S103" s="27" t="str">
        <f>IF(S87="","",SUM(S88:S101))</f>
        <v/>
      </c>
      <c r="U103" s="27" t="str">
        <f>IF(U87="","",SUM(U88:U101))</f>
        <v/>
      </c>
      <c r="W103" s="27" t="str">
        <f>IF(W87="","",SUM(W88:W101))</f>
        <v/>
      </c>
      <c r="X103" s="27"/>
      <c r="Y103" s="27" t="str">
        <f>IF(Y87="","",SUM(Y88:Y101))</f>
        <v/>
      </c>
      <c r="AA103" s="27" t="str">
        <f>IF(AA87="","",SUM(AA88:AA101))</f>
        <v/>
      </c>
      <c r="AC103" s="27" t="str">
        <f>IF(AC87="","",SUM(AC88:AC101))</f>
        <v/>
      </c>
      <c r="AG103" s="41"/>
      <c r="AH103" s="93"/>
      <c r="AI103" s="41"/>
    </row>
    <row r="104" spans="1:35" ht="24" customHeight="1" x14ac:dyDescent="0.2">
      <c r="AC104" s="8" t="str">
        <f>"Firma ("&amp;Anagrafica!B92&amp;")"</f>
        <v>Firma ()</v>
      </c>
      <c r="AE104" s="88"/>
      <c r="AF104" s="88"/>
      <c r="AG104" s="89"/>
      <c r="AH104" s="88"/>
      <c r="AI104" s="88"/>
    </row>
    <row r="105" spans="1:35" ht="18.75" x14ac:dyDescent="0.3">
      <c r="A105" s="19" t="str">
        <f>IF(Anagrafica!A93&lt;&gt;"",Anagrafica!A93&amp;" - "&amp;Anagrafica!B93,"")</f>
        <v/>
      </c>
      <c r="B105" s="20"/>
      <c r="D105" s="1"/>
    </row>
    <row r="106" spans="1:35" s="5" customFormat="1" ht="13.5" customHeight="1" x14ac:dyDescent="0.2">
      <c r="A106" s="4" t="s">
        <v>10</v>
      </c>
      <c r="C106" s="60" t="str">
        <f>$A$13</f>
        <v/>
      </c>
      <c r="E106" s="60" t="str">
        <f>+$A$14</f>
        <v/>
      </c>
      <c r="G106" s="60" t="str">
        <f>+$A$15</f>
        <v/>
      </c>
      <c r="I106" s="60" t="str">
        <f>+$A$16</f>
        <v/>
      </c>
      <c r="K106" s="60" t="str">
        <f>+$A$17</f>
        <v/>
      </c>
      <c r="M106" s="60" t="str">
        <f>+$A$18</f>
        <v/>
      </c>
      <c r="O106" s="60" t="str">
        <f>+$A$19</f>
        <v/>
      </c>
      <c r="Q106" s="60" t="str">
        <f>+$A$20</f>
        <v/>
      </c>
      <c r="S106" s="60" t="str">
        <f>+$A$21</f>
        <v/>
      </c>
      <c r="U106" s="60" t="str">
        <f>+$A$22</f>
        <v/>
      </c>
      <c r="W106" s="60" t="str">
        <f>+$A$23</f>
        <v/>
      </c>
      <c r="Y106" s="60" t="str">
        <f>+$A$24</f>
        <v/>
      </c>
      <c r="AA106" s="60" t="str">
        <f>+$A$25</f>
        <v/>
      </c>
      <c r="AC106" s="60" t="str">
        <f>+$A$26</f>
        <v/>
      </c>
      <c r="AE106" s="26"/>
      <c r="AG106" s="4" t="s">
        <v>10</v>
      </c>
      <c r="AH106" s="5" t="s">
        <v>1</v>
      </c>
      <c r="AI106" s="5" t="s">
        <v>0</v>
      </c>
    </row>
    <row r="107" spans="1:35" ht="13.5" x14ac:dyDescent="0.25">
      <c r="A107" s="59" t="str">
        <f>+$A$12</f>
        <v/>
      </c>
      <c r="B107" s="22"/>
      <c r="C107" s="23"/>
      <c r="D107" s="22"/>
      <c r="E107" s="23"/>
      <c r="F107" s="22"/>
      <c r="G107" s="23"/>
      <c r="H107" s="22"/>
      <c r="I107" s="23"/>
      <c r="J107" s="22"/>
      <c r="K107" s="23"/>
      <c r="L107" s="22"/>
      <c r="M107" s="23"/>
      <c r="N107" s="22"/>
      <c r="O107" s="23"/>
      <c r="P107" s="22"/>
      <c r="Q107" s="23"/>
      <c r="R107" s="22"/>
      <c r="S107" s="23"/>
      <c r="T107" s="22"/>
      <c r="U107" s="23"/>
      <c r="V107" s="22"/>
      <c r="W107" s="23"/>
      <c r="X107" s="22"/>
      <c r="Y107" s="23"/>
      <c r="Z107" s="22"/>
      <c r="AA107" s="23"/>
      <c r="AB107" s="22"/>
      <c r="AC107" s="23"/>
      <c r="AE107" s="29" t="str">
        <f t="shared" ref="AE107:AE120" si="7">IF(OR(A107="",AND(A107&lt;&gt;"",A108="")),"",SUM(B107,D107,F107,H107,J107,L107,N107,P107,R107,T107,V107,X107,Z107,AB107))</f>
        <v/>
      </c>
      <c r="AG107" s="6" t="str">
        <f>+$A$12</f>
        <v/>
      </c>
      <c r="AH107" s="6" t="str">
        <f>IF(A107&lt;&gt;"",AE107,"")</f>
        <v/>
      </c>
      <c r="AI107" s="105" t="str">
        <f>IF(AH107="","",IF(AH107&gt;0,ROUND(AH107/LARGE(AH107:AH121,1),3),0))</f>
        <v/>
      </c>
    </row>
    <row r="108" spans="1:35" ht="13.5" x14ac:dyDescent="0.25">
      <c r="A108" s="59" t="str">
        <f>+$A$13</f>
        <v/>
      </c>
      <c r="B108" s="24"/>
      <c r="C108" s="24"/>
      <c r="D108" s="22"/>
      <c r="E108" s="23"/>
      <c r="F108" s="22"/>
      <c r="G108" s="23"/>
      <c r="H108" s="22"/>
      <c r="I108" s="23"/>
      <c r="J108" s="22"/>
      <c r="K108" s="23"/>
      <c r="L108" s="22"/>
      <c r="M108" s="23"/>
      <c r="N108" s="22"/>
      <c r="O108" s="23"/>
      <c r="P108" s="22"/>
      <c r="Q108" s="23"/>
      <c r="R108" s="22"/>
      <c r="S108" s="23"/>
      <c r="T108" s="22"/>
      <c r="U108" s="23"/>
      <c r="V108" s="22"/>
      <c r="W108" s="23"/>
      <c r="X108" s="22"/>
      <c r="Y108" s="23"/>
      <c r="Z108" s="22"/>
      <c r="AA108" s="23"/>
      <c r="AB108" s="22"/>
      <c r="AC108" s="23"/>
      <c r="AE108" s="29" t="str">
        <f t="shared" si="7"/>
        <v/>
      </c>
      <c r="AG108" s="7" t="str">
        <f>+$A$13</f>
        <v/>
      </c>
      <c r="AH108" s="7" t="str">
        <f>IF(A108&lt;&gt;"",IF(AE108&lt;&gt;"",AE108,0)+IF(C122&lt;&gt;"",C122,0),"")</f>
        <v/>
      </c>
      <c r="AI108" s="106" t="str">
        <f>IF(AH108="","",IF(AH108&gt;0,ROUND(AH108/LARGE(AH107:AH121,1),3),0))</f>
        <v/>
      </c>
    </row>
    <row r="109" spans="1:35" ht="13.5" x14ac:dyDescent="0.25">
      <c r="A109" s="59" t="str">
        <f>+$A$14</f>
        <v/>
      </c>
      <c r="B109" s="24"/>
      <c r="C109" s="24"/>
      <c r="D109" s="24"/>
      <c r="E109" s="24"/>
      <c r="F109" s="22"/>
      <c r="G109" s="23"/>
      <c r="H109" s="22"/>
      <c r="I109" s="23"/>
      <c r="J109" s="22"/>
      <c r="K109" s="23"/>
      <c r="L109" s="22"/>
      <c r="M109" s="23"/>
      <c r="N109" s="22"/>
      <c r="O109" s="23"/>
      <c r="P109" s="22"/>
      <c r="Q109" s="23"/>
      <c r="R109" s="22"/>
      <c r="S109" s="23"/>
      <c r="T109" s="22"/>
      <c r="U109" s="23"/>
      <c r="V109" s="22"/>
      <c r="W109" s="23"/>
      <c r="X109" s="22"/>
      <c r="Y109" s="23"/>
      <c r="Z109" s="22"/>
      <c r="AA109" s="23"/>
      <c r="AB109" s="22"/>
      <c r="AC109" s="23"/>
      <c r="AE109" s="29" t="str">
        <f t="shared" si="7"/>
        <v/>
      </c>
      <c r="AG109" s="7" t="str">
        <f>+$A$14</f>
        <v/>
      </c>
      <c r="AH109" s="7" t="str">
        <f>IF(A109&lt;&gt;"",IF(AE109&lt;&gt;"",AE109,0)+IF(E122&lt;&gt;"",E122,0),"")</f>
        <v/>
      </c>
      <c r="AI109" s="106" t="str">
        <f>IF(AH109="","",IF(AH109&gt;0,ROUND(AH109/LARGE(AH107:AH121,1),3),0))</f>
        <v/>
      </c>
    </row>
    <row r="110" spans="1:35" ht="13.5" x14ac:dyDescent="0.25">
      <c r="A110" s="59" t="str">
        <f>+$A$15</f>
        <v/>
      </c>
      <c r="B110" s="24"/>
      <c r="C110" s="24"/>
      <c r="D110" s="24"/>
      <c r="E110" s="24"/>
      <c r="F110" s="24"/>
      <c r="G110" s="24"/>
      <c r="H110" s="22"/>
      <c r="I110" s="23"/>
      <c r="J110" s="22"/>
      <c r="K110" s="23"/>
      <c r="L110" s="22"/>
      <c r="M110" s="23"/>
      <c r="N110" s="22"/>
      <c r="O110" s="23"/>
      <c r="P110" s="22"/>
      <c r="Q110" s="23"/>
      <c r="R110" s="22"/>
      <c r="S110" s="23"/>
      <c r="T110" s="22"/>
      <c r="U110" s="23"/>
      <c r="V110" s="22"/>
      <c r="W110" s="23"/>
      <c r="X110" s="22"/>
      <c r="Y110" s="23"/>
      <c r="Z110" s="22"/>
      <c r="AA110" s="23"/>
      <c r="AB110" s="22"/>
      <c r="AC110" s="23"/>
      <c r="AE110" s="29" t="str">
        <f t="shared" si="7"/>
        <v/>
      </c>
      <c r="AG110" s="7" t="str">
        <f>+$A$15</f>
        <v/>
      </c>
      <c r="AH110" s="7" t="str">
        <f>IF(A110&lt;&gt;"",IF(AE110&lt;&gt;"",AE110,0)+IF(G122&lt;&gt;"",G122,0),"")</f>
        <v/>
      </c>
      <c r="AI110" s="106" t="str">
        <f>IF(AH110="","",IF(AH110&gt;0,ROUND(AH110/LARGE(AH107:AH121,1),3),0))</f>
        <v/>
      </c>
    </row>
    <row r="111" spans="1:35" ht="13.5" x14ac:dyDescent="0.25">
      <c r="A111" s="59" t="str">
        <f>+$A$16</f>
        <v/>
      </c>
      <c r="B111" s="24"/>
      <c r="C111" s="24"/>
      <c r="D111" s="24"/>
      <c r="E111" s="24"/>
      <c r="F111" s="24"/>
      <c r="G111" s="24"/>
      <c r="H111" s="24"/>
      <c r="I111" s="24"/>
      <c r="J111" s="22"/>
      <c r="K111" s="23"/>
      <c r="L111" s="22"/>
      <c r="M111" s="23"/>
      <c r="N111" s="22"/>
      <c r="O111" s="23"/>
      <c r="P111" s="22"/>
      <c r="Q111" s="23"/>
      <c r="R111" s="22"/>
      <c r="S111" s="23"/>
      <c r="T111" s="22"/>
      <c r="U111" s="23"/>
      <c r="V111" s="22"/>
      <c r="W111" s="23"/>
      <c r="X111" s="22"/>
      <c r="Y111" s="23"/>
      <c r="Z111" s="22"/>
      <c r="AA111" s="23"/>
      <c r="AB111" s="22"/>
      <c r="AC111" s="23"/>
      <c r="AE111" s="29" t="str">
        <f t="shared" si="7"/>
        <v/>
      </c>
      <c r="AG111" s="7" t="str">
        <f>+$A$16</f>
        <v/>
      </c>
      <c r="AH111" s="7" t="str">
        <f>IF(A111&lt;&gt;"",IF(AE111&lt;&gt;"",AE111,0)+IF(I122&lt;&gt;"",I122,0),"")</f>
        <v/>
      </c>
      <c r="AI111" s="106" t="str">
        <f>IF(AH111="","",IF(AH111&gt;0,ROUND(AH111/LARGE(AH107:AH121,1),3),0))</f>
        <v/>
      </c>
    </row>
    <row r="112" spans="1:35" ht="13.5" x14ac:dyDescent="0.25">
      <c r="A112" s="59" t="str">
        <f>+$A$17</f>
        <v/>
      </c>
      <c r="B112" s="24"/>
      <c r="C112" s="24"/>
      <c r="D112" s="24"/>
      <c r="E112" s="24"/>
      <c r="F112" s="24"/>
      <c r="G112" s="24"/>
      <c r="H112" s="24"/>
      <c r="I112" s="24"/>
      <c r="J112" s="24"/>
      <c r="K112" s="24"/>
      <c r="L112" s="22"/>
      <c r="M112" s="23"/>
      <c r="N112" s="22"/>
      <c r="O112" s="23"/>
      <c r="P112" s="22"/>
      <c r="Q112" s="23"/>
      <c r="R112" s="22"/>
      <c r="S112" s="23"/>
      <c r="T112" s="22"/>
      <c r="U112" s="23"/>
      <c r="V112" s="22"/>
      <c r="W112" s="23"/>
      <c r="X112" s="22"/>
      <c r="Y112" s="23"/>
      <c r="Z112" s="22"/>
      <c r="AA112" s="23"/>
      <c r="AB112" s="22"/>
      <c r="AC112" s="23"/>
      <c r="AE112" s="29" t="str">
        <f t="shared" si="7"/>
        <v/>
      </c>
      <c r="AG112" s="7" t="str">
        <f>+$A$17</f>
        <v/>
      </c>
      <c r="AH112" s="7" t="str">
        <f>IF(A112&lt;&gt;"",IF(AE112&lt;&gt;"",AE112,0)+IF(K122&lt;&gt;"",K122,0),"")</f>
        <v/>
      </c>
      <c r="AI112" s="106" t="str">
        <f>IF(AH112="","",IF(AH112&gt;0,ROUND(AH112/LARGE(AH107:AH121,1),3),0))</f>
        <v/>
      </c>
    </row>
    <row r="113" spans="1:35" ht="13.5" x14ac:dyDescent="0.25">
      <c r="A113" s="59" t="str">
        <f>+$A$18</f>
        <v/>
      </c>
      <c r="B113" s="24"/>
      <c r="C113" s="24"/>
      <c r="D113" s="24"/>
      <c r="E113" s="24"/>
      <c r="F113" s="24"/>
      <c r="G113" s="24"/>
      <c r="H113" s="24"/>
      <c r="I113" s="24"/>
      <c r="J113" s="24"/>
      <c r="K113" s="24"/>
      <c r="L113" s="24"/>
      <c r="M113" s="24"/>
      <c r="N113" s="22"/>
      <c r="O113" s="23"/>
      <c r="P113" s="22"/>
      <c r="Q113" s="23"/>
      <c r="R113" s="22"/>
      <c r="S113" s="23"/>
      <c r="T113" s="22"/>
      <c r="U113" s="23"/>
      <c r="V113" s="22"/>
      <c r="W113" s="23"/>
      <c r="X113" s="22"/>
      <c r="Y113" s="23"/>
      <c r="Z113" s="22"/>
      <c r="AA113" s="23"/>
      <c r="AB113" s="22"/>
      <c r="AC113" s="23"/>
      <c r="AE113" s="29" t="str">
        <f t="shared" si="7"/>
        <v/>
      </c>
      <c r="AG113" s="7" t="str">
        <f>+$A$18</f>
        <v/>
      </c>
      <c r="AH113" s="7" t="str">
        <f>IF(A113&lt;&gt;"",IF(AE113&lt;&gt;"",AE113,0)+IF(M122&lt;&gt;"",M122,0),"")</f>
        <v/>
      </c>
      <c r="AI113" s="106" t="str">
        <f>IF(AH113="","",IF(AH113&gt;0,ROUND(AH113/LARGE(AH107:AH121,1),3),0))</f>
        <v/>
      </c>
    </row>
    <row r="114" spans="1:35" ht="13.5" x14ac:dyDescent="0.25">
      <c r="A114" s="59" t="str">
        <f>+$A$19</f>
        <v/>
      </c>
      <c r="B114" s="24"/>
      <c r="C114" s="24"/>
      <c r="D114" s="24"/>
      <c r="E114" s="24"/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2"/>
      <c r="Q114" s="23"/>
      <c r="R114" s="22"/>
      <c r="S114" s="23"/>
      <c r="T114" s="22"/>
      <c r="U114" s="23"/>
      <c r="V114" s="22"/>
      <c r="W114" s="23"/>
      <c r="X114" s="22"/>
      <c r="Y114" s="23"/>
      <c r="Z114" s="22"/>
      <c r="AA114" s="23"/>
      <c r="AB114" s="22"/>
      <c r="AC114" s="23"/>
      <c r="AE114" s="29" t="str">
        <f t="shared" si="7"/>
        <v/>
      </c>
      <c r="AG114" s="7" t="str">
        <f>+$A$19</f>
        <v/>
      </c>
      <c r="AH114" s="7" t="str">
        <f>IF(A114&lt;&gt;"",IF(AE114&lt;&gt;"",AE114,0)+IF(O122&lt;&gt;"",O122,0),"")</f>
        <v/>
      </c>
      <c r="AI114" s="106" t="str">
        <f>IF(AH114="","",IF(AH114&gt;0,ROUND(AH114/LARGE(AH107:AH121,1),3),0))</f>
        <v/>
      </c>
    </row>
    <row r="115" spans="1:35" ht="13.5" x14ac:dyDescent="0.25">
      <c r="A115" s="59" t="str">
        <f>+$A$20</f>
        <v/>
      </c>
      <c r="B115" s="24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24"/>
      <c r="O115" s="79"/>
      <c r="P115" s="24"/>
      <c r="Q115" s="24"/>
      <c r="R115" s="22"/>
      <c r="S115" s="23"/>
      <c r="T115" s="22"/>
      <c r="U115" s="23"/>
      <c r="V115" s="22"/>
      <c r="W115" s="23"/>
      <c r="X115" s="22"/>
      <c r="Y115" s="23"/>
      <c r="Z115" s="22"/>
      <c r="AA115" s="23"/>
      <c r="AB115" s="22"/>
      <c r="AC115" s="23"/>
      <c r="AE115" s="29" t="str">
        <f t="shared" si="7"/>
        <v/>
      </c>
      <c r="AG115" s="7" t="str">
        <f>+$A$20</f>
        <v/>
      </c>
      <c r="AH115" s="7" t="str">
        <f>IF(A115&lt;&gt;"",IF(AE115&lt;&gt;"",AE115,0)+IF(Q122&lt;&gt;"",Q122,0),"")</f>
        <v/>
      </c>
      <c r="AI115" s="106" t="str">
        <f>IF(AH115="","",IF(AH115&gt;0,ROUND(AH115/LARGE(AH107:AH121,1),3),0))</f>
        <v/>
      </c>
    </row>
    <row r="116" spans="1:35" ht="13.5" x14ac:dyDescent="0.25">
      <c r="A116" s="59" t="str">
        <f>+$A$21</f>
        <v/>
      </c>
      <c r="B116" s="24"/>
      <c r="C116" s="24"/>
      <c r="D116" s="24"/>
      <c r="E116" s="24"/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2"/>
      <c r="U116" s="23"/>
      <c r="V116" s="22"/>
      <c r="W116" s="23"/>
      <c r="X116" s="22"/>
      <c r="Y116" s="23"/>
      <c r="Z116" s="22"/>
      <c r="AA116" s="23"/>
      <c r="AB116" s="22"/>
      <c r="AC116" s="23"/>
      <c r="AE116" s="29" t="str">
        <f t="shared" si="7"/>
        <v/>
      </c>
      <c r="AG116" s="7" t="str">
        <f>+$A$21</f>
        <v/>
      </c>
      <c r="AH116" s="7" t="str">
        <f>IF(A116&lt;&gt;"",IF(AE116&lt;&gt;"",AE116,0)+IF(S122&lt;&gt;"",S122,0),"")</f>
        <v/>
      </c>
      <c r="AI116" s="106" t="str">
        <f>IF(AH116="","",IF(AH116&gt;0,ROUND(AH116/LARGE(AH107:AH121,1),3),0))</f>
        <v/>
      </c>
    </row>
    <row r="117" spans="1:35" ht="13.5" x14ac:dyDescent="0.25">
      <c r="A117" s="59" t="str">
        <f>+$A$22</f>
        <v/>
      </c>
      <c r="B117" s="24"/>
      <c r="C117" s="24"/>
      <c r="D117" s="24"/>
      <c r="E117" s="24"/>
      <c r="F117" s="24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2"/>
      <c r="W117" s="23"/>
      <c r="X117" s="22"/>
      <c r="Y117" s="23"/>
      <c r="Z117" s="22"/>
      <c r="AA117" s="23"/>
      <c r="AB117" s="22"/>
      <c r="AC117" s="23"/>
      <c r="AE117" s="29" t="str">
        <f t="shared" si="7"/>
        <v/>
      </c>
      <c r="AG117" s="7" t="str">
        <f>+$A$22</f>
        <v/>
      </c>
      <c r="AH117" s="7" t="str">
        <f>IF(A117&lt;&gt;"",IF(AE117&lt;&gt;"",AE117,0)+IF(U122&lt;&gt;"",U122,0),"")</f>
        <v/>
      </c>
      <c r="AI117" s="106" t="str">
        <f>IF(AH117="","",IF(AH117&gt;0,ROUND(AH117/LARGE(AH107:AH121,1),3),0))</f>
        <v/>
      </c>
    </row>
    <row r="118" spans="1:35" ht="13.5" x14ac:dyDescent="0.25">
      <c r="A118" s="59" t="str">
        <f>+$A$23</f>
        <v/>
      </c>
      <c r="B118" s="24"/>
      <c r="C118" s="24"/>
      <c r="D118" s="24"/>
      <c r="E118" s="24"/>
      <c r="F118" s="24"/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2"/>
      <c r="Y118" s="23"/>
      <c r="Z118" s="22"/>
      <c r="AA118" s="23"/>
      <c r="AB118" s="22"/>
      <c r="AC118" s="23"/>
      <c r="AE118" s="29" t="str">
        <f t="shared" si="7"/>
        <v/>
      </c>
      <c r="AG118" s="7" t="str">
        <f>+$A$23</f>
        <v/>
      </c>
      <c r="AH118" s="7" t="str">
        <f>IF(A118&lt;&gt;"",IF(AE118&lt;&gt;"",AE118,0)+IF(W122&lt;&gt;"",W122,0),"")</f>
        <v/>
      </c>
      <c r="AI118" s="106" t="str">
        <f>IF(AH118="","",IF(AH118&gt;0,ROUND(AH118/LARGE(AH107:AH121,1),3),0))</f>
        <v/>
      </c>
    </row>
    <row r="119" spans="1:35" ht="13.5" x14ac:dyDescent="0.25">
      <c r="A119" s="59" t="str">
        <f>+$A$24</f>
        <v/>
      </c>
      <c r="B119" s="24"/>
      <c r="C119" s="24"/>
      <c r="D119" s="24"/>
      <c r="E119" s="24"/>
      <c r="F119" s="24"/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2"/>
      <c r="AA119" s="23"/>
      <c r="AB119" s="22"/>
      <c r="AC119" s="23"/>
      <c r="AE119" s="29" t="str">
        <f t="shared" si="7"/>
        <v/>
      </c>
      <c r="AG119" s="7" t="str">
        <f>+$A$24</f>
        <v/>
      </c>
      <c r="AH119" s="7" t="str">
        <f>IF(A119&lt;&gt;"",IF(AE119&lt;&gt;"",AE119,0)+IF(Y122&lt;&gt;"",Y122,0),"")</f>
        <v/>
      </c>
      <c r="AI119" s="106" t="str">
        <f>IF(AH119="","",IF(AH119&gt;0,ROUND(AH119/LARGE(AH107:AH121,1),3),0))</f>
        <v/>
      </c>
    </row>
    <row r="120" spans="1:35" ht="13.5" x14ac:dyDescent="0.25">
      <c r="A120" s="59" t="str">
        <f>+$A$25</f>
        <v/>
      </c>
      <c r="B120" s="24"/>
      <c r="C120" s="24"/>
      <c r="D120" s="24"/>
      <c r="E120" s="24"/>
      <c r="F120" s="24"/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2"/>
      <c r="AC120" s="23"/>
      <c r="AE120" s="29" t="str">
        <f t="shared" si="7"/>
        <v/>
      </c>
      <c r="AG120" s="7" t="str">
        <f>+$A$25</f>
        <v/>
      </c>
      <c r="AH120" s="7" t="str">
        <f>IF(A120&lt;&gt;"",IF(AE120&lt;&gt;"",AE120,0)+IF(AA122&lt;&gt;"",AA122,0),"")</f>
        <v/>
      </c>
      <c r="AI120" s="106" t="str">
        <f>IF(AH120="","",IF(AH120&gt;0,ROUND(AH120/LARGE(AH107:AH121,1),3),0))</f>
        <v/>
      </c>
    </row>
    <row r="121" spans="1:35" x14ac:dyDescent="0.2">
      <c r="A121" s="59" t="str">
        <f>+$A$26</f>
        <v/>
      </c>
      <c r="C121" s="3"/>
      <c r="AE121" s="26"/>
      <c r="AG121" s="40" t="str">
        <f>+$A$26</f>
        <v/>
      </c>
      <c r="AH121" s="40" t="str">
        <f>IF(A121&lt;&gt;"",IF(AE121&lt;&gt;"",AE121,0)+IF(AC122&lt;&gt;"",AC122,0),"")</f>
        <v/>
      </c>
      <c r="AI121" s="107" t="str">
        <f>IF(AH121="","",IF(AH121&gt;0,ROUND(AH121/LARGE(AH107:AH121,1),3),0))</f>
        <v/>
      </c>
    </row>
    <row r="122" spans="1:35" s="26" customFormat="1" x14ac:dyDescent="0.2">
      <c r="C122" s="27" t="str">
        <f>IF(C106="","",SUM(C107:C120))</f>
        <v/>
      </c>
      <c r="E122" s="27" t="str">
        <f>IF(E106="","",SUM(E107:E120))</f>
        <v/>
      </c>
      <c r="G122" s="27" t="str">
        <f>IF(G106="","",SUM(G107:G120))</f>
        <v/>
      </c>
      <c r="I122" s="27" t="str">
        <f>IF(I106="","",SUM(I107:I120))</f>
        <v/>
      </c>
      <c r="K122" s="27" t="str">
        <f>IF(K106="","",SUM(K107:K120))</f>
        <v/>
      </c>
      <c r="M122" s="27" t="str">
        <f>IF(M106="","",SUM(M107:M120))</f>
        <v/>
      </c>
      <c r="O122" s="27" t="str">
        <f>IF(O106="","",SUM(O107:O120))</f>
        <v/>
      </c>
      <c r="Q122" s="27" t="str">
        <f>IF(Q106="","",SUM(Q107:Q120))</f>
        <v/>
      </c>
      <c r="S122" s="27" t="str">
        <f>IF(S106="","",SUM(S107:S120))</f>
        <v/>
      </c>
      <c r="U122" s="27" t="str">
        <f>IF(U106="","",SUM(U107:U120))</f>
        <v/>
      </c>
      <c r="W122" s="27" t="str">
        <f>IF(W106="","",SUM(W107:W120))</f>
        <v/>
      </c>
      <c r="X122" s="27"/>
      <c r="Y122" s="27" t="str">
        <f>IF(Y106="","",SUM(Y107:Y120))</f>
        <v/>
      </c>
      <c r="AA122" s="27" t="str">
        <f>IF(AA106="","",SUM(AA107:AA120))</f>
        <v/>
      </c>
      <c r="AC122" s="27" t="str">
        <f>IF(AC106="","",SUM(AC107:AC120))</f>
        <v/>
      </c>
      <c r="AG122" s="41"/>
      <c r="AH122" s="93"/>
      <c r="AI122" s="41"/>
    </row>
    <row r="123" spans="1:35" ht="24" customHeight="1" x14ac:dyDescent="0.2">
      <c r="AC123" s="8" t="str">
        <f>"Firma ("&amp;Anagrafica!B93&amp;")"</f>
        <v>Firma ()</v>
      </c>
      <c r="AE123" s="88"/>
      <c r="AF123" s="88"/>
      <c r="AG123" s="89"/>
      <c r="AH123" s="88"/>
      <c r="AI123" s="88"/>
    </row>
  </sheetData>
  <mergeCells count="70">
    <mergeCell ref="AB20:AE20"/>
    <mergeCell ref="AB25:AE25"/>
    <mergeCell ref="AB26:AE26"/>
    <mergeCell ref="AB21:AE21"/>
    <mergeCell ref="AB22:AE22"/>
    <mergeCell ref="AB23:AE23"/>
    <mergeCell ref="AB24:AE24"/>
    <mergeCell ref="AB16:AE16"/>
    <mergeCell ref="AB17:AE17"/>
    <mergeCell ref="AB18:AE18"/>
    <mergeCell ref="AB19:AE19"/>
    <mergeCell ref="AB12:AE12"/>
    <mergeCell ref="AB13:AE13"/>
    <mergeCell ref="AB14:AE14"/>
    <mergeCell ref="AB15:AE15"/>
    <mergeCell ref="A1:AG1"/>
    <mergeCell ref="T24:W24"/>
    <mergeCell ref="T25:W25"/>
    <mergeCell ref="T19:W19"/>
    <mergeCell ref="T20:W20"/>
    <mergeCell ref="T21:W21"/>
    <mergeCell ref="T23:W23"/>
    <mergeCell ref="B12:S12"/>
    <mergeCell ref="B13:S13"/>
    <mergeCell ref="A5:AI5"/>
    <mergeCell ref="A8:AG8"/>
    <mergeCell ref="A9:AG9"/>
    <mergeCell ref="A11:S11"/>
    <mergeCell ref="T11:W11"/>
    <mergeCell ref="AB11:AE11"/>
    <mergeCell ref="X11:AA11"/>
    <mergeCell ref="T16:W16"/>
    <mergeCell ref="T17:W17"/>
    <mergeCell ref="B21:S21"/>
    <mergeCell ref="T22:W22"/>
    <mergeCell ref="T12:W12"/>
    <mergeCell ref="T13:W13"/>
    <mergeCell ref="B19:S19"/>
    <mergeCell ref="B20:S20"/>
    <mergeCell ref="B14:S14"/>
    <mergeCell ref="B15:S15"/>
    <mergeCell ref="B16:S16"/>
    <mergeCell ref="B17:S17"/>
    <mergeCell ref="B18:S18"/>
    <mergeCell ref="B22:S22"/>
    <mergeCell ref="P27:S27"/>
    <mergeCell ref="T27:W27"/>
    <mergeCell ref="T26:W26"/>
    <mergeCell ref="B26:S26"/>
    <mergeCell ref="X12:AA12"/>
    <mergeCell ref="X13:AA13"/>
    <mergeCell ref="X14:AA14"/>
    <mergeCell ref="X15:AA15"/>
    <mergeCell ref="X16:AA16"/>
    <mergeCell ref="X17:AA17"/>
    <mergeCell ref="B23:S23"/>
    <mergeCell ref="B24:S24"/>
    <mergeCell ref="B25:S25"/>
    <mergeCell ref="T14:W14"/>
    <mergeCell ref="T18:W18"/>
    <mergeCell ref="T15:W15"/>
    <mergeCell ref="X18:AA18"/>
    <mergeCell ref="X19:AA19"/>
    <mergeCell ref="X24:AA24"/>
    <mergeCell ref="X25:AA25"/>
    <mergeCell ref="X26:AA26"/>
    <mergeCell ref="X20:AA20"/>
    <mergeCell ref="X21:AA21"/>
    <mergeCell ref="X22:AA22"/>
    <mergeCell ref="X23:AA23"/>
  </mergeCells>
  <phoneticPr fontId="0" type="noConversion"/>
  <conditionalFormatting sqref="B31 D31:D32 F31:F33 H31:H34 J31:J35 L31:L36 N31:N37 P31:P38 R31:R39 T31:T40 V31:V41 X31:X42 Z31:Z43 AB31:AB44">
    <cfRule type="expression" dxfId="324" priority="16" stopIfTrue="1">
      <formula>AND(OR($A31="",C$30=""),$AE31&lt;&gt;"")</formula>
    </cfRule>
    <cfRule type="expression" dxfId="323" priority="17" stopIfTrue="1">
      <formula>OR($A31="",C$30="")</formula>
    </cfRule>
  </conditionalFormatting>
  <conditionalFormatting sqref="B50 D50:D51 F50:F52 H50:H53 J50:J54 L50:L55 N50:N56 P50:P57 R50:R58 T50:T59 V50:V60 X50:X61 Z50:Z62 AB50:AB63">
    <cfRule type="expression" dxfId="322" priority="4" stopIfTrue="1">
      <formula>AND(OR($A50="",C$49=""),$AE50&lt;&gt;"")</formula>
    </cfRule>
    <cfRule type="expression" dxfId="321" priority="5" stopIfTrue="1">
      <formula>OR($A50="",C$49="")</formula>
    </cfRule>
  </conditionalFormatting>
  <conditionalFormatting sqref="B69 D69:D70 F69:F71 H69:H72 J69:J73 L69:L74 N69:N75 P69:P76 R69:R77 T69:T78 V69:V79 X69:X80 Z69:Z81 AB69:AB82 X118">
    <cfRule type="expression" dxfId="320" priority="8" stopIfTrue="1">
      <formula>AND(OR($A69="",C$68=""),$AE69&lt;&gt;"")</formula>
    </cfRule>
    <cfRule type="expression" dxfId="319" priority="9" stopIfTrue="1">
      <formula>OR($A69="",C$68="")</formula>
    </cfRule>
  </conditionalFormatting>
  <conditionalFormatting sqref="B88 D88:D89 F88:F90 H88:H91 J88:J92 L88:L93 N88:N94 P88:P95 R88:R96 T88:T97 V88:V98 X88:X99 Z88:Z100 AB88:AB101">
    <cfRule type="expression" dxfId="318" priority="12" stopIfTrue="1">
      <formula>AND(OR($A88="",C$87=""),$AE88&lt;&gt;"")</formula>
    </cfRule>
    <cfRule type="expression" dxfId="317" priority="13" stopIfTrue="1">
      <formula>OR($A88="",C$87="")</formula>
    </cfRule>
  </conditionalFormatting>
  <conditionalFormatting sqref="B107 D107:D108 F107:F109 H107:H110 J107:J111 L107:L112 N107:N113 P107:P114 R107:R115 T107:T116 V107:V117 X107:X117 Z107:Z119 AB107:AB120">
    <cfRule type="expression" dxfId="316" priority="14" stopIfTrue="1">
      <formula>AND(OR($A107="",C$106=""),$AE107&lt;&gt;"")</formula>
    </cfRule>
    <cfRule type="expression" dxfId="315" priority="15" stopIfTrue="1">
      <formula>OR($A107="",C$106="")</formula>
    </cfRule>
  </conditionalFormatting>
  <conditionalFormatting sqref="B32:C32 B33:E44 F34:G44 H35:I44 J36:K44 L37:M44 N38:O44 P39:Q44 R40:S44 T41:U44 V42:W44 X43:Y44 Z44:AA44 B51:C51 B52:E63 F53:G63 H54:I63 J55:K63 L56:M63 N57:O63 P58:Q63 R59:S63 T60:U63 V61:W63 X62:Y63 Z63:AA63 B70:C70 B71:E82 F72:G82 H73:I82 J74:K82 L75:M82 N76:O82 P77:Q82 R78:S82 T79:U82 V80:W82 X81:Y82 Z82:AA82 B89:C89 B90:E101 F91:G101 H92:I101 J93:K101 L94:M101 N95:O101 P96:Q101 R97:S101 T98:U101 V99:W101 X100:Y101 Z101:AA101 B108:C108 B109:E120 F110:G120 H111:I120 J112:K120 L113:M120 N114:O120 P115:Q120 R116:S120 T117:U120 V118:W120 X119:Y120 Z120:AA120">
    <cfRule type="expression" dxfId="314" priority="2" stopIfTrue="1">
      <formula>AND($A32&lt;&gt;"",$A33="")</formula>
    </cfRule>
    <cfRule type="expression" dxfId="313" priority="3" stopIfTrue="1">
      <formula>$A32=""</formula>
    </cfRule>
  </conditionalFormatting>
  <conditionalFormatting sqref="B30:AC30 AE31:AE44 A31:A45 B49:AC49 AE50:AE63 A50:A64 B68:AC68 AE69:AE82 A69:A83 B87:AC87 AE88:AE101 A88:A102 B106:AC106 AE107:AE120 A107:A121">
    <cfRule type="cellIs" dxfId="312" priority="20" stopIfTrue="1" operator="equal">
      <formula>""</formula>
    </cfRule>
  </conditionalFormatting>
  <conditionalFormatting sqref="C31 E31:E32 G31:G33 I31:I34 K31:K35 M31:M36 O31:O37 Q31:Q38 S31:S39 U31:U40 W31:W41 Y31:Y42 AA31:AA43 AC31:AC44">
    <cfRule type="expression" dxfId="311" priority="18" stopIfTrue="1">
      <formula>AND(OR($A31="",C$30=""),$AE31&lt;&gt;"")</formula>
    </cfRule>
    <cfRule type="expression" dxfId="310" priority="19" stopIfTrue="1">
      <formula>C$30=""</formula>
    </cfRule>
  </conditionalFormatting>
  <conditionalFormatting sqref="C46 E46 G46 I46 K46 M46 O46 Q46 S46 U46 W46:Y46 AA46 AC46 C65 E65 G65 I65 K65 M65 O65 Q65 S65 U65 W65:Y65 AA65 AC65 C84 E84 G84 I84 K84 M84 O84 Q84 S84 U84 W84:Y84 AA84 AC84 C103 E103 G103 I103 K103 M103 O103 Q103 S103 U103 W103:Y103 AA103 AC103 C122 E122 G122 I122 K122 M122 O122 Q122 S122 U122 W122:Y122 AA122 AC122">
    <cfRule type="expression" dxfId="309" priority="1" stopIfTrue="1">
      <formula>C30=""</formula>
    </cfRule>
  </conditionalFormatting>
  <conditionalFormatting sqref="C50 E50:E51 G50:G52 I50:I53 K50:K54 M50:M55 O50:O56 Q50:Q57 S50:S58 U50:U59 W50:W60 Y50:Y61 AA50:AA62 AC50:AC63 C88 E88:E89 G88:G90 I88:I91 K88:K92 M88:M93 O88:O94 Q88:Q95 S88:S96 U88:U97 W88:W98 Y88:Y99 AA88:AA100 AC88:AC101">
    <cfRule type="expression" dxfId="308" priority="6" stopIfTrue="1">
      <formula>AND(OR($A50="",C$49=""),$AE50&lt;&gt;"")</formula>
    </cfRule>
    <cfRule type="expression" dxfId="307" priority="7" stopIfTrue="1">
      <formula>C$49=""</formula>
    </cfRule>
  </conditionalFormatting>
  <conditionalFormatting sqref="C69 E69:E70 G69:G71 I69:I72 K69:K73 M69:M74 O69:O75 Q69:Q76 S69:S77 U69:U78 W69:W79 Y69:Y80 AA69:AA81 AC69:AC82 C107 E107:E108 G107:G109 I107:I110 K107:K111 M107:M112 O107:O113 Q107:Q114 S107:S115 U107:U116 W107:W117 Y107:Y118 AA107:AA119 AC107:AC120">
    <cfRule type="expression" dxfId="306" priority="10" stopIfTrue="1">
      <formula>AND(OR($A69="",C$68=""),$AE69&lt;&gt;"")</formula>
    </cfRule>
    <cfRule type="expression" dxfId="305" priority="11" stopIfTrue="1">
      <formula>C$68=""</formula>
    </cfRule>
  </conditionalFormatting>
  <hyperlinks>
    <hyperlink ref="A1" location="Anagrafica!A1" display="Torna alla scheda Anagrafica" xr:uid="{00000000-0004-0000-0700-000000000000}"/>
  </hyperlinks>
  <pageMargins left="0.39370078740157483" right="0.39370078740157483" top="0.39370078740157483" bottom="0.78740157480314965" header="0.51181102362204722" footer="0.39370078740157483"/>
  <pageSetup paperSize="9" scale="42" orientation="portrait" r:id="rId1"/>
  <headerFooter alignWithMargins="0">
    <oddFooter>&amp;L&amp;"Arial Narrow,Normale"&amp;8&amp;D&amp;R&amp;"Arial Narrow,Normale"&amp;A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5815f32b-4236-414a-aaf5-e3c2d7ccbe89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DABAB9BF2E68354091C83E4FC17C98F2" ma:contentTypeVersion="17" ma:contentTypeDescription="Creare un nuovo documento." ma:contentTypeScope="" ma:versionID="8b1348fb1b63cf905c342e88a6d87407">
  <xsd:schema xmlns:xsd="http://www.w3.org/2001/XMLSchema" xmlns:xs="http://www.w3.org/2001/XMLSchema" xmlns:p="http://schemas.microsoft.com/office/2006/metadata/properties" xmlns:ns3="ca2d2b6d-cf54-4148-9bd8-3ec2e0defc29" xmlns:ns4="5815f32b-4236-414a-aaf5-e3c2d7ccbe89" targetNamespace="http://schemas.microsoft.com/office/2006/metadata/properties" ma:root="true" ma:fieldsID="c371e980b130cf9a6e301bef79d495f0" ns3:_="" ns4:_="">
    <xsd:import namespace="ca2d2b6d-cf54-4148-9bd8-3ec2e0defc29"/>
    <xsd:import namespace="5815f32b-4236-414a-aaf5-e3c2d7ccbe89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GenerationTime" minOccurs="0"/>
                <xsd:element ref="ns4:MediaServiceEventHashCode" minOccurs="0"/>
                <xsd:element ref="ns4:MediaServiceOCR" minOccurs="0"/>
                <xsd:element ref="ns4:MediaServiceDateTaken" minOccurs="0"/>
                <xsd:element ref="ns4:MediaServiceAutoKeyPoints" minOccurs="0"/>
                <xsd:element ref="ns4:MediaServiceKeyPoints" minOccurs="0"/>
                <xsd:element ref="ns4:MediaServiceLocation" minOccurs="0"/>
                <xsd:element ref="ns4:MediaLengthInSeconds" minOccurs="0"/>
                <xsd:element ref="ns4:_activity" minOccurs="0"/>
                <xsd:element ref="ns4:MediaServiceObjectDetectorVersions" minOccurs="0"/>
                <xsd:element ref="ns4:MediaServiceSystemTag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a2d2b6d-cf54-4148-9bd8-3ec2e0defc29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ndivis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Condiviso con dettagli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ash suggerimento condivisione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815f32b-4236-414a-aaf5-e3c2d7ccbe8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ystemTags" ma:index="24" nillable="true" ma:displayName="MediaServiceSystemTags" ma:hidden="true" ma:internalName="MediaServiceSystemTag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i contenuto"/>
        <xsd:element ref="dc:title" minOccurs="0" maxOccurs="1" ma:index="4" ma:displayName="Tito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03F185D-7460-44AA-8183-D04FA2CE5A86}">
  <ds:schemaRefs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ca2d2b6d-cf54-4148-9bd8-3ec2e0defc29"/>
    <ds:schemaRef ds:uri="5815f32b-4236-414a-aaf5-e3c2d7ccbe89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A81C3027-4C7E-4F7B-9322-8425771064F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a2d2b6d-cf54-4148-9bd8-3ec2e0defc29"/>
    <ds:schemaRef ds:uri="5815f32b-4236-414a-aaf5-e3c2d7ccbe8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A2CA0FD-DCFE-4F2B-8C54-386D6A6F2A8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80</vt:i4>
      </vt:variant>
      <vt:variant>
        <vt:lpstr>Intervalli denominati</vt:lpstr>
      </vt:variant>
      <vt:variant>
        <vt:i4>80</vt:i4>
      </vt:variant>
    </vt:vector>
  </HeadingPairs>
  <TitlesOfParts>
    <vt:vector size="160" baseType="lpstr">
      <vt:lpstr>Anagrafica</vt:lpstr>
      <vt:lpstr>TotaleEVT1</vt:lpstr>
      <vt:lpstr>TotaleEVT2</vt:lpstr>
      <vt:lpstr>TotaleEVT3</vt:lpstr>
      <vt:lpstr>TotaleEVT4</vt:lpstr>
      <vt:lpstr>TotaleEVT5</vt:lpstr>
      <vt:lpstr>INTRODUZIONE</vt:lpstr>
      <vt:lpstr>Punteggi_CritTecnico_1</vt:lpstr>
      <vt:lpstr>EVT1.1</vt:lpstr>
      <vt:lpstr>EVT1.2</vt:lpstr>
      <vt:lpstr>EVT1.3</vt:lpstr>
      <vt:lpstr>EVT1.4</vt:lpstr>
      <vt:lpstr>EVT1.5</vt:lpstr>
      <vt:lpstr>EVT1.6</vt:lpstr>
      <vt:lpstr>EVT1.7</vt:lpstr>
      <vt:lpstr>EVT1.8</vt:lpstr>
      <vt:lpstr>EVT1.9</vt:lpstr>
      <vt:lpstr>EVT1.10</vt:lpstr>
      <vt:lpstr>Punteggi_CritTecnico_2</vt:lpstr>
      <vt:lpstr>EVT2.1</vt:lpstr>
      <vt:lpstr>EVT2.2</vt:lpstr>
      <vt:lpstr>EVT2.3</vt:lpstr>
      <vt:lpstr>EVT2.4</vt:lpstr>
      <vt:lpstr>EVT2.5</vt:lpstr>
      <vt:lpstr>EVT2.6</vt:lpstr>
      <vt:lpstr>EVT2.7</vt:lpstr>
      <vt:lpstr>EVT2.8</vt:lpstr>
      <vt:lpstr>EVT2.9</vt:lpstr>
      <vt:lpstr>EVT2.10</vt:lpstr>
      <vt:lpstr>EVT3</vt:lpstr>
      <vt:lpstr>EVT3.1</vt:lpstr>
      <vt:lpstr>EVT3.2</vt:lpstr>
      <vt:lpstr>EVT3.3</vt:lpstr>
      <vt:lpstr>EVT3.4</vt:lpstr>
      <vt:lpstr>EVT3.5</vt:lpstr>
      <vt:lpstr>EVT3.6</vt:lpstr>
      <vt:lpstr>EVT3.7</vt:lpstr>
      <vt:lpstr>EVT3.8</vt:lpstr>
      <vt:lpstr>EVT3.9</vt:lpstr>
      <vt:lpstr>EVT3.10</vt:lpstr>
      <vt:lpstr>EVT4</vt:lpstr>
      <vt:lpstr>EVT4.1</vt:lpstr>
      <vt:lpstr>EVT4.2</vt:lpstr>
      <vt:lpstr>EVT4.3</vt:lpstr>
      <vt:lpstr>EVT4.4</vt:lpstr>
      <vt:lpstr>EVT4.5</vt:lpstr>
      <vt:lpstr>EVT4.6</vt:lpstr>
      <vt:lpstr>EVT4.7</vt:lpstr>
      <vt:lpstr>EVT4.8</vt:lpstr>
      <vt:lpstr>EVT4.9</vt:lpstr>
      <vt:lpstr>EVT4.10</vt:lpstr>
      <vt:lpstr>EVT5.1</vt:lpstr>
      <vt:lpstr>EVT5.2</vt:lpstr>
      <vt:lpstr>EVT5.3</vt:lpstr>
      <vt:lpstr>EVT5.4</vt:lpstr>
      <vt:lpstr>EVT5.5</vt:lpstr>
      <vt:lpstr>EVT5.6</vt:lpstr>
      <vt:lpstr>EVT5.7</vt:lpstr>
      <vt:lpstr>EVT5.8</vt:lpstr>
      <vt:lpstr>EVT5.9</vt:lpstr>
      <vt:lpstr>EVT5.10</vt:lpstr>
      <vt:lpstr>EVT6</vt:lpstr>
      <vt:lpstr>EVT7</vt:lpstr>
      <vt:lpstr>EVT8</vt:lpstr>
      <vt:lpstr>EVT9</vt:lpstr>
      <vt:lpstr>EVT10</vt:lpstr>
      <vt:lpstr>EVT11</vt:lpstr>
      <vt:lpstr>EVT12</vt:lpstr>
      <vt:lpstr>EVT13</vt:lpstr>
      <vt:lpstr>EVT14</vt:lpstr>
      <vt:lpstr>EVT15</vt:lpstr>
      <vt:lpstr>EVT16</vt:lpstr>
      <vt:lpstr>EVT17</vt:lpstr>
      <vt:lpstr>EVT18</vt:lpstr>
      <vt:lpstr>EVT19</vt:lpstr>
      <vt:lpstr>EVT20</vt:lpstr>
      <vt:lpstr>EVT5</vt:lpstr>
      <vt:lpstr>Punteggi_Economica</vt:lpstr>
      <vt:lpstr>EVQ2</vt:lpstr>
      <vt:lpstr>Totale_Punteggi</vt:lpstr>
      <vt:lpstr>Anagrafica!Area_stampa</vt:lpstr>
      <vt:lpstr>'EVQ2'!Area_stampa</vt:lpstr>
      <vt:lpstr>EVT1.1!Area_stampa</vt:lpstr>
      <vt:lpstr>EVT1.10!Area_stampa</vt:lpstr>
      <vt:lpstr>EVT1.2!Area_stampa</vt:lpstr>
      <vt:lpstr>EVT1.3!Area_stampa</vt:lpstr>
      <vt:lpstr>EVT1.4!Area_stampa</vt:lpstr>
      <vt:lpstr>EVT1.5!Area_stampa</vt:lpstr>
      <vt:lpstr>EVT1.6!Area_stampa</vt:lpstr>
      <vt:lpstr>EVT1.7!Area_stampa</vt:lpstr>
      <vt:lpstr>EVT1.8!Area_stampa</vt:lpstr>
      <vt:lpstr>EVT1.9!Area_stampa</vt:lpstr>
      <vt:lpstr>'EVT10'!Area_stampa</vt:lpstr>
      <vt:lpstr>'EVT11'!Area_stampa</vt:lpstr>
      <vt:lpstr>'EVT12'!Area_stampa</vt:lpstr>
      <vt:lpstr>'EVT13'!Area_stampa</vt:lpstr>
      <vt:lpstr>'EVT14'!Area_stampa</vt:lpstr>
      <vt:lpstr>'EVT15'!Area_stampa</vt:lpstr>
      <vt:lpstr>'EVT16'!Area_stampa</vt:lpstr>
      <vt:lpstr>'EVT17'!Area_stampa</vt:lpstr>
      <vt:lpstr>'EVT18'!Area_stampa</vt:lpstr>
      <vt:lpstr>'EVT19'!Area_stampa</vt:lpstr>
      <vt:lpstr>EVT2.1!Area_stampa</vt:lpstr>
      <vt:lpstr>EVT2.10!Area_stampa</vt:lpstr>
      <vt:lpstr>EVT2.2!Area_stampa</vt:lpstr>
      <vt:lpstr>EVT2.3!Area_stampa</vt:lpstr>
      <vt:lpstr>EVT2.4!Area_stampa</vt:lpstr>
      <vt:lpstr>EVT2.5!Area_stampa</vt:lpstr>
      <vt:lpstr>EVT2.6!Area_stampa</vt:lpstr>
      <vt:lpstr>EVT2.7!Area_stampa</vt:lpstr>
      <vt:lpstr>EVT2.8!Area_stampa</vt:lpstr>
      <vt:lpstr>EVT2.9!Area_stampa</vt:lpstr>
      <vt:lpstr>'EVT20'!Area_stampa</vt:lpstr>
      <vt:lpstr>'EVT3'!Area_stampa</vt:lpstr>
      <vt:lpstr>EVT3.1!Area_stampa</vt:lpstr>
      <vt:lpstr>EVT3.10!Area_stampa</vt:lpstr>
      <vt:lpstr>EVT3.2!Area_stampa</vt:lpstr>
      <vt:lpstr>EVT3.3!Area_stampa</vt:lpstr>
      <vt:lpstr>EVT3.4!Area_stampa</vt:lpstr>
      <vt:lpstr>EVT3.5!Area_stampa</vt:lpstr>
      <vt:lpstr>EVT3.6!Area_stampa</vt:lpstr>
      <vt:lpstr>EVT3.7!Area_stampa</vt:lpstr>
      <vt:lpstr>EVT3.8!Area_stampa</vt:lpstr>
      <vt:lpstr>EVT3.9!Area_stampa</vt:lpstr>
      <vt:lpstr>'EVT4'!Area_stampa</vt:lpstr>
      <vt:lpstr>EVT4.1!Area_stampa</vt:lpstr>
      <vt:lpstr>EVT4.10!Area_stampa</vt:lpstr>
      <vt:lpstr>EVT4.2!Area_stampa</vt:lpstr>
      <vt:lpstr>EVT4.3!Area_stampa</vt:lpstr>
      <vt:lpstr>EVT4.4!Area_stampa</vt:lpstr>
      <vt:lpstr>EVT4.5!Area_stampa</vt:lpstr>
      <vt:lpstr>EVT4.6!Area_stampa</vt:lpstr>
      <vt:lpstr>EVT4.7!Area_stampa</vt:lpstr>
      <vt:lpstr>EVT4.8!Area_stampa</vt:lpstr>
      <vt:lpstr>EVT4.9!Area_stampa</vt:lpstr>
      <vt:lpstr>'EVT5'!Area_stampa</vt:lpstr>
      <vt:lpstr>EVT5.1!Area_stampa</vt:lpstr>
      <vt:lpstr>EVT5.10!Area_stampa</vt:lpstr>
      <vt:lpstr>EVT5.2!Area_stampa</vt:lpstr>
      <vt:lpstr>EVT5.3!Area_stampa</vt:lpstr>
      <vt:lpstr>EVT5.4!Area_stampa</vt:lpstr>
      <vt:lpstr>EVT5.5!Area_stampa</vt:lpstr>
      <vt:lpstr>EVT5.6!Area_stampa</vt:lpstr>
      <vt:lpstr>EVT5.7!Area_stampa</vt:lpstr>
      <vt:lpstr>EVT5.8!Area_stampa</vt:lpstr>
      <vt:lpstr>EVT5.9!Area_stampa</vt:lpstr>
      <vt:lpstr>'EVT6'!Area_stampa</vt:lpstr>
      <vt:lpstr>'EVT7'!Area_stampa</vt:lpstr>
      <vt:lpstr>'EVT8'!Area_stampa</vt:lpstr>
      <vt:lpstr>'EVT9'!Area_stampa</vt:lpstr>
      <vt:lpstr>Punteggi_CritTecnico_1!Area_stampa</vt:lpstr>
      <vt:lpstr>Punteggi_CritTecnico_2!Area_stampa</vt:lpstr>
      <vt:lpstr>Punteggi_Economica!Area_stampa</vt:lpstr>
      <vt:lpstr>Totale_Punteggi!Area_stampa</vt:lpstr>
      <vt:lpstr>TotaleEVT1!Area_stampa</vt:lpstr>
      <vt:lpstr>TotaleEVT2!Area_stampa</vt:lpstr>
      <vt:lpstr>TotaleEVT3!Area_stampa</vt:lpstr>
      <vt:lpstr>TotaleEVT4!Area_stampa</vt:lpstr>
      <vt:lpstr>TotaleEVT5!Area_stampa</vt:lpstr>
      <vt:lpstr>Anagrafica!Titoli_stampa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Offerta economicamente più vantaggiosa</dc:title>
  <dc:creator>Simona Degli Esposti</dc:creator>
  <cp:lastModifiedBy>Mattia Teso</cp:lastModifiedBy>
  <cp:lastPrinted>2014-01-27T19:55:28Z</cp:lastPrinted>
  <dcterms:created xsi:type="dcterms:W3CDTF">2000-08-15T17:18:10Z</dcterms:created>
  <dcterms:modified xsi:type="dcterms:W3CDTF">2024-01-23T10:35:40Z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0x010100DABAB9BF2E68354091C83E4FC17C98F2</vt:lpwstr>
  </property>
</Properties>
</file>